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0" yWindow="60" windowWidth="15200" windowHeight="9230" tabRatio="902"/>
  </bookViews>
  <sheets>
    <sheet name="Help" sheetId="20" r:id="rId1"/>
    <sheet name="Coversheets" sheetId="1" r:id="rId2"/>
    <sheet name="Chart1" sheetId="22" r:id="rId3"/>
    <sheet name="Exhibit A" sheetId="2" r:id="rId4"/>
    <sheet name="Exhibit B" sheetId="3" r:id="rId5"/>
    <sheet name="Exhibit C" sheetId="5" r:id="rId6"/>
    <sheet name="Exhibit G" sheetId="10" r:id="rId7"/>
    <sheet name="Exhibit H" sheetId="11" r:id="rId8"/>
    <sheet name="Exhibit I" sheetId="12" r:id="rId9"/>
    <sheet name="Exhibit J" sheetId="13" r:id="rId10"/>
    <sheet name="Exhibit K" sheetId="14" r:id="rId11"/>
    <sheet name="Exhibit L" sheetId="15" r:id="rId12"/>
    <sheet name="Exhibit Y" sheetId="18" r:id="rId13"/>
    <sheet name="Exhibit Z" sheetId="19" r:id="rId14"/>
    <sheet name="Sheet1" sheetId="21" r:id="rId15"/>
  </sheets>
  <definedNames>
    <definedName name="_xlnm.Print_Area" localSheetId="1">Coversheets!$A$1:$BY$51</definedName>
    <definedName name="_xlnm.Print_Area" localSheetId="3">'Exhibit A'!$A$1:$EZ$58,'Exhibit A'!$A$59:$GZ$405,'Exhibit A'!$A$406:$CZ$463</definedName>
    <definedName name="_xlnm.Print_Area" localSheetId="4">'Exhibit B'!$A$1:$EZ$58,'Exhibit B'!$A$59:$GZ$117</definedName>
    <definedName name="_xlnm.Print_Area" localSheetId="5">'Exhibit C'!$A$1:$EY$58,'Exhibit C'!$A$59:$GZ$405,'Exhibit C'!$A$406:$CZ$464</definedName>
    <definedName name="_xlnm.Print_Area" localSheetId="6">'Exhibit G'!$A$1:$BA$120,'Exhibit G'!$A$121:$BB$180,'Exhibit G'!$A$181:$AN$238</definedName>
    <definedName name="_xlnm.Print_Area" localSheetId="7">'Exhibit H'!$A$1:$BB$180,'Exhibit H'!$A$181:$AN$238</definedName>
    <definedName name="_xlnm.Print_Area" localSheetId="13">'Exhibit Z'!$A$1:$CM$351,'Exhibit Z'!$A$352:$AS$400</definedName>
  </definedNames>
  <calcPr calcId="125725"/>
</workbook>
</file>

<file path=xl/calcChain.xml><?xml version="1.0" encoding="utf-8"?>
<calcChain xmlns="http://schemas.openxmlformats.org/spreadsheetml/2006/main">
  <c r="AX17" i="1"/>
  <c r="AX25"/>
  <c r="AX29" l="1"/>
  <c r="AX33"/>
  <c r="AX38"/>
  <c r="B62" i="19"/>
  <c r="B4"/>
  <c r="B2"/>
  <c r="B1"/>
  <c r="AV35"/>
  <c r="AV34"/>
  <c r="AH26" i="1"/>
  <c r="AX16"/>
  <c r="BN12" l="1"/>
  <c r="AH33"/>
  <c r="AH25"/>
  <c r="AH22"/>
  <c r="AH20"/>
  <c r="AH19"/>
  <c r="AH15"/>
  <c r="AH16"/>
  <c r="AH14"/>
  <c r="A21" i="18" l="1"/>
  <c r="A15"/>
  <c r="B1" i="5"/>
  <c r="B408"/>
  <c r="DB350"/>
  <c r="B350"/>
  <c r="DB292"/>
  <c r="B292"/>
  <c r="DC61"/>
  <c r="B61"/>
  <c r="BB3"/>
  <c r="CS452"/>
  <c r="AL452"/>
  <c r="BJ452" s="1"/>
  <c r="CE452" s="1"/>
  <c r="CL448"/>
  <c r="BX448"/>
  <c r="BQ448"/>
  <c r="BF448"/>
  <c r="BB448"/>
  <c r="AS448"/>
  <c r="AE448"/>
  <c r="X448"/>
  <c r="CS447"/>
  <c r="CS448" s="1"/>
  <c r="AL447"/>
  <c r="AL448" s="1"/>
  <c r="CL445"/>
  <c r="BX445"/>
  <c r="BQ445"/>
  <c r="BF445"/>
  <c r="BB445"/>
  <c r="AS445"/>
  <c r="AE445"/>
  <c r="X445"/>
  <c r="CS444"/>
  <c r="AL444"/>
  <c r="BJ444" s="1"/>
  <c r="CE444" s="1"/>
  <c r="CS443"/>
  <c r="BJ443"/>
  <c r="CE443" s="1"/>
  <c r="AL443"/>
  <c r="CS442"/>
  <c r="AL442"/>
  <c r="BJ442" s="1"/>
  <c r="CE442" s="1"/>
  <c r="CS441"/>
  <c r="BJ441"/>
  <c r="CE441" s="1"/>
  <c r="AL441"/>
  <c r="CS440"/>
  <c r="BJ440"/>
  <c r="CE440" s="1"/>
  <c r="AL440"/>
  <c r="CS439"/>
  <c r="BJ439"/>
  <c r="CE439" s="1"/>
  <c r="AL439"/>
  <c r="CS438"/>
  <c r="AL438"/>
  <c r="BJ438" s="1"/>
  <c r="CE438" s="1"/>
  <c r="CS437"/>
  <c r="BJ437"/>
  <c r="AL437"/>
  <c r="CL435"/>
  <c r="BX435"/>
  <c r="BQ435"/>
  <c r="BF435"/>
  <c r="BB435"/>
  <c r="AS435"/>
  <c r="AE435"/>
  <c r="X435"/>
  <c r="CS434"/>
  <c r="AL434"/>
  <c r="BJ434" s="1"/>
  <c r="CE434" s="1"/>
  <c r="CS433"/>
  <c r="AL433"/>
  <c r="BJ433" s="1"/>
  <c r="CE433" s="1"/>
  <c r="CS432"/>
  <c r="AL432"/>
  <c r="BJ432" s="1"/>
  <c r="CE432" s="1"/>
  <c r="CS431"/>
  <c r="AL431"/>
  <c r="BJ431" s="1"/>
  <c r="CE431" s="1"/>
  <c r="CS430"/>
  <c r="AL430"/>
  <c r="BJ430" s="1"/>
  <c r="CE430" s="1"/>
  <c r="CS429"/>
  <c r="AL429"/>
  <c r="BJ429" s="1"/>
  <c r="CE429" s="1"/>
  <c r="CS428"/>
  <c r="AL428"/>
  <c r="BJ428" s="1"/>
  <c r="CE428" s="1"/>
  <c r="CS427"/>
  <c r="AL427"/>
  <c r="CL425"/>
  <c r="BX425"/>
  <c r="BQ425"/>
  <c r="BF425"/>
  <c r="BB425"/>
  <c r="AS425"/>
  <c r="AE425"/>
  <c r="X425"/>
  <c r="CS424"/>
  <c r="AL424"/>
  <c r="BJ424" s="1"/>
  <c r="CE424" s="1"/>
  <c r="CS423"/>
  <c r="AL423"/>
  <c r="BJ423" s="1"/>
  <c r="CE423" s="1"/>
  <c r="CS422"/>
  <c r="AL422"/>
  <c r="BJ422" s="1"/>
  <c r="CE422" s="1"/>
  <c r="CS421"/>
  <c r="BJ421"/>
  <c r="CE421" s="1"/>
  <c r="AL421"/>
  <c r="CS420"/>
  <c r="BJ420"/>
  <c r="CE420" s="1"/>
  <c r="AL420"/>
  <c r="CS419"/>
  <c r="AL419"/>
  <c r="BJ419" s="1"/>
  <c r="CE419" s="1"/>
  <c r="CS418"/>
  <c r="AL418"/>
  <c r="BJ418" s="1"/>
  <c r="CE418" s="1"/>
  <c r="CS417"/>
  <c r="BJ417"/>
  <c r="CE417" s="1"/>
  <c r="AL417"/>
  <c r="CS416"/>
  <c r="BJ416"/>
  <c r="AL416"/>
  <c r="X412"/>
  <c r="CL410"/>
  <c r="BB410"/>
  <c r="X410"/>
  <c r="GM404"/>
  <c r="FY404"/>
  <c r="FR404"/>
  <c r="FG404"/>
  <c r="FC404"/>
  <c r="ES404"/>
  <c r="EE404"/>
  <c r="DX404"/>
  <c r="GT403"/>
  <c r="EL403"/>
  <c r="FK403" s="1"/>
  <c r="GF403" s="1"/>
  <c r="CL403"/>
  <c r="BX403"/>
  <c r="BQ403"/>
  <c r="BF403"/>
  <c r="BB403"/>
  <c r="AS403"/>
  <c r="AE403"/>
  <c r="X403"/>
  <c r="GT402"/>
  <c r="EL402"/>
  <c r="FK402" s="1"/>
  <c r="GF402" s="1"/>
  <c r="CS402"/>
  <c r="BJ402"/>
  <c r="CE402" s="1"/>
  <c r="AL402"/>
  <c r="GT401"/>
  <c r="EL401"/>
  <c r="FK401" s="1"/>
  <c r="GF401" s="1"/>
  <c r="CS401"/>
  <c r="AL401"/>
  <c r="BJ401" s="1"/>
  <c r="CE401" s="1"/>
  <c r="GT400"/>
  <c r="EL400"/>
  <c r="FK400" s="1"/>
  <c r="GF400" s="1"/>
  <c r="CS400"/>
  <c r="AL400"/>
  <c r="BJ400" s="1"/>
  <c r="CE400" s="1"/>
  <c r="GT399"/>
  <c r="FK399"/>
  <c r="GF399" s="1"/>
  <c r="EL399"/>
  <c r="CS399"/>
  <c r="AL399"/>
  <c r="BJ399" s="1"/>
  <c r="CE399" s="1"/>
  <c r="GT398"/>
  <c r="EL398"/>
  <c r="FK398" s="1"/>
  <c r="GF398" s="1"/>
  <c r="CS398"/>
  <c r="AL398"/>
  <c r="BJ398" s="1"/>
  <c r="CE398" s="1"/>
  <c r="GT397"/>
  <c r="EL397"/>
  <c r="FK397" s="1"/>
  <c r="GF397" s="1"/>
  <c r="CS397"/>
  <c r="AL397"/>
  <c r="BJ397" s="1"/>
  <c r="CE397" s="1"/>
  <c r="GT396"/>
  <c r="EL396"/>
  <c r="CS396"/>
  <c r="AL396"/>
  <c r="BJ396" s="1"/>
  <c r="CE396" s="1"/>
  <c r="CS395"/>
  <c r="BJ395"/>
  <c r="AL395"/>
  <c r="GM394"/>
  <c r="FY394"/>
  <c r="FR394"/>
  <c r="FG394"/>
  <c r="FC394"/>
  <c r="ES394"/>
  <c r="EE394"/>
  <c r="DX394"/>
  <c r="GT393"/>
  <c r="EL393"/>
  <c r="FK393" s="1"/>
  <c r="GF393" s="1"/>
  <c r="CL393"/>
  <c r="BX393"/>
  <c r="BQ393"/>
  <c r="BF393"/>
  <c r="BB393"/>
  <c r="AS393"/>
  <c r="AE393"/>
  <c r="X393"/>
  <c r="GT392"/>
  <c r="EL392"/>
  <c r="FK392" s="1"/>
  <c r="GF392" s="1"/>
  <c r="CS392"/>
  <c r="AL392"/>
  <c r="BJ392" s="1"/>
  <c r="CE392" s="1"/>
  <c r="GT391"/>
  <c r="EL391"/>
  <c r="FK391" s="1"/>
  <c r="GF391" s="1"/>
  <c r="CS391"/>
  <c r="AL391"/>
  <c r="BJ391" s="1"/>
  <c r="CE391" s="1"/>
  <c r="GT390"/>
  <c r="EL390"/>
  <c r="FK390" s="1"/>
  <c r="GF390" s="1"/>
  <c r="CS390"/>
  <c r="AL390"/>
  <c r="BJ390" s="1"/>
  <c r="CE390" s="1"/>
  <c r="GT389"/>
  <c r="FK389"/>
  <c r="GF389" s="1"/>
  <c r="EL389"/>
  <c r="CS389"/>
  <c r="AL389"/>
  <c r="BJ389" s="1"/>
  <c r="CE389" s="1"/>
  <c r="GT388"/>
  <c r="EL388"/>
  <c r="FK388" s="1"/>
  <c r="GF388" s="1"/>
  <c r="CS388"/>
  <c r="AL388"/>
  <c r="BJ388" s="1"/>
  <c r="CE388" s="1"/>
  <c r="GT387"/>
  <c r="EL387"/>
  <c r="CS387"/>
  <c r="AL387"/>
  <c r="BJ387" s="1"/>
  <c r="CE387" s="1"/>
  <c r="CS386"/>
  <c r="AL386"/>
  <c r="BJ386" s="1"/>
  <c r="CE386" s="1"/>
  <c r="GM385"/>
  <c r="FY385"/>
  <c r="FR385"/>
  <c r="FG385"/>
  <c r="FC385"/>
  <c r="ES385"/>
  <c r="EE385"/>
  <c r="DX385"/>
  <c r="CS385"/>
  <c r="AL385"/>
  <c r="BJ385" s="1"/>
  <c r="CE385" s="1"/>
  <c r="GT384"/>
  <c r="FK384"/>
  <c r="GF384" s="1"/>
  <c r="EL384"/>
  <c r="CS384"/>
  <c r="AL384"/>
  <c r="GT383"/>
  <c r="EL383"/>
  <c r="FK383" s="1"/>
  <c r="GF383" s="1"/>
  <c r="GT382"/>
  <c r="EL382"/>
  <c r="FK382" s="1"/>
  <c r="GF382" s="1"/>
  <c r="CL382"/>
  <c r="BX382"/>
  <c r="BQ382"/>
  <c r="BF382"/>
  <c r="BB382"/>
  <c r="AS382"/>
  <c r="AE382"/>
  <c r="X382"/>
  <c r="GT381"/>
  <c r="EL381"/>
  <c r="FK381" s="1"/>
  <c r="GF381" s="1"/>
  <c r="CS381"/>
  <c r="AL381"/>
  <c r="BJ381" s="1"/>
  <c r="CE381" s="1"/>
  <c r="GT380"/>
  <c r="EL380"/>
  <c r="FK380" s="1"/>
  <c r="GF380" s="1"/>
  <c r="CS380"/>
  <c r="AL380"/>
  <c r="BJ380" s="1"/>
  <c r="CE380" s="1"/>
  <c r="GT379"/>
  <c r="FK379"/>
  <c r="GF379" s="1"/>
  <c r="EL379"/>
  <c r="CS379"/>
  <c r="AL379"/>
  <c r="BJ379" s="1"/>
  <c r="CE379" s="1"/>
  <c r="GT378"/>
  <c r="EL378"/>
  <c r="FK378" s="1"/>
  <c r="GF378" s="1"/>
  <c r="CS378"/>
  <c r="AL378"/>
  <c r="BJ378" s="1"/>
  <c r="CE378" s="1"/>
  <c r="GT377"/>
  <c r="EL377"/>
  <c r="CS377"/>
  <c r="AL377"/>
  <c r="BJ377" s="1"/>
  <c r="CE377" s="1"/>
  <c r="CS376"/>
  <c r="AL376"/>
  <c r="BJ376" s="1"/>
  <c r="CE376" s="1"/>
  <c r="GM375"/>
  <c r="FY375"/>
  <c r="FR375"/>
  <c r="FG375"/>
  <c r="FC375"/>
  <c r="ES375"/>
  <c r="EE375"/>
  <c r="DX375"/>
  <c r="CS375"/>
  <c r="AL375"/>
  <c r="BJ375" s="1"/>
  <c r="CE375" s="1"/>
  <c r="GT374"/>
  <c r="FK374"/>
  <c r="GF374" s="1"/>
  <c r="EL374"/>
  <c r="CS374"/>
  <c r="AL374"/>
  <c r="GT373"/>
  <c r="EL373"/>
  <c r="FK373" s="1"/>
  <c r="GF373" s="1"/>
  <c r="GT372"/>
  <c r="EL372"/>
  <c r="FK372" s="1"/>
  <c r="GF372" s="1"/>
  <c r="CL372"/>
  <c r="BX372"/>
  <c r="BQ372"/>
  <c r="BF372"/>
  <c r="BB372"/>
  <c r="AS372"/>
  <c r="AE372"/>
  <c r="X372"/>
  <c r="GT371"/>
  <c r="EL371"/>
  <c r="FK371" s="1"/>
  <c r="GF371" s="1"/>
  <c r="CS371"/>
  <c r="AL371"/>
  <c r="BJ371" s="1"/>
  <c r="CE371" s="1"/>
  <c r="GT370"/>
  <c r="EL370"/>
  <c r="FK370" s="1"/>
  <c r="GF370" s="1"/>
  <c r="CS370"/>
  <c r="AL370"/>
  <c r="BJ370" s="1"/>
  <c r="CE370" s="1"/>
  <c r="GT369"/>
  <c r="FK369"/>
  <c r="GF369" s="1"/>
  <c r="EL369"/>
  <c r="CS369"/>
  <c r="AL369"/>
  <c r="GT368"/>
  <c r="EL368"/>
  <c r="FK368" s="1"/>
  <c r="GF368" s="1"/>
  <c r="GT367"/>
  <c r="EL367"/>
  <c r="CL367"/>
  <c r="BX367"/>
  <c r="BQ367"/>
  <c r="BF367"/>
  <c r="BB367"/>
  <c r="AS367"/>
  <c r="AE367"/>
  <c r="X367"/>
  <c r="CS366"/>
  <c r="AL366"/>
  <c r="BJ366" s="1"/>
  <c r="CE366" s="1"/>
  <c r="GM365"/>
  <c r="FY365"/>
  <c r="FR365"/>
  <c r="FG365"/>
  <c r="FC365"/>
  <c r="ES365"/>
  <c r="EE365"/>
  <c r="DX365"/>
  <c r="CS365"/>
  <c r="AL365"/>
  <c r="BJ365" s="1"/>
  <c r="CE365" s="1"/>
  <c r="GT364"/>
  <c r="EL364"/>
  <c r="FK364" s="1"/>
  <c r="GF364" s="1"/>
  <c r="CS364"/>
  <c r="AL364"/>
  <c r="BJ364" s="1"/>
  <c r="CE364" s="1"/>
  <c r="GT363"/>
  <c r="FK363"/>
  <c r="GF363" s="1"/>
  <c r="EL363"/>
  <c r="CS363"/>
  <c r="AL363"/>
  <c r="BJ363" s="1"/>
  <c r="CE363" s="1"/>
  <c r="GT362"/>
  <c r="EL362"/>
  <c r="FK362" s="1"/>
  <c r="GF362" s="1"/>
  <c r="CS362"/>
  <c r="AL362"/>
  <c r="BJ362" s="1"/>
  <c r="CE362" s="1"/>
  <c r="GT361"/>
  <c r="EL361"/>
  <c r="FK361" s="1"/>
  <c r="GF361" s="1"/>
  <c r="CS361"/>
  <c r="AL361"/>
  <c r="BJ361" s="1"/>
  <c r="CE361" s="1"/>
  <c r="GT360"/>
  <c r="EL360"/>
  <c r="FK360" s="1"/>
  <c r="GF360" s="1"/>
  <c r="CS360"/>
  <c r="AL360"/>
  <c r="BJ360" s="1"/>
  <c r="CE360" s="1"/>
  <c r="GT359"/>
  <c r="FK359"/>
  <c r="GF359" s="1"/>
  <c r="EL359"/>
  <c r="CS359"/>
  <c r="AL359"/>
  <c r="BJ359" s="1"/>
  <c r="CE359" s="1"/>
  <c r="GT358"/>
  <c r="EL358"/>
  <c r="FK358" s="1"/>
  <c r="CS358"/>
  <c r="AL358"/>
  <c r="DX354"/>
  <c r="X354"/>
  <c r="GM352"/>
  <c r="FC352"/>
  <c r="DX352"/>
  <c r="CL352"/>
  <c r="BB352"/>
  <c r="X352"/>
  <c r="GM346"/>
  <c r="FY346"/>
  <c r="FR346"/>
  <c r="FG346"/>
  <c r="FC346"/>
  <c r="ES346"/>
  <c r="EE346"/>
  <c r="DX346"/>
  <c r="CL346"/>
  <c r="BX346"/>
  <c r="BQ346"/>
  <c r="BF346"/>
  <c r="BB346"/>
  <c r="AS346"/>
  <c r="AE346"/>
  <c r="X346"/>
  <c r="GT345"/>
  <c r="EL345"/>
  <c r="FK345" s="1"/>
  <c r="GF345" s="1"/>
  <c r="CS345"/>
  <c r="AL345"/>
  <c r="BJ345" s="1"/>
  <c r="CE345" s="1"/>
  <c r="GT344"/>
  <c r="EL344"/>
  <c r="FK344" s="1"/>
  <c r="GF344" s="1"/>
  <c r="CS344"/>
  <c r="AL344"/>
  <c r="BJ344" s="1"/>
  <c r="CE344" s="1"/>
  <c r="GT343"/>
  <c r="FK343"/>
  <c r="GF343" s="1"/>
  <c r="EL343"/>
  <c r="CS343"/>
  <c r="AL343"/>
  <c r="BJ343" s="1"/>
  <c r="CE343" s="1"/>
  <c r="GT342"/>
  <c r="EL342"/>
  <c r="FK342" s="1"/>
  <c r="GF342" s="1"/>
  <c r="CS342"/>
  <c r="AL342"/>
  <c r="BJ342" s="1"/>
  <c r="CE342" s="1"/>
  <c r="GT341"/>
  <c r="EL341"/>
  <c r="FK341" s="1"/>
  <c r="GF341" s="1"/>
  <c r="CS341"/>
  <c r="AL341"/>
  <c r="BJ341" s="1"/>
  <c r="CE341" s="1"/>
  <c r="GT340"/>
  <c r="EL340"/>
  <c r="FK340" s="1"/>
  <c r="GF340" s="1"/>
  <c r="CS340"/>
  <c r="AL340"/>
  <c r="BJ340" s="1"/>
  <c r="CE340" s="1"/>
  <c r="GT339"/>
  <c r="FK339"/>
  <c r="EL339"/>
  <c r="CS339"/>
  <c r="AL339"/>
  <c r="GM337"/>
  <c r="FY337"/>
  <c r="FR337"/>
  <c r="FG337"/>
  <c r="FC337"/>
  <c r="ES337"/>
  <c r="EE337"/>
  <c r="DX337"/>
  <c r="CL337"/>
  <c r="BX337"/>
  <c r="BQ337"/>
  <c r="BF337"/>
  <c r="BB337"/>
  <c r="AS337"/>
  <c r="AE337"/>
  <c r="X337"/>
  <c r="GT336"/>
  <c r="EL336"/>
  <c r="FK336" s="1"/>
  <c r="GF336" s="1"/>
  <c r="CS336"/>
  <c r="AL336"/>
  <c r="BJ336" s="1"/>
  <c r="CE336" s="1"/>
  <c r="GT335"/>
  <c r="EL335"/>
  <c r="FK335" s="1"/>
  <c r="GF335" s="1"/>
  <c r="CS335"/>
  <c r="AL335"/>
  <c r="BJ335" s="1"/>
  <c r="CE335" s="1"/>
  <c r="GT334"/>
  <c r="EL334"/>
  <c r="FK334" s="1"/>
  <c r="GF334" s="1"/>
  <c r="CS334"/>
  <c r="AL334"/>
  <c r="BJ334" s="1"/>
  <c r="CE334" s="1"/>
  <c r="GT333"/>
  <c r="FK333"/>
  <c r="GF333" s="1"/>
  <c r="EL333"/>
  <c r="CS333"/>
  <c r="AL333"/>
  <c r="BJ333" s="1"/>
  <c r="CE333" s="1"/>
  <c r="GT332"/>
  <c r="EL332"/>
  <c r="FK332" s="1"/>
  <c r="GF332" s="1"/>
  <c r="CS332"/>
  <c r="AL332"/>
  <c r="BJ332" s="1"/>
  <c r="CE332" s="1"/>
  <c r="GT331"/>
  <c r="EL331"/>
  <c r="FK331" s="1"/>
  <c r="GF331" s="1"/>
  <c r="CS331"/>
  <c r="AL331"/>
  <c r="BJ331" s="1"/>
  <c r="CE331" s="1"/>
  <c r="GT330"/>
  <c r="EL330"/>
  <c r="CS330"/>
  <c r="AL330"/>
  <c r="GM328"/>
  <c r="FY328"/>
  <c r="FR328"/>
  <c r="FG328"/>
  <c r="FC328"/>
  <c r="ES328"/>
  <c r="EE328"/>
  <c r="DX328"/>
  <c r="CL328"/>
  <c r="BX328"/>
  <c r="BQ328"/>
  <c r="BF328"/>
  <c r="BB328"/>
  <c r="AS328"/>
  <c r="AE328"/>
  <c r="X328"/>
  <c r="GT327"/>
  <c r="FK327"/>
  <c r="GF327" s="1"/>
  <c r="EL327"/>
  <c r="CS327"/>
  <c r="AL327"/>
  <c r="BJ327" s="1"/>
  <c r="CE327" s="1"/>
  <c r="GT326"/>
  <c r="EL326"/>
  <c r="FK326" s="1"/>
  <c r="GF326" s="1"/>
  <c r="CS326"/>
  <c r="AL326"/>
  <c r="BJ326" s="1"/>
  <c r="CE326" s="1"/>
  <c r="GT325"/>
  <c r="EL325"/>
  <c r="FK325" s="1"/>
  <c r="GF325" s="1"/>
  <c r="CS325"/>
  <c r="AL325"/>
  <c r="BJ325" s="1"/>
  <c r="CE325" s="1"/>
  <c r="GT324"/>
  <c r="EL324"/>
  <c r="FK324" s="1"/>
  <c r="GF324" s="1"/>
  <c r="CS324"/>
  <c r="AL324"/>
  <c r="BJ324" s="1"/>
  <c r="CE324" s="1"/>
  <c r="GT323"/>
  <c r="FK323"/>
  <c r="GF323" s="1"/>
  <c r="EL323"/>
  <c r="CS323"/>
  <c r="AL323"/>
  <c r="BJ323" s="1"/>
  <c r="CE323" s="1"/>
  <c r="GT322"/>
  <c r="EL322"/>
  <c r="FK322" s="1"/>
  <c r="GF322" s="1"/>
  <c r="CS322"/>
  <c r="AL322"/>
  <c r="BJ322" s="1"/>
  <c r="CE322" s="1"/>
  <c r="GT321"/>
  <c r="EL321"/>
  <c r="FK321" s="1"/>
  <c r="GF321" s="1"/>
  <c r="CS321"/>
  <c r="AL321"/>
  <c r="BJ321" s="1"/>
  <c r="CE321" s="1"/>
  <c r="GT320"/>
  <c r="EL320"/>
  <c r="CS320"/>
  <c r="AL320"/>
  <c r="GM318"/>
  <c r="FY318"/>
  <c r="FR318"/>
  <c r="FG318"/>
  <c r="FC318"/>
  <c r="ES318"/>
  <c r="EE318"/>
  <c r="DX318"/>
  <c r="CL318"/>
  <c r="BX318"/>
  <c r="BQ318"/>
  <c r="BF318"/>
  <c r="BB318"/>
  <c r="AS318"/>
  <c r="AE318"/>
  <c r="X318"/>
  <c r="GT317"/>
  <c r="FK317"/>
  <c r="GF317" s="1"/>
  <c r="EL317"/>
  <c r="CS317"/>
  <c r="AL317"/>
  <c r="BJ317" s="1"/>
  <c r="CE317" s="1"/>
  <c r="GT316"/>
  <c r="EL316"/>
  <c r="FK316" s="1"/>
  <c r="GF316" s="1"/>
  <c r="CS316"/>
  <c r="AL316"/>
  <c r="BJ316" s="1"/>
  <c r="CE316" s="1"/>
  <c r="GT315"/>
  <c r="EL315"/>
  <c r="FK315" s="1"/>
  <c r="GF315" s="1"/>
  <c r="CS315"/>
  <c r="AL315"/>
  <c r="BJ315" s="1"/>
  <c r="CE315" s="1"/>
  <c r="GT314"/>
  <c r="EL314"/>
  <c r="FK314" s="1"/>
  <c r="GF314" s="1"/>
  <c r="CS314"/>
  <c r="AL314"/>
  <c r="BJ314" s="1"/>
  <c r="CE314" s="1"/>
  <c r="GT313"/>
  <c r="FK313"/>
  <c r="GF313" s="1"/>
  <c r="EL313"/>
  <c r="CS313"/>
  <c r="AL313"/>
  <c r="BJ313" s="1"/>
  <c r="CE313" s="1"/>
  <c r="GT312"/>
  <c r="EL312"/>
  <c r="FK312" s="1"/>
  <c r="GF312" s="1"/>
  <c r="CS312"/>
  <c r="AL312"/>
  <c r="BJ312" s="1"/>
  <c r="CE312" s="1"/>
  <c r="GT311"/>
  <c r="EL311"/>
  <c r="FK311" s="1"/>
  <c r="GF311" s="1"/>
  <c r="CS311"/>
  <c r="AL311"/>
  <c r="BJ311" s="1"/>
  <c r="CE311" s="1"/>
  <c r="GT310"/>
  <c r="EL310"/>
  <c r="CS310"/>
  <c r="AL310"/>
  <c r="GM308"/>
  <c r="FY308"/>
  <c r="FR308"/>
  <c r="FG308"/>
  <c r="FC308"/>
  <c r="ES308"/>
  <c r="EE308"/>
  <c r="DX308"/>
  <c r="CL308"/>
  <c r="BX308"/>
  <c r="BQ308"/>
  <c r="BF308"/>
  <c r="BB308"/>
  <c r="AS308"/>
  <c r="AE308"/>
  <c r="X308"/>
  <c r="GT307"/>
  <c r="EL307"/>
  <c r="FK307" s="1"/>
  <c r="GF307" s="1"/>
  <c r="CS307"/>
  <c r="AL307"/>
  <c r="BJ307" s="1"/>
  <c r="CE307" s="1"/>
  <c r="GT306"/>
  <c r="EL306"/>
  <c r="FK306" s="1"/>
  <c r="GF306" s="1"/>
  <c r="CS306"/>
  <c r="AL306"/>
  <c r="BJ306" s="1"/>
  <c r="CE306" s="1"/>
  <c r="GT305"/>
  <c r="EL305"/>
  <c r="FK305" s="1"/>
  <c r="GF305" s="1"/>
  <c r="CS305"/>
  <c r="BJ305"/>
  <c r="CE305" s="1"/>
  <c r="AL305"/>
  <c r="GT304"/>
  <c r="EL304"/>
  <c r="FK304" s="1"/>
  <c r="GF304" s="1"/>
  <c r="CS304"/>
  <c r="AL304"/>
  <c r="BJ304" s="1"/>
  <c r="CE304" s="1"/>
  <c r="GT303"/>
  <c r="EL303"/>
  <c r="FK303" s="1"/>
  <c r="GF303" s="1"/>
  <c r="CS303"/>
  <c r="AL303"/>
  <c r="BJ303" s="1"/>
  <c r="CE303" s="1"/>
  <c r="GT302"/>
  <c r="EL302"/>
  <c r="FK302" s="1"/>
  <c r="GF302" s="1"/>
  <c r="CS302"/>
  <c r="AL302"/>
  <c r="BJ302" s="1"/>
  <c r="CE302" s="1"/>
  <c r="GT301"/>
  <c r="EL301"/>
  <c r="FK301" s="1"/>
  <c r="GF301" s="1"/>
  <c r="CS301"/>
  <c r="BJ301"/>
  <c r="CE301" s="1"/>
  <c r="AL301"/>
  <c r="GT300"/>
  <c r="EL300"/>
  <c r="CS300"/>
  <c r="AL300"/>
  <c r="BJ300" s="1"/>
  <c r="DX296"/>
  <c r="X296"/>
  <c r="GM294"/>
  <c r="FC294"/>
  <c r="DX294"/>
  <c r="CL294"/>
  <c r="BB294"/>
  <c r="X294"/>
  <c r="GM288"/>
  <c r="FY288"/>
  <c r="FR288"/>
  <c r="FG288"/>
  <c r="FC288"/>
  <c r="ES288"/>
  <c r="EE288"/>
  <c r="DX288"/>
  <c r="CL288"/>
  <c r="BX288"/>
  <c r="BQ288"/>
  <c r="BF288"/>
  <c r="BB288"/>
  <c r="AS288"/>
  <c r="AE288"/>
  <c r="X288"/>
  <c r="GT287"/>
  <c r="FK287"/>
  <c r="GF287" s="1"/>
  <c r="EL287"/>
  <c r="CS287"/>
  <c r="AL287"/>
  <c r="BJ287" s="1"/>
  <c r="CE287" s="1"/>
  <c r="GT286"/>
  <c r="EL286"/>
  <c r="FK286" s="1"/>
  <c r="GF286" s="1"/>
  <c r="CS286"/>
  <c r="AL286"/>
  <c r="BJ286" s="1"/>
  <c r="CE286" s="1"/>
  <c r="GT285"/>
  <c r="EL285"/>
  <c r="FK285" s="1"/>
  <c r="GF285" s="1"/>
  <c r="CS285"/>
  <c r="AL285"/>
  <c r="BJ285" s="1"/>
  <c r="CE285" s="1"/>
  <c r="GT284"/>
  <c r="EL284"/>
  <c r="FK284" s="1"/>
  <c r="GF284" s="1"/>
  <c r="CS284"/>
  <c r="AL284"/>
  <c r="BJ284" s="1"/>
  <c r="CE284" s="1"/>
  <c r="GT283"/>
  <c r="EL283"/>
  <c r="FK283" s="1"/>
  <c r="GF283" s="1"/>
  <c r="CS283"/>
  <c r="AL283"/>
  <c r="BJ283" s="1"/>
  <c r="CE283" s="1"/>
  <c r="GT282"/>
  <c r="EL282"/>
  <c r="FK282" s="1"/>
  <c r="GF282" s="1"/>
  <c r="CS282"/>
  <c r="AL282"/>
  <c r="BJ282" s="1"/>
  <c r="CE282" s="1"/>
  <c r="GT281"/>
  <c r="GT288" s="1"/>
  <c r="EL281"/>
  <c r="EL288" s="1"/>
  <c r="CS281"/>
  <c r="CS288" s="1"/>
  <c r="AL281"/>
  <c r="AL288" s="1"/>
  <c r="GM279"/>
  <c r="FY279"/>
  <c r="FR279"/>
  <c r="FG279"/>
  <c r="FC279"/>
  <c r="ES279"/>
  <c r="EE279"/>
  <c r="DX279"/>
  <c r="CL279"/>
  <c r="BX279"/>
  <c r="BQ279"/>
  <c r="BF279"/>
  <c r="BB279"/>
  <c r="AS279"/>
  <c r="AE279"/>
  <c r="X279"/>
  <c r="GT278"/>
  <c r="EL278"/>
  <c r="FK278" s="1"/>
  <c r="GF278" s="1"/>
  <c r="CS278"/>
  <c r="AL278"/>
  <c r="BJ278" s="1"/>
  <c r="CE278" s="1"/>
  <c r="GT277"/>
  <c r="EL277"/>
  <c r="FK277" s="1"/>
  <c r="GF277" s="1"/>
  <c r="CS277"/>
  <c r="AL277"/>
  <c r="BJ277" s="1"/>
  <c r="CE277" s="1"/>
  <c r="GT276"/>
  <c r="EL276"/>
  <c r="FK276" s="1"/>
  <c r="GF276" s="1"/>
  <c r="CS276"/>
  <c r="BJ276"/>
  <c r="CE276" s="1"/>
  <c r="AL276"/>
  <c r="GT275"/>
  <c r="EL275"/>
  <c r="FK275" s="1"/>
  <c r="GF275" s="1"/>
  <c r="CS275"/>
  <c r="AL275"/>
  <c r="BJ275" s="1"/>
  <c r="CE275" s="1"/>
  <c r="GT274"/>
  <c r="EL274"/>
  <c r="FK274" s="1"/>
  <c r="GF274" s="1"/>
  <c r="CS274"/>
  <c r="BJ274"/>
  <c r="CE274" s="1"/>
  <c r="AL274"/>
  <c r="GT273"/>
  <c r="EL273"/>
  <c r="FK273" s="1"/>
  <c r="GF273" s="1"/>
  <c r="CS273"/>
  <c r="AL273"/>
  <c r="BJ273" s="1"/>
  <c r="CE273" s="1"/>
  <c r="GT272"/>
  <c r="EL272"/>
  <c r="FK272" s="1"/>
  <c r="GF272" s="1"/>
  <c r="CS272"/>
  <c r="BJ272"/>
  <c r="CE272" s="1"/>
  <c r="AL272"/>
  <c r="GT271"/>
  <c r="EL271"/>
  <c r="CS271"/>
  <c r="AL271"/>
  <c r="GM269"/>
  <c r="FY269"/>
  <c r="FR269"/>
  <c r="FG269"/>
  <c r="FC269"/>
  <c r="ES269"/>
  <c r="EE269"/>
  <c r="DX269"/>
  <c r="CL269"/>
  <c r="BX269"/>
  <c r="BQ269"/>
  <c r="BF269"/>
  <c r="BB269"/>
  <c r="AS269"/>
  <c r="AE269"/>
  <c r="X269"/>
  <c r="GT268"/>
  <c r="EL268"/>
  <c r="FK268" s="1"/>
  <c r="GF268" s="1"/>
  <c r="CS268"/>
  <c r="BJ268"/>
  <c r="CE268" s="1"/>
  <c r="AL268"/>
  <c r="GT267"/>
  <c r="EL267"/>
  <c r="FK267" s="1"/>
  <c r="GF267" s="1"/>
  <c r="CS267"/>
  <c r="AL267"/>
  <c r="BJ267" s="1"/>
  <c r="CE267" s="1"/>
  <c r="GT266"/>
  <c r="EL266"/>
  <c r="FK266" s="1"/>
  <c r="GF266" s="1"/>
  <c r="CS266"/>
  <c r="BJ266"/>
  <c r="CE266" s="1"/>
  <c r="AL266"/>
  <c r="GT265"/>
  <c r="EL265"/>
  <c r="FK265" s="1"/>
  <c r="GF265" s="1"/>
  <c r="CS265"/>
  <c r="AL265"/>
  <c r="BJ265" s="1"/>
  <c r="CE265" s="1"/>
  <c r="GT264"/>
  <c r="EL264"/>
  <c r="FK264" s="1"/>
  <c r="GF264" s="1"/>
  <c r="CS264"/>
  <c r="BJ264"/>
  <c r="CE264" s="1"/>
  <c r="AL264"/>
  <c r="GT263"/>
  <c r="EL263"/>
  <c r="FK263" s="1"/>
  <c r="GF263" s="1"/>
  <c r="CS263"/>
  <c r="AL263"/>
  <c r="BJ263" s="1"/>
  <c r="CE263" s="1"/>
  <c r="GT262"/>
  <c r="EL262"/>
  <c r="FK262" s="1"/>
  <c r="GF262" s="1"/>
  <c r="CS262"/>
  <c r="BJ262"/>
  <c r="AL262"/>
  <c r="AL269" s="1"/>
  <c r="GT261"/>
  <c r="EL261"/>
  <c r="CL260"/>
  <c r="BX260"/>
  <c r="BQ260"/>
  <c r="BF260"/>
  <c r="BB260"/>
  <c r="AS260"/>
  <c r="AE260"/>
  <c r="X260"/>
  <c r="GM259"/>
  <c r="FY259"/>
  <c r="FR259"/>
  <c r="FG259"/>
  <c r="FC259"/>
  <c r="ES259"/>
  <c r="EE259"/>
  <c r="DX259"/>
  <c r="CS259"/>
  <c r="AL259"/>
  <c r="BJ259" s="1"/>
  <c r="CE259" s="1"/>
  <c r="GT258"/>
  <c r="EL258"/>
  <c r="FK258" s="1"/>
  <c r="GF258" s="1"/>
  <c r="CS258"/>
  <c r="BJ258"/>
  <c r="CE258" s="1"/>
  <c r="AL258"/>
  <c r="GT257"/>
  <c r="EL257"/>
  <c r="FK257" s="1"/>
  <c r="GF257" s="1"/>
  <c r="CS257"/>
  <c r="AL257"/>
  <c r="BJ257" s="1"/>
  <c r="CE257" s="1"/>
  <c r="GT256"/>
  <c r="EL256"/>
  <c r="FK256" s="1"/>
  <c r="GF256" s="1"/>
  <c r="CS256"/>
  <c r="BJ256"/>
  <c r="CE256" s="1"/>
  <c r="AL256"/>
  <c r="GT255"/>
  <c r="EL255"/>
  <c r="FK255" s="1"/>
  <c r="GF255" s="1"/>
  <c r="CS255"/>
  <c r="AL255"/>
  <c r="BJ255" s="1"/>
  <c r="CE255" s="1"/>
  <c r="GT254"/>
  <c r="EL254"/>
  <c r="FK254" s="1"/>
  <c r="GF254" s="1"/>
  <c r="CS254"/>
  <c r="BJ254"/>
  <c r="CE254" s="1"/>
  <c r="AL254"/>
  <c r="GT253"/>
  <c r="EL253"/>
  <c r="FK253" s="1"/>
  <c r="GF253" s="1"/>
  <c r="CS253"/>
  <c r="AL253"/>
  <c r="BJ253" s="1"/>
  <c r="CE253" s="1"/>
  <c r="GT252"/>
  <c r="EL252"/>
  <c r="FK252" s="1"/>
  <c r="FK259" s="1"/>
  <c r="CS252"/>
  <c r="BJ252"/>
  <c r="CE252" s="1"/>
  <c r="AL252"/>
  <c r="CS251"/>
  <c r="AL251"/>
  <c r="GM250"/>
  <c r="FY250"/>
  <c r="FR250"/>
  <c r="FG250"/>
  <c r="FC250"/>
  <c r="ES250"/>
  <c r="EE250"/>
  <c r="DX250"/>
  <c r="GT249"/>
  <c r="EL249"/>
  <c r="FK249" s="1"/>
  <c r="GF249" s="1"/>
  <c r="CL249"/>
  <c r="BX249"/>
  <c r="BQ249"/>
  <c r="BF249"/>
  <c r="BB249"/>
  <c r="AS249"/>
  <c r="AE249"/>
  <c r="X249"/>
  <c r="GT248"/>
  <c r="EL248"/>
  <c r="FK248" s="1"/>
  <c r="GF248" s="1"/>
  <c r="CS248"/>
  <c r="AL248"/>
  <c r="BJ248" s="1"/>
  <c r="CE248" s="1"/>
  <c r="GT247"/>
  <c r="EL247"/>
  <c r="FK247" s="1"/>
  <c r="GF247" s="1"/>
  <c r="CS247"/>
  <c r="AL247"/>
  <c r="BJ247" s="1"/>
  <c r="CE247" s="1"/>
  <c r="GT246"/>
  <c r="EL246"/>
  <c r="FK246" s="1"/>
  <c r="GF246" s="1"/>
  <c r="CS246"/>
  <c r="AL246"/>
  <c r="BJ246" s="1"/>
  <c r="CE246" s="1"/>
  <c r="GT245"/>
  <c r="EL245"/>
  <c r="FK245" s="1"/>
  <c r="GF245" s="1"/>
  <c r="CS245"/>
  <c r="BJ245"/>
  <c r="CE245" s="1"/>
  <c r="AL245"/>
  <c r="GT244"/>
  <c r="EL244"/>
  <c r="FK244" s="1"/>
  <c r="GF244" s="1"/>
  <c r="CS244"/>
  <c r="AL244"/>
  <c r="BJ244" s="1"/>
  <c r="CE244" s="1"/>
  <c r="GT243"/>
  <c r="EL243"/>
  <c r="FK243" s="1"/>
  <c r="GF243" s="1"/>
  <c r="CS243"/>
  <c r="AL243"/>
  <c r="BJ243" s="1"/>
  <c r="CE243" s="1"/>
  <c r="GT242"/>
  <c r="EL242"/>
  <c r="CS242"/>
  <c r="AL242"/>
  <c r="DX238"/>
  <c r="X238"/>
  <c r="GM236"/>
  <c r="FC236"/>
  <c r="DX236"/>
  <c r="CL236"/>
  <c r="BB236"/>
  <c r="X236"/>
  <c r="GM230"/>
  <c r="FY230"/>
  <c r="FR230"/>
  <c r="FG230"/>
  <c r="FC230"/>
  <c r="FA230"/>
  <c r="EZ230"/>
  <c r="ES230"/>
  <c r="EE230"/>
  <c r="DX230"/>
  <c r="CL230"/>
  <c r="BX230"/>
  <c r="BQ230"/>
  <c r="BF230"/>
  <c r="BB230"/>
  <c r="AS230"/>
  <c r="AE230"/>
  <c r="X230"/>
  <c r="GT229"/>
  <c r="FK229"/>
  <c r="GF229" s="1"/>
  <c r="EL229"/>
  <c r="CS229"/>
  <c r="AL229"/>
  <c r="BJ229" s="1"/>
  <c r="CE229" s="1"/>
  <c r="GT228"/>
  <c r="EL228"/>
  <c r="FK228" s="1"/>
  <c r="GF228" s="1"/>
  <c r="CS228"/>
  <c r="AL228"/>
  <c r="BJ228" s="1"/>
  <c r="CE228" s="1"/>
  <c r="GT227"/>
  <c r="FK227"/>
  <c r="GF227" s="1"/>
  <c r="EL227"/>
  <c r="CS227"/>
  <c r="AL227"/>
  <c r="BJ227" s="1"/>
  <c r="CE227" s="1"/>
  <c r="GT226"/>
  <c r="EL226"/>
  <c r="FK226" s="1"/>
  <c r="GF226" s="1"/>
  <c r="CS226"/>
  <c r="AL226"/>
  <c r="BJ226" s="1"/>
  <c r="CE226" s="1"/>
  <c r="GT225"/>
  <c r="FK225"/>
  <c r="GF225" s="1"/>
  <c r="EL225"/>
  <c r="CS225"/>
  <c r="AL225"/>
  <c r="BJ225" s="1"/>
  <c r="CE225" s="1"/>
  <c r="GT224"/>
  <c r="EL224"/>
  <c r="FK224" s="1"/>
  <c r="GF224" s="1"/>
  <c r="CS224"/>
  <c r="AL224"/>
  <c r="BJ224" s="1"/>
  <c r="CE224" s="1"/>
  <c r="GT223"/>
  <c r="FK223"/>
  <c r="FK230" s="1"/>
  <c r="EL223"/>
  <c r="CS223"/>
  <c r="AL223"/>
  <c r="GM221"/>
  <c r="FY221"/>
  <c r="FR221"/>
  <c r="FG221"/>
  <c r="FC221"/>
  <c r="FA221"/>
  <c r="EZ221"/>
  <c r="ES221"/>
  <c r="EE221"/>
  <c r="DX221"/>
  <c r="CL221"/>
  <c r="BX221"/>
  <c r="BQ221"/>
  <c r="BF221"/>
  <c r="BB221"/>
  <c r="AS221"/>
  <c r="AE221"/>
  <c r="X221"/>
  <c r="GT220"/>
  <c r="EL220"/>
  <c r="FK220" s="1"/>
  <c r="GF220" s="1"/>
  <c r="CS220"/>
  <c r="AL220"/>
  <c r="BJ220" s="1"/>
  <c r="CE220" s="1"/>
  <c r="GT219"/>
  <c r="EL219"/>
  <c r="FK219" s="1"/>
  <c r="GF219" s="1"/>
  <c r="CS219"/>
  <c r="AL219"/>
  <c r="BJ219" s="1"/>
  <c r="CE219" s="1"/>
  <c r="GT218"/>
  <c r="EL218"/>
  <c r="FK218" s="1"/>
  <c r="GF218" s="1"/>
  <c r="CS218"/>
  <c r="AL218"/>
  <c r="BJ218" s="1"/>
  <c r="CE218" s="1"/>
  <c r="GT217"/>
  <c r="EL217"/>
  <c r="FK217" s="1"/>
  <c r="GF217" s="1"/>
  <c r="CS217"/>
  <c r="BJ217"/>
  <c r="CE217" s="1"/>
  <c r="AL217"/>
  <c r="GT216"/>
  <c r="EL216"/>
  <c r="FK216" s="1"/>
  <c r="GF216" s="1"/>
  <c r="CS216"/>
  <c r="AL216"/>
  <c r="BJ216" s="1"/>
  <c r="CE216" s="1"/>
  <c r="GT215"/>
  <c r="EL215"/>
  <c r="FK215" s="1"/>
  <c r="GF215" s="1"/>
  <c r="CS215"/>
  <c r="AL215"/>
  <c r="BJ215" s="1"/>
  <c r="CE215" s="1"/>
  <c r="GT214"/>
  <c r="EL214"/>
  <c r="CS214"/>
  <c r="BJ214"/>
  <c r="AL214"/>
  <c r="GM212"/>
  <c r="FY212"/>
  <c r="FR212"/>
  <c r="FG212"/>
  <c r="FC212"/>
  <c r="ES212"/>
  <c r="EE212"/>
  <c r="DX212"/>
  <c r="CL212"/>
  <c r="BX212"/>
  <c r="BQ212"/>
  <c r="BF212"/>
  <c r="BB212"/>
  <c r="AS212"/>
  <c r="AE212"/>
  <c r="X212"/>
  <c r="GT211"/>
  <c r="EL211"/>
  <c r="FK211" s="1"/>
  <c r="GF211" s="1"/>
  <c r="CS211"/>
  <c r="AL211"/>
  <c r="BJ211" s="1"/>
  <c r="CE211" s="1"/>
  <c r="GT210"/>
  <c r="FK210"/>
  <c r="GF210" s="1"/>
  <c r="EL210"/>
  <c r="CS210"/>
  <c r="AL210"/>
  <c r="BJ210" s="1"/>
  <c r="CE210" s="1"/>
  <c r="GT209"/>
  <c r="EL209"/>
  <c r="FK209" s="1"/>
  <c r="GF209" s="1"/>
  <c r="CS209"/>
  <c r="AL209"/>
  <c r="BJ209" s="1"/>
  <c r="CE209" s="1"/>
  <c r="GT208"/>
  <c r="EL208"/>
  <c r="FK208" s="1"/>
  <c r="GF208" s="1"/>
  <c r="CS208"/>
  <c r="BJ208"/>
  <c r="CE208" s="1"/>
  <c r="AL208"/>
  <c r="GT207"/>
  <c r="EL207"/>
  <c r="FK207" s="1"/>
  <c r="GF207" s="1"/>
  <c r="CS207"/>
  <c r="AL207"/>
  <c r="BJ207" s="1"/>
  <c r="CE207" s="1"/>
  <c r="GT206"/>
  <c r="FK206"/>
  <c r="GF206" s="1"/>
  <c r="EL206"/>
  <c r="CS206"/>
  <c r="AL206"/>
  <c r="BJ206" s="1"/>
  <c r="CE206" s="1"/>
  <c r="GT205"/>
  <c r="EL205"/>
  <c r="CS205"/>
  <c r="AL205"/>
  <c r="BJ205" s="1"/>
  <c r="CE205" s="1"/>
  <c r="CS204"/>
  <c r="AL204"/>
  <c r="BJ204" s="1"/>
  <c r="CE204" s="1"/>
  <c r="GM203"/>
  <c r="FY203"/>
  <c r="FR203"/>
  <c r="FG203"/>
  <c r="FC203"/>
  <c r="ES203"/>
  <c r="EE203"/>
  <c r="DX203"/>
  <c r="CS203"/>
  <c r="AL203"/>
  <c r="BJ203" s="1"/>
  <c r="CE203" s="1"/>
  <c r="GT202"/>
  <c r="FK202"/>
  <c r="GF202" s="1"/>
  <c r="EL202"/>
  <c r="CS202"/>
  <c r="CS212" s="1"/>
  <c r="AL202"/>
  <c r="GT201"/>
  <c r="EL201"/>
  <c r="FK201" s="1"/>
  <c r="GF201" s="1"/>
  <c r="GT200"/>
  <c r="EL200"/>
  <c r="FK200" s="1"/>
  <c r="GF200" s="1"/>
  <c r="CL200"/>
  <c r="BX200"/>
  <c r="BQ200"/>
  <c r="BF200"/>
  <c r="BB200"/>
  <c r="AS200"/>
  <c r="AE200"/>
  <c r="X200"/>
  <c r="GT199"/>
  <c r="FK199"/>
  <c r="GF199" s="1"/>
  <c r="EL199"/>
  <c r="CS199"/>
  <c r="AL199"/>
  <c r="BJ199" s="1"/>
  <c r="CE199" s="1"/>
  <c r="GT198"/>
  <c r="EL198"/>
  <c r="FK198" s="1"/>
  <c r="GF198" s="1"/>
  <c r="CS198"/>
  <c r="AL198"/>
  <c r="BJ198" s="1"/>
  <c r="CE198" s="1"/>
  <c r="GT197"/>
  <c r="FK197"/>
  <c r="GF197" s="1"/>
  <c r="EL197"/>
  <c r="CS197"/>
  <c r="AL197"/>
  <c r="BJ197" s="1"/>
  <c r="CE197" s="1"/>
  <c r="GT196"/>
  <c r="EL196"/>
  <c r="FK196" s="1"/>
  <c r="CS196"/>
  <c r="AL196"/>
  <c r="BJ196" s="1"/>
  <c r="CE196" s="1"/>
  <c r="CS195"/>
  <c r="BJ195"/>
  <c r="CE195" s="1"/>
  <c r="AL195"/>
  <c r="GM194"/>
  <c r="FY194"/>
  <c r="FR194"/>
  <c r="FG194"/>
  <c r="FC194"/>
  <c r="ES194"/>
  <c r="EE194"/>
  <c r="DX194"/>
  <c r="CS194"/>
  <c r="AL194"/>
  <c r="BJ194" s="1"/>
  <c r="CE194" s="1"/>
  <c r="GT193"/>
  <c r="EL193"/>
  <c r="FK193" s="1"/>
  <c r="GF193" s="1"/>
  <c r="CS193"/>
  <c r="AL193"/>
  <c r="BJ193" s="1"/>
  <c r="GT192"/>
  <c r="EL192"/>
  <c r="FK192" s="1"/>
  <c r="GF192" s="1"/>
  <c r="GT191"/>
  <c r="EL191"/>
  <c r="FK191" s="1"/>
  <c r="GF191" s="1"/>
  <c r="CL191"/>
  <c r="BX191"/>
  <c r="BQ191"/>
  <c r="BF191"/>
  <c r="BB191"/>
  <c r="AS191"/>
  <c r="AE191"/>
  <c r="X191"/>
  <c r="GT190"/>
  <c r="EL190"/>
  <c r="FK190" s="1"/>
  <c r="GF190" s="1"/>
  <c r="CS190"/>
  <c r="AL190"/>
  <c r="BJ190" s="1"/>
  <c r="CE190" s="1"/>
  <c r="GT189"/>
  <c r="EL189"/>
  <c r="FK189" s="1"/>
  <c r="GF189" s="1"/>
  <c r="CS189"/>
  <c r="BJ189"/>
  <c r="CE189" s="1"/>
  <c r="AL189"/>
  <c r="GT188"/>
  <c r="EL188"/>
  <c r="FK188" s="1"/>
  <c r="GF188" s="1"/>
  <c r="CS188"/>
  <c r="AL188"/>
  <c r="BJ188" s="1"/>
  <c r="CE188" s="1"/>
  <c r="GT187"/>
  <c r="FK187"/>
  <c r="GF187" s="1"/>
  <c r="EL187"/>
  <c r="CS187"/>
  <c r="AL187"/>
  <c r="BJ187" s="1"/>
  <c r="CE187" s="1"/>
  <c r="GT186"/>
  <c r="EL186"/>
  <c r="FK186" s="1"/>
  <c r="GF186" s="1"/>
  <c r="CS186"/>
  <c r="AL186"/>
  <c r="BJ186" s="1"/>
  <c r="CE186" s="1"/>
  <c r="GT185"/>
  <c r="EL185"/>
  <c r="FK185" s="1"/>
  <c r="GF185" s="1"/>
  <c r="CS185"/>
  <c r="BJ185"/>
  <c r="CE185" s="1"/>
  <c r="AL185"/>
  <c r="GT184"/>
  <c r="GT194" s="1"/>
  <c r="EL184"/>
  <c r="CS184"/>
  <c r="AL184"/>
  <c r="BJ184" s="1"/>
  <c r="DX180"/>
  <c r="X180"/>
  <c r="GM178"/>
  <c r="FC178"/>
  <c r="DX178"/>
  <c r="CL178"/>
  <c r="BB178"/>
  <c r="X178"/>
  <c r="GM172"/>
  <c r="FY172"/>
  <c r="FR172"/>
  <c r="FG172"/>
  <c r="FC172"/>
  <c r="ES172"/>
  <c r="EE172"/>
  <c r="DX172"/>
  <c r="CL172"/>
  <c r="BX172"/>
  <c r="BQ172"/>
  <c r="BF172"/>
  <c r="BB172"/>
  <c r="AS172"/>
  <c r="AE172"/>
  <c r="X172"/>
  <c r="GT171"/>
  <c r="FK171"/>
  <c r="GF171" s="1"/>
  <c r="EL171"/>
  <c r="CS171"/>
  <c r="AL171"/>
  <c r="BJ171" s="1"/>
  <c r="CE171" s="1"/>
  <c r="GT170"/>
  <c r="EL170"/>
  <c r="FK170" s="1"/>
  <c r="GF170" s="1"/>
  <c r="CS170"/>
  <c r="AL170"/>
  <c r="BJ170" s="1"/>
  <c r="CE170" s="1"/>
  <c r="GT169"/>
  <c r="EL169"/>
  <c r="FK169" s="1"/>
  <c r="GF169" s="1"/>
  <c r="CS169"/>
  <c r="BJ169"/>
  <c r="CE169" s="1"/>
  <c r="AL169"/>
  <c r="GT168"/>
  <c r="EL168"/>
  <c r="FK168" s="1"/>
  <c r="GF168" s="1"/>
  <c r="CS168"/>
  <c r="AL168"/>
  <c r="BJ168" s="1"/>
  <c r="CE168" s="1"/>
  <c r="GT167"/>
  <c r="FK167"/>
  <c r="GF167" s="1"/>
  <c r="EL167"/>
  <c r="CS167"/>
  <c r="AL167"/>
  <c r="BJ167" s="1"/>
  <c r="CE167" s="1"/>
  <c r="GT166"/>
  <c r="EL166"/>
  <c r="FK166" s="1"/>
  <c r="GF166" s="1"/>
  <c r="CS166"/>
  <c r="AL166"/>
  <c r="BJ166" s="1"/>
  <c r="CE166" s="1"/>
  <c r="GT165"/>
  <c r="EL165"/>
  <c r="FK165" s="1"/>
  <c r="GF165" s="1"/>
  <c r="CS165"/>
  <c r="BJ165"/>
  <c r="AL165"/>
  <c r="GT164"/>
  <c r="GT172" s="1"/>
  <c r="EL164"/>
  <c r="CL163"/>
  <c r="BX163"/>
  <c r="BQ163"/>
  <c r="BF163"/>
  <c r="BB163"/>
  <c r="AS163"/>
  <c r="AE163"/>
  <c r="X163"/>
  <c r="GM162"/>
  <c r="FY162"/>
  <c r="FR162"/>
  <c r="FG162"/>
  <c r="FC162"/>
  <c r="ES162"/>
  <c r="EE162"/>
  <c r="DX162"/>
  <c r="CS162"/>
  <c r="AL162"/>
  <c r="BJ162" s="1"/>
  <c r="CE162" s="1"/>
  <c r="GT161"/>
  <c r="FK161"/>
  <c r="GF161" s="1"/>
  <c r="EL161"/>
  <c r="CS161"/>
  <c r="AL161"/>
  <c r="BJ161" s="1"/>
  <c r="CE161" s="1"/>
  <c r="GT160"/>
  <c r="EL160"/>
  <c r="FK160" s="1"/>
  <c r="GF160" s="1"/>
  <c r="CS160"/>
  <c r="AL160"/>
  <c r="BJ160" s="1"/>
  <c r="CE160" s="1"/>
  <c r="GT159"/>
  <c r="EL159"/>
  <c r="FK159" s="1"/>
  <c r="GF159" s="1"/>
  <c r="CS159"/>
  <c r="BJ159"/>
  <c r="CE159" s="1"/>
  <c r="AL159"/>
  <c r="GT158"/>
  <c r="EL158"/>
  <c r="FK158" s="1"/>
  <c r="GF158" s="1"/>
  <c r="CS158"/>
  <c r="AL158"/>
  <c r="BJ158" s="1"/>
  <c r="CE158" s="1"/>
  <c r="GT157"/>
  <c r="FK157"/>
  <c r="GF157" s="1"/>
  <c r="EL157"/>
  <c r="CS157"/>
  <c r="AL157"/>
  <c r="BJ157" s="1"/>
  <c r="CE157" s="1"/>
  <c r="GT156"/>
  <c r="EL156"/>
  <c r="FK156" s="1"/>
  <c r="GF156" s="1"/>
  <c r="CS156"/>
  <c r="AL156"/>
  <c r="BJ156" s="1"/>
  <c r="BJ163" s="1"/>
  <c r="GT155"/>
  <c r="EL155"/>
  <c r="FK155" s="1"/>
  <c r="GF155" s="1"/>
  <c r="GT154"/>
  <c r="FK154"/>
  <c r="EL154"/>
  <c r="CL154"/>
  <c r="BX154"/>
  <c r="BQ154"/>
  <c r="BF154"/>
  <c r="BB154"/>
  <c r="AS154"/>
  <c r="AE154"/>
  <c r="X154"/>
  <c r="CS153"/>
  <c r="AL153"/>
  <c r="BJ153" s="1"/>
  <c r="CE153" s="1"/>
  <c r="GM152"/>
  <c r="FY152"/>
  <c r="FR152"/>
  <c r="FG152"/>
  <c r="FC152"/>
  <c r="ES152"/>
  <c r="EE152"/>
  <c r="DX152"/>
  <c r="CS152"/>
  <c r="AL152"/>
  <c r="BJ152" s="1"/>
  <c r="CE152" s="1"/>
  <c r="GT151"/>
  <c r="EL151"/>
  <c r="FK151" s="1"/>
  <c r="GF151" s="1"/>
  <c r="CS151"/>
  <c r="AL151"/>
  <c r="BJ151" s="1"/>
  <c r="CE151" s="1"/>
  <c r="GT150"/>
  <c r="FK150"/>
  <c r="GF150" s="1"/>
  <c r="EL150"/>
  <c r="CS150"/>
  <c r="AL150"/>
  <c r="BJ150" s="1"/>
  <c r="CE150" s="1"/>
  <c r="GT149"/>
  <c r="EL149"/>
  <c r="FK149" s="1"/>
  <c r="GF149" s="1"/>
  <c r="CS149"/>
  <c r="AL149"/>
  <c r="BJ149" s="1"/>
  <c r="CE149" s="1"/>
  <c r="GT148"/>
  <c r="FK148"/>
  <c r="GF148" s="1"/>
  <c r="EL148"/>
  <c r="CS148"/>
  <c r="AL148"/>
  <c r="BJ148" s="1"/>
  <c r="CE148" s="1"/>
  <c r="GT147"/>
  <c r="EL147"/>
  <c r="FK147" s="1"/>
  <c r="GF147" s="1"/>
  <c r="CS147"/>
  <c r="AL147"/>
  <c r="BJ147" s="1"/>
  <c r="CE147" s="1"/>
  <c r="GT146"/>
  <c r="FK146"/>
  <c r="GF146" s="1"/>
  <c r="EL146"/>
  <c r="CS146"/>
  <c r="AL146"/>
  <c r="BJ146" s="1"/>
  <c r="CE146" s="1"/>
  <c r="GT145"/>
  <c r="EL145"/>
  <c r="EL152" s="1"/>
  <c r="CS145"/>
  <c r="AL145"/>
  <c r="GM143"/>
  <c r="FY143"/>
  <c r="FR143"/>
  <c r="FG143"/>
  <c r="FC143"/>
  <c r="ES143"/>
  <c r="EE143"/>
  <c r="DX143"/>
  <c r="CL143"/>
  <c r="BX143"/>
  <c r="BQ143"/>
  <c r="BF143"/>
  <c r="BB143"/>
  <c r="AS143"/>
  <c r="AE143"/>
  <c r="X143"/>
  <c r="GT142"/>
  <c r="FK142"/>
  <c r="GF142" s="1"/>
  <c r="EL142"/>
  <c r="CS142"/>
  <c r="AL142"/>
  <c r="BJ142" s="1"/>
  <c r="CE142" s="1"/>
  <c r="GT141"/>
  <c r="EL141"/>
  <c r="FK141" s="1"/>
  <c r="GF141" s="1"/>
  <c r="CS141"/>
  <c r="AL141"/>
  <c r="BJ141" s="1"/>
  <c r="CE141" s="1"/>
  <c r="GT140"/>
  <c r="FK140"/>
  <c r="GF140" s="1"/>
  <c r="EL140"/>
  <c r="CS140"/>
  <c r="AL140"/>
  <c r="BJ140" s="1"/>
  <c r="CE140" s="1"/>
  <c r="GT139"/>
  <c r="EL139"/>
  <c r="FK139" s="1"/>
  <c r="GF139" s="1"/>
  <c r="CS139"/>
  <c r="AL139"/>
  <c r="BJ139" s="1"/>
  <c r="CE139" s="1"/>
  <c r="GT138"/>
  <c r="FK138"/>
  <c r="GF138" s="1"/>
  <c r="EL138"/>
  <c r="CS138"/>
  <c r="AL138"/>
  <c r="BJ138" s="1"/>
  <c r="CE138" s="1"/>
  <c r="GT137"/>
  <c r="EL137"/>
  <c r="FK137" s="1"/>
  <c r="GF137" s="1"/>
  <c r="CS137"/>
  <c r="AL137"/>
  <c r="BJ137" s="1"/>
  <c r="CE137" s="1"/>
  <c r="GT136"/>
  <c r="FK136"/>
  <c r="GF136" s="1"/>
  <c r="EL136"/>
  <c r="CS136"/>
  <c r="AL136"/>
  <c r="BJ136" s="1"/>
  <c r="CE136" s="1"/>
  <c r="GT135"/>
  <c r="EL135"/>
  <c r="EL143" s="1"/>
  <c r="CS135"/>
  <c r="AL135"/>
  <c r="GM133"/>
  <c r="FY133"/>
  <c r="FR133"/>
  <c r="FG133"/>
  <c r="FC133"/>
  <c r="ES133"/>
  <c r="EE133"/>
  <c r="DX133"/>
  <c r="CL133"/>
  <c r="BX133"/>
  <c r="BQ133"/>
  <c r="BF133"/>
  <c r="BB133"/>
  <c r="AS133"/>
  <c r="AE133"/>
  <c r="X133"/>
  <c r="GT132"/>
  <c r="EL132"/>
  <c r="FK132" s="1"/>
  <c r="GF132" s="1"/>
  <c r="CS132"/>
  <c r="BJ132"/>
  <c r="CE132" s="1"/>
  <c r="AL132"/>
  <c r="GT131"/>
  <c r="EL131"/>
  <c r="FK131" s="1"/>
  <c r="GF131" s="1"/>
  <c r="CS131"/>
  <c r="AL131"/>
  <c r="BJ131" s="1"/>
  <c r="CE131" s="1"/>
  <c r="GT130"/>
  <c r="EL130"/>
  <c r="FK130" s="1"/>
  <c r="GF130" s="1"/>
  <c r="CS130"/>
  <c r="BJ130"/>
  <c r="CE130" s="1"/>
  <c r="AL130"/>
  <c r="GT129"/>
  <c r="EL129"/>
  <c r="FK129" s="1"/>
  <c r="GF129" s="1"/>
  <c r="CS129"/>
  <c r="AL129"/>
  <c r="BJ129" s="1"/>
  <c r="CE129" s="1"/>
  <c r="GT128"/>
  <c r="EL128"/>
  <c r="FK128" s="1"/>
  <c r="GF128" s="1"/>
  <c r="CS128"/>
  <c r="BJ128"/>
  <c r="CE128" s="1"/>
  <c r="AL128"/>
  <c r="GT127"/>
  <c r="EL127"/>
  <c r="FK127" s="1"/>
  <c r="GF127" s="1"/>
  <c r="CS127"/>
  <c r="AL127"/>
  <c r="BJ127" s="1"/>
  <c r="CE127" s="1"/>
  <c r="GT126"/>
  <c r="EL126"/>
  <c r="CS126"/>
  <c r="BJ126"/>
  <c r="AL126"/>
  <c r="DX122"/>
  <c r="X122"/>
  <c r="GM120"/>
  <c r="FC120"/>
  <c r="DX120"/>
  <c r="CL120"/>
  <c r="BB120"/>
  <c r="X120"/>
  <c r="GT112"/>
  <c r="GM112"/>
  <c r="GF112"/>
  <c r="FY112"/>
  <c r="FR112"/>
  <c r="FK112"/>
  <c r="CP112"/>
  <c r="BL112"/>
  <c r="BB112"/>
  <c r="CF110"/>
  <c r="BV110"/>
  <c r="AQ110"/>
  <c r="AH110"/>
  <c r="CP109"/>
  <c r="BL109"/>
  <c r="BB109"/>
  <c r="CP108"/>
  <c r="BL108"/>
  <c r="BB108"/>
  <c r="CP107"/>
  <c r="BL107"/>
  <c r="BB107"/>
  <c r="CP106"/>
  <c r="BL106"/>
  <c r="BB106"/>
  <c r="CP105"/>
  <c r="BL105"/>
  <c r="BB105"/>
  <c r="CP104"/>
  <c r="BL104"/>
  <c r="BB104"/>
  <c r="CP103"/>
  <c r="BL103"/>
  <c r="BB103"/>
  <c r="CP102"/>
  <c r="BL102"/>
  <c r="BB102"/>
  <c r="GT101"/>
  <c r="FK101"/>
  <c r="CP101"/>
  <c r="BL101"/>
  <c r="BB101"/>
  <c r="CP100"/>
  <c r="BL100"/>
  <c r="BB100"/>
  <c r="CP99"/>
  <c r="BL99"/>
  <c r="BB99"/>
  <c r="CP98"/>
  <c r="BL98"/>
  <c r="BB98"/>
  <c r="CP97"/>
  <c r="BL97"/>
  <c r="BB97"/>
  <c r="CP96"/>
  <c r="BL96"/>
  <c r="BB96"/>
  <c r="DF95"/>
  <c r="CP95"/>
  <c r="BL95"/>
  <c r="BB95"/>
  <c r="GS94"/>
  <c r="GL94"/>
  <c r="GE94"/>
  <c r="FX94"/>
  <c r="FQ94"/>
  <c r="FJ94"/>
  <c r="FC94"/>
  <c r="CP94"/>
  <c r="BL94"/>
  <c r="BB94"/>
  <c r="EQ93"/>
  <c r="CP93"/>
  <c r="BL93"/>
  <c r="BB93"/>
  <c r="EQ92"/>
  <c r="AQ38" s="1"/>
  <c r="CP92"/>
  <c r="BL92"/>
  <c r="BB92"/>
  <c r="EQ91"/>
  <c r="CP91"/>
  <c r="BL91"/>
  <c r="BB91"/>
  <c r="EQ90"/>
  <c r="CP90"/>
  <c r="BL90"/>
  <c r="BB90"/>
  <c r="GS89"/>
  <c r="GS95" s="1"/>
  <c r="GL89"/>
  <c r="GL95" s="1"/>
  <c r="GE89"/>
  <c r="FX89"/>
  <c r="FQ89"/>
  <c r="FQ95" s="1"/>
  <c r="FJ89"/>
  <c r="FJ95" s="1"/>
  <c r="FC89"/>
  <c r="CP89"/>
  <c r="BL89"/>
  <c r="BB89"/>
  <c r="BB110" s="1"/>
  <c r="EQ88"/>
  <c r="EQ87"/>
  <c r="DB87"/>
  <c r="GS86"/>
  <c r="GL86"/>
  <c r="GE86"/>
  <c r="FX86"/>
  <c r="FQ86"/>
  <c r="FJ86"/>
  <c r="FC86"/>
  <c r="CF86"/>
  <c r="BV86"/>
  <c r="AQ86"/>
  <c r="AH86"/>
  <c r="CP85"/>
  <c r="BL85"/>
  <c r="BB85"/>
  <c r="CP84"/>
  <c r="BL84"/>
  <c r="BB84"/>
  <c r="CP83"/>
  <c r="BL83"/>
  <c r="BB83"/>
  <c r="GS82"/>
  <c r="CP82"/>
  <c r="BL82"/>
  <c r="BB82"/>
  <c r="GL81"/>
  <c r="GE81"/>
  <c r="FX81"/>
  <c r="FQ81"/>
  <c r="FJ81"/>
  <c r="FC81"/>
  <c r="CP81"/>
  <c r="BL81"/>
  <c r="BB81"/>
  <c r="CP80"/>
  <c r="BL80"/>
  <c r="BB80"/>
  <c r="GS79"/>
  <c r="AQ12" s="1"/>
  <c r="CP79"/>
  <c r="BL79"/>
  <c r="BB79"/>
  <c r="CP78"/>
  <c r="BL78"/>
  <c r="BB78"/>
  <c r="DB77"/>
  <c r="CP77"/>
  <c r="CP86" s="1"/>
  <c r="BL77"/>
  <c r="BB77"/>
  <c r="EQ75"/>
  <c r="GS75" s="1"/>
  <c r="GL74"/>
  <c r="GL76" s="1"/>
  <c r="GE74"/>
  <c r="GE76" s="1"/>
  <c r="FX74"/>
  <c r="FX76" s="1"/>
  <c r="FQ74"/>
  <c r="FQ76" s="1"/>
  <c r="FJ74"/>
  <c r="FJ76" s="1"/>
  <c r="FC74"/>
  <c r="FC76" s="1"/>
  <c r="EQ74"/>
  <c r="CP74"/>
  <c r="BL74"/>
  <c r="BB74"/>
  <c r="CP73"/>
  <c r="BL73"/>
  <c r="BB73"/>
  <c r="GL72"/>
  <c r="GE72"/>
  <c r="FX72"/>
  <c r="FX73" s="1"/>
  <c r="FX77" s="1"/>
  <c r="FX83" s="1"/>
  <c r="FQ72"/>
  <c r="FJ72"/>
  <c r="FJ73" s="1"/>
  <c r="FJ77" s="1"/>
  <c r="FC72"/>
  <c r="CP72"/>
  <c r="BL72"/>
  <c r="BB72"/>
  <c r="GS71"/>
  <c r="CP71"/>
  <c r="BL71"/>
  <c r="BB71"/>
  <c r="CP70"/>
  <c r="BL70"/>
  <c r="BB70"/>
  <c r="CP69"/>
  <c r="BL69"/>
  <c r="BB69"/>
  <c r="EQ68"/>
  <c r="GS68" s="1"/>
  <c r="CP68"/>
  <c r="BL68"/>
  <c r="BB68"/>
  <c r="GL67"/>
  <c r="CP67"/>
  <c r="BL67"/>
  <c r="BB67"/>
  <c r="GE66"/>
  <c r="GE67" s="1"/>
  <c r="FX66"/>
  <c r="FX67" s="1"/>
  <c r="FQ66"/>
  <c r="FQ67" s="1"/>
  <c r="FJ66"/>
  <c r="FJ67" s="1"/>
  <c r="FC66"/>
  <c r="FC67" s="1"/>
  <c r="EQ66"/>
  <c r="EQ67" s="1"/>
  <c r="CP66"/>
  <c r="BL66"/>
  <c r="BB66"/>
  <c r="GS65"/>
  <c r="GS64"/>
  <c r="DB64"/>
  <c r="GL63"/>
  <c r="GE63"/>
  <c r="FX63"/>
  <c r="FQ63"/>
  <c r="FJ63"/>
  <c r="FC63"/>
  <c r="EQ63"/>
  <c r="EP56"/>
  <c r="DL56"/>
  <c r="DB56"/>
  <c r="EP55"/>
  <c r="DL55"/>
  <c r="DB55"/>
  <c r="EP54"/>
  <c r="DL54"/>
  <c r="DB54"/>
  <c r="EP53"/>
  <c r="DL53"/>
  <c r="DB53"/>
  <c r="EP52"/>
  <c r="DL52"/>
  <c r="DB52"/>
  <c r="AP52"/>
  <c r="EP51"/>
  <c r="DL51"/>
  <c r="DB51"/>
  <c r="B51"/>
  <c r="EP50"/>
  <c r="DL50"/>
  <c r="DB50"/>
  <c r="EP49"/>
  <c r="DL49"/>
  <c r="DB49"/>
  <c r="EP48"/>
  <c r="DL48"/>
  <c r="DB48"/>
  <c r="B48"/>
  <c r="EF47"/>
  <c r="CF75" s="1"/>
  <c r="DV47"/>
  <c r="BV75" s="1"/>
  <c r="CQ47"/>
  <c r="AQ75" s="1"/>
  <c r="CH47"/>
  <c r="AH75" s="1"/>
  <c r="EP46"/>
  <c r="DL46"/>
  <c r="DB46"/>
  <c r="EP45"/>
  <c r="DL45"/>
  <c r="DB45"/>
  <c r="EP44"/>
  <c r="DL44"/>
  <c r="DB44"/>
  <c r="EP43"/>
  <c r="DL43"/>
  <c r="DB43"/>
  <c r="EP42"/>
  <c r="DL42"/>
  <c r="DB42"/>
  <c r="AQ42"/>
  <c r="EP41"/>
  <c r="DL41"/>
  <c r="DB41"/>
  <c r="EP40"/>
  <c r="DL40"/>
  <c r="DB40"/>
  <c r="B40"/>
  <c r="EP39"/>
  <c r="DL39"/>
  <c r="DB39"/>
  <c r="B39"/>
  <c r="EP38"/>
  <c r="DL38"/>
  <c r="DB38"/>
  <c r="DB47" s="1"/>
  <c r="EF36"/>
  <c r="DV36"/>
  <c r="CQ36"/>
  <c r="CH36"/>
  <c r="EP35"/>
  <c r="DL35"/>
  <c r="DB35"/>
  <c r="B35"/>
  <c r="EP34"/>
  <c r="DL34"/>
  <c r="DB34"/>
  <c r="EP33"/>
  <c r="DL33"/>
  <c r="DB33"/>
  <c r="EP32"/>
  <c r="DL32"/>
  <c r="DB32"/>
  <c r="B32"/>
  <c r="EP31"/>
  <c r="DL31"/>
  <c r="DB31"/>
  <c r="EP30"/>
  <c r="DL30"/>
  <c r="DB30"/>
  <c r="AH30"/>
  <c r="EP29"/>
  <c r="DL29"/>
  <c r="DB29"/>
  <c r="AH29"/>
  <c r="EP28"/>
  <c r="DL28"/>
  <c r="DB28"/>
  <c r="EP27"/>
  <c r="DL27"/>
  <c r="DB27"/>
  <c r="EP26"/>
  <c r="DL26"/>
  <c r="DB26"/>
  <c r="AH26"/>
  <c r="EP25"/>
  <c r="DL25"/>
  <c r="DB25"/>
  <c r="EP24"/>
  <c r="DL24"/>
  <c r="DB24"/>
  <c r="EP23"/>
  <c r="DL23"/>
  <c r="DB23"/>
  <c r="AH23"/>
  <c r="EP22"/>
  <c r="DL22"/>
  <c r="DB22"/>
  <c r="B21"/>
  <c r="EF19"/>
  <c r="DV19"/>
  <c r="CQ19"/>
  <c r="CH19"/>
  <c r="EP18"/>
  <c r="DL18"/>
  <c r="DB18"/>
  <c r="B18"/>
  <c r="EP17"/>
  <c r="DL17"/>
  <c r="DB17"/>
  <c r="EP16"/>
  <c r="DL16"/>
  <c r="DB16"/>
  <c r="EP15"/>
  <c r="DL15"/>
  <c r="DB15"/>
  <c r="G15"/>
  <c r="EP14"/>
  <c r="DL14"/>
  <c r="DB14"/>
  <c r="EP13"/>
  <c r="DL13"/>
  <c r="DB13"/>
  <c r="EP12"/>
  <c r="DL12"/>
  <c r="DB12"/>
  <c r="EP11"/>
  <c r="DL11"/>
  <c r="DB11"/>
  <c r="EP10"/>
  <c r="DL10"/>
  <c r="DB10"/>
  <c r="EP9"/>
  <c r="DL9"/>
  <c r="DB9"/>
  <c r="AQ8"/>
  <c r="B7"/>
  <c r="DV5"/>
  <c r="BV63" s="1"/>
  <c r="DB5"/>
  <c r="BB63" s="1"/>
  <c r="CH5"/>
  <c r="AH63" s="1"/>
  <c r="B4"/>
  <c r="B2"/>
  <c r="B60" s="1"/>
  <c r="BB1"/>
  <c r="DB1" s="1"/>
  <c r="BN6" i="1"/>
  <c r="AH35"/>
  <c r="AH9"/>
  <c r="AH2"/>
  <c r="B51"/>
  <c r="B463" i="5" s="1"/>
  <c r="R2" i="1"/>
  <c r="B21"/>
  <c r="B20"/>
  <c r="B11"/>
  <c r="AV39" i="19"/>
  <c r="A85" i="18"/>
  <c r="H47"/>
  <c r="GS100" i="3"/>
  <c r="CS427" i="2"/>
  <c r="CS385"/>
  <c r="CS206"/>
  <c r="CS205"/>
  <c r="GT154"/>
  <c r="CS148"/>
  <c r="CS145"/>
  <c r="GT149"/>
  <c r="GT135"/>
  <c r="GT126"/>
  <c r="N197" i="11"/>
  <c r="S53" i="19"/>
  <c r="S52"/>
  <c r="S48"/>
  <c r="S45"/>
  <c r="S44"/>
  <c r="S42"/>
  <c r="S38"/>
  <c r="A1" i="11"/>
  <c r="A121" s="1"/>
  <c r="AL233"/>
  <c r="Z228"/>
  <c r="X228"/>
  <c r="V228"/>
  <c r="T228"/>
  <c r="R228"/>
  <c r="P228"/>
  <c r="J222"/>
  <c r="S43" i="19" s="1"/>
  <c r="AL218" i="11"/>
  <c r="Z217"/>
  <c r="P217"/>
  <c r="A215"/>
  <c r="N208"/>
  <c r="A208"/>
  <c r="N207"/>
  <c r="AL204"/>
  <c r="AL211" s="1"/>
  <c r="AL219" s="1"/>
  <c r="AL237" s="1"/>
  <c r="J194" s="1"/>
  <c r="L195" s="1"/>
  <c r="L196" s="1"/>
  <c r="L208" s="1"/>
  <c r="AL200"/>
  <c r="Y200"/>
  <c r="Y203"/>
  <c r="Y206" s="1"/>
  <c r="W194"/>
  <c r="Y193"/>
  <c r="Y192"/>
  <c r="J192"/>
  <c r="A192"/>
  <c r="AL191"/>
  <c r="Y191"/>
  <c r="A191"/>
  <c r="Y190"/>
  <c r="Y189"/>
  <c r="Y188"/>
  <c r="Y194" s="1"/>
  <c r="A187"/>
  <c r="AL185"/>
  <c r="Y179"/>
  <c r="J229" s="1"/>
  <c r="S47" i="19" s="1"/>
  <c r="Y178" i="11"/>
  <c r="J220"/>
  <c r="L226" s="1"/>
  <c r="N177"/>
  <c r="A177"/>
  <c r="Y176"/>
  <c r="J198" s="1"/>
  <c r="N176"/>
  <c r="A176"/>
  <c r="Y175"/>
  <c r="N175"/>
  <c r="A175"/>
  <c r="Y174"/>
  <c r="Y173"/>
  <c r="N172"/>
  <c r="A172"/>
  <c r="N170"/>
  <c r="A170"/>
  <c r="AB169"/>
  <c r="N169"/>
  <c r="A169"/>
  <c r="AB166"/>
  <c r="L166"/>
  <c r="L168"/>
  <c r="AB165"/>
  <c r="Y164"/>
  <c r="AO158"/>
  <c r="AB158"/>
  <c r="D154"/>
  <c r="D155"/>
  <c r="I153"/>
  <c r="J153"/>
  <c r="AB152"/>
  <c r="H152"/>
  <c r="Y151"/>
  <c r="Y150"/>
  <c r="N149"/>
  <c r="A149"/>
  <c r="Y147"/>
  <c r="Y146"/>
  <c r="J200" s="1"/>
  <c r="N146"/>
  <c r="A146"/>
  <c r="Y145"/>
  <c r="N145"/>
  <c r="A145"/>
  <c r="AB142"/>
  <c r="L139"/>
  <c r="L141" s="1"/>
  <c r="AB137"/>
  <c r="Y137"/>
  <c r="Y136"/>
  <c r="AB135"/>
  <c r="Y135"/>
  <c r="AB134"/>
  <c r="Y132"/>
  <c r="AO124"/>
  <c r="AB124"/>
  <c r="N124"/>
  <c r="A124"/>
  <c r="A122"/>
  <c r="A182" s="1"/>
  <c r="N182" s="1"/>
  <c r="AB182" s="1"/>
  <c r="AO117"/>
  <c r="AB117"/>
  <c r="N117"/>
  <c r="A117"/>
  <c r="AO116"/>
  <c r="AB116"/>
  <c r="N116"/>
  <c r="A116"/>
  <c r="AO115"/>
  <c r="AB115"/>
  <c r="N115"/>
  <c r="A115"/>
  <c r="A109" i="12" s="1"/>
  <c r="N109" s="1"/>
  <c r="AO112" i="11"/>
  <c r="AB112"/>
  <c r="N112"/>
  <c r="A112"/>
  <c r="AO110"/>
  <c r="AB110"/>
  <c r="N110"/>
  <c r="A110"/>
  <c r="AO109"/>
  <c r="AB109"/>
  <c r="N109"/>
  <c r="A109"/>
  <c r="AZ106"/>
  <c r="AZ108" s="1"/>
  <c r="AM106"/>
  <c r="AM108" s="1"/>
  <c r="Z106"/>
  <c r="Z108" s="1"/>
  <c r="L106"/>
  <c r="L108" s="1"/>
  <c r="AR94"/>
  <c r="AR95" s="1"/>
  <c r="AE94"/>
  <c r="AE95" s="1"/>
  <c r="R94"/>
  <c r="R95" s="1"/>
  <c r="D94"/>
  <c r="D95" s="1"/>
  <c r="AW93"/>
  <c r="AX93" s="1"/>
  <c r="AJ93"/>
  <c r="AK93" s="1"/>
  <c r="W93"/>
  <c r="X93" s="1"/>
  <c r="I93"/>
  <c r="J93" s="1"/>
  <c r="AV92"/>
  <c r="AI92"/>
  <c r="V92"/>
  <c r="H92"/>
  <c r="AO89"/>
  <c r="AB89"/>
  <c r="N89"/>
  <c r="A89"/>
  <c r="AO86"/>
  <c r="AB86"/>
  <c r="N86"/>
  <c r="A86"/>
  <c r="AO85"/>
  <c r="AB85"/>
  <c r="N85"/>
  <c r="A85"/>
  <c r="AZ79"/>
  <c r="AZ81" s="1"/>
  <c r="AZ83" s="1"/>
  <c r="AZ88" s="1"/>
  <c r="AM79"/>
  <c r="AM81" s="1"/>
  <c r="AM83"/>
  <c r="AM88" s="1"/>
  <c r="Z79"/>
  <c r="Z81" s="1"/>
  <c r="Z83" s="1"/>
  <c r="Z88" s="1"/>
  <c r="L79"/>
  <c r="L81" s="1"/>
  <c r="L83"/>
  <c r="L88" s="1"/>
  <c r="AO64"/>
  <c r="AB64"/>
  <c r="N64"/>
  <c r="A64"/>
  <c r="AO62"/>
  <c r="AB62"/>
  <c r="N62"/>
  <c r="A62"/>
  <c r="AO57"/>
  <c r="AB57"/>
  <c r="N57"/>
  <c r="A57"/>
  <c r="AO56"/>
  <c r="AB56"/>
  <c r="N56"/>
  <c r="A56"/>
  <c r="AO55"/>
  <c r="AB55"/>
  <c r="N55"/>
  <c r="A55"/>
  <c r="AO52"/>
  <c r="AB52"/>
  <c r="N52"/>
  <c r="A52"/>
  <c r="AO50"/>
  <c r="AB50"/>
  <c r="N50"/>
  <c r="A50"/>
  <c r="AO49"/>
  <c r="AB49"/>
  <c r="N49"/>
  <c r="A49"/>
  <c r="AZ46"/>
  <c r="AZ48" s="1"/>
  <c r="AM46"/>
  <c r="AM48" s="1"/>
  <c r="Z46"/>
  <c r="Z48" s="1"/>
  <c r="L46"/>
  <c r="L48" s="1"/>
  <c r="AR34"/>
  <c r="AR35" s="1"/>
  <c r="AE34"/>
  <c r="AE35" s="1"/>
  <c r="R34"/>
  <c r="R35" s="1"/>
  <c r="D34"/>
  <c r="D35" s="1"/>
  <c r="AW33"/>
  <c r="AX33" s="1"/>
  <c r="AJ33"/>
  <c r="AK33" s="1"/>
  <c r="W33"/>
  <c r="X33" s="1"/>
  <c r="I33"/>
  <c r="J33" s="1"/>
  <c r="AV32"/>
  <c r="AI32"/>
  <c r="V32"/>
  <c r="H32"/>
  <c r="AO29"/>
  <c r="AB29"/>
  <c r="N29"/>
  <c r="A29"/>
  <c r="AO26"/>
  <c r="AB26"/>
  <c r="N26"/>
  <c r="A26"/>
  <c r="AO25"/>
  <c r="AB25"/>
  <c r="N25"/>
  <c r="A25"/>
  <c r="AZ19"/>
  <c r="AZ21" s="1"/>
  <c r="AZ23" s="1"/>
  <c r="AZ28" s="1"/>
  <c r="AM19"/>
  <c r="AM21" s="1"/>
  <c r="AM23"/>
  <c r="AM28" s="1"/>
  <c r="Z19"/>
  <c r="Z21" s="1"/>
  <c r="Z23" s="1"/>
  <c r="L19"/>
  <c r="L21" s="1"/>
  <c r="L23"/>
  <c r="L28" s="1"/>
  <c r="AO4"/>
  <c r="AB4"/>
  <c r="N4"/>
  <c r="A4"/>
  <c r="AO2"/>
  <c r="AB2"/>
  <c r="N2"/>
  <c r="A2"/>
  <c r="Y189" i="10"/>
  <c r="AN41" i="19" s="1"/>
  <c r="AN35"/>
  <c r="AN30"/>
  <c r="AN29"/>
  <c r="AN28"/>
  <c r="AN26"/>
  <c r="AN22"/>
  <c r="AN21"/>
  <c r="J192" i="10"/>
  <c r="Y176"/>
  <c r="Y179"/>
  <c r="Y178"/>
  <c r="Y175"/>
  <c r="Y174"/>
  <c r="Y173"/>
  <c r="Y164"/>
  <c r="Y188"/>
  <c r="AN40" i="19" s="1"/>
  <c r="L54" i="18"/>
  <c r="J67" s="1"/>
  <c r="AH398" i="19"/>
  <c r="AH393"/>
  <c r="AH394" s="1"/>
  <c r="AH390"/>
  <c r="AH389"/>
  <c r="AH388"/>
  <c r="AH387"/>
  <c r="AH386"/>
  <c r="AH385"/>
  <c r="AH384"/>
  <c r="AH383"/>
  <c r="AH391" s="1"/>
  <c r="AH380"/>
  <c r="AH379"/>
  <c r="AH378"/>
  <c r="AH377"/>
  <c r="AH376"/>
  <c r="AH375"/>
  <c r="AH374"/>
  <c r="AN373"/>
  <c r="AH373"/>
  <c r="AH370"/>
  <c r="AH369"/>
  <c r="AH368"/>
  <c r="AH367"/>
  <c r="AH366"/>
  <c r="AH365"/>
  <c r="AH364"/>
  <c r="AH363"/>
  <c r="AH362"/>
  <c r="CA349"/>
  <c r="CA348"/>
  <c r="CA347"/>
  <c r="CA346"/>
  <c r="CA345"/>
  <c r="CA344"/>
  <c r="CA343"/>
  <c r="CA342"/>
  <c r="CA339"/>
  <c r="CA338"/>
  <c r="CA337"/>
  <c r="CA336"/>
  <c r="CA335"/>
  <c r="CA334"/>
  <c r="CA333"/>
  <c r="CA330"/>
  <c r="CA329"/>
  <c r="CA328"/>
  <c r="CA327"/>
  <c r="CA326"/>
  <c r="CA325"/>
  <c r="CA324"/>
  <c r="CA323"/>
  <c r="CA320"/>
  <c r="CA319"/>
  <c r="CA318"/>
  <c r="CA317"/>
  <c r="CA316"/>
  <c r="CA315"/>
  <c r="CA314"/>
  <c r="CA313"/>
  <c r="CA321" s="1"/>
  <c r="CA310"/>
  <c r="CA309"/>
  <c r="CA308"/>
  <c r="CA307"/>
  <c r="CA306"/>
  <c r="CA305"/>
  <c r="CA304"/>
  <c r="AH348"/>
  <c r="AH347"/>
  <c r="AH346"/>
  <c r="AH345"/>
  <c r="AH344"/>
  <c r="AH343"/>
  <c r="AH342"/>
  <c r="AH341"/>
  <c r="AH338"/>
  <c r="AH337"/>
  <c r="AH336"/>
  <c r="AH335"/>
  <c r="AH334"/>
  <c r="AH333"/>
  <c r="AH332"/>
  <c r="AN331"/>
  <c r="AH331"/>
  <c r="AH330"/>
  <c r="AH327"/>
  <c r="AH326"/>
  <c r="AH325"/>
  <c r="AN324"/>
  <c r="AH324"/>
  <c r="AH323"/>
  <c r="AH322"/>
  <c r="AH321"/>
  <c r="AH320"/>
  <c r="AH317"/>
  <c r="AH316"/>
  <c r="AH315"/>
  <c r="AH312"/>
  <c r="AH311"/>
  <c r="AH310"/>
  <c r="AH309"/>
  <c r="AH308"/>
  <c r="AH307"/>
  <c r="AH306"/>
  <c r="AH305"/>
  <c r="AH304"/>
  <c r="CA291"/>
  <c r="CA290"/>
  <c r="CA289"/>
  <c r="CA288"/>
  <c r="CA287"/>
  <c r="CA286"/>
  <c r="CA285"/>
  <c r="CA282"/>
  <c r="CA281"/>
  <c r="CA280"/>
  <c r="CA279"/>
  <c r="CA278"/>
  <c r="CA277"/>
  <c r="CA276"/>
  <c r="CA273"/>
  <c r="CA272"/>
  <c r="CA271"/>
  <c r="CA270"/>
  <c r="CA269"/>
  <c r="CA268"/>
  <c r="CA267"/>
  <c r="CA266"/>
  <c r="CA263"/>
  <c r="CA262"/>
  <c r="CA261"/>
  <c r="CA260"/>
  <c r="CA259"/>
  <c r="CA258"/>
  <c r="CA257"/>
  <c r="CA256"/>
  <c r="CA253"/>
  <c r="CA252"/>
  <c r="CA251"/>
  <c r="CA250"/>
  <c r="CA249"/>
  <c r="CA248"/>
  <c r="CA247"/>
  <c r="CA246"/>
  <c r="AH291"/>
  <c r="AH290"/>
  <c r="AH289"/>
  <c r="AH288"/>
  <c r="AH287"/>
  <c r="AH286"/>
  <c r="AH285"/>
  <c r="AH282"/>
  <c r="AH281"/>
  <c r="AH280"/>
  <c r="AH279"/>
  <c r="AH278"/>
  <c r="AH277"/>
  <c r="AH276"/>
  <c r="AH273"/>
  <c r="AH272"/>
  <c r="AH271"/>
  <c r="AH270"/>
  <c r="AH269"/>
  <c r="AH268"/>
  <c r="AH267"/>
  <c r="AH266"/>
  <c r="AH263"/>
  <c r="AH262"/>
  <c r="AH261"/>
  <c r="AH260"/>
  <c r="AH259"/>
  <c r="AN258"/>
  <c r="AH258"/>
  <c r="AH257"/>
  <c r="AH256"/>
  <c r="AH253"/>
  <c r="AH252"/>
  <c r="AH251"/>
  <c r="AH250"/>
  <c r="AH249"/>
  <c r="AH248"/>
  <c r="AH247"/>
  <c r="AH246"/>
  <c r="AH254" s="1"/>
  <c r="CA233"/>
  <c r="CA232"/>
  <c r="CA231"/>
  <c r="CA230"/>
  <c r="CA229"/>
  <c r="CA228"/>
  <c r="CA227"/>
  <c r="CA224"/>
  <c r="CA223"/>
  <c r="CA222"/>
  <c r="CA221"/>
  <c r="CA220"/>
  <c r="CA219"/>
  <c r="CA218"/>
  <c r="CA217"/>
  <c r="CA214"/>
  <c r="CA213"/>
  <c r="CA212"/>
  <c r="CA211"/>
  <c r="CA210"/>
  <c r="CA209"/>
  <c r="CA208"/>
  <c r="CA207"/>
  <c r="CA204"/>
  <c r="CA203"/>
  <c r="CA202"/>
  <c r="CA201"/>
  <c r="CA200"/>
  <c r="CA199"/>
  <c r="CA198"/>
  <c r="CA195"/>
  <c r="CA194"/>
  <c r="CA193"/>
  <c r="CA192"/>
  <c r="CA191"/>
  <c r="CA190"/>
  <c r="CA189"/>
  <c r="CA188"/>
  <c r="AH233"/>
  <c r="AH232"/>
  <c r="AH231"/>
  <c r="AH230"/>
  <c r="AH229"/>
  <c r="AH228"/>
  <c r="AH227"/>
  <c r="AH224"/>
  <c r="AH223"/>
  <c r="AH222"/>
  <c r="AH221"/>
  <c r="AH220"/>
  <c r="AH219"/>
  <c r="AH218"/>
  <c r="AH217"/>
  <c r="AH214"/>
  <c r="AH213"/>
  <c r="AH212"/>
  <c r="AH211"/>
  <c r="AH210"/>
  <c r="AH209"/>
  <c r="AH208"/>
  <c r="AH205"/>
  <c r="AH204"/>
  <c r="AH203"/>
  <c r="AH202"/>
  <c r="AH201"/>
  <c r="AH200"/>
  <c r="AH199"/>
  <c r="AH198"/>
  <c r="AH197"/>
  <c r="AH194"/>
  <c r="AH193"/>
  <c r="AH192"/>
  <c r="AH191"/>
  <c r="AH190"/>
  <c r="AH189"/>
  <c r="AH188"/>
  <c r="CA175"/>
  <c r="CA174"/>
  <c r="CA173"/>
  <c r="CA172"/>
  <c r="CA171"/>
  <c r="CA170"/>
  <c r="CA169"/>
  <c r="CA166"/>
  <c r="CA165"/>
  <c r="CA164"/>
  <c r="CA163"/>
  <c r="CA162"/>
  <c r="CA161"/>
  <c r="CA160"/>
  <c r="CA157"/>
  <c r="CA156"/>
  <c r="CA155"/>
  <c r="CA154"/>
  <c r="CA153"/>
  <c r="CA152"/>
  <c r="CA151"/>
  <c r="CA148"/>
  <c r="CA147"/>
  <c r="CA146"/>
  <c r="CA145"/>
  <c r="CA144"/>
  <c r="CA143"/>
  <c r="CA142"/>
  <c r="CA139"/>
  <c r="CA138"/>
  <c r="CA137"/>
  <c r="CA136"/>
  <c r="CA135"/>
  <c r="CA134"/>
  <c r="CA133"/>
  <c r="CA132"/>
  <c r="CA131"/>
  <c r="CA130"/>
  <c r="AN152"/>
  <c r="AN151"/>
  <c r="AH175"/>
  <c r="AH174"/>
  <c r="AH173"/>
  <c r="AH172"/>
  <c r="AH171"/>
  <c r="AH170"/>
  <c r="AH169"/>
  <c r="AH166"/>
  <c r="AH165"/>
  <c r="AH164"/>
  <c r="AH163"/>
  <c r="AH162"/>
  <c r="AH161"/>
  <c r="AH160"/>
  <c r="AH157"/>
  <c r="AH156"/>
  <c r="AH155"/>
  <c r="AH154"/>
  <c r="AH153"/>
  <c r="AH152"/>
  <c r="AH151"/>
  <c r="AH150"/>
  <c r="AH149"/>
  <c r="AH148"/>
  <c r="AH145"/>
  <c r="AH144"/>
  <c r="AH143"/>
  <c r="AH142"/>
  <c r="AH141"/>
  <c r="AH140"/>
  <c r="AH139"/>
  <c r="AH136"/>
  <c r="AH135"/>
  <c r="AH134"/>
  <c r="AH133"/>
  <c r="AH132"/>
  <c r="AH131"/>
  <c r="AH130"/>
  <c r="CA117"/>
  <c r="CA116"/>
  <c r="CA115"/>
  <c r="CA114"/>
  <c r="CA113"/>
  <c r="CA112"/>
  <c r="CA111"/>
  <c r="CA110"/>
  <c r="CA107"/>
  <c r="CA106"/>
  <c r="CA105"/>
  <c r="CA104"/>
  <c r="CA103"/>
  <c r="CA102"/>
  <c r="CA101"/>
  <c r="CG100"/>
  <c r="CA100"/>
  <c r="CA97"/>
  <c r="CA96"/>
  <c r="CG95"/>
  <c r="CA95"/>
  <c r="CA94"/>
  <c r="CA93"/>
  <c r="CA92"/>
  <c r="CA91"/>
  <c r="CA88"/>
  <c r="CA87"/>
  <c r="CA86"/>
  <c r="CA85"/>
  <c r="CA84"/>
  <c r="CA83"/>
  <c r="CA82"/>
  <c r="CG81"/>
  <c r="CA81"/>
  <c r="CA78"/>
  <c r="CA77"/>
  <c r="CA76"/>
  <c r="CA75"/>
  <c r="CA74"/>
  <c r="CA73"/>
  <c r="CG72"/>
  <c r="CA72"/>
  <c r="AH117"/>
  <c r="AH116"/>
  <c r="AH115"/>
  <c r="AH114"/>
  <c r="AH113"/>
  <c r="AH112"/>
  <c r="AH111"/>
  <c r="AH108"/>
  <c r="AH107"/>
  <c r="AH106"/>
  <c r="AH105"/>
  <c r="AH104"/>
  <c r="AH103"/>
  <c r="AH102"/>
  <c r="AH99"/>
  <c r="AH98"/>
  <c r="AH97"/>
  <c r="AH96"/>
  <c r="AH95"/>
  <c r="AN94"/>
  <c r="AH94"/>
  <c r="AH93"/>
  <c r="AH92"/>
  <c r="AN91"/>
  <c r="AH91"/>
  <c r="AH88"/>
  <c r="AH87"/>
  <c r="AH86"/>
  <c r="AH85"/>
  <c r="AH84"/>
  <c r="AH83"/>
  <c r="AH82"/>
  <c r="AH81"/>
  <c r="AH78"/>
  <c r="AH77"/>
  <c r="AH76"/>
  <c r="AH75"/>
  <c r="AH74"/>
  <c r="AH73"/>
  <c r="AH72"/>
  <c r="H54" i="18"/>
  <c r="F67" s="1"/>
  <c r="S34" i="19"/>
  <c r="F54" i="18"/>
  <c r="B67" s="1"/>
  <c r="L61"/>
  <c r="J61"/>
  <c r="G113"/>
  <c r="H61" s="1"/>
  <c r="A103"/>
  <c r="A101"/>
  <c r="AH29" i="2"/>
  <c r="Y151" i="10"/>
  <c r="Y150"/>
  <c r="Y147"/>
  <c r="Y145"/>
  <c r="Y137"/>
  <c r="Y136"/>
  <c r="Y135"/>
  <c r="Y132"/>
  <c r="AO117"/>
  <c r="AB117"/>
  <c r="N117"/>
  <c r="A117"/>
  <c r="AO116"/>
  <c r="AB116"/>
  <c r="N116"/>
  <c r="A116"/>
  <c r="AO115"/>
  <c r="AB115"/>
  <c r="N115"/>
  <c r="A115"/>
  <c r="AO112"/>
  <c r="AB112"/>
  <c r="N112"/>
  <c r="A112"/>
  <c r="AO110"/>
  <c r="AB110"/>
  <c r="N110"/>
  <c r="A110"/>
  <c r="AO109"/>
  <c r="AB109"/>
  <c r="N109"/>
  <c r="A109"/>
  <c r="AO89"/>
  <c r="AB89"/>
  <c r="N89"/>
  <c r="A89"/>
  <c r="AO86"/>
  <c r="AB86"/>
  <c r="N86"/>
  <c r="A86"/>
  <c r="AO85"/>
  <c r="AB85"/>
  <c r="N85"/>
  <c r="A85"/>
  <c r="AO64"/>
  <c r="AB64"/>
  <c r="N64"/>
  <c r="A64"/>
  <c r="AO62"/>
  <c r="AB62"/>
  <c r="N62"/>
  <c r="A62"/>
  <c r="AO61"/>
  <c r="AB61"/>
  <c r="N61"/>
  <c r="A61"/>
  <c r="AO57"/>
  <c r="AB57"/>
  <c r="N57"/>
  <c r="A57"/>
  <c r="AO56"/>
  <c r="AB56"/>
  <c r="N56"/>
  <c r="A56"/>
  <c r="AO55"/>
  <c r="AB55"/>
  <c r="N55"/>
  <c r="A55"/>
  <c r="AO52"/>
  <c r="AB52"/>
  <c r="N52"/>
  <c r="A52"/>
  <c r="AO50"/>
  <c r="AB50"/>
  <c r="N50"/>
  <c r="A50"/>
  <c r="AO49"/>
  <c r="AB49"/>
  <c r="N49"/>
  <c r="A49"/>
  <c r="AO29"/>
  <c r="AB29"/>
  <c r="N29"/>
  <c r="A29"/>
  <c r="AO26"/>
  <c r="AB26"/>
  <c r="N26"/>
  <c r="A26"/>
  <c r="AO25"/>
  <c r="AB25"/>
  <c r="N25"/>
  <c r="A25"/>
  <c r="AO4"/>
  <c r="AB4"/>
  <c r="N4"/>
  <c r="A4"/>
  <c r="AO2"/>
  <c r="AB2"/>
  <c r="N2"/>
  <c r="A2"/>
  <c r="AO1"/>
  <c r="AB1"/>
  <c r="N1"/>
  <c r="A1"/>
  <c r="AZ106"/>
  <c r="AZ108"/>
  <c r="AR94"/>
  <c r="AR95" s="1"/>
  <c r="AW93"/>
  <c r="AX93"/>
  <c r="AV92"/>
  <c r="AZ79"/>
  <c r="AZ81" s="1"/>
  <c r="AZ83" s="1"/>
  <c r="AZ88" s="1"/>
  <c r="AM106"/>
  <c r="AM108" s="1"/>
  <c r="AE94"/>
  <c r="AE95"/>
  <c r="AJ93"/>
  <c r="AK93" s="1"/>
  <c r="AI92"/>
  <c r="AM79"/>
  <c r="AM81" s="1"/>
  <c r="AM83" s="1"/>
  <c r="AM88" s="1"/>
  <c r="Z106"/>
  <c r="R94"/>
  <c r="R95"/>
  <c r="W93"/>
  <c r="X93" s="1"/>
  <c r="V92"/>
  <c r="Z79"/>
  <c r="Z81"/>
  <c r="Z83" s="1"/>
  <c r="Z88" s="1"/>
  <c r="L106"/>
  <c r="L108"/>
  <c r="D94"/>
  <c r="D95" s="1"/>
  <c r="I93"/>
  <c r="J93"/>
  <c r="H92"/>
  <c r="L79"/>
  <c r="L81"/>
  <c r="L83"/>
  <c r="L88" s="1"/>
  <c r="AZ46"/>
  <c r="AZ48"/>
  <c r="AR34"/>
  <c r="AR35" s="1"/>
  <c r="AW33"/>
  <c r="AX33"/>
  <c r="AV32"/>
  <c r="AZ19"/>
  <c r="AZ21" s="1"/>
  <c r="AZ23" s="1"/>
  <c r="AZ28"/>
  <c r="AM46"/>
  <c r="AM48" s="1"/>
  <c r="AE34"/>
  <c r="AE35"/>
  <c r="AJ33"/>
  <c r="AK33" s="1"/>
  <c r="AI32"/>
  <c r="AM19"/>
  <c r="AM21" s="1"/>
  <c r="AM23" s="1"/>
  <c r="AM28" s="1"/>
  <c r="Z46"/>
  <c r="Z48" s="1"/>
  <c r="R34"/>
  <c r="R35"/>
  <c r="W33"/>
  <c r="X33" s="1"/>
  <c r="V32"/>
  <c r="Z19"/>
  <c r="Z21"/>
  <c r="Z23" s="1"/>
  <c r="Z28" s="1"/>
  <c r="L46"/>
  <c r="L48"/>
  <c r="D34"/>
  <c r="D35" s="1"/>
  <c r="I33"/>
  <c r="J33"/>
  <c r="H32"/>
  <c r="L19"/>
  <c r="L21"/>
  <c r="L23"/>
  <c r="L28" s="1"/>
  <c r="AQ69" i="3"/>
  <c r="CK75"/>
  <c r="CD75"/>
  <c r="BW75"/>
  <c r="BP75"/>
  <c r="BI75"/>
  <c r="BB75"/>
  <c r="AQ75"/>
  <c r="GL74" i="2"/>
  <c r="GE74"/>
  <c r="FX74"/>
  <c r="FQ74"/>
  <c r="FJ74"/>
  <c r="FC74"/>
  <c r="N89" i="18"/>
  <c r="A57"/>
  <c r="J222" i="10"/>
  <c r="AN27" i="19" s="1"/>
  <c r="J220" i="10"/>
  <c r="AN25" i="19"/>
  <c r="J198" i="10"/>
  <c r="L166"/>
  <c r="L168"/>
  <c r="J229"/>
  <c r="AN34" i="19" s="1"/>
  <c r="BF154" i="2"/>
  <c r="BB154"/>
  <c r="EQ74"/>
  <c r="EQ75"/>
  <c r="AQ76" i="3"/>
  <c r="AI29"/>
  <c r="X325" i="12"/>
  <c r="X326" s="1"/>
  <c r="V325"/>
  <c r="T325"/>
  <c r="R325"/>
  <c r="P325"/>
  <c r="P326" s="1"/>
  <c r="N325"/>
  <c r="L325"/>
  <c r="J325"/>
  <c r="H325"/>
  <c r="Z324"/>
  <c r="Z323"/>
  <c r="Z322"/>
  <c r="Z321"/>
  <c r="X320"/>
  <c r="V320"/>
  <c r="V326" s="1"/>
  <c r="T320"/>
  <c r="T326"/>
  <c r="R320"/>
  <c r="R326" s="1"/>
  <c r="P320"/>
  <c r="N320"/>
  <c r="N326" s="1"/>
  <c r="L320"/>
  <c r="L326"/>
  <c r="J320"/>
  <c r="J326" s="1"/>
  <c r="H320"/>
  <c r="Z319"/>
  <c r="Z318"/>
  <c r="Z313"/>
  <c r="X312"/>
  <c r="V312"/>
  <c r="T312"/>
  <c r="R312"/>
  <c r="P312"/>
  <c r="N312"/>
  <c r="L312"/>
  <c r="J312"/>
  <c r="H312"/>
  <c r="Z312" s="1"/>
  <c r="Z311"/>
  <c r="Z310"/>
  <c r="Z309"/>
  <c r="X307"/>
  <c r="V307"/>
  <c r="T307"/>
  <c r="R307"/>
  <c r="P307"/>
  <c r="N307"/>
  <c r="L307"/>
  <c r="J307"/>
  <c r="H307"/>
  <c r="Z307" s="1"/>
  <c r="Z306"/>
  <c r="Z305"/>
  <c r="X303"/>
  <c r="X304" s="1"/>
  <c r="X308" s="1"/>
  <c r="V303"/>
  <c r="V304" s="1"/>
  <c r="V308" s="1"/>
  <c r="T303"/>
  <c r="T304"/>
  <c r="T308" s="1"/>
  <c r="R303"/>
  <c r="R304"/>
  <c r="R308"/>
  <c r="P303"/>
  <c r="P304" s="1"/>
  <c r="P308" s="1"/>
  <c r="N303"/>
  <c r="L303"/>
  <c r="L304"/>
  <c r="L308" s="1"/>
  <c r="J303"/>
  <c r="J304"/>
  <c r="J308"/>
  <c r="H303"/>
  <c r="H304" s="1"/>
  <c r="Z302"/>
  <c r="Z301"/>
  <c r="Z300"/>
  <c r="Z299"/>
  <c r="X298"/>
  <c r="V298"/>
  <c r="T298"/>
  <c r="R298"/>
  <c r="P298"/>
  <c r="N298"/>
  <c r="L298"/>
  <c r="J298"/>
  <c r="H298"/>
  <c r="Z298"/>
  <c r="Z297"/>
  <c r="Z296"/>
  <c r="Z295"/>
  <c r="X288"/>
  <c r="V288"/>
  <c r="T288"/>
  <c r="R288"/>
  <c r="P288"/>
  <c r="N288"/>
  <c r="L288"/>
  <c r="J288"/>
  <c r="H288"/>
  <c r="Z288" s="1"/>
  <c r="Z287"/>
  <c r="X286"/>
  <c r="X289" s="1"/>
  <c r="V286"/>
  <c r="V289" s="1"/>
  <c r="T286"/>
  <c r="T289"/>
  <c r="R286"/>
  <c r="R289" s="1"/>
  <c r="P286"/>
  <c r="P289"/>
  <c r="N286"/>
  <c r="N289" s="1"/>
  <c r="L286"/>
  <c r="L289"/>
  <c r="J286"/>
  <c r="J289" s="1"/>
  <c r="H286"/>
  <c r="H289" s="1"/>
  <c r="Z283"/>
  <c r="A271"/>
  <c r="A326" s="1"/>
  <c r="X270"/>
  <c r="V270"/>
  <c r="T270"/>
  <c r="R270"/>
  <c r="P270"/>
  <c r="N270"/>
  <c r="L270"/>
  <c r="J270"/>
  <c r="H270"/>
  <c r="Z270" s="1"/>
  <c r="Z269"/>
  <c r="Z268"/>
  <c r="Z267"/>
  <c r="Z266"/>
  <c r="X265"/>
  <c r="V265"/>
  <c r="V271"/>
  <c r="T265"/>
  <c r="T271" s="1"/>
  <c r="R265"/>
  <c r="R271"/>
  <c r="P265"/>
  <c r="N265"/>
  <c r="N271"/>
  <c r="L265"/>
  <c r="L271" s="1"/>
  <c r="J265"/>
  <c r="J271" s="1"/>
  <c r="H265"/>
  <c r="Z264"/>
  <c r="Z263"/>
  <c r="A263"/>
  <c r="A318" s="1"/>
  <c r="Z258"/>
  <c r="X257"/>
  <c r="V257"/>
  <c r="T257"/>
  <c r="R257"/>
  <c r="P257"/>
  <c r="N257"/>
  <c r="L257"/>
  <c r="J257"/>
  <c r="H257"/>
  <c r="Z257" s="1"/>
  <c r="Z256"/>
  <c r="Z255"/>
  <c r="Z254"/>
  <c r="A253"/>
  <c r="A308" s="1"/>
  <c r="X252"/>
  <c r="V252"/>
  <c r="T252"/>
  <c r="R252"/>
  <c r="P252"/>
  <c r="N252"/>
  <c r="L252"/>
  <c r="Z252" s="1"/>
  <c r="J252"/>
  <c r="H252"/>
  <c r="Z251"/>
  <c r="Z250"/>
  <c r="X248"/>
  <c r="V248"/>
  <c r="V249" s="1"/>
  <c r="V253" s="1"/>
  <c r="T248"/>
  <c r="T249" s="1"/>
  <c r="R248"/>
  <c r="R249"/>
  <c r="R253" s="1"/>
  <c r="R227" s="1"/>
  <c r="P248"/>
  <c r="N248"/>
  <c r="N249" s="1"/>
  <c r="N253" s="1"/>
  <c r="L248"/>
  <c r="L249" s="1"/>
  <c r="J248"/>
  <c r="J249"/>
  <c r="J253" s="1"/>
  <c r="H248"/>
  <c r="Z247"/>
  <c r="Z246"/>
  <c r="Z245"/>
  <c r="Z244"/>
  <c r="X243"/>
  <c r="X249" s="1"/>
  <c r="X253" s="1"/>
  <c r="V243"/>
  <c r="T243"/>
  <c r="R243"/>
  <c r="P243"/>
  <c r="P249" s="1"/>
  <c r="P253" s="1"/>
  <c r="N243"/>
  <c r="L243"/>
  <c r="J243"/>
  <c r="H243"/>
  <c r="Z243" s="1"/>
  <c r="Z242"/>
  <c r="Z241"/>
  <c r="Z240"/>
  <c r="A240"/>
  <c r="A295" s="1"/>
  <c r="A235"/>
  <c r="A290" s="1"/>
  <c r="X233"/>
  <c r="V233"/>
  <c r="T233"/>
  <c r="R233"/>
  <c r="P233"/>
  <c r="N233"/>
  <c r="L233"/>
  <c r="J233"/>
  <c r="H233"/>
  <c r="Z233"/>
  <c r="Z232"/>
  <c r="X231"/>
  <c r="X234"/>
  <c r="V231"/>
  <c r="V234" s="1"/>
  <c r="T231"/>
  <c r="T234"/>
  <c r="R231"/>
  <c r="R234" s="1"/>
  <c r="P231"/>
  <c r="P234"/>
  <c r="N231"/>
  <c r="N234" s="1"/>
  <c r="L231"/>
  <c r="L234"/>
  <c r="J231"/>
  <c r="J234" s="1"/>
  <c r="H231"/>
  <c r="H234"/>
  <c r="Z228"/>
  <c r="A227"/>
  <c r="A282" s="1"/>
  <c r="H224"/>
  <c r="H279" s="1"/>
  <c r="L279" s="1"/>
  <c r="A224"/>
  <c r="A279" s="1"/>
  <c r="A220"/>
  <c r="A275" s="1"/>
  <c r="N275" s="1"/>
  <c r="A219"/>
  <c r="A274" s="1"/>
  <c r="N274" s="1"/>
  <c r="X216"/>
  <c r="V216"/>
  <c r="T216"/>
  <c r="R216"/>
  <c r="P216"/>
  <c r="N216"/>
  <c r="L216"/>
  <c r="Z216" s="1"/>
  <c r="J216"/>
  <c r="H216"/>
  <c r="Z215"/>
  <c r="Z214"/>
  <c r="Z213"/>
  <c r="Z212"/>
  <c r="X211"/>
  <c r="X217" s="1"/>
  <c r="V211"/>
  <c r="V217"/>
  <c r="T211"/>
  <c r="R211"/>
  <c r="R217"/>
  <c r="P211"/>
  <c r="P217" s="1"/>
  <c r="N211"/>
  <c r="N217"/>
  <c r="L211"/>
  <c r="L217" s="1"/>
  <c r="J211"/>
  <c r="J217"/>
  <c r="H211"/>
  <c r="H217"/>
  <c r="Z210"/>
  <c r="Z209"/>
  <c r="Z204"/>
  <c r="X203"/>
  <c r="V203"/>
  <c r="T203"/>
  <c r="R203"/>
  <c r="P203"/>
  <c r="N203"/>
  <c r="L203"/>
  <c r="J203"/>
  <c r="H203"/>
  <c r="Z203"/>
  <c r="Z202"/>
  <c r="Z201"/>
  <c r="Z200"/>
  <c r="X198"/>
  <c r="V198"/>
  <c r="T198"/>
  <c r="R198"/>
  <c r="P198"/>
  <c r="N198"/>
  <c r="L198"/>
  <c r="J198"/>
  <c r="H198"/>
  <c r="Z198" s="1"/>
  <c r="Z197"/>
  <c r="Z196"/>
  <c r="X194"/>
  <c r="X195" s="1"/>
  <c r="V194"/>
  <c r="V195"/>
  <c r="V199" s="1"/>
  <c r="V173" s="1"/>
  <c r="T194"/>
  <c r="R194"/>
  <c r="P194"/>
  <c r="P195"/>
  <c r="P199" s="1"/>
  <c r="P173" s="1"/>
  <c r="N194"/>
  <c r="N195" s="1"/>
  <c r="N199"/>
  <c r="L194"/>
  <c r="J194"/>
  <c r="J195" s="1"/>
  <c r="J199" s="1"/>
  <c r="J173" s="1"/>
  <c r="H194"/>
  <c r="H195"/>
  <c r="Z193"/>
  <c r="Z192"/>
  <c r="Z191"/>
  <c r="Z190"/>
  <c r="X189"/>
  <c r="V189"/>
  <c r="T189"/>
  <c r="R189"/>
  <c r="P189"/>
  <c r="N189"/>
  <c r="L189"/>
  <c r="L195" s="1"/>
  <c r="L199" s="1"/>
  <c r="J189"/>
  <c r="Z189" s="1"/>
  <c r="H189"/>
  <c r="Z188"/>
  <c r="Z187"/>
  <c r="Z186"/>
  <c r="X179"/>
  <c r="V179"/>
  <c r="T179"/>
  <c r="T180" s="1"/>
  <c r="R179"/>
  <c r="P179"/>
  <c r="N179"/>
  <c r="L179"/>
  <c r="J179"/>
  <c r="H179"/>
  <c r="Z178"/>
  <c r="X177"/>
  <c r="X180"/>
  <c r="V177"/>
  <c r="V180"/>
  <c r="T177"/>
  <c r="R177"/>
  <c r="R180"/>
  <c r="P177"/>
  <c r="P180"/>
  <c r="N177"/>
  <c r="N180"/>
  <c r="L177"/>
  <c r="J177"/>
  <c r="J180"/>
  <c r="H177"/>
  <c r="H180"/>
  <c r="Z174"/>
  <c r="A162"/>
  <c r="A217" s="1"/>
  <c r="X161"/>
  <c r="V161"/>
  <c r="T161"/>
  <c r="R161"/>
  <c r="R162" s="1"/>
  <c r="P161"/>
  <c r="N161"/>
  <c r="L161"/>
  <c r="J161"/>
  <c r="H161"/>
  <c r="Z160"/>
  <c r="Z159"/>
  <c r="Z158"/>
  <c r="Z157"/>
  <c r="X156"/>
  <c r="X162"/>
  <c r="V156"/>
  <c r="V162"/>
  <c r="T156"/>
  <c r="T162"/>
  <c r="R156"/>
  <c r="P156"/>
  <c r="P162"/>
  <c r="N156"/>
  <c r="N162"/>
  <c r="L156"/>
  <c r="L162"/>
  <c r="J156"/>
  <c r="H156"/>
  <c r="H162"/>
  <c r="Z155"/>
  <c r="Z154"/>
  <c r="A154"/>
  <c r="A209" s="1"/>
  <c r="Z149"/>
  <c r="X148"/>
  <c r="V148"/>
  <c r="T148"/>
  <c r="R148"/>
  <c r="P148"/>
  <c r="N148"/>
  <c r="L148"/>
  <c r="J148"/>
  <c r="H148"/>
  <c r="Z148" s="1"/>
  <c r="Z147"/>
  <c r="Z146"/>
  <c r="Z145"/>
  <c r="A144"/>
  <c r="A199" s="1"/>
  <c r="X143"/>
  <c r="V143"/>
  <c r="T143"/>
  <c r="R143"/>
  <c r="P143"/>
  <c r="N143"/>
  <c r="L143"/>
  <c r="J143"/>
  <c r="H143"/>
  <c r="Z143" s="1"/>
  <c r="Z142"/>
  <c r="Z141"/>
  <c r="X139"/>
  <c r="X140" s="1"/>
  <c r="X144" s="1"/>
  <c r="X150" s="1"/>
  <c r="V139"/>
  <c r="V140"/>
  <c r="V144" s="1"/>
  <c r="T139"/>
  <c r="T144"/>
  <c r="T150" s="1"/>
  <c r="R139"/>
  <c r="R140"/>
  <c r="R144"/>
  <c r="P139"/>
  <c r="P140" s="1"/>
  <c r="P144" s="1"/>
  <c r="P150" s="1"/>
  <c r="N139"/>
  <c r="N140"/>
  <c r="N144" s="1"/>
  <c r="L139"/>
  <c r="J139"/>
  <c r="J140"/>
  <c r="J144"/>
  <c r="H139"/>
  <c r="Z138"/>
  <c r="Z137"/>
  <c r="Z136"/>
  <c r="Z135"/>
  <c r="X134"/>
  <c r="V134"/>
  <c r="T134"/>
  <c r="T140" s="1"/>
  <c r="R134"/>
  <c r="P134"/>
  <c r="N134"/>
  <c r="L134"/>
  <c r="J134"/>
  <c r="H134"/>
  <c r="Z133"/>
  <c r="Z132"/>
  <c r="Z131"/>
  <c r="A131"/>
  <c r="A186" s="1"/>
  <c r="A126"/>
  <c r="A181" s="1"/>
  <c r="X124"/>
  <c r="V124"/>
  <c r="T124"/>
  <c r="R124"/>
  <c r="R125" s="1"/>
  <c r="P124"/>
  <c r="N124"/>
  <c r="L124"/>
  <c r="J124"/>
  <c r="H124"/>
  <c r="Z123"/>
  <c r="X122"/>
  <c r="X125" s="1"/>
  <c r="V122"/>
  <c r="V125"/>
  <c r="T122"/>
  <c r="T125" s="1"/>
  <c r="R122"/>
  <c r="P122"/>
  <c r="P125" s="1"/>
  <c r="N122"/>
  <c r="N125"/>
  <c r="L122"/>
  <c r="L125" s="1"/>
  <c r="J122"/>
  <c r="H122"/>
  <c r="H125" s="1"/>
  <c r="Z119"/>
  <c r="A118"/>
  <c r="A173" s="1"/>
  <c r="H115"/>
  <c r="H170" s="1"/>
  <c r="L170" s="1"/>
  <c r="A115"/>
  <c r="A170" s="1"/>
  <c r="A111"/>
  <c r="A166" s="1"/>
  <c r="N166" s="1"/>
  <c r="A110"/>
  <c r="A165" s="1"/>
  <c r="N165" s="1"/>
  <c r="A53"/>
  <c r="A108" s="1"/>
  <c r="A45"/>
  <c r="A100" s="1"/>
  <c r="A35"/>
  <c r="A90" s="1"/>
  <c r="A22"/>
  <c r="A77" s="1"/>
  <c r="H6"/>
  <c r="X316" s="1"/>
  <c r="A2"/>
  <c r="A57" s="1"/>
  <c r="N57" s="1"/>
  <c r="A1"/>
  <c r="N1" s="1"/>
  <c r="A17"/>
  <c r="A72" s="1"/>
  <c r="A9"/>
  <c r="A6"/>
  <c r="A61" s="1"/>
  <c r="AP52" i="2"/>
  <c r="CQ57" s="1"/>
  <c r="BY50" i="1"/>
  <c r="BI50"/>
  <c r="J60" i="10" s="1"/>
  <c r="AS51" i="1"/>
  <c r="AC51"/>
  <c r="M51"/>
  <c r="M35" i="18"/>
  <c r="X107" i="12"/>
  <c r="V107"/>
  <c r="T107"/>
  <c r="R107"/>
  <c r="R108" s="1"/>
  <c r="P107"/>
  <c r="N107"/>
  <c r="L107"/>
  <c r="J107"/>
  <c r="H107"/>
  <c r="Z106"/>
  <c r="Z105"/>
  <c r="Z104"/>
  <c r="Z103"/>
  <c r="X102"/>
  <c r="X108"/>
  <c r="V102"/>
  <c r="V108"/>
  <c r="T102"/>
  <c r="T108"/>
  <c r="R102"/>
  <c r="P102"/>
  <c r="P108"/>
  <c r="N102"/>
  <c r="N108"/>
  <c r="L102"/>
  <c r="L108"/>
  <c r="J102"/>
  <c r="H102"/>
  <c r="H108"/>
  <c r="Z101"/>
  <c r="Z100"/>
  <c r="Z95"/>
  <c r="X94"/>
  <c r="V94"/>
  <c r="T94"/>
  <c r="R94"/>
  <c r="P94"/>
  <c r="N94"/>
  <c r="L94"/>
  <c r="J94"/>
  <c r="Z94" s="1"/>
  <c r="H94"/>
  <c r="Z93"/>
  <c r="Z92"/>
  <c r="Z91"/>
  <c r="X89"/>
  <c r="V89"/>
  <c r="T89"/>
  <c r="R89"/>
  <c r="P89"/>
  <c r="N89"/>
  <c r="L89"/>
  <c r="Z89" s="1"/>
  <c r="J89"/>
  <c r="H89"/>
  <c r="Z88"/>
  <c r="Z87"/>
  <c r="X85"/>
  <c r="V85"/>
  <c r="V86"/>
  <c r="V90"/>
  <c r="T85"/>
  <c r="T86" s="1"/>
  <c r="T90" s="1"/>
  <c r="R85"/>
  <c r="R86"/>
  <c r="R90" s="1"/>
  <c r="P85"/>
  <c r="N85"/>
  <c r="N86"/>
  <c r="N90"/>
  <c r="L85"/>
  <c r="L86" s="1"/>
  <c r="L90" s="1"/>
  <c r="J85"/>
  <c r="J86"/>
  <c r="J90" s="1"/>
  <c r="H85"/>
  <c r="Z84"/>
  <c r="Z83"/>
  <c r="Z82"/>
  <c r="Z81"/>
  <c r="X80"/>
  <c r="X86" s="1"/>
  <c r="X90" s="1"/>
  <c r="X64" s="1"/>
  <c r="X66" s="1"/>
  <c r="X72" s="1"/>
  <c r="X73" s="1"/>
  <c r="V80"/>
  <c r="T80"/>
  <c r="R80"/>
  <c r="P80"/>
  <c r="P86" s="1"/>
  <c r="P90" s="1"/>
  <c r="P64" s="1"/>
  <c r="P66" s="1"/>
  <c r="P72" s="1"/>
  <c r="P73" s="1"/>
  <c r="N80"/>
  <c r="L80"/>
  <c r="J80"/>
  <c r="H80"/>
  <c r="Z79"/>
  <c r="Z78"/>
  <c r="Z77"/>
  <c r="X70"/>
  <c r="V70"/>
  <c r="T70"/>
  <c r="R70"/>
  <c r="R71" s="1"/>
  <c r="P70"/>
  <c r="N70"/>
  <c r="L70"/>
  <c r="J70"/>
  <c r="H70"/>
  <c r="Z69"/>
  <c r="X68"/>
  <c r="X71" s="1"/>
  <c r="V68"/>
  <c r="V71"/>
  <c r="T68"/>
  <c r="T71" s="1"/>
  <c r="R68"/>
  <c r="P68"/>
  <c r="P71" s="1"/>
  <c r="N68"/>
  <c r="N71"/>
  <c r="L68"/>
  <c r="L71" s="1"/>
  <c r="J68"/>
  <c r="H68"/>
  <c r="H71" s="1"/>
  <c r="Z65"/>
  <c r="AH66" i="19"/>
  <c r="AH124" s="1"/>
  <c r="B63"/>
  <c r="B121" s="1"/>
  <c r="B120"/>
  <c r="AV53"/>
  <c r="AV25"/>
  <c r="AV8"/>
  <c r="Y39"/>
  <c r="Y20"/>
  <c r="B51"/>
  <c r="B37"/>
  <c r="B17"/>
  <c r="B9"/>
  <c r="B7"/>
  <c r="AV4"/>
  <c r="B3"/>
  <c r="AV3" s="1"/>
  <c r="AV2"/>
  <c r="AV1"/>
  <c r="B18"/>
  <c r="A53" i="18"/>
  <c r="A37"/>
  <c r="A13"/>
  <c r="A3"/>
  <c r="A50"/>
  <c r="H6" i="15"/>
  <c r="X42" s="1"/>
  <c r="A52"/>
  <c r="A34"/>
  <c r="A22"/>
  <c r="A17"/>
  <c r="A9"/>
  <c r="A6"/>
  <c r="A2"/>
  <c r="N2" s="1"/>
  <c r="A1"/>
  <c r="N1" s="1"/>
  <c r="A44"/>
  <c r="H6" i="14"/>
  <c r="X42" s="1"/>
  <c r="A52"/>
  <c r="A34"/>
  <c r="A22"/>
  <c r="A17"/>
  <c r="A9"/>
  <c r="A6"/>
  <c r="A2"/>
  <c r="N2" s="1"/>
  <c r="A1"/>
  <c r="N1" s="1"/>
  <c r="A44"/>
  <c r="H6" i="13"/>
  <c r="X42" s="1"/>
  <c r="A52"/>
  <c r="A34"/>
  <c r="A17"/>
  <c r="A9"/>
  <c r="A6"/>
  <c r="A2"/>
  <c r="N2" s="1"/>
  <c r="A1"/>
  <c r="N1" s="1"/>
  <c r="A44"/>
  <c r="A22"/>
  <c r="A64" i="12"/>
  <c r="A177" i="10"/>
  <c r="A176"/>
  <c r="A175"/>
  <c r="A170"/>
  <c r="A169"/>
  <c r="D154"/>
  <c r="D155" s="1"/>
  <c r="AL185"/>
  <c r="Y200"/>
  <c r="Y203"/>
  <c r="Y206" s="1"/>
  <c r="Y208"/>
  <c r="Y193"/>
  <c r="AN45" i="19"/>
  <c r="Y192" i="10"/>
  <c r="AN44" i="19"/>
  <c r="Y191" i="10"/>
  <c r="AN43" i="19"/>
  <c r="Y190" i="10"/>
  <c r="AN42" i="19"/>
  <c r="W194" i="10"/>
  <c r="A215"/>
  <c r="A208"/>
  <c r="AB169"/>
  <c r="AB158"/>
  <c r="AO158"/>
  <c r="AO124"/>
  <c r="AB152"/>
  <c r="AB137"/>
  <c r="AB135"/>
  <c r="AB124"/>
  <c r="N177"/>
  <c r="N176"/>
  <c r="N175"/>
  <c r="N170"/>
  <c r="N169"/>
  <c r="N149"/>
  <c r="N146"/>
  <c r="Y139"/>
  <c r="N124"/>
  <c r="I153"/>
  <c r="A146"/>
  <c r="A149"/>
  <c r="A124"/>
  <c r="A122"/>
  <c r="A182" s="1"/>
  <c r="N182" s="1"/>
  <c r="AB182" s="1"/>
  <c r="A121"/>
  <c r="A181" s="1"/>
  <c r="N181" s="1"/>
  <c r="AB181" s="1"/>
  <c r="Z217"/>
  <c r="P217"/>
  <c r="N208"/>
  <c r="N207"/>
  <c r="N197"/>
  <c r="A192"/>
  <c r="A191"/>
  <c r="A187"/>
  <c r="A172"/>
  <c r="AB166"/>
  <c r="AB165"/>
  <c r="N172"/>
  <c r="N145"/>
  <c r="A145"/>
  <c r="AB142"/>
  <c r="AB134"/>
  <c r="DL10" i="3"/>
  <c r="DL9"/>
  <c r="DL17"/>
  <c r="DL16"/>
  <c r="DL15"/>
  <c r="DL14"/>
  <c r="DL13"/>
  <c r="DL21"/>
  <c r="DL20"/>
  <c r="DL27"/>
  <c r="DL26"/>
  <c r="DL25"/>
  <c r="DL24"/>
  <c r="DL23"/>
  <c r="DL34"/>
  <c r="DL33"/>
  <c r="DL32"/>
  <c r="DL31"/>
  <c r="DL30"/>
  <c r="DL51"/>
  <c r="DL50"/>
  <c r="DL49"/>
  <c r="DL48"/>
  <c r="DL47"/>
  <c r="DL46"/>
  <c r="DL45"/>
  <c r="DL44"/>
  <c r="DL43"/>
  <c r="DL42"/>
  <c r="DL41"/>
  <c r="DL40"/>
  <c r="DL39"/>
  <c r="DL38"/>
  <c r="DL54"/>
  <c r="BL112" i="2"/>
  <c r="BL109"/>
  <c r="BL108"/>
  <c r="BL107"/>
  <c r="BL106"/>
  <c r="BL105"/>
  <c r="BL104"/>
  <c r="BL103"/>
  <c r="BL102"/>
  <c r="BL101"/>
  <c r="BL100"/>
  <c r="BL99"/>
  <c r="BL98"/>
  <c r="BL97"/>
  <c r="BL96"/>
  <c r="BL95"/>
  <c r="BL94"/>
  <c r="BL93"/>
  <c r="BL92"/>
  <c r="BL91"/>
  <c r="BL90"/>
  <c r="BL89"/>
  <c r="BL85"/>
  <c r="BL84"/>
  <c r="BL83"/>
  <c r="BL82"/>
  <c r="BL81"/>
  <c r="BL80"/>
  <c r="BL79"/>
  <c r="BL78"/>
  <c r="BL77"/>
  <c r="BL74"/>
  <c r="BL73"/>
  <c r="BL72"/>
  <c r="BL71"/>
  <c r="BL70"/>
  <c r="BL69"/>
  <c r="BL68"/>
  <c r="BL67"/>
  <c r="BL66"/>
  <c r="DL56"/>
  <c r="DL55"/>
  <c r="DL54"/>
  <c r="DL53"/>
  <c r="DL52"/>
  <c r="DL51"/>
  <c r="DL50"/>
  <c r="DL49"/>
  <c r="DL48"/>
  <c r="DL46"/>
  <c r="DL45"/>
  <c r="DL44"/>
  <c r="DL43"/>
  <c r="DL42"/>
  <c r="DL41"/>
  <c r="DL40"/>
  <c r="DL39"/>
  <c r="DL38"/>
  <c r="DL35"/>
  <c r="DL34"/>
  <c r="DL33"/>
  <c r="DL32"/>
  <c r="DL31"/>
  <c r="DL30"/>
  <c r="DL29"/>
  <c r="DL28"/>
  <c r="DL27"/>
  <c r="DL26"/>
  <c r="DL25"/>
  <c r="DL24"/>
  <c r="DL23"/>
  <c r="DL22"/>
  <c r="DL18"/>
  <c r="DL17"/>
  <c r="DL16"/>
  <c r="DL15"/>
  <c r="DL14"/>
  <c r="DL13"/>
  <c r="DL12"/>
  <c r="DL11"/>
  <c r="DL10"/>
  <c r="DL9"/>
  <c r="EP54" i="3"/>
  <c r="EP51"/>
  <c r="EP50"/>
  <c r="EP49"/>
  <c r="EP48"/>
  <c r="EP47"/>
  <c r="EP46"/>
  <c r="EP45"/>
  <c r="EP44"/>
  <c r="EP43"/>
  <c r="EP42"/>
  <c r="EP41"/>
  <c r="EP40"/>
  <c r="EP39"/>
  <c r="EP38"/>
  <c r="EP34"/>
  <c r="EP33"/>
  <c r="EP32"/>
  <c r="EP31"/>
  <c r="EP30"/>
  <c r="EP27"/>
  <c r="EP26"/>
  <c r="EP25"/>
  <c r="EP24"/>
  <c r="EP23"/>
  <c r="EP21"/>
  <c r="EP20"/>
  <c r="EP17"/>
  <c r="EP16"/>
  <c r="EP15"/>
  <c r="EP14"/>
  <c r="EP13"/>
  <c r="EP10"/>
  <c r="EP9"/>
  <c r="CP112" i="2"/>
  <c r="CP109"/>
  <c r="CP108"/>
  <c r="CP107"/>
  <c r="CP106"/>
  <c r="CP105"/>
  <c r="CP104"/>
  <c r="CP103"/>
  <c r="CP102"/>
  <c r="CP101"/>
  <c r="CP100"/>
  <c r="CP99"/>
  <c r="CP98"/>
  <c r="CP97"/>
  <c r="CP96"/>
  <c r="CP95"/>
  <c r="CP94"/>
  <c r="CP93"/>
  <c r="CP92"/>
  <c r="CP91"/>
  <c r="CP90"/>
  <c r="CP89"/>
  <c r="CP85"/>
  <c r="CP84"/>
  <c r="CP83"/>
  <c r="CP82"/>
  <c r="CP81"/>
  <c r="CP80"/>
  <c r="CP79"/>
  <c r="CP78"/>
  <c r="CP77"/>
  <c r="CP74"/>
  <c r="CP73"/>
  <c r="CP72"/>
  <c r="CP71"/>
  <c r="CP70"/>
  <c r="CP69"/>
  <c r="CP68"/>
  <c r="CP67"/>
  <c r="CP66"/>
  <c r="EP56"/>
  <c r="EP55"/>
  <c r="EP54"/>
  <c r="EP53"/>
  <c r="EP52"/>
  <c r="EP51"/>
  <c r="EP50"/>
  <c r="EP49"/>
  <c r="EP48"/>
  <c r="EP46"/>
  <c r="EP45"/>
  <c r="EP44"/>
  <c r="EP43"/>
  <c r="EP42"/>
  <c r="EP41"/>
  <c r="EP40"/>
  <c r="EP39"/>
  <c r="EP38"/>
  <c r="EP35"/>
  <c r="EP34"/>
  <c r="EP33"/>
  <c r="EP32"/>
  <c r="EP31"/>
  <c r="EP30"/>
  <c r="EP29"/>
  <c r="EP28"/>
  <c r="EP27"/>
  <c r="EP26"/>
  <c r="EP25"/>
  <c r="EP24"/>
  <c r="EP23"/>
  <c r="EP22"/>
  <c r="EP18"/>
  <c r="EP17"/>
  <c r="EP16"/>
  <c r="EP15"/>
  <c r="EP14"/>
  <c r="EP13"/>
  <c r="EP12"/>
  <c r="EP11"/>
  <c r="EP10"/>
  <c r="EP9"/>
  <c r="AI26" i="3"/>
  <c r="GS105"/>
  <c r="EL105"/>
  <c r="FJ105"/>
  <c r="GE105"/>
  <c r="EL100"/>
  <c r="FJ100"/>
  <c r="GS97"/>
  <c r="EL97"/>
  <c r="FJ97" s="1"/>
  <c r="GE97" s="1"/>
  <c r="GS96"/>
  <c r="EL96"/>
  <c r="FJ96" s="1"/>
  <c r="GE96" s="1"/>
  <c r="GS95"/>
  <c r="EL95"/>
  <c r="FJ95" s="1"/>
  <c r="GE95" s="1"/>
  <c r="GS94"/>
  <c r="EL94"/>
  <c r="FJ94" s="1"/>
  <c r="GE94" s="1"/>
  <c r="GS93"/>
  <c r="EL93"/>
  <c r="FJ93" s="1"/>
  <c r="GE93" s="1"/>
  <c r="GS92"/>
  <c r="EL92"/>
  <c r="FJ92" s="1"/>
  <c r="GE92" s="1"/>
  <c r="GS91"/>
  <c r="EL91"/>
  <c r="FJ91" s="1"/>
  <c r="GE91" s="1"/>
  <c r="GS90"/>
  <c r="EL90"/>
  <c r="FJ90" s="1"/>
  <c r="GS87"/>
  <c r="EL87"/>
  <c r="FJ87"/>
  <c r="GE87" s="1"/>
  <c r="GS86"/>
  <c r="EL86"/>
  <c r="FJ86"/>
  <c r="GE86" s="1"/>
  <c r="GS85"/>
  <c r="EL85"/>
  <c r="FJ85"/>
  <c r="GE85" s="1"/>
  <c r="GS84"/>
  <c r="EL84"/>
  <c r="FJ84"/>
  <c r="GE84" s="1"/>
  <c r="GS83"/>
  <c r="EL83"/>
  <c r="FJ83"/>
  <c r="GS82"/>
  <c r="EL82"/>
  <c r="FJ82"/>
  <c r="GE82" s="1"/>
  <c r="GS81"/>
  <c r="EL81"/>
  <c r="FJ81"/>
  <c r="GE81" s="1"/>
  <c r="GS80"/>
  <c r="EL80"/>
  <c r="FJ80"/>
  <c r="GS77"/>
  <c r="EL77"/>
  <c r="FJ77"/>
  <c r="GE77"/>
  <c r="GS76"/>
  <c r="EL76"/>
  <c r="FJ76"/>
  <c r="GE76"/>
  <c r="GS75"/>
  <c r="EL75"/>
  <c r="FJ75"/>
  <c r="GE75"/>
  <c r="GS74"/>
  <c r="EL74"/>
  <c r="FJ74"/>
  <c r="GE74"/>
  <c r="GS73"/>
  <c r="EL73"/>
  <c r="FJ73"/>
  <c r="GE73"/>
  <c r="GS72"/>
  <c r="EL72"/>
  <c r="FJ72"/>
  <c r="GE72"/>
  <c r="GS71"/>
  <c r="EL71"/>
  <c r="FJ71"/>
  <c r="GE71"/>
  <c r="GS70"/>
  <c r="EL70"/>
  <c r="FJ70"/>
  <c r="GE70"/>
  <c r="GS69"/>
  <c r="EL69"/>
  <c r="FJ69"/>
  <c r="DB54"/>
  <c r="DB51"/>
  <c r="DB50"/>
  <c r="DB49"/>
  <c r="DB48"/>
  <c r="DB47"/>
  <c r="DB46"/>
  <c r="DB45"/>
  <c r="DB44"/>
  <c r="DB43"/>
  <c r="DB42"/>
  <c r="DB41"/>
  <c r="DB40"/>
  <c r="DB39"/>
  <c r="DB38"/>
  <c r="DB34"/>
  <c r="DB33"/>
  <c r="DB32"/>
  <c r="DB31"/>
  <c r="DB30"/>
  <c r="DB27"/>
  <c r="DB26"/>
  <c r="DB25"/>
  <c r="DB24"/>
  <c r="DB23"/>
  <c r="DB21"/>
  <c r="DB20"/>
  <c r="DB17"/>
  <c r="DB16"/>
  <c r="DB15"/>
  <c r="DB14"/>
  <c r="DB13"/>
  <c r="DB10"/>
  <c r="DB9"/>
  <c r="GL63"/>
  <c r="FB63"/>
  <c r="BB87"/>
  <c r="CS102"/>
  <c r="B99"/>
  <c r="AQ101"/>
  <c r="F96"/>
  <c r="B78"/>
  <c r="AQ64"/>
  <c r="DV5"/>
  <c r="DB5"/>
  <c r="CH5"/>
  <c r="B51"/>
  <c r="B48"/>
  <c r="B39"/>
  <c r="B35"/>
  <c r="B32"/>
  <c r="B18"/>
  <c r="G15"/>
  <c r="B7"/>
  <c r="B4"/>
  <c r="C109"/>
  <c r="B108"/>
  <c r="BJ102"/>
  <c r="B100"/>
  <c r="B88"/>
  <c r="CR87"/>
  <c r="CK87"/>
  <c r="CD87"/>
  <c r="BW87"/>
  <c r="BP87"/>
  <c r="BI87"/>
  <c r="DX65"/>
  <c r="B65"/>
  <c r="CK64"/>
  <c r="CD64"/>
  <c r="BW64"/>
  <c r="BP64"/>
  <c r="BI64"/>
  <c r="BB64"/>
  <c r="DX63"/>
  <c r="B40"/>
  <c r="B21"/>
  <c r="B2"/>
  <c r="B61" s="1"/>
  <c r="B1"/>
  <c r="B60" s="1"/>
  <c r="CS452" i="2"/>
  <c r="AN398" i="19"/>
  <c r="AL452" i="2"/>
  <c r="BJ452"/>
  <c r="CE452" s="1"/>
  <c r="CS447"/>
  <c r="AN393" i="19" s="1"/>
  <c r="AN394" s="1"/>
  <c r="AL447" i="2"/>
  <c r="BJ447"/>
  <c r="CS444"/>
  <c r="AN390" i="19" s="1"/>
  <c r="AL444" i="2"/>
  <c r="BJ444" s="1"/>
  <c r="CE444" s="1"/>
  <c r="CS443"/>
  <c r="AN389" i="19" s="1"/>
  <c r="AL443" i="2"/>
  <c r="BJ443" s="1"/>
  <c r="CE443" s="1"/>
  <c r="CS442"/>
  <c r="AN388" i="19" s="1"/>
  <c r="AL442" i="2"/>
  <c r="BJ442" s="1"/>
  <c r="CE442" s="1"/>
  <c r="CS441"/>
  <c r="AN387" i="19" s="1"/>
  <c r="AL441" i="2"/>
  <c r="BJ441" s="1"/>
  <c r="CE441" s="1"/>
  <c r="CS440"/>
  <c r="AN386" i="19" s="1"/>
  <c r="AL440" i="2"/>
  <c r="BJ440" s="1"/>
  <c r="CE440" s="1"/>
  <c r="CS439"/>
  <c r="AN385" i="19" s="1"/>
  <c r="AL439" i="2"/>
  <c r="BJ439" s="1"/>
  <c r="CE439" s="1"/>
  <c r="CS438"/>
  <c r="AN384" i="19" s="1"/>
  <c r="AL438" i="2"/>
  <c r="BJ438" s="1"/>
  <c r="CE438" s="1"/>
  <c r="CS437"/>
  <c r="AN383" i="19" s="1"/>
  <c r="AN391" s="1"/>
  <c r="AL437" i="2"/>
  <c r="BJ437" s="1"/>
  <c r="CS434"/>
  <c r="AN380" i="19" s="1"/>
  <c r="AL434" i="2"/>
  <c r="BJ434"/>
  <c r="CE434" s="1"/>
  <c r="CS433"/>
  <c r="AN379" i="19" s="1"/>
  <c r="AL433" i="2"/>
  <c r="BJ433"/>
  <c r="CE433" s="1"/>
  <c r="CS432"/>
  <c r="AN378" i="19" s="1"/>
  <c r="AL432" i="2"/>
  <c r="BJ432"/>
  <c r="CE432" s="1"/>
  <c r="CS431"/>
  <c r="AN377" i="19" s="1"/>
  <c r="AL431" i="2"/>
  <c r="BJ431"/>
  <c r="CE431" s="1"/>
  <c r="CS430"/>
  <c r="AN376" i="19" s="1"/>
  <c r="AL430" i="2"/>
  <c r="BJ430"/>
  <c r="CE430" s="1"/>
  <c r="CS429"/>
  <c r="AN375" i="19" s="1"/>
  <c r="AL429" i="2"/>
  <c r="BJ429"/>
  <c r="CE429" s="1"/>
  <c r="CS428"/>
  <c r="AN374" i="19" s="1"/>
  <c r="AL428" i="2"/>
  <c r="BJ428"/>
  <c r="CE428" s="1"/>
  <c r="AL427"/>
  <c r="BJ427"/>
  <c r="CS424"/>
  <c r="AN370" i="19" s="1"/>
  <c r="AL424" i="2"/>
  <c r="BJ424"/>
  <c r="CE424"/>
  <c r="CS423"/>
  <c r="AN369" i="19" s="1"/>
  <c r="AL423" i="2"/>
  <c r="BJ423"/>
  <c r="CE423"/>
  <c r="CS422"/>
  <c r="AN368" i="19" s="1"/>
  <c r="AL422" i="2"/>
  <c r="BJ422"/>
  <c r="CE422" s="1"/>
  <c r="CS421"/>
  <c r="AN367" i="19" s="1"/>
  <c r="AL421" i="2"/>
  <c r="BJ421"/>
  <c r="CE421" s="1"/>
  <c r="CS420"/>
  <c r="AN366" i="19" s="1"/>
  <c r="AL420" i="2"/>
  <c r="BJ420"/>
  <c r="CE420" s="1"/>
  <c r="CS419"/>
  <c r="AN365" i="19" s="1"/>
  <c r="AL419" i="2"/>
  <c r="BJ419"/>
  <c r="CE419" s="1"/>
  <c r="CS418"/>
  <c r="AN364" i="19" s="1"/>
  <c r="AL418" i="2"/>
  <c r="BJ418"/>
  <c r="CE418" s="1"/>
  <c r="CS417"/>
  <c r="AN363" i="19" s="1"/>
  <c r="AL417" i="2"/>
  <c r="BJ417"/>
  <c r="CE417" s="1"/>
  <c r="CS416"/>
  <c r="AL416"/>
  <c r="BJ416"/>
  <c r="GT403"/>
  <c r="CG349" i="19" s="1"/>
  <c r="EL403" i="2"/>
  <c r="FK403" s="1"/>
  <c r="GF403" s="1"/>
  <c r="GT402"/>
  <c r="CG348" i="19" s="1"/>
  <c r="EL402" i="2"/>
  <c r="FK402" s="1"/>
  <c r="GF402" s="1"/>
  <c r="GT401"/>
  <c r="CG347" i="19" s="1"/>
  <c r="EL401" i="2"/>
  <c r="FK401" s="1"/>
  <c r="GF401" s="1"/>
  <c r="GT400"/>
  <c r="CG346" i="19" s="1"/>
  <c r="EL400" i="2"/>
  <c r="FK400" s="1"/>
  <c r="GF400" s="1"/>
  <c r="GT399"/>
  <c r="CG345" i="19" s="1"/>
  <c r="EL399" i="2"/>
  <c r="FK399" s="1"/>
  <c r="GF399" s="1"/>
  <c r="GT398"/>
  <c r="CG344" i="19" s="1"/>
  <c r="EL398" i="2"/>
  <c r="FK398" s="1"/>
  <c r="GF398" s="1"/>
  <c r="GT397"/>
  <c r="CG343" i="19" s="1"/>
  <c r="EL397" i="2"/>
  <c r="FK397" s="1"/>
  <c r="GT396"/>
  <c r="CG342" i="19" s="1"/>
  <c r="EL396" i="2"/>
  <c r="FK396" s="1"/>
  <c r="GT393"/>
  <c r="CG339" i="19" s="1"/>
  <c r="EL393" i="2"/>
  <c r="FK393"/>
  <c r="GF393" s="1"/>
  <c r="GT392"/>
  <c r="CG338" i="19" s="1"/>
  <c r="EL392" i="2"/>
  <c r="FK392"/>
  <c r="GF392" s="1"/>
  <c r="GT391"/>
  <c r="CG337" i="19" s="1"/>
  <c r="EL391" i="2"/>
  <c r="FK391"/>
  <c r="GF391" s="1"/>
  <c r="GT390"/>
  <c r="CG336" i="19" s="1"/>
  <c r="EL390" i="2"/>
  <c r="FK390"/>
  <c r="GF390" s="1"/>
  <c r="GT389"/>
  <c r="CG335" i="19" s="1"/>
  <c r="EL389" i="2"/>
  <c r="FK389"/>
  <c r="GF389" s="1"/>
  <c r="GT388"/>
  <c r="CG334" i="19" s="1"/>
  <c r="EL388" i="2"/>
  <c r="FK388"/>
  <c r="GF388" s="1"/>
  <c r="GT387"/>
  <c r="CG333" i="19" s="1"/>
  <c r="CG340" s="1"/>
  <c r="EL387" i="2"/>
  <c r="FK387"/>
  <c r="GT384"/>
  <c r="CG330" i="19" s="1"/>
  <c r="EL384" i="2"/>
  <c r="FK384" s="1"/>
  <c r="GF384"/>
  <c r="GT383"/>
  <c r="CG329" i="19" s="1"/>
  <c r="EL383" i="2"/>
  <c r="FK383" s="1"/>
  <c r="GF383" s="1"/>
  <c r="GT382"/>
  <c r="CG328" i="19" s="1"/>
  <c r="EL382" i="2"/>
  <c r="FK382" s="1"/>
  <c r="GF382"/>
  <c r="GT381"/>
  <c r="CG327" i="19" s="1"/>
  <c r="EL381" i="2"/>
  <c r="FK381" s="1"/>
  <c r="GF381"/>
  <c r="GT380"/>
  <c r="CG326" i="19" s="1"/>
  <c r="EL380" i="2"/>
  <c r="FK380" s="1"/>
  <c r="GF380"/>
  <c r="GT379"/>
  <c r="CG325" i="19" s="1"/>
  <c r="EL379" i="2"/>
  <c r="FK379" s="1"/>
  <c r="GT378"/>
  <c r="CG324" i="19" s="1"/>
  <c r="EL378" i="2"/>
  <c r="FK378" s="1"/>
  <c r="GF378"/>
  <c r="GT377"/>
  <c r="CG323" i="19" s="1"/>
  <c r="EL377" i="2"/>
  <c r="FK377" s="1"/>
  <c r="GT374"/>
  <c r="CG320" i="19" s="1"/>
  <c r="EL374" i="2"/>
  <c r="FK374"/>
  <c r="GF374" s="1"/>
  <c r="GT373"/>
  <c r="CG319" i="19" s="1"/>
  <c r="EL373" i="2"/>
  <c r="FK373"/>
  <c r="GF373" s="1"/>
  <c r="GT372"/>
  <c r="CG318" i="19" s="1"/>
  <c r="EL372" i="2"/>
  <c r="FK372"/>
  <c r="GF372" s="1"/>
  <c r="GT371"/>
  <c r="CG317" i="19" s="1"/>
  <c r="EL371" i="2"/>
  <c r="FK371"/>
  <c r="GF371" s="1"/>
  <c r="GT370"/>
  <c r="CG316" i="19" s="1"/>
  <c r="EL370" i="2"/>
  <c r="FK370"/>
  <c r="GF370" s="1"/>
  <c r="GT369"/>
  <c r="CG315" i="19" s="1"/>
  <c r="EL369" i="2"/>
  <c r="FK369"/>
  <c r="GF369" s="1"/>
  <c r="GT368"/>
  <c r="CG314" i="19" s="1"/>
  <c r="EL368" i="2"/>
  <c r="FK368"/>
  <c r="GF368" s="1"/>
  <c r="GT367"/>
  <c r="EL367"/>
  <c r="FK367"/>
  <c r="GT364"/>
  <c r="CG310" i="19" s="1"/>
  <c r="EL364" i="2"/>
  <c r="FK364" s="1"/>
  <c r="GF364" s="1"/>
  <c r="GT363"/>
  <c r="CG309" i="19" s="1"/>
  <c r="EL363" i="2"/>
  <c r="FK363" s="1"/>
  <c r="GF363" s="1"/>
  <c r="GT362"/>
  <c r="CG308" i="19" s="1"/>
  <c r="EL362" i="2"/>
  <c r="FK362" s="1"/>
  <c r="GT361"/>
  <c r="CG307" i="19" s="1"/>
  <c r="EL361" i="2"/>
  <c r="FK361" s="1"/>
  <c r="GF361" s="1"/>
  <c r="GT360"/>
  <c r="CG306" i="19"/>
  <c r="EL360" i="2"/>
  <c r="FK360"/>
  <c r="GF360" s="1"/>
  <c r="GT359"/>
  <c r="CG305" i="19" s="1"/>
  <c r="EL359" i="2"/>
  <c r="FK359"/>
  <c r="GF359" s="1"/>
  <c r="GT358"/>
  <c r="CG304" i="19" s="1"/>
  <c r="EL358" i="2"/>
  <c r="FK358"/>
  <c r="CS402"/>
  <c r="AN348" i="19" s="1"/>
  <c r="AL402" i="2"/>
  <c r="BJ402" s="1"/>
  <c r="CE402" s="1"/>
  <c r="CS401"/>
  <c r="AN347" i="19" s="1"/>
  <c r="AL401" i="2"/>
  <c r="BJ401" s="1"/>
  <c r="CE401" s="1"/>
  <c r="CS400"/>
  <c r="AN346" i="19" s="1"/>
  <c r="AL400" i="2"/>
  <c r="BJ400" s="1"/>
  <c r="CE400" s="1"/>
  <c r="CS399"/>
  <c r="AN345" i="19" s="1"/>
  <c r="AL399" i="2"/>
  <c r="BJ399" s="1"/>
  <c r="CE399" s="1"/>
  <c r="CS398"/>
  <c r="AN344" i="19" s="1"/>
  <c r="AL398" i="2"/>
  <c r="BJ398" s="1"/>
  <c r="CE398" s="1"/>
  <c r="CS397"/>
  <c r="AN343" i="19" s="1"/>
  <c r="AL397" i="2"/>
  <c r="BJ397" s="1"/>
  <c r="CE397" s="1"/>
  <c r="CS396"/>
  <c r="AN342" i="19" s="1"/>
  <c r="AL396" i="2"/>
  <c r="BJ396" s="1"/>
  <c r="CE396" s="1"/>
  <c r="CS395"/>
  <c r="AN341" i="19" s="1"/>
  <c r="AN349" s="1"/>
  <c r="AL395" i="2"/>
  <c r="BJ395" s="1"/>
  <c r="CS392"/>
  <c r="AN338" i="19" s="1"/>
  <c r="AL392" i="2"/>
  <c r="BJ392"/>
  <c r="CE392" s="1"/>
  <c r="CS391"/>
  <c r="AN337" i="19" s="1"/>
  <c r="AL391" i="2"/>
  <c r="BJ391"/>
  <c r="CE391" s="1"/>
  <c r="CS390"/>
  <c r="AN336" i="19" s="1"/>
  <c r="AL390" i="2"/>
  <c r="BJ390"/>
  <c r="CE390" s="1"/>
  <c r="CS389"/>
  <c r="AN335" i="19" s="1"/>
  <c r="AL389" i="2"/>
  <c r="BJ389"/>
  <c r="CE389" s="1"/>
  <c r="CS388"/>
  <c r="AN334" i="19" s="1"/>
  <c r="AL388" i="2"/>
  <c r="BJ388"/>
  <c r="CE388" s="1"/>
  <c r="CS387"/>
  <c r="AN333" i="19" s="1"/>
  <c r="AL387" i="2"/>
  <c r="BJ387" s="1"/>
  <c r="CE387" s="1"/>
  <c r="CS386"/>
  <c r="AN332" i="19" s="1"/>
  <c r="AL386" i="2"/>
  <c r="BJ386" s="1"/>
  <c r="CE386" s="1"/>
  <c r="AL385"/>
  <c r="BJ385"/>
  <c r="CE385" s="1"/>
  <c r="CS384"/>
  <c r="AN330" i="19" s="1"/>
  <c r="AL384" i="2"/>
  <c r="BJ384"/>
  <c r="CE384" s="1"/>
  <c r="CS381"/>
  <c r="AN327" i="19" s="1"/>
  <c r="AL381" i="2"/>
  <c r="BJ381" s="1"/>
  <c r="CE381"/>
  <c r="CS380"/>
  <c r="AN326" i="19" s="1"/>
  <c r="AL380" i="2"/>
  <c r="BJ380" s="1"/>
  <c r="CE380"/>
  <c r="CS379"/>
  <c r="AN325" i="19" s="1"/>
  <c r="AL379" i="2"/>
  <c r="BJ379" s="1"/>
  <c r="CE379" s="1"/>
  <c r="CS378"/>
  <c r="AL378"/>
  <c r="BJ378" s="1"/>
  <c r="CE378"/>
  <c r="CS377"/>
  <c r="AN323" i="19" s="1"/>
  <c r="AL377" i="2"/>
  <c r="BJ377" s="1"/>
  <c r="CE377"/>
  <c r="CS376"/>
  <c r="AN322" i="19" s="1"/>
  <c r="AL376" i="2"/>
  <c r="BJ376"/>
  <c r="CE376"/>
  <c r="CS375"/>
  <c r="AN321" i="19" s="1"/>
  <c r="AL375" i="2"/>
  <c r="BJ375"/>
  <c r="CE375"/>
  <c r="CS374"/>
  <c r="AN320" i="19" s="1"/>
  <c r="AL374" i="2"/>
  <c r="BJ374"/>
  <c r="CS371"/>
  <c r="AN317" i="19" s="1"/>
  <c r="AL371" i="2"/>
  <c r="BJ371"/>
  <c r="CE371"/>
  <c r="CS370"/>
  <c r="AN316" i="19" s="1"/>
  <c r="AL370" i="2"/>
  <c r="BJ370"/>
  <c r="CE370"/>
  <c r="CS369"/>
  <c r="AN315" i="19" s="1"/>
  <c r="AL369" i="2"/>
  <c r="BJ369"/>
  <c r="CS366"/>
  <c r="AN312" i="19" s="1"/>
  <c r="AL366" i="2"/>
  <c r="BJ366"/>
  <c r="CE366"/>
  <c r="CS365"/>
  <c r="AN311" i="19" s="1"/>
  <c r="AL365" i="2"/>
  <c r="BJ365"/>
  <c r="CE365"/>
  <c r="CS364"/>
  <c r="AN310" i="19" s="1"/>
  <c r="AL364" i="2"/>
  <c r="BJ364"/>
  <c r="CE364"/>
  <c r="CS363"/>
  <c r="AN309" i="19" s="1"/>
  <c r="AL363" i="2"/>
  <c r="BJ363"/>
  <c r="CE363" s="1"/>
  <c r="CS362"/>
  <c r="AN308" i="19" s="1"/>
  <c r="AL362" i="2"/>
  <c r="BJ362"/>
  <c r="CE362" s="1"/>
  <c r="CS361"/>
  <c r="AN307" i="19" s="1"/>
  <c r="AL361" i="2"/>
  <c r="BJ361"/>
  <c r="CE361" s="1"/>
  <c r="CE367" s="1"/>
  <c r="CS360"/>
  <c r="AN306" i="19" s="1"/>
  <c r="AL360" i="2"/>
  <c r="BJ360"/>
  <c r="CE360" s="1"/>
  <c r="CS359"/>
  <c r="AN305" i="19" s="1"/>
  <c r="AL359" i="2"/>
  <c r="BJ359"/>
  <c r="CE359" s="1"/>
  <c r="CS358"/>
  <c r="AN304" i="19" s="1"/>
  <c r="AL358" i="2"/>
  <c r="BJ358"/>
  <c r="GT345"/>
  <c r="CG291" i="19" s="1"/>
  <c r="EL345" i="2"/>
  <c r="FK345" s="1"/>
  <c r="GF345"/>
  <c r="GT344"/>
  <c r="CG290" i="19" s="1"/>
  <c r="EL344" i="2"/>
  <c r="FK344" s="1"/>
  <c r="GF344"/>
  <c r="GT343"/>
  <c r="CG289" i="19" s="1"/>
  <c r="EL343" i="2"/>
  <c r="FK343" s="1"/>
  <c r="GF343" s="1"/>
  <c r="GT342"/>
  <c r="CG288" i="19" s="1"/>
  <c r="EL342" i="2"/>
  <c r="FK342" s="1"/>
  <c r="GF342"/>
  <c r="GT341"/>
  <c r="CG287" i="19" s="1"/>
  <c r="EL341" i="2"/>
  <c r="FK341" s="1"/>
  <c r="GF341"/>
  <c r="GT340"/>
  <c r="CG286" i="19" s="1"/>
  <c r="EL340" i="2"/>
  <c r="FK340" s="1"/>
  <c r="GF340"/>
  <c r="GT339"/>
  <c r="CG285" i="19" s="1"/>
  <c r="EL339" i="2"/>
  <c r="GT336"/>
  <c r="CG282" i="19" s="1"/>
  <c r="EL336" i="2"/>
  <c r="FK336"/>
  <c r="GF336" s="1"/>
  <c r="GT335"/>
  <c r="EL335"/>
  <c r="FK335"/>
  <c r="GF335" s="1"/>
  <c r="GT334"/>
  <c r="CG280" i="19" s="1"/>
  <c r="EL334" i="2"/>
  <c r="GT333"/>
  <c r="CG279" i="19" s="1"/>
  <c r="EL333" i="2"/>
  <c r="FK333"/>
  <c r="GF333" s="1"/>
  <c r="GT332"/>
  <c r="CG278" i="19" s="1"/>
  <c r="EL332" i="2"/>
  <c r="FK332"/>
  <c r="GF332" s="1"/>
  <c r="GT331"/>
  <c r="CG277" i="19" s="1"/>
  <c r="EL331" i="2"/>
  <c r="FK331"/>
  <c r="GF331" s="1"/>
  <c r="GT330"/>
  <c r="CG276" i="19" s="1"/>
  <c r="EL330" i="2"/>
  <c r="FK330" s="1"/>
  <c r="GT327"/>
  <c r="CG273" i="19" s="1"/>
  <c r="EL327" i="2"/>
  <c r="FK327"/>
  <c r="GF327" s="1"/>
  <c r="GT326"/>
  <c r="CG272" i="19" s="1"/>
  <c r="EL326" i="2"/>
  <c r="FK326"/>
  <c r="GF326" s="1"/>
  <c r="GT325"/>
  <c r="CG271" i="19" s="1"/>
  <c r="EL325" i="2"/>
  <c r="FK325"/>
  <c r="GF325" s="1"/>
  <c r="GT324"/>
  <c r="CG270" i="19" s="1"/>
  <c r="EL324" i="2"/>
  <c r="FK324"/>
  <c r="GF324" s="1"/>
  <c r="GT323"/>
  <c r="CG269" i="19" s="1"/>
  <c r="EL323" i="2"/>
  <c r="FK323"/>
  <c r="GF323" s="1"/>
  <c r="GT322"/>
  <c r="CG268" i="19" s="1"/>
  <c r="EL322" i="2"/>
  <c r="FK322"/>
  <c r="GF322" s="1"/>
  <c r="GT321"/>
  <c r="CG267" i="19" s="1"/>
  <c r="EL321" i="2"/>
  <c r="FK321"/>
  <c r="GF321" s="1"/>
  <c r="GF328" s="1"/>
  <c r="GT320"/>
  <c r="CG266" i="19" s="1"/>
  <c r="EL320" i="2"/>
  <c r="FK320"/>
  <c r="GT317"/>
  <c r="CG263" i="19" s="1"/>
  <c r="EL317" i="2"/>
  <c r="FK317"/>
  <c r="GF317"/>
  <c r="GT316"/>
  <c r="CG262" i="19" s="1"/>
  <c r="EL316" i="2"/>
  <c r="FK316"/>
  <c r="GF316"/>
  <c r="GT315"/>
  <c r="CG261" i="19" s="1"/>
  <c r="EL315" i="2"/>
  <c r="FK315"/>
  <c r="GF315"/>
  <c r="GT314"/>
  <c r="CG260" i="19" s="1"/>
  <c r="EL314" i="2"/>
  <c r="FK314"/>
  <c r="GF314"/>
  <c r="GT313"/>
  <c r="CG259" i="19" s="1"/>
  <c r="EL313" i="2"/>
  <c r="FK313"/>
  <c r="GF313"/>
  <c r="GT312"/>
  <c r="CG258" i="19" s="1"/>
  <c r="EL312" i="2"/>
  <c r="FK312"/>
  <c r="GF312"/>
  <c r="GT311"/>
  <c r="CG257" i="19" s="1"/>
  <c r="EL311" i="2"/>
  <c r="FK311"/>
  <c r="GF311"/>
  <c r="GT310"/>
  <c r="CG256" i="19" s="1"/>
  <c r="CG264" s="1"/>
  <c r="EL310" i="2"/>
  <c r="FK310"/>
  <c r="GT307"/>
  <c r="CG253" i="19" s="1"/>
  <c r="EL307" i="2"/>
  <c r="FK307" s="1"/>
  <c r="GF307"/>
  <c r="GT306"/>
  <c r="CG252" i="19" s="1"/>
  <c r="EL306" i="2"/>
  <c r="FK306" s="1"/>
  <c r="GF306" s="1"/>
  <c r="GT305"/>
  <c r="CG251" i="19" s="1"/>
  <c r="EL305" i="2"/>
  <c r="FK305" s="1"/>
  <c r="GF305"/>
  <c r="GT304"/>
  <c r="CG250" i="19" s="1"/>
  <c r="EL304" i="2"/>
  <c r="FK304" s="1"/>
  <c r="GF304"/>
  <c r="GT303"/>
  <c r="CG249" i="19" s="1"/>
  <c r="EL303" i="2"/>
  <c r="FK303" s="1"/>
  <c r="GF303"/>
  <c r="GT302"/>
  <c r="CG248" i="19" s="1"/>
  <c r="EL302" i="2"/>
  <c r="FK302" s="1"/>
  <c r="GF302" s="1"/>
  <c r="GT301"/>
  <c r="CG247" i="19" s="1"/>
  <c r="EL301" i="2"/>
  <c r="FK301" s="1"/>
  <c r="GF301"/>
  <c r="GT300"/>
  <c r="CG246" i="19" s="1"/>
  <c r="EL300" i="2"/>
  <c r="FK300" s="1"/>
  <c r="CS345"/>
  <c r="AN291" i="19" s="1"/>
  <c r="AL345" i="2"/>
  <c r="BJ345" s="1"/>
  <c r="CE345" s="1"/>
  <c r="CS344"/>
  <c r="AN290" i="19" s="1"/>
  <c r="AL344" i="2"/>
  <c r="BJ344"/>
  <c r="CE344" s="1"/>
  <c r="CS343"/>
  <c r="AN289" i="19" s="1"/>
  <c r="AL343" i="2"/>
  <c r="BJ343"/>
  <c r="CE343" s="1"/>
  <c r="CS342"/>
  <c r="AL342"/>
  <c r="BJ342"/>
  <c r="CE342" s="1"/>
  <c r="CS341"/>
  <c r="AN287" i="19" s="1"/>
  <c r="AL341" i="2"/>
  <c r="BJ341" s="1"/>
  <c r="CS340"/>
  <c r="AN286" i="19" s="1"/>
  <c r="AL340" i="2"/>
  <c r="BJ340"/>
  <c r="CE340" s="1"/>
  <c r="CS339"/>
  <c r="AN285" i="19" s="1"/>
  <c r="AL339" i="2"/>
  <c r="BJ339"/>
  <c r="CS336"/>
  <c r="AN282" i="19" s="1"/>
  <c r="AL336" i="2"/>
  <c r="BJ336"/>
  <c r="CE336"/>
  <c r="CS335"/>
  <c r="AN281" i="19" s="1"/>
  <c r="AL335" i="2"/>
  <c r="BJ335"/>
  <c r="CE335"/>
  <c r="CS334"/>
  <c r="AN280" i="19" s="1"/>
  <c r="AL334" i="2"/>
  <c r="BJ334"/>
  <c r="CE334"/>
  <c r="CS333"/>
  <c r="AN279" i="19" s="1"/>
  <c r="AL333" i="2"/>
  <c r="BJ333"/>
  <c r="CE333"/>
  <c r="CS332"/>
  <c r="AN278" i="19" s="1"/>
  <c r="AL332" i="2"/>
  <c r="BJ332"/>
  <c r="CE332"/>
  <c r="CS331"/>
  <c r="AN277" i="19" s="1"/>
  <c r="AL331" i="2"/>
  <c r="BJ331"/>
  <c r="CE331"/>
  <c r="CS330"/>
  <c r="AN276" i="19" s="1"/>
  <c r="AL330" i="2"/>
  <c r="BJ330"/>
  <c r="CS327"/>
  <c r="AN273" i="19" s="1"/>
  <c r="AL327" i="2"/>
  <c r="BJ327"/>
  <c r="CE327"/>
  <c r="CS326"/>
  <c r="AN272" i="19" s="1"/>
  <c r="AL326" i="2"/>
  <c r="BJ326"/>
  <c r="CE326"/>
  <c r="CS325"/>
  <c r="AN271" i="19" s="1"/>
  <c r="AL325" i="2"/>
  <c r="BJ325"/>
  <c r="CE325"/>
  <c r="CS324"/>
  <c r="AN270" i="19" s="1"/>
  <c r="AL324" i="2"/>
  <c r="BJ324"/>
  <c r="CE324"/>
  <c r="CS323"/>
  <c r="AN269" i="19" s="1"/>
  <c r="AL323" i="2"/>
  <c r="BJ323"/>
  <c r="CE323"/>
  <c r="CS322"/>
  <c r="AN268" i="19" s="1"/>
  <c r="AL322" i="2"/>
  <c r="BJ322"/>
  <c r="CE322"/>
  <c r="CS321"/>
  <c r="AN267" i="19" s="1"/>
  <c r="AL321" i="2"/>
  <c r="BJ321"/>
  <c r="CE321"/>
  <c r="CS320"/>
  <c r="AN266" i="19" s="1"/>
  <c r="AN274" s="1"/>
  <c r="AL320" i="2"/>
  <c r="BJ320"/>
  <c r="CS317"/>
  <c r="AN263" i="19" s="1"/>
  <c r="AL317" i="2"/>
  <c r="BJ317" s="1"/>
  <c r="CE317"/>
  <c r="CS316"/>
  <c r="AN262" i="19" s="1"/>
  <c r="AL316" i="2"/>
  <c r="BJ316" s="1"/>
  <c r="CE316"/>
  <c r="CS315"/>
  <c r="AN261" i="19" s="1"/>
  <c r="AL315" i="2"/>
  <c r="BJ315" s="1"/>
  <c r="CE315"/>
  <c r="CS314"/>
  <c r="AN260" i="19" s="1"/>
  <c r="AL314" i="2"/>
  <c r="BJ314" s="1"/>
  <c r="CE314" s="1"/>
  <c r="CS313"/>
  <c r="AN259" i="19" s="1"/>
  <c r="AL313" i="2"/>
  <c r="BJ313" s="1"/>
  <c r="CE313"/>
  <c r="CS312"/>
  <c r="AL312"/>
  <c r="BJ312" s="1"/>
  <c r="CE312"/>
  <c r="CS311"/>
  <c r="AL311"/>
  <c r="BJ311" s="1"/>
  <c r="CE311"/>
  <c r="CS310"/>
  <c r="AN256" i="19" s="1"/>
  <c r="AL310" i="2"/>
  <c r="BJ310" s="1"/>
  <c r="CE310" s="1"/>
  <c r="CS307"/>
  <c r="AN253" i="19" s="1"/>
  <c r="AL307" i="2"/>
  <c r="BJ307"/>
  <c r="CE307" s="1"/>
  <c r="CS306"/>
  <c r="AN252" i="19" s="1"/>
  <c r="AL306" i="2"/>
  <c r="BJ306"/>
  <c r="CE306" s="1"/>
  <c r="CS305"/>
  <c r="AN251" i="19" s="1"/>
  <c r="AL305" i="2"/>
  <c r="BJ305" s="1"/>
  <c r="CE305" s="1"/>
  <c r="CS304"/>
  <c r="AN250" i="19" s="1"/>
  <c r="AL304" i="2"/>
  <c r="BJ304"/>
  <c r="CE304" s="1"/>
  <c r="CS303"/>
  <c r="AN249" i="19" s="1"/>
  <c r="AL303" i="2"/>
  <c r="BJ303"/>
  <c r="CE303" s="1"/>
  <c r="CS302"/>
  <c r="AL302"/>
  <c r="BJ302"/>
  <c r="CE302" s="1"/>
  <c r="CS301"/>
  <c r="AN247" i="19" s="1"/>
  <c r="AL301" i="2"/>
  <c r="BJ301" s="1"/>
  <c r="CE301" s="1"/>
  <c r="CS300"/>
  <c r="AN246" i="19" s="1"/>
  <c r="AL300" i="2"/>
  <c r="BJ300"/>
  <c r="CE300" s="1"/>
  <c r="CE308" s="1"/>
  <c r="GT287"/>
  <c r="CG233" i="19" s="1"/>
  <c r="EL287" i="2"/>
  <c r="FK287"/>
  <c r="GF287" s="1"/>
  <c r="GT286"/>
  <c r="EL286"/>
  <c r="FK286" s="1"/>
  <c r="GF286" s="1"/>
  <c r="GT285"/>
  <c r="CG231" i="19" s="1"/>
  <c r="EL285" i="2"/>
  <c r="GT284"/>
  <c r="CG230" i="19" s="1"/>
  <c r="EL284" i="2"/>
  <c r="FK284"/>
  <c r="GF284" s="1"/>
  <c r="GT283"/>
  <c r="CG229" i="19" s="1"/>
  <c r="EL283" i="2"/>
  <c r="FK283" s="1"/>
  <c r="GF283" s="1"/>
  <c r="GT282"/>
  <c r="CG228" i="19" s="1"/>
  <c r="EL282" i="2"/>
  <c r="FK282"/>
  <c r="GF282" s="1"/>
  <c r="GT281"/>
  <c r="CG227" i="19" s="1"/>
  <c r="EL281" i="2"/>
  <c r="FK281" s="1"/>
  <c r="GT278"/>
  <c r="CG224" i="19" s="1"/>
  <c r="EL278" i="2"/>
  <c r="FK278" s="1"/>
  <c r="GF278" s="1"/>
  <c r="GT277"/>
  <c r="CG223" i="19" s="1"/>
  <c r="EL277" i="2"/>
  <c r="FK277" s="1"/>
  <c r="GF277" s="1"/>
  <c r="GT276"/>
  <c r="CG222" i="19" s="1"/>
  <c r="EL276" i="2"/>
  <c r="FK276" s="1"/>
  <c r="GF276" s="1"/>
  <c r="GT275"/>
  <c r="CG221" i="19" s="1"/>
  <c r="EL275" i="2"/>
  <c r="FK275" s="1"/>
  <c r="GF275" s="1"/>
  <c r="GT274"/>
  <c r="CG220" i="19" s="1"/>
  <c r="EL274" i="2"/>
  <c r="FK274" s="1"/>
  <c r="GF274" s="1"/>
  <c r="GT273"/>
  <c r="CG219" i="19" s="1"/>
  <c r="EL273" i="2"/>
  <c r="FK273" s="1"/>
  <c r="GF273" s="1"/>
  <c r="GT272"/>
  <c r="EL272"/>
  <c r="FK272" s="1"/>
  <c r="GF272" s="1"/>
  <c r="GT271"/>
  <c r="CG217" i="19" s="1"/>
  <c r="EL271" i="2"/>
  <c r="FK271" s="1"/>
  <c r="GT268"/>
  <c r="CG214" i="19" s="1"/>
  <c r="EL268" i="2"/>
  <c r="FK268" s="1"/>
  <c r="GF268" s="1"/>
  <c r="GT267"/>
  <c r="CG213" i="19" s="1"/>
  <c r="EL267" i="2"/>
  <c r="GT266"/>
  <c r="CG212" i="19" s="1"/>
  <c r="EL266" i="2"/>
  <c r="FK266"/>
  <c r="GF266" s="1"/>
  <c r="GT265"/>
  <c r="CG211" i="19" s="1"/>
  <c r="EL265" i="2"/>
  <c r="FK265" s="1"/>
  <c r="GF265" s="1"/>
  <c r="GT264"/>
  <c r="CG210" i="19" s="1"/>
  <c r="EL264" i="2"/>
  <c r="FK264" s="1"/>
  <c r="GF264" s="1"/>
  <c r="GT263"/>
  <c r="CG209" i="19" s="1"/>
  <c r="EL263" i="2"/>
  <c r="FK263" s="1"/>
  <c r="GF263" s="1"/>
  <c r="GT262"/>
  <c r="CG208" i="19" s="1"/>
  <c r="EL262" i="2"/>
  <c r="FK262"/>
  <c r="GF262" s="1"/>
  <c r="GT261"/>
  <c r="EL261"/>
  <c r="FK261" s="1"/>
  <c r="GT258"/>
  <c r="CG204" i="19" s="1"/>
  <c r="EL258" i="2"/>
  <c r="FK258" s="1"/>
  <c r="GF258" s="1"/>
  <c r="GT257"/>
  <c r="CG203" i="19" s="1"/>
  <c r="EL257" i="2"/>
  <c r="FK257" s="1"/>
  <c r="GF257" s="1"/>
  <c r="GT256"/>
  <c r="CG202" i="19"/>
  <c r="EL256" i="2"/>
  <c r="FK256" s="1"/>
  <c r="GF256" s="1"/>
  <c r="GT255"/>
  <c r="CG201" i="19" s="1"/>
  <c r="EL255" i="2"/>
  <c r="FK255" s="1"/>
  <c r="GF255" s="1"/>
  <c r="GT254"/>
  <c r="CG200" i="19" s="1"/>
  <c r="EL254" i="2"/>
  <c r="FK254" s="1"/>
  <c r="GF254" s="1"/>
  <c r="GT253"/>
  <c r="CG199" i="19" s="1"/>
  <c r="EL253" i="2"/>
  <c r="FK253"/>
  <c r="GF253" s="1"/>
  <c r="GT252"/>
  <c r="CG198" i="19" s="1"/>
  <c r="EL252" i="2"/>
  <c r="FK252" s="1"/>
  <c r="GT249"/>
  <c r="CG195" i="19" s="1"/>
  <c r="EL249" i="2"/>
  <c r="FK249" s="1"/>
  <c r="GF249" s="1"/>
  <c r="GT248"/>
  <c r="CG194" i="19" s="1"/>
  <c r="EL248" i="2"/>
  <c r="FK248" s="1"/>
  <c r="GF248" s="1"/>
  <c r="GT247"/>
  <c r="CG193" i="19" s="1"/>
  <c r="EL247" i="2"/>
  <c r="FK247" s="1"/>
  <c r="GF247" s="1"/>
  <c r="GT246"/>
  <c r="CG192" i="19" s="1"/>
  <c r="EL246" i="2"/>
  <c r="GT245"/>
  <c r="CG191" i="19" s="1"/>
  <c r="EL245" i="2"/>
  <c r="FK245"/>
  <c r="GF245" s="1"/>
  <c r="GT244"/>
  <c r="CG190" i="19" s="1"/>
  <c r="EL244" i="2"/>
  <c r="FK244" s="1"/>
  <c r="GF244" s="1"/>
  <c r="GT243"/>
  <c r="EL243"/>
  <c r="FK243" s="1"/>
  <c r="GF243" s="1"/>
  <c r="GT242"/>
  <c r="CG188" i="19" s="1"/>
  <c r="EL242" i="2"/>
  <c r="FK242"/>
  <c r="GF242" s="1"/>
  <c r="CS287"/>
  <c r="AN233" i="19" s="1"/>
  <c r="AL287" i="2"/>
  <c r="BJ287" s="1"/>
  <c r="CE287" s="1"/>
  <c r="CS286"/>
  <c r="AN232" i="19" s="1"/>
  <c r="AL286" i="2"/>
  <c r="BJ286" s="1"/>
  <c r="CE286" s="1"/>
  <c r="CS285"/>
  <c r="AN231" i="19" s="1"/>
  <c r="AL285" i="2"/>
  <c r="BJ285" s="1"/>
  <c r="CE285" s="1"/>
  <c r="CS284"/>
  <c r="AN230" i="19" s="1"/>
  <c r="AL284" i="2"/>
  <c r="BJ284" s="1"/>
  <c r="CE284" s="1"/>
  <c r="CS283"/>
  <c r="AN229" i="19" s="1"/>
  <c r="AL283" i="2"/>
  <c r="BJ283" s="1"/>
  <c r="CE283" s="1"/>
  <c r="CS282"/>
  <c r="AN228" i="19" s="1"/>
  <c r="AL282" i="2"/>
  <c r="BJ282" s="1"/>
  <c r="CS281"/>
  <c r="AN227" i="19" s="1"/>
  <c r="AL281" i="2"/>
  <c r="BJ281" s="1"/>
  <c r="CS278"/>
  <c r="AN224" i="19" s="1"/>
  <c r="AL278" i="2"/>
  <c r="BJ278" s="1"/>
  <c r="CE278" s="1"/>
  <c r="CS277"/>
  <c r="AN223" i="19" s="1"/>
  <c r="AL277" i="2"/>
  <c r="BJ277" s="1"/>
  <c r="CE277" s="1"/>
  <c r="CS276"/>
  <c r="AN222" i="19" s="1"/>
  <c r="AL276" i="2"/>
  <c r="BJ276"/>
  <c r="CE276" s="1"/>
  <c r="CS275"/>
  <c r="AN221" i="19" s="1"/>
  <c r="AL275" i="2"/>
  <c r="BJ275" s="1"/>
  <c r="CE275" s="1"/>
  <c r="CS274"/>
  <c r="AN220" i="19" s="1"/>
  <c r="AL274" i="2"/>
  <c r="BJ274" s="1"/>
  <c r="CE274" s="1"/>
  <c r="CS273"/>
  <c r="AN219" i="19" s="1"/>
  <c r="AL273" i="2"/>
  <c r="BJ273"/>
  <c r="CE273" s="1"/>
  <c r="CS272"/>
  <c r="AN218" i="19" s="1"/>
  <c r="AL272" i="2"/>
  <c r="BJ272" s="1"/>
  <c r="CE272" s="1"/>
  <c r="CS271"/>
  <c r="AN217" i="19" s="1"/>
  <c r="AL271" i="2"/>
  <c r="BJ271" s="1"/>
  <c r="CS268"/>
  <c r="AN214" i="19" s="1"/>
  <c r="AL268" i="2"/>
  <c r="BJ268" s="1"/>
  <c r="CE268" s="1"/>
  <c r="CS267"/>
  <c r="AN213" i="19" s="1"/>
  <c r="AL267" i="2"/>
  <c r="BJ267" s="1"/>
  <c r="CE267" s="1"/>
  <c r="CS266"/>
  <c r="AN212" i="19" s="1"/>
  <c r="AL266" i="2"/>
  <c r="BJ266" s="1"/>
  <c r="CE266" s="1"/>
  <c r="CS265"/>
  <c r="AN211" i="19" s="1"/>
  <c r="AL265" i="2"/>
  <c r="BJ265" s="1"/>
  <c r="CE265" s="1"/>
  <c r="CS264"/>
  <c r="AN210" i="19" s="1"/>
  <c r="AL264" i="2"/>
  <c r="BJ264" s="1"/>
  <c r="CE264" s="1"/>
  <c r="CS263"/>
  <c r="AN209" i="19" s="1"/>
  <c r="AL263" i="2"/>
  <c r="BJ263" s="1"/>
  <c r="CE263" s="1"/>
  <c r="CS262"/>
  <c r="AN208" i="19" s="1"/>
  <c r="AN215" s="1"/>
  <c r="AL262" i="2"/>
  <c r="BJ262" s="1"/>
  <c r="CS259"/>
  <c r="AN205" i="19" s="1"/>
  <c r="AL259" i="2"/>
  <c r="BJ259" s="1"/>
  <c r="CE259" s="1"/>
  <c r="CS258"/>
  <c r="AN204" i="19" s="1"/>
  <c r="AL258" i="2"/>
  <c r="BJ258"/>
  <c r="CE258" s="1"/>
  <c r="CS257"/>
  <c r="AN203" i="19" s="1"/>
  <c r="AL257" i="2"/>
  <c r="BJ257" s="1"/>
  <c r="CE257" s="1"/>
  <c r="CS256"/>
  <c r="AN202" i="19" s="1"/>
  <c r="AL256" i="2"/>
  <c r="BJ256" s="1"/>
  <c r="CE256" s="1"/>
  <c r="CS255"/>
  <c r="AN201" i="19" s="1"/>
  <c r="AL255" i="2"/>
  <c r="BJ255" s="1"/>
  <c r="CE255" s="1"/>
  <c r="CS254"/>
  <c r="AN200" i="19" s="1"/>
  <c r="AL254" i="2"/>
  <c r="BJ254"/>
  <c r="CE254" s="1"/>
  <c r="CS253"/>
  <c r="AL253"/>
  <c r="BJ253" s="1"/>
  <c r="CE253" s="1"/>
  <c r="CS252"/>
  <c r="AN198" i="19" s="1"/>
  <c r="AL252" i="2"/>
  <c r="BJ252" s="1"/>
  <c r="CS251"/>
  <c r="AN197" i="19" s="1"/>
  <c r="AL251" i="2"/>
  <c r="BJ251"/>
  <c r="CS248"/>
  <c r="AN194" i="19" s="1"/>
  <c r="AL248" i="2"/>
  <c r="BJ248" s="1"/>
  <c r="CE248" s="1"/>
  <c r="CS247"/>
  <c r="AN193" i="19" s="1"/>
  <c r="AL247" i="2"/>
  <c r="BJ247" s="1"/>
  <c r="CE247" s="1"/>
  <c r="CS246"/>
  <c r="AN192" i="19" s="1"/>
  <c r="AL246" i="2"/>
  <c r="BJ246" s="1"/>
  <c r="CE246" s="1"/>
  <c r="CS245"/>
  <c r="AN191" i="19"/>
  <c r="AL245" i="2"/>
  <c r="CS244"/>
  <c r="AN190" i="19" s="1"/>
  <c r="AL244" i="2"/>
  <c r="BJ244"/>
  <c r="CE244" s="1"/>
  <c r="CS243"/>
  <c r="AN189" i="19" s="1"/>
  <c r="AL243" i="2"/>
  <c r="BJ243" s="1"/>
  <c r="CE243" s="1"/>
  <c r="CS242"/>
  <c r="AN188" i="19" s="1"/>
  <c r="AL242" i="2"/>
  <c r="BJ242"/>
  <c r="CS190"/>
  <c r="AN136" i="19" s="1"/>
  <c r="AL190" i="2"/>
  <c r="BJ190" s="1"/>
  <c r="CE190" s="1"/>
  <c r="CS189"/>
  <c r="AN135" i="19" s="1"/>
  <c r="AL189" i="2"/>
  <c r="BJ189" s="1"/>
  <c r="CE189" s="1"/>
  <c r="CS188"/>
  <c r="AN134" i="19" s="1"/>
  <c r="AL188" i="2"/>
  <c r="BJ188" s="1"/>
  <c r="CE188" s="1"/>
  <c r="CS187"/>
  <c r="AN133" i="19" s="1"/>
  <c r="AL187" i="2"/>
  <c r="BJ187" s="1"/>
  <c r="CE187" s="1"/>
  <c r="CS186"/>
  <c r="AN132" i="19" s="1"/>
  <c r="AL186" i="2"/>
  <c r="BJ186" s="1"/>
  <c r="CE186" s="1"/>
  <c r="CS185"/>
  <c r="AN131" i="19" s="1"/>
  <c r="AL185" i="2"/>
  <c r="BJ185" s="1"/>
  <c r="CE185" s="1"/>
  <c r="CS184"/>
  <c r="AN130" i="19" s="1"/>
  <c r="AN137" s="1"/>
  <c r="AL184" i="2"/>
  <c r="BJ184" s="1"/>
  <c r="CS199"/>
  <c r="AN145" i="19" s="1"/>
  <c r="AL199" i="2"/>
  <c r="BJ199" s="1"/>
  <c r="CE199" s="1"/>
  <c r="CS198"/>
  <c r="AN144" i="19" s="1"/>
  <c r="AL198" i="2"/>
  <c r="BJ198"/>
  <c r="CE198" s="1"/>
  <c r="CS197"/>
  <c r="AN143" i="19" s="1"/>
  <c r="AL197" i="2"/>
  <c r="BJ197" s="1"/>
  <c r="CE197" s="1"/>
  <c r="CS196"/>
  <c r="AL196"/>
  <c r="BJ196" s="1"/>
  <c r="CE196" s="1"/>
  <c r="CS195"/>
  <c r="AN141" i="19" s="1"/>
  <c r="AL195" i="2"/>
  <c r="CS194"/>
  <c r="AN140" i="19" s="1"/>
  <c r="AL194" i="2"/>
  <c r="BJ194"/>
  <c r="CE194" s="1"/>
  <c r="CS193"/>
  <c r="AN139" i="19" s="1"/>
  <c r="AL193" i="2"/>
  <c r="BJ193" s="1"/>
  <c r="CS211"/>
  <c r="AN157" i="19"/>
  <c r="AL211" i="2"/>
  <c r="BJ211" s="1"/>
  <c r="CE211" s="1"/>
  <c r="CS210"/>
  <c r="AN156" i="19" s="1"/>
  <c r="AL210" i="2"/>
  <c r="BJ210" s="1"/>
  <c r="CE210" s="1"/>
  <c r="CS209"/>
  <c r="AN155" i="19" s="1"/>
  <c r="AL209" i="2"/>
  <c r="BJ209"/>
  <c r="CE209" s="1"/>
  <c r="CS208"/>
  <c r="AN154" i="19" s="1"/>
  <c r="AL208" i="2"/>
  <c r="BJ208" s="1"/>
  <c r="CE208" s="1"/>
  <c r="CS207"/>
  <c r="AN153" i="19" s="1"/>
  <c r="AL207" i="2"/>
  <c r="BJ207" s="1"/>
  <c r="CE207" s="1"/>
  <c r="AL206"/>
  <c r="BJ206" s="1"/>
  <c r="AL205"/>
  <c r="BJ205" s="1"/>
  <c r="CE205" s="1"/>
  <c r="CS204"/>
  <c r="AN150" i="19" s="1"/>
  <c r="AL204" i="2"/>
  <c r="BJ204" s="1"/>
  <c r="CE204" s="1"/>
  <c r="CS203"/>
  <c r="AN149" i="19" s="1"/>
  <c r="AL203" i="2"/>
  <c r="BJ203" s="1"/>
  <c r="CE203" s="1"/>
  <c r="CS202"/>
  <c r="AL202"/>
  <c r="BJ202" s="1"/>
  <c r="CS220"/>
  <c r="AN166" i="19" s="1"/>
  <c r="AL220" i="2"/>
  <c r="BJ220" s="1"/>
  <c r="CE220" s="1"/>
  <c r="CS219"/>
  <c r="AN165" i="19" s="1"/>
  <c r="AL219" i="2"/>
  <c r="BJ219"/>
  <c r="CE219" s="1"/>
  <c r="CS218"/>
  <c r="AN164" i="19" s="1"/>
  <c r="AL218" i="2"/>
  <c r="BJ218" s="1"/>
  <c r="CE218" s="1"/>
  <c r="CS217"/>
  <c r="AN163" i="19"/>
  <c r="AL217" i="2"/>
  <c r="BJ217" s="1"/>
  <c r="CE217" s="1"/>
  <c r="CS216"/>
  <c r="AN162" i="19" s="1"/>
  <c r="AL216" i="2"/>
  <c r="BJ216" s="1"/>
  <c r="CE216" s="1"/>
  <c r="CS215"/>
  <c r="AL215"/>
  <c r="BJ215" s="1"/>
  <c r="CE215" s="1"/>
  <c r="CS214"/>
  <c r="AN160" i="19" s="1"/>
  <c r="AL214" i="2"/>
  <c r="BJ214" s="1"/>
  <c r="CS229"/>
  <c r="AN175" i="19"/>
  <c r="AL229" i="2"/>
  <c r="CS228"/>
  <c r="AN174" i="19" s="1"/>
  <c r="AL228" i="2"/>
  <c r="BJ228"/>
  <c r="CE228" s="1"/>
  <c r="CS227"/>
  <c r="AN173" i="19" s="1"/>
  <c r="AL227" i="2"/>
  <c r="BJ227" s="1"/>
  <c r="CE227" s="1"/>
  <c r="CS226"/>
  <c r="AN172" i="19"/>
  <c r="AL226" i="2"/>
  <c r="BJ226"/>
  <c r="CE226" s="1"/>
  <c r="CS225"/>
  <c r="AN171" i="19" s="1"/>
  <c r="AL225" i="2"/>
  <c r="BJ225" s="1"/>
  <c r="CE225" s="1"/>
  <c r="CS224"/>
  <c r="AN170" i="19"/>
  <c r="AL224" i="2"/>
  <c r="BJ224"/>
  <c r="CE224" s="1"/>
  <c r="CS223"/>
  <c r="AN169" i="19" s="1"/>
  <c r="AL223" i="2"/>
  <c r="BJ223" s="1"/>
  <c r="GT229"/>
  <c r="CG175" i="19" s="1"/>
  <c r="EL229" i="2"/>
  <c r="FK229" s="1"/>
  <c r="GF229" s="1"/>
  <c r="GT228"/>
  <c r="CG174" i="19" s="1"/>
  <c r="EL228" i="2"/>
  <c r="FK228" s="1"/>
  <c r="GF228" s="1"/>
  <c r="GT227"/>
  <c r="CG173" i="19" s="1"/>
  <c r="EL227" i="2"/>
  <c r="FK227" s="1"/>
  <c r="GF227" s="1"/>
  <c r="GT226"/>
  <c r="CG172" i="19" s="1"/>
  <c r="EL226" i="2"/>
  <c r="FK226" s="1"/>
  <c r="GF226" s="1"/>
  <c r="GT225"/>
  <c r="CG171" i="19" s="1"/>
  <c r="EL225" i="2"/>
  <c r="FK225" s="1"/>
  <c r="GF225" s="1"/>
  <c r="GT224"/>
  <c r="CG170" i="19" s="1"/>
  <c r="EL224" i="2"/>
  <c r="FK224" s="1"/>
  <c r="GF224" s="1"/>
  <c r="GT223"/>
  <c r="CG169" i="19" s="1"/>
  <c r="CG176" s="1"/>
  <c r="EL223" i="2"/>
  <c r="FK223" s="1"/>
  <c r="GF223" s="1"/>
  <c r="GF230" s="1"/>
  <c r="GT220"/>
  <c r="CG166" i="19" s="1"/>
  <c r="EL220" i="2"/>
  <c r="FK220" s="1"/>
  <c r="GF220" s="1"/>
  <c r="GT219"/>
  <c r="CG165" i="19" s="1"/>
  <c r="EL219" i="2"/>
  <c r="FK219"/>
  <c r="GF219" s="1"/>
  <c r="GT218"/>
  <c r="CG164" i="19" s="1"/>
  <c r="EL218" i="2"/>
  <c r="FK218" s="1"/>
  <c r="GF218" s="1"/>
  <c r="GT217"/>
  <c r="CG163" i="19" s="1"/>
  <c r="EL217" i="2"/>
  <c r="FK217" s="1"/>
  <c r="GF217" s="1"/>
  <c r="GT216"/>
  <c r="CG162" i="19" s="1"/>
  <c r="EL216" i="2"/>
  <c r="FK216"/>
  <c r="GF216" s="1"/>
  <c r="GT215"/>
  <c r="EL215"/>
  <c r="FK215" s="1"/>
  <c r="GF215" s="1"/>
  <c r="GT214"/>
  <c r="CG160" i="19" s="1"/>
  <c r="EL214" i="2"/>
  <c r="FK214" s="1"/>
  <c r="GT211"/>
  <c r="CG157" i="19" s="1"/>
  <c r="EL211" i="2"/>
  <c r="FK211" s="1"/>
  <c r="GF211" s="1"/>
  <c r="GT210"/>
  <c r="CG156" i="19" s="1"/>
  <c r="EL210" i="2"/>
  <c r="FK210" s="1"/>
  <c r="GF210" s="1"/>
  <c r="GT209"/>
  <c r="CG155" i="19" s="1"/>
  <c r="EL209" i="2"/>
  <c r="FK209" s="1"/>
  <c r="GF209" s="1"/>
  <c r="GT208"/>
  <c r="CG154" i="19" s="1"/>
  <c r="EL208" i="2"/>
  <c r="FK208" s="1"/>
  <c r="GF208" s="1"/>
  <c r="GT207"/>
  <c r="CG153" i="19" s="1"/>
  <c r="EL207" i="2"/>
  <c r="FK207" s="1"/>
  <c r="GF207" s="1"/>
  <c r="GT206"/>
  <c r="CG152" i="19" s="1"/>
  <c r="EL206" i="2"/>
  <c r="FK206" s="1"/>
  <c r="GF206" s="1"/>
  <c r="GT205"/>
  <c r="CG151" i="19" s="1"/>
  <c r="EL205" i="2"/>
  <c r="FK205" s="1"/>
  <c r="GT202"/>
  <c r="CG148" i="19" s="1"/>
  <c r="EL202" i="2"/>
  <c r="FK202"/>
  <c r="GF202" s="1"/>
  <c r="GT201"/>
  <c r="CG147" i="19" s="1"/>
  <c r="EL201" i="2"/>
  <c r="FK201" s="1"/>
  <c r="GF201" s="1"/>
  <c r="GT200"/>
  <c r="CG146" i="19" s="1"/>
  <c r="EL200" i="2"/>
  <c r="FK200" s="1"/>
  <c r="GF200" s="1"/>
  <c r="GT199"/>
  <c r="CG145" i="19" s="1"/>
  <c r="EL199" i="2"/>
  <c r="FK199"/>
  <c r="GF199" s="1"/>
  <c r="GT198"/>
  <c r="EL198"/>
  <c r="FK198" s="1"/>
  <c r="GF198" s="1"/>
  <c r="GT197"/>
  <c r="CG143" i="19" s="1"/>
  <c r="EL197" i="2"/>
  <c r="FK197" s="1"/>
  <c r="GT196"/>
  <c r="CG142" i="19" s="1"/>
  <c r="EL196" i="2"/>
  <c r="FK196"/>
  <c r="GT193"/>
  <c r="CG139" i="19" s="1"/>
  <c r="EL193" i="2"/>
  <c r="FK193" s="1"/>
  <c r="GF193" s="1"/>
  <c r="GT192"/>
  <c r="CG138" i="19" s="1"/>
  <c r="EL192" i="2"/>
  <c r="FK192" s="1"/>
  <c r="GF192" s="1"/>
  <c r="GT191"/>
  <c r="CG137" i="19" s="1"/>
  <c r="EL191" i="2"/>
  <c r="FK191" s="1"/>
  <c r="GF191" s="1"/>
  <c r="GT190"/>
  <c r="CG136" i="19" s="1"/>
  <c r="EL190" i="2"/>
  <c r="FK190" s="1"/>
  <c r="GF190" s="1"/>
  <c r="GT189"/>
  <c r="CG135" i="19" s="1"/>
  <c r="EL189" i="2"/>
  <c r="FK189" s="1"/>
  <c r="GF189" s="1"/>
  <c r="GT188"/>
  <c r="CG134" i="19" s="1"/>
  <c r="EL188" i="2"/>
  <c r="FK188" s="1"/>
  <c r="GF188"/>
  <c r="GT187"/>
  <c r="CG133" i="19" s="1"/>
  <c r="EL187" i="2"/>
  <c r="FK187" s="1"/>
  <c r="GF187" s="1"/>
  <c r="GT186"/>
  <c r="CG132" i="19" s="1"/>
  <c r="EL186" i="2"/>
  <c r="FK186" s="1"/>
  <c r="GF186" s="1"/>
  <c r="GT185"/>
  <c r="CG131" i="19" s="1"/>
  <c r="EL185" i="2"/>
  <c r="FK185" s="1"/>
  <c r="GF185" s="1"/>
  <c r="GT184"/>
  <c r="CG130" i="19" s="1"/>
  <c r="EL184" i="2"/>
  <c r="FK184" s="1"/>
  <c r="GT171"/>
  <c r="CG117" i="19" s="1"/>
  <c r="EL171" i="2"/>
  <c r="FK171" s="1"/>
  <c r="GF171"/>
  <c r="GT170"/>
  <c r="EL170"/>
  <c r="FK170" s="1"/>
  <c r="GF170" s="1"/>
  <c r="GT169"/>
  <c r="CG115" i="19" s="1"/>
  <c r="EL169" i="2"/>
  <c r="FK169" s="1"/>
  <c r="GF169" s="1"/>
  <c r="GT168"/>
  <c r="CG114" i="19" s="1"/>
  <c r="EL168" i="2"/>
  <c r="FK168" s="1"/>
  <c r="GF168" s="1"/>
  <c r="GT167"/>
  <c r="CG113" i="19" s="1"/>
  <c r="EL167" i="2"/>
  <c r="FK167" s="1"/>
  <c r="GF167" s="1"/>
  <c r="GT166"/>
  <c r="CG112" i="19" s="1"/>
  <c r="EL166" i="2"/>
  <c r="FK166" s="1"/>
  <c r="GT165"/>
  <c r="CG111" i="19" s="1"/>
  <c r="EL165" i="2"/>
  <c r="FK165" s="1"/>
  <c r="GF165" s="1"/>
  <c r="GT164"/>
  <c r="CG110" i="19" s="1"/>
  <c r="EL164" i="2"/>
  <c r="FK164" s="1"/>
  <c r="GF164" s="1"/>
  <c r="GT161"/>
  <c r="CG107" i="19" s="1"/>
  <c r="EL161" i="2"/>
  <c r="FK161" s="1"/>
  <c r="GF161" s="1"/>
  <c r="GT160"/>
  <c r="CG106" i="19" s="1"/>
  <c r="EL160" i="2"/>
  <c r="FK160"/>
  <c r="GF160" s="1"/>
  <c r="GT159"/>
  <c r="CG105" i="19" s="1"/>
  <c r="EL159" i="2"/>
  <c r="FK159" s="1"/>
  <c r="GF159" s="1"/>
  <c r="GT158"/>
  <c r="CG104" i="19" s="1"/>
  <c r="EL158" i="2"/>
  <c r="FK158" s="1"/>
  <c r="GF158" s="1"/>
  <c r="GT157"/>
  <c r="EL157"/>
  <c r="FK157" s="1"/>
  <c r="GT156"/>
  <c r="CG102" i="19" s="1"/>
  <c r="EL156" i="2"/>
  <c r="FK156" s="1"/>
  <c r="GF156"/>
  <c r="GT155"/>
  <c r="CG101" i="19"/>
  <c r="EL155" i="2"/>
  <c r="FK155"/>
  <c r="GF155" s="1"/>
  <c r="EL154"/>
  <c r="FK154" s="1"/>
  <c r="GT151"/>
  <c r="CG97" i="19" s="1"/>
  <c r="EL151" i="2"/>
  <c r="FK151"/>
  <c r="GF151" s="1"/>
  <c r="GT150"/>
  <c r="CG96" i="19" s="1"/>
  <c r="EL150" i="2"/>
  <c r="FK150" s="1"/>
  <c r="GF150" s="1"/>
  <c r="EL149"/>
  <c r="FK149" s="1"/>
  <c r="GF149" s="1"/>
  <c r="GT148"/>
  <c r="CG94" i="19" s="1"/>
  <c r="EL148" i="2"/>
  <c r="FK148" s="1"/>
  <c r="GF148" s="1"/>
  <c r="GT147"/>
  <c r="CG93" i="19" s="1"/>
  <c r="EL147" i="2"/>
  <c r="GT146"/>
  <c r="CG92" i="19" s="1"/>
  <c r="EL146" i="2"/>
  <c r="FK146" s="1"/>
  <c r="GT145"/>
  <c r="CG91" i="19" s="1"/>
  <c r="EL145" i="2"/>
  <c r="FK145" s="1"/>
  <c r="GT142"/>
  <c r="CG88" i="19" s="1"/>
  <c r="EL142" i="2"/>
  <c r="GT141"/>
  <c r="CG87" i="19" s="1"/>
  <c r="EL141" i="2"/>
  <c r="FK141"/>
  <c r="GF141" s="1"/>
  <c r="GT140"/>
  <c r="CG86" i="19" s="1"/>
  <c r="EL140" i="2"/>
  <c r="FK140" s="1"/>
  <c r="GF140" s="1"/>
  <c r="GT139"/>
  <c r="CG85" i="19" s="1"/>
  <c r="EL139" i="2"/>
  <c r="FK139"/>
  <c r="GF139" s="1"/>
  <c r="GT138"/>
  <c r="EL138"/>
  <c r="FK138" s="1"/>
  <c r="GF138" s="1"/>
  <c r="GT137"/>
  <c r="CG83" i="19"/>
  <c r="EL137" i="2"/>
  <c r="FK137" s="1"/>
  <c r="GF137" s="1"/>
  <c r="GT136"/>
  <c r="CG82" i="19" s="1"/>
  <c r="EL136" i="2"/>
  <c r="FK136"/>
  <c r="GF136" s="1"/>
  <c r="EL135"/>
  <c r="FK135" s="1"/>
  <c r="GT132"/>
  <c r="CG78" i="19" s="1"/>
  <c r="EL132" i="2"/>
  <c r="FK132"/>
  <c r="GF132" s="1"/>
  <c r="GT131"/>
  <c r="CG77" i="19" s="1"/>
  <c r="EL131" i="2"/>
  <c r="FK131" s="1"/>
  <c r="GF131" s="1"/>
  <c r="GT130"/>
  <c r="CG76" i="19" s="1"/>
  <c r="EL130" i="2"/>
  <c r="FK130" s="1"/>
  <c r="GF130" s="1"/>
  <c r="GT129"/>
  <c r="CG75" i="19" s="1"/>
  <c r="EL129" i="2"/>
  <c r="FK129" s="1"/>
  <c r="GF129" s="1"/>
  <c r="GT128"/>
  <c r="CG74" i="19" s="1"/>
  <c r="EL128" i="2"/>
  <c r="FK128" s="1"/>
  <c r="GF128" s="1"/>
  <c r="GT127"/>
  <c r="EL127"/>
  <c r="FK127" s="1"/>
  <c r="GF127" s="1"/>
  <c r="EL126"/>
  <c r="FK126" s="1"/>
  <c r="CS171"/>
  <c r="AN117" i="19" s="1"/>
  <c r="AL171" i="2"/>
  <c r="BJ171" s="1"/>
  <c r="CE171" s="1"/>
  <c r="CS170"/>
  <c r="AN116" i="19" s="1"/>
  <c r="AL170" i="2"/>
  <c r="BJ170"/>
  <c r="CE170" s="1"/>
  <c r="CS169"/>
  <c r="AN115" i="19" s="1"/>
  <c r="AL169" i="2"/>
  <c r="BJ169" s="1"/>
  <c r="CE169" s="1"/>
  <c r="CS168"/>
  <c r="AN114" i="19"/>
  <c r="AL168" i="2"/>
  <c r="BJ168"/>
  <c r="CE168" s="1"/>
  <c r="CS167"/>
  <c r="AN113" i="19" s="1"/>
  <c r="AL167" i="2"/>
  <c r="BJ167" s="1"/>
  <c r="CE167" s="1"/>
  <c r="CS166"/>
  <c r="AN112" i="19" s="1"/>
  <c r="AL166" i="2"/>
  <c r="BJ166" s="1"/>
  <c r="CS165"/>
  <c r="AN111" i="19"/>
  <c r="AL165" i="2"/>
  <c r="BJ165"/>
  <c r="CS162"/>
  <c r="AN108" i="19" s="1"/>
  <c r="AL162" i="2"/>
  <c r="BJ162" s="1"/>
  <c r="CE162" s="1"/>
  <c r="CS161"/>
  <c r="AN107" i="19" s="1"/>
  <c r="AL161" i="2"/>
  <c r="BJ161" s="1"/>
  <c r="CE161" s="1"/>
  <c r="CS160"/>
  <c r="AN106" i="19"/>
  <c r="AL160" i="2"/>
  <c r="BJ160"/>
  <c r="CE160" s="1"/>
  <c r="CS159"/>
  <c r="AN105" i="19" s="1"/>
  <c r="AL159" i="2"/>
  <c r="BJ159" s="1"/>
  <c r="CE159" s="1"/>
  <c r="CS158"/>
  <c r="AN104" i="19"/>
  <c r="AL158" i="2"/>
  <c r="BJ158"/>
  <c r="CE158" s="1"/>
  <c r="CS157"/>
  <c r="AN103" i="19" s="1"/>
  <c r="AL157" i="2"/>
  <c r="BJ157" s="1"/>
  <c r="CE157" s="1"/>
  <c r="CS156"/>
  <c r="AN102" i="19" s="1"/>
  <c r="AL156" i="2"/>
  <c r="BJ156" s="1"/>
  <c r="CS153"/>
  <c r="AN99" i="19" s="1"/>
  <c r="AL153" i="2"/>
  <c r="BJ153" s="1"/>
  <c r="CE153" s="1"/>
  <c r="CS152"/>
  <c r="AN98" i="19" s="1"/>
  <c r="AL152" i="2"/>
  <c r="BJ152" s="1"/>
  <c r="CE152" s="1"/>
  <c r="CS151"/>
  <c r="AN97" i="19" s="1"/>
  <c r="AL151" i="2"/>
  <c r="BJ151"/>
  <c r="CE151" s="1"/>
  <c r="CS150"/>
  <c r="AN96" i="19" s="1"/>
  <c r="AL150" i="2"/>
  <c r="BJ150" s="1"/>
  <c r="CE150" s="1"/>
  <c r="CS149"/>
  <c r="AN95" i="19" s="1"/>
  <c r="AL149" i="2"/>
  <c r="BJ149" s="1"/>
  <c r="CE149" s="1"/>
  <c r="AL148"/>
  <c r="BJ148" s="1"/>
  <c r="CE148" s="1"/>
  <c r="CS147"/>
  <c r="AN93" i="19" s="1"/>
  <c r="AL147" i="2"/>
  <c r="BJ147" s="1"/>
  <c r="CE147" s="1"/>
  <c r="CS146"/>
  <c r="AN92" i="19" s="1"/>
  <c r="AL146" i="2"/>
  <c r="BJ146" s="1"/>
  <c r="AL145"/>
  <c r="BJ145" s="1"/>
  <c r="CS142"/>
  <c r="AN88" i="19" s="1"/>
  <c r="AL142" i="2"/>
  <c r="BJ142" s="1"/>
  <c r="CE142" s="1"/>
  <c r="CS141"/>
  <c r="AN87" i="19" s="1"/>
  <c r="AL141" i="2"/>
  <c r="BJ141" s="1"/>
  <c r="CE141" s="1"/>
  <c r="CS140"/>
  <c r="AN86" i="19" s="1"/>
  <c r="AL140" i="2"/>
  <c r="BJ140" s="1"/>
  <c r="CE140" s="1"/>
  <c r="CS139"/>
  <c r="AN85" i="19" s="1"/>
  <c r="AL139" i="2"/>
  <c r="BJ139" s="1"/>
  <c r="CE139" s="1"/>
  <c r="CS138"/>
  <c r="AN84" i="19" s="1"/>
  <c r="AL138" i="2"/>
  <c r="BJ138" s="1"/>
  <c r="CE138" s="1"/>
  <c r="CS137"/>
  <c r="AN83" i="19" s="1"/>
  <c r="AL137" i="2"/>
  <c r="BJ137" s="1"/>
  <c r="CE137" s="1"/>
  <c r="CS136"/>
  <c r="AN82" i="19" s="1"/>
  <c r="AL136" i="2"/>
  <c r="CS135"/>
  <c r="AN81" i="19" s="1"/>
  <c r="AL135" i="2"/>
  <c r="BJ135" s="1"/>
  <c r="CS132"/>
  <c r="AN78" i="19" s="1"/>
  <c r="AL132" i="2"/>
  <c r="BJ132" s="1"/>
  <c r="CE132" s="1"/>
  <c r="CS131"/>
  <c r="AN77" i="19" s="1"/>
  <c r="AL131" i="2"/>
  <c r="BJ131" s="1"/>
  <c r="CE131" s="1"/>
  <c r="CS130"/>
  <c r="AN76" i="19" s="1"/>
  <c r="AL130" i="2"/>
  <c r="BJ130"/>
  <c r="CE130" s="1"/>
  <c r="CS129"/>
  <c r="AN75" i="19" s="1"/>
  <c r="AL129" i="2"/>
  <c r="BJ129" s="1"/>
  <c r="CE129" s="1"/>
  <c r="CS128"/>
  <c r="AN74" i="19" s="1"/>
  <c r="AL128" i="2"/>
  <c r="CS127"/>
  <c r="AN73" i="19" s="1"/>
  <c r="AL127" i="2"/>
  <c r="BJ127"/>
  <c r="CE127" s="1"/>
  <c r="CS126"/>
  <c r="AN72" i="19" s="1"/>
  <c r="BB112" i="2"/>
  <c r="BB109"/>
  <c r="BB108"/>
  <c r="BB107"/>
  <c r="BB106"/>
  <c r="BB105"/>
  <c r="BB104"/>
  <c r="BB103"/>
  <c r="BB102"/>
  <c r="BB101"/>
  <c r="BB100"/>
  <c r="BB99"/>
  <c r="BB98"/>
  <c r="BB97"/>
  <c r="BB96"/>
  <c r="BB95"/>
  <c r="BB94"/>
  <c r="BB93"/>
  <c r="BB92"/>
  <c r="BB110" s="1"/>
  <c r="BB91"/>
  <c r="BB90"/>
  <c r="BB89"/>
  <c r="BB85"/>
  <c r="BB84"/>
  <c r="BB83"/>
  <c r="BB82"/>
  <c r="BB81"/>
  <c r="BB80"/>
  <c r="BB79"/>
  <c r="BB78"/>
  <c r="BB77"/>
  <c r="BB86" s="1"/>
  <c r="BB74"/>
  <c r="BB73"/>
  <c r="BB72"/>
  <c r="BB71"/>
  <c r="BB70"/>
  <c r="BB69"/>
  <c r="BB68"/>
  <c r="BB67"/>
  <c r="BB66"/>
  <c r="CL410"/>
  <c r="BB410"/>
  <c r="BB352"/>
  <c r="CL352"/>
  <c r="FC352"/>
  <c r="GM352"/>
  <c r="GM294"/>
  <c r="FC294"/>
  <c r="CL294"/>
  <c r="BB294"/>
  <c r="BB236"/>
  <c r="CL236"/>
  <c r="FC236"/>
  <c r="GM236"/>
  <c r="GM178"/>
  <c r="FC178"/>
  <c r="CL178"/>
  <c r="BB178"/>
  <c r="GM120"/>
  <c r="FC120"/>
  <c r="CL120"/>
  <c r="BB120"/>
  <c r="GT101"/>
  <c r="FC86"/>
  <c r="FC63"/>
  <c r="X412"/>
  <c r="X410"/>
  <c r="DX354"/>
  <c r="X354"/>
  <c r="DX352"/>
  <c r="X352"/>
  <c r="DX296"/>
  <c r="X296"/>
  <c r="DX294"/>
  <c r="X294"/>
  <c r="DX238"/>
  <c r="X238"/>
  <c r="DX236"/>
  <c r="X236"/>
  <c r="DX180"/>
  <c r="X180"/>
  <c r="DX178"/>
  <c r="X178"/>
  <c r="DX122"/>
  <c r="X122"/>
  <c r="DX120"/>
  <c r="X120"/>
  <c r="FK101"/>
  <c r="GS86"/>
  <c r="GL86"/>
  <c r="GE86"/>
  <c r="FX86"/>
  <c r="FQ86"/>
  <c r="FJ86"/>
  <c r="GL63"/>
  <c r="GE63"/>
  <c r="FX63"/>
  <c r="FQ63"/>
  <c r="FJ63"/>
  <c r="DC108"/>
  <c r="DB107"/>
  <c r="DB99"/>
  <c r="DB98"/>
  <c r="DF95"/>
  <c r="DB87"/>
  <c r="DB77"/>
  <c r="DB64"/>
  <c r="EQ63"/>
  <c r="DV5"/>
  <c r="BV63" s="1"/>
  <c r="DB5"/>
  <c r="BB63" s="1"/>
  <c r="CH5"/>
  <c r="AH63" s="1"/>
  <c r="B51"/>
  <c r="B48"/>
  <c r="B40"/>
  <c r="B39"/>
  <c r="B35"/>
  <c r="B32"/>
  <c r="B21"/>
  <c r="B18"/>
  <c r="G15"/>
  <c r="B7"/>
  <c r="B4"/>
  <c r="B2"/>
  <c r="B60" s="1"/>
  <c r="B1"/>
  <c r="B59" s="1"/>
  <c r="AH10" i="1"/>
  <c r="B36"/>
  <c r="BP23"/>
  <c r="BN10"/>
  <c r="AH49"/>
  <c r="R51"/>
  <c r="AH51" s="1"/>
  <c r="B37"/>
  <c r="B35"/>
  <c r="B16"/>
  <c r="B32" s="1"/>
  <c r="B13"/>
  <c r="B31" s="1"/>
  <c r="L139" i="10"/>
  <c r="L141" s="1"/>
  <c r="L143" s="1"/>
  <c r="CA254" i="19"/>
  <c r="AN381"/>
  <c r="CG350"/>
  <c r="CG331"/>
  <c r="AH313"/>
  <c r="CA274"/>
  <c r="AH264"/>
  <c r="CA292"/>
  <c r="AH292"/>
  <c r="R228" i="10"/>
  <c r="T228"/>
  <c r="V228"/>
  <c r="X228"/>
  <c r="Z228"/>
  <c r="P228"/>
  <c r="X51" i="15"/>
  <c r="V51"/>
  <c r="V52" s="1"/>
  <c r="T51"/>
  <c r="R51"/>
  <c r="P51"/>
  <c r="N51"/>
  <c r="N52" s="1"/>
  <c r="Z50"/>
  <c r="Z49"/>
  <c r="Z48"/>
  <c r="X46"/>
  <c r="X52" s="1"/>
  <c r="V46"/>
  <c r="T46"/>
  <c r="T52" s="1"/>
  <c r="R46"/>
  <c r="R52"/>
  <c r="P46"/>
  <c r="P52" s="1"/>
  <c r="N46"/>
  <c r="L46"/>
  <c r="J46"/>
  <c r="H46"/>
  <c r="Z45"/>
  <c r="Z44"/>
  <c r="Z39"/>
  <c r="X38"/>
  <c r="V38"/>
  <c r="T38"/>
  <c r="T40" s="1"/>
  <c r="R38"/>
  <c r="P38"/>
  <c r="N38"/>
  <c r="L38"/>
  <c r="Z38" s="1"/>
  <c r="J38"/>
  <c r="H38"/>
  <c r="Z37"/>
  <c r="Z36"/>
  <c r="Z35"/>
  <c r="X33"/>
  <c r="V33"/>
  <c r="T33"/>
  <c r="R33"/>
  <c r="P33"/>
  <c r="N33"/>
  <c r="L33"/>
  <c r="L51"/>
  <c r="J33"/>
  <c r="J51"/>
  <c r="H33"/>
  <c r="Z32"/>
  <c r="Z31"/>
  <c r="X29"/>
  <c r="V29"/>
  <c r="T29"/>
  <c r="R29"/>
  <c r="P29"/>
  <c r="N29"/>
  <c r="L29"/>
  <c r="J29"/>
  <c r="H29"/>
  <c r="Z28"/>
  <c r="Z27"/>
  <c r="Z26"/>
  <c r="X25"/>
  <c r="V25"/>
  <c r="T25"/>
  <c r="R25"/>
  <c r="P25"/>
  <c r="N25"/>
  <c r="L25"/>
  <c r="J25"/>
  <c r="H25"/>
  <c r="Z25" s="1"/>
  <c r="Z24"/>
  <c r="Z23"/>
  <c r="Z22"/>
  <c r="X15"/>
  <c r="V15"/>
  <c r="T15"/>
  <c r="R15"/>
  <c r="R16" s="1"/>
  <c r="P15"/>
  <c r="N15"/>
  <c r="L15"/>
  <c r="J15"/>
  <c r="Z15" s="1"/>
  <c r="H15"/>
  <c r="Z14"/>
  <c r="X13"/>
  <c r="X16" s="1"/>
  <c r="V13"/>
  <c r="V16"/>
  <c r="T13"/>
  <c r="T16"/>
  <c r="R13"/>
  <c r="P13"/>
  <c r="N13"/>
  <c r="N16"/>
  <c r="L13"/>
  <c r="L16"/>
  <c r="J13"/>
  <c r="J16" s="1"/>
  <c r="H13"/>
  <c r="H16"/>
  <c r="Z10"/>
  <c r="X51" i="14"/>
  <c r="V51"/>
  <c r="T51"/>
  <c r="R51"/>
  <c r="P51"/>
  <c r="N51"/>
  <c r="Z50"/>
  <c r="Z49"/>
  <c r="Z48"/>
  <c r="X46"/>
  <c r="X52"/>
  <c r="V46"/>
  <c r="T46"/>
  <c r="T52"/>
  <c r="R46"/>
  <c r="P46"/>
  <c r="P52"/>
  <c r="N46"/>
  <c r="N52" s="1"/>
  <c r="L46"/>
  <c r="J46"/>
  <c r="H46"/>
  <c r="Z45"/>
  <c r="Z44"/>
  <c r="Z39"/>
  <c r="X38"/>
  <c r="V38"/>
  <c r="T38"/>
  <c r="R38"/>
  <c r="P38"/>
  <c r="N38"/>
  <c r="L38"/>
  <c r="J38"/>
  <c r="H38"/>
  <c r="Z38" s="1"/>
  <c r="Z37"/>
  <c r="Z36"/>
  <c r="Z35"/>
  <c r="X33"/>
  <c r="V33"/>
  <c r="T33"/>
  <c r="R33"/>
  <c r="Z33" s="1"/>
  <c r="P33"/>
  <c r="N33"/>
  <c r="L33"/>
  <c r="L51"/>
  <c r="J33"/>
  <c r="J51"/>
  <c r="H33"/>
  <c r="Z32"/>
  <c r="Z31"/>
  <c r="X29"/>
  <c r="V29"/>
  <c r="T29"/>
  <c r="R29"/>
  <c r="P29"/>
  <c r="N29"/>
  <c r="L29"/>
  <c r="J29"/>
  <c r="H29"/>
  <c r="Z28"/>
  <c r="Z27"/>
  <c r="Z26"/>
  <c r="X25"/>
  <c r="V25"/>
  <c r="T25"/>
  <c r="R25"/>
  <c r="P25"/>
  <c r="N25"/>
  <c r="L25"/>
  <c r="Z25" s="1"/>
  <c r="J25"/>
  <c r="H25"/>
  <c r="Z24"/>
  <c r="Z23"/>
  <c r="Z22"/>
  <c r="X15"/>
  <c r="V15"/>
  <c r="V16" s="1"/>
  <c r="T15"/>
  <c r="R15"/>
  <c r="P15"/>
  <c r="N15"/>
  <c r="N16" s="1"/>
  <c r="L15"/>
  <c r="J15"/>
  <c r="H15"/>
  <c r="Z15"/>
  <c r="Z14"/>
  <c r="X13"/>
  <c r="X16"/>
  <c r="V13"/>
  <c r="T13"/>
  <c r="T16" s="1"/>
  <c r="R13"/>
  <c r="R16"/>
  <c r="P13"/>
  <c r="P16"/>
  <c r="N13"/>
  <c r="L13"/>
  <c r="J13"/>
  <c r="J16"/>
  <c r="H13"/>
  <c r="H16" s="1"/>
  <c r="Z10"/>
  <c r="X51" i="13"/>
  <c r="V51"/>
  <c r="T51"/>
  <c r="R51"/>
  <c r="P51"/>
  <c r="N51"/>
  <c r="Z50"/>
  <c r="Z49"/>
  <c r="Z48"/>
  <c r="X46"/>
  <c r="X52" s="1"/>
  <c r="V46"/>
  <c r="V52" s="1"/>
  <c r="T46"/>
  <c r="T52" s="1"/>
  <c r="R46"/>
  <c r="R52" s="1"/>
  <c r="P46"/>
  <c r="P52" s="1"/>
  <c r="N46"/>
  <c r="N52" s="1"/>
  <c r="L46"/>
  <c r="L52" s="1"/>
  <c r="J46"/>
  <c r="H46"/>
  <c r="Z45"/>
  <c r="Z44"/>
  <c r="Z39"/>
  <c r="X38"/>
  <c r="V38"/>
  <c r="T38"/>
  <c r="R38"/>
  <c r="P38"/>
  <c r="N38"/>
  <c r="L38"/>
  <c r="J38"/>
  <c r="H38"/>
  <c r="Z37"/>
  <c r="Z36"/>
  <c r="Z35"/>
  <c r="X33"/>
  <c r="V33"/>
  <c r="T33"/>
  <c r="R33"/>
  <c r="P33"/>
  <c r="N33"/>
  <c r="L33"/>
  <c r="L51"/>
  <c r="J33"/>
  <c r="J51"/>
  <c r="H33"/>
  <c r="Z32"/>
  <c r="Z31"/>
  <c r="X29"/>
  <c r="V29"/>
  <c r="T29"/>
  <c r="R29"/>
  <c r="R30" s="1"/>
  <c r="P29"/>
  <c r="N29"/>
  <c r="L29"/>
  <c r="J29"/>
  <c r="J30" s="1"/>
  <c r="H29"/>
  <c r="Z29" s="1"/>
  <c r="Z28"/>
  <c r="Z27"/>
  <c r="Z26"/>
  <c r="X25"/>
  <c r="V25"/>
  <c r="T25"/>
  <c r="R25"/>
  <c r="P25"/>
  <c r="N25"/>
  <c r="L25"/>
  <c r="J25"/>
  <c r="H25"/>
  <c r="Z25" s="1"/>
  <c r="Z24"/>
  <c r="Z23"/>
  <c r="Z22"/>
  <c r="X15"/>
  <c r="V15"/>
  <c r="T15"/>
  <c r="R15"/>
  <c r="R16" s="1"/>
  <c r="P15"/>
  <c r="N15"/>
  <c r="L15"/>
  <c r="J15"/>
  <c r="Z15" s="1"/>
  <c r="H15"/>
  <c r="Z14"/>
  <c r="X13"/>
  <c r="X16" s="1"/>
  <c r="V13"/>
  <c r="V16"/>
  <c r="T13"/>
  <c r="T16"/>
  <c r="R13"/>
  <c r="P13"/>
  <c r="N13"/>
  <c r="N16"/>
  <c r="L13"/>
  <c r="L16"/>
  <c r="J13"/>
  <c r="J16" s="1"/>
  <c r="H13"/>
  <c r="H16"/>
  <c r="Z10"/>
  <c r="Z51" i="12"/>
  <c r="Z50"/>
  <c r="Z49"/>
  <c r="Z48"/>
  <c r="Z46"/>
  <c r="Z45"/>
  <c r="Z40"/>
  <c r="Z38"/>
  <c r="Z37"/>
  <c r="Z36"/>
  <c r="Z33"/>
  <c r="Z32"/>
  <c r="Z29"/>
  <c r="Z28"/>
  <c r="Z27"/>
  <c r="Z26"/>
  <c r="Z24"/>
  <c r="Z23"/>
  <c r="Z22"/>
  <c r="X15"/>
  <c r="X16" s="1"/>
  <c r="V15"/>
  <c r="T15"/>
  <c r="R15"/>
  <c r="P15"/>
  <c r="P16" s="1"/>
  <c r="N15"/>
  <c r="L15"/>
  <c r="J15"/>
  <c r="H15"/>
  <c r="X13"/>
  <c r="V13"/>
  <c r="T13"/>
  <c r="T16" s="1"/>
  <c r="R13"/>
  <c r="R16" s="1"/>
  <c r="P13"/>
  <c r="N13"/>
  <c r="L13"/>
  <c r="L16" s="1"/>
  <c r="J13"/>
  <c r="Z13" s="1"/>
  <c r="H13"/>
  <c r="X47"/>
  <c r="V47"/>
  <c r="T47"/>
  <c r="R47"/>
  <c r="P47"/>
  <c r="N47"/>
  <c r="X52"/>
  <c r="V52"/>
  <c r="V53" s="1"/>
  <c r="T52"/>
  <c r="R52"/>
  <c r="R53" s="1"/>
  <c r="P52"/>
  <c r="N52"/>
  <c r="N53" s="1"/>
  <c r="L52"/>
  <c r="J52"/>
  <c r="H52"/>
  <c r="Z52" s="1"/>
  <c r="L47"/>
  <c r="L53" s="1"/>
  <c r="J47"/>
  <c r="H47"/>
  <c r="H53"/>
  <c r="X39"/>
  <c r="V39"/>
  <c r="T39"/>
  <c r="R39"/>
  <c r="P39"/>
  <c r="N39"/>
  <c r="L39"/>
  <c r="J39"/>
  <c r="H39"/>
  <c r="X34"/>
  <c r="V34"/>
  <c r="T34"/>
  <c r="R34"/>
  <c r="P34"/>
  <c r="N34"/>
  <c r="L34"/>
  <c r="J34"/>
  <c r="H34"/>
  <c r="X25"/>
  <c r="V25"/>
  <c r="T25"/>
  <c r="T31" s="1"/>
  <c r="T35" s="1"/>
  <c r="R25"/>
  <c r="R31" s="1"/>
  <c r="P25"/>
  <c r="N25"/>
  <c r="X30"/>
  <c r="X31" s="1"/>
  <c r="X35" s="1"/>
  <c r="V30"/>
  <c r="V31" s="1"/>
  <c r="T30"/>
  <c r="R30"/>
  <c r="P30"/>
  <c r="P31" s="1"/>
  <c r="P35" s="1"/>
  <c r="N30"/>
  <c r="N31" s="1"/>
  <c r="V35"/>
  <c r="V41" s="1"/>
  <c r="R35"/>
  <c r="N35"/>
  <c r="L30"/>
  <c r="J30"/>
  <c r="J31" s="1"/>
  <c r="H30"/>
  <c r="Z30"/>
  <c r="J25"/>
  <c r="L25"/>
  <c r="H25"/>
  <c r="Z14"/>
  <c r="N16"/>
  <c r="V16"/>
  <c r="J16"/>
  <c r="Z10"/>
  <c r="AU351" i="19"/>
  <c r="DB9" i="2"/>
  <c r="DB10"/>
  <c r="DB11"/>
  <c r="DB12"/>
  <c r="DB13"/>
  <c r="DB14"/>
  <c r="DB15"/>
  <c r="DB16"/>
  <c r="DB17"/>
  <c r="DB18"/>
  <c r="CH19"/>
  <c r="CQ19"/>
  <c r="DB19"/>
  <c r="DV19"/>
  <c r="EP19"/>
  <c r="DB22"/>
  <c r="DB23"/>
  <c r="DB24"/>
  <c r="DB25"/>
  <c r="AH26"/>
  <c r="DB26"/>
  <c r="DB27"/>
  <c r="DB28"/>
  <c r="DB29"/>
  <c r="AH30"/>
  <c r="DB30"/>
  <c r="DB31"/>
  <c r="DB32"/>
  <c r="DB33"/>
  <c r="DB34"/>
  <c r="DB35"/>
  <c r="CH36"/>
  <c r="CQ36"/>
  <c r="AQ87" s="1"/>
  <c r="DV36"/>
  <c r="EF36"/>
  <c r="S30" i="19"/>
  <c r="EP36" i="2"/>
  <c r="DB38"/>
  <c r="DB39"/>
  <c r="DB40"/>
  <c r="DB41"/>
  <c r="AQ42"/>
  <c r="DB42"/>
  <c r="DB43"/>
  <c r="DB44"/>
  <c r="DB45"/>
  <c r="DB46"/>
  <c r="CH47"/>
  <c r="CQ47"/>
  <c r="DV47"/>
  <c r="EF47"/>
  <c r="EP47"/>
  <c r="DB48"/>
  <c r="DB49"/>
  <c r="DB50"/>
  <c r="DB51"/>
  <c r="D52"/>
  <c r="B52" i="3" s="1"/>
  <c r="DB52" i="2"/>
  <c r="DB53"/>
  <c r="DB54"/>
  <c r="DB55"/>
  <c r="DB56"/>
  <c r="DC57"/>
  <c r="GS64"/>
  <c r="GS65"/>
  <c r="EQ66"/>
  <c r="GS66" s="1"/>
  <c r="FC66"/>
  <c r="FJ66"/>
  <c r="FQ66"/>
  <c r="FX66"/>
  <c r="GE66"/>
  <c r="EQ67"/>
  <c r="AH20" s="1"/>
  <c r="FC67"/>
  <c r="FJ67"/>
  <c r="FQ67"/>
  <c r="FX67"/>
  <c r="GE67"/>
  <c r="GL67"/>
  <c r="GS71"/>
  <c r="FC72"/>
  <c r="FJ72"/>
  <c r="FQ72"/>
  <c r="FX72"/>
  <c r="FX73" s="1"/>
  <c r="FX77" s="1"/>
  <c r="FX83" s="1"/>
  <c r="GE72"/>
  <c r="GL72"/>
  <c r="FJ73"/>
  <c r="FQ73"/>
  <c r="GL73"/>
  <c r="AH75"/>
  <c r="AQ75"/>
  <c r="BV75"/>
  <c r="CF75"/>
  <c r="S31" i="19" s="1"/>
  <c r="CP75" i="2"/>
  <c r="GS75"/>
  <c r="FC76"/>
  <c r="FJ76"/>
  <c r="FQ76"/>
  <c r="FX76"/>
  <c r="GE76"/>
  <c r="GL76"/>
  <c r="FJ77"/>
  <c r="FQ77"/>
  <c r="FQ83" s="1"/>
  <c r="GL77"/>
  <c r="GS79"/>
  <c r="AQ12" s="1"/>
  <c r="FC81"/>
  <c r="FJ81"/>
  <c r="FQ81"/>
  <c r="FX81"/>
  <c r="GE81"/>
  <c r="GL81"/>
  <c r="GS82"/>
  <c r="FJ83"/>
  <c r="GL83"/>
  <c r="AH86"/>
  <c r="AQ86"/>
  <c r="BV86"/>
  <c r="BV87" s="1"/>
  <c r="BV114" s="1"/>
  <c r="CF86"/>
  <c r="CP86"/>
  <c r="CP87"/>
  <c r="EQ87"/>
  <c r="EQ89" s="1"/>
  <c r="EQ88"/>
  <c r="FC89"/>
  <c r="FJ89"/>
  <c r="FJ95" s="1"/>
  <c r="FQ89"/>
  <c r="FX89"/>
  <c r="FX95" s="1"/>
  <c r="GE89"/>
  <c r="GL89"/>
  <c r="GL95" s="1"/>
  <c r="GS89"/>
  <c r="EQ90"/>
  <c r="EQ91"/>
  <c r="EQ92"/>
  <c r="EQ93"/>
  <c r="FC94"/>
  <c r="FJ94"/>
  <c r="FQ94"/>
  <c r="FX94"/>
  <c r="GE94"/>
  <c r="GE95" s="1"/>
  <c r="GL94"/>
  <c r="GS94"/>
  <c r="FC95"/>
  <c r="FQ95"/>
  <c r="GS95"/>
  <c r="AH110"/>
  <c r="AQ110"/>
  <c r="BV110"/>
  <c r="CF110"/>
  <c r="S33" i="19"/>
  <c r="CP110" i="2"/>
  <c r="CP114" s="1"/>
  <c r="FK112"/>
  <c r="FR112"/>
  <c r="FY112"/>
  <c r="GF112"/>
  <c r="GM112"/>
  <c r="GT112"/>
  <c r="AQ8"/>
  <c r="V10" i="19" s="1"/>
  <c r="AQ114" i="2"/>
  <c r="BC115"/>
  <c r="AL126"/>
  <c r="BJ126" s="1"/>
  <c r="X133"/>
  <c r="AE133"/>
  <c r="AS133"/>
  <c r="BB133"/>
  <c r="BF133"/>
  <c r="BQ133"/>
  <c r="BX133"/>
  <c r="CL133"/>
  <c r="DX133"/>
  <c r="EE133"/>
  <c r="EL133"/>
  <c r="ES133"/>
  <c r="FC133"/>
  <c r="FG133"/>
  <c r="FR133"/>
  <c r="FY133"/>
  <c r="GM133"/>
  <c r="X143"/>
  <c r="AE143"/>
  <c r="AS143"/>
  <c r="BB143"/>
  <c r="BF143"/>
  <c r="BQ143"/>
  <c r="BX143"/>
  <c r="CL143"/>
  <c r="DX143"/>
  <c r="EE143"/>
  <c r="ES143"/>
  <c r="FC143"/>
  <c r="FG143"/>
  <c r="FR143"/>
  <c r="FY143"/>
  <c r="GM143"/>
  <c r="DX152"/>
  <c r="EE152"/>
  <c r="ES152"/>
  <c r="FC152"/>
  <c r="FG152"/>
  <c r="FR152"/>
  <c r="FY152"/>
  <c r="GM152"/>
  <c r="X154"/>
  <c r="AE154"/>
  <c r="AL154"/>
  <c r="AS154"/>
  <c r="BQ154"/>
  <c r="BX154"/>
  <c r="CL154"/>
  <c r="DX162"/>
  <c r="EE162"/>
  <c r="EL162"/>
  <c r="ES162"/>
  <c r="FC162"/>
  <c r="FG162"/>
  <c r="FR162"/>
  <c r="FY162"/>
  <c r="GM162"/>
  <c r="X163"/>
  <c r="AE163"/>
  <c r="AL163"/>
  <c r="AS163"/>
  <c r="BB163"/>
  <c r="BF163"/>
  <c r="BQ163"/>
  <c r="BX163"/>
  <c r="CL163"/>
  <c r="X172"/>
  <c r="AE172"/>
  <c r="AL172"/>
  <c r="AS172"/>
  <c r="BB172"/>
  <c r="BF172"/>
  <c r="BQ172"/>
  <c r="BX172"/>
  <c r="CL172"/>
  <c r="CS172"/>
  <c r="DX172"/>
  <c r="EE172"/>
  <c r="EL172"/>
  <c r="ES172"/>
  <c r="FC172"/>
  <c r="FG172"/>
  <c r="FR172"/>
  <c r="FY172"/>
  <c r="GM172"/>
  <c r="B173"/>
  <c r="DB173"/>
  <c r="X191"/>
  <c r="AE191"/>
  <c r="AL191"/>
  <c r="AS191"/>
  <c r="BB191"/>
  <c r="BF191"/>
  <c r="BQ191"/>
  <c r="BX191"/>
  <c r="CL191"/>
  <c r="CS191"/>
  <c r="DX194"/>
  <c r="EE194"/>
  <c r="EL194"/>
  <c r="ES194"/>
  <c r="FC194"/>
  <c r="FG194"/>
  <c r="FR194"/>
  <c r="FY194"/>
  <c r="GM194"/>
  <c r="GT194"/>
  <c r="X200"/>
  <c r="AE200"/>
  <c r="AS200"/>
  <c r="BB200"/>
  <c r="BF200"/>
  <c r="BQ200"/>
  <c r="BX200"/>
  <c r="CL200"/>
  <c r="DX203"/>
  <c r="EE203"/>
  <c r="EL203"/>
  <c r="ES203"/>
  <c r="FC203"/>
  <c r="FG203"/>
  <c r="FR203"/>
  <c r="FY203"/>
  <c r="GM203"/>
  <c r="X212"/>
  <c r="AE212"/>
  <c r="AL212"/>
  <c r="AS212"/>
  <c r="BB212"/>
  <c r="BF212"/>
  <c r="BQ212"/>
  <c r="BX212"/>
  <c r="CL212"/>
  <c r="DX212"/>
  <c r="EE212"/>
  <c r="EL212"/>
  <c r="ES212"/>
  <c r="FC212"/>
  <c r="FG212"/>
  <c r="FR212"/>
  <c r="FY212"/>
  <c r="GM212"/>
  <c r="GT212"/>
  <c r="X221"/>
  <c r="AE221"/>
  <c r="AL221"/>
  <c r="AS221"/>
  <c r="BB221"/>
  <c r="BF221"/>
  <c r="BQ221"/>
  <c r="BX221"/>
  <c r="CL221"/>
  <c r="DX221"/>
  <c r="EE221"/>
  <c r="EL221"/>
  <c r="ES221"/>
  <c r="EZ221"/>
  <c r="FA221"/>
  <c r="FC221"/>
  <c r="FG221"/>
  <c r="FR221"/>
  <c r="FY221"/>
  <c r="GM221"/>
  <c r="X230"/>
  <c r="AE230"/>
  <c r="AS230"/>
  <c r="BB230"/>
  <c r="BF230"/>
  <c r="BQ230"/>
  <c r="BX230"/>
  <c r="CL230"/>
  <c r="CS230"/>
  <c r="DX230"/>
  <c r="EE230"/>
  <c r="EL230"/>
  <c r="ES230"/>
  <c r="EZ230"/>
  <c r="FA230"/>
  <c r="FC230"/>
  <c r="FG230"/>
  <c r="FR230"/>
  <c r="FY230"/>
  <c r="GM230"/>
  <c r="GT230"/>
  <c r="B231"/>
  <c r="DB231"/>
  <c r="X249"/>
  <c r="AE249"/>
  <c r="AS249"/>
  <c r="BB249"/>
  <c r="BF249"/>
  <c r="BQ249"/>
  <c r="BX249"/>
  <c r="CL249"/>
  <c r="DX250"/>
  <c r="EE250"/>
  <c r="ES250"/>
  <c r="FC250"/>
  <c r="FG250"/>
  <c r="FR250"/>
  <c r="FY250"/>
  <c r="GM250"/>
  <c r="DX259"/>
  <c r="EE259"/>
  <c r="EL259"/>
  <c r="ES259"/>
  <c r="FC259"/>
  <c r="FG259"/>
  <c r="FR259"/>
  <c r="FY259"/>
  <c r="GM259"/>
  <c r="GT259"/>
  <c r="X260"/>
  <c r="AE260"/>
  <c r="AL260"/>
  <c r="AS260"/>
  <c r="BB260"/>
  <c r="BF260"/>
  <c r="BQ260"/>
  <c r="BX260"/>
  <c r="CL260"/>
  <c r="X269"/>
  <c r="AE269"/>
  <c r="AL269"/>
  <c r="AS269"/>
  <c r="BB269"/>
  <c r="BF269"/>
  <c r="BQ269"/>
  <c r="BX269"/>
  <c r="CL269"/>
  <c r="CS269"/>
  <c r="DX269"/>
  <c r="EE269"/>
  <c r="ES269"/>
  <c r="FC269"/>
  <c r="FG269"/>
  <c r="FR269"/>
  <c r="FY269"/>
  <c r="GM269"/>
  <c r="X279"/>
  <c r="AE279"/>
  <c r="AL279"/>
  <c r="AS279"/>
  <c r="BB279"/>
  <c r="BF279"/>
  <c r="BQ279"/>
  <c r="BX279"/>
  <c r="CL279"/>
  <c r="CS279"/>
  <c r="DX279"/>
  <c r="EE279"/>
  <c r="EL279"/>
  <c r="ES279"/>
  <c r="FC279"/>
  <c r="FG279"/>
  <c r="FR279"/>
  <c r="FY279"/>
  <c r="GM279"/>
  <c r="X288"/>
  <c r="AE288"/>
  <c r="AL288"/>
  <c r="AS288"/>
  <c r="BB288"/>
  <c r="BF288"/>
  <c r="BQ288"/>
  <c r="BX288"/>
  <c r="CL288"/>
  <c r="CS288"/>
  <c r="DX288"/>
  <c r="EE288"/>
  <c r="ES288"/>
  <c r="FC288"/>
  <c r="FG288"/>
  <c r="FR288"/>
  <c r="FY288"/>
  <c r="GM288"/>
  <c r="B289"/>
  <c r="DB289"/>
  <c r="X308"/>
  <c r="AE308"/>
  <c r="AL308"/>
  <c r="AS308"/>
  <c r="BB308"/>
  <c r="BF308"/>
  <c r="BQ308"/>
  <c r="BX308"/>
  <c r="CL308"/>
  <c r="DX308"/>
  <c r="EE308"/>
  <c r="EL308"/>
  <c r="ES308"/>
  <c r="FC308"/>
  <c r="FG308"/>
  <c r="FR308"/>
  <c r="FY308"/>
  <c r="GM308"/>
  <c r="GT308"/>
  <c r="X318"/>
  <c r="AE318"/>
  <c r="AL318"/>
  <c r="AS318"/>
  <c r="BB318"/>
  <c r="BF318"/>
  <c r="BQ318"/>
  <c r="BX318"/>
  <c r="CL318"/>
  <c r="DX318"/>
  <c r="EE318"/>
  <c r="EL318"/>
  <c r="ES318"/>
  <c r="FC318"/>
  <c r="FG318"/>
  <c r="FR318"/>
  <c r="FY318"/>
  <c r="GM318"/>
  <c r="GT318"/>
  <c r="X328"/>
  <c r="AE328"/>
  <c r="AL328"/>
  <c r="AS328"/>
  <c r="BB328"/>
  <c r="BF328"/>
  <c r="BQ328"/>
  <c r="BX328"/>
  <c r="CL328"/>
  <c r="CS328"/>
  <c r="DX328"/>
  <c r="EE328"/>
  <c r="EL328"/>
  <c r="ES328"/>
  <c r="FC328"/>
  <c r="FG328"/>
  <c r="FR328"/>
  <c r="FY328"/>
  <c r="GM328"/>
  <c r="GT328"/>
  <c r="X337"/>
  <c r="AE337"/>
  <c r="AL337"/>
  <c r="AS337"/>
  <c r="BB337"/>
  <c r="BF337"/>
  <c r="BQ337"/>
  <c r="BX337"/>
  <c r="CL337"/>
  <c r="CS337"/>
  <c r="DX337"/>
  <c r="EE337"/>
  <c r="ES337"/>
  <c r="FC337"/>
  <c r="FG337"/>
  <c r="FR337"/>
  <c r="FY337"/>
  <c r="GM337"/>
  <c r="X346"/>
  <c r="AE346"/>
  <c r="AL346"/>
  <c r="AS346"/>
  <c r="BB346"/>
  <c r="BF346"/>
  <c r="BQ346"/>
  <c r="BX346"/>
  <c r="CL346"/>
  <c r="DX346"/>
  <c r="EE346"/>
  <c r="ES346"/>
  <c r="FC346"/>
  <c r="FG346"/>
  <c r="FR346"/>
  <c r="FY346"/>
  <c r="GM346"/>
  <c r="GT346"/>
  <c r="B347"/>
  <c r="DB347"/>
  <c r="DX365"/>
  <c r="EE365"/>
  <c r="EL365"/>
  <c r="ES365"/>
  <c r="FC365"/>
  <c r="FG365"/>
  <c r="FR365"/>
  <c r="FY365"/>
  <c r="GM365"/>
  <c r="GT365"/>
  <c r="X367"/>
  <c r="AE367"/>
  <c r="AL367"/>
  <c r="AS367"/>
  <c r="BB367"/>
  <c r="BF367"/>
  <c r="BQ367"/>
  <c r="BX367"/>
  <c r="CL367"/>
  <c r="CS367"/>
  <c r="X372"/>
  <c r="AE372"/>
  <c r="AL372"/>
  <c r="AS372"/>
  <c r="BB372"/>
  <c r="BF372"/>
  <c r="BQ372"/>
  <c r="BX372"/>
  <c r="CL372"/>
  <c r="CS372"/>
  <c r="DX375"/>
  <c r="EE375"/>
  <c r="EL375"/>
  <c r="ES375"/>
  <c r="FC375"/>
  <c r="FG375"/>
  <c r="FR375"/>
  <c r="FY375"/>
  <c r="GM375"/>
  <c r="X382"/>
  <c r="AE382"/>
  <c r="AL382"/>
  <c r="AS382"/>
  <c r="BB382"/>
  <c r="BF382"/>
  <c r="BQ382"/>
  <c r="BX382"/>
  <c r="CL382"/>
  <c r="CS382"/>
  <c r="DX385"/>
  <c r="EE385"/>
  <c r="EL385"/>
  <c r="ES385"/>
  <c r="FC385"/>
  <c r="FG385"/>
  <c r="FR385"/>
  <c r="FY385"/>
  <c r="GM385"/>
  <c r="GT385"/>
  <c r="X393"/>
  <c r="AE393"/>
  <c r="AL393"/>
  <c r="AS393"/>
  <c r="BB393"/>
  <c r="BF393"/>
  <c r="BQ393"/>
  <c r="BX393"/>
  <c r="CL393"/>
  <c r="CS393"/>
  <c r="DX394"/>
  <c r="EE394"/>
  <c r="EL394"/>
  <c r="ES394"/>
  <c r="FC394"/>
  <c r="FG394"/>
  <c r="FR394"/>
  <c r="FY394"/>
  <c r="GM394"/>
  <c r="GT394"/>
  <c r="X403"/>
  <c r="AE403"/>
  <c r="AL403"/>
  <c r="AS403"/>
  <c r="BB403"/>
  <c r="BF403"/>
  <c r="BQ403"/>
  <c r="BX403"/>
  <c r="CL403"/>
  <c r="CS403"/>
  <c r="B404"/>
  <c r="DX404"/>
  <c r="EE404"/>
  <c r="EL404"/>
  <c r="ES404"/>
  <c r="FC404"/>
  <c r="FG404"/>
  <c r="FR404"/>
  <c r="FY404"/>
  <c r="GM404"/>
  <c r="GT404"/>
  <c r="DB405"/>
  <c r="X425"/>
  <c r="AE425"/>
  <c r="AL425"/>
  <c r="AS425"/>
  <c r="BB425"/>
  <c r="BF425"/>
  <c r="BQ425"/>
  <c r="BX425"/>
  <c r="CL425"/>
  <c r="X435"/>
  <c r="AE435"/>
  <c r="AL435"/>
  <c r="AS435"/>
  <c r="BB435"/>
  <c r="BF435"/>
  <c r="BQ435"/>
  <c r="BX435"/>
  <c r="CL435"/>
  <c r="CS435"/>
  <c r="X445"/>
  <c r="AE445"/>
  <c r="AL445"/>
  <c r="AS445"/>
  <c r="BB445"/>
  <c r="BF445"/>
  <c r="BQ445"/>
  <c r="BX445"/>
  <c r="CL445"/>
  <c r="CS445"/>
  <c r="X448"/>
  <c r="AE448"/>
  <c r="AL448"/>
  <c r="AS448"/>
  <c r="BB448"/>
  <c r="BF448"/>
  <c r="BQ448"/>
  <c r="BX448"/>
  <c r="CL448"/>
  <c r="CS448"/>
  <c r="B463"/>
  <c r="CH11" i="3"/>
  <c r="CQ11"/>
  <c r="CQ56" s="1"/>
  <c r="DB11"/>
  <c r="DV11"/>
  <c r="EF11"/>
  <c r="EP11"/>
  <c r="AR12"/>
  <c r="AB14" i="19" s="1"/>
  <c r="CH18" i="3"/>
  <c r="CQ18"/>
  <c r="DB18"/>
  <c r="DV18"/>
  <c r="EF18"/>
  <c r="EP18"/>
  <c r="CH22"/>
  <c r="CH28" s="1"/>
  <c r="CH36" s="1"/>
  <c r="CQ22"/>
  <c r="DB22"/>
  <c r="DV22"/>
  <c r="EF22"/>
  <c r="EF28" s="1"/>
  <c r="EP22"/>
  <c r="AI23"/>
  <c r="CQ28"/>
  <c r="DB28"/>
  <c r="DB36" s="1"/>
  <c r="DB56" s="1"/>
  <c r="AR37" s="1"/>
  <c r="DV28"/>
  <c r="EP28"/>
  <c r="EP36"/>
  <c r="AI30"/>
  <c r="CH35"/>
  <c r="CQ35"/>
  <c r="CQ36" s="1"/>
  <c r="DB35"/>
  <c r="DV35"/>
  <c r="EF35"/>
  <c r="EP35"/>
  <c r="AR42"/>
  <c r="CH52"/>
  <c r="CQ52"/>
  <c r="DB52"/>
  <c r="DV52"/>
  <c r="EF52"/>
  <c r="EP52"/>
  <c r="CR65"/>
  <c r="CR66"/>
  <c r="AQ67"/>
  <c r="BB67"/>
  <c r="BB68" s="1"/>
  <c r="BI67"/>
  <c r="BI68" s="1"/>
  <c r="BI74" s="1"/>
  <c r="BP67"/>
  <c r="BW67"/>
  <c r="CD67"/>
  <c r="CD68" s="1"/>
  <c r="AQ68"/>
  <c r="BW68"/>
  <c r="CK68"/>
  <c r="CR69"/>
  <c r="CR72"/>
  <c r="BB73"/>
  <c r="BI73"/>
  <c r="BP73"/>
  <c r="BW73"/>
  <c r="CD73"/>
  <c r="CK73"/>
  <c r="CK78" s="1"/>
  <c r="CK84" s="1"/>
  <c r="BW74"/>
  <c r="CK74"/>
  <c r="CR76"/>
  <c r="BB77"/>
  <c r="BI77"/>
  <c r="BP77"/>
  <c r="BW77"/>
  <c r="BW78" s="1"/>
  <c r="BW84" s="1"/>
  <c r="CD77"/>
  <c r="CK77"/>
  <c r="BI78"/>
  <c r="BP78"/>
  <c r="BP84" s="1"/>
  <c r="DX78"/>
  <c r="EE78"/>
  <c r="EL78"/>
  <c r="ES78"/>
  <c r="FB78"/>
  <c r="FF78"/>
  <c r="FQ78"/>
  <c r="FX78"/>
  <c r="GL78"/>
  <c r="GS78"/>
  <c r="CR80"/>
  <c r="BB82"/>
  <c r="BI82"/>
  <c r="BP82"/>
  <c r="BW82"/>
  <c r="CD82"/>
  <c r="CK82"/>
  <c r="CR83"/>
  <c r="AQ88"/>
  <c r="DX88"/>
  <c r="EE88"/>
  <c r="EL88"/>
  <c r="ES88"/>
  <c r="FB88"/>
  <c r="FF88"/>
  <c r="FQ88"/>
  <c r="FX88"/>
  <c r="GL88"/>
  <c r="GS88"/>
  <c r="AQ89"/>
  <c r="BB90"/>
  <c r="AQ90" s="1"/>
  <c r="BI90"/>
  <c r="BP90"/>
  <c r="BW90"/>
  <c r="BW96" s="1"/>
  <c r="CD90"/>
  <c r="CK90"/>
  <c r="CR90"/>
  <c r="AQ91"/>
  <c r="AQ92"/>
  <c r="AQ93"/>
  <c r="AQ94"/>
  <c r="AR38"/>
  <c r="BB95"/>
  <c r="BI95"/>
  <c r="BP95"/>
  <c r="BW95"/>
  <c r="AQ95" s="1"/>
  <c r="CD95"/>
  <c r="CK95"/>
  <c r="CR95"/>
  <c r="BI96"/>
  <c r="BP96"/>
  <c r="CD96"/>
  <c r="CK96"/>
  <c r="CR96"/>
  <c r="DX98"/>
  <c r="EE98"/>
  <c r="EL98"/>
  <c r="ES98"/>
  <c r="FB98"/>
  <c r="FB103" s="1"/>
  <c r="FB106" s="1"/>
  <c r="FF98"/>
  <c r="FQ98"/>
  <c r="FX98"/>
  <c r="GL98"/>
  <c r="GL103" s="1"/>
  <c r="GL106" s="1"/>
  <c r="GL112" s="1"/>
  <c r="GS98"/>
  <c r="DX101"/>
  <c r="EE101"/>
  <c r="EL101"/>
  <c r="EL103" s="1"/>
  <c r="ES101"/>
  <c r="FB101"/>
  <c r="FF101"/>
  <c r="FQ101"/>
  <c r="FQ103" s="1"/>
  <c r="FX101"/>
  <c r="GL101"/>
  <c r="GS101"/>
  <c r="DX103"/>
  <c r="DX106" s="1"/>
  <c r="FF103"/>
  <c r="FF106" s="1"/>
  <c r="GS103"/>
  <c r="AQ104"/>
  <c r="EL106"/>
  <c r="AR40" s="1"/>
  <c r="FQ106"/>
  <c r="GS106"/>
  <c r="GS112" s="1"/>
  <c r="H42" i="18" s="1"/>
  <c r="AQ107" i="3"/>
  <c r="AQ110"/>
  <c r="AR41"/>
  <c r="BJ113"/>
  <c r="BQ113"/>
  <c r="BX113"/>
  <c r="CE113"/>
  <c r="CL113"/>
  <c r="CS113"/>
  <c r="AB10" i="19" s="1"/>
  <c r="AR8" i="3"/>
  <c r="H152" i="10"/>
  <c r="AL191"/>
  <c r="AL200"/>
  <c r="AL204"/>
  <c r="AL211"/>
  <c r="AL218"/>
  <c r="L226"/>
  <c r="AL233"/>
  <c r="CR75" i="3"/>
  <c r="AQ77"/>
  <c r="GS74" i="2"/>
  <c r="EQ76"/>
  <c r="GS76"/>
  <c r="Z25" i="12"/>
  <c r="L31"/>
  <c r="L35" s="1"/>
  <c r="J35"/>
  <c r="J41" s="1"/>
  <c r="J9"/>
  <c r="J11" s="1"/>
  <c r="J17" s="1"/>
  <c r="H31"/>
  <c r="Z31"/>
  <c r="H35"/>
  <c r="H41" s="1"/>
  <c r="Z34"/>
  <c r="Z39"/>
  <c r="L41"/>
  <c r="J53"/>
  <c r="H30" i="15"/>
  <c r="H34" s="1"/>
  <c r="J30"/>
  <c r="J34"/>
  <c r="J9" s="1"/>
  <c r="L30"/>
  <c r="L34"/>
  <c r="N30"/>
  <c r="N34"/>
  <c r="N9" s="1"/>
  <c r="N11" s="1"/>
  <c r="N17" s="1"/>
  <c r="R30"/>
  <c r="R34" s="1"/>
  <c r="T30"/>
  <c r="T34"/>
  <c r="V30"/>
  <c r="V34" s="1"/>
  <c r="H30" i="14"/>
  <c r="H34" s="1"/>
  <c r="J30"/>
  <c r="N30"/>
  <c r="N34" s="1"/>
  <c r="P30"/>
  <c r="P34" s="1"/>
  <c r="R30"/>
  <c r="V30"/>
  <c r="V34" s="1"/>
  <c r="X30"/>
  <c r="X34"/>
  <c r="X40" s="1"/>
  <c r="H30" i="13"/>
  <c r="J34"/>
  <c r="L30"/>
  <c r="L34"/>
  <c r="L9" s="1"/>
  <c r="L11" s="1"/>
  <c r="L17" s="1"/>
  <c r="L18" s="1"/>
  <c r="N30"/>
  <c r="N34"/>
  <c r="N9" s="1"/>
  <c r="P30"/>
  <c r="P34"/>
  <c r="P40" s="1"/>
  <c r="R34"/>
  <c r="R9" s="1"/>
  <c r="R11" s="1"/>
  <c r="R17" s="1"/>
  <c r="T30"/>
  <c r="T34"/>
  <c r="V30"/>
  <c r="V34"/>
  <c r="X30"/>
  <c r="X34"/>
  <c r="J11" i="15"/>
  <c r="J17"/>
  <c r="J18"/>
  <c r="N40"/>
  <c r="T9"/>
  <c r="T11" s="1"/>
  <c r="T17" s="1"/>
  <c r="T18" s="1"/>
  <c r="H51"/>
  <c r="Z51" s="1"/>
  <c r="Z47"/>
  <c r="H52"/>
  <c r="J52"/>
  <c r="Z29"/>
  <c r="Z33"/>
  <c r="N40" i="14"/>
  <c r="N9"/>
  <c r="N11" s="1"/>
  <c r="N17" s="1"/>
  <c r="V40"/>
  <c r="V9"/>
  <c r="V11" s="1"/>
  <c r="V17" s="1"/>
  <c r="X9"/>
  <c r="X11"/>
  <c r="X17" s="1"/>
  <c r="X18" s="1"/>
  <c r="H51"/>
  <c r="Z47"/>
  <c r="H52"/>
  <c r="J52"/>
  <c r="J40" i="13"/>
  <c r="J9"/>
  <c r="J11"/>
  <c r="J17" s="1"/>
  <c r="J18"/>
  <c r="L40"/>
  <c r="N40"/>
  <c r="N11"/>
  <c r="N17" s="1"/>
  <c r="P9"/>
  <c r="P11" s="1"/>
  <c r="T9"/>
  <c r="T11"/>
  <c r="T17" s="1"/>
  <c r="T18" s="1"/>
  <c r="X40"/>
  <c r="X9"/>
  <c r="X11" s="1"/>
  <c r="X17" s="1"/>
  <c r="H51"/>
  <c r="Z51"/>
  <c r="Z47"/>
  <c r="J52"/>
  <c r="Z33"/>
  <c r="Z46"/>
  <c r="X9" i="12"/>
  <c r="X11" s="1"/>
  <c r="X41"/>
  <c r="V9"/>
  <c r="V11"/>
  <c r="V17" s="1"/>
  <c r="V18" s="1"/>
  <c r="T9"/>
  <c r="T11"/>
  <c r="T17" s="1"/>
  <c r="T41"/>
  <c r="P9"/>
  <c r="P11" s="1"/>
  <c r="P41"/>
  <c r="N9"/>
  <c r="N11" s="1"/>
  <c r="N17" s="1"/>
  <c r="N18" s="1"/>
  <c r="N41"/>
  <c r="L9"/>
  <c r="L11" s="1"/>
  <c r="L17" s="1"/>
  <c r="H9" i="14"/>
  <c r="B119" i="19"/>
  <c r="B235"/>
  <c r="B350"/>
  <c r="B400" s="1"/>
  <c r="AU177"/>
  <c r="AU293"/>
  <c r="J153" i="10"/>
  <c r="EQ100" i="2"/>
  <c r="EQ103"/>
  <c r="EQ106"/>
  <c r="EQ109" s="1"/>
  <c r="AQ41" s="1"/>
  <c r="EF19"/>
  <c r="S29" i="19"/>
  <c r="CE447" i="2"/>
  <c r="CE448"/>
  <c r="BJ448"/>
  <c r="CE437"/>
  <c r="CE445" s="1"/>
  <c r="BJ445"/>
  <c r="CE427"/>
  <c r="CE435"/>
  <c r="BJ435"/>
  <c r="CE416"/>
  <c r="CE425" s="1"/>
  <c r="BJ425"/>
  <c r="GF396"/>
  <c r="GF387"/>
  <c r="GF394"/>
  <c r="FK394"/>
  <c r="GF377"/>
  <c r="GF367"/>
  <c r="GF375" s="1"/>
  <c r="FK375"/>
  <c r="GF358"/>
  <c r="CE395"/>
  <c r="CE403" s="1"/>
  <c r="BJ403"/>
  <c r="CE393"/>
  <c r="BJ393"/>
  <c r="CE374"/>
  <c r="CE382" s="1"/>
  <c r="BJ382"/>
  <c r="CE369"/>
  <c r="CE372"/>
  <c r="BJ372"/>
  <c r="CE358"/>
  <c r="BJ367"/>
  <c r="GF330"/>
  <c r="GF320"/>
  <c r="GF310"/>
  <c r="GF318"/>
  <c r="FK318"/>
  <c r="GF300"/>
  <c r="GF308"/>
  <c r="FK308"/>
  <c r="CE339"/>
  <c r="CE330"/>
  <c r="CE337"/>
  <c r="BJ337"/>
  <c r="CE320"/>
  <c r="CE328"/>
  <c r="BJ328"/>
  <c r="CE318"/>
  <c r="BJ318"/>
  <c r="BJ308"/>
  <c r="GF281"/>
  <c r="GF271"/>
  <c r="GF279" s="1"/>
  <c r="FK279"/>
  <c r="GF261"/>
  <c r="GF252"/>
  <c r="GF259" s="1"/>
  <c r="FK259"/>
  <c r="CE281"/>
  <c r="CE262"/>
  <c r="BJ269"/>
  <c r="CE251"/>
  <c r="CE242"/>
  <c r="CE184"/>
  <c r="CE191" s="1"/>
  <c r="BJ191"/>
  <c r="CE193"/>
  <c r="CE202"/>
  <c r="CE214"/>
  <c r="CE223"/>
  <c r="FK230"/>
  <c r="GF214"/>
  <c r="GF221" s="1"/>
  <c r="GF205"/>
  <c r="GF212" s="1"/>
  <c r="FK212"/>
  <c r="GF196"/>
  <c r="GF184"/>
  <c r="FK194"/>
  <c r="GF154"/>
  <c r="GF145"/>
  <c r="CE165"/>
  <c r="CE145"/>
  <c r="GE100" i="3"/>
  <c r="GE101"/>
  <c r="FJ101"/>
  <c r="GE90"/>
  <c r="GE98" s="1"/>
  <c r="FJ98"/>
  <c r="GE80"/>
  <c r="BB2"/>
  <c r="DB2"/>
  <c r="BB61"/>
  <c r="DB60"/>
  <c r="FB60"/>
  <c r="GE69"/>
  <c r="GE78"/>
  <c r="FJ78"/>
  <c r="D156" i="10"/>
  <c r="D157" s="1"/>
  <c r="I157" s="1"/>
  <c r="I155"/>
  <c r="J155"/>
  <c r="I156"/>
  <c r="J156" s="1"/>
  <c r="D158"/>
  <c r="I158" s="1"/>
  <c r="J158" s="1"/>
  <c r="J157"/>
  <c r="D159"/>
  <c r="D160" s="1"/>
  <c r="H129" i="12"/>
  <c r="X129"/>
  <c r="V152"/>
  <c r="X170"/>
  <c r="V184"/>
  <c r="T207"/>
  <c r="V224"/>
  <c r="T238"/>
  <c r="R261"/>
  <c r="T279"/>
  <c r="R293"/>
  <c r="P316"/>
  <c r="J259"/>
  <c r="J227"/>
  <c r="J229"/>
  <c r="J235"/>
  <c r="J236" s="1"/>
  <c r="N259"/>
  <c r="N227"/>
  <c r="N229"/>
  <c r="N235"/>
  <c r="P259"/>
  <c r="P227"/>
  <c r="P229"/>
  <c r="P235"/>
  <c r="R259"/>
  <c r="R229"/>
  <c r="R235"/>
  <c r="V259"/>
  <c r="V227"/>
  <c r="V229"/>
  <c r="V235" s="1"/>
  <c r="V236" s="1"/>
  <c r="X259"/>
  <c r="X227"/>
  <c r="X229"/>
  <c r="X235" s="1"/>
  <c r="X236" s="1"/>
  <c r="Z289"/>
  <c r="H308"/>
  <c r="J314"/>
  <c r="J282"/>
  <c r="J284" s="1"/>
  <c r="J290"/>
  <c r="J291" s="1"/>
  <c r="L314"/>
  <c r="L282"/>
  <c r="L284" s="1"/>
  <c r="L290"/>
  <c r="P314"/>
  <c r="P282"/>
  <c r="P284" s="1"/>
  <c r="P290"/>
  <c r="P291" s="1"/>
  <c r="R314"/>
  <c r="R282"/>
  <c r="R284" s="1"/>
  <c r="R290"/>
  <c r="R291" s="1"/>
  <c r="T314"/>
  <c r="T282"/>
  <c r="T284" s="1"/>
  <c r="T290"/>
  <c r="V314"/>
  <c r="V282"/>
  <c r="V284" s="1"/>
  <c r="V290" s="1"/>
  <c r="V291" s="1"/>
  <c r="X314"/>
  <c r="X282"/>
  <c r="X284" s="1"/>
  <c r="X290"/>
  <c r="X291" s="1"/>
  <c r="P236"/>
  <c r="R236"/>
  <c r="L291"/>
  <c r="T291"/>
  <c r="N219"/>
  <c r="Z231"/>
  <c r="Z248"/>
  <c r="Z265"/>
  <c r="Z286"/>
  <c r="Z303"/>
  <c r="Z320"/>
  <c r="J150"/>
  <c r="J118"/>
  <c r="J120" s="1"/>
  <c r="N150"/>
  <c r="N118"/>
  <c r="N120"/>
  <c r="N126" s="1"/>
  <c r="N127" s="1"/>
  <c r="P118"/>
  <c r="P120"/>
  <c r="P126"/>
  <c r="P127" s="1"/>
  <c r="R150"/>
  <c r="R118"/>
  <c r="R120"/>
  <c r="R126"/>
  <c r="R127" s="1"/>
  <c r="T118"/>
  <c r="T120"/>
  <c r="T126"/>
  <c r="V150"/>
  <c r="V118"/>
  <c r="V120"/>
  <c r="V126"/>
  <c r="X118"/>
  <c r="X120" s="1"/>
  <c r="X126" s="1"/>
  <c r="H199"/>
  <c r="J205"/>
  <c r="J175"/>
  <c r="J181"/>
  <c r="J182" s="1"/>
  <c r="L205"/>
  <c r="L173"/>
  <c r="L175"/>
  <c r="N205"/>
  <c r="N173"/>
  <c r="N175"/>
  <c r="N181"/>
  <c r="N182" s="1"/>
  <c r="P205"/>
  <c r="P175"/>
  <c r="P181"/>
  <c r="V205"/>
  <c r="V175"/>
  <c r="V181"/>
  <c r="V182" s="1"/>
  <c r="V127"/>
  <c r="X127"/>
  <c r="P182"/>
  <c r="Z122"/>
  <c r="Z156"/>
  <c r="Z177"/>
  <c r="Z194"/>
  <c r="Z211"/>
  <c r="J61"/>
  <c r="J75"/>
  <c r="H98"/>
  <c r="X98"/>
  <c r="Y194" i="10"/>
  <c r="J96" i="12"/>
  <c r="J64"/>
  <c r="J66" s="1"/>
  <c r="L96"/>
  <c r="L64"/>
  <c r="L66"/>
  <c r="L72" s="1"/>
  <c r="L73" s="1"/>
  <c r="N96"/>
  <c r="N64"/>
  <c r="N66"/>
  <c r="N72" s="1"/>
  <c r="N73" s="1"/>
  <c r="P96"/>
  <c r="R96"/>
  <c r="R64"/>
  <c r="R66" s="1"/>
  <c r="R72" s="1"/>
  <c r="R73" s="1"/>
  <c r="T96"/>
  <c r="T64"/>
  <c r="T66" s="1"/>
  <c r="T72" s="1"/>
  <c r="T73" s="1"/>
  <c r="V96"/>
  <c r="V64"/>
  <c r="V66"/>
  <c r="V72" s="1"/>
  <c r="V73" s="1"/>
  <c r="X96"/>
  <c r="Z68"/>
  <c r="Z85"/>
  <c r="Z102"/>
  <c r="AU62" i="19"/>
  <c r="N6" i="12"/>
  <c r="L20"/>
  <c r="J43"/>
  <c r="J6" i="13"/>
  <c r="H20"/>
  <c r="X20"/>
  <c r="V42"/>
  <c r="X6" i="14"/>
  <c r="V20"/>
  <c r="T42"/>
  <c r="V6" i="15"/>
  <c r="T20"/>
  <c r="R42"/>
  <c r="H314" i="12"/>
  <c r="H282"/>
  <c r="H284"/>
  <c r="H290" s="1"/>
  <c r="AH23" i="2"/>
  <c r="EQ68"/>
  <c r="Y141" i="10"/>
  <c r="Y143"/>
  <c r="AR96"/>
  <c r="AW95"/>
  <c r="AX95"/>
  <c r="AW94"/>
  <c r="AX94" s="1"/>
  <c r="AE96"/>
  <c r="AE97" s="1"/>
  <c r="AJ95"/>
  <c r="AK95"/>
  <c r="AJ94"/>
  <c r="AK94"/>
  <c r="R96"/>
  <c r="W96" s="1"/>
  <c r="W95"/>
  <c r="X95" s="1"/>
  <c r="W94"/>
  <c r="X94" s="1"/>
  <c r="D96"/>
  <c r="I96" s="1"/>
  <c r="J96" s="1"/>
  <c r="I95"/>
  <c r="J95"/>
  <c r="I94"/>
  <c r="J94"/>
  <c r="AR36"/>
  <c r="AW35"/>
  <c r="AX35" s="1"/>
  <c r="AW34"/>
  <c r="AX34" s="1"/>
  <c r="AE36"/>
  <c r="AJ35"/>
  <c r="AK35" s="1"/>
  <c r="AJ34"/>
  <c r="AK34"/>
  <c r="R36"/>
  <c r="W36" s="1"/>
  <c r="W35"/>
  <c r="X35" s="1"/>
  <c r="W34"/>
  <c r="X34"/>
  <c r="D36"/>
  <c r="D37" s="1"/>
  <c r="I35"/>
  <c r="J35"/>
  <c r="I34"/>
  <c r="J34" s="1"/>
  <c r="AR97"/>
  <c r="AW97" s="1"/>
  <c r="AW96"/>
  <c r="AX96"/>
  <c r="AJ96"/>
  <c r="AK96" s="1"/>
  <c r="R97"/>
  <c r="R98" s="1"/>
  <c r="R99" s="1"/>
  <c r="X96"/>
  <c r="D97"/>
  <c r="D98" s="1"/>
  <c r="I98" s="1"/>
  <c r="J98" s="1"/>
  <c r="AR37"/>
  <c r="AW37" s="1"/>
  <c r="AW36"/>
  <c r="AX36"/>
  <c r="R37"/>
  <c r="X36"/>
  <c r="I36"/>
  <c r="J36" s="1"/>
  <c r="AR98"/>
  <c r="AX97"/>
  <c r="AE98"/>
  <c r="AJ98" s="1"/>
  <c r="AK98" s="1"/>
  <c r="AJ97"/>
  <c r="AK97" s="1"/>
  <c r="W97"/>
  <c r="X97"/>
  <c r="AR38"/>
  <c r="AX37"/>
  <c r="R38"/>
  <c r="R39" s="1"/>
  <c r="W37"/>
  <c r="X37" s="1"/>
  <c r="D38"/>
  <c r="I38" s="1"/>
  <c r="I37"/>
  <c r="J37" s="1"/>
  <c r="AR99"/>
  <c r="AR100" s="1"/>
  <c r="AW100" s="1"/>
  <c r="AW98"/>
  <c r="AX98" s="1"/>
  <c r="W98"/>
  <c r="X98" s="1"/>
  <c r="AR39"/>
  <c r="AR40" s="1"/>
  <c r="AW40" s="1"/>
  <c r="AX40" s="1"/>
  <c r="AW38"/>
  <c r="AX38" s="1"/>
  <c r="W38"/>
  <c r="X38"/>
  <c r="D39"/>
  <c r="I39" s="1"/>
  <c r="J39" s="1"/>
  <c r="J38"/>
  <c r="R100"/>
  <c r="W99"/>
  <c r="X99" s="1"/>
  <c r="R40"/>
  <c r="R41" s="1"/>
  <c r="W39"/>
  <c r="X39" s="1"/>
  <c r="AX100"/>
  <c r="R101"/>
  <c r="W101" s="1"/>
  <c r="X101" s="1"/>
  <c r="W100"/>
  <c r="X100"/>
  <c r="W40"/>
  <c r="X40" s="1"/>
  <c r="R102"/>
  <c r="W102"/>
  <c r="X102"/>
  <c r="L148"/>
  <c r="Y146"/>
  <c r="J200" s="1"/>
  <c r="L207" s="1"/>
  <c r="Y148"/>
  <c r="J231" s="1"/>
  <c r="L232" s="1"/>
  <c r="G119" i="18"/>
  <c r="N61" s="1"/>
  <c r="J54"/>
  <c r="S41" i="19"/>
  <c r="Y139" i="11"/>
  <c r="Y209" i="10"/>
  <c r="AQ109" i="3"/>
  <c r="AR46"/>
  <c r="CH56"/>
  <c r="D36" i="11"/>
  <c r="I35"/>
  <c r="J35"/>
  <c r="R36"/>
  <c r="W35"/>
  <c r="X35"/>
  <c r="AE36"/>
  <c r="AE37" s="1"/>
  <c r="AJ35"/>
  <c r="AK35" s="1"/>
  <c r="AR36"/>
  <c r="AW36" s="1"/>
  <c r="AW35"/>
  <c r="AX35"/>
  <c r="D96"/>
  <c r="I95"/>
  <c r="J95"/>
  <c r="R96"/>
  <c r="R97" s="1"/>
  <c r="W95"/>
  <c r="X95"/>
  <c r="AE96"/>
  <c r="AJ95"/>
  <c r="AK95" s="1"/>
  <c r="AR96"/>
  <c r="AW96" s="1"/>
  <c r="AW95"/>
  <c r="AX95"/>
  <c r="L143"/>
  <c r="D156"/>
  <c r="D157" s="1"/>
  <c r="D158" s="1"/>
  <c r="I155"/>
  <c r="J155" s="1"/>
  <c r="Y209"/>
  <c r="Y208"/>
  <c r="I34"/>
  <c r="J34" s="1"/>
  <c r="W34"/>
  <c r="X34"/>
  <c r="AJ34"/>
  <c r="AK34" s="1"/>
  <c r="AW34"/>
  <c r="AX34"/>
  <c r="Y168"/>
  <c r="L207"/>
  <c r="I94"/>
  <c r="J94" s="1"/>
  <c r="W94"/>
  <c r="X94" s="1"/>
  <c r="AJ94"/>
  <c r="AK94" s="1"/>
  <c r="AW94"/>
  <c r="AX94"/>
  <c r="I154"/>
  <c r="J154" s="1"/>
  <c r="Y166"/>
  <c r="I156"/>
  <c r="J156" s="1"/>
  <c r="L148"/>
  <c r="AR97"/>
  <c r="AW97" s="1"/>
  <c r="AX96"/>
  <c r="AE97"/>
  <c r="AE98" s="1"/>
  <c r="AJ98" s="1"/>
  <c r="AK98" s="1"/>
  <c r="AJ96"/>
  <c r="AK96" s="1"/>
  <c r="D97"/>
  <c r="I96"/>
  <c r="J96"/>
  <c r="AR37"/>
  <c r="AW37" s="1"/>
  <c r="AX36"/>
  <c r="R37"/>
  <c r="W37" s="1"/>
  <c r="X37" s="1"/>
  <c r="W36"/>
  <c r="X36" s="1"/>
  <c r="D37"/>
  <c r="I36"/>
  <c r="J36"/>
  <c r="D38"/>
  <c r="D39" s="1"/>
  <c r="I37"/>
  <c r="J37" s="1"/>
  <c r="AX37"/>
  <c r="D98"/>
  <c r="I98" s="1"/>
  <c r="J98" s="1"/>
  <c r="I97"/>
  <c r="J97" s="1"/>
  <c r="AR98"/>
  <c r="AR99" s="1"/>
  <c r="AR100" s="1"/>
  <c r="AX97"/>
  <c r="I157"/>
  <c r="J157" s="1"/>
  <c r="AE99"/>
  <c r="AE100" s="1"/>
  <c r="AW99"/>
  <c r="AX99" s="1"/>
  <c r="A61"/>
  <c r="AB61"/>
  <c r="AN318" i="19"/>
  <c r="CA331" l="1"/>
  <c r="CA340"/>
  <c r="AL133" i="5"/>
  <c r="CS143"/>
  <c r="FK135"/>
  <c r="CS154"/>
  <c r="FK145"/>
  <c r="GT221"/>
  <c r="BJ221"/>
  <c r="GF157" i="2"/>
  <c r="FK162"/>
  <c r="CE271"/>
  <c r="CE279" s="1"/>
  <c r="BJ279"/>
  <c r="GF166"/>
  <c r="FK172"/>
  <c r="CE206"/>
  <c r="BJ212"/>
  <c r="CE212"/>
  <c r="BJ221"/>
  <c r="GF162"/>
  <c r="GF194"/>
  <c r="CE221"/>
  <c r="BX450"/>
  <c r="AQ13" s="1"/>
  <c r="AQ14" s="1"/>
  <c r="AN313" i="19"/>
  <c r="AN328"/>
  <c r="AH381"/>
  <c r="D40" i="11"/>
  <c r="I39"/>
  <c r="J39" s="1"/>
  <c r="AE38"/>
  <c r="AJ37"/>
  <c r="AK37" s="1"/>
  <c r="Z109" i="10"/>
  <c r="AR101" i="11"/>
  <c r="AW100"/>
  <c r="AX100" s="1"/>
  <c r="D159"/>
  <c r="I158"/>
  <c r="J158" s="1"/>
  <c r="W41" i="10"/>
  <c r="X41" s="1"/>
  <c r="Z49" s="1"/>
  <c r="Z50" s="1"/>
  <c r="R42"/>
  <c r="W42" s="1"/>
  <c r="X42" s="1"/>
  <c r="AQ70" i="3"/>
  <c r="AI24"/>
  <c r="EQ80" i="2"/>
  <c r="GS80" s="1"/>
  <c r="BX453"/>
  <c r="W97" i="11"/>
  <c r="X97" s="1"/>
  <c r="R98"/>
  <c r="AJ100"/>
  <c r="AK100" s="1"/>
  <c r="AE101"/>
  <c r="L215"/>
  <c r="L218" s="1"/>
  <c r="L227" s="1"/>
  <c r="S37" i="19"/>
  <c r="D99" i="11"/>
  <c r="D161" i="10"/>
  <c r="I160"/>
  <c r="J160" s="1"/>
  <c r="J34" i="14"/>
  <c r="L40" i="15"/>
  <c r="L9"/>
  <c r="L11" s="1"/>
  <c r="L17" s="1"/>
  <c r="L18" s="1"/>
  <c r="AQ10" i="2"/>
  <c r="V13" i="19" s="1"/>
  <c r="EQ78" i="2"/>
  <c r="T30" i="14"/>
  <c r="T34" s="1"/>
  <c r="V52"/>
  <c r="Z46"/>
  <c r="Z28" i="11"/>
  <c r="Y143"/>
  <c r="Y148" s="1"/>
  <c r="J231" s="1"/>
  <c r="AR41" i="10"/>
  <c r="AJ99" i="11"/>
  <c r="AK99" s="1"/>
  <c r="I38"/>
  <c r="J38" s="1"/>
  <c r="AW98"/>
  <c r="AX98" s="1"/>
  <c r="AR38"/>
  <c r="AJ36"/>
  <c r="AK36" s="1"/>
  <c r="W96"/>
  <c r="X96" s="1"/>
  <c r="AJ97"/>
  <c r="AK97" s="1"/>
  <c r="R38"/>
  <c r="Y141"/>
  <c r="AN36" i="19"/>
  <c r="AN37" s="1"/>
  <c r="D40" i="10"/>
  <c r="AE99"/>
  <c r="AE37"/>
  <c r="AJ36"/>
  <c r="AK36" s="1"/>
  <c r="I159"/>
  <c r="J159" s="1"/>
  <c r="GE103" i="3"/>
  <c r="GE106" s="1"/>
  <c r="AR39" s="1"/>
  <c r="AR43" s="1"/>
  <c r="CR77"/>
  <c r="AR45"/>
  <c r="AR47" s="1"/>
  <c r="EE103"/>
  <c r="EE106" s="1"/>
  <c r="EF36"/>
  <c r="EF56" s="1"/>
  <c r="AS450" i="2"/>
  <c r="AS453" s="1"/>
  <c r="CS249"/>
  <c r="S32" i="19"/>
  <c r="S35" s="1"/>
  <c r="CF87" i="2"/>
  <c r="CF114" s="1"/>
  <c r="R9" i="12"/>
  <c r="R11" s="1"/>
  <c r="R17" s="1"/>
  <c r="R18" s="1"/>
  <c r="Z35"/>
  <c r="R41"/>
  <c r="Z41" s="1"/>
  <c r="T53"/>
  <c r="Z47"/>
  <c r="H16"/>
  <c r="Z15"/>
  <c r="P16" i="13"/>
  <c r="P17" s="1"/>
  <c r="Z13"/>
  <c r="L52" i="15"/>
  <c r="Z52" s="1"/>
  <c r="Z46"/>
  <c r="I97" i="10"/>
  <c r="J97" s="1"/>
  <c r="H173" i="12"/>
  <c r="H11" i="14"/>
  <c r="H17" s="1"/>
  <c r="H18" s="1"/>
  <c r="Z30" i="13"/>
  <c r="H34"/>
  <c r="H40" i="15"/>
  <c r="AH24" i="2"/>
  <c r="EQ69"/>
  <c r="GS69" s="1"/>
  <c r="EQ108"/>
  <c r="H205" i="12"/>
  <c r="H9" i="15"/>
  <c r="R40" i="13"/>
  <c r="H40" i="14"/>
  <c r="R9" i="15"/>
  <c r="R11" s="1"/>
  <c r="R17" s="1"/>
  <c r="R40"/>
  <c r="CR67" i="3"/>
  <c r="BP68"/>
  <c r="BP74" s="1"/>
  <c r="EP56"/>
  <c r="H46" i="18" s="1"/>
  <c r="X450" i="2"/>
  <c r="X453" s="1"/>
  <c r="BQ450"/>
  <c r="BQ453" s="1"/>
  <c r="GT133"/>
  <c r="CG73" i="19"/>
  <c r="FK142" i="2"/>
  <c r="GF142" s="1"/>
  <c r="EL143"/>
  <c r="GF146"/>
  <c r="CG103" i="19"/>
  <c r="GT162" i="2"/>
  <c r="GF197"/>
  <c r="FK203"/>
  <c r="CG144" i="19"/>
  <c r="CG149" s="1"/>
  <c r="CG158" s="1"/>
  <c r="GT203" i="2"/>
  <c r="BJ229"/>
  <c r="AL230"/>
  <c r="BJ195"/>
  <c r="AL200"/>
  <c r="AN142" i="19"/>
  <c r="CS200" i="2"/>
  <c r="BJ245"/>
  <c r="AL249"/>
  <c r="CE252"/>
  <c r="CE260" s="1"/>
  <c r="BJ260"/>
  <c r="AN199" i="19"/>
  <c r="CS260" i="2"/>
  <c r="FK246"/>
  <c r="EL250"/>
  <c r="FK267"/>
  <c r="EL269"/>
  <c r="CG218" i="19"/>
  <c r="GT279" i="2"/>
  <c r="FK285"/>
  <c r="EL288"/>
  <c r="CG232" i="19"/>
  <c r="GT288" i="2"/>
  <c r="CE341"/>
  <c r="BJ346"/>
  <c r="AN288" i="19"/>
  <c r="CS346" i="2"/>
  <c r="FK334"/>
  <c r="EL337"/>
  <c r="CG281" i="19"/>
  <c r="GT337" i="2"/>
  <c r="FK339"/>
  <c r="EL346"/>
  <c r="GF379"/>
  <c r="GF385" s="1"/>
  <c r="FK385"/>
  <c r="V9" i="13"/>
  <c r="V11" s="1"/>
  <c r="V17" s="1"/>
  <c r="V40"/>
  <c r="L30" i="14"/>
  <c r="L34" s="1"/>
  <c r="Z51"/>
  <c r="L52"/>
  <c r="Z52" s="1"/>
  <c r="P16" i="15"/>
  <c r="Z13"/>
  <c r="AW39" i="10"/>
  <c r="AX39" s="1"/>
  <c r="AR101"/>
  <c r="AW99"/>
  <c r="AX99" s="1"/>
  <c r="D99"/>
  <c r="Z29" i="14"/>
  <c r="P9"/>
  <c r="P11" s="1"/>
  <c r="P17" s="1"/>
  <c r="P18" s="1"/>
  <c r="P40"/>
  <c r="V9" i="15"/>
  <c r="V11" s="1"/>
  <c r="V17" s="1"/>
  <c r="V40"/>
  <c r="BB96" i="3"/>
  <c r="AI20"/>
  <c r="CR68"/>
  <c r="CL450" i="2"/>
  <c r="CL453" s="1"/>
  <c r="CL459" s="1"/>
  <c r="CL462" s="1"/>
  <c r="BB450"/>
  <c r="BB453" s="1"/>
  <c r="J18" i="12"/>
  <c r="L16" i="14"/>
  <c r="Z13"/>
  <c r="GS68" i="2"/>
  <c r="GF203"/>
  <c r="CE346"/>
  <c r="X17" i="12"/>
  <c r="X18" s="1"/>
  <c r="J40" i="15"/>
  <c r="H9" i="12"/>
  <c r="AL219" i="10"/>
  <c r="AL237" s="1"/>
  <c r="J194" s="1"/>
  <c r="L195" s="1"/>
  <c r="L196" s="1"/>
  <c r="L208" s="1"/>
  <c r="L215" s="1"/>
  <c r="FX103" i="3"/>
  <c r="ES103"/>
  <c r="ES106" s="1"/>
  <c r="AH87" i="2"/>
  <c r="AH114" s="1"/>
  <c r="X18" i="13"/>
  <c r="BB75" i="2"/>
  <c r="BB114"/>
  <c r="AQ37" s="1"/>
  <c r="EL152"/>
  <c r="FK147"/>
  <c r="GF147" s="1"/>
  <c r="AN161" i="19"/>
  <c r="CS221" i="2"/>
  <c r="AN248" i="19"/>
  <c r="CS308" i="2"/>
  <c r="GF397"/>
  <c r="GF404" s="1"/>
  <c r="FK404"/>
  <c r="AN362" i="19"/>
  <c r="AN371" s="1"/>
  <c r="CS425" i="2"/>
  <c r="GE83" i="3"/>
  <c r="GE88" s="1"/>
  <c r="FJ88"/>
  <c r="FJ103" s="1"/>
  <c r="FJ106" s="1"/>
  <c r="BI84"/>
  <c r="AQ38" i="2"/>
  <c r="EQ94"/>
  <c r="EQ95" s="1"/>
  <c r="GS67"/>
  <c r="L18" i="12"/>
  <c r="T18"/>
  <c r="V18" i="13"/>
  <c r="N18" i="14"/>
  <c r="V18"/>
  <c r="R52"/>
  <c r="Z16" i="15"/>
  <c r="V18"/>
  <c r="P30"/>
  <c r="P34" s="1"/>
  <c r="X30"/>
  <c r="X34" s="1"/>
  <c r="BJ136" i="2"/>
  <c r="CE136" s="1"/>
  <c r="AL143"/>
  <c r="CE282"/>
  <c r="CE288" s="1"/>
  <c r="BJ288"/>
  <c r="CG189" i="19"/>
  <c r="GT250" i="2"/>
  <c r="FK328"/>
  <c r="GF362"/>
  <c r="GF365" s="1"/>
  <c r="FK365"/>
  <c r="CG313" i="19"/>
  <c r="CG321" s="1"/>
  <c r="GT375" i="2"/>
  <c r="T127" i="12"/>
  <c r="H140"/>
  <c r="Z139"/>
  <c r="Z234"/>
  <c r="N236"/>
  <c r="H291"/>
  <c r="P17"/>
  <c r="P18" s="1"/>
  <c r="T40" i="13"/>
  <c r="R34" i="14"/>
  <c r="CD74" i="3"/>
  <c r="CD78"/>
  <c r="CD84" s="1"/>
  <c r="BB74"/>
  <c r="BB78" s="1"/>
  <c r="BF450" i="2"/>
  <c r="BF453" s="1"/>
  <c r="AE450"/>
  <c r="AE453" s="1"/>
  <c r="S21" i="19"/>
  <c r="V14"/>
  <c r="GE73" i="2"/>
  <c r="GE77" s="1"/>
  <c r="GE83" s="1"/>
  <c r="FC73"/>
  <c r="FC77" s="1"/>
  <c r="FC83" s="1"/>
  <c r="EQ70" s="1"/>
  <c r="EQ72" s="1"/>
  <c r="DB47"/>
  <c r="DB36"/>
  <c r="BB87" s="1"/>
  <c r="P53" i="12"/>
  <c r="X53"/>
  <c r="N18" i="13"/>
  <c r="R18"/>
  <c r="Z38"/>
  <c r="H52"/>
  <c r="Z52" s="1"/>
  <c r="N18" i="15"/>
  <c r="R18"/>
  <c r="AL133" i="2"/>
  <c r="BJ128"/>
  <c r="CE128" s="1"/>
  <c r="CG84" i="19"/>
  <c r="GT143" i="2"/>
  <c r="CG116" i="19"/>
  <c r="CG118" s="1"/>
  <c r="GT172" i="2"/>
  <c r="FK221"/>
  <c r="CG161" i="19"/>
  <c r="GT221" i="2"/>
  <c r="AN148" i="19"/>
  <c r="CS212" i="2"/>
  <c r="CG207" i="19"/>
  <c r="GT269" i="2"/>
  <c r="AN257" i="19"/>
  <c r="CS318" i="2"/>
  <c r="CE269"/>
  <c r="DV36" i="3"/>
  <c r="DV56" s="1"/>
  <c r="CS163" i="2"/>
  <c r="CS154"/>
  <c r="GT152"/>
  <c r="CS143"/>
  <c r="CS133"/>
  <c r="AN292" i="19"/>
  <c r="L180" i="12"/>
  <c r="Z179"/>
  <c r="AN264" i="19"/>
  <c r="CG283"/>
  <c r="CG292"/>
  <c r="H86" i="12"/>
  <c r="Z80"/>
  <c r="Z108"/>
  <c r="L140"/>
  <c r="L144" s="1"/>
  <c r="Z134"/>
  <c r="GF152" i="2"/>
  <c r="GF172"/>
  <c r="CG225" i="19"/>
  <c r="AN254"/>
  <c r="Z70" i="12"/>
  <c r="J71"/>
  <c r="Z107"/>
  <c r="J108"/>
  <c r="Z124"/>
  <c r="J125"/>
  <c r="Z161"/>
  <c r="J162"/>
  <c r="Z162" s="1"/>
  <c r="R195"/>
  <c r="X199"/>
  <c r="P271"/>
  <c r="Z108" i="10"/>
  <c r="Y166"/>
  <c r="AN234" i="19"/>
  <c r="AN283"/>
  <c r="CG274"/>
  <c r="I154" i="10"/>
  <c r="J154" s="1"/>
  <c r="T217" i="12"/>
  <c r="Z217" s="1"/>
  <c r="AH283" i="19"/>
  <c r="H326" i="12"/>
  <c r="Z326" s="1"/>
  <c r="Z325"/>
  <c r="T195"/>
  <c r="T199" s="1"/>
  <c r="H249"/>
  <c r="L253"/>
  <c r="T253"/>
  <c r="H271"/>
  <c r="Z271" s="1"/>
  <c r="X271"/>
  <c r="N304"/>
  <c r="AH274" i="19"/>
  <c r="AH349"/>
  <c r="EL133" i="5"/>
  <c r="FK126"/>
  <c r="FK133" s="1"/>
  <c r="EL250"/>
  <c r="FK242"/>
  <c r="FK250" s="1"/>
  <c r="Y168" i="10"/>
  <c r="CA225" i="19"/>
  <c r="CA264"/>
  <c r="CA283"/>
  <c r="EL212" i="5"/>
  <c r="FK205"/>
  <c r="FK212" s="1"/>
  <c r="DB19"/>
  <c r="EP36"/>
  <c r="CP87" s="1"/>
  <c r="GS74"/>
  <c r="EQ94"/>
  <c r="EL162"/>
  <c r="CS163"/>
  <c r="AL172"/>
  <c r="BJ191"/>
  <c r="EL203"/>
  <c r="GT212"/>
  <c r="AL230"/>
  <c r="BJ223"/>
  <c r="BJ230" s="1"/>
  <c r="BJ308"/>
  <c r="EP47"/>
  <c r="FJ83"/>
  <c r="GL73"/>
  <c r="GL77" s="1"/>
  <c r="GL83" s="1"/>
  <c r="BB86"/>
  <c r="CP110"/>
  <c r="CP114" s="1"/>
  <c r="FX95"/>
  <c r="BJ133"/>
  <c r="GT133"/>
  <c r="AL143"/>
  <c r="FK143"/>
  <c r="AL154"/>
  <c r="FK162"/>
  <c r="BJ172"/>
  <c r="CS191"/>
  <c r="FK203"/>
  <c r="AL212"/>
  <c r="EL221"/>
  <c r="AL249"/>
  <c r="BJ242"/>
  <c r="BJ249" s="1"/>
  <c r="GT259"/>
  <c r="BJ269"/>
  <c r="CS279"/>
  <c r="CS308"/>
  <c r="EL318"/>
  <c r="FK310"/>
  <c r="FK318" s="1"/>
  <c r="EL328"/>
  <c r="FK320"/>
  <c r="FK328" s="1"/>
  <c r="EL337"/>
  <c r="FK330"/>
  <c r="FK337" s="1"/>
  <c r="FK346"/>
  <c r="AL367"/>
  <c r="GT365"/>
  <c r="EL375"/>
  <c r="AH328" i="19"/>
  <c r="CA350"/>
  <c r="AH371"/>
  <c r="EP19" i="5"/>
  <c r="DB36"/>
  <c r="EQ89"/>
  <c r="EQ95" s="1"/>
  <c r="FC95"/>
  <c r="GE95"/>
  <c r="CS133"/>
  <c r="BJ135"/>
  <c r="BJ143" s="1"/>
  <c r="GT143"/>
  <c r="BJ145"/>
  <c r="BJ154" s="1"/>
  <c r="GT152"/>
  <c r="EL172"/>
  <c r="FK164"/>
  <c r="FK172" s="1"/>
  <c r="EL194"/>
  <c r="FK184"/>
  <c r="FK194" s="1"/>
  <c r="CS200"/>
  <c r="BJ202"/>
  <c r="AL221"/>
  <c r="FK214"/>
  <c r="FK221" s="1"/>
  <c r="EL230"/>
  <c r="AL260"/>
  <c r="BJ251"/>
  <c r="BJ260" s="1"/>
  <c r="EL269"/>
  <c r="FK261"/>
  <c r="FK269" s="1"/>
  <c r="EL279"/>
  <c r="FK271"/>
  <c r="FK279" s="1"/>
  <c r="EL404"/>
  <c r="FK396"/>
  <c r="CS318"/>
  <c r="CS328"/>
  <c r="CS337"/>
  <c r="EL346"/>
  <c r="FK365"/>
  <c r="GT385"/>
  <c r="GT394"/>
  <c r="AL403"/>
  <c r="AL425"/>
  <c r="CS445"/>
  <c r="GT230"/>
  <c r="GT250"/>
  <c r="CS269"/>
  <c r="AL279"/>
  <c r="EL308"/>
  <c r="AL346"/>
  <c r="GT346"/>
  <c r="CS367"/>
  <c r="GT375"/>
  <c r="AL372"/>
  <c r="AL382"/>
  <c r="EL385"/>
  <c r="AL393"/>
  <c r="EL394"/>
  <c r="CS425"/>
  <c r="AL435"/>
  <c r="AL445"/>
  <c r="GT162"/>
  <c r="AL163"/>
  <c r="CS172"/>
  <c r="AL191"/>
  <c r="GT203"/>
  <c r="CS221"/>
  <c r="CS230"/>
  <c r="CS249"/>
  <c r="CS260"/>
  <c r="EL259"/>
  <c r="GT269"/>
  <c r="BJ271"/>
  <c r="GT279"/>
  <c r="AL308"/>
  <c r="GT308"/>
  <c r="AL318"/>
  <c r="GT318"/>
  <c r="AL328"/>
  <c r="GT328"/>
  <c r="AL337"/>
  <c r="GT337"/>
  <c r="CS346"/>
  <c r="EL365"/>
  <c r="CS372"/>
  <c r="CS382"/>
  <c r="FK377"/>
  <c r="CS393"/>
  <c r="FK387"/>
  <c r="FK394" s="1"/>
  <c r="GT404"/>
  <c r="CS435"/>
  <c r="BJ445"/>
  <c r="J42" i="15"/>
  <c r="L20"/>
  <c r="N6"/>
  <c r="L42" i="14"/>
  <c r="N20"/>
  <c r="P6"/>
  <c r="N42" i="13"/>
  <c r="P20"/>
  <c r="R6"/>
  <c r="R43" i="12"/>
  <c r="T20"/>
  <c r="V6"/>
  <c r="N122" i="10"/>
  <c r="AB122" s="1"/>
  <c r="AO122" s="1"/>
  <c r="P98" i="12"/>
  <c r="R75"/>
  <c r="T61"/>
  <c r="K327"/>
  <c r="Z272"/>
  <c r="H316"/>
  <c r="J293"/>
  <c r="J279"/>
  <c r="J261"/>
  <c r="L238"/>
  <c r="N224"/>
  <c r="L207"/>
  <c r="N184"/>
  <c r="P170"/>
  <c r="N152"/>
  <c r="P129"/>
  <c r="R115"/>
  <c r="CG254" i="19"/>
  <c r="V42" i="15"/>
  <c r="N42"/>
  <c r="X20"/>
  <c r="P20"/>
  <c r="H20"/>
  <c r="R6"/>
  <c r="J6"/>
  <c r="P42" i="14"/>
  <c r="H42"/>
  <c r="R20"/>
  <c r="J20"/>
  <c r="T6"/>
  <c r="L6"/>
  <c r="R42" i="13"/>
  <c r="J42"/>
  <c r="T20"/>
  <c r="L20"/>
  <c r="V6"/>
  <c r="N6"/>
  <c r="V43" i="12"/>
  <c r="N43"/>
  <c r="X20"/>
  <c r="P20"/>
  <c r="H20"/>
  <c r="R6"/>
  <c r="L6"/>
  <c r="H61"/>
  <c r="L61" s="1"/>
  <c r="T98"/>
  <c r="L98"/>
  <c r="V75"/>
  <c r="N75"/>
  <c r="X61"/>
  <c r="P61"/>
  <c r="N111"/>
  <c r="T316"/>
  <c r="L316"/>
  <c r="V293"/>
  <c r="N293"/>
  <c r="X279"/>
  <c r="P279"/>
  <c r="V261"/>
  <c r="N261"/>
  <c r="X238"/>
  <c r="P238"/>
  <c r="H238"/>
  <c r="R224"/>
  <c r="X207"/>
  <c r="P207"/>
  <c r="H207"/>
  <c r="R184"/>
  <c r="J184"/>
  <c r="T170"/>
  <c r="J170"/>
  <c r="R152"/>
  <c r="J152"/>
  <c r="T129"/>
  <c r="L129"/>
  <c r="V115"/>
  <c r="N115"/>
  <c r="FB59" i="3"/>
  <c r="DB59"/>
  <c r="BB60"/>
  <c r="DB1"/>
  <c r="BB1"/>
  <c r="AN146" i="19"/>
  <c r="AN225"/>
  <c r="CA79"/>
  <c r="CA167"/>
  <c r="AX120" i="11"/>
  <c r="AQ231" i="2"/>
  <c r="AO61" i="11"/>
  <c r="N61"/>
  <c r="N1"/>
  <c r="AB1" s="1"/>
  <c r="AO1" s="1"/>
  <c r="CA66" i="19"/>
  <c r="AU235"/>
  <c r="AV119"/>
  <c r="B293"/>
  <c r="B177"/>
  <c r="BC463" i="2"/>
  <c r="FD405"/>
  <c r="BC404"/>
  <c r="FD347"/>
  <c r="BC347"/>
  <c r="FD289"/>
  <c r="BC289"/>
  <c r="FD231"/>
  <c r="BC231"/>
  <c r="FD173"/>
  <c r="BC173"/>
  <c r="C115"/>
  <c r="FC113"/>
  <c r="DB110"/>
  <c r="BB58"/>
  <c r="AX50" i="1"/>
  <c r="BN50" s="1"/>
  <c r="AN31" i="19"/>
  <c r="CA205"/>
  <c r="CA215"/>
  <c r="CA234"/>
  <c r="AH318"/>
  <c r="AH339"/>
  <c r="N110" i="12"/>
  <c r="AH79" i="19"/>
  <c r="AH89"/>
  <c r="AH100"/>
  <c r="AH109"/>
  <c r="AH118"/>
  <c r="CA89"/>
  <c r="CA98"/>
  <c r="CA108"/>
  <c r="CA118"/>
  <c r="AH137"/>
  <c r="AH146"/>
  <c r="AH158"/>
  <c r="AH167"/>
  <c r="AH176"/>
  <c r="CA140"/>
  <c r="CA149"/>
  <c r="CA158" s="1"/>
  <c r="CA176"/>
  <c r="AH195"/>
  <c r="AH206"/>
  <c r="AH215"/>
  <c r="AH225"/>
  <c r="AH234"/>
  <c r="CA196"/>
  <c r="CA311"/>
  <c r="CG108"/>
  <c r="BB1" i="2"/>
  <c r="DB1" s="1"/>
  <c r="N121" i="10"/>
  <c r="AB121" s="1"/>
  <c r="AO121" s="1"/>
  <c r="T43" i="12"/>
  <c r="P43"/>
  <c r="L43"/>
  <c r="H43"/>
  <c r="V20"/>
  <c r="R20"/>
  <c r="N20"/>
  <c r="J20"/>
  <c r="X6"/>
  <c r="T6"/>
  <c r="P6"/>
  <c r="J6"/>
  <c r="AP111" i="3"/>
  <c r="Z53" i="15"/>
  <c r="A56" i="12"/>
  <c r="N56" s="1"/>
  <c r="V98"/>
  <c r="R98"/>
  <c r="N98"/>
  <c r="J98"/>
  <c r="X75"/>
  <c r="T75"/>
  <c r="P75"/>
  <c r="L75"/>
  <c r="H75"/>
  <c r="V61"/>
  <c r="R61"/>
  <c r="N61"/>
  <c r="L115"/>
  <c r="V316"/>
  <c r="R316"/>
  <c r="N316"/>
  <c r="J316"/>
  <c r="X293"/>
  <c r="T293"/>
  <c r="P293"/>
  <c r="L293"/>
  <c r="H293"/>
  <c r="V279"/>
  <c r="R279"/>
  <c r="N279"/>
  <c r="X261"/>
  <c r="T261"/>
  <c r="P261"/>
  <c r="L261"/>
  <c r="H261"/>
  <c r="V238"/>
  <c r="R238"/>
  <c r="N238"/>
  <c r="J238"/>
  <c r="X224"/>
  <c r="T224"/>
  <c r="P224"/>
  <c r="J224"/>
  <c r="V207"/>
  <c r="R207"/>
  <c r="N207"/>
  <c r="J207"/>
  <c r="X184"/>
  <c r="T184"/>
  <c r="P184"/>
  <c r="L184"/>
  <c r="H184"/>
  <c r="V170"/>
  <c r="R170"/>
  <c r="N170"/>
  <c r="X152"/>
  <c r="T152"/>
  <c r="P152"/>
  <c r="L152"/>
  <c r="H152"/>
  <c r="V129"/>
  <c r="R129"/>
  <c r="N129"/>
  <c r="J129"/>
  <c r="X115"/>
  <c r="T115"/>
  <c r="P115"/>
  <c r="J115"/>
  <c r="CG205" i="19"/>
  <c r="CG215"/>
  <c r="CG311"/>
  <c r="X43" i="12"/>
  <c r="S54" i="19"/>
  <c r="AN195"/>
  <c r="CG234"/>
  <c r="L224" i="12"/>
  <c r="S39" i="19"/>
  <c r="S46" s="1"/>
  <c r="T42" i="15"/>
  <c r="P42"/>
  <c r="L42"/>
  <c r="H42"/>
  <c r="V20"/>
  <c r="R20"/>
  <c r="N20"/>
  <c r="J20"/>
  <c r="X6"/>
  <c r="T6"/>
  <c r="P6"/>
  <c r="L6"/>
  <c r="V42" i="14"/>
  <c r="R42"/>
  <c r="N42"/>
  <c r="J42"/>
  <c r="X20"/>
  <c r="T20"/>
  <c r="P20"/>
  <c r="L20"/>
  <c r="H20"/>
  <c r="V6"/>
  <c r="R6"/>
  <c r="N6"/>
  <c r="J6"/>
  <c r="T42" i="13"/>
  <c r="P42"/>
  <c r="L42"/>
  <c r="H42"/>
  <c r="V20"/>
  <c r="R20"/>
  <c r="N20"/>
  <c r="J20"/>
  <c r="X6"/>
  <c r="T6"/>
  <c r="P6"/>
  <c r="L6"/>
  <c r="N2" i="12"/>
  <c r="AQ347" i="2"/>
  <c r="X229" i="10"/>
  <c r="Z54" i="12"/>
  <c r="CD351" i="19"/>
  <c r="AN79"/>
  <c r="CG167"/>
  <c r="AN176"/>
  <c r="AN339"/>
  <c r="AN54"/>
  <c r="AX60" i="11"/>
  <c r="X180"/>
  <c r="GR173" i="2"/>
  <c r="GR289"/>
  <c r="GR405"/>
  <c r="X180" i="10"/>
  <c r="Z53" i="13"/>
  <c r="CD119" i="19"/>
  <c r="AK235"/>
  <c r="AQ52" i="3"/>
  <c r="X60" i="11"/>
  <c r="X120"/>
  <c r="AY170"/>
  <c r="J234"/>
  <c r="AQ115" i="2"/>
  <c r="CQ173"/>
  <c r="EQ231"/>
  <c r="CQ289"/>
  <c r="EQ347"/>
  <c r="CP57" i="3"/>
  <c r="EP116"/>
  <c r="AY170" i="10"/>
  <c r="Z109" i="12"/>
  <c r="Z53" i="14"/>
  <c r="AK59" i="19"/>
  <c r="CD235"/>
  <c r="AK350"/>
  <c r="AK119"/>
  <c r="Z218" i="12"/>
  <c r="K163"/>
  <c r="A180" i="10"/>
  <c r="AU63" i="19"/>
  <c r="N122" i="11"/>
  <c r="AB122" s="1"/>
  <c r="AO122" s="1"/>
  <c r="R6" i="1"/>
  <c r="AH6" s="1"/>
  <c r="A60" i="11"/>
  <c r="A120" s="1"/>
  <c r="N220" i="12"/>
  <c r="BB2" i="2"/>
  <c r="DB2" s="1"/>
  <c r="AN89" i="19"/>
  <c r="CG98"/>
  <c r="F53" i="18"/>
  <c r="F52" s="1"/>
  <c r="F51" s="1"/>
  <c r="H53"/>
  <c r="L53"/>
  <c r="L52" s="1"/>
  <c r="L51" s="1"/>
  <c r="J53"/>
  <c r="AN118" i="19"/>
  <c r="CG140"/>
  <c r="DC57" i="5"/>
  <c r="DB110"/>
  <c r="FC113"/>
  <c r="BC115"/>
  <c r="BC173"/>
  <c r="FD173"/>
  <c r="BC231"/>
  <c r="FD231"/>
  <c r="BC289"/>
  <c r="FD289"/>
  <c r="BC347"/>
  <c r="FD347"/>
  <c r="B404"/>
  <c r="DB405"/>
  <c r="BC463"/>
  <c r="AN100" i="19"/>
  <c r="AN109"/>
  <c r="CG79"/>
  <c r="AN158"/>
  <c r="D52" i="5"/>
  <c r="BB58"/>
  <c r="C115"/>
  <c r="B173"/>
  <c r="DB173"/>
  <c r="B231"/>
  <c r="DB231"/>
  <c r="B289"/>
  <c r="DB289"/>
  <c r="B347"/>
  <c r="DB347"/>
  <c r="BC404"/>
  <c r="FD405"/>
  <c r="BJ310"/>
  <c r="BJ318" s="1"/>
  <c r="BJ320"/>
  <c r="BJ328" s="1"/>
  <c r="BJ330"/>
  <c r="BJ337" s="1"/>
  <c r="BJ339"/>
  <c r="BJ346" s="1"/>
  <c r="BJ358"/>
  <c r="BJ367" s="1"/>
  <c r="FK367"/>
  <c r="FK375" s="1"/>
  <c r="BJ369"/>
  <c r="BJ372" s="1"/>
  <c r="BJ374"/>
  <c r="BJ382" s="1"/>
  <c r="BJ384"/>
  <c r="BJ393" s="1"/>
  <c r="CS403"/>
  <c r="FK300"/>
  <c r="FK308" s="1"/>
  <c r="FK385"/>
  <c r="BJ403"/>
  <c r="FK404"/>
  <c r="BB75"/>
  <c r="BB87" s="1"/>
  <c r="BB114" s="1"/>
  <c r="AQ37" s="1"/>
  <c r="CP75"/>
  <c r="AH87"/>
  <c r="BV87"/>
  <c r="B407"/>
  <c r="DB349"/>
  <c r="B349"/>
  <c r="DB291"/>
  <c r="B291"/>
  <c r="BB407"/>
  <c r="FC349"/>
  <c r="BB349"/>
  <c r="FC291"/>
  <c r="BB291"/>
  <c r="FC233"/>
  <c r="BB233"/>
  <c r="FC175"/>
  <c r="BB175"/>
  <c r="DB233"/>
  <c r="B233"/>
  <c r="DB175"/>
  <c r="B175"/>
  <c r="FC117"/>
  <c r="BB117"/>
  <c r="FC60"/>
  <c r="BB60"/>
  <c r="DB117"/>
  <c r="B117"/>
  <c r="DB60"/>
  <c r="GS67"/>
  <c r="AH20"/>
  <c r="EQ78"/>
  <c r="AQ10"/>
  <c r="AQ41"/>
  <c r="AQ46"/>
  <c r="FC73"/>
  <c r="FC77" s="1"/>
  <c r="FC83" s="1"/>
  <c r="EQ70" s="1"/>
  <c r="FQ73"/>
  <c r="FQ77" s="1"/>
  <c r="FQ83" s="1"/>
  <c r="GE73"/>
  <c r="GE77" s="1"/>
  <c r="GE83" s="1"/>
  <c r="AQ87"/>
  <c r="AQ114" s="1"/>
  <c r="CF87"/>
  <c r="CF114" s="1"/>
  <c r="AH114"/>
  <c r="BV114"/>
  <c r="GR405"/>
  <c r="EQ405"/>
  <c r="GR347"/>
  <c r="EQ347"/>
  <c r="CQ347"/>
  <c r="AQ347"/>
  <c r="GR289"/>
  <c r="EQ289"/>
  <c r="CQ289"/>
  <c r="AQ289"/>
  <c r="GR231"/>
  <c r="EQ231"/>
  <c r="CQ231"/>
  <c r="AQ231"/>
  <c r="GR173"/>
  <c r="ER173"/>
  <c r="CQ173"/>
  <c r="AQ173"/>
  <c r="BJ200"/>
  <c r="CE193"/>
  <c r="CE200" s="1"/>
  <c r="BB2"/>
  <c r="DB2" s="1"/>
  <c r="CQ57"/>
  <c r="ER57"/>
  <c r="B59"/>
  <c r="GS66"/>
  <c r="EQ76"/>
  <c r="GS76" s="1"/>
  <c r="EQ110"/>
  <c r="CE126"/>
  <c r="CE133" s="1"/>
  <c r="GF126"/>
  <c r="GF133" s="1"/>
  <c r="CE135"/>
  <c r="CE143" s="1"/>
  <c r="GF135"/>
  <c r="GF143" s="1"/>
  <c r="CE145"/>
  <c r="CE154" s="1"/>
  <c r="BJ212"/>
  <c r="BJ279"/>
  <c r="FK152"/>
  <c r="GF145"/>
  <c r="GF152" s="1"/>
  <c r="GR113"/>
  <c r="AQ115"/>
  <c r="CQ115"/>
  <c r="GF154"/>
  <c r="GF162" s="1"/>
  <c r="CE156"/>
  <c r="CE163" s="1"/>
  <c r="GF164"/>
  <c r="GF172" s="1"/>
  <c r="CE165"/>
  <c r="CE172" s="1"/>
  <c r="CE184"/>
  <c r="CE191" s="1"/>
  <c r="GF184"/>
  <c r="GF194" s="1"/>
  <c r="GF196"/>
  <c r="GF203" s="1"/>
  <c r="AL200"/>
  <c r="CE202"/>
  <c r="CE212" s="1"/>
  <c r="GF205"/>
  <c r="GF212" s="1"/>
  <c r="CE214"/>
  <c r="CE221" s="1"/>
  <c r="GF214"/>
  <c r="GF221" s="1"/>
  <c r="CE223"/>
  <c r="CE230" s="1"/>
  <c r="GF223"/>
  <c r="GF230" s="1"/>
  <c r="CE242"/>
  <c r="CE249" s="1"/>
  <c r="CE251"/>
  <c r="CE260" s="1"/>
  <c r="GF252"/>
  <c r="GF259" s="1"/>
  <c r="GF261"/>
  <c r="GF269" s="1"/>
  <c r="CE262"/>
  <c r="CE269" s="1"/>
  <c r="CE271"/>
  <c r="CE279" s="1"/>
  <c r="AE450"/>
  <c r="AE453" s="1"/>
  <c r="BB450"/>
  <c r="BB453" s="1"/>
  <c r="BQ450"/>
  <c r="BQ453" s="1"/>
  <c r="CL450"/>
  <c r="CL453" s="1"/>
  <c r="CL459" s="1"/>
  <c r="CL462" s="1"/>
  <c r="BJ281"/>
  <c r="FK281"/>
  <c r="BJ425"/>
  <c r="X450"/>
  <c r="X453" s="1"/>
  <c r="AS450"/>
  <c r="AS453" s="1"/>
  <c r="BF450"/>
  <c r="BF453" s="1"/>
  <c r="BX450"/>
  <c r="BJ427"/>
  <c r="BJ447"/>
  <c r="CE300"/>
  <c r="CE308" s="1"/>
  <c r="GF300"/>
  <c r="GF308" s="1"/>
  <c r="CE310"/>
  <c r="CE318" s="1"/>
  <c r="GF310"/>
  <c r="GF318" s="1"/>
  <c r="GF320"/>
  <c r="GF328" s="1"/>
  <c r="CE330"/>
  <c r="CE337" s="1"/>
  <c r="GF330"/>
  <c r="GF337" s="1"/>
  <c r="GF339"/>
  <c r="GF346" s="1"/>
  <c r="CE358"/>
  <c r="CE367" s="1"/>
  <c r="GF358"/>
  <c r="GF365" s="1"/>
  <c r="CE369"/>
  <c r="CE372" s="1"/>
  <c r="GF377"/>
  <c r="GF385" s="1"/>
  <c r="CE384"/>
  <c r="CE393" s="1"/>
  <c r="GF387"/>
  <c r="GF394" s="1"/>
  <c r="CE395"/>
  <c r="CE403" s="1"/>
  <c r="GF396"/>
  <c r="GF404" s="1"/>
  <c r="CE416"/>
  <c r="CE425" s="1"/>
  <c r="CE437"/>
  <c r="CE445" s="1"/>
  <c r="BJ133" i="2"/>
  <c r="CE126"/>
  <c r="CE133" s="1"/>
  <c r="CE135"/>
  <c r="CE143" s="1"/>
  <c r="BJ143"/>
  <c r="BJ172"/>
  <c r="CE166"/>
  <c r="CE172" s="1"/>
  <c r="GF126"/>
  <c r="GF133" s="1"/>
  <c r="FK133"/>
  <c r="BJ154"/>
  <c r="CE146"/>
  <c r="CE154" s="1"/>
  <c r="CE156"/>
  <c r="CE163" s="1"/>
  <c r="BJ163"/>
  <c r="GF135"/>
  <c r="FK143"/>
  <c r="CG89" i="19"/>
  <c r="CG196"/>
  <c r="AN206"/>
  <c r="AN167"/>
  <c r="EQ110" i="2"/>
  <c r="R3" i="1"/>
  <c r="AH3" s="1"/>
  <c r="N67" i="18"/>
  <c r="N79" s="1"/>
  <c r="N81" s="1"/>
  <c r="J60" i="11"/>
  <c r="AK60"/>
  <c r="J120"/>
  <c r="AK120"/>
  <c r="AK170"/>
  <c r="J180"/>
  <c r="X229"/>
  <c r="AK238"/>
  <c r="X60" i="10"/>
  <c r="AK60"/>
  <c r="AX60"/>
  <c r="J120"/>
  <c r="X120"/>
  <c r="AK120"/>
  <c r="AX120"/>
  <c r="ER57" i="2"/>
  <c r="CQ115"/>
  <c r="GR113"/>
  <c r="ER173"/>
  <c r="AQ173"/>
  <c r="CQ231"/>
  <c r="GR231"/>
  <c r="EQ289"/>
  <c r="AQ289"/>
  <c r="CQ347"/>
  <c r="GR347"/>
  <c r="EQ405"/>
  <c r="EP57" i="3"/>
  <c r="CP114"/>
  <c r="GP116"/>
  <c r="J180" i="10"/>
  <c r="AK170"/>
  <c r="J234"/>
  <c r="AK238"/>
  <c r="K54" i="12"/>
  <c r="K109"/>
  <c r="K53" i="13"/>
  <c r="K53" i="14"/>
  <c r="K53" i="15"/>
  <c r="M97" i="18"/>
  <c r="CE31" i="19"/>
  <c r="CD177"/>
  <c r="CD293"/>
  <c r="AK400"/>
  <c r="AK293"/>
  <c r="AK177"/>
  <c r="K218" i="12"/>
  <c r="Z163"/>
  <c r="Z327"/>
  <c r="K272"/>
  <c r="BB407" i="2"/>
  <c r="FC349"/>
  <c r="FC233"/>
  <c r="FC117"/>
  <c r="DB291"/>
  <c r="DB175"/>
  <c r="DB60"/>
  <c r="FC60"/>
  <c r="B117"/>
  <c r="FC175"/>
  <c r="B233"/>
  <c r="FC291"/>
  <c r="B349"/>
  <c r="B407"/>
  <c r="B291"/>
  <c r="B175"/>
  <c r="BB349"/>
  <c r="BB233"/>
  <c r="BB117"/>
  <c r="BB60"/>
  <c r="DB117"/>
  <c r="BB175"/>
  <c r="DB233"/>
  <c r="BB291"/>
  <c r="DB349"/>
  <c r="B406"/>
  <c r="FC290"/>
  <c r="FC174"/>
  <c r="FC59"/>
  <c r="DB348"/>
  <c r="DB232"/>
  <c r="DB116"/>
  <c r="FC116"/>
  <c r="B174"/>
  <c r="FC232"/>
  <c r="B290"/>
  <c r="FC348"/>
  <c r="B348"/>
  <c r="B232"/>
  <c r="B116"/>
  <c r="BB406"/>
  <c r="BB290"/>
  <c r="BB174"/>
  <c r="BB59"/>
  <c r="DB59"/>
  <c r="BB116"/>
  <c r="DB174"/>
  <c r="BB232"/>
  <c r="DB290"/>
  <c r="BB348"/>
  <c r="AU121" i="19"/>
  <c r="B179"/>
  <c r="J52" i="18"/>
  <c r="J51" s="1"/>
  <c r="B111" i="3"/>
  <c r="BB114" s="1"/>
  <c r="DB116" s="1"/>
  <c r="FB116" s="1"/>
  <c r="BB57"/>
  <c r="DB57" s="1"/>
  <c r="AU120" i="19"/>
  <c r="B178"/>
  <c r="CA124"/>
  <c r="AH182"/>
  <c r="A181" i="11"/>
  <c r="N181" s="1"/>
  <c r="AB181" s="1"/>
  <c r="N121"/>
  <c r="AB121" s="1"/>
  <c r="AO121" s="1"/>
  <c r="AL450" i="5" l="1"/>
  <c r="CS450"/>
  <c r="CS453" s="1"/>
  <c r="CS459" s="1"/>
  <c r="AQ45" i="2"/>
  <c r="AH28"/>
  <c r="AQ31" s="1"/>
  <c r="CS450"/>
  <c r="CS453" s="1"/>
  <c r="CS459" s="1"/>
  <c r="AL450"/>
  <c r="AQ40"/>
  <c r="AL453"/>
  <c r="F42" i="18"/>
  <c r="S22" i="19" s="1"/>
  <c r="GS72" i="2"/>
  <c r="EQ73"/>
  <c r="T173" i="12"/>
  <c r="T175" s="1"/>
  <c r="T181" s="1"/>
  <c r="T182" s="1"/>
  <c r="T205"/>
  <c r="Z86"/>
  <c r="H90"/>
  <c r="AQ47" i="2"/>
  <c r="D100" i="10"/>
  <c r="I99"/>
  <c r="J99" s="1"/>
  <c r="L40" i="14"/>
  <c r="L9"/>
  <c r="L11" s="1"/>
  <c r="L17" s="1"/>
  <c r="L18" s="1"/>
  <c r="GF334" i="2"/>
  <c r="GF337" s="1"/>
  <c r="FK337"/>
  <c r="GF267"/>
  <c r="GF269" s="1"/>
  <c r="FK269"/>
  <c r="CE195"/>
  <c r="CE200" s="1"/>
  <c r="BJ200"/>
  <c r="Z16" i="12"/>
  <c r="Z18" s="1"/>
  <c r="AJ38" i="11"/>
  <c r="AK38" s="1"/>
  <c r="AE39"/>
  <c r="V15" i="19"/>
  <c r="V16" s="1"/>
  <c r="GF367" i="5"/>
  <c r="GF375" s="1"/>
  <c r="CE339"/>
  <c r="CE346" s="1"/>
  <c r="CE320"/>
  <c r="CE328" s="1"/>
  <c r="GF271"/>
  <c r="GF279" s="1"/>
  <c r="Z249" i="12"/>
  <c r="H253"/>
  <c r="BB84" i="3"/>
  <c r="AQ71"/>
  <c r="X40" i="15"/>
  <c r="X9"/>
  <c r="X11" s="1"/>
  <c r="X17" s="1"/>
  <c r="X18" s="1"/>
  <c r="AR13" i="3"/>
  <c r="FX106"/>
  <c r="AB15" i="19" s="1"/>
  <c r="AQ81" i="3"/>
  <c r="CR81" s="1"/>
  <c r="Z34" i="14"/>
  <c r="H11" i="15"/>
  <c r="H17" s="1"/>
  <c r="F46" i="18"/>
  <c r="S25" i="19"/>
  <c r="D41" i="10"/>
  <c r="I40"/>
  <c r="J40" s="1"/>
  <c r="D100" i="11"/>
  <c r="I99"/>
  <c r="J99" s="1"/>
  <c r="R99"/>
  <c r="W98"/>
  <c r="X98" s="1"/>
  <c r="D160"/>
  <c r="I159"/>
  <c r="J159" s="1"/>
  <c r="GS70" i="2"/>
  <c r="AH22"/>
  <c r="AQ25" s="1"/>
  <c r="L218" i="10"/>
  <c r="L227" s="1"/>
  <c r="L233" s="1"/>
  <c r="AN20" i="19"/>
  <c r="AN23" s="1"/>
  <c r="AQ96" i="3"/>
  <c r="AQ79"/>
  <c r="GF339" i="2"/>
  <c r="GF346" s="1"/>
  <c r="FK346"/>
  <c r="GF285"/>
  <c r="GF288" s="1"/>
  <c r="FK288"/>
  <c r="CE245"/>
  <c r="CE249" s="1"/>
  <c r="BJ249"/>
  <c r="P18" i="13"/>
  <c r="Z16"/>
  <c r="T9" i="14"/>
  <c r="T11" s="1"/>
  <c r="T17" s="1"/>
  <c r="T18" s="1"/>
  <c r="T40"/>
  <c r="GF143" i="2"/>
  <c r="CE374" i="5"/>
  <c r="CE382" s="1"/>
  <c r="GF242"/>
  <c r="GF250" s="1"/>
  <c r="T227" i="12"/>
  <c r="T229" s="1"/>
  <c r="T235" s="1"/>
  <c r="T236" s="1"/>
  <c r="T259"/>
  <c r="X173"/>
  <c r="X175" s="1"/>
  <c r="X181" s="1"/>
  <c r="X182" s="1"/>
  <c r="X205"/>
  <c r="Z125"/>
  <c r="Z71"/>
  <c r="J73"/>
  <c r="L150"/>
  <c r="L118"/>
  <c r="L120" s="1"/>
  <c r="L126" s="1"/>
  <c r="L127" s="1"/>
  <c r="Z180"/>
  <c r="L182"/>
  <c r="L181"/>
  <c r="Z53"/>
  <c r="H11"/>
  <c r="H17" s="1"/>
  <c r="Z17" s="1"/>
  <c r="Z9"/>
  <c r="Z11" s="1"/>
  <c r="FK152" i="2"/>
  <c r="Z30" i="15"/>
  <c r="J126" i="12"/>
  <c r="J127" s="1"/>
  <c r="H40" i="13"/>
  <c r="Z40" s="1"/>
  <c r="Z34"/>
  <c r="H9"/>
  <c r="AJ37" i="10"/>
  <c r="AK37" s="1"/>
  <c r="AE38"/>
  <c r="EQ81" i="2"/>
  <c r="GS81" s="1"/>
  <c r="GS78"/>
  <c r="Z30" i="14"/>
  <c r="I161" i="10"/>
  <c r="J161" s="1"/>
  <c r="L169" s="1"/>
  <c r="D162"/>
  <c r="I162" s="1"/>
  <c r="J162" s="1"/>
  <c r="P40" i="15"/>
  <c r="Z40" s="1"/>
  <c r="P9"/>
  <c r="P11" s="1"/>
  <c r="P17" s="1"/>
  <c r="P18" s="1"/>
  <c r="F47" i="18"/>
  <c r="AQ46" i="2"/>
  <c r="Z34" i="15"/>
  <c r="L232" i="11"/>
  <c r="L233" s="1"/>
  <c r="S49" i="19"/>
  <c r="S50" s="1"/>
  <c r="N308" i="12"/>
  <c r="Z304"/>
  <c r="L227"/>
  <c r="L229" s="1"/>
  <c r="L235" s="1"/>
  <c r="L236" s="1"/>
  <c r="L259"/>
  <c r="R199"/>
  <c r="Z195"/>
  <c r="R40" i="14"/>
  <c r="R9"/>
  <c r="R11" s="1"/>
  <c r="R17" s="1"/>
  <c r="R18" s="1"/>
  <c r="Z140" i="12"/>
  <c r="H144"/>
  <c r="Z16" i="14"/>
  <c r="AW101" i="10"/>
  <c r="AX101" s="1"/>
  <c r="AZ109" s="1"/>
  <c r="AZ110" s="1"/>
  <c r="AR102"/>
  <c r="AW102" s="1"/>
  <c r="AX102" s="1"/>
  <c r="GF246" i="2"/>
  <c r="GF250" s="1"/>
  <c r="FK250"/>
  <c r="CE229"/>
  <c r="CE230" s="1"/>
  <c r="BJ230"/>
  <c r="H175" i="12"/>
  <c r="H181" s="1"/>
  <c r="J72"/>
  <c r="AJ99" i="10"/>
  <c r="AK99" s="1"/>
  <c r="AE100"/>
  <c r="R39" i="11"/>
  <c r="W38"/>
  <c r="X38" s="1"/>
  <c r="AR39"/>
  <c r="AW38"/>
  <c r="AX38" s="1"/>
  <c r="AW41" i="10"/>
  <c r="AX41" s="1"/>
  <c r="AZ49" s="1"/>
  <c r="AZ50" s="1"/>
  <c r="AR42"/>
  <c r="AW42" s="1"/>
  <c r="AX42" s="1"/>
  <c r="J40" i="14"/>
  <c r="Z40" s="1"/>
  <c r="J9"/>
  <c r="AE102" i="11"/>
  <c r="AJ102" s="1"/>
  <c r="AK102" s="1"/>
  <c r="AM109" s="1"/>
  <c r="AM110" s="1"/>
  <c r="AJ101"/>
  <c r="AK101" s="1"/>
  <c r="CR70" i="3"/>
  <c r="AQ73"/>
  <c r="AW101" i="11"/>
  <c r="AX101" s="1"/>
  <c r="AZ109" s="1"/>
  <c r="AZ110" s="1"/>
  <c r="AR102"/>
  <c r="AW102" s="1"/>
  <c r="AX102" s="1"/>
  <c r="Z110" i="10"/>
  <c r="I40" i="11"/>
  <c r="J40" s="1"/>
  <c r="D41"/>
  <c r="AH396" i="19"/>
  <c r="AH399" s="1"/>
  <c r="A180" i="11"/>
  <c r="A60" i="10"/>
  <c r="AN32" i="19"/>
  <c r="AN38" s="1"/>
  <c r="AN396"/>
  <c r="AN399" s="1"/>
  <c r="N60" i="11"/>
  <c r="AB120"/>
  <c r="N120"/>
  <c r="A54" i="12"/>
  <c r="AB60" i="11"/>
  <c r="AO120"/>
  <c r="AO60"/>
  <c r="A234" i="10"/>
  <c r="N229" s="1"/>
  <c r="AB238" s="1"/>
  <c r="N180"/>
  <c r="AB170" s="1"/>
  <c r="AO170" s="1"/>
  <c r="H52" i="18"/>
  <c r="H51" s="1"/>
  <c r="GL115" i="3"/>
  <c r="EQ69" i="5"/>
  <c r="AH24"/>
  <c r="BJ435"/>
  <c r="CE427"/>
  <c r="CE435" s="1"/>
  <c r="BJ288"/>
  <c r="CE281"/>
  <c r="CE288" s="1"/>
  <c r="GS78"/>
  <c r="BJ448"/>
  <c r="CE447"/>
  <c r="CE448" s="1"/>
  <c r="BX453"/>
  <c r="AH28"/>
  <c r="AQ31" s="1"/>
  <c r="EQ80"/>
  <c r="GS80" s="1"/>
  <c r="AQ13"/>
  <c r="AQ14" s="1"/>
  <c r="AL453"/>
  <c r="AQ40"/>
  <c r="FK288"/>
  <c r="GF281"/>
  <c r="GF288" s="1"/>
  <c r="B406"/>
  <c r="DB348"/>
  <c r="B348"/>
  <c r="DB290"/>
  <c r="B290"/>
  <c r="BB406"/>
  <c r="FC348"/>
  <c r="BB348"/>
  <c r="FC290"/>
  <c r="BB290"/>
  <c r="FC232"/>
  <c r="BB232"/>
  <c r="FC174"/>
  <c r="BB174"/>
  <c r="DB232"/>
  <c r="B232"/>
  <c r="DB174"/>
  <c r="B174"/>
  <c r="FC116"/>
  <c r="BB116"/>
  <c r="FC59"/>
  <c r="BB59"/>
  <c r="DB116"/>
  <c r="B116"/>
  <c r="DB59"/>
  <c r="GS70"/>
  <c r="AH22"/>
  <c r="AQ45"/>
  <c r="AQ47" s="1"/>
  <c r="AQ25"/>
  <c r="AU179" i="19"/>
  <c r="B237"/>
  <c r="CA182"/>
  <c r="AH240"/>
  <c r="AU178"/>
  <c r="B236"/>
  <c r="CE450" i="2" l="1"/>
  <c r="CE453" s="1"/>
  <c r="AQ39" s="1"/>
  <c r="AQ43" s="1"/>
  <c r="BJ450"/>
  <c r="BJ453" s="1"/>
  <c r="L170" i="10"/>
  <c r="W39" i="11"/>
  <c r="X39" s="1"/>
  <c r="R40"/>
  <c r="Z144" i="12"/>
  <c r="H118"/>
  <c r="H150"/>
  <c r="Z150" s="1"/>
  <c r="AI28" i="3"/>
  <c r="AR31" s="1"/>
  <c r="AE39" i="10"/>
  <c r="AJ38"/>
  <c r="AK38" s="1"/>
  <c r="CR79" i="3"/>
  <c r="AQ82"/>
  <c r="CR82" s="1"/>
  <c r="AR10"/>
  <c r="AB13" i="19" s="1"/>
  <c r="AB16" s="1"/>
  <c r="I160" i="11"/>
  <c r="J160" s="1"/>
  <c r="D161"/>
  <c r="I100"/>
  <c r="J100" s="1"/>
  <c r="D101"/>
  <c r="Z17" i="15"/>
  <c r="Z18" s="1"/>
  <c r="H18"/>
  <c r="CR71" i="3"/>
  <c r="AI22"/>
  <c r="AR25" s="1"/>
  <c r="H18" i="12"/>
  <c r="D101" i="10"/>
  <c r="I100"/>
  <c r="J100" s="1"/>
  <c r="D42" i="11"/>
  <c r="I42" s="1"/>
  <c r="J42" s="1"/>
  <c r="L49" s="1"/>
  <c r="L50" s="1"/>
  <c r="I41"/>
  <c r="J41" s="1"/>
  <c r="H182" i="12"/>
  <c r="AQ74" i="3"/>
  <c r="CR73"/>
  <c r="J11" i="14"/>
  <c r="J17" s="1"/>
  <c r="Z9"/>
  <c r="Z11" s="1"/>
  <c r="AE101" i="10"/>
  <c r="AJ100"/>
  <c r="AK100" s="1"/>
  <c r="R173" i="12"/>
  <c r="R205"/>
  <c r="Z205" s="1"/>
  <c r="Z199"/>
  <c r="Z308"/>
  <c r="N314"/>
  <c r="Z314" s="1"/>
  <c r="N282"/>
  <c r="Z9" i="13"/>
  <c r="Z11" s="1"/>
  <c r="H11"/>
  <c r="H17" s="1"/>
  <c r="W99" i="11"/>
  <c r="X99" s="1"/>
  <c r="R100"/>
  <c r="L49" i="10"/>
  <c r="L50" s="1"/>
  <c r="Z253" i="12"/>
  <c r="H259"/>
  <c r="Z259" s="1"/>
  <c r="H227"/>
  <c r="GS73" i="2"/>
  <c r="EQ77"/>
  <c r="AJ39" i="11"/>
  <c r="AK39" s="1"/>
  <c r="AE40"/>
  <c r="S20" i="19"/>
  <c r="AR40" i="11"/>
  <c r="AW39"/>
  <c r="AX39" s="1"/>
  <c r="D42" i="10"/>
  <c r="I42" s="1"/>
  <c r="J42" s="1"/>
  <c r="I41"/>
  <c r="J41" s="1"/>
  <c r="Z9" i="15"/>
  <c r="Z11" s="1"/>
  <c r="Z90" i="12"/>
  <c r="H96"/>
  <c r="Z96" s="1"/>
  <c r="H64"/>
  <c r="N180" i="11"/>
  <c r="AB170" s="1"/>
  <c r="AO170" s="1"/>
  <c r="A234"/>
  <c r="N229" s="1"/>
  <c r="AB238" s="1"/>
  <c r="N120" i="10"/>
  <c r="A120"/>
  <c r="AB60"/>
  <c r="N60"/>
  <c r="AO120"/>
  <c r="AO60"/>
  <c r="AB120"/>
  <c r="A163" i="12"/>
  <c r="N54"/>
  <c r="A53" i="13"/>
  <c r="GS69" i="5"/>
  <c r="EQ72"/>
  <c r="BJ450"/>
  <c r="BJ453" s="1"/>
  <c r="EQ81"/>
  <c r="GS81" s="1"/>
  <c r="CE450"/>
  <c r="CE453" s="1"/>
  <c r="AQ39" s="1"/>
  <c r="AQ43" s="1"/>
  <c r="A35" i="18"/>
  <c r="B294" i="19"/>
  <c r="AU236"/>
  <c r="AH298"/>
  <c r="CA240"/>
  <c r="B295"/>
  <c r="AU237"/>
  <c r="R175" i="12" l="1"/>
  <c r="R181" s="1"/>
  <c r="Z173"/>
  <c r="Z175" s="1"/>
  <c r="CR74" i="3"/>
  <c r="AQ78"/>
  <c r="I101" i="11"/>
  <c r="J101" s="1"/>
  <c r="D102"/>
  <c r="I102" s="1"/>
  <c r="J102" s="1"/>
  <c r="AE41"/>
  <c r="AJ40"/>
  <c r="AK40" s="1"/>
  <c r="Z227" i="12"/>
  <c r="Z229" s="1"/>
  <c r="H229"/>
  <c r="H235" s="1"/>
  <c r="R101" i="11"/>
  <c r="W100"/>
  <c r="X100" s="1"/>
  <c r="Z17" i="13"/>
  <c r="Z18" s="1"/>
  <c r="H18"/>
  <c r="AJ39" i="10"/>
  <c r="AK39" s="1"/>
  <c r="AE40"/>
  <c r="AR14" i="3"/>
  <c r="R41" i="11"/>
  <c r="W40"/>
  <c r="X40" s="1"/>
  <c r="Z64" i="12"/>
  <c r="Z66" s="1"/>
  <c r="H66"/>
  <c r="H72" s="1"/>
  <c r="AR41" i="11"/>
  <c r="AW40"/>
  <c r="AX40" s="1"/>
  <c r="J18" i="14"/>
  <c r="Z17"/>
  <c r="Z18" s="1"/>
  <c r="I101" i="10"/>
  <c r="J101" s="1"/>
  <c r="D102"/>
  <c r="I102" s="1"/>
  <c r="J102" s="1"/>
  <c r="D162" i="11"/>
  <c r="I162" s="1"/>
  <c r="J162" s="1"/>
  <c r="I161"/>
  <c r="J161" s="1"/>
  <c r="L169" s="1"/>
  <c r="Z118" i="12"/>
  <c r="Z120" s="1"/>
  <c r="H120"/>
  <c r="H126" s="1"/>
  <c r="AQ6" i="2"/>
  <c r="GS77"/>
  <c r="AQ16"/>
  <c r="EQ83"/>
  <c r="N284" i="12"/>
  <c r="N290" s="1"/>
  <c r="Z282"/>
  <c r="Z284" s="1"/>
  <c r="AE102" i="10"/>
  <c r="AJ102" s="1"/>
  <c r="AK102" s="1"/>
  <c r="AJ101"/>
  <c r="AK101" s="1"/>
  <c r="A53" i="14"/>
  <c r="N53" i="13"/>
  <c r="A218" i="12"/>
  <c r="N163"/>
  <c r="EQ73" i="5"/>
  <c r="GS72"/>
  <c r="B59" i="19"/>
  <c r="AV31" s="1"/>
  <c r="A97" i="18"/>
  <c r="AH356" i="19"/>
  <c r="CA298"/>
  <c r="B352"/>
  <c r="AU294"/>
  <c r="B353"/>
  <c r="AU295"/>
  <c r="L170" i="11" l="1"/>
  <c r="CR78" i="3"/>
  <c r="AR6"/>
  <c r="AQ84"/>
  <c r="AW41" i="11"/>
  <c r="AX41" s="1"/>
  <c r="AR42"/>
  <c r="AW42" s="1"/>
  <c r="AX42" s="1"/>
  <c r="AZ49" s="1"/>
  <c r="AZ50" s="1"/>
  <c r="R102"/>
  <c r="W102" s="1"/>
  <c r="X102" s="1"/>
  <c r="Z109" s="1"/>
  <c r="Z110" s="1"/>
  <c r="W101"/>
  <c r="X101" s="1"/>
  <c r="AE42"/>
  <c r="AJ42" s="1"/>
  <c r="AK42" s="1"/>
  <c r="AJ41"/>
  <c r="AK41" s="1"/>
  <c r="AM49" s="1"/>
  <c r="AM50" s="1"/>
  <c r="N291" i="12"/>
  <c r="Z290"/>
  <c r="Z291" s="1"/>
  <c r="V9" i="19"/>
  <c r="V11" s="1"/>
  <c r="V17" s="1"/>
  <c r="AQ9" i="2"/>
  <c r="H73" i="12"/>
  <c r="Z72"/>
  <c r="Z73" s="1"/>
  <c r="Z235"/>
  <c r="Z236" s="1"/>
  <c r="H236"/>
  <c r="W41" i="11"/>
  <c r="X41" s="1"/>
  <c r="R42"/>
  <c r="W42" s="1"/>
  <c r="X42" s="1"/>
  <c r="Z49" s="1"/>
  <c r="Z50" s="1"/>
  <c r="AM109" i="10"/>
  <c r="AM110" s="1"/>
  <c r="GS83" i="2"/>
  <c r="AQ15"/>
  <c r="Z126" i="12"/>
  <c r="Z127" s="1"/>
  <c r="H127"/>
  <c r="L109" i="10"/>
  <c r="AJ40"/>
  <c r="AK40" s="1"/>
  <c r="AE41"/>
  <c r="L109" i="11"/>
  <c r="L110" s="1"/>
  <c r="R182" i="12"/>
  <c r="Z181"/>
  <c r="Z182" s="1"/>
  <c r="N218"/>
  <c r="A272"/>
  <c r="N53" i="14"/>
  <c r="A53" i="15"/>
  <c r="N53" s="1"/>
  <c r="EQ77" i="5"/>
  <c r="GS73"/>
  <c r="AE42" i="10" l="1"/>
  <c r="AJ42" s="1"/>
  <c r="AK42" s="1"/>
  <c r="AM49" s="1"/>
  <c r="AM50" s="1"/>
  <c r="AJ41"/>
  <c r="AK41" s="1"/>
  <c r="AQ32" i="2"/>
  <c r="AQ33" s="1"/>
  <c r="AQ51"/>
  <c r="S24" i="19"/>
  <c r="S26" s="1"/>
  <c r="S27" s="1"/>
  <c r="AQ48" i="2"/>
  <c r="AQ50" s="1"/>
  <c r="F44" i="18"/>
  <c r="F50" s="1"/>
  <c r="H44"/>
  <c r="H50" s="1"/>
  <c r="GS115" i="3" s="1"/>
  <c r="CR84"/>
  <c r="AR15"/>
  <c r="AR32"/>
  <c r="AR33" s="1"/>
  <c r="Y169" i="11"/>
  <c r="Y170" s="1"/>
  <c r="L110" i="10"/>
  <c r="Y169"/>
  <c r="Y170" s="1"/>
  <c r="AR9" i="3"/>
  <c r="AB9" i="19"/>
  <c r="AB11" s="1"/>
  <c r="AB17" s="1"/>
  <c r="A327" i="12"/>
  <c r="N327" s="1"/>
  <c r="N272"/>
  <c r="GS77" i="5"/>
  <c r="AQ16"/>
  <c r="EQ83"/>
  <c r="AQ6"/>
  <c r="AQ9" s="1"/>
  <c r="CS462" l="1"/>
  <c r="CS462" i="2"/>
  <c r="AR51" i="3"/>
  <c r="AR16"/>
  <c r="AR48"/>
  <c r="AR50" s="1"/>
  <c r="GS83" i="5"/>
  <c r="AQ15"/>
  <c r="AQ51" l="1"/>
  <c r="AQ48"/>
  <c r="AQ50" s="1"/>
  <c r="AQ32"/>
  <c r="AQ33" s="1"/>
</calcChain>
</file>

<file path=xl/sharedStrings.xml><?xml version="1.0" encoding="utf-8"?>
<sst xmlns="http://schemas.openxmlformats.org/spreadsheetml/2006/main" count="5666" uniqueCount="1289">
  <si>
    <t>Treasurer</t>
  </si>
  <si>
    <t>Chairman</t>
  </si>
  <si>
    <t>County Clerk</t>
  </si>
  <si>
    <t>INDEX</t>
  </si>
  <si>
    <t>Page</t>
  </si>
  <si>
    <t>Letter To Excise Board</t>
  </si>
  <si>
    <t>Affidavit of Publication</t>
  </si>
  <si>
    <t>Accountant's Letter</t>
  </si>
  <si>
    <t>Certificate of Excise Board</t>
  </si>
  <si>
    <t>Exhibit "A" General Fund</t>
  </si>
  <si>
    <t>Exhibit "B" Building Fund</t>
  </si>
  <si>
    <t>Exhibit "G" Sinking Fund</t>
  </si>
  <si>
    <t>Exhibit "H" Industrial Development Bond Fund</t>
  </si>
  <si>
    <t>Exhibit "I" Special Revenue Funds</t>
  </si>
  <si>
    <t>Exhibit "J" Capital Project Funds</t>
  </si>
  <si>
    <t>Exhibit "K" Enterprise Funds</t>
  </si>
  <si>
    <t>Exhibit "L" Internal Service Funds</t>
  </si>
  <si>
    <t>Estimate of Needs</t>
  </si>
  <si>
    <t>Exhibit "Z" Publication Sheet</t>
  </si>
  <si>
    <t>Filed</t>
  </si>
  <si>
    <t>No</t>
  </si>
  <si>
    <t>To the County Excise Board of said County and State, Greeting:-</t>
  </si>
  <si>
    <t>Page 1</t>
  </si>
  <si>
    <t>Page 2</t>
  </si>
  <si>
    <t>AFFIDAVIT OF PUBLICATION</t>
  </si>
  <si>
    <t>a copy of which together with proof of publication is herewith attached marked Exhibit "Z" and made a part</t>
  </si>
  <si>
    <t>of hereof.</t>
  </si>
  <si>
    <t>Notary Public</t>
  </si>
  <si>
    <t>My Commission Expires</t>
  </si>
  <si>
    <t>Page 3</t>
  </si>
  <si>
    <t>EXHIBIT "A"</t>
  </si>
  <si>
    <t>PAGE 1</t>
  </si>
  <si>
    <t>Amount</t>
  </si>
  <si>
    <t>ASSETS:</t>
  </si>
  <si>
    <t>Investments</t>
  </si>
  <si>
    <t>TOTAL ASSETS</t>
  </si>
  <si>
    <t>LIABILITIES AND RESERVES:</t>
  </si>
  <si>
    <t>Warrants Outstanding</t>
  </si>
  <si>
    <t>Reserve for Interest on Warrants</t>
  </si>
  <si>
    <t>Reserves From Schedule 8</t>
  </si>
  <si>
    <t>TOTAL LIABILITIES AND RESERVES</t>
  </si>
  <si>
    <t>TOTAL LIABILITIES, RESERVES AND CASH FUND BALANCE</t>
  </si>
  <si>
    <t>Detail</t>
  </si>
  <si>
    <t>Total</t>
  </si>
  <si>
    <t>REVENUE:</t>
  </si>
  <si>
    <t>Cash Fund Balance Transferred From Prior Years</t>
  </si>
  <si>
    <t>Current Ad Valorem Tax Apportioned</t>
  </si>
  <si>
    <t>Miscellaneous Revenue Apportioned</t>
  </si>
  <si>
    <t>TOTAL REVENUE</t>
  </si>
  <si>
    <t>REQUIREMENTS:</t>
  </si>
  <si>
    <t>Claims Paid by Warrants Issued</t>
  </si>
  <si>
    <t>Interest Paid on Warrants</t>
  </si>
  <si>
    <t>TOTAL REQUIREMENTS</t>
  </si>
  <si>
    <t>TOTAL REQUIREMENTS AND CASH FUND BALANCE</t>
  </si>
  <si>
    <t>ADDITIONS:</t>
  </si>
  <si>
    <t>Miscellaneous Revenue Collected in Excess of Estimates-Net</t>
  </si>
  <si>
    <t>Warrants Estopped, Cancelled or Converted</t>
  </si>
  <si>
    <t>Ad Valorem Tax Collections in Excess of Estimate</t>
  </si>
  <si>
    <t>Prior Years Ad Valorem Tax</t>
  </si>
  <si>
    <t>TOTAL ADDITIONS</t>
  </si>
  <si>
    <t>DEDUCTIONS:</t>
  </si>
  <si>
    <t>Supplemental Appropriations</t>
  </si>
  <si>
    <t>Current Tax in Process of Collection</t>
  </si>
  <si>
    <t>TOTAL DEDUCTIONS</t>
  </si>
  <si>
    <t>Composition of Cash Fund Balance:</t>
  </si>
  <si>
    <t>Cash</t>
  </si>
  <si>
    <t>2a</t>
  </si>
  <si>
    <t>Schedule 4, Miscellaneous Revenue</t>
  </si>
  <si>
    <t>AMOUNT</t>
  </si>
  <si>
    <t>ACTUALLY</t>
  </si>
  <si>
    <t>ESTIMATED</t>
  </si>
  <si>
    <t>COLLECTED</t>
  </si>
  <si>
    <t>SOURCE</t>
  </si>
  <si>
    <t>1000 CHARGES FOR SERVICES</t>
  </si>
  <si>
    <t>1120 Other-</t>
  </si>
  <si>
    <t>Total Charges For Services</t>
  </si>
  <si>
    <t>INTERGOVERNMENTAL REVENUES</t>
  </si>
  <si>
    <t>2000 INTERGOVERNMENTAL REVENUES - LOCAL SOURCES:</t>
  </si>
  <si>
    <t>2123 Other -</t>
  </si>
  <si>
    <t xml:space="preserve">2124 Other - </t>
  </si>
  <si>
    <t>Total - Local Sources</t>
  </si>
  <si>
    <t>3000 INTERGOVERNMENTAL REVENUES - STATE SOURCES:</t>
  </si>
  <si>
    <t>3111 County Sales Tax - OTC</t>
  </si>
  <si>
    <t>3117 Other - OTC</t>
  </si>
  <si>
    <t>3118 Other - OTC</t>
  </si>
  <si>
    <t>3119 Other - OTC</t>
  </si>
  <si>
    <t>Sub-Total - OTC</t>
  </si>
  <si>
    <t>3212 State Election Reimbursement</t>
  </si>
  <si>
    <t>3213 State Payments in Lieu of Tax Revenue</t>
  </si>
  <si>
    <t>3214 Homestead Exemption Reimbursement</t>
  </si>
  <si>
    <t>3215 Additional Homestead Exemption Reimbursement</t>
  </si>
  <si>
    <t>3216 Transportation of Juveniles</t>
  </si>
  <si>
    <t>Continued on page 2b</t>
  </si>
  <si>
    <t>2b</t>
  </si>
  <si>
    <t>Continued from page 2a</t>
  </si>
  <si>
    <t>3226 Other -</t>
  </si>
  <si>
    <t xml:space="preserve">3227 Other - </t>
  </si>
  <si>
    <t>3228 Other -</t>
  </si>
  <si>
    <t>Total State Sources</t>
  </si>
  <si>
    <t>4000 INTERGOVERNMENTAL REVENUES - FEDERAL SOURCES:</t>
  </si>
  <si>
    <t>4111 Flood Control</t>
  </si>
  <si>
    <t>4112 Federal Grants</t>
  </si>
  <si>
    <t>4113 Federal Payments in Lieu of Tax Revenues</t>
  </si>
  <si>
    <t>4114 Bureau of Land Management</t>
  </si>
  <si>
    <t>4115 District Attorney Reimbursement - Federal</t>
  </si>
  <si>
    <t>4116 J.T.P.A. Salary Reimbursement</t>
  </si>
  <si>
    <t>4117 Other -</t>
  </si>
  <si>
    <t>4118 Other -</t>
  </si>
  <si>
    <t>4119 Other -</t>
  </si>
  <si>
    <t>Total Federal Sources</t>
  </si>
  <si>
    <t>Grand Total Intergovernmental Revenues</t>
  </si>
  <si>
    <t>5000 MISCELLANEOUS REVENUE:</t>
  </si>
  <si>
    <t>5111 Interest on Investments</t>
  </si>
  <si>
    <t>5112 Rental or Lease of County Property</t>
  </si>
  <si>
    <t>5113 Sale of County Property</t>
  </si>
  <si>
    <t>5114 Royalty</t>
  </si>
  <si>
    <t>Total Miscellaneous Revenue</t>
  </si>
  <si>
    <t>6000 NON-REVENUE RECEIPTS:</t>
  </si>
  <si>
    <t>6111 Contributions from Other Funds</t>
  </si>
  <si>
    <t>Grand Total General Fund</t>
  </si>
  <si>
    <t>Page 2a</t>
  </si>
  <si>
    <t>OVER</t>
  </si>
  <si>
    <t>(UNDER)</t>
  </si>
  <si>
    <t>BASIS AND</t>
  </si>
  <si>
    <t>LIMIT OF ENSUING</t>
  </si>
  <si>
    <t>ESTIMATE</t>
  </si>
  <si>
    <t xml:space="preserve">CHARGEABLE </t>
  </si>
  <si>
    <t>INCOME</t>
  </si>
  <si>
    <t>ESTIMATED BY</t>
  </si>
  <si>
    <t>GOVERNING BOARD</t>
  </si>
  <si>
    <t>APPROVED BY</t>
  </si>
  <si>
    <t>EXCISE BOARD</t>
  </si>
  <si>
    <t>Page 2b</t>
  </si>
  <si>
    <t>Schedule 5, Expenditures General Fund Cash Accounts of Current and All Prior Years</t>
  </si>
  <si>
    <t>CURRENT AND ALL PRIOR YEARS</t>
  </si>
  <si>
    <t>Cash Fund Balance Transferred Out</t>
  </si>
  <si>
    <t>Cash Fund Balance Transferred In</t>
  </si>
  <si>
    <t>Adjusted Cash Balance</t>
  </si>
  <si>
    <t>Ad Valorem Tax Apportioned To Year In Caption</t>
  </si>
  <si>
    <t>Miscellaneous Revenue (Schedule 4)</t>
  </si>
  <si>
    <t>Cash Fund Balance Forward From Preceding Year</t>
  </si>
  <si>
    <t>Prior Expenditures Recovered</t>
  </si>
  <si>
    <t>TOTAL RECEIPTS</t>
  </si>
  <si>
    <t>TOTAL RECEIPTS AND BALANCE</t>
  </si>
  <si>
    <t>Warrants of Year in Caption</t>
  </si>
  <si>
    <t>Interest Paid Thereon</t>
  </si>
  <si>
    <t>TOTAL DISBURSEMENTS</t>
  </si>
  <si>
    <t>Reserve for Warrants Outstanding</t>
  </si>
  <si>
    <t>TOTAL LIABILITES AND RESERVE</t>
  </si>
  <si>
    <t>DEFICIT: (Red Figure)</t>
  </si>
  <si>
    <t>CASH BALANCE FORWARD TO SUCCEEDING YEAR</t>
  </si>
  <si>
    <t>Schedule 6, General Fund Warrant Account of Current and All Prior Years</t>
  </si>
  <si>
    <t>TOTAL</t>
  </si>
  <si>
    <t>Warrants Registered During Year</t>
  </si>
  <si>
    <t>Warrants Paid During Year</t>
  </si>
  <si>
    <t>Warrants Converted to Bonds or Judgements</t>
  </si>
  <si>
    <t>Warrants Cancelled</t>
  </si>
  <si>
    <t>Warrants Estopped by Statute</t>
  </si>
  <si>
    <t>TOTAL WARRANTS RETIRED</t>
  </si>
  <si>
    <t>Mills</t>
  </si>
  <si>
    <t>Total Proceeds of Levy as Certified</t>
  </si>
  <si>
    <t>Additions:</t>
  </si>
  <si>
    <t>Deductions:</t>
  </si>
  <si>
    <t>Gross Balance Tax</t>
  </si>
  <si>
    <t>Less Reserve for Delinqent Tax</t>
  </si>
  <si>
    <t>Reserve for Protest Pending</t>
  </si>
  <si>
    <t>Balance Available Tax</t>
  </si>
  <si>
    <t>Excess Collections</t>
  </si>
  <si>
    <t>Schedule 5, (Continued)</t>
  </si>
  <si>
    <t>Schedule 6, (Continued)</t>
  </si>
  <si>
    <t>Schedule 9, General Fund Investments</t>
  </si>
  <si>
    <t>INVESTED IN</t>
  </si>
  <si>
    <t>on Hand</t>
  </si>
  <si>
    <t>Since</t>
  </si>
  <si>
    <t>Purchased</t>
  </si>
  <si>
    <t>By Collections</t>
  </si>
  <si>
    <t>of Cost</t>
  </si>
  <si>
    <t>LIQUIDATIONS</t>
  </si>
  <si>
    <t>Amortized</t>
  </si>
  <si>
    <t>Premium</t>
  </si>
  <si>
    <t>Barred</t>
  </si>
  <si>
    <t>by</t>
  </si>
  <si>
    <t>Court Order</t>
  </si>
  <si>
    <t>TOTAL INVESTMENTS</t>
  </si>
  <si>
    <t>4a</t>
  </si>
  <si>
    <t>Schedule 8(a), Report Of Prior Year's Expenditures</t>
  </si>
  <si>
    <t>DEPARTMENTS OF GOVERNMENT</t>
  </si>
  <si>
    <t>APPROPRIATED ACCOUNTS</t>
  </si>
  <si>
    <t>RESERVES</t>
  </si>
  <si>
    <t>WARRANTS</t>
  </si>
  <si>
    <t>BALANCE</t>
  </si>
  <si>
    <t>ORIGINAL</t>
  </si>
  <si>
    <t>SINCE</t>
  </si>
  <si>
    <t>LAPSED</t>
  </si>
  <si>
    <t>APPROPRIATIONS</t>
  </si>
  <si>
    <t>ISSUED</t>
  </si>
  <si>
    <t>01 DISTRICT ATTOURNEY - STATE:</t>
  </si>
  <si>
    <t>01a Personal Services</t>
  </si>
  <si>
    <t>01b Part Time Help</t>
  </si>
  <si>
    <t>01c Travel</t>
  </si>
  <si>
    <t>01d Maintenance and Operation</t>
  </si>
  <si>
    <t>01e Capital Outlay</t>
  </si>
  <si>
    <t>01f Intergovernmental</t>
  </si>
  <si>
    <t>01g Other-</t>
  </si>
  <si>
    <t>01 Total</t>
  </si>
  <si>
    <t>02 DISTRICT ATTORNEY - COUNTY:</t>
  </si>
  <si>
    <t>02a Personal Services</t>
  </si>
  <si>
    <t>02b Part Time Help</t>
  </si>
  <si>
    <t>02c Travel</t>
  </si>
  <si>
    <t>02d Maintenance and Operation</t>
  </si>
  <si>
    <t>02e Capital Outlay</t>
  </si>
  <si>
    <t>02f Intergovernmental</t>
  </si>
  <si>
    <t>02g Law Library</t>
  </si>
  <si>
    <t>02h Other-</t>
  </si>
  <si>
    <t>02 Total</t>
  </si>
  <si>
    <t>04 COUNTY SHERIFF:</t>
  </si>
  <si>
    <t>04a Personal Services</t>
  </si>
  <si>
    <t>04b Part Time Help</t>
  </si>
  <si>
    <t>04c Travel</t>
  </si>
  <si>
    <t>04d Maintenance and Operation</t>
  </si>
  <si>
    <t>04e Capital Outlay</t>
  </si>
  <si>
    <t>04f Intergovernmental</t>
  </si>
  <si>
    <t>04g Sheriff's Fees</t>
  </si>
  <si>
    <t>04h Board of Prisoners</t>
  </si>
  <si>
    <t>04i Other -</t>
  </si>
  <si>
    <t>04 Total</t>
  </si>
  <si>
    <t>06 COUNTY TREASURER:</t>
  </si>
  <si>
    <t>06a Personal Services</t>
  </si>
  <si>
    <t>06b Part Time Help</t>
  </si>
  <si>
    <t>06g Other -</t>
  </si>
  <si>
    <t>06 Total</t>
  </si>
  <si>
    <t>06c Travel</t>
  </si>
  <si>
    <t>06d Maintenance and Operation</t>
  </si>
  <si>
    <t>06e Capital Outlay</t>
  </si>
  <si>
    <t>06f Intergovernmental</t>
  </si>
  <si>
    <t>08 COUNTY COMMISSIONERS:</t>
  </si>
  <si>
    <t>08a Personal Services</t>
  </si>
  <si>
    <t>08b Part Time Help</t>
  </si>
  <si>
    <t>08c Travel</t>
  </si>
  <si>
    <t>08d Maintenance and Operation</t>
  </si>
  <si>
    <t>08e Capital Outlay</t>
  </si>
  <si>
    <t>08f Intergovernmental</t>
  </si>
  <si>
    <t>08g Other -</t>
  </si>
  <si>
    <t>08 Total</t>
  </si>
  <si>
    <t>Page 4a</t>
  </si>
  <si>
    <t xml:space="preserve">Governmental Budget Accounts    </t>
  </si>
  <si>
    <t>NET AMOUNT</t>
  </si>
  <si>
    <t>NEEDS AS</t>
  </si>
  <si>
    <t>SUPPLEMENTAL</t>
  </si>
  <si>
    <t>OF</t>
  </si>
  <si>
    <t>KNOWN TO BE</t>
  </si>
  <si>
    <t>ADJUSTMENTS</t>
  </si>
  <si>
    <t>UNENCUMBERED</t>
  </si>
  <si>
    <t>GOVERNING</t>
  </si>
  <si>
    <t>ADDED</t>
  </si>
  <si>
    <t>CANCELLED</t>
  </si>
  <si>
    <t>BOARD</t>
  </si>
  <si>
    <t>4b</t>
  </si>
  <si>
    <t>Schedule 8(b), Report Of Prior Year's Expenditures</t>
  </si>
  <si>
    <t>09 COUNTY COMMISSIONERS O.S.U. EXTENSION:</t>
  </si>
  <si>
    <t>09a Personal Services</t>
  </si>
  <si>
    <t>09b Part Time Help</t>
  </si>
  <si>
    <t>09c Travel</t>
  </si>
  <si>
    <t>09d Maintenance and Operation</t>
  </si>
  <si>
    <t>09e Capital Outlay</t>
  </si>
  <si>
    <t>09f Intergovernmental</t>
  </si>
  <si>
    <t>09g Other -</t>
  </si>
  <si>
    <t>09 Total</t>
  </si>
  <si>
    <t>10 COUNTY CLERK:</t>
  </si>
  <si>
    <t>10a Personal Services</t>
  </si>
  <si>
    <t>10b Part Time Help</t>
  </si>
  <si>
    <t>10c Travel</t>
  </si>
  <si>
    <t>10d Maintenance and Operation</t>
  </si>
  <si>
    <t>10e Capital Outlay</t>
  </si>
  <si>
    <t>10f Intergovernmental</t>
  </si>
  <si>
    <t>10g Lien Fees</t>
  </si>
  <si>
    <t>010h Other -</t>
  </si>
  <si>
    <t>10 Total</t>
  </si>
  <si>
    <t>14a Personal Services</t>
  </si>
  <si>
    <t>14b Part Time Help</t>
  </si>
  <si>
    <t>14c Travel</t>
  </si>
  <si>
    <t>14d Maintenance and Operation</t>
  </si>
  <si>
    <t>14e Capital Outlay</t>
  </si>
  <si>
    <t>14f Intergovernmental</t>
  </si>
  <si>
    <t>14g Other -</t>
  </si>
  <si>
    <t>14 Total</t>
  </si>
  <si>
    <t>16 COUNTY ASSESSOR:</t>
  </si>
  <si>
    <t>14 COURT CLERK:</t>
  </si>
  <si>
    <t>16h Other -</t>
  </si>
  <si>
    <t>16 Total</t>
  </si>
  <si>
    <t>16a Personal Services</t>
  </si>
  <si>
    <t>16b Part Time Help</t>
  </si>
  <si>
    <t>16c Travel</t>
  </si>
  <si>
    <t>16d Maintenance and Operation</t>
  </si>
  <si>
    <t>16e Capital Outlay</t>
  </si>
  <si>
    <t>16f Intergovernmental</t>
  </si>
  <si>
    <t>16g Other -</t>
  </si>
  <si>
    <t>17 REVALUATION OF REAL PROPERTY:</t>
  </si>
  <si>
    <t>17a Personal Services</t>
  </si>
  <si>
    <t>17b Part Time Help</t>
  </si>
  <si>
    <t>17c Travel</t>
  </si>
  <si>
    <t>17d Maintenance and Operation</t>
  </si>
  <si>
    <t>17e Capital Outlay</t>
  </si>
  <si>
    <t>17f Intergovernmental</t>
  </si>
  <si>
    <t>17g Other -</t>
  </si>
  <si>
    <t>17h Other -</t>
  </si>
  <si>
    <t>17 Total</t>
  </si>
  <si>
    <t>Page 4b</t>
  </si>
  <si>
    <t>18 JUVENILE SHELTER BUREAU:</t>
  </si>
  <si>
    <t>18a Personal Services</t>
  </si>
  <si>
    <t>18b Part Time Help</t>
  </si>
  <si>
    <t>18c Travel</t>
  </si>
  <si>
    <t>18d Maintenance and Operation</t>
  </si>
  <si>
    <t>18e Capital Outlay</t>
  </si>
  <si>
    <t>18f Intergovernmental</t>
  </si>
  <si>
    <t>18g Other -</t>
  </si>
  <si>
    <t>18 Total</t>
  </si>
  <si>
    <t>Schedule 8(c), Report Of Prior Year's Expenditures</t>
  </si>
  <si>
    <t>19 DISTRICT COURT:</t>
  </si>
  <si>
    <t>19a Personal Services</t>
  </si>
  <si>
    <t>19b Part Time Help</t>
  </si>
  <si>
    <t>19c Travel</t>
  </si>
  <si>
    <t>19d Maintenance and Operation</t>
  </si>
  <si>
    <t>19e Capital Outlay</t>
  </si>
  <si>
    <t>19f Intergovernmental</t>
  </si>
  <si>
    <t>19g Other -</t>
  </si>
  <si>
    <t>19 Total</t>
  </si>
  <si>
    <t>20 GENERAL GOVERNMENT</t>
  </si>
  <si>
    <t>20a Personal Services</t>
  </si>
  <si>
    <t>20b Part Time Help</t>
  </si>
  <si>
    <t>20c Travel</t>
  </si>
  <si>
    <t>20d Maintenance and Operation</t>
  </si>
  <si>
    <t>20e Capital Outlay</t>
  </si>
  <si>
    <t>20f Intergovernmental</t>
  </si>
  <si>
    <t>20g Other -</t>
  </si>
  <si>
    <t>20h Other -</t>
  </si>
  <si>
    <t>20i Other -</t>
  </si>
  <si>
    <t>20j Other -</t>
  </si>
  <si>
    <t>20 Total</t>
  </si>
  <si>
    <t>21 EXCISE - EQUALIZATION BOARD:</t>
  </si>
  <si>
    <t>21a Personal Services</t>
  </si>
  <si>
    <t>21b Part Time Help</t>
  </si>
  <si>
    <t>21c Travel</t>
  </si>
  <si>
    <t>21d Maintenance and Operation</t>
  </si>
  <si>
    <t>21e Capital Outlay</t>
  </si>
  <si>
    <t>21f Intergovernmental</t>
  </si>
  <si>
    <t>21g Other -</t>
  </si>
  <si>
    <t>21 Total</t>
  </si>
  <si>
    <t>22 COUNTY ELECTION EXPENSE:</t>
  </si>
  <si>
    <t>22a Personal Services</t>
  </si>
  <si>
    <t>22b Part Time Help</t>
  </si>
  <si>
    <t>22c Travel</t>
  </si>
  <si>
    <t>22d Maintenance and Operation</t>
  </si>
  <si>
    <t>22e Capital Outlay</t>
  </si>
  <si>
    <t>22f Intergovernmental</t>
  </si>
  <si>
    <t>22g Other -</t>
  </si>
  <si>
    <t>22 Total</t>
  </si>
  <si>
    <t>Page 4c</t>
  </si>
  <si>
    <t>4d</t>
  </si>
  <si>
    <t>Schedule 8(d), Report Of Prior Year's Expenditures</t>
  </si>
  <si>
    <t>23 INSURANCE - BENEFITS:</t>
  </si>
  <si>
    <t>23a Hospital</t>
  </si>
  <si>
    <t>23b Accident</t>
  </si>
  <si>
    <t>23c Life</t>
  </si>
  <si>
    <t>23d Property</t>
  </si>
  <si>
    <t>23e Workmans Compensation</t>
  </si>
  <si>
    <t>23f Unemployment</t>
  </si>
  <si>
    <t>23g Retirement</t>
  </si>
  <si>
    <t>23h Self Insured</t>
  </si>
  <si>
    <t>23i FICA</t>
  </si>
  <si>
    <t>23j Other -</t>
  </si>
  <si>
    <t>23 Total</t>
  </si>
  <si>
    <t>24 COUNTY PURCHASING AGENT:</t>
  </si>
  <si>
    <t>24a Personal Services</t>
  </si>
  <si>
    <t>24b Part Time Help</t>
  </si>
  <si>
    <t>24c Travel</t>
  </si>
  <si>
    <t>24d Maintenance and Operation</t>
  </si>
  <si>
    <t>24e Capital Outlay</t>
  </si>
  <si>
    <t>24f Intergovernmental</t>
  </si>
  <si>
    <t>24g Other -</t>
  </si>
  <si>
    <t>4c</t>
  </si>
  <si>
    <t>This is where important information about how to use this spreadsheet will be displayed.</t>
  </si>
  <si>
    <t>This is also where revision tracking will occur.</t>
  </si>
  <si>
    <t>1.  Entries in blue are to be filled. They currently are all filled with zeroes as that allows the fields to be seen more easily</t>
  </si>
  <si>
    <t>2. Some fields in black will still be editable for various reasons. The main one being the Other categories may need further clarification</t>
  </si>
  <si>
    <t>3. Some formula fields are editable as you may want to replace them with an exact number. One such example is the Mills field</t>
  </si>
  <si>
    <t xml:space="preserve">Suggestions/Comments should be sent to </t>
  </si>
  <si>
    <t>24 Total</t>
  </si>
  <si>
    <t>25 DATA PROCESSING:</t>
  </si>
  <si>
    <t>25a Personal Services</t>
  </si>
  <si>
    <t>25b Part Time Help</t>
  </si>
  <si>
    <t>25c Travel</t>
  </si>
  <si>
    <t>25d Maintenance and Operation</t>
  </si>
  <si>
    <t>25e Capital Outlay</t>
  </si>
  <si>
    <t>25g Other -</t>
  </si>
  <si>
    <t>25 Total</t>
  </si>
  <si>
    <t>25f Intergovernmental</t>
  </si>
  <si>
    <t>26 COUNTY SUPT. OF HEALTH</t>
  </si>
  <si>
    <t>26a Personal Services</t>
  </si>
  <si>
    <t>26b Part Time Help</t>
  </si>
  <si>
    <t>26c Travel</t>
  </si>
  <si>
    <t>26d Maintenance and Operation</t>
  </si>
  <si>
    <t>26e Capital Outlay</t>
  </si>
  <si>
    <t>26f Intergovernmental</t>
  </si>
  <si>
    <t>26g Other -</t>
  </si>
  <si>
    <t>26 Total</t>
  </si>
  <si>
    <t>27 WELFARE AGENCIES:</t>
  </si>
  <si>
    <t>27a Personal Services</t>
  </si>
  <si>
    <t>27b Part Time Help</t>
  </si>
  <si>
    <t>27c Travel</t>
  </si>
  <si>
    <t>27d Maintenance and Operation</t>
  </si>
  <si>
    <t>27e Capital Outlay</t>
  </si>
  <si>
    <t>27f Intergovernmental</t>
  </si>
  <si>
    <t>27g Other -</t>
  </si>
  <si>
    <t>27 Total</t>
  </si>
  <si>
    <t>Page 4d</t>
  </si>
  <si>
    <t>4e</t>
  </si>
  <si>
    <t>Schedule 8(e), Report Of Prior Year's Expenditures</t>
  </si>
  <si>
    <t>28 CHARITY:</t>
  </si>
  <si>
    <t>28a Personal Services</t>
  </si>
  <si>
    <t>28b Part Time Help</t>
  </si>
  <si>
    <t>28c Travel</t>
  </si>
  <si>
    <t>28d Maintenance and Operation</t>
  </si>
  <si>
    <t>28e Capital Outlay</t>
  </si>
  <si>
    <t>28f Intergovernmental</t>
  </si>
  <si>
    <t>28g Other -</t>
  </si>
  <si>
    <t>28 Total</t>
  </si>
  <si>
    <t>29 FIRE FIGHTING SERVICES:</t>
  </si>
  <si>
    <t>29a Personal Services</t>
  </si>
  <si>
    <t>29b Part Time Help</t>
  </si>
  <si>
    <t>29c Travel</t>
  </si>
  <si>
    <t>29d Maintenance and Operation</t>
  </si>
  <si>
    <t>29e Capital Outlay</t>
  </si>
  <si>
    <t>29f Intergovernmental</t>
  </si>
  <si>
    <t>29g Equipment Lease Rentals</t>
  </si>
  <si>
    <t>29h Other -</t>
  </si>
  <si>
    <t>29i Other -</t>
  </si>
  <si>
    <t>29 Total</t>
  </si>
  <si>
    <t>30 RECORDING ACCOUNT:</t>
  </si>
  <si>
    <t>30a Personal Services</t>
  </si>
  <si>
    <t>30b Part Time Help</t>
  </si>
  <si>
    <t>30c Travel</t>
  </si>
  <si>
    <t>30d Maintenance and Operation</t>
  </si>
  <si>
    <t>30e Capital Outlay</t>
  </si>
  <si>
    <t>30f Intergovernmental</t>
  </si>
  <si>
    <t>30g Other -</t>
  </si>
  <si>
    <t>30 Total</t>
  </si>
  <si>
    <t>31 COUNTY ENGINEER:</t>
  </si>
  <si>
    <t>31a Personal Services</t>
  </si>
  <si>
    <t>31b Part Time Help</t>
  </si>
  <si>
    <t>31c Travel</t>
  </si>
  <si>
    <t>31d Maintenance and Operation</t>
  </si>
  <si>
    <t>31e Capital Outlay</t>
  </si>
  <si>
    <t>31f Intergovernmental</t>
  </si>
  <si>
    <t>31g Other -</t>
  </si>
  <si>
    <t>31 Total</t>
  </si>
  <si>
    <t>31h Other -</t>
  </si>
  <si>
    <t>32 LIBRARY:</t>
  </si>
  <si>
    <t>32a Personal Services</t>
  </si>
  <si>
    <t>32b Part Time Help</t>
  </si>
  <si>
    <t>32c Travel</t>
  </si>
  <si>
    <t>32d Maintenance and Operation</t>
  </si>
  <si>
    <t>32e Capital Outlay</t>
  </si>
  <si>
    <t>32f Intergovernmental</t>
  </si>
  <si>
    <t>32g Other -</t>
  </si>
  <si>
    <t>32 Total</t>
  </si>
  <si>
    <t>Page 4e</t>
  </si>
  <si>
    <t>Schedule 8(f), Report Of Prior Year's Expenditures</t>
  </si>
  <si>
    <t>4f</t>
  </si>
  <si>
    <t>33 PUBLIC DEFENDER:</t>
  </si>
  <si>
    <t>33a Personal Services</t>
  </si>
  <si>
    <t>33b Part Time Help</t>
  </si>
  <si>
    <t>33c Travel</t>
  </si>
  <si>
    <t>33e Capital Outlay</t>
  </si>
  <si>
    <t>33f Intergovernmental</t>
  </si>
  <si>
    <t>33g Other -</t>
  </si>
  <si>
    <t>33h Other -</t>
  </si>
  <si>
    <t>33 Total</t>
  </si>
  <si>
    <t>33d Maintenance and Operation</t>
  </si>
  <si>
    <t>34 CIVIL DEFENSE:</t>
  </si>
  <si>
    <t>34a Personal Services</t>
  </si>
  <si>
    <t>34b Part Time Help</t>
  </si>
  <si>
    <t>34c Travel</t>
  </si>
  <si>
    <t>34d Maintenance and Operation</t>
  </si>
  <si>
    <t>34e Capital Outlay</t>
  </si>
  <si>
    <t>34f Intergovernmental</t>
  </si>
  <si>
    <t>34g Other -</t>
  </si>
  <si>
    <t>34 Total</t>
  </si>
  <si>
    <t>36 SOLID WASTE:</t>
  </si>
  <si>
    <t>36a Personal Services</t>
  </si>
  <si>
    <t>36b Part Time Help</t>
  </si>
  <si>
    <t>36c Travel</t>
  </si>
  <si>
    <t>36d Maintenance and Operation</t>
  </si>
  <si>
    <t>36e Capital Outlay</t>
  </si>
  <si>
    <t>36f Intergovernmental</t>
  </si>
  <si>
    <t>36g Other -</t>
  </si>
  <si>
    <t>36h Other -</t>
  </si>
  <si>
    <t>36 Total</t>
  </si>
  <si>
    <t>38 SOIL CONSERVATION DISTRICT:</t>
  </si>
  <si>
    <t>38a Personal Services</t>
  </si>
  <si>
    <t>38b Part Time Help</t>
  </si>
  <si>
    <t>38c Travel</t>
  </si>
  <si>
    <t>38d Maintenance and Operation</t>
  </si>
  <si>
    <t>38e Capital Outlay</t>
  </si>
  <si>
    <t>38f Intergovernmental</t>
  </si>
  <si>
    <t>38g Other -</t>
  </si>
  <si>
    <t>38h Other -</t>
  </si>
  <si>
    <t>38 Total</t>
  </si>
  <si>
    <t>40 REWARD FUND:</t>
  </si>
  <si>
    <t>40a Personal Services</t>
  </si>
  <si>
    <t>40b Part Time Help</t>
  </si>
  <si>
    <t>40c Travel</t>
  </si>
  <si>
    <t>40d Maintenance and Operation</t>
  </si>
  <si>
    <t>40e Capital Outlay</t>
  </si>
  <si>
    <t>40f Intergovernmental</t>
  </si>
  <si>
    <t>40g Other -</t>
  </si>
  <si>
    <t>40 Total</t>
  </si>
  <si>
    <t>Page 4f</t>
  </si>
  <si>
    <t>4g</t>
  </si>
  <si>
    <t>Schedule 8(g), Report Of Prior Year's Expenditures</t>
  </si>
  <si>
    <t>60a Personal Services</t>
  </si>
  <si>
    <t>60b Part Time Help</t>
  </si>
  <si>
    <t>60c Travel</t>
  </si>
  <si>
    <t>60d Maintenance and Operation</t>
  </si>
  <si>
    <t>60e Capital Outlay</t>
  </si>
  <si>
    <t>60f Intergovernmental</t>
  </si>
  <si>
    <t>60g Other -</t>
  </si>
  <si>
    <t>60h Other -</t>
  </si>
  <si>
    <t>60 Total</t>
  </si>
  <si>
    <t>63 Total</t>
  </si>
  <si>
    <t>61a Personal Services</t>
  </si>
  <si>
    <t>61b Part Time Help</t>
  </si>
  <si>
    <t>61c Travel</t>
  </si>
  <si>
    <t>61d Maintenance and Operation</t>
  </si>
  <si>
    <t>61e Capital Outlay</t>
  </si>
  <si>
    <t>61f Intergovernmental</t>
  </si>
  <si>
    <t>61g Other -</t>
  </si>
  <si>
    <t>61h Other -</t>
  </si>
  <si>
    <t>61 Total</t>
  </si>
  <si>
    <t>62b Part Time Help</t>
  </si>
  <si>
    <t>62a Personal Services</t>
  </si>
  <si>
    <t>62c Travel</t>
  </si>
  <si>
    <t>62d Maintenance and Operation</t>
  </si>
  <si>
    <t>62e Capital Outlay</t>
  </si>
  <si>
    <t>62f Intergovernmental</t>
  </si>
  <si>
    <t>62g Other -</t>
  </si>
  <si>
    <t>62h Other -</t>
  </si>
  <si>
    <t>62 Total</t>
  </si>
  <si>
    <t>63a Personal Services</t>
  </si>
  <si>
    <t>63b Part Time Help</t>
  </si>
  <si>
    <t>63c Travel</t>
  </si>
  <si>
    <t>63d Maintenance and Operation</t>
  </si>
  <si>
    <t>63e Capital Outlay</t>
  </si>
  <si>
    <t>63f Intergovernmental</t>
  </si>
  <si>
    <t>63g Other -</t>
  </si>
  <si>
    <t>64a Personal Services</t>
  </si>
  <si>
    <t>64b Part Time Help</t>
  </si>
  <si>
    <t>64c Travel</t>
  </si>
  <si>
    <t>64d Maintenance and Operation</t>
  </si>
  <si>
    <t>64e Capital Outlay</t>
  </si>
  <si>
    <t>64f Intergovernmental</t>
  </si>
  <si>
    <t>64g Other -</t>
  </si>
  <si>
    <t>64 Total</t>
  </si>
  <si>
    <t>Page 4g</t>
  </si>
  <si>
    <t>Schedule 8(h), Report Of Prior Year's Expenditures</t>
  </si>
  <si>
    <t>4h</t>
  </si>
  <si>
    <t>Page 4h</t>
  </si>
  <si>
    <t>65a Personal Services</t>
  </si>
  <si>
    <t>65b Part Time Help</t>
  </si>
  <si>
    <t>65c Travel</t>
  </si>
  <si>
    <t>65d Maintenance and Operation</t>
  </si>
  <si>
    <t>65e Capital Outlay</t>
  </si>
  <si>
    <t>65f Intergovernmental</t>
  </si>
  <si>
    <t>65g Other -</t>
  </si>
  <si>
    <t>65h Other -</t>
  </si>
  <si>
    <t>65 Total</t>
  </si>
  <si>
    <t>66a Personal Services</t>
  </si>
  <si>
    <t>66b Part Time Help</t>
  </si>
  <si>
    <t>66c Travel</t>
  </si>
  <si>
    <t>66d Maintenance and Operation</t>
  </si>
  <si>
    <t>66e Capital Outlay</t>
  </si>
  <si>
    <t>66f Intergovernmental</t>
  </si>
  <si>
    <t>66g Other -</t>
  </si>
  <si>
    <t>66h Other -</t>
  </si>
  <si>
    <t>66 Total</t>
  </si>
  <si>
    <t>67a Personal Services</t>
  </si>
  <si>
    <t>67b Part Time Help</t>
  </si>
  <si>
    <t>67c Travel</t>
  </si>
  <si>
    <t>67d Maintenance and Operation</t>
  </si>
  <si>
    <t>67e Capital Outlay</t>
  </si>
  <si>
    <t>67f Intergovernmental</t>
  </si>
  <si>
    <t>67g Other -</t>
  </si>
  <si>
    <t>67h Other -</t>
  </si>
  <si>
    <t>68 Total</t>
  </si>
  <si>
    <t>67 Total</t>
  </si>
  <si>
    <t>68a Personal Services</t>
  </si>
  <si>
    <t>68b Part Time Help</t>
  </si>
  <si>
    <t>68c Travel</t>
  </si>
  <si>
    <t>68d Maintenance and Operation</t>
  </si>
  <si>
    <t>68e Capital Outlay</t>
  </si>
  <si>
    <t>68f Intergovernmental</t>
  </si>
  <si>
    <t>68g Other -</t>
  </si>
  <si>
    <t>69a Personal Services</t>
  </si>
  <si>
    <t>69b Part Time Help</t>
  </si>
  <si>
    <t>69c Travel</t>
  </si>
  <si>
    <t>69d Maintenance and Operation</t>
  </si>
  <si>
    <t>69e Capital Outlay</t>
  </si>
  <si>
    <t>69f Intergovernmental</t>
  </si>
  <si>
    <t>69g Other -</t>
  </si>
  <si>
    <t>69 Total</t>
  </si>
  <si>
    <t>Schedule 8(i), Report Of Prior Year's Expenditures</t>
  </si>
  <si>
    <t>4i</t>
  </si>
  <si>
    <t>Page 4i</t>
  </si>
  <si>
    <t>Schedule 8(j), Report Of Prior Year's Expenditures</t>
  </si>
  <si>
    <t>4j</t>
  </si>
  <si>
    <t>Page 4j</t>
  </si>
  <si>
    <t>80 HIGHWAY BUDGET ACCOUNT:</t>
  </si>
  <si>
    <t>80a Personal Services</t>
  </si>
  <si>
    <t>80b Part Time Help</t>
  </si>
  <si>
    <t>80c Travel</t>
  </si>
  <si>
    <t>80d Maintenance and Operation</t>
  </si>
  <si>
    <t>80e Capital Outlay</t>
  </si>
  <si>
    <t>80f Intergovernmental</t>
  </si>
  <si>
    <t>80g Other -</t>
  </si>
  <si>
    <t>80h Other -</t>
  </si>
  <si>
    <t>80 Total</t>
  </si>
  <si>
    <t>80j Other -</t>
  </si>
  <si>
    <t>82 COUNTY AUDIT BUDGET ACCOUNT:</t>
  </si>
  <si>
    <t>82a Salaries and Expense of Audit and Report</t>
  </si>
  <si>
    <t>82b Intergovernmental</t>
  </si>
  <si>
    <t>82c Other -</t>
  </si>
  <si>
    <t>82 Total</t>
  </si>
  <si>
    <t>83 COUNTY CEMETARY ACCOUNT:</t>
  </si>
  <si>
    <t>83a Personal Services</t>
  </si>
  <si>
    <t>83b Part Time Help</t>
  </si>
  <si>
    <t>83c Travel</t>
  </si>
  <si>
    <t>83d Maintenance and Operation</t>
  </si>
  <si>
    <t>83e Capital Outlay</t>
  </si>
  <si>
    <t>83f Intergovernmental</t>
  </si>
  <si>
    <t>83g Other -</t>
  </si>
  <si>
    <t>83h Other -</t>
  </si>
  <si>
    <t>83 Total</t>
  </si>
  <si>
    <t>84 FREE FAIR BUDGET ACCOUNT:</t>
  </si>
  <si>
    <t>84a Personal Services</t>
  </si>
  <si>
    <t>84b Part Time Help</t>
  </si>
  <si>
    <t>84c Travel</t>
  </si>
  <si>
    <t>84d Maintenance and Operation</t>
  </si>
  <si>
    <t>84e Capital Outlay</t>
  </si>
  <si>
    <t>84f Intergovernmental</t>
  </si>
  <si>
    <t>84h Other -</t>
  </si>
  <si>
    <t>84g Premiums and Awards</t>
  </si>
  <si>
    <t>84i Other -</t>
  </si>
  <si>
    <t>84 Total</t>
  </si>
  <si>
    <t>86 FREE FAIR IMPROVEMENT ACCOUNT:</t>
  </si>
  <si>
    <t>86a Personal Services</t>
  </si>
  <si>
    <t>86b Part Time Help</t>
  </si>
  <si>
    <t>86c Travel</t>
  </si>
  <si>
    <t>86d Maintenance and Operation</t>
  </si>
  <si>
    <t>86e Capital Outlay</t>
  </si>
  <si>
    <t>86f Intergovernmental</t>
  </si>
  <si>
    <t>86g Other -</t>
  </si>
  <si>
    <t>86h Other -</t>
  </si>
  <si>
    <t>86 Total</t>
  </si>
  <si>
    <t>87 LIBRARY BUDGET ACCOUNT:</t>
  </si>
  <si>
    <t>87a Personal Services</t>
  </si>
  <si>
    <t>87b Part Time Help</t>
  </si>
  <si>
    <t>87c Travel</t>
  </si>
  <si>
    <t>87d Maintenance and Operation</t>
  </si>
  <si>
    <t>87e Capital Outlay</t>
  </si>
  <si>
    <t>87f Intergovernmental</t>
  </si>
  <si>
    <t>87g Other -</t>
  </si>
  <si>
    <t>87 Total</t>
  </si>
  <si>
    <t>88 PUBLIC HEALTH BUDGET ACCOUNT:</t>
  </si>
  <si>
    <t>88a Personal Services</t>
  </si>
  <si>
    <t>88b Part Time Help</t>
  </si>
  <si>
    <t>88c Travel</t>
  </si>
  <si>
    <t>88d Maintenance and Operation</t>
  </si>
  <si>
    <t>88e Capital Outlay</t>
  </si>
  <si>
    <t>88f Intergovernmental</t>
  </si>
  <si>
    <t>88g Other -</t>
  </si>
  <si>
    <t>88h Other -</t>
  </si>
  <si>
    <t>88 Total</t>
  </si>
  <si>
    <t>89 COUNTY HOSPITAL BUDGET ACCOUNT:</t>
  </si>
  <si>
    <t>89a Personal Services</t>
  </si>
  <si>
    <t>89b Part Time Help</t>
  </si>
  <si>
    <t>89c Travel</t>
  </si>
  <si>
    <t>89d Maintenance and Operation</t>
  </si>
  <si>
    <t>89e Capital Outlay</t>
  </si>
  <si>
    <t>89f Intergovernmental</t>
  </si>
  <si>
    <t>89g Other -</t>
  </si>
  <si>
    <t>89h Other -</t>
  </si>
  <si>
    <t>89 Total</t>
  </si>
  <si>
    <t>90 CHILD GUIDANCE CLINIC</t>
  </si>
  <si>
    <t>90a Personal Services</t>
  </si>
  <si>
    <t>90b Part Time Help</t>
  </si>
  <si>
    <t>90c Travel</t>
  </si>
  <si>
    <t>90d Maintenance and Operation</t>
  </si>
  <si>
    <t>90e Capital Outlay</t>
  </si>
  <si>
    <t>90f Intergovernmental</t>
  </si>
  <si>
    <t>90g Other -</t>
  </si>
  <si>
    <t>90 Total</t>
  </si>
  <si>
    <t>91 TICK ERADICATION ACCOUNT:</t>
  </si>
  <si>
    <t>91a Personal Services</t>
  </si>
  <si>
    <t>91b Part Time Help</t>
  </si>
  <si>
    <t>91c Travel</t>
  </si>
  <si>
    <t>91d Maintenance and Operation</t>
  </si>
  <si>
    <t>91e Capital Outlay</t>
  </si>
  <si>
    <t>91f Intergovernmental</t>
  </si>
  <si>
    <t>91g Other -</t>
  </si>
  <si>
    <t>91h Other -</t>
  </si>
  <si>
    <t>91 Total</t>
  </si>
  <si>
    <t>Schedule 8(k), Report Of Prior Year's Expenditures</t>
  </si>
  <si>
    <t>4k</t>
  </si>
  <si>
    <t>92 BUILDING MAINTENANCE ACCOUNT:</t>
  </si>
  <si>
    <t>92a Personal Services</t>
  </si>
  <si>
    <t>92b Part Time Help</t>
  </si>
  <si>
    <t>92c Travel</t>
  </si>
  <si>
    <t>92d Maintenance and Operation</t>
  </si>
  <si>
    <t>92e Capital Outlay</t>
  </si>
  <si>
    <t>92f Intergovernmental</t>
  </si>
  <si>
    <t>92g Other -</t>
  </si>
  <si>
    <t>92h Other -</t>
  </si>
  <si>
    <t>92j Other -</t>
  </si>
  <si>
    <t>92 Total</t>
  </si>
  <si>
    <t>93 Total</t>
  </si>
  <si>
    <t>93a Personal Services</t>
  </si>
  <si>
    <t>93b Part Time Help</t>
  </si>
  <si>
    <t>93c Travel</t>
  </si>
  <si>
    <t>93d Maintenance and Operation</t>
  </si>
  <si>
    <t>93e Capital Outlay</t>
  </si>
  <si>
    <t>93f Intergovernmental</t>
  </si>
  <si>
    <t>93g Other -</t>
  </si>
  <si>
    <t>93h Other -</t>
  </si>
  <si>
    <t>94a Personal Services</t>
  </si>
  <si>
    <t>94b Part Time Help</t>
  </si>
  <si>
    <t>94c Travel</t>
  </si>
  <si>
    <t>94d Maintenance and Operation</t>
  </si>
  <si>
    <t>94e Capital Outlay</t>
  </si>
  <si>
    <t>94f Intergovernmental</t>
  </si>
  <si>
    <t>94g Other -</t>
  </si>
  <si>
    <t>94h Other -</t>
  </si>
  <si>
    <t>94 Total</t>
  </si>
  <si>
    <t>98 OTHER USE:</t>
  </si>
  <si>
    <t>98a Other Deductions</t>
  </si>
  <si>
    <t>98 Total</t>
  </si>
  <si>
    <t>TOTAL GENERAL FUND ACCOUNT</t>
  </si>
  <si>
    <t>SUBJECT TO WARRANT ISSUE:</t>
  </si>
  <si>
    <t>99 Provision for Interest on Warrants</t>
  </si>
  <si>
    <t>GRAND TOTAL GENERAL FUND</t>
  </si>
  <si>
    <t>ESTIMATE OF NEEDS FOR THE FISCAL YEAR</t>
  </si>
  <si>
    <t>PURPOSE:</t>
  </si>
  <si>
    <t>Current Expense</t>
  </si>
  <si>
    <t>Pro rata share of County Assessor's Budget as determined by County Excise Board</t>
  </si>
  <si>
    <t>(This amount is included in the appropriated account "17 Revaluation of Real Property".)</t>
  </si>
  <si>
    <t>GRAND TOTAL - General Fund</t>
  </si>
  <si>
    <t>Page 4k</t>
  </si>
  <si>
    <t>Estimate of</t>
  </si>
  <si>
    <t>Needs by</t>
  </si>
  <si>
    <t>Governing Board</t>
  </si>
  <si>
    <t>Approved by</t>
  </si>
  <si>
    <t>County</t>
  </si>
  <si>
    <t>Excise Board</t>
  </si>
  <si>
    <t>EXHIBIT "B"</t>
  </si>
  <si>
    <t>1111 Engineer Fees</t>
  </si>
  <si>
    <t>1112 Other -</t>
  </si>
  <si>
    <t>INTERGOVERNMENTAL REVENUES:</t>
  </si>
  <si>
    <t>2111 Payments in Lieu of Tax Revenue</t>
  </si>
  <si>
    <t>2112 Revaluation of Real Property Reimbursements</t>
  </si>
  <si>
    <t>2113 Local Contributions</t>
  </si>
  <si>
    <t>2114 Other -</t>
  </si>
  <si>
    <t>3112 Other - OTC</t>
  </si>
  <si>
    <t>3211 State Payments in Lieu of Tax Revenue</t>
  </si>
  <si>
    <t>3212 Homestead Exemption Reimbursement</t>
  </si>
  <si>
    <t>3213 Additional Homestead Exemption Reimbursement</t>
  </si>
  <si>
    <t>3215 Other -</t>
  </si>
  <si>
    <t>4115 Other -</t>
  </si>
  <si>
    <t>5114 Insurance Recoveries</t>
  </si>
  <si>
    <t>5115 Insurance Reimbursement</t>
  </si>
  <si>
    <t>5116 Utility Reimbursements</t>
  </si>
  <si>
    <t>5117 Other Reimbursements</t>
  </si>
  <si>
    <t>5119 Vending Machine Commissions</t>
  </si>
  <si>
    <t>5120 Other Concessions</t>
  </si>
  <si>
    <t>5121 Other -</t>
  </si>
  <si>
    <t>5122 Other -</t>
  </si>
  <si>
    <t>5123 Other -</t>
  </si>
  <si>
    <t>5124 Other -</t>
  </si>
  <si>
    <t>Grand Total Building Fund</t>
  </si>
  <si>
    <t>GRAND TOTAL - BUILDING FUND</t>
  </si>
  <si>
    <t>GRAND TOTAL BUILDING FUND</t>
  </si>
  <si>
    <t>TOTAL BUILDING FUND ACCOUNT</t>
  </si>
  <si>
    <t>Schedule 5, Expenditures Building Fund Cash Accounts of Current and All Prior Years</t>
  </si>
  <si>
    <t>Schedule 9, Building Fund Investments</t>
  </si>
  <si>
    <t>EXHIBIT "C"</t>
  </si>
  <si>
    <t>5113 Sale of Property</t>
  </si>
  <si>
    <t>5112 Rental or Lease of Property</t>
  </si>
  <si>
    <t>4114 Other -</t>
  </si>
  <si>
    <t>4111 Federal Grants</t>
  </si>
  <si>
    <t>3211 State Grants</t>
  </si>
  <si>
    <t>EXHIBIT "Z"</t>
  </si>
  <si>
    <t>STATEMENT OF FINANICAL CONDITION</t>
  </si>
  <si>
    <t>GENERAL FUND</t>
  </si>
  <si>
    <t>Reserve for Int. on Warrants &amp; Revaluation</t>
  </si>
  <si>
    <t>Total Required</t>
  </si>
  <si>
    <t>FINANCED</t>
  </si>
  <si>
    <t>Cash Fund Balance</t>
  </si>
  <si>
    <t>Estimated Miscellaneous Revenue</t>
  </si>
  <si>
    <t>Total Deductions</t>
  </si>
  <si>
    <t>Balance to Raise from Ad Valorem Tax</t>
  </si>
  <si>
    <t>ESTIMATED MISCELLANEOUS REVENUE:</t>
  </si>
  <si>
    <t>1000 Charges for Services</t>
  </si>
  <si>
    <t>2000 Local Sources of Revenue</t>
  </si>
  <si>
    <t>3000 State Sources of Revenue</t>
  </si>
  <si>
    <t>4000 Federal Sources of Revenue</t>
  </si>
  <si>
    <t>5000 Miscellaneous Revenue</t>
  </si>
  <si>
    <t>Total Estimated Revenue</t>
  </si>
  <si>
    <t>INDUSTRIAL DEVELOPMENT BONDS</t>
  </si>
  <si>
    <t>2. Legal Investments Properly Maturing</t>
  </si>
  <si>
    <t>3.       Total Liquid Assets</t>
  </si>
  <si>
    <t>Deduct Matured Indebtedness</t>
  </si>
  <si>
    <t>4.  a. Past-Due Coupons</t>
  </si>
  <si>
    <t>5. b. Interest Accrued Thereon</t>
  </si>
  <si>
    <t>6. c. Past-Due Bonds</t>
  </si>
  <si>
    <t>7. d. Interest Thereon After Last Coupon</t>
  </si>
  <si>
    <t>8. e. Fiscal Agency Commissions on Above</t>
  </si>
  <si>
    <t>9. Balance of Assets Subject to Accruals</t>
  </si>
  <si>
    <t>10. Deduct: g. Earned Unmatured Interest</t>
  </si>
  <si>
    <t>11.             h. Accrual on Final Coupons</t>
  </si>
  <si>
    <t>12.              i. Accrued on Unmatured Bonds</t>
  </si>
  <si>
    <t>13. Excess of Assets Over Accrual Reserves*</t>
  </si>
  <si>
    <t>1. Interest Earnings on Bonds</t>
  </si>
  <si>
    <t>2. Accrual on Unmatured Bonds</t>
  </si>
  <si>
    <t>Total Sinking Fund Requirements</t>
  </si>
  <si>
    <t>Deduct:</t>
  </si>
  <si>
    <t>1. Excess of Assets Over Liabilites</t>
  </si>
  <si>
    <t>2. Surplus Building Fund Cash</t>
  </si>
  <si>
    <t>Balance Required</t>
  </si>
  <si>
    <t>SINKING FUND BALANCE SHEET</t>
  </si>
  <si>
    <t>3. Judgements Paid to Recover by Tax Levy</t>
  </si>
  <si>
    <t>4.        Total Liquid Assets</t>
  </si>
  <si>
    <t>Deduct Matured Indebtedness:</t>
  </si>
  <si>
    <t>5. a. Past-Due Coupons</t>
  </si>
  <si>
    <t>6. b. Interest Accrued Thereon</t>
  </si>
  <si>
    <t>7. c. Past-Due Bonds</t>
  </si>
  <si>
    <t>8. d. Interest Thereon After Last Coupon</t>
  </si>
  <si>
    <t>9. e. Fiscal Agency Commissions on Above</t>
  </si>
  <si>
    <t>10. f. Judgements and Int. Levied for/Unpaid</t>
  </si>
  <si>
    <t>11.      Total Items a. Through f.</t>
  </si>
  <si>
    <t>12. Balance of Assets Subject to Accruals</t>
  </si>
  <si>
    <t>Deduct Accrual Reserve If Assets Sufficient:</t>
  </si>
  <si>
    <t>13. g. Earned Unmatured Interest</t>
  </si>
  <si>
    <t>14. h. Accrual on Final Coupons</t>
  </si>
  <si>
    <t>15. i. Accrued on Unmatured Bonds</t>
  </si>
  <si>
    <t>16.       Total Items g. Through i.</t>
  </si>
  <si>
    <t>17. Excess of Assets Over Accrual Reserves **</t>
  </si>
  <si>
    <t>3. Annual Accrual on "Prepaid" Judgements</t>
  </si>
  <si>
    <t>4. Annual Accrual on "Unpaid" Judgements</t>
  </si>
  <si>
    <t>5. Interest on Unpaid Judgements</t>
  </si>
  <si>
    <t>6. Annual Accrual From Exhibit KK</t>
  </si>
  <si>
    <t>Balance to Raise By Tax Levy</t>
  </si>
  <si>
    <t>1. Exces of Assets Over Liabilities</t>
  </si>
  <si>
    <t>INDUSTRIAL BONDS</t>
  </si>
  <si>
    <t>4113 J.T.P.A. Salary Reimbursement</t>
  </si>
  <si>
    <t>Total - State Sources</t>
  </si>
  <si>
    <t>4112 Federal Payments in Lieu of Tax Revenues</t>
  </si>
  <si>
    <t>4113 Bureau of Land Management</t>
  </si>
  <si>
    <t>EXHIBIT "H"</t>
  </si>
  <si>
    <t>Schedule 4, Industrial Development Bonds Cash Statement</t>
  </si>
  <si>
    <t>INDUSTRIAL BOND FUND</t>
  </si>
  <si>
    <t>Accrual on Unmatured Bonds</t>
  </si>
  <si>
    <t>EXHIBIT "I"</t>
  </si>
  <si>
    <t>Special Revenue Fund Accounts:</t>
  </si>
  <si>
    <t>Fund</t>
  </si>
  <si>
    <t>CURRENT YEAR</t>
  </si>
  <si>
    <t>Schedule 5, Expenditures Special Revenue Fund Accounts of Current Year</t>
  </si>
  <si>
    <t>TOTAL LIABILITIES AND RESERVE</t>
  </si>
  <si>
    <t>CASH FUND BALANCE FORWARD TO SUCCEEDING YEAR</t>
  </si>
  <si>
    <t>Schedule 6, Special Revenue Fund Warrant Accounts of Current Year</t>
  </si>
  <si>
    <t>Warrants Coverted to Bonds or Judgements</t>
  </si>
  <si>
    <t>EXHIBIT "J"</t>
  </si>
  <si>
    <t>Capital Project Fund Accounts:</t>
  </si>
  <si>
    <t>Schedule 5, Expenditures Capital Project Fund Accounts of Current Year</t>
  </si>
  <si>
    <t>EXHIBIT "K"</t>
  </si>
  <si>
    <t>Enterprise Fund Accounts:</t>
  </si>
  <si>
    <t>Schedule 5, Expenditures Enterprise Fund Accounts of Current Year</t>
  </si>
  <si>
    <t>Schedule 6, Enterprise Fund Warrant Accounts of Current Year</t>
  </si>
  <si>
    <t>EXHIBIT "L"</t>
  </si>
  <si>
    <t>Internal Service Fund Accounts:</t>
  </si>
  <si>
    <t>Schedule 5, Expenditures Internal Service Fund Accounts of Current Year</t>
  </si>
  <si>
    <t>Schedule 6, Internal Service Fund Warrant Accounts of Current Year</t>
  </si>
  <si>
    <t>Exhibit “Y”</t>
  </si>
  <si>
    <t>CERTIFICATE OF EXCISE BOARD</t>
  </si>
  <si>
    <t>Accordingly, we have and do hereby appropriate the Surplus Balances of Cash on Hand, and the Revenues and Levies hereinafter set forth for each Fund to the several and specific purposes named in such estimates, by each, to the intent and purpose that CONSTITUTIONAL GOVERNMENTAL FUNCTIONS shall be first assured and provided for, and subsequently to provide for Legislative Governmental Functions insofar as to the available Surpluses, Revenues and Levies will permit; and we have provided also that the Levies are in excess of the amount appropriated to needs after deducting the surplus cash balance on hand, and Estimated Revenues other than tax, by the percentage and amount or reserve for delinquent tax as hereinafter set forth, which we have determined in the manner provided by law.</t>
  </si>
  <si>
    <t xml:space="preserve">In so doing, we have diligently performed the duties imposed upon the Excise Board by 68 O.S. 1991 Section 3007, (1) ascertaining that the financial statements, as to statistics therein contained reflect the true fiscal condition at the close of the fiscal year, or caused the same to be corrected so to show; (2) struck from the estimate of needs so submitted any items not authorized by law and reduced to the sum authorized by law any items restricted by statute as to the amount lawfully expendable therefore; (3) supplemented such estimate, after proper publication, by an estimate of needs prepared by this Excise Board to make provision for mandatory governmental functions where the estimate submitted wholly failed or was deemed inadequate to fulfill the mandate of the Constitutions or of the Legislature; (4) computed the total means available to each fund in the manner provided; and (5) then and only thereafter. ­ </t>
  </si>
  <si>
    <t>General</t>
  </si>
  <si>
    <t>Building</t>
  </si>
  <si>
    <t>Industrial</t>
  </si>
  <si>
    <t>Sinking Fund</t>
  </si>
  <si>
    <t>Real</t>
  </si>
  <si>
    <t>Personal</t>
  </si>
  <si>
    <t>Total Valuation,</t>
  </si>
  <si>
    <t>EXHIBIT "Y"</t>
  </si>
  <si>
    <t>County Excise Board's Appropriation</t>
  </si>
  <si>
    <t>of Income and Revenue</t>
  </si>
  <si>
    <t>Appropriation Approved &amp; Provision Made</t>
  </si>
  <si>
    <t>Appropriation of Revenues</t>
  </si>
  <si>
    <t>Excess of Assets Over Liabilities</t>
  </si>
  <si>
    <t>Unclaimed Protest Tax Refunds</t>
  </si>
  <si>
    <t>Miscellaneous Estimated Revenues</t>
  </si>
  <si>
    <t>Est. Value of Surplus Tax in Process</t>
  </si>
  <si>
    <t>Sinking Fund Contributions</t>
  </si>
  <si>
    <t>Surplus Builing Fund Cash</t>
  </si>
  <si>
    <t>(Exc. Homesteads)</t>
  </si>
  <si>
    <t xml:space="preserve">We further certify that the net assessed valuation of the Property, subject to ad valorem taxes, after the amount of all Homestead Exemptions have been </t>
  </si>
  <si>
    <t>VALUATION AND LEVIES EXCLUDING HOMESTEADS</t>
  </si>
  <si>
    <t>Public Service</t>
  </si>
  <si>
    <t>and that the assessed valuations herein certified have been used in computing the rates of mill levies and the proceeds thereof appropriated as aforesaid; and that having ascertained as aforesaid, the aggregate amount to be raised by ad valorem taxation, we thereupon made the levies therefor as provided by law as follows:</t>
  </si>
  <si>
    <t>General Fund</t>
  </si>
  <si>
    <t>Mills;</t>
  </si>
  <si>
    <t>Building Fund</t>
  </si>
  <si>
    <t>Sub-Total</t>
  </si>
  <si>
    <t>Free Fair Budget Account (Levy Per Applicable Statute)</t>
  </si>
  <si>
    <t>Free Fair Improvement Budget Account (Net Proceeds of 1.00 Mill)</t>
  </si>
  <si>
    <t>Free Fair Additional Improvement Budget Account (Net Proceeds of 1.00 Mill)</t>
  </si>
  <si>
    <t>Library Budget Account (Net Proceeds of 1/2 of 1.00 Mill)</t>
  </si>
  <si>
    <t>Cooperative County/City-County Library Budget Account (1.00 to 4.00 Mills)</t>
  </si>
  <si>
    <t>Public Buildings Budget Account (Not To Exceed 5.00 Mills)</t>
  </si>
  <si>
    <t>Emergency Medical Service ( Not To Exceed 3.00 Mills)</t>
  </si>
  <si>
    <t xml:space="preserve">Dated at </t>
  </si>
  <si>
    <t>Excise Board Member</t>
  </si>
  <si>
    <t>Excise Board Chairman</t>
  </si>
  <si>
    <t>Excise Board Secretary</t>
  </si>
  <si>
    <t>Page 4</t>
  </si>
  <si>
    <t>EXHIBIT "G"</t>
  </si>
  <si>
    <t>PURPOSE OF BOND ISSUE:</t>
  </si>
  <si>
    <t>Bonds</t>
  </si>
  <si>
    <t>Date  of Issue</t>
  </si>
  <si>
    <t>Date of Sale By Delivery</t>
  </si>
  <si>
    <t>HOW AND WHEN BONDS MATURE</t>
  </si>
  <si>
    <t>Uniform Maturities:</t>
  </si>
  <si>
    <t>Date Maturing Begins</t>
  </si>
  <si>
    <t>Amount of Each Uniform Maturity</t>
  </si>
  <si>
    <t>Final Maturity Otherwise</t>
  </si>
  <si>
    <t>Date of Final Maturity</t>
  </si>
  <si>
    <t>Amount of Final Maturity</t>
  </si>
  <si>
    <t>AMOUNT OF ORIGINAL ISSUE</t>
  </si>
  <si>
    <t>Cancelled, In Judgement Or Delayed For Final Levy Year</t>
  </si>
  <si>
    <t>Basis of Accruals Contemplated on Net Collections or Better in Anticipation</t>
  </si>
  <si>
    <t>Basis of Accruals Contemplated on Net Collections or Better in Anticipation:</t>
  </si>
  <si>
    <t>Bond Issues Accruing By Tax Levy</t>
  </si>
  <si>
    <t>Years to Run</t>
  </si>
  <si>
    <t>Normal Annual Accrual</t>
  </si>
  <si>
    <t>Tax Years Run</t>
  </si>
  <si>
    <t>Accrual Liability To Date</t>
  </si>
  <si>
    <t>Matured Bonds Unpaid</t>
  </si>
  <si>
    <t>Balance of Accrual Liability</t>
  </si>
  <si>
    <t>Matured</t>
  </si>
  <si>
    <t>Unmatured</t>
  </si>
  <si>
    <t>Coupon Computation:</t>
  </si>
  <si>
    <t>Bonds and Coupons</t>
  </si>
  <si>
    <t>Terminal Interest To Accrue</t>
  </si>
  <si>
    <t>Accrue Each Year</t>
  </si>
  <si>
    <t>Total Accrual To Date</t>
  </si>
  <si>
    <t>INTEREST COUPON ACCOUNT:</t>
  </si>
  <si>
    <t>Interest Amount</t>
  </si>
  <si>
    <t>Unmatured Amount</t>
  </si>
  <si>
    <t>Coupon Date</t>
  </si>
  <si>
    <t>Deductions From Total Accruals:</t>
  </si>
  <si>
    <t>Requirement for Interest Earnings After Last Tax-Levy Year:</t>
  </si>
  <si>
    <t>Months</t>
  </si>
  <si>
    <t>Page 1.a</t>
  </si>
  <si>
    <t>Total All</t>
  </si>
  <si>
    <t>Date of Issue</t>
  </si>
  <si>
    <t>HOW AND WHEN BONDS MATURE:</t>
  </si>
  <si>
    <t>Final Maturity Otherwise:</t>
  </si>
  <si>
    <t>Judgements For Indebtedness Originally Incurred After 1 - 8 - 37 (New)</t>
  </si>
  <si>
    <t>IN FAVOR OF</t>
  </si>
  <si>
    <t>BY WHOM OWNED</t>
  </si>
  <si>
    <t>PURPOSE OF JUDGEMENT</t>
  </si>
  <si>
    <t>Case Number</t>
  </si>
  <si>
    <t>NAME OF COURT</t>
  </si>
  <si>
    <t>Date of Judgement</t>
  </si>
  <si>
    <t>Principal Amount of Judgement</t>
  </si>
  <si>
    <t>Tax Levies Made</t>
  </si>
  <si>
    <t>PRINCIPAL AMOUNT NOT PROVIDED FOR</t>
  </si>
  <si>
    <t>Principal 1/3</t>
  </si>
  <si>
    <t>Interest</t>
  </si>
  <si>
    <t>FOR ALL JUDGEMENTS REPORTED:</t>
  </si>
  <si>
    <t>LEVIED FOR BUT UNPAID JUDGEMENT OBLIGATIONS</t>
  </si>
  <si>
    <t>Principal</t>
  </si>
  <si>
    <t>JUDGEMENT OBLIGATIONS SINCE LEVIED FOR:</t>
  </si>
  <si>
    <t>JUDGEMENT OBLIGATIONS SINCE PAID:</t>
  </si>
  <si>
    <t>LEVIED BUT UNPAID JUDGEMENT OBLIGATIONS</t>
  </si>
  <si>
    <t>Prepaid Judgements On Indebtedness Originating After January 8, 1937.</t>
  </si>
  <si>
    <t>NAME OF JUDGEMENT</t>
  </si>
  <si>
    <t>CASE NUMBER</t>
  </si>
  <si>
    <t>Principal Amount Of Judgement</t>
  </si>
  <si>
    <t>Annual Accrual On Prepaid Judgements</t>
  </si>
  <si>
    <t>Stricken By Court Order</t>
  </si>
  <si>
    <t>ALL</t>
  </si>
  <si>
    <t>JUDGEMENTS</t>
  </si>
  <si>
    <t>ALL PREPAID</t>
  </si>
  <si>
    <t>Schedule 4, Sinking Fund Cash Statement</t>
  </si>
  <si>
    <t>Revenue Receipts and Disbursements</t>
  </si>
  <si>
    <t>Investments Since Liquidated</t>
  </si>
  <si>
    <t>COLLECTED AND APPORTIONED:</t>
  </si>
  <si>
    <t>Protest Tax Refunds</t>
  </si>
  <si>
    <t>Miscellaneous Receipts</t>
  </si>
  <si>
    <t>DISBURSEMENTS:</t>
  </si>
  <si>
    <t>Coupons Paid</t>
  </si>
  <si>
    <t>Interest Paid on Past-Due Coupons</t>
  </si>
  <si>
    <t>Bonds Paid</t>
  </si>
  <si>
    <t>Interest Paid on Past-Due Bonds</t>
  </si>
  <si>
    <t>Commission Paid to Fiscal Agency</t>
  </si>
  <si>
    <t>Judgements Paid</t>
  </si>
  <si>
    <t>Interest Paid on Such Judgements</t>
  </si>
  <si>
    <t>Investments Purchased</t>
  </si>
  <si>
    <t>Judgements Paid Under 62 O.S. 1981, § 435</t>
  </si>
  <si>
    <t>Schedule 5, Sinking Fund Balance Sheet</t>
  </si>
  <si>
    <t>Legal Investments Properly Maturing</t>
  </si>
  <si>
    <t>Judgements Paid to Recover By Tax Levy</t>
  </si>
  <si>
    <t>TOTAL LIQUID ASSETS  (In Extension Column)</t>
  </si>
  <si>
    <t>DEDUCT MATURED INDEBTEDNESS:</t>
  </si>
  <si>
    <t>a. Past-Due Coupons</t>
  </si>
  <si>
    <t>b. Interest Accrued Thereon</t>
  </si>
  <si>
    <t>c. Past-Due Bonds</t>
  </si>
  <si>
    <t>d. Interest Thereon After Last Coupon</t>
  </si>
  <si>
    <t>e. Fiscal Agency Commission on Above</t>
  </si>
  <si>
    <t>f. Judgements and Interest Levied for But Unpaid</t>
  </si>
  <si>
    <t>TOTAL Items a. Through f. (To Extension Column)</t>
  </si>
  <si>
    <t>BALANCE OF ASSETS SUBJECT TO ACCRUALS</t>
  </si>
  <si>
    <t>DEDUCT ACCRUAL RESERVES IF ASSETS SUFFICIENT:</t>
  </si>
  <si>
    <t>g. Earned Unmatured Interest</t>
  </si>
  <si>
    <t>h. Accrual on Final Coupons</t>
  </si>
  <si>
    <t>i. Accrued on Unmatured Bonds</t>
  </si>
  <si>
    <t>TOTAL Items g. Through i. (To Extension Column)</t>
  </si>
  <si>
    <t>EXCESS OF ASSETS OVER ACCRUAL RESERVES</t>
  </si>
  <si>
    <t>SINKING FUND</t>
  </si>
  <si>
    <t>Extension</t>
  </si>
  <si>
    <t>Schedule 6, Estimate of Sinking Fund Needs</t>
  </si>
  <si>
    <t>Interest Earnings On Bonds</t>
  </si>
  <si>
    <t>Annual Accrual on "Prepaid"Judgements</t>
  </si>
  <si>
    <t>Annual Accrual on Unpaid Judgements</t>
  </si>
  <si>
    <t>Interest on Unpaid Judgements</t>
  </si>
  <si>
    <t>Annual Accrual From Exhibit KK</t>
  </si>
  <si>
    <t>TOTAL SINKING FUND PROVISION</t>
  </si>
  <si>
    <t>Computed By</t>
  </si>
  <si>
    <t>Provided By</t>
  </si>
  <si>
    <t>Gross Value</t>
  </si>
  <si>
    <t>Net Value</t>
  </si>
  <si>
    <t>Less Reserve for Delinquent Tax</t>
  </si>
  <si>
    <t>Schedule 9, Sinking Fund Investments</t>
  </si>
  <si>
    <t>Page 5</t>
  </si>
  <si>
    <t>Schedule 10, Miscellaneous Revenue</t>
  </si>
  <si>
    <t>Source</t>
  </si>
  <si>
    <t>1000 CHARGES FOR SERVICES:</t>
  </si>
  <si>
    <t>1111 Fees</t>
  </si>
  <si>
    <t>2000 INTERGOVERNMENTAL REVENUES: - LOCAL SOURCES:</t>
  </si>
  <si>
    <t>2111 Premium on Bonds Sold</t>
  </si>
  <si>
    <t>2112 Proceeds From Sale of Original Bonds</t>
  </si>
  <si>
    <t>2113 Payments In Lieu of Tax Revenue</t>
  </si>
  <si>
    <t>2114 Revaluation of Real Property Reimbursements</t>
  </si>
  <si>
    <t>2115 Other -</t>
  </si>
  <si>
    <t>2116 Other -</t>
  </si>
  <si>
    <t>Sub-Total  - OTC</t>
  </si>
  <si>
    <t>3214 State Grant</t>
  </si>
  <si>
    <t>4112 Federal Payments in Lieu of Tax Revenue</t>
  </si>
  <si>
    <t>Total - Federal Sources</t>
  </si>
  <si>
    <t>5115 Insurance Reimbursements</t>
  </si>
  <si>
    <t>5118 Accrued Interest on Bond Sales</t>
  </si>
  <si>
    <t>5117 Resale Property Fund Distribution</t>
  </si>
  <si>
    <t>5119 Dividends on Insurance Policies</t>
  </si>
  <si>
    <t>5120 Interest on Taxes</t>
  </si>
  <si>
    <t>6111 Contributions From Other Funds</t>
  </si>
  <si>
    <t>Grand Total Sinking Fund</t>
  </si>
  <si>
    <t>3216 Other -</t>
  </si>
  <si>
    <t>COUNTY</t>
  </si>
  <si>
    <t>ESTIMATE OF NEEDS</t>
  </si>
  <si>
    <t>AND FINANCIAL STATEMENT OF THE</t>
  </si>
  <si>
    <t>STATE OF OKLAHOMA</t>
  </si>
  <si>
    <t>Two copies of this Financial Statement and Estimate of Needs should be filed with the County Clerk not later than</t>
  </si>
  <si>
    <t>signed by the appropriate Board Members. One complete signed copy must be sent to the State Auditor and Inspector,</t>
  </si>
  <si>
    <t>** If line 12 is less than line 16 after omitting "h" deduct the following</t>
  </si>
  <si>
    <t>14d. k. Unmatured Bonds So Due</t>
  </si>
  <si>
    <t>15d. l. Whatever Remains is for Exhibit KK Line E.</t>
  </si>
  <si>
    <t>16d. Deficit as Shown on Sinking Fund Balance Sheet.</t>
  </si>
  <si>
    <t>17d. Less Cash Requirements for Current Fiscal Year in Excess of Cash on Hand (From Line 15d Above).</t>
  </si>
  <si>
    <t>18d. Remaining Deficit is for Exhibit KK Line F.</t>
  </si>
  <si>
    <t>SINKING</t>
  </si>
  <si>
    <t>FUND</t>
  </si>
  <si>
    <t>BUILDING FUND</t>
  </si>
  <si>
    <t>* If line 14 is less than the sum of lines g. h. i. after omitting "h" deduct the following</t>
  </si>
  <si>
    <t>each in turn from line 4, "Total Liquid Assets".</t>
  </si>
  <si>
    <t>15d. l. Whatever Remains is for Exhibit KKI Line E.</t>
  </si>
  <si>
    <t>16d. Deficit as Shown on Industrial Bonds Balance Sheet.</t>
  </si>
  <si>
    <t>18d. Remaining Deficit is for Exhibit KKI Line F.</t>
  </si>
  <si>
    <t>INDUSTRIAL BOND</t>
  </si>
  <si>
    <t>CERTIFICATE - GOVERNING BOARD</t>
  </si>
  <si>
    <t>Chairman of Board</t>
  </si>
  <si>
    <t>Attest</t>
  </si>
  <si>
    <t>Seal</t>
  </si>
  <si>
    <t>Required to be published in a legally-qualified newspaper printed in the County, or one issue published in a legally-qualified newspaper of general circulation in the County.</t>
  </si>
  <si>
    <t>1a</t>
  </si>
  <si>
    <t>REQUESTED BY</t>
  </si>
  <si>
    <t>Governmental Budget Accounts</t>
  </si>
  <si>
    <t>1b</t>
  </si>
  <si>
    <t>1c</t>
  </si>
  <si>
    <t>1d</t>
  </si>
  <si>
    <t>1e</t>
  </si>
  <si>
    <t>1f</t>
  </si>
  <si>
    <t>1g</t>
  </si>
  <si>
    <t>1h</t>
  </si>
  <si>
    <t>1i</t>
  </si>
  <si>
    <t>1j</t>
  </si>
  <si>
    <t>1k</t>
  </si>
  <si>
    <t>County Number:</t>
  </si>
  <si>
    <t>Prepared by:</t>
  </si>
  <si>
    <t>Exhibit "Y" - Page 1</t>
  </si>
  <si>
    <t>Personally appeared before me, the undersigned Notary Public, ___________________________________</t>
  </si>
  <si>
    <t>County Name: (lowercase)</t>
  </si>
  <si>
    <t>County Name: (UPPERCASE)</t>
  </si>
  <si>
    <t>Newspaper Name</t>
  </si>
  <si>
    <t>Add 10% for Delinquency</t>
  </si>
  <si>
    <r>
      <t xml:space="preserve">, Oklahoma, this </t>
    </r>
    <r>
      <rPr>
        <b/>
        <sz val="10"/>
        <rFont val="Times New Roman"/>
        <family val="1"/>
      </rPr>
      <t>____</t>
    </r>
    <r>
      <rPr>
        <sz val="10"/>
        <rFont val="Times New Roman"/>
        <family val="1"/>
      </rPr>
      <t xml:space="preserve"> day of </t>
    </r>
  </si>
  <si>
    <t>Rate of Levy Required and Certified (in Mills)</t>
  </si>
  <si>
    <t>Page 1.b</t>
  </si>
  <si>
    <t>Page 1.c</t>
  </si>
  <si>
    <t>Page 1.d</t>
  </si>
  <si>
    <t>Page 1.e</t>
  </si>
  <si>
    <t>Page 1.f</t>
  </si>
  <si>
    <t>Page 1.g</t>
  </si>
  <si>
    <t>Page 1.h</t>
  </si>
  <si>
    <t>Page 1.i</t>
  </si>
  <si>
    <t>Page 1.x</t>
  </si>
  <si>
    <t>STATISTICAL DATA</t>
  </si>
  <si>
    <t>Total Valuation</t>
  </si>
  <si>
    <t>Total Gross Valuation Real Property</t>
  </si>
  <si>
    <t>Total Homestead Exemption</t>
  </si>
  <si>
    <t>Total Real Property</t>
  </si>
  <si>
    <t>Total Personal Property</t>
  </si>
  <si>
    <t>Total Public Service Property</t>
  </si>
  <si>
    <t>Total Valuation of Property</t>
  </si>
  <si>
    <t>TOTAL INDUSTRIAL BOND FUND PROVISION</t>
  </si>
  <si>
    <t>Schedule 5, Industrial Bond Fund Balance Sheet</t>
  </si>
  <si>
    <t>Schedule 9, Industrial Bond Fund Investments</t>
  </si>
  <si>
    <t>Schedule 6, Estimate of Industrial Bond Fund Needs</t>
  </si>
  <si>
    <t>Grand Total Industrial Bond Fund</t>
  </si>
  <si>
    <t>Preparer's Name</t>
  </si>
  <si>
    <t>4. The bottom right field of the Schedule 8 will display an error until the values from Schedule 8 match the corresponding values from Exhibit Y</t>
  </si>
  <si>
    <t xml:space="preserve"> any levies, as required by 68 O. S. 1991, Section 2869</t>
  </si>
  <si>
    <t>Welcome to the City (Departmentalized) Budget form S.A.&amp;I. Form 2641R99!</t>
  </si>
  <si>
    <t>City Name: (UPPERCASE)</t>
  </si>
  <si>
    <t>City Name: (lowercase)</t>
  </si>
  <si>
    <t>OR MUNICIPALITY</t>
  </si>
  <si>
    <t>THE GOVERNING BOARD OF</t>
  </si>
  <si>
    <t>August 17 for all Cities. After approval by the Excise Board and the levies are made, both statements should be</t>
  </si>
  <si>
    <t>Member _______________________________________</t>
  </si>
  <si>
    <t>Chairman  _____________________________________</t>
  </si>
  <si>
    <t>Member  _______________________________________</t>
  </si>
  <si>
    <t>Member ______________________________________</t>
  </si>
  <si>
    <t>Treasurer _____________________________________</t>
  </si>
  <si>
    <t>City Clerk _________________________________________</t>
  </si>
  <si>
    <t>Exhibit "C" Special Revenue Funds:</t>
  </si>
  <si>
    <t>Special Revenue Fund One</t>
  </si>
  <si>
    <t>Special Revenue Fund Two</t>
  </si>
  <si>
    <t>Special Revenue Fund Three</t>
  </si>
  <si>
    <t>Special Revenue Fund Four</t>
  </si>
  <si>
    <t>Exhibit "Y" Certificate of Excise Boards</t>
  </si>
  <si>
    <t>Member</t>
  </si>
  <si>
    <t xml:space="preserve"> City Clerk</t>
  </si>
  <si>
    <t>Honorable Governing Board</t>
  </si>
  <si>
    <t>City Clerk of the City and State aforesaid, who being first duly sworn according to law, deposes and says:</t>
  </si>
  <si>
    <r>
      <t>a legally-qualified newspaper published - of general circulation, in said county</t>
    </r>
    <r>
      <rPr>
        <i/>
        <sz val="12"/>
        <rFont val="Times New Roman"/>
        <family val="1"/>
      </rPr>
      <t xml:space="preserve"> (strike inapplicable phrase)</t>
    </r>
  </si>
  <si>
    <t>1111 Inspection Fees</t>
  </si>
  <si>
    <t>1112 Permit Fees</t>
  </si>
  <si>
    <t>1113 Garbage Disposal Fees</t>
  </si>
  <si>
    <t>1114 Sewer Connection Fees</t>
  </si>
  <si>
    <t>1115 Dog Pound Fees</t>
  </si>
  <si>
    <t>1116 City Engineer Fees</t>
  </si>
  <si>
    <t>1117 Police Dept. Fees</t>
  </si>
  <si>
    <t>1118 Fire Dept. Fees</t>
  </si>
  <si>
    <t>1119 Licenses</t>
  </si>
  <si>
    <t>2111 Occupation Tax</t>
  </si>
  <si>
    <t>2112 Franchise Tax</t>
  </si>
  <si>
    <t>2113 Dog License and Tax</t>
  </si>
  <si>
    <t>2114 Gas Utility Revenues</t>
  </si>
  <si>
    <t>2115 Water Utility Revenues</t>
  </si>
  <si>
    <t>2116 Light and Power Utility Revenues</t>
  </si>
  <si>
    <t>2117 Library Fines</t>
  </si>
  <si>
    <t>2118 Police Fines</t>
  </si>
  <si>
    <t>2119 Public Health Contributions</t>
  </si>
  <si>
    <t>2120Housing Authority Payments in Lieu of Tax Revenue</t>
  </si>
  <si>
    <t>2121 User Tax</t>
  </si>
  <si>
    <t>2122 Parking Meter Revenues</t>
  </si>
  <si>
    <t>3111 Sales Tax - OTC</t>
  </si>
  <si>
    <t>3112 Motor Vehicle Collections for Cities and Towns - OTC Code 0814</t>
  </si>
  <si>
    <t>3113 Alcohol Beverage Tax for Cities and Towns - OTC Code 6314</t>
  </si>
  <si>
    <t>3114 Other - OTC</t>
  </si>
  <si>
    <t>3115 Other - OTC</t>
  </si>
  <si>
    <t>3116 Other - OTC</t>
  </si>
  <si>
    <t>3217 DARE Grant - Police Dept.</t>
  </si>
  <si>
    <t>3218 State Forestry Grant - Fire Dept.</t>
  </si>
  <si>
    <t>3219 Emergency Management Reimbursement</t>
  </si>
  <si>
    <t>3220 Civil Defense Reimbursement - State</t>
  </si>
  <si>
    <t>3221 Other -</t>
  </si>
  <si>
    <t>3222 Other -</t>
  </si>
  <si>
    <t>3223 Other -</t>
  </si>
  <si>
    <t>3224 Other -</t>
  </si>
  <si>
    <t>3225 Other -</t>
  </si>
  <si>
    <t>4114 FEMA</t>
  </si>
  <si>
    <t>5115  Insurance Recoveries</t>
  </si>
  <si>
    <t>5116  Insurance Reimbursements</t>
  </si>
  <si>
    <t>5117 Rural Fire Runs</t>
  </si>
  <si>
    <t>5118 Copies</t>
  </si>
  <si>
    <t>5119 Return Check Charges</t>
  </si>
  <si>
    <t>5120 Mowing and Trash Reimbursement</t>
  </si>
  <si>
    <t>5121 Utility Reimbursement</t>
  </si>
  <si>
    <t>5122 Vending Machine Commissions</t>
  </si>
  <si>
    <t>5123 Other Concessions</t>
  </si>
  <si>
    <t>5124 Police Salary Reimbursement</t>
  </si>
  <si>
    <t>5125 Gross Receipts OG&amp;E Company</t>
  </si>
  <si>
    <t>5126 Gross Receipts ONG Company</t>
  </si>
  <si>
    <t>5127 Gross Receipts Public Service Company</t>
  </si>
  <si>
    <t>5128 Gross Receipts SW Bell Telephone Company</t>
  </si>
  <si>
    <t>5129 Gross Receipts Cable TV</t>
  </si>
  <si>
    <t>5130 Leases - Oil Etc.</t>
  </si>
  <si>
    <t>5131 Swimming Pool Revenues</t>
  </si>
  <si>
    <t>65 LIBRARY BUDGET ACCOUNT:</t>
  </si>
  <si>
    <t>66 PUBLIC HEALTH BUDGET ACCOUNT:</t>
  </si>
  <si>
    <t>67 MUNICIPAL HOSPITAL BUDGET ACCOUNT:</t>
  </si>
  <si>
    <t>68 AIRPORT BUDGET ACCOUNT:</t>
  </si>
  <si>
    <t>69 GENERAL GOVERNMENT BUDGET ACCOUNT:</t>
  </si>
  <si>
    <t>80 STREET AND ALLEY BUDGET ACCOUNT:</t>
  </si>
  <si>
    <t>82 AUDIT BUDGET ACCOUNT:</t>
  </si>
  <si>
    <t>83 CEMETARY BUDGET ACCOUNT:</t>
  </si>
  <si>
    <t>84 ANIMAL CONTROL BUDGET ACCOUNT:</t>
  </si>
  <si>
    <t>86 PARK BUDGET ACCOUNT:</t>
  </si>
  <si>
    <t>87 SANITATION BUDGET ACCOUNT:</t>
  </si>
  <si>
    <t>88 GARBAGE DISPOSAL BUDGET ACCOUNT:</t>
  </si>
  <si>
    <t>89 WATER BUDGET ACCOUNT:</t>
  </si>
  <si>
    <t>90 LIGHT &amp; POWER BUDGET ACCOUNT:</t>
  </si>
  <si>
    <t>91 GAS UTILITY BUDGET ACCOUNT:</t>
  </si>
  <si>
    <t>92 POLICE BUDGET ACCOUNT:</t>
  </si>
  <si>
    <t>93 FIRE DEPARTMENT BUDGET ACCOUNT</t>
  </si>
  <si>
    <t>94 OTHER</t>
  </si>
  <si>
    <t>3212 State Reimbursement</t>
  </si>
  <si>
    <t>3213 State Grants</t>
  </si>
  <si>
    <t>3214 Other</t>
  </si>
  <si>
    <t>5118 Property Fund Distribution</t>
  </si>
  <si>
    <t xml:space="preserve">4116 J.T.P.A. Other - </t>
  </si>
  <si>
    <t>Grand Total Special Revenue Fund</t>
  </si>
  <si>
    <t>Total City Levies</t>
  </si>
  <si>
    <t>City Wide Levy For Schools (4.00 Mills)</t>
  </si>
  <si>
    <t>Total City Wide Levy</t>
  </si>
  <si>
    <t>City Health Fund (Not To Exceed 2.50 Mills)</t>
  </si>
  <si>
    <t>City Cemetery (Prior To Aug. 15, 1933) Budget Account (Net Proceeds of 1/5 of 1.00 Mill)</t>
  </si>
  <si>
    <t xml:space="preserve">and we do hereby order the above levies to be certified forthwith by the Secretary of this Board to the County Assessor of said City, in order that the County </t>
  </si>
  <si>
    <t>Beginning of Fiscal Year:</t>
  </si>
  <si>
    <t>required for filing, affidavit and proof of publication are required to be attached within five days after date of filing.</t>
  </si>
  <si>
    <t>2300 N. Lincoln Blvd., State Capitol, Room 100, Oklahoma City, OK 73105. If publication may not be had by date</t>
  </si>
  <si>
    <t>Pursuant to the requirements of 68 O.S. Section 3002, we submit herewith for your consideration, the within statement of</t>
  </si>
  <si>
    <t>1.  We, the members of the Governing Board of said City and State, do hereby certify that the statements herein submitted</t>
  </si>
  <si>
    <t>made out in detail under separate heads" that said preparation was had at an official session of said Board, begun on the</t>
  </si>
  <si>
    <t>2. And we further certify that the estimates of the several amounts necessary for current expenses for the fiscal year</t>
  </si>
  <si>
    <t>3. We further certify that the estimated income from sources other than ad valorem tax, shown on "Schedule 4", expected</t>
  </si>
  <si>
    <t>to be collected as a revenue during the ensuing fiscal year, and is not in excess of the 90% of the amounts collected for the</t>
  </si>
  <si>
    <t xml:space="preserve"> Letters and Certifications:</t>
  </si>
  <si>
    <t xml:space="preserve"> Exhibits:</t>
  </si>
  <si>
    <t>and the estimated needs and the estimated income from sources other than ad valorem taxes, for the fiscal</t>
  </si>
  <si>
    <t>______________________________</t>
  </si>
  <si>
    <t>Signature of accounting firm or accountant, as appropriate.</t>
  </si>
  <si>
    <t>Date</t>
  </si>
  <si>
    <t xml:space="preserve">                                                                Independent Accountant's Compilation Report</t>
  </si>
  <si>
    <t>entered as certified by Department Heads for the respective purposes herein set out.  We further certify that the sums</t>
  </si>
  <si>
    <t>requested for salaries of city officers and the deputies are calculated and based upon authority of salary statutes currently</t>
  </si>
  <si>
    <t xml:space="preserve">effective and applicable in this county. </t>
  </si>
  <si>
    <t xml:space="preserve">of the Governing Body of the said City, begun at the time provided by law for Cities and pursuant to the provisions of </t>
  </si>
  <si>
    <t>68 OS § 3002, the foregoing statement was prepared and is a true and correct condition of the Financial Affairs of said</t>
  </si>
  <si>
    <t xml:space="preserve">City as reflected by the records of the City Clerk and Treasurer. We further certify that the forgoing estimate for current </t>
  </si>
  <si>
    <t>conduct of the affairs of the said City, that the Estimated Income to be derived from sources other than ad valorem</t>
  </si>
  <si>
    <t>fiscal year.</t>
  </si>
  <si>
    <t>taxation does not exceed the lawfully authorized ratio of the revenue derived from the same sources during the preceding</t>
  </si>
  <si>
    <t>Clerk</t>
  </si>
  <si>
    <t>TYPE IN NAME OF COUNTY</t>
  </si>
  <si>
    <t>Type in Name of County</t>
  </si>
  <si>
    <t>TYPE IN NAME OF CITY</t>
  </si>
  <si>
    <t>Type in Name of City</t>
  </si>
  <si>
    <t>Type in Publication Name</t>
  </si>
  <si>
    <t>5. Unless the preparer is not subject to provisions of the Oklahoma Accountancy Act, an accountant’s report on the compilation is required to accompany the presentation.  This report should be in accordance with the provisions of Section 300 of the Codification of Statements on Standards for Accounting and Review Services, Compilation Reports on Financial Statements Included in Certain Prescribed Forms amended to reflect conforming changes necessary due to the issuance of SSARS No. 19.  The accountant's report exhibited in the 'Coversheets' section is not allowed if the preparer is not subject to the provisions of the Oklahoma Accountancy Act.</t>
  </si>
  <si>
    <t>helpdesk@sai.ok.gov</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</si>
</sst>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0.000"/>
    <numFmt numFmtId="165" formatCode="#,##0.000_);\(#,##0.000\)"/>
    <numFmt numFmtId="166" formatCode="mm/dd/yy"/>
    <numFmt numFmtId="167" formatCode="[$-F800]dddd\,\ mmmm\ dd\,\ yyyy"/>
    <numFmt numFmtId="168" formatCode="0.0000000000%"/>
  </numFmts>
  <fonts count="25">
    <font>
      <sz val="8"/>
      <name val="Times New Roman"/>
      <family val="1"/>
    </font>
    <font>
      <sz val="8"/>
      <name val="Times New Roman"/>
      <family val="1"/>
    </font>
    <font>
      <sz val="8"/>
      <color indexed="12"/>
      <name val="Times New Roman"/>
      <family val="1"/>
    </font>
    <font>
      <sz val="10"/>
      <name val="Times New Roman"/>
      <family val="1"/>
    </font>
    <font>
      <sz val="10"/>
      <color indexed="12"/>
      <name val="Times New Roman"/>
      <family val="1"/>
    </font>
    <font>
      <sz val="6"/>
      <name val="Times New Roman"/>
      <family val="1"/>
    </font>
    <font>
      <sz val="8"/>
      <name val="Times New Roman"/>
      <family val="1"/>
    </font>
    <font>
      <sz val="6"/>
      <color indexed="12"/>
      <name val="Times New Roman"/>
      <family val="1"/>
    </font>
    <font>
      <u/>
      <sz val="7.2"/>
      <color indexed="12"/>
      <name val="Times New Roman"/>
      <family val="1"/>
    </font>
    <font>
      <sz val="10"/>
      <name val="Arial Unicode MS"/>
      <family val="2"/>
    </font>
    <font>
      <sz val="12"/>
      <name val="Times New Roman"/>
      <family val="1"/>
    </font>
    <font>
      <u/>
      <sz val="10"/>
      <name val="Times New Roman"/>
      <family val="1"/>
    </font>
    <font>
      <b/>
      <sz val="10"/>
      <name val="Courier New"/>
      <family val="3"/>
    </font>
    <font>
      <sz val="11"/>
      <name val="Times New Roman"/>
      <family val="1"/>
    </font>
    <font>
      <b/>
      <sz val="10"/>
      <name val="Times New Roman"/>
      <family val="1"/>
    </font>
    <font>
      <sz val="9"/>
      <name val="Times New Roman"/>
      <family val="1"/>
    </font>
    <font>
      <sz val="10"/>
      <color theme="4"/>
      <name val="Times New Roman"/>
      <family val="1"/>
    </font>
    <font>
      <sz val="8"/>
      <color theme="4"/>
      <name val="Times New Roman"/>
      <family val="1"/>
    </font>
    <font>
      <sz val="10"/>
      <color rgb="FF0000FF"/>
      <name val="Times New Roman"/>
      <family val="1"/>
    </font>
    <font>
      <sz val="10"/>
      <color rgb="FF2806BA"/>
      <name val="Times New Roman"/>
      <family val="1"/>
    </font>
    <font>
      <sz val="12"/>
      <color indexed="12"/>
      <name val="Times New Roman"/>
      <family val="1"/>
    </font>
    <font>
      <i/>
      <sz val="12"/>
      <name val="Times New Roman"/>
      <family val="1"/>
    </font>
    <font>
      <u/>
      <sz val="12"/>
      <name val="Times New Roman"/>
      <family val="1"/>
    </font>
    <font>
      <u/>
      <sz val="12"/>
      <color indexed="12"/>
      <name val="Times New Roman"/>
      <family val="1"/>
    </font>
    <font>
      <sz val="8"/>
      <color rgb="FF0000FF"/>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7">
    <border>
      <left/>
      <right/>
      <top/>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top style="thin">
        <color indexed="64"/>
      </top>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041">
    <xf numFmtId="0" fontId="0" fillId="0" borderId="0" xfId="0"/>
    <xf numFmtId="44" fontId="1" fillId="2" borderId="1" xfId="0" applyNumberFormat="1" applyFont="1" applyFill="1" applyBorder="1" applyAlignment="1" applyProtection="1">
      <alignment horizontal="left"/>
      <protection locked="0"/>
    </xf>
    <xf numFmtId="44" fontId="1" fillId="2" borderId="5" xfId="0" applyNumberFormat="1" applyFont="1" applyFill="1" applyBorder="1" applyAlignment="1" applyProtection="1">
      <alignment horizontal="left" indent="1"/>
      <protection locked="0"/>
    </xf>
    <xf numFmtId="44" fontId="1" fillId="2" borderId="5" xfId="0" applyNumberFormat="1" applyFont="1" applyFill="1" applyBorder="1" applyAlignment="1" applyProtection="1">
      <alignment horizontal="center"/>
      <protection locked="0"/>
    </xf>
    <xf numFmtId="44" fontId="1" fillId="2" borderId="6" xfId="0" applyNumberFormat="1" applyFont="1" applyFill="1" applyBorder="1" applyAlignment="1" applyProtection="1">
      <alignment horizontal="center"/>
      <protection locked="0"/>
    </xf>
    <xf numFmtId="44" fontId="1" fillId="2" borderId="2" xfId="0" applyNumberFormat="1" applyFont="1" applyFill="1" applyBorder="1" applyAlignment="1" applyProtection="1">
      <alignment horizontal="left"/>
      <protection locked="0"/>
    </xf>
    <xf numFmtId="44" fontId="1" fillId="2" borderId="3" xfId="0" applyNumberFormat="1" applyFont="1" applyFill="1" applyBorder="1" applyAlignment="1" applyProtection="1">
      <alignment horizontal="left"/>
      <protection locked="0"/>
    </xf>
    <xf numFmtId="44" fontId="1" fillId="2" borderId="4" xfId="0" applyNumberFormat="1" applyFont="1" applyFill="1" applyBorder="1" applyAlignment="1" applyProtection="1">
      <alignment horizontal="left"/>
      <protection locked="0"/>
    </xf>
    <xf numFmtId="44" fontId="2" fillId="2" borderId="0" xfId="0" applyNumberFormat="1" applyFont="1" applyFill="1" applyBorder="1" applyAlignment="1" applyProtection="1">
      <alignment horizontal="center"/>
      <protection locked="0"/>
    </xf>
    <xf numFmtId="44" fontId="1" fillId="2" borderId="8" xfId="0" applyNumberFormat="1" applyFont="1" applyFill="1" applyBorder="1" applyAlignment="1" applyProtection="1">
      <alignment horizontal="left"/>
      <protection locked="0"/>
    </xf>
    <xf numFmtId="44" fontId="1" fillId="2" borderId="9" xfId="0" applyNumberFormat="1" applyFont="1" applyFill="1" applyBorder="1" applyAlignment="1" applyProtection="1">
      <alignment horizontal="left"/>
      <protection locked="0"/>
    </xf>
    <xf numFmtId="0" fontId="10" fillId="2" borderId="0" xfId="0" applyFont="1" applyFill="1" applyProtection="1">
      <protection locked="0"/>
    </xf>
    <xf numFmtId="0" fontId="0" fillId="2" borderId="0" xfId="0" applyFill="1" applyProtection="1">
      <protection locked="0"/>
    </xf>
    <xf numFmtId="44" fontId="1" fillId="2" borderId="10" xfId="0" applyNumberFormat="1" applyFont="1" applyFill="1" applyBorder="1" applyAlignment="1" applyProtection="1">
      <alignment horizontal="left"/>
      <protection locked="0"/>
    </xf>
    <xf numFmtId="44" fontId="1" fillId="2" borderId="5" xfId="0" applyNumberFormat="1" applyFont="1" applyFill="1" applyBorder="1" applyAlignment="1" applyProtection="1">
      <alignment horizontal="left"/>
      <protection locked="0"/>
    </xf>
    <xf numFmtId="44" fontId="1" fillId="2" borderId="12" xfId="0" applyNumberFormat="1" applyFont="1" applyFill="1" applyBorder="1" applyAlignment="1" applyProtection="1">
      <alignment horizontal="left"/>
      <protection locked="0"/>
    </xf>
    <xf numFmtId="44" fontId="1" fillId="2" borderId="0" xfId="0" applyNumberFormat="1" applyFont="1" applyFill="1" applyBorder="1" applyProtection="1">
      <protection locked="0"/>
    </xf>
    <xf numFmtId="44" fontId="1" fillId="2" borderId="0" xfId="0" applyNumberFormat="1" applyFont="1" applyFill="1" applyBorder="1" applyAlignment="1" applyProtection="1">
      <alignment horizontal="center"/>
      <protection locked="0"/>
    </xf>
    <xf numFmtId="44" fontId="1" fillId="2" borderId="0" xfId="0" applyNumberFormat="1" applyFont="1" applyFill="1" applyBorder="1" applyAlignment="1" applyProtection="1">
      <alignment horizontal="right"/>
      <protection locked="0"/>
    </xf>
    <xf numFmtId="44" fontId="1" fillId="2" borderId="6" xfId="0" applyNumberFormat="1" applyFont="1" applyFill="1" applyBorder="1" applyAlignment="1" applyProtection="1">
      <alignment horizontal="left"/>
      <protection locked="0"/>
    </xf>
    <xf numFmtId="44" fontId="1" fillId="2" borderId="0" xfId="0" applyNumberFormat="1" applyFont="1" applyFill="1" applyBorder="1" applyAlignment="1" applyProtection="1">
      <alignment horizontal="left"/>
      <protection locked="0"/>
    </xf>
    <xf numFmtId="44" fontId="1" fillId="2" borderId="0" xfId="0" applyNumberFormat="1" applyFont="1" applyFill="1" applyBorder="1" applyAlignment="1" applyProtection="1">
      <alignment horizontal="left" indent="1"/>
      <protection locked="0"/>
    </xf>
    <xf numFmtId="44" fontId="1" fillId="2" borderId="13" xfId="0" applyNumberFormat="1" applyFont="1" applyFill="1" applyBorder="1" applyAlignment="1" applyProtection="1">
      <alignment horizontal="left" indent="1"/>
      <protection locked="0"/>
    </xf>
    <xf numFmtId="44" fontId="1" fillId="2" borderId="14" xfId="0" applyNumberFormat="1" applyFont="1" applyFill="1" applyBorder="1" applyAlignment="1" applyProtection="1">
      <alignment horizontal="left" indent="1"/>
      <protection locked="0"/>
    </xf>
    <xf numFmtId="44" fontId="1" fillId="2" borderId="7" xfId="0" applyNumberFormat="1" applyFont="1" applyFill="1" applyBorder="1" applyAlignment="1" applyProtection="1">
      <alignment horizontal="left" indent="1"/>
      <protection locked="0"/>
    </xf>
    <xf numFmtId="44" fontId="1" fillId="2" borderId="14" xfId="0" applyNumberFormat="1" applyFont="1" applyFill="1" applyBorder="1" applyAlignment="1" applyProtection="1">
      <alignment horizontal="left"/>
      <protection locked="0"/>
    </xf>
    <xf numFmtId="44" fontId="1" fillId="2" borderId="15" xfId="0" applyNumberFormat="1" applyFont="1" applyFill="1" applyBorder="1" applyAlignment="1" applyProtection="1">
      <alignment horizontal="left"/>
      <protection locked="0"/>
    </xf>
    <xf numFmtId="44" fontId="1" fillId="2" borderId="10" xfId="0" applyNumberFormat="1" applyFont="1" applyFill="1" applyBorder="1" applyAlignment="1" applyProtection="1">
      <alignment horizontal="center"/>
      <protection locked="0"/>
    </xf>
    <xf numFmtId="44" fontId="1" fillId="2" borderId="16" xfId="0" applyNumberFormat="1" applyFont="1" applyFill="1" applyBorder="1" applyAlignment="1" applyProtection="1">
      <alignment horizontal="left" indent="1"/>
      <protection locked="0"/>
    </xf>
    <xf numFmtId="44" fontId="1" fillId="2" borderId="7" xfId="0" quotePrefix="1" applyNumberFormat="1" applyFont="1" applyFill="1" applyBorder="1" applyAlignment="1" applyProtection="1">
      <alignment horizontal="left" indent="1"/>
      <protection locked="0"/>
    </xf>
    <xf numFmtId="44" fontId="1" fillId="2" borderId="7" xfId="0" applyNumberFormat="1" applyFont="1" applyFill="1" applyBorder="1" applyAlignment="1" applyProtection="1">
      <alignment horizontal="right"/>
      <protection locked="0"/>
    </xf>
    <xf numFmtId="44" fontId="1" fillId="2" borderId="8" xfId="0" applyNumberFormat="1" applyFont="1" applyFill="1" applyBorder="1" applyAlignment="1" applyProtection="1">
      <alignment horizontal="center" vertical="center"/>
      <protection locked="0"/>
    </xf>
    <xf numFmtId="44" fontId="1" fillId="2" borderId="9" xfId="0" applyNumberFormat="1" applyFont="1" applyFill="1" applyBorder="1" applyAlignment="1" applyProtection="1">
      <alignment horizontal="center" vertical="center"/>
      <protection locked="0"/>
    </xf>
    <xf numFmtId="44" fontId="1" fillId="2" borderId="17" xfId="0" applyNumberFormat="1" applyFont="1" applyFill="1" applyBorder="1" applyAlignment="1" applyProtection="1">
      <alignment horizontal="center" vertical="center"/>
      <protection locked="0"/>
    </xf>
    <xf numFmtId="44" fontId="1" fillId="2" borderId="18" xfId="0" applyNumberFormat="1" applyFont="1" applyFill="1" applyBorder="1" applyAlignment="1" applyProtection="1">
      <alignment horizontal="left" indent="1"/>
      <protection locked="0"/>
    </xf>
    <xf numFmtId="44" fontId="1" fillId="2" borderId="14" xfId="0" applyNumberFormat="1" applyFont="1" applyFill="1" applyBorder="1" applyAlignment="1" applyProtection="1">
      <alignment horizontal="right"/>
      <protection locked="0"/>
    </xf>
    <xf numFmtId="44" fontId="1" fillId="2" borderId="15" xfId="0" applyNumberFormat="1" applyFont="1" applyFill="1" applyBorder="1" applyAlignment="1" applyProtection="1">
      <alignment horizontal="right"/>
      <protection locked="0"/>
    </xf>
    <xf numFmtId="44" fontId="1" fillId="2" borderId="11" xfId="0" applyNumberFormat="1" applyFont="1" applyFill="1" applyBorder="1" applyAlignment="1" applyProtection="1">
      <alignment horizontal="left" indent="1"/>
      <protection locked="0"/>
    </xf>
    <xf numFmtId="44" fontId="1" fillId="2" borderId="12" xfId="0" applyNumberFormat="1" applyFont="1" applyFill="1" applyBorder="1" applyAlignment="1" applyProtection="1">
      <alignment horizontal="left" indent="1"/>
      <protection locked="0"/>
    </xf>
    <xf numFmtId="44" fontId="1" fillId="2" borderId="12" xfId="0" applyNumberFormat="1" applyFont="1" applyFill="1" applyBorder="1" applyAlignment="1" applyProtection="1">
      <alignment horizontal="right"/>
      <protection locked="0"/>
    </xf>
    <xf numFmtId="44" fontId="1" fillId="2" borderId="19" xfId="0" applyNumberFormat="1" applyFont="1" applyFill="1" applyBorder="1" applyAlignment="1" applyProtection="1">
      <alignment horizontal="right"/>
      <protection locked="0"/>
    </xf>
    <xf numFmtId="44" fontId="1" fillId="2" borderId="20" xfId="0" applyNumberFormat="1" applyFont="1" applyFill="1" applyBorder="1" applyAlignment="1" applyProtection="1">
      <alignment horizontal="center" vertical="center"/>
      <protection locked="0"/>
    </xf>
    <xf numFmtId="44" fontId="1" fillId="2" borderId="21" xfId="0" applyNumberFormat="1" applyFont="1" applyFill="1" applyBorder="1" applyAlignment="1" applyProtection="1">
      <alignment horizontal="center" vertical="center"/>
      <protection locked="0"/>
    </xf>
    <xf numFmtId="44" fontId="1" fillId="2" borderId="2" xfId="0" applyNumberFormat="1" applyFont="1" applyFill="1" applyBorder="1" applyAlignment="1" applyProtection="1">
      <alignment horizontal="left" indent="1"/>
      <protection locked="0"/>
    </xf>
    <xf numFmtId="44" fontId="1" fillId="2" borderId="3" xfId="0" applyNumberFormat="1" applyFont="1" applyFill="1" applyBorder="1" applyAlignment="1" applyProtection="1">
      <alignment horizontal="left" indent="1"/>
      <protection locked="0"/>
    </xf>
    <xf numFmtId="44" fontId="1" fillId="2" borderId="3" xfId="0" applyNumberFormat="1" applyFont="1" applyFill="1" applyBorder="1" applyAlignment="1" applyProtection="1">
      <alignment horizontal="right"/>
      <protection locked="0"/>
    </xf>
    <xf numFmtId="44" fontId="1" fillId="2" borderId="2" xfId="0" applyNumberFormat="1" applyFont="1" applyFill="1" applyBorder="1" applyAlignment="1" applyProtection="1">
      <alignment horizontal="right"/>
      <protection locked="0"/>
    </xf>
    <xf numFmtId="44" fontId="1" fillId="2" borderId="4" xfId="0" applyNumberFormat="1" applyFont="1" applyFill="1" applyBorder="1" applyAlignment="1" applyProtection="1">
      <alignment horizontal="right"/>
      <protection locked="0"/>
    </xf>
    <xf numFmtId="44" fontId="1" fillId="2" borderId="8" xfId="0" applyNumberFormat="1" applyFont="1" applyFill="1" applyBorder="1" applyAlignment="1" applyProtection="1">
      <alignment horizontal="left" indent="1"/>
      <protection locked="0"/>
    </xf>
    <xf numFmtId="44" fontId="1" fillId="2" borderId="9" xfId="0" applyNumberFormat="1" applyFont="1" applyFill="1" applyBorder="1" applyAlignment="1" applyProtection="1">
      <alignment horizontal="left" indent="1"/>
      <protection locked="0"/>
    </xf>
    <xf numFmtId="44" fontId="1" fillId="2" borderId="9" xfId="0" applyNumberFormat="1" applyFont="1" applyFill="1" applyBorder="1" applyAlignment="1" applyProtection="1">
      <alignment horizontal="right"/>
      <protection locked="0"/>
    </xf>
    <xf numFmtId="44" fontId="1" fillId="2" borderId="1" xfId="0" applyNumberFormat="1" applyFont="1" applyFill="1" applyBorder="1" applyAlignment="1" applyProtection="1">
      <alignment horizontal="right"/>
      <protection locked="0"/>
    </xf>
    <xf numFmtId="44" fontId="1" fillId="2" borderId="22" xfId="0" applyNumberFormat="1" applyFont="1" applyFill="1" applyBorder="1" applyAlignment="1" applyProtection="1">
      <alignment horizontal="right"/>
      <protection locked="0"/>
    </xf>
    <xf numFmtId="44" fontId="0" fillId="2" borderId="0" xfId="0" applyNumberFormat="1" applyFill="1" applyProtection="1">
      <protection locked="0"/>
    </xf>
    <xf numFmtId="44" fontId="1" fillId="2" borderId="23" xfId="0" applyNumberFormat="1" applyFont="1" applyFill="1" applyBorder="1" applyAlignment="1" applyProtection="1">
      <alignment horizontal="left" indent="1"/>
      <protection locked="0"/>
    </xf>
    <xf numFmtId="44" fontId="1" fillId="2" borderId="1" xfId="0" applyNumberFormat="1" applyFont="1" applyFill="1" applyBorder="1" applyAlignment="1" applyProtection="1">
      <alignment horizontal="left" indent="1"/>
      <protection locked="0"/>
    </xf>
    <xf numFmtId="44" fontId="1" fillId="2" borderId="10" xfId="0" applyNumberFormat="1" applyFont="1" applyFill="1" applyBorder="1" applyAlignment="1" applyProtection="1">
      <alignment horizontal="left" indent="1"/>
      <protection locked="0"/>
    </xf>
    <xf numFmtId="44" fontId="1" fillId="2" borderId="5" xfId="0" applyNumberFormat="1" applyFont="1" applyFill="1" applyBorder="1" applyAlignment="1" applyProtection="1">
      <alignment horizontal="right"/>
      <protection locked="0"/>
    </xf>
    <xf numFmtId="44" fontId="1" fillId="2" borderId="10" xfId="0" applyNumberFormat="1" applyFont="1" applyFill="1" applyBorder="1" applyAlignment="1" applyProtection="1">
      <alignment horizontal="right"/>
      <protection locked="0"/>
    </xf>
    <xf numFmtId="44" fontId="1" fillId="2" borderId="6" xfId="0" applyNumberFormat="1" applyFont="1" applyFill="1" applyBorder="1" applyAlignment="1" applyProtection="1">
      <alignment horizontal="right"/>
      <protection locked="0"/>
    </xf>
    <xf numFmtId="44" fontId="1" fillId="2" borderId="18" xfId="0" applyNumberFormat="1" applyFont="1" applyFill="1" applyBorder="1" applyAlignment="1" applyProtection="1">
      <alignment horizontal="right"/>
      <protection locked="0"/>
    </xf>
    <xf numFmtId="44" fontId="1" fillId="2" borderId="23" xfId="0" applyNumberFormat="1" applyFont="1" applyFill="1" applyBorder="1" applyAlignment="1" applyProtection="1">
      <alignment horizontal="left"/>
      <protection locked="0"/>
    </xf>
    <xf numFmtId="44" fontId="1" fillId="2" borderId="14" xfId="0" applyNumberFormat="1" applyFont="1" applyFill="1" applyBorder="1" applyProtection="1">
      <protection locked="0"/>
    </xf>
    <xf numFmtId="44" fontId="2" fillId="2" borderId="0" xfId="0" applyNumberFormat="1" applyFont="1" applyFill="1" applyBorder="1" applyAlignment="1" applyProtection="1">
      <alignment horizontal="right"/>
      <protection locked="0"/>
    </xf>
    <xf numFmtId="44" fontId="1" fillId="2" borderId="20" xfId="0" applyNumberFormat="1" applyFont="1" applyFill="1" applyBorder="1" applyAlignment="1" applyProtection="1">
      <alignment horizontal="right"/>
      <protection locked="0"/>
    </xf>
    <xf numFmtId="44" fontId="1" fillId="2" borderId="21" xfId="0" applyNumberFormat="1" applyFont="1" applyFill="1" applyBorder="1" applyAlignment="1" applyProtection="1">
      <alignment horizontal="right"/>
      <protection locked="0"/>
    </xf>
    <xf numFmtId="44" fontId="1" fillId="2" borderId="22" xfId="0" applyNumberFormat="1" applyFont="1" applyFill="1" applyBorder="1" applyAlignment="1" applyProtection="1">
      <alignment horizontal="left"/>
      <protection locked="0"/>
    </xf>
    <xf numFmtId="44" fontId="1" fillId="2" borderId="24" xfId="0" applyNumberFormat="1" applyFont="1" applyFill="1" applyBorder="1" applyAlignment="1" applyProtection="1">
      <alignment horizontal="left" indent="1"/>
      <protection locked="0"/>
    </xf>
    <xf numFmtId="44" fontId="1" fillId="2" borderId="20" xfId="0" applyNumberFormat="1" applyFont="1" applyFill="1" applyBorder="1" applyAlignment="1" applyProtection="1">
      <alignment horizontal="left" indent="1"/>
      <protection locked="0"/>
    </xf>
    <xf numFmtId="44" fontId="1" fillId="2" borderId="25" xfId="0" applyNumberFormat="1" applyFont="1" applyFill="1" applyBorder="1" applyAlignment="1" applyProtection="1">
      <alignment horizontal="right"/>
      <protection locked="0"/>
    </xf>
    <xf numFmtId="0" fontId="1" fillId="2" borderId="0" xfId="0" applyNumberFormat="1" applyFont="1" applyFill="1" applyBorder="1" applyProtection="1">
      <protection locked="0"/>
    </xf>
    <xf numFmtId="44" fontId="1" fillId="2" borderId="16" xfId="0" applyNumberFormat="1" applyFont="1" applyFill="1" applyBorder="1" applyProtection="1">
      <protection locked="0"/>
    </xf>
    <xf numFmtId="44" fontId="1" fillId="2" borderId="7" xfId="0" applyNumberFormat="1" applyFont="1" applyFill="1" applyBorder="1" applyProtection="1">
      <protection locked="0"/>
    </xf>
    <xf numFmtId="44" fontId="1" fillId="2" borderId="25" xfId="0" applyNumberFormat="1" applyFont="1" applyFill="1" applyBorder="1" applyProtection="1">
      <protection locked="0"/>
    </xf>
    <xf numFmtId="44" fontId="1" fillId="2" borderId="16" xfId="0" applyNumberFormat="1" applyFont="1" applyFill="1" applyBorder="1" applyAlignment="1" applyProtection="1">
      <alignment horizontal="left"/>
      <protection locked="0"/>
    </xf>
    <xf numFmtId="44" fontId="1" fillId="2" borderId="7" xfId="0" applyNumberFormat="1" applyFont="1" applyFill="1" applyBorder="1" applyAlignment="1" applyProtection="1">
      <alignment horizontal="left"/>
      <protection locked="0"/>
    </xf>
    <xf numFmtId="44" fontId="1" fillId="2" borderId="25" xfId="0" applyNumberFormat="1" applyFont="1" applyFill="1" applyBorder="1" applyAlignment="1" applyProtection="1">
      <alignment horizontal="left"/>
      <protection locked="0"/>
    </xf>
    <xf numFmtId="44" fontId="1" fillId="2" borderId="10" xfId="0" applyNumberFormat="1" applyFont="1" applyFill="1" applyBorder="1" applyProtection="1">
      <protection locked="0"/>
    </xf>
    <xf numFmtId="44" fontId="1" fillId="2" borderId="5" xfId="0" applyNumberFormat="1" applyFont="1" applyFill="1" applyBorder="1" applyProtection="1">
      <protection locked="0"/>
    </xf>
    <xf numFmtId="44" fontId="1" fillId="2" borderId="6" xfId="0" applyNumberFormat="1" applyFont="1" applyFill="1" applyBorder="1" applyProtection="1">
      <protection locked="0"/>
    </xf>
    <xf numFmtId="44" fontId="1" fillId="2" borderId="24" xfId="0" applyNumberFormat="1" applyFont="1" applyFill="1" applyBorder="1" applyAlignment="1" applyProtection="1">
      <alignment horizontal="left" vertical="top"/>
      <protection locked="0"/>
    </xf>
    <xf numFmtId="44" fontId="1" fillId="2" borderId="2" xfId="0" applyNumberFormat="1" applyFont="1" applyFill="1" applyBorder="1" applyProtection="1">
      <protection locked="0"/>
    </xf>
    <xf numFmtId="44" fontId="1" fillId="2" borderId="3" xfId="0" applyNumberFormat="1" applyFont="1" applyFill="1" applyBorder="1" applyProtection="1">
      <protection locked="0"/>
    </xf>
    <xf numFmtId="44" fontId="1" fillId="2" borderId="4" xfId="0" applyNumberFormat="1" applyFont="1" applyFill="1" applyBorder="1" applyProtection="1">
      <protection locked="0"/>
    </xf>
    <xf numFmtId="44" fontId="1" fillId="2" borderId="23" xfId="0" applyNumberFormat="1" applyFont="1" applyFill="1" applyBorder="1" applyProtection="1">
      <protection locked="0"/>
    </xf>
    <xf numFmtId="44" fontId="1" fillId="2" borderId="1" xfId="0" applyNumberFormat="1" applyFont="1" applyFill="1" applyBorder="1" applyProtection="1">
      <protection locked="0"/>
    </xf>
    <xf numFmtId="44" fontId="1" fillId="2" borderId="22" xfId="0" applyNumberFormat="1" applyFont="1" applyFill="1" applyBorder="1" applyProtection="1">
      <protection locked="0"/>
    </xf>
    <xf numFmtId="44" fontId="1" fillId="2" borderId="7" xfId="0" applyNumberFormat="1" applyFont="1" applyFill="1" applyBorder="1" applyAlignment="1" applyProtection="1">
      <protection locked="0"/>
    </xf>
    <xf numFmtId="44" fontId="1" fillId="2" borderId="25" xfId="0" applyNumberFormat="1" applyFont="1" applyFill="1" applyBorder="1" applyAlignment="1" applyProtection="1">
      <protection locked="0"/>
    </xf>
    <xf numFmtId="44" fontId="1" fillId="2" borderId="12" xfId="0" applyNumberFormat="1" applyFont="1" applyFill="1" applyBorder="1" applyAlignment="1" applyProtection="1">
      <alignment horizontal="center"/>
      <protection locked="0"/>
    </xf>
    <xf numFmtId="44" fontId="1" fillId="2" borderId="19" xfId="0" applyNumberFormat="1" applyFont="1" applyFill="1" applyBorder="1" applyAlignment="1" applyProtection="1">
      <alignment horizontal="center"/>
      <protection locked="0"/>
    </xf>
    <xf numFmtId="44" fontId="1" fillId="2" borderId="18" xfId="0" applyNumberFormat="1" applyFont="1" applyFill="1" applyBorder="1" applyAlignment="1" applyProtection="1">
      <alignment horizontal="center"/>
      <protection locked="0"/>
    </xf>
    <xf numFmtId="44" fontId="2" fillId="2" borderId="0" xfId="0" applyNumberFormat="1" applyFont="1" applyFill="1" applyBorder="1" applyProtection="1">
      <protection locked="0"/>
    </xf>
    <xf numFmtId="44" fontId="1" fillId="2" borderId="14"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0" xfId="0" applyFont="1" applyFill="1" applyBorder="1" applyProtection="1">
      <protection locked="0"/>
    </xf>
    <xf numFmtId="0" fontId="3" fillId="2" borderId="18" xfId="0" applyFont="1" applyFill="1" applyBorder="1" applyProtection="1">
      <protection locked="0"/>
    </xf>
    <xf numFmtId="0" fontId="3" fillId="2" borderId="0" xfId="0" applyFont="1" applyFill="1" applyBorder="1" applyAlignment="1" applyProtection="1">
      <alignment horizontal="left"/>
      <protection locked="0"/>
    </xf>
    <xf numFmtId="0" fontId="4" fillId="2" borderId="0" xfId="0" applyFont="1" applyFill="1" applyBorder="1" applyAlignment="1" applyProtection="1">
      <alignment horizontal="center"/>
      <protection locked="0"/>
    </xf>
    <xf numFmtId="0" fontId="4" fillId="2" borderId="18" xfId="0" applyFont="1" applyFill="1" applyBorder="1" applyAlignment="1" applyProtection="1">
      <alignment horizontal="center"/>
      <protection locked="0"/>
    </xf>
    <xf numFmtId="0" fontId="3" fillId="2" borderId="18" xfId="0" applyFont="1" applyFill="1" applyBorder="1" applyAlignment="1" applyProtection="1">
      <alignment horizontal="right"/>
      <protection locked="0"/>
    </xf>
    <xf numFmtId="0" fontId="3" fillId="2" borderId="0" xfId="0" applyFont="1" applyFill="1" applyBorder="1" applyAlignment="1" applyProtection="1">
      <alignment horizontal="right"/>
      <protection locked="0"/>
    </xf>
    <xf numFmtId="44" fontId="1" fillId="2" borderId="0" xfId="0" applyNumberFormat="1" applyFont="1" applyFill="1" applyBorder="1" applyAlignment="1" applyProtection="1">
      <protection locked="0"/>
    </xf>
    <xf numFmtId="44" fontId="1" fillId="2" borderId="18" xfId="0" applyNumberFormat="1" applyFont="1" applyFill="1" applyBorder="1" applyProtection="1">
      <protection locked="0"/>
    </xf>
    <xf numFmtId="44" fontId="2" fillId="2" borderId="18" xfId="0" applyNumberFormat="1" applyFont="1" applyFill="1" applyBorder="1" applyProtection="1">
      <protection locked="0"/>
    </xf>
    <xf numFmtId="44" fontId="1" fillId="2" borderId="15" xfId="0" applyNumberFormat="1" applyFont="1" applyFill="1" applyBorder="1" applyAlignment="1" applyProtection="1">
      <alignment horizontal="left" indent="1"/>
      <protection locked="0"/>
    </xf>
    <xf numFmtId="44" fontId="1" fillId="2" borderId="19" xfId="0" applyNumberFormat="1" applyFont="1" applyFill="1" applyBorder="1" applyAlignment="1" applyProtection="1">
      <alignment horizontal="left" indent="1"/>
      <protection locked="0"/>
    </xf>
    <xf numFmtId="44" fontId="1" fillId="2" borderId="4" xfId="0" applyNumberFormat="1" applyFont="1" applyFill="1" applyBorder="1" applyAlignment="1" applyProtection="1">
      <alignment horizontal="left" indent="1"/>
      <protection locked="0"/>
    </xf>
    <xf numFmtId="44" fontId="1" fillId="2" borderId="17" xfId="0" applyNumberFormat="1" applyFont="1" applyFill="1" applyBorder="1" applyAlignment="1" applyProtection="1">
      <alignment horizontal="left" indent="1"/>
      <protection locked="0"/>
    </xf>
    <xf numFmtId="44" fontId="1" fillId="2" borderId="22" xfId="0" applyNumberFormat="1" applyFont="1" applyFill="1" applyBorder="1" applyAlignment="1" applyProtection="1">
      <alignment horizontal="left" indent="1"/>
      <protection locked="0"/>
    </xf>
    <xf numFmtId="44" fontId="1" fillId="2" borderId="6" xfId="0" applyNumberFormat="1" applyFont="1" applyFill="1" applyBorder="1" applyAlignment="1" applyProtection="1">
      <alignment horizontal="left" indent="1"/>
      <protection locked="0"/>
    </xf>
    <xf numFmtId="44" fontId="1" fillId="2" borderId="24" xfId="0" applyNumberFormat="1" applyFont="1" applyFill="1" applyBorder="1" applyAlignment="1" applyProtection="1">
      <alignment horizontal="left"/>
      <protection locked="0"/>
    </xf>
    <xf numFmtId="44" fontId="1" fillId="2" borderId="20" xfId="0" applyNumberFormat="1" applyFont="1" applyFill="1" applyBorder="1" applyAlignment="1" applyProtection="1">
      <alignment horizontal="left"/>
      <protection locked="0"/>
    </xf>
    <xf numFmtId="44" fontId="1" fillId="2" borderId="21" xfId="0" applyNumberFormat="1" applyFont="1" applyFill="1" applyBorder="1" applyAlignment="1" applyProtection="1">
      <alignment horizontal="left"/>
      <protection locked="0"/>
    </xf>
    <xf numFmtId="44" fontId="1" fillId="2" borderId="17" xfId="0" applyNumberFormat="1" applyFont="1" applyFill="1" applyBorder="1" applyAlignment="1" applyProtection="1">
      <alignment horizontal="left"/>
      <protection locked="0"/>
    </xf>
    <xf numFmtId="44" fontId="0" fillId="2" borderId="0" xfId="0" applyNumberFormat="1" applyFill="1" applyBorder="1" applyAlignment="1" applyProtection="1">
      <protection locked="0"/>
    </xf>
    <xf numFmtId="44" fontId="2" fillId="2" borderId="0" xfId="0" applyNumberFormat="1" applyFont="1" applyFill="1" applyBorder="1" applyAlignment="1" applyProtection="1">
      <protection locked="0"/>
    </xf>
    <xf numFmtId="44" fontId="2" fillId="2" borderId="7" xfId="0" applyNumberFormat="1" applyFont="1" applyFill="1" applyBorder="1" applyProtection="1">
      <protection locked="0"/>
    </xf>
    <xf numFmtId="44" fontId="2" fillId="2" borderId="25" xfId="0" applyNumberFormat="1" applyFont="1" applyFill="1" applyBorder="1" applyProtection="1">
      <protection locked="0"/>
    </xf>
    <xf numFmtId="44" fontId="2" fillId="2" borderId="5" xfId="0" applyNumberFormat="1" applyFont="1" applyFill="1" applyBorder="1" applyProtection="1">
      <protection locked="0"/>
    </xf>
    <xf numFmtId="44" fontId="2" fillId="2" borderId="6" xfId="0" applyNumberFormat="1" applyFont="1" applyFill="1" applyBorder="1" applyProtection="1">
      <protection locked="0"/>
    </xf>
    <xf numFmtId="44" fontId="2" fillId="2" borderId="3" xfId="0" applyNumberFormat="1" applyFont="1" applyFill="1" applyBorder="1" applyProtection="1">
      <protection locked="0"/>
    </xf>
    <xf numFmtId="44" fontId="2" fillId="2" borderId="4" xfId="0" applyNumberFormat="1" applyFont="1" applyFill="1" applyBorder="1" applyProtection="1">
      <protection locked="0"/>
    </xf>
    <xf numFmtId="44" fontId="2" fillId="2" borderId="0" xfId="0" applyNumberFormat="1" applyFont="1" applyFill="1" applyBorder="1" applyAlignment="1" applyProtection="1">
      <alignment horizontal="left"/>
      <protection locked="0"/>
    </xf>
    <xf numFmtId="44" fontId="2" fillId="2" borderId="1" xfId="0" applyNumberFormat="1" applyFont="1" applyFill="1" applyBorder="1" applyProtection="1">
      <protection locked="0"/>
    </xf>
    <xf numFmtId="44" fontId="2" fillId="2" borderId="22" xfId="0" applyNumberFormat="1" applyFont="1" applyFill="1" applyBorder="1" applyProtection="1">
      <protection locked="0"/>
    </xf>
    <xf numFmtId="44" fontId="6" fillId="2" borderId="0" xfId="0" applyNumberFormat="1" applyFont="1" applyFill="1" applyBorder="1" applyProtection="1">
      <protection locked="0"/>
    </xf>
    <xf numFmtId="44" fontId="7" fillId="2" borderId="0" xfId="0" applyNumberFormat="1" applyFont="1" applyFill="1" applyBorder="1" applyAlignment="1" applyProtection="1">
      <alignment horizontal="center"/>
      <protection locked="0"/>
    </xf>
    <xf numFmtId="44" fontId="5" fillId="2" borderId="0" xfId="0" applyNumberFormat="1" applyFont="1" applyFill="1" applyBorder="1" applyAlignment="1" applyProtection="1">
      <alignment horizontal="center"/>
      <protection locked="0"/>
    </xf>
    <xf numFmtId="0" fontId="9" fillId="0" borderId="3" xfId="0" applyFont="1" applyBorder="1" applyProtection="1">
      <protection locked="0"/>
    </xf>
    <xf numFmtId="0" fontId="3" fillId="2" borderId="0" xfId="0" applyFont="1" applyFill="1" applyProtection="1">
      <protection locked="0"/>
    </xf>
    <xf numFmtId="0" fontId="3" fillId="2" borderId="0" xfId="0" applyFont="1" applyFill="1" applyAlignment="1" applyProtection="1">
      <alignment horizontal="justify"/>
      <protection locked="0"/>
    </xf>
    <xf numFmtId="0" fontId="3" fillId="2" borderId="26" xfId="0" applyFont="1" applyFill="1" applyBorder="1" applyProtection="1">
      <protection locked="0"/>
    </xf>
    <xf numFmtId="0" fontId="3" fillId="2" borderId="18" xfId="0" applyFont="1" applyFill="1" applyBorder="1" applyAlignment="1" applyProtection="1">
      <alignment horizontal="left" indent="1"/>
      <protection locked="0"/>
    </xf>
    <xf numFmtId="0" fontId="3" fillId="2" borderId="0" xfId="0" applyFont="1" applyFill="1" applyBorder="1" applyAlignment="1" applyProtection="1">
      <alignment horizontal="left" indent="1"/>
      <protection locked="0"/>
    </xf>
    <xf numFmtId="0" fontId="4" fillId="2" borderId="0" xfId="0" applyFont="1" applyFill="1" applyBorder="1" applyAlignment="1" applyProtection="1">
      <alignment horizontal="left"/>
      <protection locked="0"/>
    </xf>
    <xf numFmtId="0" fontId="3" fillId="2" borderId="18" xfId="0" applyFont="1" applyFill="1" applyBorder="1" applyAlignment="1" applyProtection="1">
      <protection locked="0"/>
    </xf>
    <xf numFmtId="0" fontId="3" fillId="2" borderId="0" xfId="0" applyFont="1" applyFill="1" applyBorder="1" applyAlignment="1" applyProtection="1">
      <protection locked="0"/>
    </xf>
    <xf numFmtId="0" fontId="3" fillId="2" borderId="18" xfId="0" applyFont="1" applyFill="1" applyBorder="1" applyAlignment="1" applyProtection="1">
      <alignment horizontal="left" indent="5"/>
      <protection locked="0"/>
    </xf>
    <xf numFmtId="0" fontId="3" fillId="2" borderId="18" xfId="0" applyFont="1" applyFill="1" applyBorder="1" applyAlignment="1" applyProtection="1">
      <alignment horizontal="left" indent="2"/>
      <protection locked="0"/>
    </xf>
    <xf numFmtId="0" fontId="3" fillId="2" borderId="13" xfId="0" applyFont="1" applyFill="1" applyBorder="1" applyProtection="1">
      <protection locked="0"/>
    </xf>
    <xf numFmtId="0" fontId="3" fillId="2" borderId="14" xfId="0" applyFont="1" applyFill="1" applyBorder="1" applyProtection="1">
      <protection locked="0"/>
    </xf>
    <xf numFmtId="0" fontId="3" fillId="2" borderId="18" xfId="0" applyFont="1" applyFill="1" applyBorder="1" applyAlignment="1" applyProtection="1">
      <alignment horizontal="left" indent="4"/>
      <protection locked="0"/>
    </xf>
    <xf numFmtId="0" fontId="3" fillId="2" borderId="18" xfId="0" applyFont="1" applyFill="1" applyBorder="1" applyAlignment="1" applyProtection="1">
      <alignment horizontal="left" indent="3"/>
      <protection locked="0"/>
    </xf>
    <xf numFmtId="0" fontId="3" fillId="2" borderId="0" xfId="0" applyFont="1" applyFill="1" applyAlignment="1" applyProtection="1">
      <alignment horizontal="left"/>
      <protection locked="0"/>
    </xf>
    <xf numFmtId="0" fontId="3" fillId="2" borderId="27" xfId="0" applyFont="1" applyFill="1" applyBorder="1" applyProtection="1">
      <protection locked="0"/>
    </xf>
    <xf numFmtId="0" fontId="3" fillId="2" borderId="27" xfId="0" applyFont="1" applyFill="1" applyBorder="1" applyAlignment="1" applyProtection="1">
      <alignment horizontal="center"/>
      <protection locked="0"/>
    </xf>
    <xf numFmtId="0" fontId="3" fillId="2" borderId="27" xfId="0" applyFont="1" applyFill="1" applyBorder="1" applyAlignment="1" applyProtection="1">
      <alignment horizontal="right"/>
      <protection locked="0"/>
    </xf>
    <xf numFmtId="0" fontId="4" fillId="2" borderId="27" xfId="0" applyFont="1" applyFill="1" applyBorder="1" applyAlignment="1" applyProtection="1">
      <alignment horizontal="center"/>
      <protection locked="0"/>
    </xf>
    <xf numFmtId="0" fontId="3" fillId="2" borderId="18" xfId="0" applyFont="1" applyFill="1" applyBorder="1" applyAlignment="1" applyProtection="1">
      <alignment horizontal="left"/>
      <protection locked="0"/>
    </xf>
    <xf numFmtId="0" fontId="3" fillId="2" borderId="26" xfId="0" applyFont="1" applyFill="1" applyBorder="1" applyAlignment="1" applyProtection="1">
      <alignment horizontal="left"/>
      <protection locked="0"/>
    </xf>
    <xf numFmtId="0" fontId="4" fillId="2" borderId="27"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3" fillId="2" borderId="20" xfId="0" applyFont="1" applyFill="1" applyBorder="1" applyAlignment="1" applyProtection="1">
      <alignment horizontal="left"/>
      <protection locked="0"/>
    </xf>
    <xf numFmtId="0" fontId="3" fillId="2" borderId="24" xfId="0" applyFont="1" applyFill="1" applyBorder="1" applyProtection="1">
      <protection locked="0"/>
    </xf>
    <xf numFmtId="0" fontId="3" fillId="2" borderId="20" xfId="0" applyFont="1" applyFill="1" applyBorder="1" applyProtection="1">
      <protection locked="0"/>
    </xf>
    <xf numFmtId="0" fontId="3" fillId="2" borderId="20" xfId="0" applyFont="1" applyFill="1" applyBorder="1" applyAlignment="1" applyProtection="1">
      <alignment horizontal="center"/>
      <protection locked="0"/>
    </xf>
    <xf numFmtId="0" fontId="3" fillId="2" borderId="21" xfId="0" applyFont="1" applyFill="1" applyBorder="1" applyProtection="1">
      <protection locked="0"/>
    </xf>
    <xf numFmtId="0" fontId="3" fillId="2" borderId="24" xfId="0" applyFont="1" applyFill="1" applyBorder="1" applyAlignment="1" applyProtection="1">
      <alignment horizontal="left" indent="2"/>
      <protection locked="0"/>
    </xf>
    <xf numFmtId="0" fontId="3" fillId="2" borderId="15" xfId="0" applyFont="1" applyFill="1" applyBorder="1" applyProtection="1">
      <protection locked="0"/>
    </xf>
    <xf numFmtId="0" fontId="3" fillId="2" borderId="0" xfId="0" applyFont="1" applyFill="1" applyAlignment="1" applyProtection="1">
      <alignment horizontal="center"/>
      <protection locked="0"/>
    </xf>
    <xf numFmtId="0" fontId="3" fillId="2" borderId="18" xfId="0" applyFont="1" applyFill="1" applyBorder="1" applyAlignment="1" applyProtection="1">
      <alignment horizontal="left" indent="6"/>
      <protection locked="0"/>
    </xf>
    <xf numFmtId="0" fontId="4" fillId="2" borderId="18" xfId="0" applyFont="1" applyFill="1" applyBorder="1" applyAlignment="1" applyProtection="1">
      <alignment horizontal="left" indent="6"/>
      <protection locked="0"/>
    </xf>
    <xf numFmtId="0" fontId="3" fillId="2" borderId="12" xfId="0" applyFont="1" applyFill="1" applyBorder="1" applyProtection="1">
      <protection locked="0"/>
    </xf>
    <xf numFmtId="0" fontId="4" fillId="2" borderId="12" xfId="0" applyFont="1" applyFill="1" applyBorder="1" applyAlignment="1" applyProtection="1">
      <alignment horizontal="left"/>
      <protection locked="0"/>
    </xf>
    <xf numFmtId="0" fontId="3" fillId="2" borderId="12" xfId="0" applyFont="1" applyFill="1" applyBorder="1" applyAlignment="1" applyProtection="1">
      <alignment horizontal="left"/>
      <protection locked="0"/>
    </xf>
    <xf numFmtId="0" fontId="3" fillId="2" borderId="12" xfId="0" applyFont="1" applyFill="1" applyBorder="1" applyAlignment="1" applyProtection="1">
      <protection locked="0"/>
    </xf>
    <xf numFmtId="0" fontId="16" fillId="2" borderId="0" xfId="0" applyFont="1" applyFill="1" applyBorder="1" applyAlignment="1" applyProtection="1">
      <alignment horizontal="center"/>
      <protection locked="0"/>
    </xf>
    <xf numFmtId="0" fontId="16" fillId="2" borderId="0" xfId="0" applyFont="1" applyFill="1" applyBorder="1" applyProtection="1">
      <protection locked="0"/>
    </xf>
    <xf numFmtId="44" fontId="17" fillId="2" borderId="0" xfId="0" applyNumberFormat="1" applyFont="1" applyFill="1" applyBorder="1" applyProtection="1">
      <protection locked="0"/>
    </xf>
    <xf numFmtId="0" fontId="3" fillId="2" borderId="0" xfId="0" applyFont="1" applyFill="1" applyAlignment="1" applyProtection="1">
      <alignment horizontal="right"/>
      <protection locked="0"/>
    </xf>
    <xf numFmtId="0" fontId="3" fillId="2" borderId="16" xfId="0" applyFont="1" applyFill="1" applyBorder="1" applyProtection="1">
      <protection locked="0"/>
    </xf>
    <xf numFmtId="0" fontId="3" fillId="2" borderId="7" xfId="0" applyFont="1" applyFill="1" applyBorder="1" applyProtection="1">
      <protection locked="0"/>
    </xf>
    <xf numFmtId="0" fontId="3" fillId="2" borderId="25" xfId="0" applyFont="1" applyFill="1" applyBorder="1" applyProtection="1">
      <protection locked="0"/>
    </xf>
    <xf numFmtId="0" fontId="3" fillId="2" borderId="16" xfId="0" applyFont="1" applyFill="1" applyBorder="1" applyAlignment="1" applyProtection="1">
      <alignment horizontal="left"/>
      <protection locked="0"/>
    </xf>
    <xf numFmtId="0" fontId="3" fillId="2" borderId="7" xfId="0" applyFont="1" applyFill="1" applyBorder="1" applyAlignment="1" applyProtection="1">
      <alignment horizontal="left"/>
      <protection locked="0"/>
    </xf>
    <xf numFmtId="0" fontId="3" fillId="2" borderId="10" xfId="0" applyFont="1" applyFill="1" applyBorder="1" applyProtection="1">
      <protection locked="0"/>
    </xf>
    <xf numFmtId="0" fontId="3" fillId="2" borderId="5" xfId="0" applyFont="1" applyFill="1" applyBorder="1" applyProtection="1">
      <protection locked="0"/>
    </xf>
    <xf numFmtId="0" fontId="3" fillId="2" borderId="6" xfId="0" applyFont="1" applyFill="1" applyBorder="1" applyProtection="1">
      <protection locked="0"/>
    </xf>
    <xf numFmtId="0" fontId="3" fillId="2" borderId="2" xfId="0" applyFont="1" applyFill="1" applyBorder="1" applyProtection="1">
      <protection locked="0"/>
    </xf>
    <xf numFmtId="0" fontId="3" fillId="2" borderId="3" xfId="0" applyFont="1" applyFill="1" applyBorder="1" applyProtection="1">
      <protection locked="0"/>
    </xf>
    <xf numFmtId="0" fontId="3" fillId="2" borderId="4" xfId="0" applyFont="1" applyFill="1" applyBorder="1" applyProtection="1">
      <protection locked="0"/>
    </xf>
    <xf numFmtId="0" fontId="3" fillId="2" borderId="11" xfId="0" applyFont="1" applyFill="1" applyBorder="1" applyProtection="1">
      <protection locked="0"/>
    </xf>
    <xf numFmtId="0" fontId="3" fillId="2" borderId="8" xfId="0" applyFont="1" applyFill="1" applyBorder="1" applyProtection="1">
      <protection locked="0"/>
    </xf>
    <xf numFmtId="0" fontId="3" fillId="2" borderId="9" xfId="0" applyFont="1" applyFill="1" applyBorder="1" applyProtection="1">
      <protection locked="0"/>
    </xf>
    <xf numFmtId="0" fontId="3" fillId="2" borderId="17" xfId="0" applyFont="1" applyFill="1" applyBorder="1" applyProtection="1">
      <protection locked="0"/>
    </xf>
    <xf numFmtId="0" fontId="3" fillId="2" borderId="11" xfId="0" applyFont="1" applyFill="1" applyBorder="1" applyAlignment="1" applyProtection="1">
      <alignment horizontal="left" indent="4"/>
      <protection locked="0"/>
    </xf>
    <xf numFmtId="0" fontId="3" fillId="2" borderId="19" xfId="0" applyFont="1" applyFill="1" applyBorder="1" applyProtection="1">
      <protection locked="0"/>
    </xf>
    <xf numFmtId="0" fontId="3" fillId="2" borderId="23" xfId="0" applyFont="1" applyFill="1" applyBorder="1" applyProtection="1">
      <protection locked="0"/>
    </xf>
    <xf numFmtId="0" fontId="3" fillId="2" borderId="1" xfId="0" applyFont="1" applyFill="1" applyBorder="1" applyProtection="1">
      <protection locked="0"/>
    </xf>
    <xf numFmtId="0" fontId="3" fillId="2" borderId="22" xfId="0" applyFont="1" applyFill="1" applyBorder="1" applyProtection="1">
      <protection locked="0"/>
    </xf>
    <xf numFmtId="0" fontId="3" fillId="2" borderId="2" xfId="0" applyFont="1" applyFill="1" applyBorder="1" applyAlignment="1" applyProtection="1">
      <alignment horizontal="left" indent="4"/>
      <protection locked="0"/>
    </xf>
    <xf numFmtId="0" fontId="3" fillId="2" borderId="8" xfId="0" applyFont="1" applyFill="1" applyBorder="1" applyAlignment="1" applyProtection="1">
      <alignment horizontal="left" indent="2"/>
      <protection locked="0"/>
    </xf>
    <xf numFmtId="0" fontId="3" fillId="2" borderId="23" xfId="0" applyFont="1" applyFill="1" applyBorder="1" applyAlignment="1" applyProtection="1">
      <alignment horizontal="left" indent="4"/>
      <protection locked="0"/>
    </xf>
    <xf numFmtId="0" fontId="3" fillId="2" borderId="2" xfId="0" applyFont="1" applyFill="1" applyBorder="1" applyAlignment="1" applyProtection="1">
      <alignment horizontal="left" indent="2"/>
      <protection locked="0"/>
    </xf>
    <xf numFmtId="44" fontId="3" fillId="2" borderId="4" xfId="0" applyNumberFormat="1" applyFont="1" applyFill="1" applyBorder="1" applyAlignment="1" applyProtection="1">
      <alignment horizontal="center"/>
      <protection locked="0"/>
    </xf>
    <xf numFmtId="44" fontId="3" fillId="2" borderId="3" xfId="0" applyNumberFormat="1" applyFont="1" applyFill="1" applyBorder="1" applyAlignment="1" applyProtection="1">
      <alignment horizontal="center"/>
      <protection locked="0"/>
    </xf>
    <xf numFmtId="0" fontId="3" fillId="2" borderId="23" xfId="0" applyFont="1" applyFill="1" applyBorder="1" applyAlignment="1" applyProtection="1">
      <alignment horizontal="left" indent="2"/>
      <protection locked="0"/>
    </xf>
    <xf numFmtId="0" fontId="3" fillId="2" borderId="2" xfId="0" applyFont="1" applyFill="1" applyBorder="1" applyAlignment="1" applyProtection="1">
      <alignment horizontal="left" indent="6"/>
      <protection locked="0"/>
    </xf>
    <xf numFmtId="44" fontId="3" fillId="2" borderId="22" xfId="0" applyNumberFormat="1" applyFont="1" applyFill="1" applyBorder="1" applyAlignment="1" applyProtection="1">
      <alignment horizontal="center"/>
      <protection locked="0"/>
    </xf>
    <xf numFmtId="44" fontId="3" fillId="2" borderId="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4" xfId="0" applyNumberFormat="1" applyFont="1" applyFill="1" applyBorder="1" applyAlignment="1" applyProtection="1">
      <alignment horizontal="center"/>
      <protection locked="0"/>
    </xf>
    <xf numFmtId="0" fontId="3" fillId="2" borderId="23" xfId="0" applyFont="1" applyFill="1" applyBorder="1" applyAlignment="1" applyProtection="1">
      <alignment horizontal="left" indent="6"/>
      <protection locked="0"/>
    </xf>
    <xf numFmtId="0" fontId="3" fillId="2" borderId="11" xfId="0" applyFont="1" applyFill="1" applyBorder="1" applyAlignment="1" applyProtection="1">
      <alignment horizontal="left" indent="2"/>
      <protection locked="0"/>
    </xf>
    <xf numFmtId="0" fontId="3" fillId="2" borderId="8" xfId="0" applyFont="1" applyFill="1" applyBorder="1" applyAlignment="1" applyProtection="1">
      <alignment horizontal="left" indent="4"/>
      <protection locked="0"/>
    </xf>
    <xf numFmtId="44" fontId="3" fillId="2" borderId="0" xfId="0" applyNumberFormat="1" applyFont="1" applyFill="1" applyBorder="1" applyProtection="1">
      <protection locked="0"/>
    </xf>
    <xf numFmtId="0" fontId="3" fillId="2" borderId="28" xfId="0" applyFont="1" applyFill="1" applyBorder="1" applyProtection="1">
      <protection locked="0"/>
    </xf>
    <xf numFmtId="0" fontId="3" fillId="2" borderId="29" xfId="0" applyFont="1" applyFill="1" applyBorder="1" applyProtection="1">
      <protection locked="0"/>
    </xf>
    <xf numFmtId="0" fontId="3" fillId="2" borderId="30" xfId="0" applyFont="1" applyFill="1" applyBorder="1" applyProtection="1">
      <protection locked="0"/>
    </xf>
    <xf numFmtId="44" fontId="3" fillId="2" borderId="5" xfId="0" applyNumberFormat="1" applyFont="1" applyFill="1" applyBorder="1" applyAlignment="1" applyProtection="1">
      <alignment horizontal="center"/>
      <protection locked="0"/>
    </xf>
    <xf numFmtId="44" fontId="3" fillId="2" borderId="6" xfId="0" applyNumberFormat="1" applyFont="1" applyFill="1" applyBorder="1" applyAlignment="1" applyProtection="1">
      <alignment horizontal="center"/>
      <protection locked="0"/>
    </xf>
    <xf numFmtId="15" fontId="3" fillId="2" borderId="0" xfId="0" applyNumberFormat="1" applyFont="1" applyFill="1" applyProtection="1">
      <protection locked="0"/>
    </xf>
    <xf numFmtId="15" fontId="3" fillId="2" borderId="7" xfId="0" applyNumberFormat="1" applyFont="1" applyFill="1" applyBorder="1" applyProtection="1">
      <protection locked="0"/>
    </xf>
    <xf numFmtId="0" fontId="12" fillId="0" borderId="7" xfId="0" applyFont="1" applyBorder="1" applyProtection="1">
      <protection locked="0"/>
    </xf>
    <xf numFmtId="0" fontId="3" fillId="2" borderId="16" xfId="0" applyFont="1" applyFill="1" applyBorder="1" applyAlignment="1" applyProtection="1">
      <alignment horizontal="left" indent="4"/>
      <protection locked="0"/>
    </xf>
    <xf numFmtId="14" fontId="3" fillId="2" borderId="0" xfId="0" applyNumberFormat="1" applyFont="1" applyFill="1" applyProtection="1">
      <protection locked="0"/>
    </xf>
    <xf numFmtId="0" fontId="0" fillId="2" borderId="10" xfId="0" applyFont="1" applyFill="1" applyBorder="1" applyProtection="1">
      <protection locked="0"/>
    </xf>
    <xf numFmtId="10" fontId="16" fillId="2" borderId="2" xfId="0" applyNumberFormat="1" applyFont="1" applyFill="1" applyBorder="1" applyAlignment="1" applyProtection="1">
      <alignment horizontal="center"/>
      <protection locked="0"/>
    </xf>
    <xf numFmtId="0" fontId="16" fillId="2" borderId="8" xfId="0" applyFont="1" applyFill="1" applyBorder="1" applyProtection="1">
      <protection locked="0"/>
    </xf>
    <xf numFmtId="0" fontId="16" fillId="2" borderId="9" xfId="0" applyFont="1" applyFill="1" applyBorder="1" applyProtection="1">
      <protection locked="0"/>
    </xf>
    <xf numFmtId="0" fontId="16" fillId="2" borderId="17" xfId="0" applyFont="1" applyFill="1" applyBorder="1" applyProtection="1">
      <protection locked="0"/>
    </xf>
    <xf numFmtId="0" fontId="16" fillId="2" borderId="11" xfId="0" applyFont="1" applyFill="1" applyBorder="1" applyProtection="1">
      <protection locked="0"/>
    </xf>
    <xf numFmtId="0" fontId="16" fillId="2" borderId="12" xfId="0" applyFont="1" applyFill="1" applyBorder="1" applyProtection="1">
      <protection locked="0"/>
    </xf>
    <xf numFmtId="0" fontId="16" fillId="2" borderId="19" xfId="0" applyFont="1" applyFill="1" applyBorder="1" applyProtection="1">
      <protection locked="0"/>
    </xf>
    <xf numFmtId="0" fontId="16" fillId="2" borderId="14" xfId="0" applyFont="1" applyFill="1" applyBorder="1" applyProtection="1">
      <protection locked="0"/>
    </xf>
    <xf numFmtId="0" fontId="16" fillId="2" borderId="20" xfId="0" applyFont="1" applyFill="1" applyBorder="1" applyProtection="1">
      <protection locked="0"/>
    </xf>
    <xf numFmtId="0" fontId="3" fillId="2" borderId="10" xfId="0" applyFont="1" applyFill="1" applyBorder="1" applyAlignment="1" applyProtection="1">
      <alignment horizontal="left" indent="2"/>
      <protection locked="0"/>
    </xf>
    <xf numFmtId="0" fontId="3" fillId="0" borderId="0" xfId="0" applyFont="1" applyProtection="1">
      <protection locked="0"/>
    </xf>
    <xf numFmtId="0" fontId="3" fillId="0" borderId="13" xfId="0" applyFont="1" applyBorder="1" applyProtection="1">
      <protection locked="0"/>
    </xf>
    <xf numFmtId="0" fontId="3" fillId="0" borderId="14" xfId="0" applyFont="1" applyBorder="1" applyProtection="1">
      <protection locked="0"/>
    </xf>
    <xf numFmtId="0" fontId="3" fillId="0" borderId="15" xfId="0" applyFont="1" applyBorder="1" applyProtection="1">
      <protection locked="0"/>
    </xf>
    <xf numFmtId="0" fontId="3" fillId="0" borderId="24" xfId="0" applyFont="1" applyBorder="1" applyProtection="1">
      <protection locked="0"/>
    </xf>
    <xf numFmtId="0" fontId="3" fillId="0" borderId="20" xfId="0" applyFont="1" applyBorder="1" applyProtection="1">
      <protection locked="0"/>
    </xf>
    <xf numFmtId="0" fontId="3" fillId="0" borderId="16" xfId="0" applyFont="1" applyBorder="1" applyProtection="1">
      <protection locked="0"/>
    </xf>
    <xf numFmtId="0" fontId="3" fillId="0" borderId="7" xfId="0" applyFont="1" applyBorder="1" applyProtection="1">
      <protection locked="0"/>
    </xf>
    <xf numFmtId="0" fontId="3" fillId="0" borderId="11" xfId="0" applyFont="1" applyBorder="1" applyProtection="1">
      <protection locked="0"/>
    </xf>
    <xf numFmtId="0" fontId="3" fillId="0" borderId="12" xfId="0" applyFont="1" applyBorder="1" applyProtection="1">
      <protection locked="0"/>
    </xf>
    <xf numFmtId="0" fontId="3" fillId="0" borderId="19" xfId="0" applyFont="1" applyBorder="1" applyProtection="1">
      <protection locked="0"/>
    </xf>
    <xf numFmtId="0" fontId="3" fillId="0" borderId="2" xfId="0" applyFont="1" applyBorder="1" applyAlignment="1" applyProtection="1">
      <alignment horizontal="left" indent="2"/>
      <protection locked="0"/>
    </xf>
    <xf numFmtId="0" fontId="3" fillId="0" borderId="3" xfId="0" applyFont="1" applyBorder="1" applyProtection="1">
      <protection locked="0"/>
    </xf>
    <xf numFmtId="0" fontId="3" fillId="0" borderId="4" xfId="0" applyFont="1" applyBorder="1" applyProtection="1">
      <protection locked="0"/>
    </xf>
    <xf numFmtId="0" fontId="3" fillId="0" borderId="23" xfId="0" applyFont="1" applyBorder="1" applyAlignment="1" applyProtection="1">
      <alignment horizontal="left" indent="4"/>
      <protection locked="0"/>
    </xf>
    <xf numFmtId="0" fontId="3" fillId="0" borderId="1" xfId="0" applyFont="1" applyBorder="1" applyProtection="1">
      <protection locked="0"/>
    </xf>
    <xf numFmtId="0" fontId="3" fillId="0" borderId="22" xfId="0" applyFont="1" applyBorder="1" applyProtection="1">
      <protection locked="0"/>
    </xf>
    <xf numFmtId="0" fontId="3" fillId="0" borderId="2" xfId="0" applyFont="1" applyBorder="1" applyProtection="1">
      <protection locked="0"/>
    </xf>
    <xf numFmtId="0" fontId="3" fillId="0" borderId="10" xfId="0" applyFont="1" applyBorder="1" applyAlignment="1" applyProtection="1">
      <alignment horizontal="left" indent="4"/>
      <protection locked="0"/>
    </xf>
    <xf numFmtId="0" fontId="3" fillId="0" borderId="5" xfId="0" applyFont="1" applyBorder="1" applyProtection="1">
      <protection locked="0"/>
    </xf>
    <xf numFmtId="0" fontId="3" fillId="0" borderId="6" xfId="0" applyFont="1" applyBorder="1" applyProtection="1">
      <protection locked="0"/>
    </xf>
    <xf numFmtId="0" fontId="3" fillId="0" borderId="10" xfId="0" applyFont="1" applyBorder="1" applyProtection="1">
      <protection locked="0"/>
    </xf>
    <xf numFmtId="0" fontId="3" fillId="0" borderId="23" xfId="0" applyFont="1" applyBorder="1" applyProtection="1">
      <protection locked="0"/>
    </xf>
    <xf numFmtId="0" fontId="3" fillId="0" borderId="2" xfId="0" applyFont="1" applyBorder="1" applyAlignment="1" applyProtection="1">
      <alignment horizontal="left" indent="4"/>
      <protection locked="0"/>
    </xf>
    <xf numFmtId="0" fontId="3" fillId="0" borderId="16" xfId="0" applyFont="1" applyBorder="1" applyAlignment="1" applyProtection="1">
      <alignment horizontal="left" indent="4"/>
      <protection locked="0"/>
    </xf>
    <xf numFmtId="0" fontId="3" fillId="0" borderId="25" xfId="0" applyFont="1" applyBorder="1" applyProtection="1">
      <protection locked="0"/>
    </xf>
    <xf numFmtId="44" fontId="3" fillId="0" borderId="0" xfId="0" applyNumberFormat="1" applyFont="1" applyProtection="1">
      <protection locked="0"/>
    </xf>
    <xf numFmtId="0" fontId="13" fillId="0" borderId="0" xfId="0" applyFont="1" applyProtection="1">
      <protection locked="0"/>
    </xf>
    <xf numFmtId="0" fontId="3" fillId="2" borderId="10" xfId="0" applyFont="1" applyFill="1" applyBorder="1" applyAlignment="1" applyProtection="1">
      <alignment horizontal="left" indent="4"/>
      <protection locked="0"/>
    </xf>
    <xf numFmtId="44" fontId="3" fillId="2" borderId="0" xfId="0" applyNumberFormat="1" applyFont="1" applyFill="1" applyProtection="1">
      <protection locked="0"/>
    </xf>
    <xf numFmtId="0" fontId="13" fillId="2" borderId="0" xfId="0" applyFont="1" applyFill="1" applyProtection="1">
      <protection locked="0"/>
    </xf>
    <xf numFmtId="0" fontId="3" fillId="2" borderId="0" xfId="0" applyFont="1" applyFill="1" applyAlignment="1" applyProtection="1">
      <alignment horizontal="center" wrapText="1"/>
      <protection locked="0"/>
    </xf>
    <xf numFmtId="0" fontId="3" fillId="2" borderId="16" xfId="0" applyFont="1" applyFill="1" applyBorder="1" applyAlignment="1" applyProtection="1">
      <protection locked="0"/>
    </xf>
    <xf numFmtId="0" fontId="3" fillId="2" borderId="7" xfId="0" applyFont="1" applyFill="1" applyBorder="1" applyAlignment="1" applyProtection="1">
      <protection locked="0"/>
    </xf>
    <xf numFmtId="0" fontId="3" fillId="2" borderId="0" xfId="0" applyFont="1" applyFill="1" applyBorder="1" applyAlignment="1" applyProtection="1">
      <alignment wrapText="1"/>
      <protection locked="0"/>
    </xf>
    <xf numFmtId="0" fontId="3" fillId="2" borderId="13" xfId="0" applyFont="1" applyFill="1" applyBorder="1" applyAlignment="1" applyProtection="1">
      <protection locked="0"/>
    </xf>
    <xf numFmtId="0" fontId="3" fillId="2" borderId="14" xfId="0" applyFont="1" applyFill="1" applyBorder="1" applyAlignment="1" applyProtection="1">
      <protection locked="0"/>
    </xf>
    <xf numFmtId="0" fontId="3" fillId="2" borderId="15" xfId="0" applyFont="1" applyFill="1" applyBorder="1" applyAlignment="1" applyProtection="1">
      <protection locked="0"/>
    </xf>
    <xf numFmtId="0" fontId="3" fillId="2" borderId="0" xfId="0" applyFont="1" applyFill="1" applyBorder="1" applyAlignment="1" applyProtection="1">
      <alignment horizontal="center" wrapText="1"/>
      <protection locked="0"/>
    </xf>
    <xf numFmtId="0" fontId="3" fillId="2" borderId="0" xfId="0" applyFont="1" applyFill="1" applyBorder="1" applyAlignment="1" applyProtection="1">
      <alignment horizontal="left" wrapText="1" indent="1"/>
      <protection locked="0"/>
    </xf>
    <xf numFmtId="0" fontId="3" fillId="2" borderId="11" xfId="0" applyFont="1" applyFill="1" applyBorder="1" applyAlignment="1" applyProtection="1">
      <protection locked="0"/>
    </xf>
    <xf numFmtId="0" fontId="3" fillId="2" borderId="19" xfId="0" applyFont="1" applyFill="1" applyBorder="1" applyAlignment="1" applyProtection="1">
      <protection locked="0"/>
    </xf>
    <xf numFmtId="0" fontId="3" fillId="2" borderId="0" xfId="0" applyFont="1" applyFill="1" applyBorder="1" applyAlignment="1" applyProtection="1">
      <alignment horizontal="right" wrapText="1"/>
      <protection locked="0"/>
    </xf>
    <xf numFmtId="0" fontId="3" fillId="2" borderId="2" xfId="0" applyFont="1" applyFill="1" applyBorder="1" applyAlignment="1" applyProtection="1">
      <protection locked="0"/>
    </xf>
    <xf numFmtId="0" fontId="3" fillId="2" borderId="3" xfId="0" applyFont="1" applyFill="1" applyBorder="1" applyAlignment="1" applyProtection="1">
      <protection locked="0"/>
    </xf>
    <xf numFmtId="0" fontId="3" fillId="2" borderId="4" xfId="0" applyFont="1" applyFill="1" applyBorder="1" applyAlignment="1" applyProtection="1">
      <protection locked="0"/>
    </xf>
    <xf numFmtId="0" fontId="3" fillId="2" borderId="4" xfId="0" applyFont="1" applyFill="1" applyBorder="1" applyAlignment="1" applyProtection="1">
      <alignment horizontal="right"/>
      <protection locked="0"/>
    </xf>
    <xf numFmtId="0" fontId="3" fillId="2" borderId="3" xfId="0" applyFont="1" applyFill="1" applyBorder="1" applyAlignment="1" applyProtection="1">
      <alignment horizontal="right"/>
      <protection locked="0"/>
    </xf>
    <xf numFmtId="0" fontId="3" fillId="2" borderId="23" xfId="0" applyFont="1" applyFill="1" applyBorder="1" applyAlignment="1" applyProtection="1">
      <protection locked="0"/>
    </xf>
    <xf numFmtId="0" fontId="3" fillId="2" borderId="1" xfId="0" applyFont="1" applyFill="1" applyBorder="1" applyAlignment="1" applyProtection="1">
      <protection locked="0"/>
    </xf>
    <xf numFmtId="0" fontId="3" fillId="2" borderId="1" xfId="0" applyFont="1" applyFill="1" applyBorder="1" applyAlignment="1" applyProtection="1">
      <alignment horizontal="right"/>
      <protection locked="0"/>
    </xf>
    <xf numFmtId="0" fontId="3" fillId="2" borderId="22" xfId="0" applyFont="1" applyFill="1" applyBorder="1" applyAlignment="1" applyProtection="1">
      <alignment horizontal="right"/>
      <protection locked="0"/>
    </xf>
    <xf numFmtId="0" fontId="3" fillId="2" borderId="25" xfId="0" applyFont="1" applyFill="1" applyBorder="1" applyAlignment="1" applyProtection="1">
      <protection locked="0"/>
    </xf>
    <xf numFmtId="0" fontId="3" fillId="2" borderId="7" xfId="0" applyFont="1" applyFill="1" applyBorder="1" applyAlignment="1" applyProtection="1">
      <alignment horizontal="right"/>
      <protection locked="0"/>
    </xf>
    <xf numFmtId="0" fontId="11" fillId="2" borderId="0" xfId="0" applyFont="1" applyFill="1" applyBorder="1" applyAlignment="1" applyProtection="1">
      <alignment horizontal="right"/>
      <protection locked="0"/>
    </xf>
    <xf numFmtId="0" fontId="11" fillId="2" borderId="0" xfId="0" applyFont="1" applyFill="1" applyBorder="1" applyAlignment="1" applyProtection="1">
      <alignment horizontal="center"/>
      <protection locked="0"/>
    </xf>
    <xf numFmtId="0" fontId="3" fillId="2" borderId="31" xfId="0" applyFont="1" applyFill="1" applyBorder="1" applyAlignment="1" applyProtection="1">
      <protection locked="0"/>
    </xf>
    <xf numFmtId="0" fontId="3" fillId="2" borderId="31" xfId="0" applyFont="1" applyFill="1" applyBorder="1" applyProtection="1">
      <protection locked="0"/>
    </xf>
    <xf numFmtId="44" fontId="3" fillId="2" borderId="0" xfId="0" applyNumberFormat="1" applyFont="1" applyFill="1" applyBorder="1" applyAlignment="1" applyProtection="1">
      <alignment horizontal="center"/>
      <protection locked="0"/>
    </xf>
    <xf numFmtId="44" fontId="3" fillId="2" borderId="0" xfId="0" applyNumberFormat="1" applyFont="1" applyFill="1" applyBorder="1" applyAlignment="1" applyProtection="1">
      <alignment horizontal="right"/>
      <protection locked="0"/>
    </xf>
    <xf numFmtId="44" fontId="3" fillId="2" borderId="10" xfId="0" applyNumberFormat="1" applyFont="1" applyFill="1" applyBorder="1" applyProtection="1">
      <protection locked="0"/>
    </xf>
    <xf numFmtId="44" fontId="3" fillId="2" borderId="5" xfId="0" applyNumberFormat="1" applyFont="1" applyFill="1" applyBorder="1" applyProtection="1">
      <protection locked="0"/>
    </xf>
    <xf numFmtId="44" fontId="3" fillId="2" borderId="10" xfId="0" applyNumberFormat="1" applyFont="1" applyFill="1" applyBorder="1" applyAlignment="1" applyProtection="1">
      <alignment horizontal="left"/>
      <protection locked="0"/>
    </xf>
    <xf numFmtId="44" fontId="3" fillId="2" borderId="5" xfId="0" applyNumberFormat="1" applyFont="1" applyFill="1" applyBorder="1" applyAlignment="1" applyProtection="1">
      <alignment horizontal="left"/>
      <protection locked="0"/>
    </xf>
    <xf numFmtId="0" fontId="3" fillId="2" borderId="5" xfId="0" applyFont="1" applyFill="1" applyBorder="1" applyAlignment="1" applyProtection="1">
      <protection locked="0"/>
    </xf>
    <xf numFmtId="44" fontId="3" fillId="2" borderId="2" xfId="0" applyNumberFormat="1" applyFont="1" applyFill="1" applyBorder="1" applyAlignment="1" applyProtection="1">
      <alignment horizontal="left"/>
      <protection locked="0"/>
    </xf>
    <xf numFmtId="44" fontId="3" fillId="2" borderId="3" xfId="0" applyNumberFormat="1" applyFont="1" applyFill="1" applyBorder="1" applyAlignment="1" applyProtection="1">
      <alignment horizontal="left"/>
      <protection locked="0"/>
    </xf>
    <xf numFmtId="44" fontId="4" fillId="2" borderId="3" xfId="0" applyNumberFormat="1" applyFont="1" applyFill="1" applyBorder="1" applyAlignment="1" applyProtection="1">
      <alignment horizontal="center"/>
      <protection locked="0"/>
    </xf>
    <xf numFmtId="44" fontId="4" fillId="2" borderId="4" xfId="0" applyNumberFormat="1" applyFont="1" applyFill="1" applyBorder="1" applyAlignment="1" applyProtection="1">
      <alignment horizontal="center"/>
      <protection locked="0"/>
    </xf>
    <xf numFmtId="44" fontId="4" fillId="2" borderId="0" xfId="0" applyNumberFormat="1" applyFont="1" applyFill="1" applyBorder="1" applyAlignment="1" applyProtection="1">
      <alignment horizontal="center"/>
      <protection locked="0"/>
    </xf>
    <xf numFmtId="44" fontId="3" fillId="2" borderId="23" xfId="0" applyNumberFormat="1" applyFont="1" applyFill="1" applyBorder="1" applyAlignment="1" applyProtection="1">
      <alignment horizontal="left"/>
      <protection locked="0"/>
    </xf>
    <xf numFmtId="44" fontId="3" fillId="2" borderId="1" xfId="0" applyNumberFormat="1" applyFont="1" applyFill="1" applyBorder="1" applyAlignment="1" applyProtection="1">
      <alignment horizontal="left"/>
      <protection locked="0"/>
    </xf>
    <xf numFmtId="44" fontId="3" fillId="2" borderId="11" xfId="0" applyNumberFormat="1" applyFont="1" applyFill="1" applyBorder="1" applyAlignment="1" applyProtection="1">
      <alignment horizontal="left"/>
      <protection locked="0"/>
    </xf>
    <xf numFmtId="44" fontId="3" fillId="2" borderId="12" xfId="0" applyNumberFormat="1" applyFont="1" applyFill="1" applyBorder="1" applyAlignment="1" applyProtection="1">
      <alignment horizontal="left"/>
      <protection locked="0"/>
    </xf>
    <xf numFmtId="44" fontId="3" fillId="2" borderId="12" xfId="0" applyNumberFormat="1" applyFont="1" applyFill="1" applyBorder="1" applyAlignment="1" applyProtection="1">
      <alignment horizontal="center"/>
      <protection locked="0"/>
    </xf>
    <xf numFmtId="44" fontId="3" fillId="2" borderId="19" xfId="0" applyNumberFormat="1" applyFont="1" applyFill="1" applyBorder="1" applyAlignment="1" applyProtection="1">
      <alignment horizontal="center"/>
      <protection locked="0"/>
    </xf>
    <xf numFmtId="44" fontId="4" fillId="2" borderId="9" xfId="0" applyNumberFormat="1" applyFont="1" applyFill="1" applyBorder="1" applyAlignment="1" applyProtection="1">
      <alignment horizontal="center"/>
      <protection locked="0"/>
    </xf>
    <xf numFmtId="0" fontId="3" fillId="2" borderId="9" xfId="0" applyFont="1" applyFill="1" applyBorder="1" applyAlignment="1" applyProtection="1">
      <protection locked="0"/>
    </xf>
    <xf numFmtId="44" fontId="4" fillId="2" borderId="17" xfId="0" applyNumberFormat="1" applyFont="1" applyFill="1" applyBorder="1" applyAlignment="1" applyProtection="1">
      <alignment horizontal="center"/>
      <protection locked="0"/>
    </xf>
    <xf numFmtId="44" fontId="4" fillId="2" borderId="5" xfId="0" applyNumberFormat="1" applyFont="1" applyFill="1" applyBorder="1" applyAlignment="1" applyProtection="1">
      <alignment horizontal="center"/>
      <protection locked="0"/>
    </xf>
    <xf numFmtId="44" fontId="4" fillId="2" borderId="6" xfId="0" applyNumberFormat="1" applyFont="1" applyFill="1" applyBorder="1" applyAlignment="1" applyProtection="1">
      <alignment horizontal="center"/>
      <protection locked="0"/>
    </xf>
    <xf numFmtId="44" fontId="3" fillId="2" borderId="0" xfId="0" applyNumberFormat="1" applyFont="1" applyFill="1" applyBorder="1" applyAlignment="1" applyProtection="1">
      <protection locked="0"/>
    </xf>
    <xf numFmtId="44" fontId="3" fillId="2" borderId="9" xfId="0" applyNumberFormat="1" applyFont="1" applyFill="1" applyBorder="1" applyAlignment="1" applyProtection="1">
      <alignment horizontal="center"/>
      <protection locked="0"/>
    </xf>
    <xf numFmtId="44" fontId="3" fillId="2" borderId="17" xfId="0" applyNumberFormat="1" applyFont="1" applyFill="1" applyBorder="1" applyAlignment="1" applyProtection="1">
      <alignment horizontal="center"/>
      <protection locked="0"/>
    </xf>
    <xf numFmtId="44" fontId="4" fillId="2" borderId="1" xfId="0" applyNumberFormat="1" applyFont="1" applyFill="1" applyBorder="1" applyAlignment="1" applyProtection="1">
      <alignment horizontal="center"/>
      <protection locked="0"/>
    </xf>
    <xf numFmtId="44" fontId="4" fillId="2" borderId="22" xfId="0" applyNumberFormat="1" applyFont="1" applyFill="1" applyBorder="1" applyAlignment="1" applyProtection="1">
      <alignment horizontal="center"/>
      <protection locked="0"/>
    </xf>
    <xf numFmtId="44" fontId="4" fillId="2" borderId="12" xfId="0" applyNumberFormat="1" applyFont="1" applyFill="1" applyBorder="1" applyAlignment="1" applyProtection="1">
      <alignment horizontal="center"/>
      <protection locked="0"/>
    </xf>
    <xf numFmtId="44" fontId="4" fillId="2" borderId="19" xfId="0" applyNumberFormat="1" applyFont="1" applyFill="1" applyBorder="1" applyAlignment="1" applyProtection="1">
      <alignment horizontal="center"/>
      <protection locked="0"/>
    </xf>
    <xf numFmtId="44" fontId="3" fillId="2" borderId="8" xfId="0" applyNumberFormat="1" applyFont="1" applyFill="1" applyBorder="1" applyAlignment="1" applyProtection="1">
      <alignment horizontal="left"/>
      <protection locked="0"/>
    </xf>
    <xf numFmtId="44" fontId="3" fillId="2" borderId="9" xfId="0" applyNumberFormat="1" applyFont="1" applyFill="1" applyBorder="1" applyAlignment="1" applyProtection="1">
      <alignment horizontal="left"/>
      <protection locked="0"/>
    </xf>
    <xf numFmtId="44" fontId="3" fillId="2" borderId="11" xfId="0" applyNumberFormat="1" applyFont="1" applyFill="1" applyBorder="1" applyAlignment="1" applyProtection="1">
      <protection locked="0"/>
    </xf>
    <xf numFmtId="44" fontId="3" fillId="2" borderId="12" xfId="0" applyNumberFormat="1" applyFont="1" applyFill="1" applyBorder="1" applyAlignment="1" applyProtection="1">
      <protection locked="0"/>
    </xf>
    <xf numFmtId="44" fontId="3" fillId="2" borderId="20" xfId="0" applyNumberFormat="1" applyFont="1" applyFill="1" applyBorder="1" applyAlignment="1" applyProtection="1">
      <alignment horizontal="center"/>
      <protection locked="0"/>
    </xf>
    <xf numFmtId="0" fontId="3" fillId="2" borderId="20" xfId="0" applyFont="1" applyFill="1" applyBorder="1" applyAlignment="1" applyProtection="1">
      <protection locked="0"/>
    </xf>
    <xf numFmtId="44" fontId="3" fillId="2" borderId="21" xfId="0" applyNumberFormat="1" applyFont="1" applyFill="1" applyBorder="1" applyAlignment="1" applyProtection="1">
      <alignment horizontal="center"/>
      <protection locked="0"/>
    </xf>
    <xf numFmtId="44" fontId="3" fillId="2" borderId="26" xfId="0" applyNumberFormat="1" applyFont="1" applyFill="1" applyBorder="1" applyAlignment="1" applyProtection="1">
      <alignment horizontal="center"/>
      <protection locked="0"/>
    </xf>
    <xf numFmtId="44" fontId="4" fillId="2" borderId="14" xfId="0" applyNumberFormat="1" applyFont="1" applyFill="1" applyBorder="1" applyAlignment="1" applyProtection="1">
      <alignment horizontal="center"/>
      <protection locked="0"/>
    </xf>
    <xf numFmtId="44" fontId="13" fillId="2" borderId="0" xfId="0" applyNumberFormat="1" applyFont="1" applyFill="1" applyBorder="1" applyAlignment="1" applyProtection="1">
      <alignment horizontal="center"/>
      <protection locked="0"/>
    </xf>
    <xf numFmtId="44" fontId="18" fillId="2" borderId="14" xfId="0" applyNumberFormat="1" applyFont="1" applyFill="1" applyBorder="1" applyAlignment="1" applyProtection="1">
      <protection locked="0"/>
    </xf>
    <xf numFmtId="0" fontId="0" fillId="2" borderId="0" xfId="0" applyFont="1" applyFill="1" applyBorder="1" applyAlignment="1" applyProtection="1">
      <protection locked="0"/>
    </xf>
    <xf numFmtId="2" fontId="3" fillId="2" borderId="0" xfId="0" applyNumberFormat="1" applyFont="1" applyFill="1" applyBorder="1" applyAlignment="1" applyProtection="1">
      <protection locked="0"/>
    </xf>
    <xf numFmtId="2" fontId="3" fillId="2" borderId="0" xfId="0" applyNumberFormat="1" applyFont="1" applyFill="1" applyProtection="1">
      <protection locked="0"/>
    </xf>
    <xf numFmtId="2" fontId="16" fillId="2" borderId="0" xfId="0" applyNumberFormat="1" applyFont="1" applyFill="1" applyBorder="1" applyAlignment="1" applyProtection="1">
      <protection locked="0"/>
    </xf>
    <xf numFmtId="44" fontId="1" fillId="2" borderId="1" xfId="0" applyNumberFormat="1" applyFont="1" applyFill="1" applyBorder="1" applyAlignment="1" applyProtection="1">
      <alignment horizontal="left"/>
      <protection locked="0"/>
    </xf>
    <xf numFmtId="44" fontId="1" fillId="2" borderId="10" xfId="0" applyNumberFormat="1" applyFont="1" applyFill="1" applyBorder="1" applyAlignment="1" applyProtection="1">
      <alignment horizontal="center"/>
      <protection locked="0"/>
    </xf>
    <xf numFmtId="44" fontId="1" fillId="2" borderId="5" xfId="0" applyNumberFormat="1" applyFont="1" applyFill="1" applyBorder="1" applyAlignment="1" applyProtection="1">
      <alignment horizontal="center"/>
      <protection locked="0"/>
    </xf>
    <xf numFmtId="44" fontId="1" fillId="2" borderId="6" xfId="0" applyNumberFormat="1" applyFont="1" applyFill="1" applyBorder="1" applyAlignment="1" applyProtection="1">
      <alignment horizontal="center"/>
      <protection locked="0"/>
    </xf>
    <xf numFmtId="44" fontId="1" fillId="2" borderId="14" xfId="0" applyNumberFormat="1" applyFont="1" applyFill="1" applyBorder="1" applyAlignment="1" applyProtection="1">
      <alignment horizontal="center"/>
      <protection locked="0"/>
    </xf>
    <xf numFmtId="44" fontId="1" fillId="2" borderId="14" xfId="0" applyNumberFormat="1" applyFont="1" applyFill="1" applyBorder="1" applyAlignment="1" applyProtection="1">
      <alignment horizontal="right"/>
      <protection locked="0"/>
    </xf>
    <xf numFmtId="44" fontId="1" fillId="2" borderId="0" xfId="0" applyNumberFormat="1" applyFont="1" applyFill="1" applyBorder="1" applyAlignment="1" applyProtection="1">
      <alignment horizontal="left"/>
      <protection locked="0"/>
    </xf>
    <xf numFmtId="44" fontId="1" fillId="2" borderId="23" xfId="0" applyNumberFormat="1" applyFont="1" applyFill="1" applyBorder="1" applyAlignment="1" applyProtection="1">
      <alignment horizontal="left"/>
      <protection locked="0"/>
    </xf>
    <xf numFmtId="44" fontId="1" fillId="2" borderId="10" xfId="0" applyNumberFormat="1" applyFont="1" applyFill="1" applyBorder="1" applyAlignment="1" applyProtection="1">
      <alignment horizontal="right"/>
      <protection locked="0"/>
    </xf>
    <xf numFmtId="44" fontId="1" fillId="2" borderId="5" xfId="0" applyNumberFormat="1" applyFont="1" applyFill="1" applyBorder="1" applyAlignment="1" applyProtection="1">
      <alignment horizontal="right"/>
      <protection locked="0"/>
    </xf>
    <xf numFmtId="44" fontId="1" fillId="2" borderId="6" xfId="0" applyNumberFormat="1" applyFont="1" applyFill="1" applyBorder="1" applyAlignment="1" applyProtection="1">
      <alignment horizontal="right"/>
      <protection locked="0"/>
    </xf>
    <xf numFmtId="44" fontId="1" fillId="2" borderId="5" xfId="0" applyNumberFormat="1" applyFont="1" applyFill="1" applyBorder="1" applyAlignment="1" applyProtection="1">
      <alignment horizontal="left"/>
      <protection locked="0"/>
    </xf>
    <xf numFmtId="44" fontId="1" fillId="2" borderId="14" xfId="0" applyNumberFormat="1" applyFont="1" applyFill="1" applyBorder="1" applyAlignment="1" applyProtection="1">
      <alignment horizontal="left"/>
      <protection locked="0"/>
    </xf>
    <xf numFmtId="44" fontId="1" fillId="2" borderId="18" xfId="0" applyNumberFormat="1" applyFont="1" applyFill="1" applyBorder="1" applyAlignment="1" applyProtection="1">
      <alignment horizontal="center"/>
      <protection locked="0"/>
    </xf>
    <xf numFmtId="44" fontId="1" fillId="2" borderId="12" xfId="0" applyNumberFormat="1" applyFont="1" applyFill="1" applyBorder="1" applyAlignment="1" applyProtection="1">
      <alignment horizontal="right"/>
      <protection locked="0"/>
    </xf>
    <xf numFmtId="44" fontId="1" fillId="2" borderId="2" xfId="0" applyNumberFormat="1" applyFont="1" applyFill="1" applyBorder="1" applyAlignment="1" applyProtection="1">
      <alignment horizontal="right"/>
      <protection locked="0"/>
    </xf>
    <xf numFmtId="44" fontId="1" fillId="2" borderId="3" xfId="0" applyNumberFormat="1" applyFont="1" applyFill="1" applyBorder="1" applyAlignment="1" applyProtection="1">
      <alignment horizontal="right"/>
      <protection locked="0"/>
    </xf>
    <xf numFmtId="44" fontId="1" fillId="2" borderId="4" xfId="0" applyNumberFormat="1" applyFont="1" applyFill="1" applyBorder="1" applyAlignment="1" applyProtection="1">
      <alignment horizontal="right"/>
      <protection locked="0"/>
    </xf>
    <xf numFmtId="44" fontId="1" fillId="2" borderId="8" xfId="0" applyNumberFormat="1" applyFont="1" applyFill="1" applyBorder="1" applyAlignment="1" applyProtection="1">
      <alignment horizontal="center" vertical="center"/>
      <protection locked="0"/>
    </xf>
    <xf numFmtId="44" fontId="1" fillId="2" borderId="9" xfId="0" applyNumberFormat="1" applyFont="1" applyFill="1" applyBorder="1" applyAlignment="1" applyProtection="1">
      <alignment horizontal="center" vertical="center"/>
      <protection locked="0"/>
    </xf>
    <xf numFmtId="44" fontId="1" fillId="2" borderId="17" xfId="0" applyNumberFormat="1" applyFont="1" applyFill="1" applyBorder="1" applyAlignment="1" applyProtection="1">
      <alignment horizontal="center" vertical="center"/>
      <protection locked="0"/>
    </xf>
    <xf numFmtId="44" fontId="1" fillId="2" borderId="20" xfId="0" applyNumberFormat="1" applyFont="1" applyFill="1" applyBorder="1" applyAlignment="1" applyProtection="1">
      <alignment horizontal="center" vertical="center"/>
      <protection locked="0"/>
    </xf>
    <xf numFmtId="44" fontId="1" fillId="2" borderId="21" xfId="0" applyNumberFormat="1" applyFont="1" applyFill="1" applyBorder="1" applyAlignment="1" applyProtection="1">
      <alignment horizontal="center" vertical="center"/>
      <protection locked="0"/>
    </xf>
    <xf numFmtId="44" fontId="1" fillId="2" borderId="1" xfId="0" applyNumberFormat="1" applyFont="1" applyFill="1" applyBorder="1" applyAlignment="1" applyProtection="1">
      <alignment horizontal="right"/>
      <protection locked="0"/>
    </xf>
    <xf numFmtId="44" fontId="1" fillId="2" borderId="20" xfId="0" applyNumberFormat="1" applyFont="1" applyFill="1" applyBorder="1" applyAlignment="1" applyProtection="1">
      <alignment horizontal="right"/>
      <protection locked="0"/>
    </xf>
    <xf numFmtId="44" fontId="1" fillId="2" borderId="9" xfId="0" applyNumberFormat="1" applyFont="1" applyFill="1" applyBorder="1" applyAlignment="1" applyProtection="1">
      <alignment horizontal="right"/>
      <protection locked="0"/>
    </xf>
    <xf numFmtId="44" fontId="1" fillId="2" borderId="7" xfId="0" applyNumberFormat="1" applyFont="1" applyFill="1" applyBorder="1" applyAlignment="1" applyProtection="1">
      <alignment horizontal="right"/>
      <protection locked="0"/>
    </xf>
    <xf numFmtId="44" fontId="1" fillId="2" borderId="16" xfId="0" applyNumberFormat="1" applyFont="1" applyFill="1" applyBorder="1" applyAlignment="1" applyProtection="1">
      <alignment horizontal="left" indent="1"/>
      <protection locked="0"/>
    </xf>
    <xf numFmtId="44" fontId="1" fillId="2" borderId="7" xfId="0" applyNumberFormat="1" applyFont="1" applyFill="1" applyBorder="1" applyAlignment="1" applyProtection="1">
      <alignment horizontal="left" indent="1"/>
      <protection locked="0"/>
    </xf>
    <xf numFmtId="0" fontId="3" fillId="2" borderId="0" xfId="0" applyFont="1" applyFill="1" applyBorder="1" applyAlignment="1" applyProtection="1">
      <alignment horizontal="right" indent="2"/>
      <protection locked="0"/>
    </xf>
    <xf numFmtId="0" fontId="3" fillId="2" borderId="18" xfId="0" applyFont="1" applyFill="1" applyBorder="1" applyAlignment="1" applyProtection="1">
      <alignment horizontal="left" indent="11"/>
      <protection locked="0"/>
    </xf>
    <xf numFmtId="0" fontId="10" fillId="2" borderId="18" xfId="0" applyFont="1" applyFill="1" applyBorder="1" applyAlignment="1" applyProtection="1">
      <alignment horizontal="left" indent="2"/>
      <protection locked="0"/>
    </xf>
    <xf numFmtId="0" fontId="10" fillId="2" borderId="0" xfId="0" applyFont="1" applyFill="1" applyBorder="1" applyProtection="1">
      <protection locked="0"/>
    </xf>
    <xf numFmtId="0" fontId="10" fillId="2" borderId="26" xfId="0" applyFont="1" applyFill="1" applyBorder="1" applyProtection="1">
      <protection locked="0"/>
    </xf>
    <xf numFmtId="0" fontId="10" fillId="2" borderId="0" xfId="0" applyFont="1" applyFill="1" applyBorder="1" applyAlignment="1" applyProtection="1">
      <protection locked="0"/>
    </xf>
    <xf numFmtId="0" fontId="10" fillId="2" borderId="26" xfId="0" applyFont="1" applyFill="1" applyBorder="1" applyAlignment="1" applyProtection="1">
      <protection locked="0"/>
    </xf>
    <xf numFmtId="0" fontId="10" fillId="2" borderId="0" xfId="0" applyFont="1" applyFill="1" applyBorder="1" applyAlignment="1" applyProtection="1">
      <alignment horizontal="left"/>
      <protection locked="0"/>
    </xf>
    <xf numFmtId="0" fontId="10" fillId="2" borderId="0" xfId="0" applyFont="1" applyFill="1" applyBorder="1" applyAlignment="1" applyProtection="1">
      <alignment horizontal="right"/>
      <protection locked="0"/>
    </xf>
    <xf numFmtId="0" fontId="20"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8" xfId="0" applyFont="1" applyFill="1" applyBorder="1" applyProtection="1">
      <protection locked="0"/>
    </xf>
    <xf numFmtId="0" fontId="10" fillId="2" borderId="13" xfId="0" applyFont="1" applyFill="1" applyBorder="1" applyProtection="1">
      <protection locked="0"/>
    </xf>
    <xf numFmtId="0" fontId="10" fillId="2" borderId="14" xfId="0" applyFont="1" applyFill="1" applyBorder="1" applyProtection="1">
      <protection locked="0"/>
    </xf>
    <xf numFmtId="0" fontId="10" fillId="2" borderId="15" xfId="0" applyFont="1" applyFill="1" applyBorder="1" applyProtection="1">
      <protection locked="0"/>
    </xf>
    <xf numFmtId="0" fontId="10" fillId="2" borderId="12" xfId="0" applyFont="1" applyFill="1" applyBorder="1" applyProtection="1">
      <protection locked="0"/>
    </xf>
    <xf numFmtId="0" fontId="22" fillId="2" borderId="0" xfId="0" applyFont="1" applyFill="1" applyBorder="1" applyProtection="1">
      <protection locked="0"/>
    </xf>
    <xf numFmtId="0" fontId="22" fillId="2" borderId="26" xfId="0" applyFont="1" applyFill="1" applyBorder="1" applyProtection="1">
      <protection locked="0"/>
    </xf>
    <xf numFmtId="0" fontId="10" fillId="2" borderId="18" xfId="0" applyFont="1" applyFill="1" applyBorder="1" applyAlignment="1" applyProtection="1">
      <alignment horizontal="left" indent="4"/>
      <protection locked="0"/>
    </xf>
    <xf numFmtId="167" fontId="1" fillId="2" borderId="14" xfId="0" applyNumberFormat="1" applyFont="1" applyFill="1" applyBorder="1" applyAlignment="1" applyProtection="1">
      <alignment readingOrder="2"/>
      <protection locked="0"/>
    </xf>
    <xf numFmtId="44" fontId="0" fillId="2" borderId="11" xfId="0" applyNumberFormat="1" applyFill="1" applyBorder="1" applyAlignment="1" applyProtection="1">
      <alignment horizontal="left"/>
      <protection locked="0"/>
    </xf>
    <xf numFmtId="44" fontId="0" fillId="2" borderId="0" xfId="0" applyNumberFormat="1" applyFill="1" applyBorder="1" applyAlignment="1" applyProtection="1">
      <alignment horizontal="left" indent="1"/>
      <protection locked="0"/>
    </xf>
    <xf numFmtId="44" fontId="0" fillId="2" borderId="1" xfId="0" applyNumberFormat="1" applyFill="1" applyBorder="1" applyProtection="1">
      <protection locked="0"/>
    </xf>
    <xf numFmtId="0" fontId="3" fillId="2" borderId="0" xfId="0" applyFont="1" applyFill="1" applyBorder="1" applyAlignment="1" applyProtection="1">
      <alignment horizontal="left" indent="2"/>
      <protection locked="0"/>
    </xf>
    <xf numFmtId="0" fontId="10" fillId="2" borderId="0" xfId="0" applyFont="1" applyFill="1" applyBorder="1" applyAlignment="1" applyProtection="1">
      <alignment horizontal="center"/>
      <protection locked="0"/>
    </xf>
    <xf numFmtId="0" fontId="10" fillId="2" borderId="26" xfId="0" applyFont="1" applyFill="1" applyBorder="1" applyAlignment="1" applyProtection="1">
      <alignment horizontal="center"/>
      <protection locked="0"/>
    </xf>
    <xf numFmtId="0" fontId="10" fillId="2" borderId="24" xfId="0" applyFont="1" applyFill="1" applyBorder="1" applyProtection="1">
      <protection locked="0"/>
    </xf>
    <xf numFmtId="0" fontId="10" fillId="2" borderId="20" xfId="0" applyFont="1" applyFill="1" applyBorder="1" applyProtection="1">
      <protection locked="0"/>
    </xf>
    <xf numFmtId="0" fontId="10" fillId="2" borderId="21" xfId="0" applyFont="1" applyFill="1" applyBorder="1" applyProtection="1">
      <protection locked="0"/>
    </xf>
    <xf numFmtId="167" fontId="10" fillId="2" borderId="14" xfId="0" applyNumberFormat="1" applyFont="1" applyFill="1" applyBorder="1" applyAlignment="1" applyProtection="1">
      <protection locked="0"/>
    </xf>
    <xf numFmtId="0" fontId="4" fillId="2" borderId="18" xfId="0" applyFont="1" applyFill="1" applyBorder="1" applyAlignment="1" applyProtection="1">
      <alignment horizontal="left" indent="2"/>
      <protection locked="0"/>
    </xf>
    <xf numFmtId="0" fontId="18" fillId="2" borderId="18" xfId="0" applyFont="1" applyFill="1" applyBorder="1" applyAlignment="1" applyProtection="1">
      <alignment horizontal="left" indent="2"/>
      <protection locked="0"/>
    </xf>
    <xf numFmtId="0" fontId="3" fillId="2" borderId="0" xfId="0" applyFont="1" applyFill="1" applyBorder="1" applyProtection="1"/>
    <xf numFmtId="0" fontId="3" fillId="2" borderId="18" xfId="0" applyFont="1" applyFill="1" applyBorder="1" applyAlignment="1" applyProtection="1">
      <alignment horizontal="left" indent="2"/>
    </xf>
    <xf numFmtId="0" fontId="3" fillId="2" borderId="18" xfId="0" applyFont="1" applyFill="1" applyBorder="1" applyAlignment="1" applyProtection="1">
      <alignment horizontal="left" indent="4"/>
    </xf>
    <xf numFmtId="0" fontId="10" fillId="2" borderId="18" xfId="0" applyFont="1" applyFill="1" applyBorder="1" applyAlignment="1" applyProtection="1">
      <alignment horizontal="left" indent="4"/>
    </xf>
    <xf numFmtId="0" fontId="10" fillId="2" borderId="0" xfId="0" applyFont="1" applyFill="1" applyBorder="1" applyProtection="1"/>
    <xf numFmtId="167" fontId="10" fillId="2" borderId="14" xfId="0" applyNumberFormat="1" applyFont="1" applyFill="1" applyBorder="1" applyAlignment="1" applyProtection="1">
      <alignment horizontal="right"/>
    </xf>
    <xf numFmtId="44" fontId="18" fillId="2" borderId="10" xfId="0" applyNumberFormat="1" applyFont="1" applyFill="1" applyBorder="1" applyAlignment="1" applyProtection="1">
      <alignment horizontal="center"/>
      <protection locked="0"/>
    </xf>
    <xf numFmtId="44" fontId="18" fillId="2" borderId="5" xfId="0" applyNumberFormat="1" applyFont="1" applyFill="1" applyBorder="1" applyAlignment="1" applyProtection="1">
      <alignment horizontal="center"/>
      <protection locked="0"/>
    </xf>
    <xf numFmtId="44" fontId="18" fillId="2" borderId="6" xfId="0" applyNumberFormat="1" applyFont="1" applyFill="1" applyBorder="1" applyAlignment="1" applyProtection="1">
      <alignment horizontal="center"/>
      <protection locked="0"/>
    </xf>
    <xf numFmtId="44" fontId="18" fillId="2" borderId="2" xfId="0" applyNumberFormat="1" applyFont="1" applyFill="1" applyBorder="1" applyAlignment="1" applyProtection="1">
      <alignment horizontal="center"/>
      <protection locked="0"/>
    </xf>
    <xf numFmtId="44" fontId="18" fillId="2" borderId="3" xfId="0" applyNumberFormat="1" applyFont="1" applyFill="1" applyBorder="1" applyAlignment="1" applyProtection="1">
      <alignment horizontal="center"/>
      <protection locked="0"/>
    </xf>
    <xf numFmtId="44" fontId="18" fillId="2" borderId="4" xfId="0" applyNumberFormat="1" applyFont="1" applyFill="1" applyBorder="1" applyAlignment="1" applyProtection="1">
      <alignment horizontal="center"/>
      <protection locked="0"/>
    </xf>
    <xf numFmtId="44" fontId="18" fillId="2" borderId="23" xfId="0" applyNumberFormat="1" applyFont="1" applyFill="1" applyBorder="1" applyAlignment="1" applyProtection="1">
      <alignment horizontal="center"/>
      <protection locked="0"/>
    </xf>
    <xf numFmtId="44" fontId="18" fillId="2" borderId="1" xfId="0" applyNumberFormat="1" applyFont="1" applyFill="1" applyBorder="1" applyAlignment="1" applyProtection="1">
      <alignment horizontal="center"/>
      <protection locked="0"/>
    </xf>
    <xf numFmtId="44" fontId="18" fillId="2" borderId="22" xfId="0" applyNumberFormat="1" applyFont="1" applyFill="1" applyBorder="1" applyAlignment="1" applyProtection="1">
      <alignment horizontal="center"/>
      <protection locked="0"/>
    </xf>
    <xf numFmtId="0" fontId="3" fillId="2" borderId="9" xfId="0" applyFont="1" applyFill="1" applyBorder="1" applyAlignment="1" applyProtection="1">
      <alignment horizontal="right"/>
      <protection locked="0"/>
    </xf>
    <xf numFmtId="0" fontId="10" fillId="2" borderId="0" xfId="0" applyFont="1" applyFill="1" applyAlignment="1" applyProtection="1">
      <alignment horizontal="left" wrapText="1"/>
      <protection locked="0"/>
    </xf>
    <xf numFmtId="0" fontId="10" fillId="2" borderId="0" xfId="0" applyFont="1" applyFill="1" applyAlignment="1" applyProtection="1">
      <alignment horizontal="left"/>
      <protection locked="0"/>
    </xf>
    <xf numFmtId="0" fontId="10" fillId="2" borderId="0" xfId="0" applyFont="1" applyFill="1" applyAlignment="1" applyProtection="1">
      <protection locked="0"/>
    </xf>
    <xf numFmtId="0" fontId="0" fillId="2" borderId="0" xfId="0" applyFill="1" applyAlignment="1" applyProtection="1">
      <protection locked="0"/>
    </xf>
    <xf numFmtId="0" fontId="23" fillId="2" borderId="0" xfId="1" applyFont="1" applyFill="1" applyAlignment="1" applyProtection="1">
      <protection locked="0"/>
    </xf>
    <xf numFmtId="0" fontId="24" fillId="2" borderId="0" xfId="0" applyFont="1" applyFill="1" applyProtection="1">
      <protection locked="0"/>
    </xf>
    <xf numFmtId="0" fontId="24" fillId="2" borderId="0" xfId="0" applyFont="1" applyFill="1" applyAlignment="1" applyProtection="1">
      <alignment horizontal="left"/>
      <protection locked="0"/>
    </xf>
    <xf numFmtId="0" fontId="10" fillId="2" borderId="0" xfId="0" applyFont="1" applyFill="1" applyAlignment="1" applyProtection="1">
      <alignment horizontal="left" wrapText="1"/>
      <protection locked="0"/>
    </xf>
    <xf numFmtId="167" fontId="3" fillId="2" borderId="14" xfId="0" applyNumberFormat="1" applyFont="1" applyFill="1" applyBorder="1" applyAlignment="1" applyProtection="1">
      <alignment horizontal="center"/>
    </xf>
    <xf numFmtId="0" fontId="3" fillId="2" borderId="13" xfId="0" applyFont="1" applyFill="1" applyBorder="1" applyAlignment="1" applyProtection="1">
      <alignment horizontal="center"/>
    </xf>
    <xf numFmtId="0" fontId="3" fillId="2" borderId="14" xfId="0" applyFont="1" applyFill="1" applyBorder="1" applyAlignment="1" applyProtection="1">
      <alignment horizontal="center"/>
    </xf>
    <xf numFmtId="0" fontId="3" fillId="2" borderId="15" xfId="0" applyFont="1" applyFill="1" applyBorder="1" applyAlignment="1" applyProtection="1">
      <alignment horizontal="center"/>
    </xf>
    <xf numFmtId="0" fontId="3" fillId="2" borderId="18"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26" xfId="0" applyFont="1" applyFill="1" applyBorder="1" applyAlignment="1" applyProtection="1">
      <alignment horizontal="center"/>
    </xf>
    <xf numFmtId="0" fontId="3" fillId="2" borderId="18"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18" xfId="0" applyFont="1" applyFill="1" applyBorder="1" applyAlignment="1" applyProtection="1">
      <alignment horizontal="left" wrapText="1" indent="2"/>
    </xf>
    <xf numFmtId="0" fontId="3" fillId="2" borderId="0" xfId="0" applyFont="1" applyFill="1" applyBorder="1" applyAlignment="1" applyProtection="1">
      <alignment horizontal="left" wrapText="1" indent="2"/>
    </xf>
    <xf numFmtId="0" fontId="3" fillId="2" borderId="18" xfId="0" applyFont="1" applyFill="1" applyBorder="1" applyAlignment="1" applyProtection="1">
      <alignment horizontal="left" wrapText="1" indent="2"/>
      <protection locked="0"/>
    </xf>
    <xf numFmtId="0" fontId="3" fillId="2" borderId="0" xfId="0" applyFont="1" applyFill="1" applyAlignment="1" applyProtection="1">
      <alignment horizontal="left" wrapText="1" indent="2"/>
      <protection locked="0"/>
    </xf>
    <xf numFmtId="0" fontId="3" fillId="2" borderId="18" xfId="0" applyFont="1" applyFill="1" applyBorder="1" applyAlignment="1" applyProtection="1">
      <alignment horizontal="left" vertical="top" wrapText="1" indent="2"/>
      <protection locked="0"/>
    </xf>
    <xf numFmtId="0" fontId="3" fillId="2" borderId="0" xfId="0" applyFont="1" applyFill="1" applyBorder="1" applyAlignment="1" applyProtection="1">
      <alignment horizontal="left" vertical="top" wrapText="1" indent="2"/>
      <protection locked="0"/>
    </xf>
    <xf numFmtId="44" fontId="1" fillId="2" borderId="23" xfId="0" applyNumberFormat="1" applyFont="1" applyFill="1" applyBorder="1" applyAlignment="1" applyProtection="1">
      <alignment horizontal="center"/>
      <protection locked="0"/>
    </xf>
    <xf numFmtId="44" fontId="1" fillId="2" borderId="1" xfId="0" applyNumberFormat="1" applyFont="1" applyFill="1" applyBorder="1" applyAlignment="1" applyProtection="1">
      <alignment horizontal="center"/>
      <protection locked="0"/>
    </xf>
    <xf numFmtId="44" fontId="1" fillId="2" borderId="60" xfId="0" applyNumberFormat="1" applyFont="1" applyFill="1" applyBorder="1" applyAlignment="1" applyProtection="1">
      <alignment horizontal="center"/>
      <protection locked="0"/>
    </xf>
    <xf numFmtId="44" fontId="1" fillId="2" borderId="61" xfId="0" applyNumberFormat="1" applyFont="1" applyFill="1" applyBorder="1" applyAlignment="1" applyProtection="1">
      <alignment horizontal="left"/>
      <protection locked="0"/>
    </xf>
    <xf numFmtId="44" fontId="1" fillId="2" borderId="1" xfId="0" applyNumberFormat="1" applyFont="1" applyFill="1" applyBorder="1" applyAlignment="1" applyProtection="1">
      <alignment horizontal="left"/>
      <protection locked="0"/>
    </xf>
    <xf numFmtId="44" fontId="1" fillId="2" borderId="60" xfId="0" applyNumberFormat="1" applyFont="1" applyFill="1" applyBorder="1" applyAlignment="1" applyProtection="1">
      <alignment horizontal="left"/>
      <protection locked="0"/>
    </xf>
    <xf numFmtId="44" fontId="1" fillId="2" borderId="61" xfId="0" applyNumberFormat="1" applyFont="1" applyFill="1" applyBorder="1" applyAlignment="1" applyProtection="1">
      <alignment horizontal="center"/>
      <protection locked="0"/>
    </xf>
    <xf numFmtId="44" fontId="2" fillId="2" borderId="33" xfId="0" applyNumberFormat="1" applyFont="1" applyFill="1" applyBorder="1" applyAlignment="1" applyProtection="1">
      <alignment horizontal="center"/>
      <protection locked="0"/>
    </xf>
    <xf numFmtId="44" fontId="2" fillId="2" borderId="34" xfId="0" applyNumberFormat="1" applyFont="1" applyFill="1" applyBorder="1" applyAlignment="1" applyProtection="1">
      <alignment horizontal="center"/>
      <protection locked="0"/>
    </xf>
    <xf numFmtId="44" fontId="1" fillId="2" borderId="2" xfId="0" applyNumberFormat="1" applyFont="1" applyFill="1" applyBorder="1" applyAlignment="1" applyProtection="1">
      <alignment horizontal="center"/>
      <protection locked="0"/>
    </xf>
    <xf numFmtId="44" fontId="1" fillId="2" borderId="3" xfId="0" applyNumberFormat="1" applyFont="1" applyFill="1" applyBorder="1" applyAlignment="1" applyProtection="1">
      <alignment horizontal="center"/>
      <protection locked="0"/>
    </xf>
    <xf numFmtId="44" fontId="1" fillId="2" borderId="45" xfId="0" applyNumberFormat="1" applyFont="1" applyFill="1" applyBorder="1" applyAlignment="1" applyProtection="1">
      <alignment horizontal="center"/>
      <protection locked="0"/>
    </xf>
    <xf numFmtId="44" fontId="1" fillId="2" borderId="44" xfId="0" applyNumberFormat="1" applyFont="1" applyFill="1" applyBorder="1" applyAlignment="1" applyProtection="1">
      <alignment horizontal="center"/>
      <protection locked="0"/>
    </xf>
    <xf numFmtId="167" fontId="1" fillId="2" borderId="14" xfId="0" applyNumberFormat="1" applyFont="1" applyFill="1" applyBorder="1" applyAlignment="1" applyProtection="1">
      <alignment horizontal="right" readingOrder="2"/>
      <protection locked="0"/>
    </xf>
    <xf numFmtId="167" fontId="1" fillId="2" borderId="14" xfId="0" applyNumberFormat="1" applyFont="1" applyFill="1" applyBorder="1" applyAlignment="1" applyProtection="1">
      <alignment horizontal="center" readingOrder="2"/>
      <protection locked="0"/>
    </xf>
    <xf numFmtId="44" fontId="1" fillId="2" borderId="56" xfId="0" applyNumberFormat="1" applyFont="1" applyFill="1" applyBorder="1" applyAlignment="1" applyProtection="1">
      <alignment horizontal="center"/>
      <protection locked="0"/>
    </xf>
    <xf numFmtId="0" fontId="1" fillId="2" borderId="32" xfId="0" applyNumberFormat="1" applyFont="1" applyFill="1" applyBorder="1" applyAlignment="1" applyProtection="1">
      <alignment horizontal="left"/>
      <protection locked="0"/>
    </xf>
    <xf numFmtId="0" fontId="1" fillId="2" borderId="33" xfId="0" applyNumberFormat="1" applyFont="1" applyFill="1" applyBorder="1" applyAlignment="1" applyProtection="1">
      <alignment horizontal="left"/>
      <protection locked="0"/>
    </xf>
    <xf numFmtId="0" fontId="1" fillId="2" borderId="44" xfId="0" applyNumberFormat="1" applyFont="1" applyFill="1" applyBorder="1" applyAlignment="1" applyProtection="1">
      <alignment horizontal="left"/>
      <protection locked="0"/>
    </xf>
    <xf numFmtId="44" fontId="17" fillId="2" borderId="48" xfId="0" applyNumberFormat="1" applyFont="1" applyFill="1" applyBorder="1" applyAlignment="1" applyProtection="1">
      <alignment horizontal="center"/>
      <protection locked="0"/>
    </xf>
    <xf numFmtId="44" fontId="17" fillId="2" borderId="44" xfId="0" applyNumberFormat="1" applyFont="1" applyFill="1" applyBorder="1" applyAlignment="1" applyProtection="1">
      <alignment horizontal="center"/>
      <protection locked="0"/>
    </xf>
    <xf numFmtId="44" fontId="17" fillId="2" borderId="3" xfId="0" applyNumberFormat="1" applyFont="1" applyFill="1" applyBorder="1" applyAlignment="1" applyProtection="1">
      <alignment horizontal="center"/>
      <protection locked="0"/>
    </xf>
    <xf numFmtId="44" fontId="17" fillId="2" borderId="45" xfId="0" applyNumberFormat="1" applyFont="1" applyFill="1" applyBorder="1" applyAlignment="1" applyProtection="1">
      <alignment horizontal="center"/>
      <protection locked="0"/>
    </xf>
    <xf numFmtId="44" fontId="17" fillId="2" borderId="4" xfId="0" applyNumberFormat="1" applyFont="1" applyFill="1" applyBorder="1" applyAlignment="1" applyProtection="1">
      <alignment horizontal="center"/>
      <protection locked="0"/>
    </xf>
    <xf numFmtId="44" fontId="1" fillId="2" borderId="47" xfId="0" applyNumberFormat="1" applyFont="1" applyFill="1" applyBorder="1" applyAlignment="1" applyProtection="1">
      <alignment horizontal="center"/>
      <protection locked="0"/>
    </xf>
    <xf numFmtId="44" fontId="1" fillId="2" borderId="9" xfId="0" applyNumberFormat="1" applyFont="1" applyFill="1" applyBorder="1" applyAlignment="1" applyProtection="1">
      <alignment horizontal="center"/>
      <protection locked="0"/>
    </xf>
    <xf numFmtId="44" fontId="1" fillId="2" borderId="28" xfId="0" applyNumberFormat="1" applyFont="1" applyFill="1" applyBorder="1" applyAlignment="1" applyProtection="1">
      <alignment horizontal="center"/>
      <protection locked="0"/>
    </xf>
    <xf numFmtId="44" fontId="1" fillId="2" borderId="17" xfId="0" applyNumberFormat="1" applyFont="1" applyFill="1" applyBorder="1" applyAlignment="1" applyProtection="1">
      <alignment horizontal="center"/>
      <protection locked="0"/>
    </xf>
    <xf numFmtId="44" fontId="1" fillId="2" borderId="62" xfId="0" applyNumberFormat="1" applyFont="1" applyFill="1" applyBorder="1" applyAlignment="1" applyProtection="1">
      <alignment horizontal="center"/>
      <protection locked="0"/>
    </xf>
    <xf numFmtId="44" fontId="1" fillId="2" borderId="4" xfId="0" applyNumberFormat="1" applyFont="1" applyFill="1" applyBorder="1" applyAlignment="1" applyProtection="1">
      <alignment horizontal="center"/>
      <protection locked="0"/>
    </xf>
    <xf numFmtId="44" fontId="1" fillId="2" borderId="68" xfId="0" applyNumberFormat="1" applyFont="1" applyFill="1" applyBorder="1" applyAlignment="1" applyProtection="1">
      <alignment horizontal="center"/>
      <protection locked="0"/>
    </xf>
    <xf numFmtId="44" fontId="1" fillId="2" borderId="12" xfId="0" applyNumberFormat="1" applyFont="1" applyFill="1" applyBorder="1" applyAlignment="1" applyProtection="1">
      <alignment horizontal="center"/>
      <protection locked="0"/>
    </xf>
    <xf numFmtId="44" fontId="1" fillId="2" borderId="70" xfId="0" applyNumberFormat="1" applyFont="1" applyFill="1" applyBorder="1" applyAlignment="1" applyProtection="1">
      <alignment horizontal="center"/>
      <protection locked="0"/>
    </xf>
    <xf numFmtId="44" fontId="1" fillId="2" borderId="19" xfId="0" applyNumberFormat="1" applyFont="1" applyFill="1" applyBorder="1" applyAlignment="1" applyProtection="1">
      <alignment horizontal="center"/>
      <protection locked="0"/>
    </xf>
    <xf numFmtId="44" fontId="1" fillId="2" borderId="10" xfId="0" applyNumberFormat="1" applyFont="1" applyFill="1" applyBorder="1" applyAlignment="1" applyProtection="1">
      <alignment horizontal="center"/>
      <protection locked="0"/>
    </xf>
    <xf numFmtId="44" fontId="1" fillId="2" borderId="5" xfId="0" applyNumberFormat="1" applyFont="1" applyFill="1" applyBorder="1" applyAlignment="1" applyProtection="1">
      <alignment horizontal="center"/>
      <protection locked="0"/>
    </xf>
    <xf numFmtId="44" fontId="1" fillId="2" borderId="69" xfId="0" applyNumberFormat="1" applyFont="1" applyFill="1" applyBorder="1" applyAlignment="1" applyProtection="1">
      <alignment horizontal="center"/>
      <protection locked="0"/>
    </xf>
    <xf numFmtId="44" fontId="1" fillId="2" borderId="46" xfId="0" applyNumberFormat="1" applyFont="1" applyFill="1" applyBorder="1" applyAlignment="1" applyProtection="1">
      <alignment horizontal="center"/>
      <protection locked="0"/>
    </xf>
    <xf numFmtId="44" fontId="1" fillId="2" borderId="6" xfId="0" applyNumberFormat="1" applyFont="1" applyFill="1" applyBorder="1" applyAlignment="1" applyProtection="1">
      <alignment horizontal="center"/>
      <protection locked="0"/>
    </xf>
    <xf numFmtId="168" fontId="1" fillId="2" borderId="10" xfId="0" applyNumberFormat="1" applyFont="1" applyFill="1" applyBorder="1" applyAlignment="1" applyProtection="1">
      <alignment horizontal="center"/>
      <protection locked="0"/>
    </xf>
    <xf numFmtId="168" fontId="1" fillId="2" borderId="5" xfId="0" applyNumberFormat="1" applyFont="1" applyFill="1" applyBorder="1" applyAlignment="1" applyProtection="1">
      <alignment horizontal="center"/>
      <protection locked="0"/>
    </xf>
    <xf numFmtId="168" fontId="1" fillId="2" borderId="69" xfId="0" applyNumberFormat="1" applyFont="1" applyFill="1" applyBorder="1" applyAlignment="1" applyProtection="1">
      <alignment horizontal="center"/>
      <protection locked="0"/>
    </xf>
    <xf numFmtId="44" fontId="1" fillId="2" borderId="20" xfId="0" applyNumberFormat="1" applyFont="1" applyFill="1" applyBorder="1" applyAlignment="1" applyProtection="1">
      <alignment horizontal="center"/>
      <protection locked="0"/>
    </xf>
    <xf numFmtId="44" fontId="1" fillId="2" borderId="14" xfId="0" applyNumberFormat="1" applyFont="1" applyFill="1" applyBorder="1" applyAlignment="1" applyProtection="1">
      <alignment horizontal="center"/>
      <protection locked="0"/>
    </xf>
    <xf numFmtId="167" fontId="1" fillId="2" borderId="14" xfId="0" applyNumberFormat="1" applyFont="1" applyFill="1" applyBorder="1" applyAlignment="1" applyProtection="1">
      <alignment horizontal="right"/>
      <protection locked="0"/>
    </xf>
    <xf numFmtId="44" fontId="1" fillId="2" borderId="14" xfId="0" applyNumberFormat="1" applyFont="1" applyFill="1" applyBorder="1" applyAlignment="1" applyProtection="1">
      <alignment horizontal="right"/>
      <protection locked="0"/>
    </xf>
    <xf numFmtId="44" fontId="1" fillId="2" borderId="63" xfId="0" applyNumberFormat="1" applyFont="1" applyFill="1" applyBorder="1" applyAlignment="1" applyProtection="1">
      <alignment horizontal="center"/>
      <protection locked="0"/>
    </xf>
    <xf numFmtId="44" fontId="1" fillId="2" borderId="48" xfId="0" applyNumberFormat="1" applyFont="1" applyFill="1" applyBorder="1" applyAlignment="1" applyProtection="1">
      <alignment horizontal="center"/>
      <protection locked="0"/>
    </xf>
    <xf numFmtId="44" fontId="0" fillId="2" borderId="48" xfId="0" applyNumberFormat="1" applyFont="1" applyFill="1" applyBorder="1" applyAlignment="1" applyProtection="1">
      <alignment horizontal="center"/>
      <protection locked="0"/>
    </xf>
    <xf numFmtId="44" fontId="1" fillId="2" borderId="64" xfId="0" applyNumberFormat="1" applyFont="1" applyFill="1" applyBorder="1" applyAlignment="1" applyProtection="1">
      <alignment horizontal="center"/>
      <protection locked="0"/>
    </xf>
    <xf numFmtId="44" fontId="1" fillId="2" borderId="66" xfId="0" applyNumberFormat="1" applyFont="1" applyFill="1" applyBorder="1" applyAlignment="1" applyProtection="1">
      <alignment horizontal="center"/>
      <protection locked="0"/>
    </xf>
    <xf numFmtId="44" fontId="1" fillId="2" borderId="49" xfId="0" applyNumberFormat="1" applyFont="1" applyFill="1" applyBorder="1" applyAlignment="1" applyProtection="1">
      <alignment horizontal="center"/>
      <protection locked="0"/>
    </xf>
    <xf numFmtId="44" fontId="1" fillId="2" borderId="0" xfId="0" applyNumberFormat="1" applyFont="1" applyFill="1" applyBorder="1" applyAlignment="1" applyProtection="1">
      <alignment horizontal="left"/>
      <protection locked="0"/>
    </xf>
    <xf numFmtId="44" fontId="1" fillId="2" borderId="2" xfId="0" applyNumberFormat="1" applyFont="1" applyFill="1" applyBorder="1" applyAlignment="1" applyProtection="1">
      <alignment horizontal="left"/>
      <protection locked="0"/>
    </xf>
    <xf numFmtId="44" fontId="1" fillId="2" borderId="3" xfId="0" applyNumberFormat="1" applyFont="1" applyFill="1" applyBorder="1" applyAlignment="1" applyProtection="1">
      <alignment horizontal="left"/>
      <protection locked="0"/>
    </xf>
    <xf numFmtId="44" fontId="1" fillId="2" borderId="23" xfId="0" applyNumberFormat="1" applyFont="1" applyFill="1" applyBorder="1" applyAlignment="1" applyProtection="1">
      <alignment horizontal="left"/>
      <protection locked="0"/>
    </xf>
    <xf numFmtId="44" fontId="5" fillId="2" borderId="61" xfId="0" applyNumberFormat="1" applyFont="1" applyFill="1" applyBorder="1" applyAlignment="1" applyProtection="1">
      <alignment horizontal="center"/>
      <protection locked="0"/>
    </xf>
    <xf numFmtId="44" fontId="5" fillId="2" borderId="1" xfId="0" applyNumberFormat="1" applyFont="1" applyFill="1" applyBorder="1" applyAlignment="1" applyProtection="1">
      <alignment horizontal="center"/>
      <protection locked="0"/>
    </xf>
    <xf numFmtId="44" fontId="5" fillId="2" borderId="60" xfId="0" applyNumberFormat="1" applyFont="1" applyFill="1" applyBorder="1" applyAlignment="1" applyProtection="1">
      <alignment horizontal="center"/>
      <protection locked="0"/>
    </xf>
    <xf numFmtId="44" fontId="1" fillId="2" borderId="22" xfId="0" applyNumberFormat="1" applyFont="1" applyFill="1" applyBorder="1" applyAlignment="1" applyProtection="1">
      <alignment horizontal="center"/>
      <protection locked="0"/>
    </xf>
    <xf numFmtId="44" fontId="1" fillId="2" borderId="11" xfId="0" applyNumberFormat="1" applyFont="1" applyFill="1" applyBorder="1" applyAlignment="1" applyProtection="1">
      <alignment horizontal="left"/>
      <protection locked="0"/>
    </xf>
    <xf numFmtId="44" fontId="1" fillId="2" borderId="12" xfId="0" applyNumberFormat="1" applyFont="1" applyFill="1" applyBorder="1" applyAlignment="1" applyProtection="1">
      <alignment horizontal="left"/>
      <protection locked="0"/>
    </xf>
    <xf numFmtId="44" fontId="5" fillId="2" borderId="23" xfId="0" applyNumberFormat="1" applyFont="1" applyFill="1" applyBorder="1" applyAlignment="1" applyProtection="1">
      <alignment horizontal="center"/>
      <protection locked="0"/>
    </xf>
    <xf numFmtId="44" fontId="5" fillId="2" borderId="44" xfId="0" applyNumberFormat="1" applyFont="1" applyFill="1" applyBorder="1" applyAlignment="1" applyProtection="1">
      <alignment horizontal="center"/>
      <protection locked="0"/>
    </xf>
    <xf numFmtId="44" fontId="5" fillId="2" borderId="3" xfId="0" applyNumberFormat="1" applyFont="1" applyFill="1" applyBorder="1" applyAlignment="1" applyProtection="1">
      <alignment horizontal="center"/>
      <protection locked="0"/>
    </xf>
    <xf numFmtId="44" fontId="5" fillId="2" borderId="45" xfId="0" applyNumberFormat="1" applyFont="1" applyFill="1" applyBorder="1" applyAlignment="1" applyProtection="1">
      <alignment horizontal="center"/>
      <protection locked="0"/>
    </xf>
    <xf numFmtId="44" fontId="1" fillId="2" borderId="0" xfId="0" applyNumberFormat="1" applyFont="1" applyFill="1" applyBorder="1" applyAlignment="1" applyProtection="1">
      <alignment horizontal="center"/>
      <protection locked="0"/>
    </xf>
    <xf numFmtId="44" fontId="1" fillId="2" borderId="10" xfId="0" applyNumberFormat="1" applyFont="1" applyFill="1" applyBorder="1" applyAlignment="1" applyProtection="1">
      <alignment horizontal="left"/>
      <protection locked="0"/>
    </xf>
    <xf numFmtId="44" fontId="1" fillId="2" borderId="5" xfId="0" applyNumberFormat="1" applyFont="1" applyFill="1" applyBorder="1" applyAlignment="1" applyProtection="1">
      <alignment horizontal="left"/>
      <protection locked="0"/>
    </xf>
    <xf numFmtId="44" fontId="1" fillId="2" borderId="73" xfId="0" applyNumberFormat="1" applyFont="1" applyFill="1" applyBorder="1" applyAlignment="1" applyProtection="1">
      <alignment horizontal="left"/>
      <protection locked="0"/>
    </xf>
    <xf numFmtId="44" fontId="1" fillId="2" borderId="74" xfId="0" applyNumberFormat="1" applyFont="1" applyFill="1" applyBorder="1" applyAlignment="1" applyProtection="1">
      <alignment horizontal="left"/>
      <protection locked="0"/>
    </xf>
    <xf numFmtId="44" fontId="1" fillId="2" borderId="75" xfId="0" applyNumberFormat="1" applyFont="1" applyFill="1" applyBorder="1" applyAlignment="1" applyProtection="1">
      <alignment horizontal="left"/>
      <protection locked="0"/>
    </xf>
    <xf numFmtId="44" fontId="1" fillId="2" borderId="57" xfId="0" applyNumberFormat="1" applyFont="1" applyFill="1" applyBorder="1" applyAlignment="1" applyProtection="1">
      <alignment horizontal="left"/>
      <protection locked="0"/>
    </xf>
    <xf numFmtId="44" fontId="1" fillId="2" borderId="58" xfId="0" applyNumberFormat="1" applyFont="1" applyFill="1" applyBorder="1" applyAlignment="1" applyProtection="1">
      <alignment horizontal="left"/>
      <protection locked="0"/>
    </xf>
    <xf numFmtId="44" fontId="1" fillId="2" borderId="71" xfId="0" applyNumberFormat="1" applyFont="1" applyFill="1" applyBorder="1" applyAlignment="1" applyProtection="1">
      <alignment horizontal="left"/>
      <protection locked="0"/>
    </xf>
    <xf numFmtId="44" fontId="17" fillId="2" borderId="56" xfId="0" applyNumberFormat="1" applyFont="1" applyFill="1" applyBorder="1" applyAlignment="1" applyProtection="1">
      <alignment horizontal="center"/>
      <protection locked="0"/>
    </xf>
    <xf numFmtId="44" fontId="1" fillId="2" borderId="41" xfId="0" applyNumberFormat="1" applyFont="1" applyFill="1" applyBorder="1" applyAlignment="1" applyProtection="1">
      <alignment horizontal="left"/>
      <protection locked="0"/>
    </xf>
    <xf numFmtId="44" fontId="1" fillId="2" borderId="42" xfId="0" applyNumberFormat="1" applyFont="1" applyFill="1" applyBorder="1" applyAlignment="1" applyProtection="1">
      <alignment horizontal="left"/>
      <protection locked="0"/>
    </xf>
    <xf numFmtId="44" fontId="1" fillId="2" borderId="46" xfId="0" applyNumberFormat="1" applyFont="1" applyFill="1" applyBorder="1" applyAlignment="1" applyProtection="1">
      <alignment horizontal="left"/>
      <protection locked="0"/>
    </xf>
    <xf numFmtId="44" fontId="1" fillId="2" borderId="38" xfId="0" applyNumberFormat="1" applyFont="1" applyFill="1" applyBorder="1" applyAlignment="1" applyProtection="1">
      <alignment horizontal="left"/>
      <protection locked="0"/>
    </xf>
    <xf numFmtId="44" fontId="1" fillId="2" borderId="39" xfId="0" applyNumberFormat="1" applyFont="1" applyFill="1" applyBorder="1" applyAlignment="1" applyProtection="1">
      <alignment horizontal="left"/>
      <protection locked="0"/>
    </xf>
    <xf numFmtId="0" fontId="1" fillId="2" borderId="50" xfId="0" applyNumberFormat="1" applyFont="1" applyFill="1" applyBorder="1" applyAlignment="1" applyProtection="1">
      <alignment horizontal="left"/>
      <protection locked="0"/>
    </xf>
    <xf numFmtId="0" fontId="1" fillId="2" borderId="51" xfId="0" applyNumberFormat="1" applyFont="1" applyFill="1" applyBorder="1" applyAlignment="1" applyProtection="1">
      <alignment horizontal="left"/>
      <protection locked="0"/>
    </xf>
    <xf numFmtId="0" fontId="1" fillId="2" borderId="72" xfId="0" applyNumberFormat="1" applyFont="1" applyFill="1" applyBorder="1" applyAlignment="1" applyProtection="1">
      <alignment horizontal="left"/>
      <protection locked="0"/>
    </xf>
    <xf numFmtId="0" fontId="1" fillId="2" borderId="38" xfId="0" applyNumberFormat="1" applyFont="1" applyFill="1" applyBorder="1" applyAlignment="1" applyProtection="1">
      <alignment horizontal="left"/>
      <protection locked="0"/>
    </xf>
    <xf numFmtId="0" fontId="1" fillId="2" borderId="39" xfId="0" applyNumberFormat="1" applyFont="1" applyFill="1" applyBorder="1" applyAlignment="1" applyProtection="1">
      <alignment horizontal="left"/>
      <protection locked="0"/>
    </xf>
    <xf numFmtId="0" fontId="1" fillId="2" borderId="61" xfId="0" applyNumberFormat="1" applyFont="1" applyFill="1" applyBorder="1" applyAlignment="1" applyProtection="1">
      <alignment horizontal="left"/>
      <protection locked="0"/>
    </xf>
    <xf numFmtId="0" fontId="1" fillId="2" borderId="35" xfId="0" applyNumberFormat="1" applyFont="1" applyFill="1" applyBorder="1" applyAlignment="1" applyProtection="1">
      <alignment horizontal="left"/>
      <protection locked="0"/>
    </xf>
    <xf numFmtId="0" fontId="1" fillId="2" borderId="36" xfId="0" applyNumberFormat="1" applyFont="1" applyFill="1" applyBorder="1" applyAlignment="1" applyProtection="1">
      <alignment horizontal="left"/>
      <protection locked="0"/>
    </xf>
    <xf numFmtId="0" fontId="1" fillId="2" borderId="68" xfId="0" applyNumberFormat="1" applyFont="1" applyFill="1" applyBorder="1" applyAlignment="1" applyProtection="1">
      <alignment horizontal="left"/>
      <protection locked="0"/>
    </xf>
    <xf numFmtId="0" fontId="1" fillId="2" borderId="53" xfId="0" applyNumberFormat="1" applyFont="1" applyFill="1" applyBorder="1" applyAlignment="1" applyProtection="1">
      <alignment horizontal="left"/>
      <protection locked="0"/>
    </xf>
    <xf numFmtId="0" fontId="1" fillId="2" borderId="54" xfId="0" applyNumberFormat="1" applyFont="1" applyFill="1" applyBorder="1" applyAlignment="1" applyProtection="1">
      <alignment horizontal="left"/>
      <protection locked="0"/>
    </xf>
    <xf numFmtId="0" fontId="1" fillId="2" borderId="47" xfId="0" applyNumberFormat="1" applyFont="1" applyFill="1" applyBorder="1" applyAlignment="1" applyProtection="1">
      <alignment horizontal="left"/>
      <protection locked="0"/>
    </xf>
    <xf numFmtId="0" fontId="0" fillId="2" borderId="35" xfId="0" applyNumberFormat="1" applyFill="1" applyBorder="1" applyAlignment="1" applyProtection="1">
      <alignment horizontal="left"/>
      <protection locked="0"/>
    </xf>
    <xf numFmtId="0" fontId="0" fillId="2" borderId="41" xfId="0" applyNumberFormat="1" applyFill="1" applyBorder="1" applyAlignment="1" applyProtection="1">
      <alignment horizontal="left"/>
      <protection locked="0"/>
    </xf>
    <xf numFmtId="0" fontId="1" fillId="2" borderId="42" xfId="0" applyNumberFormat="1" applyFont="1" applyFill="1" applyBorder="1" applyAlignment="1" applyProtection="1">
      <alignment horizontal="left"/>
      <protection locked="0"/>
    </xf>
    <xf numFmtId="0" fontId="1" fillId="2" borderId="46" xfId="0" applyNumberFormat="1" applyFont="1" applyFill="1" applyBorder="1" applyAlignment="1" applyProtection="1">
      <alignment horizontal="left"/>
      <protection locked="0"/>
    </xf>
    <xf numFmtId="44" fontId="1" fillId="2" borderId="33" xfId="0" applyNumberFormat="1" applyFont="1" applyFill="1" applyBorder="1" applyAlignment="1" applyProtection="1">
      <alignment horizontal="center"/>
      <protection locked="0"/>
    </xf>
    <xf numFmtId="44" fontId="1" fillId="2" borderId="34" xfId="0" applyNumberFormat="1" applyFont="1" applyFill="1" applyBorder="1" applyAlignment="1" applyProtection="1">
      <alignment horizontal="center"/>
      <protection locked="0"/>
    </xf>
    <xf numFmtId="44" fontId="1" fillId="2" borderId="53" xfId="0" applyNumberFormat="1" applyFont="1" applyFill="1" applyBorder="1" applyAlignment="1" applyProtection="1">
      <alignment horizontal="center"/>
      <protection locked="0"/>
    </xf>
    <xf numFmtId="44" fontId="1" fillId="2" borderId="54" xfId="0" applyNumberFormat="1" applyFont="1" applyFill="1" applyBorder="1" applyAlignment="1" applyProtection="1">
      <alignment horizontal="center"/>
      <protection locked="0"/>
    </xf>
    <xf numFmtId="44" fontId="1" fillId="2" borderId="55" xfId="0" applyNumberFormat="1" applyFont="1" applyFill="1" applyBorder="1" applyAlignment="1" applyProtection="1">
      <alignment horizontal="center"/>
      <protection locked="0"/>
    </xf>
    <xf numFmtId="44" fontId="1" fillId="2" borderId="32" xfId="0" applyNumberFormat="1" applyFont="1" applyFill="1" applyBorder="1" applyAlignment="1" applyProtection="1">
      <alignment horizontal="center"/>
      <protection locked="0"/>
    </xf>
    <xf numFmtId="44" fontId="5" fillId="2" borderId="33" xfId="0" applyNumberFormat="1" applyFont="1" applyFill="1" applyBorder="1" applyAlignment="1" applyProtection="1">
      <alignment horizontal="center"/>
      <protection locked="0"/>
    </xf>
    <xf numFmtId="44" fontId="5" fillId="2" borderId="34" xfId="0" applyNumberFormat="1" applyFont="1" applyFill="1" applyBorder="1" applyAlignment="1" applyProtection="1">
      <alignment horizontal="center"/>
      <protection locked="0"/>
    </xf>
    <xf numFmtId="44" fontId="1" fillId="2" borderId="10" xfId="0" applyNumberFormat="1" applyFont="1" applyFill="1" applyBorder="1" applyAlignment="1" applyProtection="1">
      <alignment horizontal="right"/>
      <protection locked="0"/>
    </xf>
    <xf numFmtId="44" fontId="1" fillId="2" borderId="5" xfId="0" applyNumberFormat="1" applyFont="1" applyFill="1" applyBorder="1" applyAlignment="1" applyProtection="1">
      <alignment horizontal="right"/>
      <protection locked="0"/>
    </xf>
    <xf numFmtId="44" fontId="1" fillId="2" borderId="6" xfId="0" applyNumberFormat="1" applyFont="1" applyFill="1" applyBorder="1" applyAlignment="1" applyProtection="1">
      <alignment horizontal="right"/>
      <protection locked="0"/>
    </xf>
    <xf numFmtId="44" fontId="1" fillId="2" borderId="53" xfId="0" applyNumberFormat="1" applyFont="1" applyFill="1" applyBorder="1" applyAlignment="1" applyProtection="1">
      <alignment horizontal="left"/>
      <protection locked="0"/>
    </xf>
    <xf numFmtId="44" fontId="1" fillId="2" borderId="54" xfId="0" applyNumberFormat="1" applyFont="1" applyFill="1" applyBorder="1" applyAlignment="1" applyProtection="1">
      <alignment horizontal="left"/>
      <protection locked="0"/>
    </xf>
    <xf numFmtId="44" fontId="1" fillId="2" borderId="47" xfId="0" applyNumberFormat="1" applyFont="1" applyFill="1" applyBorder="1" applyAlignment="1" applyProtection="1">
      <alignment horizontal="left"/>
      <protection locked="0"/>
    </xf>
    <xf numFmtId="44" fontId="1" fillId="2" borderId="32" xfId="0" applyNumberFormat="1" applyFont="1" applyFill="1" applyBorder="1" applyAlignment="1" applyProtection="1">
      <alignment horizontal="left"/>
      <protection locked="0"/>
    </xf>
    <xf numFmtId="44" fontId="1" fillId="2" borderId="33" xfId="0" applyNumberFormat="1" applyFont="1" applyFill="1" applyBorder="1" applyAlignment="1" applyProtection="1">
      <alignment horizontal="left"/>
      <protection locked="0"/>
    </xf>
    <xf numFmtId="44" fontId="1" fillId="2" borderId="44" xfId="0" applyNumberFormat="1" applyFont="1" applyFill="1" applyBorder="1" applyAlignment="1" applyProtection="1">
      <alignment horizontal="left"/>
      <protection locked="0"/>
    </xf>
    <xf numFmtId="44" fontId="1" fillId="2" borderId="14" xfId="0" applyNumberFormat="1" applyFont="1" applyFill="1" applyBorder="1" applyAlignment="1" applyProtection="1">
      <alignment horizontal="left"/>
      <protection locked="0"/>
    </xf>
    <xf numFmtId="44" fontId="1" fillId="2" borderId="35" xfId="0" applyNumberFormat="1" applyFont="1" applyFill="1" applyBorder="1" applyAlignment="1" applyProtection="1">
      <alignment horizontal="left"/>
      <protection locked="0"/>
    </xf>
    <xf numFmtId="44" fontId="1" fillId="2" borderId="36" xfId="0" applyNumberFormat="1" applyFont="1" applyFill="1" applyBorder="1" applyAlignment="1" applyProtection="1">
      <alignment horizontal="left"/>
      <protection locked="0"/>
    </xf>
    <xf numFmtId="44" fontId="1" fillId="2" borderId="68" xfId="0" applyNumberFormat="1" applyFont="1" applyFill="1" applyBorder="1" applyAlignment="1" applyProtection="1">
      <alignment horizontal="left"/>
      <protection locked="0"/>
    </xf>
    <xf numFmtId="44" fontId="0" fillId="2" borderId="41" xfId="0" applyNumberFormat="1" applyFill="1" applyBorder="1" applyAlignment="1" applyProtection="1">
      <alignment horizontal="left"/>
      <protection locked="0"/>
    </xf>
    <xf numFmtId="44" fontId="0" fillId="2" borderId="35" xfId="0" applyNumberFormat="1" applyFill="1" applyBorder="1" applyAlignment="1" applyProtection="1">
      <alignment horizontal="left"/>
      <protection locked="0"/>
    </xf>
    <xf numFmtId="44" fontId="1" fillId="2" borderId="65" xfId="0" applyNumberFormat="1" applyFont="1" applyFill="1" applyBorder="1" applyAlignment="1" applyProtection="1">
      <alignment horizontal="center"/>
      <protection locked="0"/>
    </xf>
    <xf numFmtId="0" fontId="0" fillId="2" borderId="11" xfId="0" applyNumberFormat="1" applyFill="1" applyBorder="1" applyAlignment="1" applyProtection="1">
      <alignment horizontal="left"/>
      <protection locked="0"/>
    </xf>
    <xf numFmtId="0" fontId="1" fillId="2" borderId="12" xfId="0" applyNumberFormat="1" applyFont="1" applyFill="1" applyBorder="1" applyAlignment="1" applyProtection="1">
      <alignment horizontal="left"/>
      <protection locked="0"/>
    </xf>
    <xf numFmtId="0" fontId="1" fillId="2" borderId="11" xfId="0" applyNumberFormat="1" applyFont="1" applyFill="1" applyBorder="1" applyAlignment="1" applyProtection="1">
      <alignment horizontal="left"/>
      <protection locked="0"/>
    </xf>
    <xf numFmtId="0" fontId="1" fillId="2" borderId="41" xfId="0" applyNumberFormat="1" applyFont="1" applyFill="1" applyBorder="1" applyAlignment="1" applyProtection="1">
      <alignment horizontal="left"/>
      <protection locked="0"/>
    </xf>
    <xf numFmtId="44" fontId="1" fillId="2" borderId="11" xfId="0" applyNumberFormat="1" applyFont="1" applyFill="1" applyBorder="1" applyAlignment="1" applyProtection="1">
      <alignment horizontal="center"/>
      <protection locked="0"/>
    </xf>
    <xf numFmtId="44" fontId="1" fillId="2" borderId="11" xfId="0" applyNumberFormat="1" applyFont="1" applyFill="1" applyBorder="1" applyAlignment="1" applyProtection="1">
      <protection locked="0"/>
    </xf>
    <xf numFmtId="44" fontId="1" fillId="2" borderId="12" xfId="0" applyNumberFormat="1" applyFont="1" applyFill="1" applyBorder="1" applyAlignment="1" applyProtection="1">
      <protection locked="0"/>
    </xf>
    <xf numFmtId="44" fontId="1" fillId="2" borderId="8" xfId="0" applyNumberFormat="1" applyFont="1" applyFill="1" applyBorder="1" applyAlignment="1" applyProtection="1">
      <alignment horizontal="center"/>
      <protection locked="0"/>
    </xf>
    <xf numFmtId="44" fontId="1" fillId="2" borderId="2" xfId="0" applyNumberFormat="1" applyFont="1" applyFill="1" applyBorder="1" applyAlignment="1" applyProtection="1">
      <protection locked="0"/>
    </xf>
    <xf numFmtId="44" fontId="1" fillId="2" borderId="3" xfId="0" applyNumberFormat="1" applyFont="1" applyFill="1" applyBorder="1" applyAlignment="1" applyProtection="1">
      <protection locked="0"/>
    </xf>
    <xf numFmtId="44" fontId="17" fillId="2" borderId="49" xfId="0" applyNumberFormat="1" applyFont="1" applyFill="1" applyBorder="1" applyAlignment="1" applyProtection="1">
      <alignment horizontal="center"/>
      <protection locked="0"/>
    </xf>
    <xf numFmtId="44" fontId="5" fillId="2" borderId="4" xfId="0" applyNumberFormat="1" applyFont="1" applyFill="1" applyBorder="1" applyAlignment="1" applyProtection="1">
      <alignment horizontal="center"/>
      <protection locked="0"/>
    </xf>
    <xf numFmtId="44" fontId="1" fillId="2" borderId="18" xfId="0" applyNumberFormat="1" applyFont="1" applyFill="1" applyBorder="1" applyAlignment="1" applyProtection="1">
      <alignment horizontal="center"/>
      <protection locked="0"/>
    </xf>
    <xf numFmtId="44" fontId="1" fillId="2" borderId="29" xfId="0" applyNumberFormat="1" applyFont="1" applyFill="1" applyBorder="1" applyAlignment="1" applyProtection="1">
      <alignment horizontal="center"/>
      <protection locked="0"/>
    </xf>
    <xf numFmtId="44" fontId="1" fillId="2" borderId="24" xfId="0" applyNumberFormat="1" applyFont="1" applyFill="1" applyBorder="1" applyAlignment="1" applyProtection="1">
      <alignment horizontal="center"/>
      <protection locked="0"/>
    </xf>
    <xf numFmtId="44" fontId="1" fillId="2" borderId="30" xfId="0" applyNumberFormat="1" applyFont="1" applyFill="1" applyBorder="1" applyAlignment="1" applyProtection="1">
      <alignment horizontal="center"/>
      <protection locked="0"/>
    </xf>
    <xf numFmtId="44" fontId="2" fillId="2" borderId="49" xfId="0" applyNumberFormat="1" applyFont="1" applyFill="1" applyBorder="1" applyAlignment="1" applyProtection="1">
      <alignment horizontal="center"/>
      <protection locked="0"/>
    </xf>
    <xf numFmtId="44" fontId="5" fillId="2" borderId="62" xfId="0" applyNumberFormat="1" applyFont="1" applyFill="1" applyBorder="1" applyAlignment="1" applyProtection="1">
      <alignment horizontal="center"/>
      <protection locked="0"/>
    </xf>
    <xf numFmtId="10" fontId="1" fillId="2" borderId="56" xfId="0" applyNumberFormat="1" applyFont="1" applyFill="1" applyBorder="1" applyAlignment="1" applyProtection="1">
      <alignment horizontal="right"/>
      <protection locked="0"/>
    </xf>
    <xf numFmtId="44" fontId="0" fillId="2" borderId="2" xfId="0" applyNumberFormat="1" applyFont="1" applyFill="1" applyBorder="1" applyAlignment="1" applyProtection="1">
      <alignment horizontal="center"/>
      <protection locked="0"/>
    </xf>
    <xf numFmtId="44" fontId="0" fillId="2" borderId="3" xfId="0" applyNumberFormat="1" applyFont="1" applyFill="1" applyBorder="1" applyAlignment="1" applyProtection="1">
      <alignment horizontal="center"/>
      <protection locked="0"/>
    </xf>
    <xf numFmtId="44" fontId="0" fillId="2" borderId="4" xfId="0" applyNumberFormat="1" applyFont="1" applyFill="1" applyBorder="1" applyAlignment="1" applyProtection="1">
      <alignment horizontal="center"/>
      <protection locked="0"/>
    </xf>
    <xf numFmtId="10" fontId="1" fillId="2" borderId="63" xfId="0" applyNumberFormat="1" applyFont="1" applyFill="1" applyBorder="1" applyAlignment="1" applyProtection="1">
      <alignment horizontal="right"/>
      <protection locked="0"/>
    </xf>
    <xf numFmtId="10" fontId="1" fillId="2" borderId="49" xfId="0" applyNumberFormat="1" applyFont="1" applyFill="1" applyBorder="1" applyAlignment="1" applyProtection="1">
      <alignment horizontal="right"/>
      <protection locked="0"/>
    </xf>
    <xf numFmtId="44" fontId="17" fillId="2" borderId="67" xfId="0" applyNumberFormat="1" applyFont="1" applyFill="1" applyBorder="1" applyAlignment="1" applyProtection="1">
      <alignment horizontal="center"/>
      <protection locked="0"/>
    </xf>
    <xf numFmtId="44" fontId="2" fillId="2" borderId="48" xfId="0" applyNumberFormat="1" applyFont="1" applyFill="1" applyBorder="1" applyAlignment="1" applyProtection="1">
      <alignment horizontal="center"/>
      <protection locked="0"/>
    </xf>
    <xf numFmtId="44" fontId="2" fillId="2" borderId="67" xfId="0" applyNumberFormat="1" applyFont="1" applyFill="1" applyBorder="1" applyAlignment="1" applyProtection="1">
      <alignment horizontal="center"/>
      <protection locked="0"/>
    </xf>
    <xf numFmtId="44" fontId="1" fillId="2" borderId="67" xfId="0" applyNumberFormat="1" applyFont="1" applyFill="1" applyBorder="1" applyAlignment="1" applyProtection="1">
      <alignment horizontal="center"/>
      <protection locked="0"/>
    </xf>
    <xf numFmtId="44" fontId="1" fillId="2" borderId="7" xfId="0" applyNumberFormat="1" applyFont="1" applyFill="1" applyBorder="1" applyAlignment="1" applyProtection="1">
      <alignment horizontal="center"/>
      <protection locked="0"/>
    </xf>
    <xf numFmtId="44" fontId="1" fillId="2" borderId="25" xfId="0" applyNumberFormat="1" applyFont="1" applyFill="1" applyBorder="1" applyAlignment="1" applyProtection="1">
      <alignment horizontal="center"/>
      <protection locked="0"/>
    </xf>
    <xf numFmtId="44" fontId="17" fillId="2" borderId="2" xfId="0" applyNumberFormat="1" applyFont="1" applyFill="1" applyBorder="1" applyAlignment="1" applyProtection="1">
      <alignment horizontal="center"/>
      <protection locked="0"/>
    </xf>
    <xf numFmtId="44" fontId="0" fillId="2" borderId="10" xfId="0" applyNumberFormat="1" applyFont="1" applyFill="1" applyBorder="1" applyAlignment="1" applyProtection="1">
      <alignment horizontal="center"/>
      <protection locked="0"/>
    </xf>
    <xf numFmtId="44" fontId="0" fillId="2" borderId="5" xfId="0" applyNumberFormat="1" applyFont="1" applyFill="1" applyBorder="1" applyAlignment="1" applyProtection="1">
      <alignment horizontal="center"/>
      <protection locked="0"/>
    </xf>
    <xf numFmtId="44" fontId="0" fillId="2" borderId="6" xfId="0" applyNumberFormat="1" applyFont="1" applyFill="1" applyBorder="1" applyAlignment="1" applyProtection="1">
      <alignment horizontal="center"/>
      <protection locked="0"/>
    </xf>
    <xf numFmtId="44" fontId="1" fillId="2" borderId="16" xfId="0" applyNumberFormat="1" applyFont="1" applyFill="1" applyBorder="1" applyAlignment="1" applyProtection="1">
      <alignment horizontal="left"/>
      <protection locked="0"/>
    </xf>
    <xf numFmtId="44" fontId="1" fillId="2" borderId="7" xfId="0" applyNumberFormat="1" applyFont="1" applyFill="1" applyBorder="1" applyAlignment="1" applyProtection="1">
      <alignment horizontal="left"/>
      <protection locked="0"/>
    </xf>
    <xf numFmtId="44" fontId="1" fillId="2" borderId="25" xfId="0" applyNumberFormat="1" applyFont="1" applyFill="1" applyBorder="1" applyAlignment="1" applyProtection="1">
      <alignment horizontal="left"/>
      <protection locked="0"/>
    </xf>
    <xf numFmtId="10" fontId="0" fillId="2" borderId="49" xfId="0" applyNumberFormat="1" applyFont="1" applyFill="1" applyBorder="1" applyAlignment="1" applyProtection="1">
      <alignment horizontal="right"/>
      <protection locked="0"/>
    </xf>
    <xf numFmtId="10" fontId="1" fillId="2" borderId="64" xfId="0" applyNumberFormat="1" applyFont="1" applyFill="1" applyBorder="1" applyAlignment="1" applyProtection="1">
      <alignment horizontal="right"/>
      <protection locked="0"/>
    </xf>
    <xf numFmtId="44" fontId="1" fillId="2" borderId="16" xfId="0" applyNumberFormat="1" applyFont="1" applyFill="1" applyBorder="1" applyAlignment="1" applyProtection="1">
      <alignment horizontal="center"/>
      <protection locked="0"/>
    </xf>
    <xf numFmtId="165" fontId="17" fillId="2" borderId="7" xfId="0" applyNumberFormat="1" applyFont="1" applyFill="1" applyBorder="1" applyAlignment="1" applyProtection="1">
      <alignment horizontal="right"/>
      <protection locked="0"/>
    </xf>
    <xf numFmtId="43" fontId="17" fillId="2" borderId="7" xfId="0" applyNumberFormat="1" applyFont="1" applyFill="1" applyBorder="1" applyAlignment="1" applyProtection="1">
      <alignment horizontal="center"/>
      <protection locked="0"/>
    </xf>
    <xf numFmtId="44" fontId="17" fillId="2" borderId="10" xfId="0" applyNumberFormat="1" applyFont="1" applyFill="1" applyBorder="1" applyAlignment="1" applyProtection="1">
      <alignment horizontal="center"/>
      <protection locked="0"/>
    </xf>
    <xf numFmtId="44" fontId="17" fillId="2" borderId="5" xfId="0" applyNumberFormat="1" applyFont="1" applyFill="1" applyBorder="1" applyAlignment="1" applyProtection="1">
      <alignment horizontal="center"/>
      <protection locked="0"/>
    </xf>
    <xf numFmtId="44" fontId="17" fillId="2" borderId="6" xfId="0" applyNumberFormat="1" applyFont="1" applyFill="1" applyBorder="1" applyAlignment="1" applyProtection="1">
      <alignment horizontal="center"/>
      <protection locked="0"/>
    </xf>
    <xf numFmtId="10" fontId="1" fillId="2" borderId="62" xfId="0" applyNumberFormat="1" applyFont="1" applyFill="1" applyBorder="1" applyAlignment="1" applyProtection="1">
      <alignment horizontal="right"/>
      <protection locked="0"/>
    </xf>
    <xf numFmtId="10" fontId="0" fillId="2" borderId="56" xfId="0" applyNumberFormat="1" applyFont="1" applyFill="1" applyBorder="1" applyAlignment="1" applyProtection="1">
      <alignment horizontal="right"/>
      <protection locked="0"/>
    </xf>
    <xf numFmtId="44" fontId="0" fillId="2" borderId="56" xfId="0" applyNumberFormat="1" applyFont="1" applyFill="1" applyBorder="1" applyAlignment="1" applyProtection="1">
      <alignment horizontal="center"/>
      <protection locked="0"/>
    </xf>
    <xf numFmtId="44" fontId="1" fillId="2" borderId="38" xfId="0" applyNumberFormat="1" applyFont="1" applyFill="1" applyBorder="1" applyAlignment="1" applyProtection="1">
      <alignment horizontal="center"/>
      <protection locked="0"/>
    </xf>
    <xf numFmtId="10" fontId="0" fillId="2" borderId="48" xfId="0" applyNumberFormat="1" applyFont="1" applyFill="1" applyBorder="1" applyAlignment="1" applyProtection="1">
      <alignment horizontal="right"/>
      <protection locked="0"/>
    </xf>
    <xf numFmtId="44" fontId="1" fillId="2" borderId="39" xfId="0" applyNumberFormat="1" applyFont="1" applyFill="1" applyBorder="1" applyAlignment="1" applyProtection="1">
      <alignment horizontal="center"/>
      <protection locked="0"/>
    </xf>
    <xf numFmtId="44" fontId="1" fillId="2" borderId="40" xfId="0" applyNumberFormat="1" applyFont="1" applyFill="1" applyBorder="1" applyAlignment="1" applyProtection="1">
      <alignment horizontal="center"/>
      <protection locked="0"/>
    </xf>
    <xf numFmtId="44" fontId="1" fillId="2" borderId="57" xfId="0" applyNumberFormat="1" applyFont="1" applyFill="1" applyBorder="1" applyAlignment="1" applyProtection="1">
      <alignment horizontal="center"/>
      <protection locked="0"/>
    </xf>
    <xf numFmtId="44" fontId="1" fillId="2" borderId="58" xfId="0" applyNumberFormat="1" applyFont="1" applyFill="1" applyBorder="1" applyAlignment="1" applyProtection="1">
      <alignment horizontal="center"/>
      <protection locked="0"/>
    </xf>
    <xf numFmtId="44" fontId="1" fillId="2" borderId="59" xfId="0" applyNumberFormat="1" applyFont="1" applyFill="1" applyBorder="1" applyAlignment="1" applyProtection="1">
      <alignment horizontal="center"/>
      <protection locked="0"/>
    </xf>
    <xf numFmtId="44" fontId="1" fillId="2" borderId="50" xfId="0" applyNumberFormat="1" applyFont="1" applyFill="1" applyBorder="1" applyAlignment="1" applyProtection="1">
      <alignment horizontal="center"/>
      <protection locked="0"/>
    </xf>
    <xf numFmtId="44" fontId="1" fillId="2" borderId="51" xfId="0" applyNumberFormat="1" applyFont="1" applyFill="1" applyBorder="1" applyAlignment="1" applyProtection="1">
      <alignment horizontal="center"/>
      <protection locked="0"/>
    </xf>
    <xf numFmtId="44" fontId="1" fillId="2" borderId="52" xfId="0" applyNumberFormat="1" applyFont="1" applyFill="1" applyBorder="1" applyAlignment="1" applyProtection="1">
      <alignment horizontal="center"/>
      <protection locked="0"/>
    </xf>
    <xf numFmtId="44" fontId="1" fillId="2" borderId="49" xfId="0" applyNumberFormat="1" applyFont="1" applyFill="1" applyBorder="1" applyAlignment="1" applyProtection="1">
      <alignment horizontal="left"/>
      <protection locked="0"/>
    </xf>
    <xf numFmtId="44" fontId="0" fillId="2" borderId="48" xfId="0" applyNumberFormat="1" applyFill="1" applyBorder="1" applyAlignment="1" applyProtection="1">
      <alignment horizontal="left"/>
      <protection locked="0"/>
    </xf>
    <xf numFmtId="44" fontId="1" fillId="2" borderId="48" xfId="0" applyNumberFormat="1" applyFont="1" applyFill="1" applyBorder="1" applyAlignment="1" applyProtection="1">
      <alignment horizontal="left"/>
      <protection locked="0"/>
    </xf>
    <xf numFmtId="44" fontId="17" fillId="2" borderId="32" xfId="0" applyNumberFormat="1" applyFont="1" applyFill="1" applyBorder="1" applyAlignment="1" applyProtection="1">
      <alignment horizontal="center"/>
      <protection locked="0"/>
    </xf>
    <xf numFmtId="44" fontId="17" fillId="2" borderId="33" xfId="0" applyNumberFormat="1" applyFont="1" applyFill="1" applyBorder="1" applyAlignment="1" applyProtection="1">
      <alignment horizontal="center"/>
      <protection locked="0"/>
    </xf>
    <xf numFmtId="44" fontId="17" fillId="2" borderId="34" xfId="0" applyNumberFormat="1" applyFont="1" applyFill="1" applyBorder="1" applyAlignment="1" applyProtection="1">
      <alignment horizontal="center"/>
      <protection locked="0"/>
    </xf>
    <xf numFmtId="44" fontId="1" fillId="2" borderId="56" xfId="0" applyNumberFormat="1" applyFont="1" applyFill="1" applyBorder="1" applyAlignment="1" applyProtection="1">
      <alignment horizontal="left"/>
      <protection locked="0"/>
    </xf>
    <xf numFmtId="44" fontId="0" fillId="2" borderId="49" xfId="0" applyNumberFormat="1" applyFill="1" applyBorder="1" applyAlignment="1" applyProtection="1">
      <alignment horizontal="left"/>
      <protection locked="0"/>
    </xf>
    <xf numFmtId="44" fontId="0" fillId="2" borderId="56" xfId="0" applyNumberFormat="1" applyFill="1" applyBorder="1" applyAlignment="1" applyProtection="1">
      <alignment horizontal="left"/>
      <protection locked="0"/>
    </xf>
    <xf numFmtId="44" fontId="17" fillId="2" borderId="56" xfId="0" applyNumberFormat="1" applyFont="1" applyFill="1" applyBorder="1" applyAlignment="1" applyProtection="1">
      <alignment horizontal="left"/>
      <protection locked="0"/>
    </xf>
    <xf numFmtId="44" fontId="1" fillId="2" borderId="13" xfId="0" applyNumberFormat="1" applyFont="1" applyFill="1" applyBorder="1" applyAlignment="1" applyProtection="1">
      <alignment horizontal="right"/>
      <protection locked="0"/>
    </xf>
    <xf numFmtId="44" fontId="1" fillId="2" borderId="15" xfId="0" applyNumberFormat="1" applyFont="1" applyFill="1" applyBorder="1" applyAlignment="1" applyProtection="1">
      <alignment horizontal="right"/>
      <protection locked="0"/>
    </xf>
    <xf numFmtId="44" fontId="1" fillId="2" borderId="11" xfId="0" applyNumberFormat="1" applyFont="1" applyFill="1" applyBorder="1" applyAlignment="1" applyProtection="1">
      <alignment horizontal="right"/>
      <protection locked="0"/>
    </xf>
    <xf numFmtId="44" fontId="1" fillId="2" borderId="12" xfId="0" applyNumberFormat="1" applyFont="1" applyFill="1" applyBorder="1" applyAlignment="1" applyProtection="1">
      <alignment horizontal="right"/>
      <protection locked="0"/>
    </xf>
    <xf numFmtId="44" fontId="1" fillId="2" borderId="19" xfId="0" applyNumberFormat="1" applyFont="1" applyFill="1" applyBorder="1" applyAlignment="1" applyProtection="1">
      <alignment horizontal="right"/>
      <protection locked="0"/>
    </xf>
    <xf numFmtId="44" fontId="1" fillId="2" borderId="2" xfId="0" applyNumberFormat="1" applyFont="1" applyFill="1" applyBorder="1" applyAlignment="1" applyProtection="1">
      <alignment horizontal="right"/>
      <protection locked="0"/>
    </xf>
    <xf numFmtId="44" fontId="1" fillId="2" borderId="3" xfId="0" applyNumberFormat="1" applyFont="1" applyFill="1" applyBorder="1" applyAlignment="1" applyProtection="1">
      <alignment horizontal="right"/>
      <protection locked="0"/>
    </xf>
    <xf numFmtId="44" fontId="1" fillId="2" borderId="4" xfId="0" applyNumberFormat="1" applyFont="1" applyFill="1" applyBorder="1" applyAlignment="1" applyProtection="1">
      <alignment horizontal="right"/>
      <protection locked="0"/>
    </xf>
    <xf numFmtId="44" fontId="1" fillId="2" borderId="18" xfId="0" applyNumberFormat="1" applyFont="1" applyFill="1" applyBorder="1" applyAlignment="1" applyProtection="1">
      <alignment horizontal="center" vertical="center"/>
      <protection locked="0"/>
    </xf>
    <xf numFmtId="44" fontId="1" fillId="2" borderId="0" xfId="0" applyNumberFormat="1" applyFont="1" applyFill="1" applyBorder="1" applyAlignment="1" applyProtection="1">
      <alignment horizontal="center" vertical="center"/>
      <protection locked="0"/>
    </xf>
    <xf numFmtId="44" fontId="1" fillId="2" borderId="26" xfId="0" applyNumberFormat="1" applyFont="1" applyFill="1" applyBorder="1" applyAlignment="1" applyProtection="1">
      <alignment horizontal="center" vertical="center"/>
      <protection locked="0"/>
    </xf>
    <xf numFmtId="44" fontId="1" fillId="2" borderId="6" xfId="0" applyNumberFormat="1" applyFont="1" applyFill="1" applyBorder="1" applyAlignment="1" applyProtection="1">
      <alignment horizontal="left"/>
      <protection locked="0"/>
    </xf>
    <xf numFmtId="167" fontId="3" fillId="2" borderId="14" xfId="0" applyNumberFormat="1" applyFont="1" applyFill="1" applyBorder="1" applyAlignment="1" applyProtection="1">
      <alignment horizontal="center"/>
      <protection locked="0"/>
    </xf>
    <xf numFmtId="44" fontId="1" fillId="2" borderId="24" xfId="0" applyNumberFormat="1" applyFont="1" applyFill="1" applyBorder="1" applyAlignment="1" applyProtection="1">
      <alignment horizontal="right"/>
      <protection locked="0"/>
    </xf>
    <xf numFmtId="44" fontId="1" fillId="2" borderId="20" xfId="0" applyNumberFormat="1" applyFont="1" applyFill="1" applyBorder="1" applyAlignment="1" applyProtection="1">
      <alignment horizontal="right"/>
      <protection locked="0"/>
    </xf>
    <xf numFmtId="44" fontId="1" fillId="2" borderId="21" xfId="0" applyNumberFormat="1" applyFont="1" applyFill="1" applyBorder="1" applyAlignment="1" applyProtection="1">
      <alignment horizontal="right"/>
      <protection locked="0"/>
    </xf>
    <xf numFmtId="44" fontId="1" fillId="2" borderId="23" xfId="0" applyNumberFormat="1" applyFont="1" applyFill="1" applyBorder="1" applyAlignment="1" applyProtection="1">
      <alignment horizontal="right"/>
      <protection locked="0"/>
    </xf>
    <xf numFmtId="44" fontId="1" fillId="2" borderId="1" xfId="0" applyNumberFormat="1" applyFont="1" applyFill="1" applyBorder="1" applyAlignment="1" applyProtection="1">
      <alignment horizontal="right"/>
      <protection locked="0"/>
    </xf>
    <xf numFmtId="44" fontId="1" fillId="2" borderId="22" xfId="0" applyNumberFormat="1" applyFont="1" applyFill="1" applyBorder="1" applyAlignment="1" applyProtection="1">
      <alignment horizontal="right"/>
      <protection locked="0"/>
    </xf>
    <xf numFmtId="44" fontId="2" fillId="2" borderId="13" xfId="0" applyNumberFormat="1" applyFont="1" applyFill="1" applyBorder="1" applyAlignment="1" applyProtection="1">
      <alignment horizontal="right"/>
      <protection locked="0"/>
    </xf>
    <xf numFmtId="44" fontId="2" fillId="2" borderId="14" xfId="0" applyNumberFormat="1" applyFont="1" applyFill="1" applyBorder="1" applyAlignment="1" applyProtection="1">
      <alignment horizontal="right"/>
      <protection locked="0"/>
    </xf>
    <xf numFmtId="44" fontId="2" fillId="2" borderId="15" xfId="0" applyNumberFormat="1" applyFont="1" applyFill="1" applyBorder="1" applyAlignment="1" applyProtection="1">
      <alignment horizontal="right"/>
      <protection locked="0"/>
    </xf>
    <xf numFmtId="44" fontId="2" fillId="2" borderId="18" xfId="0" applyNumberFormat="1" applyFont="1" applyFill="1" applyBorder="1" applyAlignment="1" applyProtection="1">
      <alignment horizontal="right"/>
      <protection locked="0"/>
    </xf>
    <xf numFmtId="44" fontId="2" fillId="2" borderId="0" xfId="0" applyNumberFormat="1" applyFont="1" applyFill="1" applyBorder="1" applyAlignment="1" applyProtection="1">
      <alignment horizontal="right"/>
      <protection locked="0"/>
    </xf>
    <xf numFmtId="44" fontId="2" fillId="2" borderId="26" xfId="0" applyNumberFormat="1" applyFont="1" applyFill="1" applyBorder="1" applyAlignment="1" applyProtection="1">
      <alignment horizontal="right"/>
      <protection locked="0"/>
    </xf>
    <xf numFmtId="44" fontId="0" fillId="2" borderId="32" xfId="0" applyNumberFormat="1" applyFill="1" applyBorder="1" applyAlignment="1" applyProtection="1">
      <alignment horizontal="left"/>
      <protection locked="0"/>
    </xf>
    <xf numFmtId="44" fontId="2" fillId="2" borderId="11" xfId="0" applyNumberFormat="1" applyFont="1" applyFill="1" applyBorder="1" applyAlignment="1" applyProtection="1">
      <alignment horizontal="right"/>
      <protection locked="0"/>
    </xf>
    <xf numFmtId="44" fontId="2" fillId="2" borderId="12" xfId="0" applyNumberFormat="1" applyFont="1" applyFill="1" applyBorder="1" applyAlignment="1" applyProtection="1">
      <alignment horizontal="right"/>
      <protection locked="0"/>
    </xf>
    <xf numFmtId="44" fontId="2" fillId="2" borderId="19" xfId="0" applyNumberFormat="1" applyFont="1" applyFill="1" applyBorder="1" applyAlignment="1" applyProtection="1">
      <alignment horizontal="right"/>
      <protection locked="0"/>
    </xf>
    <xf numFmtId="44" fontId="1" fillId="2" borderId="8" xfId="0" applyNumberFormat="1" applyFont="1" applyFill="1" applyBorder="1" applyAlignment="1" applyProtection="1">
      <alignment horizontal="right"/>
      <protection locked="0"/>
    </xf>
    <xf numFmtId="44" fontId="1" fillId="2" borderId="9" xfId="0" applyNumberFormat="1" applyFont="1" applyFill="1" applyBorder="1" applyAlignment="1" applyProtection="1">
      <alignment horizontal="right"/>
      <protection locked="0"/>
    </xf>
    <xf numFmtId="44" fontId="1" fillId="2" borderId="17" xfId="0" applyNumberFormat="1" applyFont="1" applyFill="1" applyBorder="1" applyAlignment="1" applyProtection="1">
      <alignment horizontal="right"/>
      <protection locked="0"/>
    </xf>
    <xf numFmtId="44" fontId="1" fillId="2" borderId="41" xfId="0" applyNumberFormat="1" applyFont="1" applyFill="1" applyBorder="1" applyAlignment="1" applyProtection="1">
      <alignment horizontal="center"/>
      <protection locked="0"/>
    </xf>
    <xf numFmtId="44" fontId="1" fillId="2" borderId="42" xfId="0" applyNumberFormat="1" applyFont="1" applyFill="1" applyBorder="1" applyAlignment="1" applyProtection="1">
      <alignment horizontal="center"/>
      <protection locked="0"/>
    </xf>
    <xf numFmtId="44" fontId="1" fillId="2" borderId="43" xfId="0" applyNumberFormat="1" applyFont="1" applyFill="1" applyBorder="1" applyAlignment="1" applyProtection="1">
      <alignment horizontal="center"/>
      <protection locked="0"/>
    </xf>
    <xf numFmtId="44" fontId="1" fillId="2" borderId="8" xfId="0" applyNumberFormat="1" applyFont="1" applyFill="1" applyBorder="1" applyAlignment="1" applyProtection="1">
      <alignment horizontal="center" vertical="center"/>
      <protection locked="0"/>
    </xf>
    <xf numFmtId="44" fontId="1" fillId="2" borderId="9" xfId="0" applyNumberFormat="1" applyFont="1" applyFill="1" applyBorder="1" applyAlignment="1" applyProtection="1">
      <alignment horizontal="center" vertical="center"/>
      <protection locked="0"/>
    </xf>
    <xf numFmtId="44" fontId="1" fillId="2" borderId="17" xfId="0" applyNumberFormat="1" applyFont="1" applyFill="1" applyBorder="1" applyAlignment="1" applyProtection="1">
      <alignment horizontal="center" vertical="center"/>
      <protection locked="0"/>
    </xf>
    <xf numFmtId="44" fontId="1" fillId="2" borderId="24" xfId="0" applyNumberFormat="1" applyFont="1" applyFill="1" applyBorder="1" applyAlignment="1" applyProtection="1">
      <alignment horizontal="center" vertical="center"/>
      <protection locked="0"/>
    </xf>
    <xf numFmtId="44" fontId="1" fillId="2" borderId="20" xfId="0" applyNumberFormat="1" applyFont="1" applyFill="1" applyBorder="1" applyAlignment="1" applyProtection="1">
      <alignment horizontal="center" vertical="center"/>
      <protection locked="0"/>
    </xf>
    <xf numFmtId="44" fontId="1" fillId="2" borderId="21" xfId="0" applyNumberFormat="1" applyFont="1" applyFill="1" applyBorder="1" applyAlignment="1" applyProtection="1">
      <alignment horizontal="center" vertical="center"/>
      <protection locked="0"/>
    </xf>
    <xf numFmtId="44" fontId="1" fillId="2" borderId="34" xfId="0" applyNumberFormat="1" applyFont="1" applyFill="1" applyBorder="1" applyAlignment="1" applyProtection="1">
      <alignment horizontal="left"/>
      <protection locked="0"/>
    </xf>
    <xf numFmtId="44" fontId="2" fillId="2" borderId="41" xfId="0" applyNumberFormat="1" applyFont="1" applyFill="1" applyBorder="1" applyAlignment="1" applyProtection="1">
      <alignment horizontal="center"/>
      <protection locked="0"/>
    </xf>
    <xf numFmtId="44" fontId="2" fillId="2" borderId="42" xfId="0" applyNumberFormat="1" applyFont="1" applyFill="1" applyBorder="1" applyAlignment="1" applyProtection="1">
      <alignment horizontal="center"/>
      <protection locked="0"/>
    </xf>
    <xf numFmtId="44" fontId="2" fillId="2" borderId="43" xfId="0" applyNumberFormat="1" applyFont="1" applyFill="1" applyBorder="1" applyAlignment="1" applyProtection="1">
      <alignment horizontal="center"/>
      <protection locked="0"/>
    </xf>
    <xf numFmtId="44" fontId="2" fillId="2" borderId="32" xfId="0" applyNumberFormat="1" applyFont="1" applyFill="1" applyBorder="1" applyAlignment="1" applyProtection="1">
      <alignment horizontal="center"/>
      <protection locked="0"/>
    </xf>
    <xf numFmtId="44" fontId="1" fillId="2" borderId="37" xfId="0" applyNumberFormat="1" applyFont="1" applyFill="1" applyBorder="1" applyAlignment="1" applyProtection="1">
      <alignment horizontal="left"/>
      <protection locked="0"/>
    </xf>
    <xf numFmtId="44" fontId="2" fillId="2" borderId="35" xfId="0" applyNumberFormat="1" applyFont="1" applyFill="1" applyBorder="1" applyAlignment="1" applyProtection="1">
      <alignment horizontal="center"/>
      <protection locked="0"/>
    </xf>
    <xf numFmtId="44" fontId="2" fillId="2" borderId="36" xfId="0" applyNumberFormat="1" applyFont="1" applyFill="1" applyBorder="1" applyAlignment="1" applyProtection="1">
      <alignment horizontal="center"/>
      <protection locked="0"/>
    </xf>
    <xf numFmtId="44" fontId="2" fillId="2" borderId="37" xfId="0" applyNumberFormat="1" applyFont="1" applyFill="1" applyBorder="1" applyAlignment="1" applyProtection="1">
      <alignment horizontal="center"/>
      <protection locked="0"/>
    </xf>
    <xf numFmtId="44" fontId="1" fillId="2" borderId="16" xfId="0" applyNumberFormat="1" applyFont="1" applyFill="1" applyBorder="1" applyAlignment="1" applyProtection="1">
      <alignment horizontal="right"/>
      <protection locked="0"/>
    </xf>
    <xf numFmtId="44" fontId="1" fillId="2" borderId="7" xfId="0" applyNumberFormat="1" applyFont="1" applyFill="1" applyBorder="1" applyAlignment="1" applyProtection="1">
      <alignment horizontal="right"/>
      <protection locked="0"/>
    </xf>
    <xf numFmtId="44" fontId="1" fillId="2" borderId="25" xfId="0" applyNumberFormat="1" applyFont="1" applyFill="1" applyBorder="1" applyAlignment="1" applyProtection="1">
      <alignment horizontal="right"/>
      <protection locked="0"/>
    </xf>
    <xf numFmtId="44" fontId="17" fillId="2" borderId="35" xfId="0" applyNumberFormat="1" applyFont="1" applyFill="1" applyBorder="1" applyAlignment="1" applyProtection="1">
      <alignment horizontal="center"/>
      <protection locked="0"/>
    </xf>
    <xf numFmtId="44" fontId="17" fillId="2" borderId="36" xfId="0" applyNumberFormat="1" applyFont="1" applyFill="1" applyBorder="1" applyAlignment="1" applyProtection="1">
      <alignment horizontal="center"/>
      <protection locked="0"/>
    </xf>
    <xf numFmtId="44" fontId="17" fillId="2" borderId="37" xfId="0" applyNumberFormat="1" applyFont="1" applyFill="1" applyBorder="1" applyAlignment="1" applyProtection="1">
      <alignment horizontal="center"/>
      <protection locked="0"/>
    </xf>
    <xf numFmtId="10" fontId="1" fillId="2" borderId="64" xfId="0" applyNumberFormat="1" applyFont="1" applyFill="1" applyBorder="1" applyAlignment="1" applyProtection="1">
      <alignment horizontal="center"/>
      <protection locked="0"/>
    </xf>
    <xf numFmtId="44" fontId="1" fillId="2" borderId="35" xfId="0" applyNumberFormat="1" applyFont="1" applyFill="1" applyBorder="1" applyAlignment="1" applyProtection="1">
      <alignment horizontal="center"/>
      <protection locked="0"/>
    </xf>
    <xf numFmtId="44" fontId="1" fillId="2" borderId="36" xfId="0" applyNumberFormat="1" applyFont="1" applyFill="1" applyBorder="1" applyAlignment="1" applyProtection="1">
      <alignment horizontal="center"/>
      <protection locked="0"/>
    </xf>
    <xf numFmtId="44" fontId="1" fillId="2" borderId="37" xfId="0" applyNumberFormat="1" applyFont="1" applyFill="1" applyBorder="1" applyAlignment="1" applyProtection="1">
      <alignment horizontal="center"/>
      <protection locked="0"/>
    </xf>
    <xf numFmtId="10" fontId="1" fillId="2" borderId="63" xfId="0" applyNumberFormat="1" applyFont="1" applyFill="1" applyBorder="1" applyAlignment="1" applyProtection="1">
      <alignment horizontal="center"/>
      <protection locked="0"/>
    </xf>
    <xf numFmtId="44" fontId="1" fillId="2" borderId="16" xfId="0" applyNumberFormat="1" applyFont="1" applyFill="1" applyBorder="1" applyAlignment="1" applyProtection="1">
      <alignment horizontal="left" indent="1"/>
      <protection locked="0"/>
    </xf>
    <xf numFmtId="44" fontId="1" fillId="2" borderId="7" xfId="0" applyNumberFormat="1" applyFont="1" applyFill="1" applyBorder="1" applyAlignment="1" applyProtection="1">
      <alignment horizontal="left" indent="1"/>
      <protection locked="0"/>
    </xf>
    <xf numFmtId="44" fontId="1" fillId="2" borderId="25" xfId="0" applyNumberFormat="1" applyFont="1" applyFill="1" applyBorder="1" applyAlignment="1" applyProtection="1">
      <alignment horizontal="left" indent="1"/>
      <protection locked="0"/>
    </xf>
    <xf numFmtId="44" fontId="2" fillId="2" borderId="2" xfId="0" applyNumberFormat="1" applyFont="1" applyFill="1" applyBorder="1" applyAlignment="1" applyProtection="1">
      <alignment horizontal="right"/>
      <protection locked="0"/>
    </xf>
    <xf numFmtId="44" fontId="2" fillId="2" borderId="3" xfId="0" applyNumberFormat="1" applyFont="1" applyFill="1" applyBorder="1" applyAlignment="1" applyProtection="1">
      <alignment horizontal="right"/>
      <protection locked="0"/>
    </xf>
    <xf numFmtId="44" fontId="2" fillId="2" borderId="4" xfId="0" applyNumberFormat="1" applyFont="1" applyFill="1" applyBorder="1" applyAlignment="1" applyProtection="1">
      <alignment horizontal="right"/>
      <protection locked="0"/>
    </xf>
    <xf numFmtId="10" fontId="1" fillId="2" borderId="65" xfId="0" applyNumberFormat="1" applyFont="1" applyFill="1" applyBorder="1" applyAlignment="1" applyProtection="1">
      <alignment horizontal="center"/>
      <protection locked="0"/>
    </xf>
    <xf numFmtId="44" fontId="2" fillId="2" borderId="10" xfId="0" applyNumberFormat="1" applyFont="1" applyFill="1" applyBorder="1" applyAlignment="1" applyProtection="1">
      <alignment horizontal="right"/>
      <protection locked="0"/>
    </xf>
    <xf numFmtId="44" fontId="2" fillId="2" borderId="5" xfId="0" applyNumberFormat="1" applyFont="1" applyFill="1" applyBorder="1" applyAlignment="1" applyProtection="1">
      <alignment horizontal="right"/>
      <protection locked="0"/>
    </xf>
    <xf numFmtId="44" fontId="2" fillId="2" borderId="6" xfId="0" applyNumberFormat="1" applyFont="1" applyFill="1" applyBorder="1" applyAlignment="1" applyProtection="1">
      <alignment horizontal="right"/>
      <protection locked="0"/>
    </xf>
    <xf numFmtId="10" fontId="1" fillId="2" borderId="66" xfId="0" applyNumberFormat="1" applyFont="1" applyFill="1" applyBorder="1" applyAlignment="1" applyProtection="1">
      <alignment horizontal="center"/>
      <protection locked="0"/>
    </xf>
    <xf numFmtId="44" fontId="2" fillId="2" borderId="53" xfId="0" applyNumberFormat="1" applyFont="1" applyFill="1" applyBorder="1" applyAlignment="1" applyProtection="1">
      <alignment horizontal="center"/>
      <protection locked="0"/>
    </xf>
    <xf numFmtId="44" fontId="2" fillId="2" borderId="54" xfId="0" applyNumberFormat="1" applyFont="1" applyFill="1" applyBorder="1" applyAlignment="1" applyProtection="1">
      <alignment horizontal="center"/>
      <protection locked="0"/>
    </xf>
    <xf numFmtId="44" fontId="2" fillId="2" borderId="55" xfId="0" applyNumberFormat="1" applyFont="1" applyFill="1" applyBorder="1" applyAlignment="1" applyProtection="1">
      <alignment horizontal="center"/>
      <protection locked="0"/>
    </xf>
    <xf numFmtId="10" fontId="1" fillId="2" borderId="56" xfId="0" applyNumberFormat="1" applyFont="1" applyFill="1" applyBorder="1" applyAlignment="1" applyProtection="1">
      <alignment horizontal="center"/>
      <protection locked="0"/>
    </xf>
    <xf numFmtId="44" fontId="1" fillId="2" borderId="43" xfId="0" applyNumberFormat="1" applyFont="1" applyFill="1" applyBorder="1" applyAlignment="1" applyProtection="1">
      <alignment horizontal="left"/>
      <protection locked="0"/>
    </xf>
    <xf numFmtId="44" fontId="1" fillId="2" borderId="40" xfId="0" applyNumberFormat="1" applyFont="1" applyFill="1" applyBorder="1" applyAlignment="1" applyProtection="1">
      <alignment horizontal="left"/>
      <protection locked="0"/>
    </xf>
    <xf numFmtId="44" fontId="2" fillId="2" borderId="64" xfId="0" applyNumberFormat="1" applyFont="1" applyFill="1" applyBorder="1" applyAlignment="1" applyProtection="1">
      <alignment horizontal="center"/>
      <protection locked="0"/>
    </xf>
    <xf numFmtId="44" fontId="6" fillId="2" borderId="63" xfId="0" applyNumberFormat="1" applyFont="1" applyFill="1" applyBorder="1" applyAlignment="1" applyProtection="1">
      <alignment horizontal="center"/>
      <protection locked="0"/>
    </xf>
    <xf numFmtId="44" fontId="1" fillId="2" borderId="62" xfId="0" applyNumberFormat="1" applyFont="1" applyFill="1" applyBorder="1" applyAlignment="1" applyProtection="1">
      <alignment horizontal="left"/>
      <protection locked="0"/>
    </xf>
    <xf numFmtId="10" fontId="2" fillId="2" borderId="64" xfId="0" applyNumberFormat="1" applyFont="1" applyFill="1" applyBorder="1" applyAlignment="1" applyProtection="1">
      <alignment horizontal="center"/>
      <protection locked="0"/>
    </xf>
    <xf numFmtId="10" fontId="1" fillId="2" borderId="62" xfId="0" applyNumberFormat="1" applyFont="1" applyFill="1" applyBorder="1" applyAlignment="1" applyProtection="1">
      <alignment horizontal="center"/>
      <protection locked="0"/>
    </xf>
    <xf numFmtId="44" fontId="2" fillId="2" borderId="5" xfId="0" applyNumberFormat="1" applyFont="1" applyFill="1" applyBorder="1" applyAlignment="1" applyProtection="1">
      <alignment horizontal="center"/>
      <protection locked="0"/>
    </xf>
    <xf numFmtId="44" fontId="2" fillId="2" borderId="1" xfId="0" applyNumberFormat="1" applyFont="1" applyFill="1" applyBorder="1" applyAlignment="1" applyProtection="1">
      <alignment horizontal="center"/>
      <protection locked="0"/>
    </xf>
    <xf numFmtId="44" fontId="2" fillId="2" borderId="22" xfId="0" applyNumberFormat="1" applyFont="1" applyFill="1" applyBorder="1" applyAlignment="1" applyProtection="1">
      <alignment horizontal="center"/>
      <protection locked="0"/>
    </xf>
    <xf numFmtId="44" fontId="2" fillId="2" borderId="63" xfId="0" applyNumberFormat="1" applyFont="1" applyFill="1" applyBorder="1" applyAlignment="1" applyProtection="1">
      <alignment horizontal="center"/>
      <protection locked="0"/>
    </xf>
    <xf numFmtId="44" fontId="2" fillId="2" borderId="0" xfId="0" applyNumberFormat="1" applyFont="1" applyFill="1" applyBorder="1" applyAlignment="1" applyProtection="1">
      <alignment horizontal="center"/>
      <protection locked="0"/>
    </xf>
    <xf numFmtId="44" fontId="0" fillId="2" borderId="62" xfId="0" applyNumberFormat="1" applyFont="1" applyFill="1" applyBorder="1" applyAlignment="1" applyProtection="1">
      <alignment horizontal="center"/>
      <protection locked="0"/>
    </xf>
    <xf numFmtId="44" fontId="2" fillId="2" borderId="0" xfId="0" applyNumberFormat="1" applyFont="1" applyFill="1" applyBorder="1" applyAlignment="1" applyProtection="1">
      <alignment horizontal="left"/>
      <protection locked="0"/>
    </xf>
    <xf numFmtId="10" fontId="1" fillId="2" borderId="49" xfId="0" applyNumberFormat="1" applyFont="1" applyFill="1" applyBorder="1" applyAlignment="1" applyProtection="1">
      <alignment horizontal="center"/>
      <protection locked="0"/>
    </xf>
    <xf numFmtId="0" fontId="1" fillId="2" borderId="20" xfId="0" applyNumberFormat="1" applyFont="1" applyFill="1" applyBorder="1" applyAlignment="1" applyProtection="1">
      <alignment horizontal="center"/>
      <protection locked="0"/>
    </xf>
    <xf numFmtId="44" fontId="17" fillId="2" borderId="7" xfId="0" applyNumberFormat="1" applyFont="1" applyFill="1" applyBorder="1" applyAlignment="1" applyProtection="1">
      <alignment horizontal="center"/>
      <protection locked="0"/>
    </xf>
    <xf numFmtId="44" fontId="6" fillId="2" borderId="33" xfId="0" applyNumberFormat="1" applyFont="1" applyFill="1" applyBorder="1" applyAlignment="1" applyProtection="1">
      <alignment horizontal="center"/>
      <protection locked="0"/>
    </xf>
    <xf numFmtId="44" fontId="6" fillId="2" borderId="53" xfId="0" applyNumberFormat="1" applyFont="1" applyFill="1" applyBorder="1" applyAlignment="1" applyProtection="1">
      <alignment horizontal="center"/>
      <protection locked="0"/>
    </xf>
    <xf numFmtId="44" fontId="6" fillId="2" borderId="54" xfId="0" applyNumberFormat="1" applyFont="1" applyFill="1" applyBorder="1" applyAlignment="1" applyProtection="1">
      <alignment horizontal="center"/>
      <protection locked="0"/>
    </xf>
    <xf numFmtId="44" fontId="6" fillId="2" borderId="41" xfId="0" applyNumberFormat="1" applyFont="1" applyFill="1" applyBorder="1" applyAlignment="1" applyProtection="1">
      <alignment horizontal="left"/>
      <protection locked="0"/>
    </xf>
    <xf numFmtId="44" fontId="6" fillId="2" borderId="42" xfId="0" applyNumberFormat="1" applyFont="1" applyFill="1" applyBorder="1" applyAlignment="1" applyProtection="1">
      <alignment horizontal="left"/>
      <protection locked="0"/>
    </xf>
    <xf numFmtId="44" fontId="6" fillId="2" borderId="46" xfId="0" applyNumberFormat="1" applyFont="1" applyFill="1" applyBorder="1" applyAlignment="1" applyProtection="1">
      <alignment horizontal="left"/>
      <protection locked="0"/>
    </xf>
    <xf numFmtId="44" fontId="6" fillId="2" borderId="32" xfId="0" applyNumberFormat="1" applyFont="1" applyFill="1" applyBorder="1" applyAlignment="1" applyProtection="1">
      <alignment horizontal="center"/>
      <protection locked="0"/>
    </xf>
    <xf numFmtId="44" fontId="6" fillId="2" borderId="61" xfId="0" applyNumberFormat="1" applyFont="1" applyFill="1" applyBorder="1" applyAlignment="1" applyProtection="1">
      <alignment horizontal="center"/>
      <protection locked="0"/>
    </xf>
    <xf numFmtId="44" fontId="6" fillId="2" borderId="1" xfId="0" applyNumberFormat="1" applyFont="1" applyFill="1" applyBorder="1" applyAlignment="1" applyProtection="1">
      <alignment horizontal="center"/>
      <protection locked="0"/>
    </xf>
    <xf numFmtId="44" fontId="6" fillId="2" borderId="60" xfId="0" applyNumberFormat="1" applyFont="1" applyFill="1" applyBorder="1" applyAlignment="1" applyProtection="1">
      <alignment horizontal="center"/>
      <protection locked="0"/>
    </xf>
    <xf numFmtId="44" fontId="6" fillId="2" borderId="44"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5" xfId="0" applyNumberFormat="1" applyFont="1" applyFill="1" applyBorder="1" applyAlignment="1" applyProtection="1">
      <alignment horizontal="center"/>
      <protection locked="0"/>
    </xf>
    <xf numFmtId="44" fontId="6" fillId="2" borderId="22" xfId="0" applyNumberFormat="1" applyFont="1" applyFill="1" applyBorder="1" applyAlignment="1" applyProtection="1">
      <alignment horizontal="center"/>
      <protection locked="0"/>
    </xf>
    <xf numFmtId="44" fontId="6" fillId="2" borderId="34" xfId="0" applyNumberFormat="1" applyFont="1" applyFill="1" applyBorder="1" applyAlignment="1" applyProtection="1">
      <alignment horizontal="center"/>
      <protection locked="0"/>
    </xf>
    <xf numFmtId="44" fontId="0" fillId="2" borderId="61" xfId="0" applyNumberFormat="1" applyFont="1" applyFill="1" applyBorder="1" applyAlignment="1" applyProtection="1">
      <alignment horizontal="center"/>
      <protection locked="0"/>
    </xf>
    <xf numFmtId="44" fontId="0" fillId="2" borderId="1" xfId="0" applyNumberFormat="1" applyFont="1" applyFill="1" applyBorder="1" applyAlignment="1" applyProtection="1">
      <alignment horizontal="center"/>
      <protection locked="0"/>
    </xf>
    <xf numFmtId="44" fontId="0" fillId="2" borderId="60"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44" fontId="0" fillId="2" borderId="44" xfId="0" applyNumberFormat="1" applyFont="1" applyFill="1" applyBorder="1" applyAlignment="1" applyProtection="1">
      <alignment horizontal="center"/>
      <protection locked="0"/>
    </xf>
    <xf numFmtId="44" fontId="0" fillId="2" borderId="45" xfId="0" applyNumberFormat="1" applyFont="1" applyFill="1" applyBorder="1" applyAlignment="1" applyProtection="1">
      <alignment horizontal="center"/>
      <protection locked="0"/>
    </xf>
    <xf numFmtId="44" fontId="6" fillId="2" borderId="55" xfId="0" applyNumberFormat="1" applyFont="1" applyFill="1" applyBorder="1" applyAlignment="1" applyProtection="1">
      <alignment horizontal="center"/>
      <protection locked="0"/>
    </xf>
    <xf numFmtId="44" fontId="0" fillId="2" borderId="23" xfId="0" applyNumberFormat="1" applyFont="1" applyFill="1" applyBorder="1" applyAlignment="1" applyProtection="1">
      <alignment horizontal="center"/>
      <protection locked="0"/>
    </xf>
    <xf numFmtId="44" fontId="2" fillId="2" borderId="2" xfId="0" applyNumberFormat="1" applyFont="1" applyFill="1" applyBorder="1" applyAlignment="1" applyProtection="1">
      <alignment horizontal="center"/>
      <protection locked="0"/>
    </xf>
    <xf numFmtId="44" fontId="2" fillId="2" borderId="3" xfId="0" applyNumberFormat="1" applyFont="1" applyFill="1" applyBorder="1" applyAlignment="1" applyProtection="1">
      <alignment horizontal="center"/>
      <protection locked="0"/>
    </xf>
    <xf numFmtId="44" fontId="2" fillId="2" borderId="45" xfId="0" applyNumberFormat="1" applyFont="1" applyFill="1" applyBorder="1" applyAlignment="1" applyProtection="1">
      <alignment horizontal="center"/>
      <protection locked="0"/>
    </xf>
    <xf numFmtId="44" fontId="2" fillId="2" borderId="14" xfId="0" applyNumberFormat="1" applyFont="1" applyFill="1" applyBorder="1" applyAlignment="1" applyProtection="1">
      <alignment horizontal="center"/>
      <protection locked="0"/>
    </xf>
    <xf numFmtId="44" fontId="2" fillId="2" borderId="23" xfId="0" applyNumberFormat="1" applyFont="1" applyFill="1" applyBorder="1" applyAlignment="1" applyProtection="1">
      <alignment horizontal="center"/>
      <protection locked="0"/>
    </xf>
    <xf numFmtId="44" fontId="2" fillId="2" borderId="60" xfId="0" applyNumberFormat="1" applyFont="1" applyFill="1" applyBorder="1" applyAlignment="1" applyProtection="1">
      <alignment horizontal="center"/>
      <protection locked="0"/>
    </xf>
    <xf numFmtId="0" fontId="1" fillId="2" borderId="57" xfId="0" applyNumberFormat="1" applyFont="1" applyFill="1" applyBorder="1" applyAlignment="1" applyProtection="1">
      <alignment horizontal="left"/>
      <protection locked="0"/>
    </xf>
    <xf numFmtId="0" fontId="1" fillId="2" borderId="58" xfId="0" applyNumberFormat="1" applyFont="1" applyFill="1" applyBorder="1" applyAlignment="1" applyProtection="1">
      <alignment horizontal="left"/>
      <protection locked="0"/>
    </xf>
    <xf numFmtId="0" fontId="1" fillId="2" borderId="71" xfId="0" applyNumberFormat="1" applyFont="1" applyFill="1" applyBorder="1" applyAlignment="1" applyProtection="1">
      <alignment horizontal="left"/>
      <protection locked="0"/>
    </xf>
    <xf numFmtId="44" fontId="2" fillId="2" borderId="20" xfId="0" applyNumberFormat="1" applyFont="1" applyFill="1" applyBorder="1" applyAlignment="1" applyProtection="1">
      <alignment horizontal="center"/>
      <protection locked="0"/>
    </xf>
    <xf numFmtId="0" fontId="1" fillId="2" borderId="73" xfId="0" applyNumberFormat="1" applyFont="1" applyFill="1" applyBorder="1" applyAlignment="1" applyProtection="1">
      <alignment horizontal="left"/>
      <protection locked="0"/>
    </xf>
    <xf numFmtId="0" fontId="1" fillId="2" borderId="74" xfId="0" applyNumberFormat="1" applyFont="1" applyFill="1" applyBorder="1" applyAlignment="1" applyProtection="1">
      <alignment horizontal="left"/>
      <protection locked="0"/>
    </xf>
    <xf numFmtId="0" fontId="1" fillId="2" borderId="75" xfId="0" applyNumberFormat="1" applyFont="1" applyFill="1" applyBorder="1" applyAlignment="1" applyProtection="1">
      <alignment horizontal="left"/>
      <protection locked="0"/>
    </xf>
    <xf numFmtId="44" fontId="2" fillId="2" borderId="10" xfId="0" applyNumberFormat="1" applyFont="1" applyFill="1" applyBorder="1" applyAlignment="1" applyProtection="1">
      <alignment horizontal="center"/>
      <protection locked="0"/>
    </xf>
    <xf numFmtId="44" fontId="2" fillId="2" borderId="69" xfId="0" applyNumberFormat="1" applyFont="1" applyFill="1" applyBorder="1" applyAlignment="1" applyProtection="1">
      <alignment horizontal="center"/>
      <protection locked="0"/>
    </xf>
    <xf numFmtId="44" fontId="2" fillId="2" borderId="12" xfId="0" applyNumberFormat="1" applyFont="1" applyFill="1" applyBorder="1" applyAlignment="1" applyProtection="1">
      <alignment horizontal="center"/>
      <protection locked="0"/>
    </xf>
    <xf numFmtId="44" fontId="2" fillId="2" borderId="4" xfId="0" applyNumberFormat="1" applyFont="1" applyFill="1" applyBorder="1" applyAlignment="1" applyProtection="1">
      <alignment horizontal="center"/>
      <protection locked="0"/>
    </xf>
    <xf numFmtId="44" fontId="2" fillId="2" borderId="6" xfId="0" applyNumberFormat="1" applyFont="1" applyFill="1" applyBorder="1" applyAlignment="1" applyProtection="1">
      <alignment horizontal="center"/>
      <protection locked="0"/>
    </xf>
    <xf numFmtId="44" fontId="2" fillId="2" borderId="19" xfId="0" applyNumberFormat="1" applyFont="1" applyFill="1" applyBorder="1" applyAlignment="1" applyProtection="1">
      <alignment horizontal="center"/>
      <protection locked="0"/>
    </xf>
    <xf numFmtId="44" fontId="0" fillId="2" borderId="46" xfId="0" applyNumberFormat="1" applyFont="1" applyFill="1" applyBorder="1" applyAlignment="1" applyProtection="1">
      <alignment horizontal="center"/>
      <protection locked="0"/>
    </xf>
    <xf numFmtId="44" fontId="0" fillId="2" borderId="69" xfId="0" applyNumberFormat="1" applyFont="1" applyFill="1" applyBorder="1" applyAlignment="1" applyProtection="1">
      <alignment horizontal="center"/>
      <protection locked="0"/>
    </xf>
    <xf numFmtId="167" fontId="1" fillId="2" borderId="0" xfId="0" applyNumberFormat="1" applyFont="1" applyFill="1" applyBorder="1" applyAlignment="1" applyProtection="1">
      <alignment horizontal="right" readingOrder="2"/>
      <protection locked="0"/>
    </xf>
    <xf numFmtId="44" fontId="17" fillId="2" borderId="0" xfId="0" applyNumberFormat="1" applyFont="1" applyFill="1" applyBorder="1" applyAlignment="1" applyProtection="1">
      <alignment horizontal="center"/>
      <protection locked="0"/>
    </xf>
    <xf numFmtId="44" fontId="0" fillId="2" borderId="0" xfId="0" applyNumberFormat="1" applyFont="1" applyFill="1" applyBorder="1" applyAlignment="1" applyProtection="1">
      <alignment horizontal="center"/>
      <protection locked="0"/>
    </xf>
    <xf numFmtId="43" fontId="17" fillId="2" borderId="0" xfId="0" applyNumberFormat="1" applyFont="1" applyFill="1" applyBorder="1" applyAlignment="1" applyProtection="1">
      <alignment horizontal="center"/>
      <protection locked="0"/>
    </xf>
    <xf numFmtId="165" fontId="17" fillId="2" borderId="0" xfId="0" applyNumberFormat="1" applyFont="1" applyFill="1" applyBorder="1" applyAlignment="1" applyProtection="1">
      <alignment horizontal="right"/>
      <protection locked="0"/>
    </xf>
    <xf numFmtId="44" fontId="16" fillId="2" borderId="2" xfId="0" applyNumberFormat="1" applyFont="1" applyFill="1" applyBorder="1" applyAlignment="1" applyProtection="1">
      <alignment horizontal="center"/>
      <protection locked="0"/>
    </xf>
    <xf numFmtId="44" fontId="16" fillId="2" borderId="4" xfId="0" applyNumberFormat="1" applyFont="1" applyFill="1" applyBorder="1" applyAlignment="1" applyProtection="1">
      <alignment horizontal="center"/>
      <protection locked="0"/>
    </xf>
    <xf numFmtId="0" fontId="16" fillId="2" borderId="2" xfId="0" applyFont="1" applyFill="1" applyBorder="1" applyAlignment="1" applyProtection="1">
      <alignment horizontal="center"/>
      <protection locked="0"/>
    </xf>
    <xf numFmtId="0" fontId="16" fillId="2" borderId="4" xfId="0" applyFont="1" applyFill="1" applyBorder="1" applyAlignment="1" applyProtection="1">
      <alignment horizontal="center"/>
      <protection locked="0"/>
    </xf>
    <xf numFmtId="44" fontId="3" fillId="2" borderId="2" xfId="0" applyNumberFormat="1" applyFont="1" applyFill="1" applyBorder="1" applyAlignment="1" applyProtection="1">
      <alignment horizontal="center"/>
      <protection locked="0"/>
    </xf>
    <xf numFmtId="44" fontId="3" fillId="2" borderId="4" xfId="0" applyNumberFormat="1" applyFont="1" applyFill="1" applyBorder="1" applyAlignment="1" applyProtection="1">
      <alignment horizontal="center"/>
      <protection locked="0"/>
    </xf>
    <xf numFmtId="44" fontId="3" fillId="2" borderId="23" xfId="0" applyNumberFormat="1" applyFont="1" applyFill="1" applyBorder="1" applyAlignment="1" applyProtection="1">
      <alignment horizontal="center"/>
      <protection locked="0"/>
    </xf>
    <xf numFmtId="44" fontId="3" fillId="2" borderId="22" xfId="0" applyNumberFormat="1"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44" fontId="16" fillId="2" borderId="23" xfId="0" applyNumberFormat="1" applyFont="1" applyFill="1" applyBorder="1" applyAlignment="1" applyProtection="1">
      <alignment horizontal="center"/>
      <protection locked="0"/>
    </xf>
    <xf numFmtId="44" fontId="16" fillId="2" borderId="22" xfId="0" applyNumberFormat="1" applyFont="1" applyFill="1" applyBorder="1" applyAlignment="1" applyProtection="1">
      <alignment horizontal="center"/>
      <protection locked="0"/>
    </xf>
    <xf numFmtId="167" fontId="3" fillId="2" borderId="14" xfId="0" applyNumberFormat="1" applyFont="1" applyFill="1" applyBorder="1" applyAlignment="1" applyProtection="1">
      <alignment horizontal="right"/>
      <protection locked="0"/>
    </xf>
    <xf numFmtId="166" fontId="3" fillId="2" borderId="3" xfId="0" applyNumberFormat="1" applyFont="1" applyFill="1" applyBorder="1" applyAlignment="1" applyProtection="1">
      <alignment horizontal="center"/>
      <protection locked="0"/>
    </xf>
    <xf numFmtId="166" fontId="3" fillId="2" borderId="4" xfId="0" applyNumberFormat="1"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43" fontId="3" fillId="2" borderId="2" xfId="0" applyNumberFormat="1" applyFont="1" applyFill="1" applyBorder="1" applyAlignment="1" applyProtection="1">
      <alignment horizontal="center"/>
      <protection locked="0"/>
    </xf>
    <xf numFmtId="43" fontId="3" fillId="2" borderId="4" xfId="0" applyNumberFormat="1"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44" fontId="16" fillId="2" borderId="8" xfId="0" applyNumberFormat="1" applyFont="1" applyFill="1" applyBorder="1" applyAlignment="1" applyProtection="1">
      <alignment horizontal="center"/>
      <protection locked="0"/>
    </xf>
    <xf numFmtId="44" fontId="16" fillId="2" borderId="17"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166" fontId="16" fillId="2" borderId="3" xfId="0" applyNumberFormat="1" applyFont="1" applyFill="1" applyBorder="1" applyAlignment="1" applyProtection="1">
      <alignment horizontal="center"/>
      <protection locked="0"/>
    </xf>
    <xf numFmtId="166" fontId="16" fillId="2" borderId="4" xfId="0" applyNumberFormat="1" applyFont="1" applyFill="1" applyBorder="1" applyAlignment="1" applyProtection="1">
      <alignment horizontal="center"/>
      <protection locked="0"/>
    </xf>
    <xf numFmtId="0" fontId="13" fillId="2" borderId="0" xfId="0" applyFont="1" applyFill="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14" fontId="16" fillId="2" borderId="13" xfId="0" applyNumberFormat="1" applyFont="1" applyFill="1" applyBorder="1" applyAlignment="1" applyProtection="1">
      <alignment horizontal="center"/>
      <protection locked="0"/>
    </xf>
    <xf numFmtId="0" fontId="16" fillId="2" borderId="15" xfId="0" applyFont="1" applyFill="1" applyBorder="1" applyAlignment="1" applyProtection="1">
      <alignment horizontal="center"/>
      <protection locked="0"/>
    </xf>
    <xf numFmtId="14" fontId="16" fillId="2" borderId="11" xfId="0" applyNumberFormat="1" applyFont="1" applyFill="1" applyBorder="1" applyAlignment="1" applyProtection="1">
      <alignment horizontal="center"/>
      <protection locked="0"/>
    </xf>
    <xf numFmtId="0" fontId="16" fillId="2" borderId="19" xfId="0" applyFont="1" applyFill="1" applyBorder="1" applyAlignment="1" applyProtection="1">
      <alignment horizontal="center"/>
      <protection locked="0"/>
    </xf>
    <xf numFmtId="0" fontId="16" fillId="2" borderId="8" xfId="0" applyFont="1" applyFill="1" applyBorder="1" applyAlignment="1" applyProtection="1">
      <alignment horizontal="center"/>
      <protection locked="0"/>
    </xf>
    <xf numFmtId="0" fontId="16" fillId="2" borderId="17" xfId="0" applyFont="1" applyFill="1" applyBorder="1" applyAlignment="1" applyProtection="1">
      <alignment horizontal="center"/>
      <protection locked="0"/>
    </xf>
    <xf numFmtId="0" fontId="16" fillId="2" borderId="18" xfId="0" applyFont="1" applyFill="1" applyBorder="1" applyAlignment="1" applyProtection="1">
      <alignment horizontal="center"/>
      <protection locked="0"/>
    </xf>
    <xf numFmtId="0" fontId="16" fillId="2" borderId="26" xfId="0" applyFont="1" applyFill="1" applyBorder="1" applyAlignment="1" applyProtection="1">
      <alignment horizontal="center"/>
      <protection locked="0"/>
    </xf>
    <xf numFmtId="14" fontId="16" fillId="2" borderId="18" xfId="0" applyNumberFormat="1" applyFont="1" applyFill="1" applyBorder="1" applyAlignment="1" applyProtection="1">
      <alignment horizontal="center"/>
      <protection locked="0"/>
    </xf>
    <xf numFmtId="44" fontId="16" fillId="2" borderId="10" xfId="0" applyNumberFormat="1" applyFont="1" applyFill="1" applyBorder="1" applyAlignment="1" applyProtection="1">
      <alignment horizontal="center"/>
      <protection locked="0"/>
    </xf>
    <xf numFmtId="44" fontId="16" fillId="2" borderId="6" xfId="0" applyNumberFormat="1" applyFont="1" applyFill="1" applyBorder="1" applyAlignment="1" applyProtection="1">
      <alignment horizontal="center"/>
      <protection locked="0"/>
    </xf>
    <xf numFmtId="44" fontId="16" fillId="2" borderId="14" xfId="0" applyNumberFormat="1" applyFont="1" applyFill="1" applyBorder="1" applyAlignment="1" applyProtection="1">
      <alignment horizontal="center"/>
      <protection locked="0"/>
    </xf>
    <xf numFmtId="44" fontId="16" fillId="2" borderId="20" xfId="0" applyNumberFormat="1"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44" fontId="3" fillId="2" borderId="3" xfId="0" applyNumberFormat="1" applyFont="1" applyFill="1" applyBorder="1" applyAlignment="1" applyProtection="1">
      <alignment horizontal="center"/>
      <protection locked="0"/>
    </xf>
    <xf numFmtId="44" fontId="3" fillId="2" borderId="1" xfId="0" applyNumberFormat="1" applyFont="1"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16" fillId="2" borderId="3" xfId="0" applyFont="1" applyFill="1" applyBorder="1" applyAlignment="1" applyProtection="1">
      <alignment horizontal="center"/>
      <protection locked="0"/>
    </xf>
    <xf numFmtId="0" fontId="3" fillId="2" borderId="48" xfId="0" applyFont="1" applyFill="1" applyBorder="1" applyAlignment="1" applyProtection="1">
      <alignment horizontal="center"/>
      <protection locked="0"/>
    </xf>
    <xf numFmtId="0" fontId="3" fillId="2" borderId="63" xfId="0" applyFont="1" applyFill="1" applyBorder="1" applyAlignment="1" applyProtection="1">
      <alignment horizontal="center"/>
      <protection locked="0"/>
    </xf>
    <xf numFmtId="44" fontId="16" fillId="2" borderId="48" xfId="0" applyNumberFormat="1" applyFont="1" applyFill="1" applyBorder="1" applyAlignment="1" applyProtection="1">
      <alignment horizontal="center"/>
      <protection locked="0"/>
    </xf>
    <xf numFmtId="44" fontId="16" fillId="2" borderId="49" xfId="0" applyNumberFormat="1" applyFont="1" applyFill="1" applyBorder="1" applyAlignment="1" applyProtection="1">
      <alignment horizontal="center"/>
      <protection locked="0"/>
    </xf>
    <xf numFmtId="0" fontId="3" fillId="2" borderId="56" xfId="0" applyFont="1" applyFill="1" applyBorder="1" applyAlignment="1" applyProtection="1">
      <alignment horizontal="center"/>
      <protection locked="0"/>
    </xf>
    <xf numFmtId="44" fontId="16" fillId="2" borderId="56" xfId="0" applyNumberFormat="1" applyFont="1" applyFill="1" applyBorder="1" applyAlignment="1" applyProtection="1">
      <alignment horizontal="center"/>
      <protection locked="0"/>
    </xf>
    <xf numFmtId="0" fontId="3" fillId="2" borderId="65" xfId="0" applyFont="1" applyFill="1" applyBorder="1" applyAlignment="1" applyProtection="1">
      <alignment horizontal="center"/>
      <protection locked="0"/>
    </xf>
    <xf numFmtId="0" fontId="3" fillId="2" borderId="67" xfId="0" applyFont="1" applyFill="1" applyBorder="1" applyAlignment="1" applyProtection="1">
      <alignment horizontal="center"/>
      <protection locked="0"/>
    </xf>
    <xf numFmtId="44" fontId="4" fillId="2" borderId="63" xfId="0" applyNumberFormat="1" applyFont="1" applyFill="1" applyBorder="1" applyAlignment="1" applyProtection="1">
      <alignment horizontal="center"/>
      <protection locked="0"/>
    </xf>
    <xf numFmtId="44" fontId="16" fillId="2" borderId="64" xfId="0" applyNumberFormat="1" applyFont="1" applyFill="1" applyBorder="1" applyAlignment="1" applyProtection="1">
      <alignment horizontal="center"/>
      <protection locked="0"/>
    </xf>
    <xf numFmtId="0" fontId="3" fillId="2" borderId="49" xfId="0" applyFont="1" applyFill="1" applyBorder="1" applyAlignment="1" applyProtection="1">
      <alignment horizontal="center"/>
      <protection locked="0"/>
    </xf>
    <xf numFmtId="0" fontId="3" fillId="2" borderId="6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2" borderId="22"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44" fontId="16" fillId="2" borderId="63" xfId="0" applyNumberFormat="1" applyFont="1" applyFill="1" applyBorder="1" applyAlignment="1" applyProtection="1">
      <alignment horizontal="center"/>
      <protection locked="0"/>
    </xf>
    <xf numFmtId="0" fontId="16" fillId="2" borderId="48" xfId="0" applyFont="1" applyFill="1" applyBorder="1" applyAlignment="1" applyProtection="1">
      <alignment horizontal="center"/>
      <protection locked="0"/>
    </xf>
    <xf numFmtId="0" fontId="3" fillId="2" borderId="66"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44" fontId="3" fillId="2" borderId="56" xfId="0" applyNumberFormat="1" applyFont="1" applyFill="1" applyBorder="1" applyAlignment="1" applyProtection="1">
      <alignment horizontal="center"/>
      <protection locked="0"/>
    </xf>
    <xf numFmtId="44" fontId="3" fillId="2" borderId="62" xfId="0" applyNumberFormat="1" applyFont="1" applyFill="1" applyBorder="1" applyAlignment="1" applyProtection="1">
      <alignment horizontal="center"/>
      <protection locked="0"/>
    </xf>
    <xf numFmtId="44" fontId="3" fillId="2" borderId="48" xfId="0" applyNumberFormat="1" applyFont="1" applyFill="1" applyBorder="1" applyAlignment="1" applyProtection="1">
      <alignment horizontal="center"/>
      <protection locked="0"/>
    </xf>
    <xf numFmtId="44" fontId="3" fillId="2" borderId="63" xfId="0" applyNumberFormat="1" applyFont="1" applyFill="1" applyBorder="1" applyAlignment="1" applyProtection="1">
      <alignment horizontal="center"/>
      <protection locked="0"/>
    </xf>
    <xf numFmtId="0" fontId="3" fillId="2" borderId="16" xfId="0" applyFont="1" applyFill="1" applyBorder="1" applyAlignment="1" applyProtection="1">
      <alignment horizontal="left"/>
      <protection locked="0"/>
    </xf>
    <xf numFmtId="0" fontId="3" fillId="2" borderId="7"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44" fontId="3" fillId="2" borderId="64" xfId="0" applyNumberFormat="1" applyFont="1" applyFill="1" applyBorder="1" applyAlignment="1" applyProtection="1">
      <alignment horizontal="center"/>
      <protection locked="0"/>
    </xf>
    <xf numFmtId="44" fontId="3" fillId="2" borderId="49" xfId="0" applyNumberFormat="1" applyFont="1" applyFill="1" applyBorder="1" applyAlignment="1" applyProtection="1">
      <alignment horizontal="center"/>
      <protection locked="0"/>
    </xf>
    <xf numFmtId="44" fontId="16" fillId="2" borderId="62" xfId="0" applyNumberFormat="1" applyFont="1" applyFill="1" applyBorder="1" applyAlignment="1" applyProtection="1">
      <alignment horizontal="center"/>
      <protection locked="0"/>
    </xf>
    <xf numFmtId="44" fontId="3" fillId="2" borderId="10" xfId="0" applyNumberFormat="1" applyFont="1" applyFill="1" applyBorder="1" applyAlignment="1" applyProtection="1">
      <alignment horizontal="center"/>
      <protection locked="0"/>
    </xf>
    <xf numFmtId="44" fontId="3" fillId="2" borderId="5" xfId="0" applyNumberFormat="1" applyFont="1" applyFill="1" applyBorder="1" applyAlignment="1" applyProtection="1">
      <alignment horizontal="center"/>
      <protection locked="0"/>
    </xf>
    <xf numFmtId="44" fontId="3" fillId="2" borderId="6" xfId="0" applyNumberFormat="1" applyFont="1" applyFill="1" applyBorder="1" applyAlignment="1" applyProtection="1">
      <alignment horizontal="center"/>
      <protection locked="0"/>
    </xf>
    <xf numFmtId="44" fontId="16" fillId="2" borderId="3" xfId="0" applyNumberFormat="1" applyFont="1" applyFill="1" applyBorder="1" applyAlignment="1" applyProtection="1">
      <alignment horizontal="center"/>
      <protection locked="0"/>
    </xf>
    <xf numFmtId="164" fontId="16" fillId="2" borderId="20" xfId="0" applyNumberFormat="1" applyFont="1" applyFill="1" applyBorder="1" applyAlignment="1" applyProtection="1">
      <alignment horizontal="center"/>
      <protection locked="0"/>
    </xf>
    <xf numFmtId="0" fontId="3" fillId="2" borderId="20" xfId="0" applyFont="1" applyFill="1" applyBorder="1" applyAlignment="1" applyProtection="1">
      <alignment horizontal="left"/>
      <protection locked="0"/>
    </xf>
    <xf numFmtId="0" fontId="3" fillId="2" borderId="14" xfId="0" applyFont="1" applyFill="1" applyBorder="1" applyAlignment="1" applyProtection="1">
      <alignment horizontal="right"/>
      <protection locked="0"/>
    </xf>
    <xf numFmtId="0" fontId="3" fillId="2" borderId="20" xfId="0" applyFont="1" applyFill="1" applyBorder="1" applyAlignment="1" applyProtection="1">
      <alignment horizontal="right"/>
      <protection locked="0"/>
    </xf>
    <xf numFmtId="0" fontId="3" fillId="2" borderId="13"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protection locked="0"/>
    </xf>
    <xf numFmtId="0" fontId="0" fillId="2" borderId="25" xfId="0" applyFont="1" applyFill="1" applyBorder="1" applyAlignment="1" applyProtection="1">
      <alignment horizontal="center"/>
      <protection locked="0"/>
    </xf>
    <xf numFmtId="0" fontId="3" fillId="2" borderId="44" xfId="0" applyFont="1" applyFill="1" applyBorder="1" applyAlignment="1" applyProtection="1">
      <alignment horizontal="center"/>
      <protection locked="0"/>
    </xf>
    <xf numFmtId="0" fontId="3" fillId="2" borderId="61" xfId="0" applyFont="1" applyFill="1" applyBorder="1" applyAlignment="1" applyProtection="1">
      <alignment horizontal="center"/>
      <protection locked="0"/>
    </xf>
    <xf numFmtId="44" fontId="3" fillId="2" borderId="16" xfId="0" applyNumberFormat="1" applyFont="1" applyFill="1" applyBorder="1" applyAlignment="1" applyProtection="1">
      <alignment horizontal="center"/>
      <protection locked="0"/>
    </xf>
    <xf numFmtId="44" fontId="3" fillId="2" borderId="7" xfId="0" applyNumberFormat="1" applyFont="1" applyFill="1" applyBorder="1" applyAlignment="1" applyProtection="1">
      <alignment horizontal="center"/>
      <protection locked="0"/>
    </xf>
    <xf numFmtId="44" fontId="3" fillId="2" borderId="25" xfId="0" applyNumberFormat="1" applyFont="1" applyFill="1" applyBorder="1" applyAlignment="1" applyProtection="1">
      <alignment horizontal="center"/>
      <protection locked="0"/>
    </xf>
    <xf numFmtId="0" fontId="3" fillId="2" borderId="32" xfId="0" applyFont="1" applyFill="1" applyBorder="1" applyAlignment="1" applyProtection="1">
      <alignment horizontal="left"/>
      <protection locked="0"/>
    </xf>
    <xf numFmtId="0" fontId="3" fillId="2" borderId="33" xfId="0" applyFont="1" applyFill="1" applyBorder="1" applyAlignment="1" applyProtection="1">
      <alignment horizontal="left"/>
      <protection locked="0"/>
    </xf>
    <xf numFmtId="44" fontId="16" fillId="2" borderId="5" xfId="0" applyNumberFormat="1" applyFont="1" applyFill="1" applyBorder="1" applyAlignment="1" applyProtection="1">
      <alignment horizontal="center"/>
      <protection locked="0"/>
    </xf>
    <xf numFmtId="44" fontId="3" fillId="2" borderId="0" xfId="0" applyNumberFormat="1" applyFont="1" applyFill="1" applyAlignment="1" applyProtection="1">
      <alignment horizontal="center"/>
      <protection locked="0"/>
    </xf>
    <xf numFmtId="44" fontId="3" fillId="2" borderId="13" xfId="0" applyNumberFormat="1" applyFont="1" applyFill="1" applyBorder="1" applyAlignment="1" applyProtection="1">
      <alignment horizontal="center"/>
      <protection locked="0"/>
    </xf>
    <xf numFmtId="44" fontId="3" fillId="2" borderId="14" xfId="0" applyNumberFormat="1" applyFont="1" applyFill="1" applyBorder="1" applyAlignment="1" applyProtection="1">
      <alignment horizontal="center"/>
      <protection locked="0"/>
    </xf>
    <xf numFmtId="44" fontId="3" fillId="2" borderId="15" xfId="0" applyNumberFormat="1" applyFont="1" applyFill="1" applyBorder="1" applyAlignment="1" applyProtection="1">
      <alignment horizontal="center"/>
      <protection locked="0"/>
    </xf>
    <xf numFmtId="44" fontId="3" fillId="2" borderId="11" xfId="0" applyNumberFormat="1" applyFont="1" applyFill="1" applyBorder="1" applyAlignment="1" applyProtection="1">
      <alignment horizontal="center"/>
      <protection locked="0"/>
    </xf>
    <xf numFmtId="44" fontId="3" fillId="2" borderId="12" xfId="0" applyNumberFormat="1" applyFont="1" applyFill="1" applyBorder="1" applyAlignment="1" applyProtection="1">
      <alignment horizontal="center"/>
      <protection locked="0"/>
    </xf>
    <xf numFmtId="44" fontId="3" fillId="2" borderId="19" xfId="0" applyNumberFormat="1" applyFont="1" applyFill="1" applyBorder="1" applyAlignment="1" applyProtection="1">
      <alignment horizontal="center"/>
      <protection locked="0"/>
    </xf>
    <xf numFmtId="44" fontId="19" fillId="2" borderId="0" xfId="0" applyNumberFormat="1" applyFont="1" applyFill="1" applyAlignment="1" applyProtection="1">
      <alignment horizontal="center"/>
      <protection locked="0"/>
    </xf>
    <xf numFmtId="44" fontId="3" fillId="2" borderId="20" xfId="0" applyNumberFormat="1" applyFont="1" applyFill="1" applyBorder="1" applyAlignment="1" applyProtection="1">
      <alignment horizontal="center"/>
      <protection locked="0"/>
    </xf>
    <xf numFmtId="44" fontId="19" fillId="2" borderId="67" xfId="0" applyNumberFormat="1" applyFont="1" applyFill="1" applyBorder="1" applyAlignment="1" applyProtection="1">
      <alignment horizontal="center"/>
      <protection locked="0"/>
    </xf>
    <xf numFmtId="44" fontId="3" fillId="2" borderId="67" xfId="0" applyNumberFormat="1" applyFont="1" applyFill="1" applyBorder="1" applyAlignment="1" applyProtection="1">
      <alignment horizontal="center"/>
      <protection locked="0"/>
    </xf>
    <xf numFmtId="167" fontId="3" fillId="0" borderId="14" xfId="0" applyNumberFormat="1" applyFont="1" applyBorder="1" applyAlignment="1" applyProtection="1">
      <alignment horizontal="right"/>
      <protection locked="0"/>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67"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62" xfId="0" applyFont="1" applyFill="1" applyBorder="1" applyAlignment="1" applyProtection="1">
      <alignment horizontal="left" vertical="top"/>
      <protection locked="0"/>
    </xf>
    <xf numFmtId="44" fontId="16" fillId="2" borderId="0" xfId="0" applyNumberFormat="1" applyFont="1" applyFill="1" applyAlignment="1" applyProtection="1">
      <alignment horizontal="center"/>
      <protection locked="0"/>
    </xf>
    <xf numFmtId="167" fontId="3" fillId="0" borderId="0" xfId="0" applyNumberFormat="1" applyFont="1" applyBorder="1" applyAlignment="1" applyProtection="1">
      <alignment horizontal="right"/>
      <protection locked="0"/>
    </xf>
    <xf numFmtId="0" fontId="3" fillId="2" borderId="62" xfId="0" applyFont="1" applyFill="1" applyBorder="1" applyAlignment="1" applyProtection="1">
      <alignment horizontal="center"/>
      <protection locked="0"/>
    </xf>
    <xf numFmtId="0" fontId="3" fillId="2" borderId="76" xfId="0" applyFont="1" applyFill="1" applyBorder="1" applyAlignment="1" applyProtection="1">
      <alignment horizontal="center"/>
      <protection locked="0"/>
    </xf>
    <xf numFmtId="0" fontId="3" fillId="2" borderId="0" xfId="0" applyFont="1" applyFill="1" applyBorder="1" applyAlignment="1" applyProtection="1">
      <alignment horizontal="left" wrapText="1"/>
      <protection locked="0"/>
    </xf>
    <xf numFmtId="0" fontId="3" fillId="2" borderId="62" xfId="0" applyFont="1" applyFill="1" applyBorder="1" applyAlignment="1" applyProtection="1">
      <alignment horizontal="center" vertical="top"/>
      <protection locked="0"/>
    </xf>
    <xf numFmtId="0" fontId="3" fillId="2" borderId="0" xfId="0" applyFont="1" applyFill="1" applyBorder="1" applyAlignment="1" applyProtection="1">
      <alignment horizontal="right" wrapText="1"/>
      <protection locked="0"/>
    </xf>
    <xf numFmtId="39" fontId="3" fillId="2" borderId="62" xfId="0" applyNumberFormat="1" applyFont="1" applyFill="1" applyBorder="1" applyAlignment="1" applyProtection="1">
      <alignment horizontal="center"/>
      <protection locked="0"/>
    </xf>
    <xf numFmtId="39" fontId="3" fillId="3" borderId="62"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wrapText="1"/>
      <protection locked="0"/>
    </xf>
    <xf numFmtId="0" fontId="3" fillId="2" borderId="0" xfId="0" applyFont="1" applyFill="1" applyBorder="1" applyAlignment="1" applyProtection="1">
      <alignment wrapText="1"/>
      <protection locked="0"/>
    </xf>
    <xf numFmtId="0" fontId="3" fillId="2" borderId="18" xfId="0" applyFont="1" applyFill="1" applyBorder="1" applyAlignment="1" applyProtection="1">
      <alignment horizontal="left" wrapText="1"/>
      <protection locked="0"/>
    </xf>
    <xf numFmtId="0" fontId="3" fillId="2" borderId="26" xfId="0" applyFont="1" applyFill="1" applyBorder="1" applyAlignment="1" applyProtection="1">
      <alignment horizontal="left" wrapText="1"/>
      <protection locked="0"/>
    </xf>
    <xf numFmtId="0" fontId="3" fillId="2" borderId="18" xfId="0" applyFont="1" applyFill="1" applyBorder="1" applyAlignment="1" applyProtection="1">
      <alignment horizontal="left" wrapText="1" indent="1"/>
      <protection locked="0"/>
    </xf>
    <xf numFmtId="0" fontId="3" fillId="2" borderId="0" xfId="0" applyFont="1" applyFill="1" applyBorder="1" applyAlignment="1" applyProtection="1">
      <alignment horizontal="left" wrapText="1" indent="1"/>
      <protection locked="0"/>
    </xf>
    <xf numFmtId="0" fontId="3" fillId="2" borderId="26" xfId="0" applyFont="1" applyFill="1" applyBorder="1" applyAlignment="1" applyProtection="1">
      <alignment horizontal="left" wrapText="1" indent="1"/>
      <protection locked="0"/>
    </xf>
    <xf numFmtId="0" fontId="13" fillId="2" borderId="13" xfId="0" applyFont="1" applyFill="1" applyBorder="1" applyAlignment="1" applyProtection="1">
      <alignment horizontal="center"/>
      <protection locked="0"/>
    </xf>
    <xf numFmtId="0" fontId="13" fillId="2" borderId="14" xfId="0" applyFont="1" applyFill="1" applyBorder="1" applyAlignment="1" applyProtection="1">
      <alignment horizontal="center"/>
      <protection locked="0"/>
    </xf>
    <xf numFmtId="0" fontId="13" fillId="2" borderId="15" xfId="0" applyFont="1" applyFill="1" applyBorder="1" applyAlignment="1" applyProtection="1">
      <alignment horizontal="center"/>
      <protection locked="0"/>
    </xf>
    <xf numFmtId="0" fontId="13" fillId="2" borderId="18" xfId="0" applyFont="1" applyFill="1" applyBorder="1" applyAlignment="1" applyProtection="1">
      <alignment horizontal="center"/>
      <protection locked="0"/>
    </xf>
    <xf numFmtId="0" fontId="13" fillId="2" borderId="0" xfId="0" applyFont="1" applyFill="1" applyBorder="1" applyAlignment="1" applyProtection="1">
      <alignment horizontal="center"/>
      <protection locked="0"/>
    </xf>
    <xf numFmtId="0" fontId="13" fillId="2" borderId="26" xfId="0" applyFont="1" applyFill="1" applyBorder="1" applyAlignment="1" applyProtection="1">
      <alignment horizontal="center"/>
      <protection locked="0"/>
    </xf>
    <xf numFmtId="0" fontId="0" fillId="2" borderId="24" xfId="0" applyFont="1" applyFill="1" applyBorder="1" applyAlignment="1" applyProtection="1">
      <alignment horizontal="center"/>
      <protection locked="0"/>
    </xf>
    <xf numFmtId="0" fontId="0" fillId="2" borderId="20" xfId="0" applyFont="1" applyFill="1" applyBorder="1" applyAlignment="1" applyProtection="1">
      <alignment horizontal="center"/>
      <protection locked="0"/>
    </xf>
    <xf numFmtId="0" fontId="0" fillId="2" borderId="21" xfId="0" applyFont="1" applyFill="1" applyBorder="1" applyAlignment="1" applyProtection="1">
      <alignment horizontal="center"/>
      <protection locked="0"/>
    </xf>
    <xf numFmtId="0" fontId="3" fillId="2" borderId="0" xfId="0" applyFont="1" applyFill="1" applyAlignment="1" applyProtection="1">
      <alignment horizontal="left"/>
    </xf>
    <xf numFmtId="0" fontId="3" fillId="2" borderId="0" xfId="0" applyFont="1" applyFill="1" applyAlignment="1" applyProtection="1">
      <alignment horizontal="justify" vertical="center" wrapText="1"/>
      <protection locked="0"/>
    </xf>
    <xf numFmtId="0" fontId="3" fillId="2" borderId="0" xfId="0" applyFont="1" applyFill="1" applyAlignment="1" applyProtection="1">
      <alignment horizontal="left" vertical="center" wrapText="1"/>
      <protection locked="0"/>
    </xf>
    <xf numFmtId="0" fontId="3" fillId="2" borderId="0" xfId="0" applyFont="1" applyFill="1" applyAlignment="1" applyProtection="1">
      <alignment horizontal="justify" vertical="center" wrapText="1"/>
    </xf>
    <xf numFmtId="44" fontId="4" fillId="2" borderId="62" xfId="0" applyNumberFormat="1" applyFont="1" applyFill="1" applyBorder="1" applyAlignment="1" applyProtection="1">
      <alignment horizontal="center"/>
      <protection locked="0"/>
    </xf>
    <xf numFmtId="44" fontId="4" fillId="2" borderId="48" xfId="0" applyNumberFormat="1" applyFont="1" applyFill="1" applyBorder="1" applyAlignment="1" applyProtection="1">
      <alignment horizontal="center"/>
      <protection locked="0"/>
    </xf>
    <xf numFmtId="44" fontId="4" fillId="2" borderId="56" xfId="0" applyNumberFormat="1" applyFont="1" applyFill="1" applyBorder="1" applyAlignment="1" applyProtection="1">
      <alignment horizontal="center"/>
      <protection locked="0"/>
    </xf>
    <xf numFmtId="44" fontId="3" fillId="2" borderId="0" xfId="0" applyNumberFormat="1" applyFont="1" applyFill="1" applyBorder="1" applyAlignment="1" applyProtection="1">
      <alignment horizontal="center"/>
      <protection locked="0"/>
    </xf>
    <xf numFmtId="44" fontId="3" fillId="2" borderId="26" xfId="0" applyNumberFormat="1" applyFont="1" applyFill="1" applyBorder="1" applyAlignment="1" applyProtection="1">
      <alignment horizontal="center"/>
      <protection locked="0"/>
    </xf>
    <xf numFmtId="44" fontId="4" fillId="2" borderId="67" xfId="0" applyNumberFormat="1" applyFont="1" applyFill="1" applyBorder="1" applyAlignment="1" applyProtection="1">
      <alignment horizontal="center"/>
      <protection locked="0"/>
    </xf>
    <xf numFmtId="44" fontId="3" fillId="2" borderId="18" xfId="0" applyNumberFormat="1" applyFont="1" applyFill="1" applyBorder="1" applyAlignment="1" applyProtection="1">
      <alignment horizontal="center"/>
      <protection locked="0"/>
    </xf>
    <xf numFmtId="44" fontId="4" fillId="2" borderId="18" xfId="0" applyNumberFormat="1" applyFont="1" applyFill="1" applyBorder="1" applyAlignment="1" applyProtection="1">
      <alignment horizontal="center"/>
      <protection locked="0"/>
    </xf>
    <xf numFmtId="44" fontId="4" fillId="2" borderId="0" xfId="0" applyNumberFormat="1" applyFont="1" applyFill="1" applyBorder="1" applyAlignment="1" applyProtection="1">
      <alignment horizontal="center"/>
      <protection locked="0"/>
    </xf>
    <xf numFmtId="44" fontId="4" fillId="2" borderId="26" xfId="0" applyNumberFormat="1" applyFont="1" applyFill="1" applyBorder="1" applyAlignment="1" applyProtection="1">
      <alignment horizontal="center"/>
      <protection locked="0"/>
    </xf>
    <xf numFmtId="0" fontId="3" fillId="2" borderId="48" xfId="0" applyFont="1" applyFill="1" applyBorder="1" applyAlignment="1" applyProtection="1">
      <protection locked="0"/>
    </xf>
    <xf numFmtId="0" fontId="3" fillId="2" borderId="63" xfId="0" applyFont="1" applyFill="1" applyBorder="1" applyAlignment="1" applyProtection="1">
      <protection locked="0"/>
    </xf>
    <xf numFmtId="0" fontId="3" fillId="2" borderId="63" xfId="0" applyFont="1" applyFill="1" applyBorder="1" applyAlignment="1" applyProtection="1">
      <alignment horizontal="left"/>
      <protection locked="0"/>
    </xf>
    <xf numFmtId="0" fontId="3" fillId="2" borderId="56" xfId="0" applyFont="1" applyFill="1" applyBorder="1" applyAlignment="1" applyProtection="1">
      <protection locked="0"/>
    </xf>
    <xf numFmtId="0" fontId="3" fillId="2" borderId="56" xfId="0" applyFont="1" applyFill="1" applyBorder="1" applyAlignment="1" applyProtection="1">
      <alignment horizontal="left" indent="1"/>
      <protection locked="0"/>
    </xf>
    <xf numFmtId="0" fontId="3" fillId="2" borderId="23" xfId="0" applyFont="1" applyFill="1" applyBorder="1" applyAlignment="1" applyProtection="1">
      <alignment horizontal="center"/>
      <protection locked="0"/>
    </xf>
    <xf numFmtId="0" fontId="3" fillId="2" borderId="63" xfId="0" applyFont="1" applyFill="1" applyBorder="1" applyAlignment="1" applyProtection="1">
      <alignment horizontal="left" indent="1"/>
      <protection locked="0"/>
    </xf>
    <xf numFmtId="0" fontId="3" fillId="2" borderId="48" xfId="0" applyFont="1" applyFill="1" applyBorder="1" applyAlignment="1" applyProtection="1">
      <alignment horizontal="left" indent="2"/>
      <protection locked="0"/>
    </xf>
    <xf numFmtId="0" fontId="15" fillId="2" borderId="62" xfId="0" applyFont="1" applyFill="1" applyBorder="1" applyAlignment="1" applyProtection="1">
      <protection locked="0"/>
    </xf>
    <xf numFmtId="0" fontId="3" fillId="2" borderId="48" xfId="0" applyFont="1" applyFill="1" applyBorder="1" applyAlignment="1" applyProtection="1">
      <alignment horizontal="left"/>
      <protection locked="0"/>
    </xf>
    <xf numFmtId="0" fontId="15" fillId="2" borderId="62" xfId="0" applyFont="1" applyFill="1" applyBorder="1" applyAlignment="1" applyProtection="1">
      <alignment horizontal="center"/>
      <protection locked="0"/>
    </xf>
    <xf numFmtId="0" fontId="3" fillId="2" borderId="23" xfId="0"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3" fillId="2" borderId="22"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49" xfId="0" applyFont="1" applyFill="1" applyBorder="1" applyAlignment="1" applyProtection="1">
      <alignment horizontal="left"/>
      <protection locked="0"/>
    </xf>
    <xf numFmtId="44" fontId="15" fillId="2" borderId="62" xfId="0" applyNumberFormat="1" applyFont="1" applyFill="1" applyBorder="1" applyAlignment="1" applyProtection="1">
      <alignment horizontal="center"/>
      <protection locked="0"/>
    </xf>
    <xf numFmtId="0" fontId="3" fillId="2" borderId="64" xfId="0" applyFont="1" applyFill="1" applyBorder="1" applyAlignment="1" applyProtection="1">
      <protection locked="0"/>
    </xf>
    <xf numFmtId="0" fontId="3" fillId="2" borderId="56" xfId="0" applyFont="1" applyFill="1" applyBorder="1" applyAlignment="1" applyProtection="1">
      <alignment horizontal="left" indent="2"/>
      <protection locked="0"/>
    </xf>
    <xf numFmtId="0" fontId="3" fillId="2" borderId="62" xfId="0" applyFont="1" applyFill="1" applyBorder="1" applyAlignment="1" applyProtection="1">
      <protection locked="0"/>
    </xf>
    <xf numFmtId="0" fontId="3" fillId="2" borderId="56" xfId="0" applyFont="1" applyFill="1" applyBorder="1" applyAlignment="1" applyProtection="1">
      <alignment horizontal="left" indent="4"/>
      <protection locked="0"/>
    </xf>
    <xf numFmtId="0" fontId="3" fillId="2" borderId="62" xfId="0" applyFont="1" applyFill="1" applyBorder="1" applyAlignment="1" applyProtection="1">
      <alignment horizontal="left" indent="4"/>
      <protection locked="0"/>
    </xf>
    <xf numFmtId="0" fontId="3" fillId="2" borderId="67" xfId="0" applyFont="1" applyFill="1" applyBorder="1" applyAlignment="1" applyProtection="1">
      <alignment horizontal="left"/>
      <protection locked="0"/>
    </xf>
    <xf numFmtId="0" fontId="3" fillId="2" borderId="66" xfId="0" applyFont="1" applyFill="1" applyBorder="1" applyAlignment="1" applyProtection="1">
      <alignment horizontal="left"/>
      <protection locked="0"/>
    </xf>
    <xf numFmtId="44" fontId="3" fillId="2" borderId="21" xfId="0" applyNumberFormat="1" applyFont="1" applyFill="1" applyBorder="1" applyAlignment="1" applyProtection="1">
      <alignment horizontal="center"/>
      <protection locked="0"/>
    </xf>
    <xf numFmtId="44" fontId="3" fillId="2" borderId="24" xfId="0" applyNumberFormat="1" applyFont="1" applyFill="1" applyBorder="1" applyAlignment="1" applyProtection="1">
      <alignment horizontal="center"/>
      <protection locked="0"/>
    </xf>
    <xf numFmtId="0" fontId="3" fillId="2" borderId="0" xfId="0" applyFont="1" applyFill="1" applyAlignment="1" applyProtection="1">
      <alignment horizontal="left" wrapText="1"/>
      <protection locked="0"/>
    </xf>
    <xf numFmtId="44" fontId="13" fillId="2" borderId="0" xfId="0" applyNumberFormat="1" applyFont="1" applyFill="1" applyBorder="1" applyAlignment="1" applyProtection="1">
      <alignment horizontal="center"/>
      <protection locked="0"/>
    </xf>
    <xf numFmtId="44" fontId="3" fillId="2" borderId="44" xfId="0" applyNumberFormat="1" applyFont="1" applyFill="1" applyBorder="1" applyAlignment="1" applyProtection="1">
      <alignment horizontal="center"/>
      <protection locked="0"/>
    </xf>
    <xf numFmtId="44" fontId="18" fillId="2" borderId="10" xfId="0" applyNumberFormat="1" applyFont="1" applyFill="1" applyBorder="1" applyAlignment="1" applyProtection="1">
      <alignment horizontal="center"/>
      <protection locked="0"/>
    </xf>
    <xf numFmtId="44" fontId="18" fillId="2" borderId="5" xfId="0" applyNumberFormat="1" applyFont="1" applyFill="1" applyBorder="1" applyAlignment="1" applyProtection="1">
      <alignment horizontal="center"/>
      <protection locked="0"/>
    </xf>
    <xf numFmtId="44" fontId="18" fillId="2" borderId="6" xfId="0" applyNumberFormat="1" applyFont="1" applyFill="1" applyBorder="1" applyAlignment="1" applyProtection="1">
      <alignment horizontal="center"/>
      <protection locked="0"/>
    </xf>
    <xf numFmtId="44" fontId="18" fillId="2" borderId="2" xfId="0" applyNumberFormat="1" applyFont="1" applyFill="1" applyBorder="1" applyAlignment="1" applyProtection="1">
      <alignment horizontal="center"/>
      <protection locked="0"/>
    </xf>
    <xf numFmtId="44" fontId="18" fillId="2" borderId="3" xfId="0" applyNumberFormat="1" applyFont="1" applyFill="1" applyBorder="1" applyAlignment="1" applyProtection="1">
      <alignment horizontal="center"/>
      <protection locked="0"/>
    </xf>
    <xf numFmtId="44" fontId="18" fillId="2" borderId="4" xfId="0" applyNumberFormat="1" applyFont="1" applyFill="1" applyBorder="1" applyAlignment="1" applyProtection="1">
      <alignment horizontal="center"/>
      <protection locked="0"/>
    </xf>
    <xf numFmtId="44" fontId="18" fillId="2" borderId="23" xfId="0" applyNumberFormat="1" applyFont="1" applyFill="1" applyBorder="1" applyAlignment="1" applyProtection="1">
      <alignment horizontal="center"/>
      <protection locked="0"/>
    </xf>
    <xf numFmtId="44" fontId="18" fillId="2" borderId="1" xfId="0" applyNumberFormat="1" applyFont="1" applyFill="1" applyBorder="1" applyAlignment="1" applyProtection="1">
      <alignment horizontal="center"/>
      <protection locked="0"/>
    </xf>
    <xf numFmtId="44" fontId="18" fillId="2" borderId="22" xfId="0" applyNumberFormat="1" applyFont="1" applyFill="1" applyBorder="1" applyAlignment="1" applyProtection="1">
      <alignment horizontal="center"/>
      <protection locked="0"/>
    </xf>
    <xf numFmtId="44" fontId="18" fillId="2" borderId="0" xfId="0" applyNumberFormat="1" applyFont="1" applyFill="1" applyBorder="1" applyAlignment="1" applyProtection="1">
      <alignment horizontal="center"/>
      <protection locked="0"/>
    </xf>
    <xf numFmtId="44" fontId="3" fillId="2" borderId="35" xfId="0" applyNumberFormat="1" applyFont="1" applyFill="1" applyBorder="1" applyAlignment="1" applyProtection="1">
      <alignment horizontal="left"/>
      <protection locked="0"/>
    </xf>
    <xf numFmtId="44" fontId="3" fillId="2" borderId="36" xfId="0" applyNumberFormat="1" applyFont="1" applyFill="1" applyBorder="1" applyAlignment="1" applyProtection="1">
      <alignment horizontal="left"/>
      <protection locked="0"/>
    </xf>
    <xf numFmtId="44" fontId="3" fillId="2" borderId="68" xfId="0" applyNumberFormat="1" applyFont="1" applyFill="1" applyBorder="1" applyAlignment="1" applyProtection="1">
      <alignment horizontal="left"/>
      <protection locked="0"/>
    </xf>
    <xf numFmtId="0" fontId="0" fillId="2" borderId="13" xfId="0" applyFont="1" applyFill="1" applyBorder="1" applyAlignment="1" applyProtection="1">
      <alignment horizontal="center"/>
      <protection locked="0"/>
    </xf>
    <xf numFmtId="0" fontId="0" fillId="2" borderId="14" xfId="0" applyFont="1" applyFill="1" applyBorder="1" applyAlignment="1" applyProtection="1">
      <alignment horizontal="center"/>
      <protection locked="0"/>
    </xf>
    <xf numFmtId="0" fontId="0" fillId="2" borderId="15" xfId="0" applyFont="1" applyFill="1" applyBorder="1" applyAlignment="1" applyProtection="1">
      <alignment horizontal="center"/>
      <protection locked="0"/>
    </xf>
    <xf numFmtId="0" fontId="3" fillId="0" borderId="3" xfId="0" applyFont="1" applyBorder="1" applyAlignment="1" applyProtection="1">
      <alignment horizontal="center"/>
      <protection locked="0"/>
    </xf>
    <xf numFmtId="44" fontId="3" fillId="2" borderId="33" xfId="0" applyNumberFormat="1" applyFont="1" applyFill="1" applyBorder="1" applyAlignment="1" applyProtection="1">
      <alignment horizontal="center"/>
      <protection locked="0"/>
    </xf>
    <xf numFmtId="44" fontId="3" fillId="2" borderId="34" xfId="0" applyNumberFormat="1" applyFont="1" applyFill="1" applyBorder="1" applyAlignment="1" applyProtection="1">
      <alignment horizontal="center"/>
      <protection locked="0"/>
    </xf>
    <xf numFmtId="44" fontId="3" fillId="2" borderId="32" xfId="0" applyNumberFormat="1" applyFont="1" applyFill="1" applyBorder="1" applyAlignment="1" applyProtection="1">
      <alignment horizontal="left"/>
      <protection locked="0"/>
    </xf>
    <xf numFmtId="44" fontId="3" fillId="2" borderId="33" xfId="0" applyNumberFormat="1" applyFont="1" applyFill="1" applyBorder="1" applyAlignment="1" applyProtection="1">
      <alignment horizontal="left"/>
      <protection locked="0"/>
    </xf>
    <xf numFmtId="44" fontId="3" fillId="2" borderId="44" xfId="0" applyNumberFormat="1" applyFont="1" applyFill="1" applyBorder="1" applyAlignment="1" applyProtection="1">
      <alignment horizontal="left"/>
      <protection locked="0"/>
    </xf>
    <xf numFmtId="44" fontId="3" fillId="2" borderId="41" xfId="0" applyNumberFormat="1" applyFont="1" applyFill="1" applyBorder="1" applyAlignment="1" applyProtection="1">
      <alignment horizontal="left"/>
      <protection locked="0"/>
    </xf>
    <xf numFmtId="44" fontId="3" fillId="2" borderId="42" xfId="0" applyNumberFormat="1" applyFont="1" applyFill="1" applyBorder="1" applyAlignment="1" applyProtection="1">
      <alignment horizontal="left"/>
      <protection locked="0"/>
    </xf>
    <xf numFmtId="44" fontId="3" fillId="2" borderId="46" xfId="0" applyNumberFormat="1" applyFont="1" applyFill="1" applyBorder="1" applyAlignment="1" applyProtection="1">
      <alignment horizontal="left"/>
      <protection locked="0"/>
    </xf>
    <xf numFmtId="44" fontId="3" fillId="2" borderId="53" xfId="0" applyNumberFormat="1" applyFont="1" applyFill="1" applyBorder="1" applyAlignment="1" applyProtection="1">
      <alignment horizontal="left"/>
      <protection locked="0"/>
    </xf>
    <xf numFmtId="44" fontId="3" fillId="2" borderId="54" xfId="0" applyNumberFormat="1" applyFont="1" applyFill="1" applyBorder="1" applyAlignment="1" applyProtection="1">
      <alignment horizontal="left"/>
      <protection locked="0"/>
    </xf>
    <xf numFmtId="44" fontId="3" fillId="2" borderId="47" xfId="0" applyNumberFormat="1" applyFont="1" applyFill="1" applyBorder="1" applyAlignment="1" applyProtection="1">
      <alignment horizontal="left"/>
      <protection locked="0"/>
    </xf>
    <xf numFmtId="44" fontId="3" fillId="2" borderId="38" xfId="0" applyNumberFormat="1" applyFont="1" applyFill="1" applyBorder="1" applyAlignment="1" applyProtection="1">
      <alignment horizontal="left"/>
      <protection locked="0"/>
    </xf>
    <xf numFmtId="44" fontId="3" fillId="2" borderId="39" xfId="0" applyNumberFormat="1" applyFont="1" applyFill="1" applyBorder="1" applyAlignment="1" applyProtection="1">
      <alignment horizontal="left"/>
      <protection locked="0"/>
    </xf>
    <xf numFmtId="44" fontId="3" fillId="2" borderId="61" xfId="0" applyNumberFormat="1" applyFont="1" applyFill="1" applyBorder="1" applyAlignment="1" applyProtection="1">
      <alignment horizontal="left"/>
      <protection locked="0"/>
    </xf>
    <xf numFmtId="44" fontId="3" fillId="2" borderId="2" xfId="0" applyNumberFormat="1" applyFont="1" applyFill="1" applyBorder="1" applyAlignment="1" applyProtection="1">
      <protection locked="0"/>
    </xf>
    <xf numFmtId="44" fontId="3" fillId="2" borderId="3" xfId="0" applyNumberFormat="1" applyFont="1" applyFill="1" applyBorder="1" applyAlignment="1" applyProtection="1">
      <protection locked="0"/>
    </xf>
    <xf numFmtId="44" fontId="3" fillId="2" borderId="2" xfId="0" applyNumberFormat="1" applyFont="1" applyFill="1" applyBorder="1" applyAlignment="1" applyProtection="1">
      <alignment horizontal="left"/>
      <protection locked="0"/>
    </xf>
    <xf numFmtId="44" fontId="3" fillId="2" borderId="3" xfId="0" applyNumberFormat="1" applyFont="1" applyFill="1" applyBorder="1" applyAlignment="1" applyProtection="1">
      <alignment horizontal="left"/>
      <protection locked="0"/>
    </xf>
    <xf numFmtId="44" fontId="3" fillId="2" borderId="54" xfId="0" applyNumberFormat="1" applyFont="1" applyFill="1" applyBorder="1" applyAlignment="1" applyProtection="1">
      <alignment horizontal="center"/>
      <protection locked="0"/>
    </xf>
    <xf numFmtId="44" fontId="3" fillId="2" borderId="55" xfId="0" applyNumberFormat="1" applyFont="1" applyFill="1" applyBorder="1" applyAlignment="1" applyProtection="1">
      <alignment horizontal="center"/>
      <protection locked="0"/>
    </xf>
    <xf numFmtId="44" fontId="3" fillId="2" borderId="23" xfId="0" applyNumberFormat="1" applyFont="1" applyFill="1" applyBorder="1" applyAlignment="1" applyProtection="1">
      <alignment horizontal="left"/>
      <protection locked="0"/>
    </xf>
    <xf numFmtId="44" fontId="3" fillId="2" borderId="1" xfId="0" applyNumberFormat="1" applyFont="1" applyFill="1" applyBorder="1" applyAlignment="1" applyProtection="1">
      <alignment horizontal="left"/>
      <protection locked="0"/>
    </xf>
    <xf numFmtId="44" fontId="3" fillId="2" borderId="11" xfId="0" applyNumberFormat="1" applyFont="1" applyFill="1" applyBorder="1" applyAlignment="1" applyProtection="1">
      <alignment horizontal="left"/>
      <protection locked="0"/>
    </xf>
    <xf numFmtId="44" fontId="3" fillId="2" borderId="12" xfId="0" applyNumberFormat="1" applyFont="1" applyFill="1" applyBorder="1" applyAlignment="1" applyProtection="1">
      <alignment horizontal="left"/>
      <protection locked="0"/>
    </xf>
    <xf numFmtId="44" fontId="3" fillId="2" borderId="10" xfId="0" applyNumberFormat="1" applyFont="1" applyFill="1" applyBorder="1" applyAlignment="1" applyProtection="1">
      <alignment horizontal="left"/>
      <protection locked="0"/>
    </xf>
    <xf numFmtId="44" fontId="3" fillId="2" borderId="5" xfId="0" applyNumberFormat="1" applyFont="1" applyFill="1" applyBorder="1" applyAlignment="1" applyProtection="1">
      <alignment horizontal="left"/>
      <protection locked="0"/>
    </xf>
    <xf numFmtId="0" fontId="3" fillId="2" borderId="32" xfId="0" applyNumberFormat="1" applyFont="1" applyFill="1" applyBorder="1" applyAlignment="1" applyProtection="1">
      <alignment horizontal="left"/>
      <protection locked="0"/>
    </xf>
    <xf numFmtId="0" fontId="3" fillId="2" borderId="33" xfId="0" applyNumberFormat="1" applyFont="1" applyFill="1" applyBorder="1" applyAlignment="1" applyProtection="1">
      <alignment horizontal="left"/>
      <protection locked="0"/>
    </xf>
    <xf numFmtId="0" fontId="3" fillId="2" borderId="44" xfId="0" applyNumberFormat="1" applyFont="1" applyFill="1" applyBorder="1" applyAlignment="1" applyProtection="1">
      <alignment horizontal="left"/>
      <protection locked="0"/>
    </xf>
    <xf numFmtId="0" fontId="3" fillId="2" borderId="35" xfId="0" applyNumberFormat="1" applyFont="1" applyFill="1" applyBorder="1" applyAlignment="1" applyProtection="1">
      <alignment horizontal="left"/>
      <protection locked="0"/>
    </xf>
    <xf numFmtId="0" fontId="3" fillId="2" borderId="36" xfId="0" applyNumberFormat="1" applyFont="1" applyFill="1" applyBorder="1" applyAlignment="1" applyProtection="1">
      <alignment horizontal="left"/>
      <protection locked="0"/>
    </xf>
    <xf numFmtId="0" fontId="3" fillId="2" borderId="68" xfId="0" applyNumberFormat="1" applyFont="1" applyFill="1" applyBorder="1" applyAlignment="1" applyProtection="1">
      <alignment horizontal="left"/>
      <protection locked="0"/>
    </xf>
    <xf numFmtId="0" fontId="3" fillId="2" borderId="38" xfId="0" applyNumberFormat="1" applyFont="1" applyFill="1" applyBorder="1" applyAlignment="1" applyProtection="1">
      <alignment horizontal="left"/>
      <protection locked="0"/>
    </xf>
    <xf numFmtId="0" fontId="3" fillId="2" borderId="39" xfId="0" applyNumberFormat="1" applyFont="1" applyFill="1" applyBorder="1" applyAlignment="1" applyProtection="1">
      <alignment horizontal="left"/>
      <protection locked="0"/>
    </xf>
    <xf numFmtId="0" fontId="3" fillId="2" borderId="61" xfId="0" applyNumberFormat="1" applyFont="1" applyFill="1" applyBorder="1" applyAlignment="1" applyProtection="1">
      <alignment horizontal="left"/>
      <protection locked="0"/>
    </xf>
    <xf numFmtId="0" fontId="3" fillId="2" borderId="11" xfId="0" applyNumberFormat="1" applyFont="1" applyFill="1" applyBorder="1" applyAlignment="1" applyProtection="1">
      <alignment horizontal="left"/>
      <protection locked="0"/>
    </xf>
    <xf numFmtId="0" fontId="3" fillId="2" borderId="12" xfId="0" applyNumberFormat="1" applyFont="1" applyFill="1" applyBorder="1" applyAlignment="1" applyProtection="1">
      <alignment horizontal="left"/>
      <protection locked="0"/>
    </xf>
    <xf numFmtId="0" fontId="3" fillId="2" borderId="53" xfId="0" applyNumberFormat="1" applyFont="1" applyFill="1" applyBorder="1" applyAlignment="1" applyProtection="1">
      <alignment horizontal="left"/>
      <protection locked="0"/>
    </xf>
    <xf numFmtId="0" fontId="3" fillId="2" borderId="54" xfId="0" applyNumberFormat="1" applyFont="1" applyFill="1" applyBorder="1" applyAlignment="1" applyProtection="1">
      <alignment horizontal="left"/>
      <protection locked="0"/>
    </xf>
    <xf numFmtId="0" fontId="3" fillId="2" borderId="47" xfId="0" applyNumberFormat="1" applyFont="1" applyFill="1" applyBorder="1" applyAlignment="1" applyProtection="1">
      <alignment horizontal="left"/>
      <protection locked="0"/>
    </xf>
    <xf numFmtId="44" fontId="18" fillId="2" borderId="11" xfId="0" applyNumberFormat="1" applyFont="1" applyFill="1" applyBorder="1" applyAlignment="1" applyProtection="1">
      <alignment horizontal="center"/>
      <protection locked="0"/>
    </xf>
    <xf numFmtId="44" fontId="18" fillId="2" borderId="12" xfId="0" applyNumberFormat="1" applyFont="1" applyFill="1" applyBorder="1" applyAlignment="1" applyProtection="1">
      <alignment horizontal="center"/>
      <protection locked="0"/>
    </xf>
    <xf numFmtId="44" fontId="18" fillId="2" borderId="19" xfId="0" applyNumberFormat="1" applyFont="1" applyFill="1" applyBorder="1" applyAlignment="1" applyProtection="1">
      <alignment horizontal="center"/>
      <protection locked="0"/>
    </xf>
    <xf numFmtId="44" fontId="3" fillId="2" borderId="14" xfId="0" applyNumberFormat="1" applyFont="1" applyFill="1" applyBorder="1" applyAlignment="1" applyProtection="1">
      <alignment horizontal="left"/>
      <protection locked="0"/>
    </xf>
    <xf numFmtId="44" fontId="3" fillId="2" borderId="57" xfId="0" applyNumberFormat="1" applyFont="1" applyFill="1" applyBorder="1" applyAlignment="1" applyProtection="1">
      <alignment horizontal="left"/>
      <protection locked="0"/>
    </xf>
    <xf numFmtId="44" fontId="3" fillId="2" borderId="58" xfId="0" applyNumberFormat="1" applyFont="1" applyFill="1" applyBorder="1" applyAlignment="1" applyProtection="1">
      <alignment horizontal="left"/>
      <protection locked="0"/>
    </xf>
    <xf numFmtId="44" fontId="3" fillId="2" borderId="71" xfId="0" applyNumberFormat="1" applyFont="1" applyFill="1" applyBorder="1" applyAlignment="1" applyProtection="1">
      <alignment horizontal="left"/>
      <protection locked="0"/>
    </xf>
    <xf numFmtId="44" fontId="3" fillId="2" borderId="73" xfId="0" applyNumberFormat="1" applyFont="1" applyFill="1" applyBorder="1" applyAlignment="1" applyProtection="1">
      <alignment horizontal="left"/>
      <protection locked="0"/>
    </xf>
    <xf numFmtId="44" fontId="3" fillId="2" borderId="74" xfId="0" applyNumberFormat="1" applyFont="1" applyFill="1" applyBorder="1" applyAlignment="1" applyProtection="1">
      <alignment horizontal="left"/>
      <protection locked="0"/>
    </xf>
    <xf numFmtId="44" fontId="3" fillId="2" borderId="75" xfId="0" applyNumberFormat="1" applyFont="1" applyFill="1" applyBorder="1" applyAlignment="1" applyProtection="1">
      <alignment horizontal="left"/>
      <protection locked="0"/>
    </xf>
    <xf numFmtId="0" fontId="3" fillId="2" borderId="50" xfId="0" applyNumberFormat="1" applyFont="1" applyFill="1" applyBorder="1" applyAlignment="1" applyProtection="1">
      <alignment horizontal="left"/>
      <protection locked="0"/>
    </xf>
    <xf numFmtId="0" fontId="3" fillId="2" borderId="51" xfId="0" applyNumberFormat="1" applyFont="1" applyFill="1" applyBorder="1" applyAlignment="1" applyProtection="1">
      <alignment horizontal="left"/>
      <protection locked="0"/>
    </xf>
    <xf numFmtId="0" fontId="3" fillId="2" borderId="72" xfId="0" applyNumberFormat="1" applyFont="1" applyFill="1" applyBorder="1" applyAlignment="1" applyProtection="1">
      <alignment horizontal="left"/>
      <protection locked="0"/>
    </xf>
    <xf numFmtId="44" fontId="3" fillId="2" borderId="8" xfId="0" applyNumberFormat="1" applyFont="1" applyFill="1" applyBorder="1" applyAlignment="1" applyProtection="1">
      <alignment horizontal="center"/>
      <protection locked="0"/>
    </xf>
    <xf numFmtId="44" fontId="3" fillId="2" borderId="9" xfId="0" applyNumberFormat="1" applyFont="1" applyFill="1" applyBorder="1" applyAlignment="1" applyProtection="1">
      <alignment horizontal="center"/>
      <protection locked="0"/>
    </xf>
    <xf numFmtId="44" fontId="3" fillId="2" borderId="17" xfId="0" applyNumberFormat="1" applyFont="1" applyFill="1" applyBorder="1" applyAlignment="1" applyProtection="1">
      <alignment horizontal="center"/>
      <protection locked="0"/>
    </xf>
    <xf numFmtId="44" fontId="3" fillId="2" borderId="39" xfId="0" applyNumberFormat="1" applyFont="1" applyFill="1" applyBorder="1" applyAlignment="1" applyProtection="1">
      <alignment horizontal="center"/>
      <protection locked="0"/>
    </xf>
    <xf numFmtId="44" fontId="3" fillId="2" borderId="40" xfId="0" applyNumberFormat="1"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tx>
            <c:strRef>
              <c:f>'Exhibit A'!$AG$20</c:f>
              <c:strCache>
                <c:ptCount val="1"/>
              </c:strCache>
            </c:strRef>
          </c:tx>
          <c:cat>
            <c:strRef>
              <c:f>'Exhibit A'!$AH$19:$AY$19</c:f>
              <c:strCache>
                <c:ptCount val="10"/>
                <c:pt idx="0">
                  <c:v>Detail</c:v>
                </c:pt>
                <c:pt idx="9">
                  <c:v>Total</c:v>
                </c:pt>
              </c:strCache>
            </c:strRef>
          </c:cat>
          <c:val>
            <c:numRef>
              <c:f>'Exhibit A'!$AH$20:$AY$20</c:f>
              <c:numCache>
                <c:formatCode>_("$"* #,##0.00_);_("$"* \(#,##0.00\);_("$"* "-"??_);_(@_)</c:formatCode>
                <c:ptCount val="18"/>
                <c:pt idx="0">
                  <c:v>0</c:v>
                </c:pt>
              </c:numCache>
            </c:numRef>
          </c:val>
        </c:ser>
        <c:ser>
          <c:idx val="1"/>
          <c:order val="1"/>
          <c:tx>
            <c:strRef>
              <c:f>'Exhibit A'!$AG$21</c:f>
              <c:strCache>
                <c:ptCount val="1"/>
              </c:strCache>
            </c:strRef>
          </c:tx>
          <c:cat>
            <c:strRef>
              <c:f>'Exhibit A'!$AH$19:$AY$19</c:f>
              <c:strCache>
                <c:ptCount val="10"/>
                <c:pt idx="0">
                  <c:v>Detail</c:v>
                </c:pt>
                <c:pt idx="9">
                  <c:v>Total</c:v>
                </c:pt>
              </c:strCache>
            </c:strRef>
          </c:cat>
          <c:val>
            <c:numRef>
              <c:f>'Exhibit A'!$AH$21:$AY$21</c:f>
              <c:numCache>
                <c:formatCode>_("$"* #,##0.00_);_("$"* \(#,##0.00\);_("$"* "-"??_);_(@_)</c:formatCode>
                <c:ptCount val="18"/>
              </c:numCache>
            </c:numRef>
          </c:val>
        </c:ser>
        <c:ser>
          <c:idx val="2"/>
          <c:order val="2"/>
          <c:tx>
            <c:strRef>
              <c:f>'Exhibit A'!$AG$22</c:f>
              <c:strCache>
                <c:ptCount val="1"/>
              </c:strCache>
            </c:strRef>
          </c:tx>
          <c:cat>
            <c:strRef>
              <c:f>'Exhibit A'!$AH$19:$AY$19</c:f>
              <c:strCache>
                <c:ptCount val="10"/>
                <c:pt idx="0">
                  <c:v>Detail</c:v>
                </c:pt>
                <c:pt idx="9">
                  <c:v>Total</c:v>
                </c:pt>
              </c:strCache>
            </c:strRef>
          </c:cat>
          <c:val>
            <c:numRef>
              <c:f>'Exhibit A'!$AH$22:$AY$22</c:f>
              <c:numCache>
                <c:formatCode>_("$"* #,##0.00_);_("$"* \(#,##0.00\);_("$"* "-"??_);_(@_)</c:formatCode>
                <c:ptCount val="18"/>
                <c:pt idx="0">
                  <c:v>0</c:v>
                </c:pt>
              </c:numCache>
            </c:numRef>
          </c:val>
        </c:ser>
        <c:ser>
          <c:idx val="3"/>
          <c:order val="3"/>
          <c:tx>
            <c:strRef>
              <c:f>'Exhibit A'!$AG$23</c:f>
              <c:strCache>
                <c:ptCount val="1"/>
              </c:strCache>
            </c:strRef>
          </c:tx>
          <c:cat>
            <c:strRef>
              <c:f>'Exhibit A'!$AH$19:$AY$19</c:f>
              <c:strCache>
                <c:ptCount val="10"/>
                <c:pt idx="0">
                  <c:v>Detail</c:v>
                </c:pt>
                <c:pt idx="9">
                  <c:v>Total</c:v>
                </c:pt>
              </c:strCache>
            </c:strRef>
          </c:cat>
          <c:val>
            <c:numRef>
              <c:f>'Exhibit A'!$AH$23:$AY$23</c:f>
              <c:numCache>
                <c:formatCode>_("$"* #,##0.00_);_("$"* \(#,##0.00\);_("$"* "-"??_);_(@_)</c:formatCode>
                <c:ptCount val="18"/>
                <c:pt idx="0">
                  <c:v>0</c:v>
                </c:pt>
              </c:numCache>
            </c:numRef>
          </c:val>
        </c:ser>
        <c:ser>
          <c:idx val="4"/>
          <c:order val="4"/>
          <c:tx>
            <c:strRef>
              <c:f>'Exhibit A'!$AG$24</c:f>
              <c:strCache>
                <c:ptCount val="1"/>
              </c:strCache>
            </c:strRef>
          </c:tx>
          <c:cat>
            <c:strRef>
              <c:f>'Exhibit A'!$AH$19:$AY$19</c:f>
              <c:strCache>
                <c:ptCount val="10"/>
                <c:pt idx="0">
                  <c:v>Detail</c:v>
                </c:pt>
                <c:pt idx="9">
                  <c:v>Total</c:v>
                </c:pt>
              </c:strCache>
            </c:strRef>
          </c:cat>
          <c:val>
            <c:numRef>
              <c:f>'Exhibit A'!$AH$24:$AY$24</c:f>
              <c:numCache>
                <c:formatCode>_("$"* #,##0.00_);_("$"* \(#,##0.00\);_("$"* "-"??_);_(@_)</c:formatCode>
                <c:ptCount val="18"/>
                <c:pt idx="0">
                  <c:v>0</c:v>
                </c:pt>
              </c:numCache>
            </c:numRef>
          </c:val>
        </c:ser>
        <c:ser>
          <c:idx val="5"/>
          <c:order val="5"/>
          <c:tx>
            <c:strRef>
              <c:f>'Exhibit A'!$AG$25</c:f>
              <c:strCache>
                <c:ptCount val="1"/>
              </c:strCache>
            </c:strRef>
          </c:tx>
          <c:cat>
            <c:strRef>
              <c:f>'Exhibit A'!$AH$19:$AY$19</c:f>
              <c:strCache>
                <c:ptCount val="10"/>
                <c:pt idx="0">
                  <c:v>Detail</c:v>
                </c:pt>
                <c:pt idx="9">
                  <c:v>Total</c:v>
                </c:pt>
              </c:strCache>
            </c:strRef>
          </c:cat>
          <c:val>
            <c:numRef>
              <c:f>'Exhibit A'!$AH$25:$AY$25</c:f>
              <c:numCache>
                <c:formatCode>_("$"* #,##0.00_);_("$"* \(#,##0.00\);_("$"* "-"??_);_(@_)</c:formatCode>
                <c:ptCount val="18"/>
                <c:pt idx="9">
                  <c:v>0</c:v>
                </c:pt>
              </c:numCache>
            </c:numRef>
          </c:val>
        </c:ser>
        <c:ser>
          <c:idx val="6"/>
          <c:order val="6"/>
          <c:tx>
            <c:strRef>
              <c:f>'Exhibit A'!$AG$26</c:f>
              <c:strCache>
                <c:ptCount val="1"/>
              </c:strCache>
            </c:strRef>
          </c:tx>
          <c:cat>
            <c:strRef>
              <c:f>'Exhibit A'!$AH$19:$AY$19</c:f>
              <c:strCache>
                <c:ptCount val="10"/>
                <c:pt idx="0">
                  <c:v>Detail</c:v>
                </c:pt>
                <c:pt idx="9">
                  <c:v>Total</c:v>
                </c:pt>
              </c:strCache>
            </c:strRef>
          </c:cat>
          <c:val>
            <c:numRef>
              <c:f>'Exhibit A'!$AH$26:$AY$26</c:f>
              <c:numCache>
                <c:formatCode>_("$"* #,##0.00_);_("$"* \(#,##0.00\);_("$"* "-"??_);_(@_)</c:formatCode>
                <c:ptCount val="18"/>
                <c:pt idx="0">
                  <c:v>0</c:v>
                </c:pt>
              </c:numCache>
            </c:numRef>
          </c:val>
        </c:ser>
        <c:ser>
          <c:idx val="7"/>
          <c:order val="7"/>
          <c:tx>
            <c:strRef>
              <c:f>'Exhibit A'!$AG$27</c:f>
              <c:strCache>
                <c:ptCount val="1"/>
              </c:strCache>
            </c:strRef>
          </c:tx>
          <c:cat>
            <c:strRef>
              <c:f>'Exhibit A'!$AH$19:$AY$19</c:f>
              <c:strCache>
                <c:ptCount val="10"/>
                <c:pt idx="0">
                  <c:v>Detail</c:v>
                </c:pt>
                <c:pt idx="9">
                  <c:v>Total</c:v>
                </c:pt>
              </c:strCache>
            </c:strRef>
          </c:cat>
          <c:val>
            <c:numRef>
              <c:f>'Exhibit A'!$AH$27:$AY$27</c:f>
              <c:numCache>
                <c:formatCode>_("$"* #,##0.00_);_("$"* \(#,##0.00\);_("$"* "-"??_);_(@_)</c:formatCode>
                <c:ptCount val="18"/>
              </c:numCache>
            </c:numRef>
          </c:val>
        </c:ser>
        <c:ser>
          <c:idx val="8"/>
          <c:order val="8"/>
          <c:tx>
            <c:strRef>
              <c:f>'Exhibit A'!$AG$28</c:f>
              <c:strCache>
                <c:ptCount val="1"/>
              </c:strCache>
            </c:strRef>
          </c:tx>
          <c:cat>
            <c:strRef>
              <c:f>'Exhibit A'!$AH$19:$AY$19</c:f>
              <c:strCache>
                <c:ptCount val="10"/>
                <c:pt idx="0">
                  <c:v>Detail</c:v>
                </c:pt>
                <c:pt idx="9">
                  <c:v>Total</c:v>
                </c:pt>
              </c:strCache>
            </c:strRef>
          </c:cat>
          <c:val>
            <c:numRef>
              <c:f>'Exhibit A'!$AH$28:$AY$28</c:f>
              <c:numCache>
                <c:formatCode>_("$"* #,##0.00_);_("$"* \(#,##0.00\);_("$"* "-"??_);_(@_)</c:formatCode>
                <c:ptCount val="18"/>
                <c:pt idx="0">
                  <c:v>0</c:v>
                </c:pt>
              </c:numCache>
            </c:numRef>
          </c:val>
        </c:ser>
        <c:ser>
          <c:idx val="9"/>
          <c:order val="9"/>
          <c:tx>
            <c:strRef>
              <c:f>'Exhibit A'!$AG$29</c:f>
              <c:strCache>
                <c:ptCount val="1"/>
              </c:strCache>
            </c:strRef>
          </c:tx>
          <c:cat>
            <c:strRef>
              <c:f>'Exhibit A'!$AH$19:$AY$19</c:f>
              <c:strCache>
                <c:ptCount val="10"/>
                <c:pt idx="0">
                  <c:v>Detail</c:v>
                </c:pt>
                <c:pt idx="9">
                  <c:v>Total</c:v>
                </c:pt>
              </c:strCache>
            </c:strRef>
          </c:cat>
          <c:val>
            <c:numRef>
              <c:f>'Exhibit A'!$AH$29:$AY$29</c:f>
              <c:numCache>
                <c:formatCode>_("$"* #,##0.00_);_("$"* \(#,##0.00\);_("$"* "-"??_);_(@_)</c:formatCode>
                <c:ptCount val="18"/>
                <c:pt idx="0">
                  <c:v>0</c:v>
                </c:pt>
              </c:numCache>
            </c:numRef>
          </c:val>
        </c:ser>
        <c:ser>
          <c:idx val="10"/>
          <c:order val="10"/>
          <c:tx>
            <c:strRef>
              <c:f>'Exhibit A'!$AG$30</c:f>
              <c:strCache>
                <c:ptCount val="1"/>
              </c:strCache>
            </c:strRef>
          </c:tx>
          <c:cat>
            <c:strRef>
              <c:f>'Exhibit A'!$AH$19:$AY$19</c:f>
              <c:strCache>
                <c:ptCount val="10"/>
                <c:pt idx="0">
                  <c:v>Detail</c:v>
                </c:pt>
                <c:pt idx="9">
                  <c:v>Total</c:v>
                </c:pt>
              </c:strCache>
            </c:strRef>
          </c:cat>
          <c:val>
            <c:numRef>
              <c:f>'Exhibit A'!$AH$30:$AY$30</c:f>
              <c:numCache>
                <c:formatCode>_("$"* #,##0.00_);_("$"* \(#,##0.00\);_("$"* "-"??_);_(@_)</c:formatCode>
                <c:ptCount val="18"/>
                <c:pt idx="0">
                  <c:v>0</c:v>
                </c:pt>
              </c:numCache>
            </c:numRef>
          </c:val>
        </c:ser>
        <c:ser>
          <c:idx val="11"/>
          <c:order val="11"/>
          <c:tx>
            <c:strRef>
              <c:f>'Exhibit A'!$AG$31</c:f>
              <c:strCache>
                <c:ptCount val="1"/>
              </c:strCache>
            </c:strRef>
          </c:tx>
          <c:cat>
            <c:strRef>
              <c:f>'Exhibit A'!$AH$19:$AY$19</c:f>
              <c:strCache>
                <c:ptCount val="10"/>
                <c:pt idx="0">
                  <c:v>Detail</c:v>
                </c:pt>
                <c:pt idx="9">
                  <c:v>Total</c:v>
                </c:pt>
              </c:strCache>
            </c:strRef>
          </c:cat>
          <c:val>
            <c:numRef>
              <c:f>'Exhibit A'!$AH$31:$AY$31</c:f>
              <c:numCache>
                <c:formatCode>_("$"* #,##0.00_);_("$"* \(#,##0.00\);_("$"* "-"??_);_(@_)</c:formatCode>
                <c:ptCount val="18"/>
                <c:pt idx="9">
                  <c:v>0</c:v>
                </c:pt>
              </c:numCache>
            </c:numRef>
          </c:val>
        </c:ser>
        <c:ser>
          <c:idx val="12"/>
          <c:order val="12"/>
          <c:tx>
            <c:strRef>
              <c:f>'Exhibit A'!$AG$32</c:f>
              <c:strCache>
                <c:ptCount val="1"/>
              </c:strCache>
            </c:strRef>
          </c:tx>
          <c:cat>
            <c:strRef>
              <c:f>'Exhibit A'!$AH$19:$AY$19</c:f>
              <c:strCache>
                <c:ptCount val="10"/>
                <c:pt idx="0">
                  <c:v>Detail</c:v>
                </c:pt>
                <c:pt idx="9">
                  <c:v>Total</c:v>
                </c:pt>
              </c:strCache>
            </c:strRef>
          </c:cat>
          <c:val>
            <c:numRef>
              <c:f>'Exhibit A'!$AH$32:$AY$32</c:f>
              <c:numCache>
                <c:formatCode>_("$"* #,##0.00_);_("$"* \(#,##0.00\);_("$"* "-"??_);_(@_)</c:formatCode>
                <c:ptCount val="18"/>
                <c:pt idx="9">
                  <c:v>0</c:v>
                </c:pt>
              </c:numCache>
            </c:numRef>
          </c:val>
        </c:ser>
        <c:ser>
          <c:idx val="13"/>
          <c:order val="13"/>
          <c:tx>
            <c:strRef>
              <c:f>'Exhibit A'!$AG$33</c:f>
              <c:strCache>
                <c:ptCount val="1"/>
              </c:strCache>
            </c:strRef>
          </c:tx>
          <c:cat>
            <c:strRef>
              <c:f>'Exhibit A'!$AH$19:$AY$19</c:f>
              <c:strCache>
                <c:ptCount val="10"/>
                <c:pt idx="0">
                  <c:v>Detail</c:v>
                </c:pt>
                <c:pt idx="9">
                  <c:v>Total</c:v>
                </c:pt>
              </c:strCache>
            </c:strRef>
          </c:cat>
          <c:val>
            <c:numRef>
              <c:f>'Exhibit A'!$AH$33:$AY$33</c:f>
              <c:numCache>
                <c:formatCode>_("$"* #,##0.00_);_("$"* \(#,##0.00\);_("$"* "-"??_);_(@_)</c:formatCode>
                <c:ptCount val="18"/>
                <c:pt idx="9">
                  <c:v>0</c:v>
                </c:pt>
              </c:numCache>
            </c:numRef>
          </c:val>
        </c:ser>
        <c:axId val="87912832"/>
        <c:axId val="87914368"/>
      </c:barChart>
      <c:catAx>
        <c:axId val="87912832"/>
        <c:scaling>
          <c:orientation val="minMax"/>
        </c:scaling>
        <c:axPos val="b"/>
        <c:tickLblPos val="nextTo"/>
        <c:crossAx val="87914368"/>
        <c:crosses val="autoZero"/>
        <c:auto val="1"/>
        <c:lblAlgn val="ctr"/>
        <c:lblOffset val="100"/>
      </c:catAx>
      <c:valAx>
        <c:axId val="87914368"/>
        <c:scaling>
          <c:orientation val="minMax"/>
        </c:scaling>
        <c:axPos val="l"/>
        <c:majorGridlines/>
        <c:numFmt formatCode="_(&quot;$&quot;* #,##0.00_);_(&quot;$&quot;* \(#,##0.00\);_(&quot;$&quot;* &quot;-&quot;??_);_(@_)" sourceLinked="1"/>
        <c:tickLblPos val="nextTo"/>
        <c:crossAx val="87912832"/>
        <c:crosses val="autoZero"/>
        <c:crossBetween val="between"/>
      </c:valAx>
    </c:plotArea>
    <c:legend>
      <c:legendPos val="r"/>
      <c:layout/>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Chart4"/>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lpdesk@sai.ok.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2"/>
  <dimension ref="B2:S32"/>
  <sheetViews>
    <sheetView tabSelected="1" zoomScaleNormal="100" workbookViewId="0"/>
  </sheetViews>
  <sheetFormatPr defaultColWidth="9.375" defaultRowHeight="10.5"/>
  <cols>
    <col min="1" max="1" width="9.375" style="12"/>
    <col min="2" max="2" width="24.625" style="12" customWidth="1"/>
    <col min="3" max="4" width="9.375" style="12"/>
    <col min="5" max="5" width="11" style="12" customWidth="1"/>
    <col min="6" max="10" width="9.375" style="12"/>
    <col min="11" max="11" width="5.5" style="12" customWidth="1"/>
    <col min="12" max="12" width="6" style="12" customWidth="1"/>
    <col min="13" max="16384" width="9.375" style="12"/>
  </cols>
  <sheetData>
    <row r="2" spans="2:19" ht="15.5">
      <c r="B2" s="11" t="s">
        <v>1149</v>
      </c>
      <c r="C2" s="11"/>
      <c r="D2" s="11"/>
      <c r="E2" s="11"/>
      <c r="F2" s="11"/>
      <c r="G2" s="11"/>
      <c r="H2" s="11"/>
      <c r="I2" s="11"/>
      <c r="J2" s="11"/>
      <c r="K2" s="11"/>
      <c r="L2" s="11"/>
    </row>
    <row r="3" spans="2:19" ht="15.5">
      <c r="B3" s="11"/>
      <c r="C3" s="11"/>
      <c r="D3" s="11"/>
      <c r="E3" s="11"/>
      <c r="F3" s="11"/>
      <c r="G3" s="11"/>
      <c r="H3" s="11"/>
      <c r="I3" s="11"/>
      <c r="J3" s="11"/>
      <c r="K3" s="11"/>
      <c r="L3" s="11"/>
    </row>
    <row r="4" spans="2:19" ht="15.5">
      <c r="B4" s="11" t="s">
        <v>381</v>
      </c>
      <c r="C4" s="11"/>
      <c r="D4" s="11"/>
      <c r="E4" s="11"/>
      <c r="F4" s="11"/>
      <c r="G4" s="11"/>
      <c r="H4" s="11"/>
      <c r="I4" s="11"/>
      <c r="J4" s="11"/>
      <c r="K4" s="11"/>
      <c r="L4" s="11"/>
    </row>
    <row r="5" spans="2:19" ht="15.5">
      <c r="B5" s="11" t="s">
        <v>382</v>
      </c>
      <c r="C5" s="11"/>
      <c r="D5" s="11"/>
      <c r="E5" s="11"/>
      <c r="F5" s="11"/>
      <c r="G5" s="11"/>
      <c r="H5" s="11"/>
      <c r="I5" s="11"/>
      <c r="J5" s="11"/>
      <c r="K5" s="11"/>
      <c r="L5" s="11"/>
    </row>
    <row r="6" spans="2:19" ht="15.5">
      <c r="B6" s="11"/>
      <c r="C6" s="11"/>
      <c r="D6" s="11"/>
      <c r="E6" s="11"/>
      <c r="F6" s="11"/>
      <c r="G6" s="11"/>
      <c r="H6" s="11"/>
      <c r="I6" s="11"/>
      <c r="J6" s="11"/>
      <c r="K6" s="11"/>
      <c r="L6" s="11"/>
    </row>
    <row r="7" spans="2:19" ht="33.75" customHeight="1">
      <c r="B7" s="415" t="s">
        <v>383</v>
      </c>
      <c r="C7" s="415"/>
      <c r="D7" s="415"/>
      <c r="E7" s="415"/>
      <c r="F7" s="415"/>
      <c r="G7" s="415"/>
      <c r="H7" s="415"/>
      <c r="I7" s="415"/>
      <c r="J7" s="415"/>
      <c r="K7" s="415"/>
      <c r="L7" s="415"/>
    </row>
    <row r="8" spans="2:19" ht="32.25" customHeight="1">
      <c r="B8" s="415" t="s">
        <v>384</v>
      </c>
      <c r="C8" s="415"/>
      <c r="D8" s="415"/>
      <c r="E8" s="415"/>
      <c r="F8" s="415"/>
      <c r="G8" s="415"/>
      <c r="H8" s="415"/>
      <c r="I8" s="415"/>
      <c r="J8" s="415"/>
      <c r="K8" s="415"/>
      <c r="L8" s="415"/>
    </row>
    <row r="9" spans="2:19" ht="32.25" customHeight="1">
      <c r="B9" s="415" t="s">
        <v>385</v>
      </c>
      <c r="C9" s="415"/>
      <c r="D9" s="415"/>
      <c r="E9" s="415"/>
      <c r="F9" s="415"/>
      <c r="G9" s="415"/>
      <c r="H9" s="415"/>
      <c r="I9" s="415"/>
      <c r="J9" s="415"/>
      <c r="K9" s="415"/>
      <c r="L9" s="415"/>
    </row>
    <row r="10" spans="2:19" ht="37.5" customHeight="1">
      <c r="B10" s="415" t="s">
        <v>1147</v>
      </c>
      <c r="C10" s="415"/>
      <c r="D10" s="415"/>
      <c r="E10" s="415"/>
      <c r="F10" s="415"/>
      <c r="G10" s="415"/>
      <c r="H10" s="415"/>
      <c r="I10" s="415"/>
      <c r="J10" s="415"/>
      <c r="K10" s="415"/>
      <c r="L10" s="415"/>
      <c r="S10" s="411"/>
    </row>
    <row r="11" spans="2:19" ht="122.5" customHeight="1">
      <c r="B11" s="415" t="s">
        <v>1287</v>
      </c>
      <c r="C11" s="415"/>
      <c r="D11" s="415"/>
      <c r="E11" s="415"/>
      <c r="F11" s="415"/>
      <c r="G11" s="415"/>
      <c r="H11" s="415"/>
      <c r="I11" s="415"/>
      <c r="J11" s="415"/>
      <c r="K11" s="415"/>
      <c r="L11" s="415"/>
      <c r="S11" s="411"/>
    </row>
    <row r="12" spans="2:19" ht="10.5" customHeight="1">
      <c r="B12" s="410"/>
      <c r="C12" s="410"/>
      <c r="D12" s="410"/>
      <c r="E12" s="410"/>
      <c r="F12" s="410"/>
      <c r="G12" s="410"/>
      <c r="H12" s="410"/>
      <c r="I12" s="410"/>
      <c r="J12" s="410"/>
      <c r="K12" s="410"/>
      <c r="L12" s="410"/>
    </row>
    <row r="14" spans="2:19" ht="15.5">
      <c r="B14" s="409" t="s">
        <v>386</v>
      </c>
      <c r="C14" s="409"/>
      <c r="D14" s="409"/>
      <c r="E14" s="409"/>
      <c r="F14" s="412" t="s">
        <v>1288</v>
      </c>
      <c r="G14" s="11"/>
    </row>
    <row r="16" spans="2:19">
      <c r="B16" s="12" t="s">
        <v>1119</v>
      </c>
      <c r="C16" s="413" t="s">
        <v>1282</v>
      </c>
    </row>
    <row r="17" spans="2:13">
      <c r="B17" s="12" t="s">
        <v>1118</v>
      </c>
      <c r="C17" s="414" t="s">
        <v>1283</v>
      </c>
    </row>
    <row r="18" spans="2:13">
      <c r="B18" s="12" t="s">
        <v>1256</v>
      </c>
      <c r="C18" s="414">
        <v>2011</v>
      </c>
    </row>
    <row r="19" spans="2:13">
      <c r="B19" s="12" t="s">
        <v>1114</v>
      </c>
      <c r="C19" s="414">
        <v>99</v>
      </c>
    </row>
    <row r="20" spans="2:13">
      <c r="B20" s="12" t="s">
        <v>1115</v>
      </c>
      <c r="C20" s="413" t="s">
        <v>1146</v>
      </c>
    </row>
    <row r="21" spans="2:13">
      <c r="B21" s="12" t="s">
        <v>1150</v>
      </c>
      <c r="C21" s="413" t="s">
        <v>1284</v>
      </c>
    </row>
    <row r="22" spans="2:13">
      <c r="B22" s="12" t="s">
        <v>1151</v>
      </c>
      <c r="C22" s="413" t="s">
        <v>1285</v>
      </c>
    </row>
    <row r="23" spans="2:13">
      <c r="B23" s="12" t="s">
        <v>1120</v>
      </c>
      <c r="C23" s="413" t="s">
        <v>1286</v>
      </c>
    </row>
    <row r="27" spans="2:13" ht="15.75" customHeight="1">
      <c r="G27" s="408"/>
      <c r="H27" s="408"/>
      <c r="I27" s="408"/>
      <c r="J27" s="408"/>
      <c r="K27" s="408"/>
      <c r="L27" s="408"/>
      <c r="M27" s="408"/>
    </row>
    <row r="28" spans="2:13" ht="15.75" customHeight="1">
      <c r="G28" s="408"/>
      <c r="H28" s="408"/>
      <c r="I28" s="408"/>
      <c r="J28" s="408"/>
      <c r="K28" s="408"/>
      <c r="L28" s="408"/>
      <c r="M28" s="408"/>
    </row>
    <row r="30" spans="2:13" ht="15.5">
      <c r="B30" s="11"/>
    </row>
    <row r="31" spans="2:13" ht="15.5">
      <c r="B31" s="11"/>
    </row>
    <row r="32" spans="2:13" ht="15.5">
      <c r="B32" s="11"/>
    </row>
  </sheetData>
  <mergeCells count="5">
    <mergeCell ref="B10:L10"/>
    <mergeCell ref="B11:L11"/>
    <mergeCell ref="B7:L7"/>
    <mergeCell ref="B8:L8"/>
    <mergeCell ref="B9:L9"/>
  </mergeCells>
  <phoneticPr fontId="6" type="noConversion"/>
  <hyperlinks>
    <hyperlink ref="F14" r:id="rId1"/>
  </hyperlinks>
  <pageMargins left="0.75" right="0.75" top="1" bottom="1" header="0.5" footer="0.5"/>
  <pageSetup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sheetPr codeName="Sheet3"/>
  <dimension ref="A1:BY157"/>
  <sheetViews>
    <sheetView zoomScaleNormal="100" zoomScaleSheetLayoutView="80" workbookViewId="0"/>
  </sheetViews>
  <sheetFormatPr defaultColWidth="9.375" defaultRowHeight="14.25" customHeight="1"/>
  <cols>
    <col min="1" max="1" width="4" style="130" customWidth="1"/>
    <col min="2" max="15" width="9.375" style="130" customWidth="1"/>
    <col min="16" max="16" width="4.875" style="130" customWidth="1"/>
    <col min="17" max="17" width="5" style="130" customWidth="1"/>
    <col min="18" max="18" width="9.375" style="130" customWidth="1"/>
    <col min="19" max="19" width="9.375" style="144" customWidth="1"/>
    <col min="20" max="20" width="9.375" style="130" customWidth="1"/>
    <col min="21" max="21" width="9.375" style="160" customWidth="1"/>
    <col min="22" max="31" width="9.375" style="130" customWidth="1"/>
    <col min="32" max="33" width="5.625" style="130" customWidth="1"/>
    <col min="34" max="47" width="9.375" style="130" customWidth="1"/>
    <col min="48" max="49" width="4.875" style="130" customWidth="1"/>
    <col min="50" max="63" width="9.375" style="130" customWidth="1"/>
    <col min="64" max="64" width="4.125" style="130" customWidth="1"/>
    <col min="65" max="65" width="4.375" style="130" customWidth="1"/>
    <col min="66" max="74" width="9.375" style="130"/>
    <col min="75" max="75" width="9.375" style="130" customWidth="1"/>
    <col min="76" max="76" width="9.375" style="130"/>
    <col min="77" max="77" width="37.125" style="130" customWidth="1"/>
    <col min="78" max="16384" width="9.375" style="130"/>
  </cols>
  <sheetData>
    <row r="1" spans="1:77" ht="14.25" customHeight="1" thickBo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101" t="s">
        <v>22</v>
      </c>
      <c r="AV1" s="95"/>
      <c r="AW1" s="95"/>
      <c r="AX1" s="155"/>
      <c r="AY1" s="155"/>
      <c r="AZ1" s="155"/>
      <c r="BA1" s="155"/>
      <c r="BB1" s="155"/>
      <c r="BC1" s="155"/>
      <c r="BD1" s="155"/>
      <c r="BE1" s="155"/>
      <c r="BF1" s="155"/>
      <c r="BG1" s="155"/>
      <c r="BH1" s="155"/>
      <c r="BI1" s="155"/>
      <c r="BJ1" s="155"/>
      <c r="BK1" s="155" t="s">
        <v>23</v>
      </c>
      <c r="BL1" s="95"/>
      <c r="BM1" s="95"/>
      <c r="BN1" s="363"/>
      <c r="BO1" s="363"/>
      <c r="BP1" s="363"/>
      <c r="BQ1" s="363"/>
      <c r="BR1" s="363"/>
      <c r="BS1" s="363"/>
      <c r="BT1" s="363"/>
      <c r="BU1" s="363"/>
      <c r="BV1" s="363"/>
      <c r="BW1" s="363"/>
      <c r="BX1" s="363"/>
      <c r="BY1" s="368" t="s">
        <v>29</v>
      </c>
    </row>
    <row r="2" spans="1:77" ht="14.25" customHeight="1" thickTop="1">
      <c r="A2" s="95"/>
      <c r="B2" s="140"/>
      <c r="C2" s="141"/>
      <c r="D2" s="141"/>
      <c r="E2" s="141"/>
      <c r="F2" s="141"/>
      <c r="G2" s="141"/>
      <c r="H2" s="141"/>
      <c r="I2" s="141"/>
      <c r="J2" s="141"/>
      <c r="K2" s="141"/>
      <c r="L2" s="141"/>
      <c r="M2" s="141"/>
      <c r="N2" s="141"/>
      <c r="O2" s="141"/>
      <c r="P2" s="96"/>
      <c r="Q2" s="95"/>
      <c r="R2" s="417" t="str">
        <f>Help!C21&amp;" CITY"</f>
        <v>TYPE IN NAME OF CITY CITY</v>
      </c>
      <c r="S2" s="418"/>
      <c r="T2" s="418"/>
      <c r="U2" s="418"/>
      <c r="V2" s="418"/>
      <c r="W2" s="418"/>
      <c r="X2" s="418"/>
      <c r="Y2" s="418"/>
      <c r="Z2" s="418"/>
      <c r="AA2" s="418"/>
      <c r="AB2" s="418"/>
      <c r="AC2" s="418"/>
      <c r="AD2" s="418"/>
      <c r="AE2" s="419"/>
      <c r="AF2" s="96"/>
      <c r="AG2" s="95"/>
      <c r="AH2" s="417" t="str">
        <f>"THE CITY OF "&amp;Help!C21</f>
        <v>THE CITY OF TYPE IN NAME OF CITY</v>
      </c>
      <c r="AI2" s="418"/>
      <c r="AJ2" s="418"/>
      <c r="AK2" s="418"/>
      <c r="AL2" s="418"/>
      <c r="AM2" s="418"/>
      <c r="AN2" s="418"/>
      <c r="AO2" s="418"/>
      <c r="AP2" s="418"/>
      <c r="AQ2" s="418"/>
      <c r="AR2" s="418"/>
      <c r="AS2" s="418"/>
      <c r="AT2" s="418"/>
      <c r="AU2" s="419"/>
      <c r="AV2" s="96"/>
      <c r="AW2" s="95"/>
      <c r="AX2" s="96"/>
      <c r="AY2" s="95"/>
      <c r="AZ2" s="95"/>
      <c r="BA2" s="95"/>
      <c r="BB2" s="95"/>
      <c r="BC2" s="95"/>
      <c r="BD2" s="95"/>
      <c r="BE2" s="95"/>
      <c r="BF2" s="95"/>
      <c r="BG2" s="95"/>
      <c r="BH2" s="95"/>
      <c r="BI2" s="95"/>
      <c r="BJ2" s="95"/>
      <c r="BK2" s="159"/>
      <c r="BL2" s="95"/>
      <c r="BM2" s="95"/>
      <c r="BN2" s="372"/>
      <c r="BO2" s="373"/>
      <c r="BP2" s="373"/>
      <c r="BQ2" s="373"/>
      <c r="BR2" s="373"/>
      <c r="BS2" s="373"/>
      <c r="BT2" s="373"/>
      <c r="BU2" s="373"/>
      <c r="BV2" s="373"/>
      <c r="BW2" s="373"/>
      <c r="BX2" s="373"/>
      <c r="BY2" s="374"/>
    </row>
    <row r="3" spans="1:77" ht="14.25" customHeight="1">
      <c r="A3" s="95"/>
      <c r="B3" s="96"/>
      <c r="C3" s="95"/>
      <c r="D3" s="95"/>
      <c r="E3" s="95"/>
      <c r="F3" s="95"/>
      <c r="G3" s="95"/>
      <c r="H3" s="95"/>
      <c r="I3" s="95"/>
      <c r="J3" s="95"/>
      <c r="K3" s="95"/>
      <c r="L3" s="95"/>
      <c r="M3" s="95"/>
      <c r="N3" s="95"/>
      <c r="O3" s="95"/>
      <c r="P3" s="96"/>
      <c r="Q3" s="95"/>
      <c r="R3" s="420" t="str">
        <f>B13</f>
        <v>2012-2013</v>
      </c>
      <c r="S3" s="421"/>
      <c r="T3" s="421"/>
      <c r="U3" s="421"/>
      <c r="V3" s="421"/>
      <c r="W3" s="421"/>
      <c r="X3" s="421"/>
      <c r="Y3" s="421"/>
      <c r="Z3" s="421"/>
      <c r="AA3" s="421"/>
      <c r="AB3" s="421"/>
      <c r="AC3" s="421"/>
      <c r="AD3" s="421"/>
      <c r="AE3" s="422"/>
      <c r="AF3" s="136"/>
      <c r="AG3" s="95"/>
      <c r="AH3" s="420" t="str">
        <f>R3</f>
        <v>2012-2013</v>
      </c>
      <c r="AI3" s="421"/>
      <c r="AJ3" s="421"/>
      <c r="AK3" s="421"/>
      <c r="AL3" s="421"/>
      <c r="AM3" s="421"/>
      <c r="AN3" s="421"/>
      <c r="AO3" s="421"/>
      <c r="AP3" s="421"/>
      <c r="AQ3" s="421"/>
      <c r="AR3" s="421"/>
      <c r="AS3" s="421"/>
      <c r="AT3" s="421"/>
      <c r="AU3" s="422"/>
      <c r="AV3" s="136"/>
      <c r="AW3" s="137"/>
      <c r="AX3" s="96"/>
      <c r="AY3" s="95"/>
      <c r="AZ3" s="95"/>
      <c r="BA3" s="95"/>
      <c r="BB3" s="95"/>
      <c r="BC3" s="95"/>
      <c r="BD3" s="95"/>
      <c r="BE3" s="95"/>
      <c r="BF3" s="95"/>
      <c r="BG3" s="95"/>
      <c r="BH3" s="95"/>
      <c r="BI3" s="95"/>
      <c r="BJ3" s="95"/>
      <c r="BK3" s="132"/>
      <c r="BL3" s="95"/>
      <c r="BM3" s="95"/>
      <c r="BN3" s="371"/>
      <c r="BO3" s="384"/>
      <c r="BP3" s="384"/>
      <c r="BQ3" s="384"/>
      <c r="BR3" s="384"/>
      <c r="BS3" s="367" t="s">
        <v>24</v>
      </c>
      <c r="BT3" s="384"/>
      <c r="BU3" s="384"/>
      <c r="BV3" s="384"/>
      <c r="BW3" s="384"/>
      <c r="BX3" s="384"/>
      <c r="BY3" s="385"/>
    </row>
    <row r="4" spans="1:77" ht="14.25" customHeight="1">
      <c r="A4" s="95"/>
      <c r="B4" s="96"/>
      <c r="C4" s="95"/>
      <c r="D4" s="95"/>
      <c r="E4" s="95"/>
      <c r="F4" s="95"/>
      <c r="G4" s="95"/>
      <c r="H4" s="95"/>
      <c r="I4" s="95"/>
      <c r="J4" s="95"/>
      <c r="K4" s="95"/>
      <c r="L4" s="95"/>
      <c r="M4" s="95"/>
      <c r="N4" s="95"/>
      <c r="O4" s="95"/>
      <c r="P4" s="96"/>
      <c r="Q4" s="95"/>
      <c r="R4" s="423" t="s">
        <v>1076</v>
      </c>
      <c r="S4" s="424"/>
      <c r="T4" s="424"/>
      <c r="U4" s="424"/>
      <c r="V4" s="424"/>
      <c r="W4" s="424"/>
      <c r="X4" s="424"/>
      <c r="Y4" s="424"/>
      <c r="Z4" s="424"/>
      <c r="AA4" s="424"/>
      <c r="AB4" s="424"/>
      <c r="AC4" s="424"/>
      <c r="AD4" s="424"/>
      <c r="AE4" s="425"/>
      <c r="AF4" s="136"/>
      <c r="AG4" s="95"/>
      <c r="AH4" s="423" t="s">
        <v>1076</v>
      </c>
      <c r="AI4" s="424"/>
      <c r="AJ4" s="424"/>
      <c r="AK4" s="424"/>
      <c r="AL4" s="424"/>
      <c r="AM4" s="424"/>
      <c r="AN4" s="424"/>
      <c r="AO4" s="424"/>
      <c r="AP4" s="424"/>
      <c r="AQ4" s="424"/>
      <c r="AR4" s="424"/>
      <c r="AS4" s="424"/>
      <c r="AT4" s="424"/>
      <c r="AU4" s="425"/>
      <c r="AV4" s="136"/>
      <c r="AW4" s="137"/>
      <c r="AX4" s="96"/>
      <c r="AY4" s="95"/>
      <c r="AZ4" s="95"/>
      <c r="BA4" s="95"/>
      <c r="BB4" s="95"/>
      <c r="BC4" s="95"/>
      <c r="BD4" s="95"/>
      <c r="BE4" s="95"/>
      <c r="BF4" s="95"/>
      <c r="BG4" s="95"/>
      <c r="BH4" s="95"/>
      <c r="BI4" s="95"/>
      <c r="BJ4" s="95"/>
      <c r="BK4" s="132"/>
      <c r="BL4" s="95"/>
      <c r="BM4" s="95"/>
      <c r="BN4" s="371"/>
      <c r="BO4" s="363"/>
      <c r="BP4" s="363"/>
      <c r="BQ4" s="363"/>
      <c r="BR4" s="363"/>
      <c r="BS4" s="363"/>
      <c r="BT4" s="363"/>
      <c r="BU4" s="363"/>
      <c r="BV4" s="363"/>
      <c r="BW4" s="363"/>
      <c r="BX4" s="363"/>
      <c r="BY4" s="364"/>
    </row>
    <row r="5" spans="1:77" ht="14.25" customHeight="1">
      <c r="A5" s="95"/>
      <c r="B5" s="96"/>
      <c r="C5" s="95"/>
      <c r="D5" s="95"/>
      <c r="E5" s="95"/>
      <c r="F5" s="95"/>
      <c r="G5" s="95"/>
      <c r="H5" s="95"/>
      <c r="I5" s="95"/>
      <c r="J5" s="95"/>
      <c r="K5" s="95"/>
      <c r="L5" s="95"/>
      <c r="M5" s="95"/>
      <c r="N5" s="95"/>
      <c r="O5" s="95"/>
      <c r="P5" s="96"/>
      <c r="Q5" s="95"/>
      <c r="R5" s="423" t="s">
        <v>1077</v>
      </c>
      <c r="S5" s="424"/>
      <c r="T5" s="424"/>
      <c r="U5" s="424"/>
      <c r="V5" s="424"/>
      <c r="W5" s="424"/>
      <c r="X5" s="424"/>
      <c r="Y5" s="424"/>
      <c r="Z5" s="424"/>
      <c r="AA5" s="424"/>
      <c r="AB5" s="424"/>
      <c r="AC5" s="424"/>
      <c r="AD5" s="424"/>
      <c r="AE5" s="425"/>
      <c r="AF5" s="136"/>
      <c r="AG5" s="95"/>
      <c r="AH5" s="423" t="s">
        <v>1077</v>
      </c>
      <c r="AI5" s="424"/>
      <c r="AJ5" s="424"/>
      <c r="AK5" s="424"/>
      <c r="AL5" s="424"/>
      <c r="AM5" s="424"/>
      <c r="AN5" s="424"/>
      <c r="AO5" s="424"/>
      <c r="AP5" s="424"/>
      <c r="AQ5" s="424"/>
      <c r="AR5" s="424"/>
      <c r="AS5" s="424"/>
      <c r="AT5" s="424"/>
      <c r="AU5" s="425"/>
      <c r="AV5" s="136"/>
      <c r="AW5" s="137"/>
      <c r="AX5" s="96"/>
      <c r="AY5" s="95"/>
      <c r="AZ5" s="95"/>
      <c r="BA5" s="95"/>
      <c r="BB5" s="95"/>
      <c r="BC5" s="95"/>
      <c r="BD5" s="95"/>
      <c r="BE5" s="95"/>
      <c r="BF5" s="95"/>
      <c r="BG5" s="95"/>
      <c r="BH5" s="95"/>
      <c r="BI5" s="95"/>
      <c r="BJ5" s="95"/>
      <c r="BK5" s="132"/>
      <c r="BL5" s="95"/>
      <c r="BM5" s="95"/>
      <c r="BN5" s="371"/>
      <c r="BO5" s="363"/>
      <c r="BP5" s="363"/>
      <c r="BQ5" s="363"/>
      <c r="BR5" s="363"/>
      <c r="BS5" s="363"/>
      <c r="BT5" s="363"/>
      <c r="BU5" s="363"/>
      <c r="BV5" s="363"/>
      <c r="BW5" s="363"/>
      <c r="BX5" s="363"/>
      <c r="BY5" s="364"/>
    </row>
    <row r="6" spans="1:77" ht="14.25" customHeight="1">
      <c r="A6" s="95"/>
      <c r="B6" s="96"/>
      <c r="C6" s="95"/>
      <c r="D6" s="95"/>
      <c r="E6" s="95"/>
      <c r="F6" s="95"/>
      <c r="G6" s="95"/>
      <c r="H6" s="95"/>
      <c r="I6" s="95"/>
      <c r="J6" s="95"/>
      <c r="K6" s="95"/>
      <c r="L6" s="95"/>
      <c r="M6" s="95"/>
      <c r="N6" s="95"/>
      <c r="O6" s="95"/>
      <c r="P6" s="96"/>
      <c r="Q6" s="95"/>
      <c r="R6" s="420" t="str">
        <f>B16</f>
        <v>FISCAL YEAR 2011-2012</v>
      </c>
      <c r="S6" s="421"/>
      <c r="T6" s="421"/>
      <c r="U6" s="421"/>
      <c r="V6" s="421"/>
      <c r="W6" s="421"/>
      <c r="X6" s="421"/>
      <c r="Y6" s="421"/>
      <c r="Z6" s="421"/>
      <c r="AA6" s="421"/>
      <c r="AB6" s="421"/>
      <c r="AC6" s="421"/>
      <c r="AD6" s="421"/>
      <c r="AE6" s="422"/>
      <c r="AF6" s="136"/>
      <c r="AG6" s="95"/>
      <c r="AH6" s="420" t="str">
        <f>R6</f>
        <v>FISCAL YEAR 2011-2012</v>
      </c>
      <c r="AI6" s="421"/>
      <c r="AJ6" s="421"/>
      <c r="AK6" s="421"/>
      <c r="AL6" s="421"/>
      <c r="AM6" s="421"/>
      <c r="AN6" s="421"/>
      <c r="AO6" s="421"/>
      <c r="AP6" s="421"/>
      <c r="AQ6" s="421"/>
      <c r="AR6" s="421"/>
      <c r="AS6" s="421"/>
      <c r="AT6" s="421"/>
      <c r="AU6" s="422"/>
      <c r="AV6" s="136"/>
      <c r="AW6" s="137"/>
      <c r="AX6" s="96"/>
      <c r="AY6" s="95"/>
      <c r="AZ6" s="95"/>
      <c r="BA6" s="95"/>
      <c r="BB6" s="95"/>
      <c r="BC6" s="95"/>
      <c r="BD6" s="95"/>
      <c r="BE6" s="95"/>
      <c r="BF6" s="95"/>
      <c r="BG6" s="95"/>
      <c r="BH6" s="95"/>
      <c r="BI6" s="95"/>
      <c r="BJ6" s="95"/>
      <c r="BK6" s="132"/>
      <c r="BL6" s="95"/>
      <c r="BM6" s="95"/>
      <c r="BN6" s="395" t="str">
        <f>"STATE OF OKLAHOMA, CITY OF "&amp;Help!C21</f>
        <v>STATE OF OKLAHOMA, CITY OF TYPE IN NAME OF CITY</v>
      </c>
      <c r="BO6" s="363"/>
      <c r="BP6" s="363"/>
      <c r="BQ6" s="363"/>
      <c r="BR6" s="363"/>
      <c r="BS6" s="363"/>
      <c r="BT6" s="363"/>
      <c r="BU6" s="363"/>
      <c r="BV6" s="363"/>
      <c r="BW6" s="363"/>
      <c r="BX6" s="363"/>
      <c r="BY6" s="364"/>
    </row>
    <row r="7" spans="1:77" ht="14.25" customHeight="1">
      <c r="A7" s="95"/>
      <c r="B7" s="96"/>
      <c r="C7" s="95"/>
      <c r="D7" s="95"/>
      <c r="E7" s="95"/>
      <c r="F7" s="95"/>
      <c r="G7" s="95"/>
      <c r="H7" s="95"/>
      <c r="I7" s="95"/>
      <c r="J7" s="95"/>
      <c r="K7" s="95"/>
      <c r="L7" s="95"/>
      <c r="M7" s="95"/>
      <c r="N7" s="95"/>
      <c r="O7" s="95"/>
      <c r="P7" s="96"/>
      <c r="Q7" s="95"/>
      <c r="R7" s="96"/>
      <c r="S7" s="95"/>
      <c r="T7" s="95"/>
      <c r="U7" s="95"/>
      <c r="V7" s="95"/>
      <c r="W7" s="95"/>
      <c r="X7" s="95"/>
      <c r="Y7" s="95"/>
      <c r="Z7" s="95"/>
      <c r="AA7" s="94"/>
      <c r="AB7" s="95"/>
      <c r="AC7" s="95"/>
      <c r="AD7" s="95"/>
      <c r="AE7" s="95"/>
      <c r="AF7" s="136"/>
      <c r="AG7" s="95"/>
      <c r="AH7" s="96"/>
      <c r="AI7" s="95"/>
      <c r="AJ7" s="95"/>
      <c r="AK7" s="95"/>
      <c r="AL7" s="95"/>
      <c r="AM7" s="95"/>
      <c r="AN7" s="95"/>
      <c r="AO7" s="95"/>
      <c r="AP7" s="95"/>
      <c r="AQ7" s="95"/>
      <c r="AR7" s="95"/>
      <c r="AS7" s="95"/>
      <c r="AT7" s="95"/>
      <c r="AU7" s="95"/>
      <c r="AV7" s="136"/>
      <c r="AW7" s="137"/>
      <c r="AX7" s="96"/>
      <c r="AY7" s="95"/>
      <c r="AZ7" s="95"/>
      <c r="BA7" s="95"/>
      <c r="BB7" s="95"/>
      <c r="BC7" s="95"/>
      <c r="BD7" s="95"/>
      <c r="BE7" s="95"/>
      <c r="BF7" s="95"/>
      <c r="BG7" s="95"/>
      <c r="BH7" s="95"/>
      <c r="BI7" s="95"/>
      <c r="BJ7" s="95"/>
      <c r="BK7" s="132"/>
      <c r="BL7" s="95"/>
      <c r="BM7" s="95"/>
      <c r="BN7" s="362"/>
      <c r="BO7" s="363"/>
      <c r="BP7" s="363"/>
      <c r="BQ7" s="363"/>
      <c r="BR7" s="363"/>
      <c r="BS7" s="363"/>
      <c r="BT7" s="363"/>
      <c r="BU7" s="363"/>
      <c r="BV7" s="363"/>
      <c r="BW7" s="363"/>
      <c r="BX7" s="363"/>
      <c r="BY7" s="364"/>
    </row>
    <row r="8" spans="1:77" ht="14.25" customHeight="1">
      <c r="A8" s="95"/>
      <c r="B8" s="96"/>
      <c r="C8" s="95"/>
      <c r="D8" s="95"/>
      <c r="E8" s="95"/>
      <c r="F8" s="95"/>
      <c r="G8" s="95"/>
      <c r="H8" s="95"/>
      <c r="I8" s="95"/>
      <c r="J8" s="95"/>
      <c r="K8" s="95"/>
      <c r="L8" s="95"/>
      <c r="M8" s="95"/>
      <c r="N8" s="95"/>
      <c r="O8" s="95"/>
      <c r="P8" s="96"/>
      <c r="Q8" s="95"/>
      <c r="R8" s="423" t="s">
        <v>3</v>
      </c>
      <c r="S8" s="424"/>
      <c r="T8" s="424"/>
      <c r="U8" s="424"/>
      <c r="V8" s="424"/>
      <c r="W8" s="424"/>
      <c r="X8" s="424"/>
      <c r="Y8" s="424"/>
      <c r="Z8" s="424"/>
      <c r="AA8" s="424"/>
      <c r="AB8" s="424"/>
      <c r="AC8" s="424"/>
      <c r="AD8" s="424"/>
      <c r="AE8" s="425"/>
      <c r="AF8" s="96"/>
      <c r="AG8" s="95"/>
      <c r="AH8" s="96"/>
      <c r="AI8" s="95"/>
      <c r="AJ8" s="95"/>
      <c r="AK8" s="95"/>
      <c r="AL8" s="95"/>
      <c r="AM8" s="95"/>
      <c r="AN8" s="95"/>
      <c r="AO8" s="95"/>
      <c r="AP8" s="95"/>
      <c r="AQ8" s="95"/>
      <c r="AR8" s="95"/>
      <c r="AS8" s="95"/>
      <c r="AT8" s="95"/>
      <c r="AU8" s="95"/>
      <c r="AV8" s="96"/>
      <c r="AW8" s="95"/>
      <c r="AX8" s="96"/>
      <c r="AY8" s="95"/>
      <c r="AZ8" s="95"/>
      <c r="BA8" s="95"/>
      <c r="BB8" s="95"/>
      <c r="BC8" s="95"/>
      <c r="BD8" s="95"/>
      <c r="BE8" s="95"/>
      <c r="BF8" s="95"/>
      <c r="BG8" s="95"/>
      <c r="BH8" s="95"/>
      <c r="BI8" s="95"/>
      <c r="BJ8" s="95"/>
      <c r="BK8" s="132"/>
      <c r="BL8" s="95"/>
      <c r="BM8" s="95"/>
      <c r="BN8" s="378" t="s">
        <v>1117</v>
      </c>
      <c r="BO8" s="363"/>
      <c r="BP8" s="363"/>
      <c r="BQ8" s="363"/>
      <c r="BR8" s="363"/>
      <c r="BS8" s="363"/>
      <c r="BT8" s="363"/>
      <c r="BU8" s="363"/>
      <c r="BV8" s="363"/>
      <c r="BW8" s="363"/>
      <c r="BX8" s="363"/>
      <c r="BY8" s="364"/>
    </row>
    <row r="9" spans="1:77" ht="14.25" customHeight="1">
      <c r="A9" s="95"/>
      <c r="B9" s="96"/>
      <c r="C9" s="95"/>
      <c r="D9" s="95"/>
      <c r="E9" s="95"/>
      <c r="F9" s="95"/>
      <c r="G9" s="95"/>
      <c r="H9" s="95"/>
      <c r="I9" s="95"/>
      <c r="J9" s="95"/>
      <c r="K9" s="95"/>
      <c r="L9" s="95"/>
      <c r="M9" s="95"/>
      <c r="N9" s="95"/>
      <c r="O9" s="95"/>
      <c r="P9" s="96"/>
      <c r="Q9" s="95"/>
      <c r="R9" s="96"/>
      <c r="S9" s="95"/>
      <c r="T9" s="95"/>
      <c r="U9" s="95"/>
      <c r="V9" s="95"/>
      <c r="W9" s="95"/>
      <c r="X9" s="95"/>
      <c r="Y9" s="95"/>
      <c r="Z9" s="95"/>
      <c r="AA9" s="94"/>
      <c r="AB9" s="95"/>
      <c r="AC9" s="95"/>
      <c r="AD9" s="95"/>
      <c r="AE9" s="95"/>
      <c r="AF9" s="96"/>
      <c r="AG9" s="95"/>
      <c r="AH9" s="393" t="str">
        <f>Help!C21&amp;" CITY, STATE OF OKLAHOMA"</f>
        <v>TYPE IN NAME OF CITY CITY, STATE OF OKLAHOMA</v>
      </c>
      <c r="AI9" s="94"/>
      <c r="AJ9" s="94"/>
      <c r="AK9" s="95"/>
      <c r="AL9" s="95"/>
      <c r="AM9" s="95"/>
      <c r="AN9" s="95"/>
      <c r="AO9" s="95"/>
      <c r="AP9" s="95"/>
      <c r="AQ9" s="95"/>
      <c r="AR9" s="95"/>
      <c r="AS9" s="95"/>
      <c r="AT9" s="95"/>
      <c r="AU9" s="95"/>
      <c r="AV9" s="96"/>
      <c r="AW9" s="95"/>
      <c r="AX9" s="96"/>
      <c r="BK9" s="132"/>
      <c r="BL9" s="95"/>
      <c r="BM9" s="95"/>
      <c r="BN9" s="378" t="s">
        <v>1170</v>
      </c>
      <c r="BO9" s="363"/>
      <c r="BP9" s="363"/>
      <c r="BQ9" s="363"/>
      <c r="BR9" s="363"/>
      <c r="BS9" s="363"/>
      <c r="BT9" s="363"/>
      <c r="BU9" s="363"/>
      <c r="BV9" s="363"/>
      <c r="BW9" s="363"/>
      <c r="BX9" s="363"/>
      <c r="BY9" s="364"/>
    </row>
    <row r="10" spans="1:77" ht="14.25" customHeight="1">
      <c r="A10" s="95"/>
      <c r="B10" s="96"/>
      <c r="C10" s="95"/>
      <c r="D10" s="95"/>
      <c r="E10" s="95"/>
      <c r="F10" s="95"/>
      <c r="G10" s="95"/>
      <c r="H10" s="95"/>
      <c r="I10" s="95"/>
      <c r="J10" s="95"/>
      <c r="K10" s="95"/>
      <c r="L10" s="95"/>
      <c r="M10" s="95"/>
      <c r="N10" s="95"/>
      <c r="O10" s="95"/>
      <c r="P10" s="96"/>
      <c r="Q10" s="95"/>
      <c r="R10" s="96" t="s">
        <v>1265</v>
      </c>
      <c r="S10" s="95"/>
      <c r="T10" s="95"/>
      <c r="U10" s="95"/>
      <c r="V10" s="95"/>
      <c r="W10" s="95"/>
      <c r="X10" s="95"/>
      <c r="Y10" s="95"/>
      <c r="Z10" s="95"/>
      <c r="AA10" s="94"/>
      <c r="AB10" s="95"/>
      <c r="AC10" s="95"/>
      <c r="AD10" s="95"/>
      <c r="AE10" s="94" t="s">
        <v>4</v>
      </c>
      <c r="AF10" s="136"/>
      <c r="AG10" s="95"/>
      <c r="AH10" s="393" t="str">
        <f>"STATE OF OKLAHOMA, COUNTY OF  "&amp;Help!C16&amp;", ss:"</f>
        <v>STATE OF OKLAHOMA, COUNTY OF  TYPE IN NAME OF COUNTY, ss:</v>
      </c>
      <c r="AI10" s="95"/>
      <c r="AJ10" s="95"/>
      <c r="AK10" s="95"/>
      <c r="AL10" s="95"/>
      <c r="AM10" s="95"/>
      <c r="AN10" s="95"/>
      <c r="AO10" s="95"/>
      <c r="AP10" s="95"/>
      <c r="AQ10" s="95"/>
      <c r="AR10" s="95"/>
      <c r="AS10" s="95"/>
      <c r="AT10" s="95"/>
      <c r="AU10" s="95"/>
      <c r="AV10" s="96"/>
      <c r="AW10" s="95"/>
      <c r="AX10" s="96"/>
      <c r="BK10" s="132"/>
      <c r="BL10" s="95"/>
      <c r="BM10" s="95"/>
      <c r="BN10" s="395" t="str">
        <f>"That he/she complied with the law by having the financial statement for the fiscal year ending June 30, "&amp;Help!C18+1&amp;","</f>
        <v>That he/she complied with the law by having the financial statement for the fiscal year ending June 30, 2012,</v>
      </c>
      <c r="BO10" s="363"/>
      <c r="BP10" s="363"/>
      <c r="BQ10" s="363"/>
      <c r="BR10" s="363"/>
      <c r="BS10" s="363"/>
      <c r="BT10" s="363"/>
      <c r="BU10" s="363"/>
      <c r="BV10" s="363"/>
      <c r="BW10" s="363"/>
      <c r="BX10" s="363"/>
      <c r="BY10" s="364"/>
    </row>
    <row r="11" spans="1:77" ht="14.25" customHeight="1">
      <c r="A11" s="95"/>
      <c r="B11" s="420" t="str">
        <f>Help!C21&amp;" CITY, DEPARTMENTALIZED"</f>
        <v>TYPE IN NAME OF CITY CITY, DEPARTMENTALIZED</v>
      </c>
      <c r="C11" s="421"/>
      <c r="D11" s="421"/>
      <c r="E11" s="421"/>
      <c r="F11" s="421"/>
      <c r="G11" s="421"/>
      <c r="H11" s="421"/>
      <c r="I11" s="421"/>
      <c r="J11" s="421"/>
      <c r="K11" s="421"/>
      <c r="L11" s="421"/>
      <c r="M11" s="421"/>
      <c r="N11" s="421"/>
      <c r="O11" s="422"/>
      <c r="P11" s="96"/>
      <c r="Q11" s="95"/>
      <c r="R11" s="96"/>
      <c r="S11" s="95"/>
      <c r="T11" s="95"/>
      <c r="U11" s="95"/>
      <c r="V11" s="95"/>
      <c r="W11" s="95"/>
      <c r="X11" s="95"/>
      <c r="Y11" s="95"/>
      <c r="Z11" s="95"/>
      <c r="AA11" s="94"/>
      <c r="AB11" s="95"/>
      <c r="AC11" s="95"/>
      <c r="AD11" s="95"/>
      <c r="AE11" s="95"/>
      <c r="AF11" s="96"/>
      <c r="AG11" s="95"/>
      <c r="AH11" s="96"/>
      <c r="AI11" s="95"/>
      <c r="AJ11" s="95"/>
      <c r="AK11" s="95"/>
      <c r="AL11" s="95"/>
      <c r="AM11" s="95"/>
      <c r="AN11" s="95"/>
      <c r="AO11" s="95"/>
      <c r="AP11" s="95"/>
      <c r="AQ11" s="95"/>
      <c r="AR11" s="95"/>
      <c r="AS11" s="95"/>
      <c r="AT11" s="95"/>
      <c r="AU11" s="95"/>
      <c r="AV11" s="96"/>
      <c r="AW11" s="95"/>
      <c r="AX11" s="96"/>
      <c r="BK11" s="364"/>
      <c r="BL11" s="95"/>
      <c r="BM11" s="95"/>
      <c r="BN11" s="378" t="s">
        <v>1267</v>
      </c>
      <c r="BO11" s="363"/>
      <c r="BP11" s="363"/>
      <c r="BQ11" s="363"/>
      <c r="BR11" s="363"/>
      <c r="BS11" s="363"/>
      <c r="BT11" s="363"/>
      <c r="BU11" s="363"/>
      <c r="BV11" s="363"/>
      <c r="BW11" s="363"/>
      <c r="BX11" s="363"/>
      <c r="BY11" s="364"/>
    </row>
    <row r="12" spans="1:77" ht="14.25" customHeight="1">
      <c r="A12" s="95"/>
      <c r="B12" s="423" t="s">
        <v>1152</v>
      </c>
      <c r="C12" s="424"/>
      <c r="D12" s="424"/>
      <c r="E12" s="424"/>
      <c r="F12" s="424"/>
      <c r="G12" s="424"/>
      <c r="H12" s="424"/>
      <c r="I12" s="424"/>
      <c r="J12" s="424"/>
      <c r="K12" s="424"/>
      <c r="L12" s="424"/>
      <c r="M12" s="424"/>
      <c r="N12" s="424"/>
      <c r="O12" s="425"/>
      <c r="P12" s="136"/>
      <c r="Q12" s="95"/>
      <c r="R12" s="143" t="s">
        <v>5</v>
      </c>
      <c r="T12" s="95"/>
      <c r="U12" s="145"/>
      <c r="V12" s="145"/>
      <c r="W12" s="145"/>
      <c r="X12" s="145"/>
      <c r="Y12" s="145"/>
      <c r="Z12" s="145"/>
      <c r="AA12" s="146"/>
      <c r="AB12" s="145"/>
      <c r="AC12" s="145"/>
      <c r="AD12" s="145"/>
      <c r="AE12" s="94">
        <v>1</v>
      </c>
      <c r="AF12" s="96"/>
      <c r="AG12" s="95"/>
      <c r="AH12" s="139" t="s">
        <v>21</v>
      </c>
      <c r="AI12" s="95"/>
      <c r="AJ12" s="95"/>
      <c r="AK12" s="95"/>
      <c r="AL12" s="95"/>
      <c r="AM12" s="95"/>
      <c r="AN12" s="95"/>
      <c r="AO12" s="95"/>
      <c r="AP12" s="95"/>
      <c r="AQ12" s="95"/>
      <c r="AR12" s="95"/>
      <c r="AS12" s="95"/>
      <c r="AT12" s="95"/>
      <c r="AU12" s="95"/>
      <c r="AV12" s="96"/>
      <c r="AW12" s="95"/>
      <c r="AX12" s="96"/>
      <c r="BK12" s="364"/>
      <c r="BL12" s="95"/>
      <c r="BM12" s="95"/>
      <c r="BN12" s="395" t="str">
        <f>"year beginning July 1, "&amp;Help!C18+1&amp;" and ending June 30, "&amp;Help!C18+2&amp;" published in one issue of the "&amp;Help!C23</f>
        <v>year beginning July 1, 2012 and ending June 30, 2013 published in one issue of the Type in Publication Name</v>
      </c>
      <c r="BO12" s="363"/>
      <c r="BP12" s="363"/>
      <c r="BQ12" s="363"/>
      <c r="BR12" s="363"/>
      <c r="BS12" s="363"/>
      <c r="BT12" s="363"/>
      <c r="BU12" s="363"/>
      <c r="BV12" s="363"/>
      <c r="BW12" s="363"/>
      <c r="BX12" s="363"/>
      <c r="BY12" s="364"/>
    </row>
    <row r="13" spans="1:77" ht="14.25" customHeight="1">
      <c r="A13" s="98"/>
      <c r="B13" s="420" t="str">
        <f>Help!C18+1&amp;"-"&amp;Help!C18+2</f>
        <v>2012-2013</v>
      </c>
      <c r="C13" s="421"/>
      <c r="D13" s="421"/>
      <c r="E13" s="421"/>
      <c r="F13" s="421"/>
      <c r="G13" s="421"/>
      <c r="H13" s="421"/>
      <c r="I13" s="421"/>
      <c r="J13" s="421"/>
      <c r="K13" s="421"/>
      <c r="L13" s="421"/>
      <c r="M13" s="421"/>
      <c r="N13" s="421"/>
      <c r="O13" s="422"/>
      <c r="P13" s="99"/>
      <c r="Q13" s="97"/>
      <c r="R13" s="143"/>
      <c r="T13" s="95"/>
      <c r="U13" s="95"/>
      <c r="V13" s="95"/>
      <c r="W13" s="95"/>
      <c r="X13" s="95"/>
      <c r="Y13" s="95"/>
      <c r="Z13" s="95"/>
      <c r="AA13" s="94"/>
      <c r="AB13" s="95"/>
      <c r="AC13" s="95"/>
      <c r="AD13" s="95"/>
      <c r="AE13" s="94"/>
      <c r="AF13" s="96"/>
      <c r="AG13" s="95"/>
      <c r="AH13" s="139" t="s">
        <v>1259</v>
      </c>
      <c r="AI13" s="95"/>
      <c r="AJ13" s="95"/>
      <c r="AK13" s="95"/>
      <c r="AL13" s="95"/>
      <c r="AM13" s="95"/>
      <c r="AN13" s="95"/>
      <c r="AO13" s="95"/>
      <c r="AP13" s="95"/>
      <c r="AQ13" s="95"/>
      <c r="AR13" s="95"/>
      <c r="AS13" s="95"/>
      <c r="AT13" s="95"/>
      <c r="AU13" s="95"/>
      <c r="AV13" s="96"/>
      <c r="AW13" s="95"/>
      <c r="AX13" s="96" t="s">
        <v>1271</v>
      </c>
      <c r="BK13" s="366"/>
      <c r="BL13" s="137"/>
      <c r="BM13" s="95"/>
      <c r="BN13" s="378" t="s">
        <v>1171</v>
      </c>
      <c r="BO13" s="363"/>
      <c r="BP13" s="363"/>
      <c r="BQ13" s="363"/>
      <c r="BR13" s="363"/>
      <c r="BS13" s="363"/>
      <c r="BT13" s="363"/>
      <c r="BU13" s="363"/>
      <c r="BV13" s="363"/>
      <c r="BW13" s="363"/>
      <c r="BX13" s="363"/>
      <c r="BY13" s="364"/>
    </row>
    <row r="14" spans="1:77" ht="14.25" customHeight="1">
      <c r="A14" s="95"/>
      <c r="B14" s="423" t="s">
        <v>1076</v>
      </c>
      <c r="C14" s="424"/>
      <c r="D14" s="424"/>
      <c r="E14" s="424"/>
      <c r="F14" s="424"/>
      <c r="G14" s="424"/>
      <c r="H14" s="424"/>
      <c r="I14" s="424"/>
      <c r="J14" s="424"/>
      <c r="K14" s="424"/>
      <c r="L14" s="424"/>
      <c r="M14" s="424"/>
      <c r="N14" s="424"/>
      <c r="O14" s="425"/>
      <c r="P14" s="136"/>
      <c r="Q14" s="95"/>
      <c r="R14" s="143" t="s">
        <v>6</v>
      </c>
      <c r="T14" s="95"/>
      <c r="U14" s="145"/>
      <c r="V14" s="145"/>
      <c r="W14" s="145"/>
      <c r="X14" s="145"/>
      <c r="Y14" s="145"/>
      <c r="Z14" s="145"/>
      <c r="AA14" s="146"/>
      <c r="AB14" s="145"/>
      <c r="AC14" s="145"/>
      <c r="AD14" s="145"/>
      <c r="AE14" s="94">
        <v>2</v>
      </c>
      <c r="AF14" s="96"/>
      <c r="AG14" s="95"/>
      <c r="AH14" s="393" t="str">
        <f>"the fiscal condition of the City of "&amp;Help!C22&amp;" , State of Oklahoma, for the fiscal year beginning July 1, "&amp;Help!C18&amp;" and ending"</f>
        <v>the fiscal condition of the City of Type in Name of City , State of Oklahoma, for the fiscal year beginning July 1, 2011 and ending</v>
      </c>
      <c r="AI14" s="95"/>
      <c r="AJ14" s="95"/>
      <c r="AK14" s="95"/>
      <c r="AL14" s="95"/>
      <c r="AM14" s="95"/>
      <c r="AN14" s="95"/>
      <c r="AO14" s="95"/>
      <c r="AP14" s="95"/>
      <c r="AQ14" s="95"/>
      <c r="AR14" s="95"/>
      <c r="AS14" s="95"/>
      <c r="AT14" s="95"/>
      <c r="AU14" s="95"/>
      <c r="AV14" s="96"/>
      <c r="AW14" s="95"/>
      <c r="AX14" s="96"/>
      <c r="BK14" s="366"/>
      <c r="BL14" s="137"/>
      <c r="BM14" s="95"/>
      <c r="BN14" s="378" t="s">
        <v>25</v>
      </c>
      <c r="BO14" s="363"/>
      <c r="BP14" s="363"/>
      <c r="BQ14" s="363"/>
      <c r="BR14" s="363"/>
      <c r="BS14" s="363"/>
      <c r="BT14" s="363"/>
      <c r="BU14" s="363"/>
      <c r="BV14" s="363"/>
      <c r="BW14" s="363"/>
      <c r="BX14" s="363"/>
      <c r="BY14" s="364"/>
    </row>
    <row r="15" spans="1:77" ht="14.25" customHeight="1">
      <c r="A15" s="95"/>
      <c r="B15" s="423" t="s">
        <v>1077</v>
      </c>
      <c r="C15" s="424"/>
      <c r="D15" s="424"/>
      <c r="E15" s="424"/>
      <c r="F15" s="424"/>
      <c r="G15" s="424"/>
      <c r="H15" s="424"/>
      <c r="I15" s="424"/>
      <c r="J15" s="424"/>
      <c r="K15" s="424"/>
      <c r="L15" s="424"/>
      <c r="M15" s="424"/>
      <c r="N15" s="424"/>
      <c r="O15" s="425"/>
      <c r="P15" s="136"/>
      <c r="Q15" s="94"/>
      <c r="R15" s="143"/>
      <c r="T15" s="95"/>
      <c r="U15" s="95"/>
      <c r="V15" s="95"/>
      <c r="W15" s="95"/>
      <c r="X15" s="95"/>
      <c r="Y15" s="95"/>
      <c r="Z15" s="95"/>
      <c r="AA15" s="94"/>
      <c r="AB15" s="95"/>
      <c r="AC15" s="95"/>
      <c r="AD15" s="95"/>
      <c r="AE15" s="94"/>
      <c r="AF15" s="96"/>
      <c r="AG15" s="95"/>
      <c r="AH15" s="393" t="str">
        <f>"June 30," &amp;Help!C18+1&amp;", together with an itemized statement of the estimated needs thereof for the fiscal year  beginning July 1, "&amp;Help!C18+1</f>
        <v>June 30,2012, together with an itemized statement of the estimated needs thereof for the fiscal year  beginning July 1, 2012</v>
      </c>
      <c r="AI15" s="95"/>
      <c r="AJ15" s="95"/>
      <c r="AK15" s="95"/>
      <c r="AL15" s="101"/>
      <c r="AM15" s="95"/>
      <c r="AN15" s="95"/>
      <c r="AO15" s="95"/>
      <c r="AP15" s="95"/>
      <c r="AQ15" s="95"/>
      <c r="AR15" s="95"/>
      <c r="AS15" s="95"/>
      <c r="AT15" s="95"/>
      <c r="AU15" s="95"/>
      <c r="AV15" s="96"/>
      <c r="AW15" s="95"/>
      <c r="AX15" s="139" t="s">
        <v>1169</v>
      </c>
      <c r="BK15" s="366"/>
      <c r="BL15" s="137"/>
      <c r="BM15" s="95"/>
      <c r="BN15" s="378" t="s">
        <v>26</v>
      </c>
      <c r="BO15" s="363"/>
      <c r="BP15" s="363"/>
      <c r="BQ15" s="363"/>
      <c r="BR15" s="363"/>
      <c r="BS15" s="363"/>
      <c r="BT15" s="363"/>
      <c r="BU15" s="363"/>
      <c r="BV15" s="363"/>
      <c r="BW15" s="363"/>
      <c r="BX15" s="363"/>
      <c r="BY15" s="364"/>
    </row>
    <row r="16" spans="1:77" ht="14.25" customHeight="1">
      <c r="A16" s="95"/>
      <c r="B16" s="420" t="str">
        <f>"FISCAL YEAR "&amp;Help!C18&amp;"-"&amp;Help!C18+1</f>
        <v>FISCAL YEAR 2011-2012</v>
      </c>
      <c r="C16" s="421"/>
      <c r="D16" s="421"/>
      <c r="E16" s="421"/>
      <c r="F16" s="421"/>
      <c r="G16" s="421"/>
      <c r="H16" s="421"/>
      <c r="I16" s="421"/>
      <c r="J16" s="421"/>
      <c r="K16" s="421"/>
      <c r="L16" s="421"/>
      <c r="M16" s="421"/>
      <c r="N16" s="421"/>
      <c r="O16" s="422"/>
      <c r="P16" s="100"/>
      <c r="Q16" s="94"/>
      <c r="R16" s="143" t="s">
        <v>7</v>
      </c>
      <c r="T16" s="95"/>
      <c r="U16" s="145"/>
      <c r="V16" s="145"/>
      <c r="W16" s="145"/>
      <c r="X16" s="145"/>
      <c r="Y16" s="145"/>
      <c r="Z16" s="145"/>
      <c r="AA16" s="146"/>
      <c r="AB16" s="145"/>
      <c r="AC16" s="145"/>
      <c r="AD16" s="145"/>
      <c r="AE16" s="94">
        <v>3</v>
      </c>
      <c r="AF16" s="96"/>
      <c r="AG16" s="95"/>
      <c r="AH16" s="393" t="str">
        <f>"and ending June 30, "&amp;Help!C18+2&amp;". The same have been prepared in conformity to Statute, in relation to which be it further noted that:"</f>
        <v>and ending June 30, 2013. The same have been prepared in conformity to Statute, in relation to which be it further noted that:</v>
      </c>
      <c r="AI16" s="95"/>
      <c r="AJ16" s="95"/>
      <c r="AK16" s="95"/>
      <c r="AL16" s="95"/>
      <c r="AM16" s="95"/>
      <c r="AN16" s="95"/>
      <c r="AO16" s="95"/>
      <c r="AP16" s="95"/>
      <c r="AQ16" s="95"/>
      <c r="AR16" s="95"/>
      <c r="AS16" s="95"/>
      <c r="AT16" s="95"/>
      <c r="AU16" s="95"/>
      <c r="AV16" s="96"/>
      <c r="AW16" s="132"/>
      <c r="AX16" s="393" t="str">
        <f>Help!C22&amp;", Oklahoma"</f>
        <v>Type in Name of City, Oklahoma</v>
      </c>
      <c r="BA16" s="365"/>
      <c r="BB16" s="365"/>
      <c r="BC16" s="365"/>
      <c r="BD16" s="365"/>
      <c r="BE16" s="365"/>
      <c r="BF16" s="365"/>
      <c r="BG16" s="365"/>
      <c r="BH16" s="365"/>
      <c r="BI16" s="365"/>
      <c r="BJ16" s="365"/>
      <c r="BK16" s="366"/>
      <c r="BL16" s="137"/>
      <c r="BM16" s="95"/>
      <c r="BN16" s="371"/>
      <c r="BO16" s="363"/>
      <c r="BP16" s="363"/>
      <c r="BQ16" s="363"/>
      <c r="BR16" s="363"/>
      <c r="BS16" s="363"/>
      <c r="BT16" s="363"/>
      <c r="BU16" s="363"/>
      <c r="BV16" s="363"/>
      <c r="BW16" s="363"/>
      <c r="BX16" s="363"/>
      <c r="BY16" s="364"/>
    </row>
    <row r="17" spans="1:77" ht="14.25" customHeight="1">
      <c r="A17" s="95"/>
      <c r="B17" s="96"/>
      <c r="C17" s="95"/>
      <c r="D17" s="95"/>
      <c r="E17" s="95"/>
      <c r="F17" s="95"/>
      <c r="G17" s="95"/>
      <c r="H17" s="95"/>
      <c r="I17" s="95"/>
      <c r="J17" s="95"/>
      <c r="K17" s="95"/>
      <c r="L17" s="95"/>
      <c r="M17" s="95"/>
      <c r="N17" s="95"/>
      <c r="O17" s="95"/>
      <c r="P17" s="96"/>
      <c r="Q17" s="95"/>
      <c r="R17" s="143"/>
      <c r="T17" s="95"/>
      <c r="U17" s="95"/>
      <c r="V17" s="95"/>
      <c r="W17" s="95"/>
      <c r="X17" s="95"/>
      <c r="Y17" s="95"/>
      <c r="Z17" s="95"/>
      <c r="AA17" s="94"/>
      <c r="AB17" s="95"/>
      <c r="AC17" s="95"/>
      <c r="AD17" s="95"/>
      <c r="AE17" s="94"/>
      <c r="AF17" s="96"/>
      <c r="AG17" s="95"/>
      <c r="AH17" s="139"/>
      <c r="AI17" s="95"/>
      <c r="AJ17" s="95"/>
      <c r="AK17" s="95"/>
      <c r="AL17" s="95"/>
      <c r="AM17" s="95"/>
      <c r="AN17" s="95"/>
      <c r="AO17" s="95"/>
      <c r="AP17" s="95"/>
      <c r="AQ17" s="95"/>
      <c r="AR17" s="95"/>
      <c r="AS17" s="95"/>
      <c r="AT17" s="95"/>
      <c r="AU17" s="95"/>
      <c r="AV17" s="96"/>
      <c r="AW17" s="95"/>
      <c r="AX17" s="426" t="str">
        <f>"I(We) have compiled the "&amp;Help!C18&amp;"-"&amp;Help!C18+1&amp; " financial statements as of and for the fiscal year ended June 30, "&amp;Help!C18+1&amp;", and"&amp;" the "&amp;Help!C18+1&amp;"-"&amp;Help!C18+2&amp;" Estimate of Needs (SA&amp;I Form 2641R99) and Publication Sheet (SA&amp;I Form 2641R99, Exhibit 'Z') for "&amp;Help!C22&amp;", " &amp;Help!C17&amp;" County, included in the accompanying prescribed forms.  I(We) have not audited or reviewed"&amp;" the financial statements, estimate of needs and publication sheet forms referred to above and, accordingly, do"&amp;" not express an opinion or provide any assurance about whether the financial statements, estimate of needs and"&amp;" publication sheet forms are in accordance with the basis of accounting prescribed by the Office of the Oklahoma State"&amp;" Auditor and Inspector per 68 OS § 3003.B as promulgated by 68 OS § 3009-3011."</f>
        <v>I(We) have compiled the 2011-2012 financial statements as of and for the fiscal year ended June 30, 2012, and the 2012-2013 Estimate of Needs (SA&amp;I Form 2641R99) and Publication Sheet (SA&amp;I Form 2641R99, Exhibit 'Z') for Type in Name of City, Type in Name of County County, included in the accompanying prescribed forms.  I(We) have not audited or reviewed the financial statements, estimate of needs and publication sheet forms referred to above and, accordingly, do not express an opinion or provide any assurance about whether the financial statements, estimate of needs and publication sheet forms are in accordance with the basis of accounting prescribed by the Office of the Oklahoma State Auditor and Inspector per 68 OS § 3003.B as promulgated by 68 OS § 3009-3011.</v>
      </c>
      <c r="AY17" s="427"/>
      <c r="AZ17" s="427"/>
      <c r="BA17" s="427"/>
      <c r="BB17" s="427"/>
      <c r="BC17" s="427"/>
      <c r="BD17" s="427"/>
      <c r="BE17" s="427"/>
      <c r="BF17" s="427"/>
      <c r="BG17" s="427"/>
      <c r="BH17" s="427"/>
      <c r="BI17" s="427"/>
      <c r="BJ17" s="427"/>
      <c r="BK17" s="366"/>
      <c r="BL17" s="137"/>
      <c r="BM17" s="95"/>
      <c r="BN17" s="371"/>
      <c r="BO17" s="363"/>
      <c r="BP17" s="363"/>
      <c r="BQ17" s="363"/>
      <c r="BR17" s="363"/>
      <c r="BS17" s="363"/>
      <c r="BT17" s="363"/>
      <c r="BU17" s="363"/>
      <c r="BV17" s="363"/>
      <c r="BW17" s="363"/>
      <c r="BX17" s="363"/>
      <c r="BY17" s="364"/>
    </row>
    <row r="18" spans="1:77" ht="14.25" customHeight="1">
      <c r="A18" s="95"/>
      <c r="B18" s="96"/>
      <c r="C18" s="95"/>
      <c r="D18" s="95"/>
      <c r="E18" s="95"/>
      <c r="F18" s="95"/>
      <c r="G18" s="95"/>
      <c r="H18" s="95"/>
      <c r="I18" s="95"/>
      <c r="J18" s="95"/>
      <c r="K18" s="95"/>
      <c r="L18" s="95"/>
      <c r="M18" s="95"/>
      <c r="N18" s="95"/>
      <c r="O18" s="95"/>
      <c r="P18" s="96"/>
      <c r="Q18" s="95"/>
      <c r="R18" s="143" t="s">
        <v>8</v>
      </c>
      <c r="T18" s="95"/>
      <c r="U18" s="145"/>
      <c r="V18" s="145"/>
      <c r="W18" s="145"/>
      <c r="X18" s="147"/>
      <c r="Y18" s="145"/>
      <c r="Z18" s="147"/>
      <c r="AA18" s="146"/>
      <c r="AB18" s="145"/>
      <c r="AC18" s="95"/>
      <c r="AD18" s="95"/>
      <c r="AE18" s="360" t="s">
        <v>1116</v>
      </c>
      <c r="AF18" s="96"/>
      <c r="AG18" s="95"/>
      <c r="AH18" s="142" t="s">
        <v>1260</v>
      </c>
      <c r="AI18" s="95"/>
      <c r="AJ18" s="95"/>
      <c r="AK18" s="95"/>
      <c r="AL18" s="95"/>
      <c r="AM18" s="95"/>
      <c r="AN18" s="95"/>
      <c r="AO18" s="95"/>
      <c r="AP18" s="95"/>
      <c r="AQ18" s="95"/>
      <c r="AR18" s="95"/>
      <c r="AS18" s="95"/>
      <c r="AT18" s="95"/>
      <c r="AU18" s="95"/>
      <c r="AV18" s="96"/>
      <c r="AW18" s="95"/>
      <c r="AX18" s="426"/>
      <c r="AY18" s="427"/>
      <c r="AZ18" s="427"/>
      <c r="BA18" s="427"/>
      <c r="BB18" s="427"/>
      <c r="BC18" s="427"/>
      <c r="BD18" s="427"/>
      <c r="BE18" s="427"/>
      <c r="BF18" s="427"/>
      <c r="BG18" s="427"/>
      <c r="BH18" s="427"/>
      <c r="BI18" s="427"/>
      <c r="BJ18" s="427"/>
      <c r="BK18" s="366"/>
      <c r="BL18" s="137"/>
      <c r="BM18" s="95"/>
      <c r="BN18" s="371"/>
      <c r="BO18" s="363"/>
      <c r="BP18" s="363"/>
      <c r="BQ18" s="363"/>
      <c r="BR18" s="363" t="s">
        <v>1268</v>
      </c>
      <c r="BS18" s="363"/>
      <c r="BT18" s="363"/>
      <c r="BU18" s="363"/>
      <c r="BV18" s="363"/>
      <c r="BW18" s="363"/>
      <c r="BX18" s="363"/>
      <c r="BY18" s="364"/>
    </row>
    <row r="19" spans="1:77" ht="14.25" customHeight="1">
      <c r="A19" s="95"/>
      <c r="B19" s="423" t="s">
        <v>1153</v>
      </c>
      <c r="C19" s="424"/>
      <c r="D19" s="424"/>
      <c r="E19" s="424"/>
      <c r="F19" s="424"/>
      <c r="G19" s="424"/>
      <c r="H19" s="424"/>
      <c r="I19" s="424"/>
      <c r="J19" s="424"/>
      <c r="K19" s="424"/>
      <c r="L19" s="424"/>
      <c r="M19" s="424"/>
      <c r="N19" s="424"/>
      <c r="O19" s="425"/>
      <c r="P19" s="136"/>
      <c r="Q19" s="95"/>
      <c r="R19" s="96"/>
      <c r="S19" s="95"/>
      <c r="T19" s="95"/>
      <c r="U19" s="95"/>
      <c r="V19" s="95"/>
      <c r="W19" s="95"/>
      <c r="X19" s="95"/>
      <c r="Y19" s="95"/>
      <c r="Z19" s="95"/>
      <c r="AA19" s="94"/>
      <c r="AB19" s="95"/>
      <c r="AC19" s="95"/>
      <c r="AD19" s="95"/>
      <c r="AE19" s="95"/>
      <c r="AF19" s="96"/>
      <c r="AG19" s="95"/>
      <c r="AH19" s="394" t="str">
        <f>"show the true and correct conditions of the fiscal affairs of said City for the fiscal year ending June 30, "&amp;Help!C18+1&amp;", that said"</f>
        <v>show the true and correct conditions of the fiscal affairs of said City for the fiscal year ending June 30, 2012, that said</v>
      </c>
      <c r="AI19" s="95"/>
      <c r="AJ19" s="95"/>
      <c r="AK19" s="95"/>
      <c r="AL19" s="95"/>
      <c r="AM19" s="95"/>
      <c r="AN19" s="95"/>
      <c r="AO19" s="95"/>
      <c r="AP19" s="95"/>
      <c r="AQ19" s="95"/>
      <c r="AR19" s="95"/>
      <c r="AS19" s="95"/>
      <c r="AT19" s="95"/>
      <c r="AU19" s="95"/>
      <c r="AV19" s="96"/>
      <c r="AW19" s="95"/>
      <c r="AX19" s="426"/>
      <c r="AY19" s="427"/>
      <c r="AZ19" s="427"/>
      <c r="BA19" s="427"/>
      <c r="BB19" s="427"/>
      <c r="BC19" s="427"/>
      <c r="BD19" s="427"/>
      <c r="BE19" s="427"/>
      <c r="BF19" s="427"/>
      <c r="BG19" s="427"/>
      <c r="BH19" s="427"/>
      <c r="BI19" s="427"/>
      <c r="BJ19" s="427"/>
      <c r="BK19" s="366"/>
      <c r="BL19" s="137"/>
      <c r="BM19" s="137"/>
      <c r="BN19" s="96"/>
      <c r="BO19" s="384"/>
      <c r="BP19" s="384"/>
      <c r="BQ19" s="384"/>
      <c r="BR19" s="384"/>
      <c r="BS19" s="95"/>
      <c r="BT19" s="384" t="s">
        <v>2</v>
      </c>
      <c r="BU19" s="384"/>
      <c r="BV19" s="384"/>
      <c r="BW19" s="384"/>
      <c r="BX19" s="384"/>
      <c r="BY19" s="385"/>
    </row>
    <row r="20" spans="1:77" ht="14.25" customHeight="1">
      <c r="A20" s="95"/>
      <c r="B20" s="420" t="str">
        <f>"THE CITY OF "&amp;Help!C21</f>
        <v>THE CITY OF TYPE IN NAME OF CITY</v>
      </c>
      <c r="C20" s="421"/>
      <c r="D20" s="421"/>
      <c r="E20" s="421"/>
      <c r="F20" s="421"/>
      <c r="G20" s="421"/>
      <c r="H20" s="421"/>
      <c r="I20" s="421"/>
      <c r="J20" s="421"/>
      <c r="K20" s="421"/>
      <c r="L20" s="421"/>
      <c r="M20" s="421"/>
      <c r="N20" s="421"/>
      <c r="O20" s="422"/>
      <c r="P20" s="100"/>
      <c r="Q20" s="94"/>
      <c r="R20" s="96" t="s">
        <v>1266</v>
      </c>
      <c r="S20" s="95"/>
      <c r="T20" s="95"/>
      <c r="U20" s="95"/>
      <c r="V20" s="95"/>
      <c r="W20" s="95"/>
      <c r="X20" s="95"/>
      <c r="Y20" s="95"/>
      <c r="Z20" s="95"/>
      <c r="AA20" s="94"/>
      <c r="AB20" s="95"/>
      <c r="AC20" s="95"/>
      <c r="AD20" s="95"/>
      <c r="AE20" s="94" t="s">
        <v>19</v>
      </c>
      <c r="AF20" s="100"/>
      <c r="AG20" s="95"/>
      <c r="AH20" s="394" t="str">
        <f>"statements comprise a ''full and accurate statement of the assessments, receipts and expenditures of the preceding year,"</f>
        <v>statements comprise a ''full and accurate statement of the assessments, receipts and expenditures of the preceding year,</v>
      </c>
      <c r="AI20" s="95"/>
      <c r="AJ20" s="95"/>
      <c r="AK20" s="95"/>
      <c r="AL20" s="95"/>
      <c r="AM20" s="95"/>
      <c r="AN20" s="95"/>
      <c r="AO20" s="95"/>
      <c r="AP20" s="95"/>
      <c r="AQ20" s="95"/>
      <c r="AR20" s="95"/>
      <c r="AS20" s="95"/>
      <c r="AT20" s="95"/>
      <c r="AU20" s="95"/>
      <c r="AV20" s="96"/>
      <c r="AW20" s="95"/>
      <c r="AX20" s="426"/>
      <c r="AY20" s="427"/>
      <c r="AZ20" s="427"/>
      <c r="BA20" s="427"/>
      <c r="BB20" s="427"/>
      <c r="BC20" s="427"/>
      <c r="BD20" s="427"/>
      <c r="BE20" s="427"/>
      <c r="BF20" s="427"/>
      <c r="BG20" s="427"/>
      <c r="BH20" s="427"/>
      <c r="BI20" s="427"/>
      <c r="BJ20" s="427"/>
      <c r="BK20" s="366"/>
      <c r="BL20" s="137"/>
      <c r="BM20" s="137"/>
      <c r="BN20" s="371"/>
      <c r="BO20" s="363"/>
      <c r="BP20" s="363"/>
      <c r="BQ20" s="363"/>
      <c r="BR20" s="363"/>
      <c r="BS20" s="363"/>
      <c r="BT20" s="363"/>
      <c r="BU20" s="363"/>
      <c r="BV20" s="363"/>
      <c r="BW20" s="363"/>
      <c r="BX20" s="363"/>
      <c r="BY20" s="364"/>
    </row>
    <row r="21" spans="1:77" ht="14.25" customHeight="1">
      <c r="A21" s="95"/>
      <c r="B21" s="420" t="str">
        <f>"COUNTY OF "&amp;Help!C16</f>
        <v>COUNTY OF TYPE IN NAME OF COUNTY</v>
      </c>
      <c r="C21" s="421"/>
      <c r="D21" s="421"/>
      <c r="E21" s="421"/>
      <c r="F21" s="421"/>
      <c r="G21" s="421"/>
      <c r="H21" s="421"/>
      <c r="I21" s="421"/>
      <c r="J21" s="421"/>
      <c r="K21" s="421"/>
      <c r="L21" s="421"/>
      <c r="M21" s="421"/>
      <c r="N21" s="421"/>
      <c r="O21" s="422"/>
      <c r="P21" s="136"/>
      <c r="Q21" s="95"/>
      <c r="R21" s="96"/>
      <c r="S21" s="95"/>
      <c r="T21" s="95"/>
      <c r="U21" s="95"/>
      <c r="V21" s="95"/>
      <c r="W21" s="95"/>
      <c r="X21" s="95"/>
      <c r="Y21" s="95"/>
      <c r="Z21" s="95"/>
      <c r="AA21" s="94"/>
      <c r="AB21" s="95"/>
      <c r="AC21" s="95"/>
      <c r="AD21" s="95"/>
      <c r="AE21" s="95"/>
      <c r="AF21" s="96"/>
      <c r="AG21" s="95"/>
      <c r="AH21" s="142" t="s">
        <v>1261</v>
      </c>
      <c r="AI21" s="95"/>
      <c r="AJ21" s="95"/>
      <c r="AK21" s="95"/>
      <c r="AL21" s="95"/>
      <c r="AM21" s="95"/>
      <c r="AN21" s="95"/>
      <c r="AO21" s="95"/>
      <c r="AP21" s="95"/>
      <c r="AQ21" s="95"/>
      <c r="AR21" s="95"/>
      <c r="AS21" s="95"/>
      <c r="AT21" s="95"/>
      <c r="AU21" s="95"/>
      <c r="AV21" s="96"/>
      <c r="AW21" s="95"/>
      <c r="AX21" s="426"/>
      <c r="AY21" s="427"/>
      <c r="AZ21" s="427"/>
      <c r="BA21" s="427"/>
      <c r="BB21" s="427"/>
      <c r="BC21" s="427"/>
      <c r="BD21" s="427"/>
      <c r="BE21" s="427"/>
      <c r="BF21" s="427"/>
      <c r="BG21" s="427"/>
      <c r="BH21" s="427"/>
      <c r="BI21" s="427"/>
      <c r="BJ21" s="427"/>
      <c r="BK21" s="366"/>
      <c r="BL21" s="137"/>
      <c r="BM21" s="137"/>
      <c r="BN21" s="371"/>
      <c r="BO21" s="363"/>
      <c r="BP21" s="363"/>
      <c r="BQ21" s="363"/>
      <c r="BR21" s="363"/>
      <c r="BS21" s="363"/>
      <c r="BT21" s="363"/>
      <c r="BU21" s="363"/>
      <c r="BV21" s="363"/>
      <c r="BW21" s="363"/>
      <c r="BX21" s="363"/>
      <c r="BY21" s="364"/>
    </row>
    <row r="22" spans="1:77" ht="14.25" customHeight="1">
      <c r="A22" s="95"/>
      <c r="B22" s="423" t="s">
        <v>1078</v>
      </c>
      <c r="C22" s="424"/>
      <c r="D22" s="424"/>
      <c r="E22" s="424"/>
      <c r="F22" s="424"/>
      <c r="G22" s="424"/>
      <c r="H22" s="424"/>
      <c r="I22" s="424"/>
      <c r="J22" s="424"/>
      <c r="K22" s="424"/>
      <c r="L22" s="424"/>
      <c r="M22" s="424"/>
      <c r="N22" s="424"/>
      <c r="O22" s="425"/>
      <c r="P22" s="96"/>
      <c r="Q22" s="94"/>
      <c r="R22" s="143" t="s">
        <v>9</v>
      </c>
      <c r="S22" s="130"/>
      <c r="T22" s="95"/>
      <c r="U22" s="145"/>
      <c r="V22" s="145"/>
      <c r="W22" s="146"/>
      <c r="X22" s="145"/>
      <c r="Y22" s="148"/>
      <c r="Z22" s="146"/>
      <c r="AA22" s="148"/>
      <c r="AB22" s="145"/>
      <c r="AC22" s="145"/>
      <c r="AD22" s="145"/>
      <c r="AE22" s="167" t="s">
        <v>20</v>
      </c>
      <c r="AF22" s="96"/>
      <c r="AG22" s="95"/>
      <c r="AH22" s="394" t="str">
        <f>"first Monday in July, "&amp;Help!C18+1&amp;" pursuant to the provisions of 68 O.S. Section 3002."</f>
        <v>first Monday in July, 2012 pursuant to the provisions of 68 O.S. Section 3002.</v>
      </c>
      <c r="AI22" s="95"/>
      <c r="AJ22" s="95"/>
      <c r="AK22" s="95"/>
      <c r="AL22" s="95"/>
      <c r="AM22" s="95"/>
      <c r="AN22" s="95"/>
      <c r="AO22" s="95"/>
      <c r="AP22" s="95"/>
      <c r="AQ22" s="95"/>
      <c r="AR22" s="95"/>
      <c r="AS22" s="95"/>
      <c r="AT22" s="95"/>
      <c r="AU22" s="95"/>
      <c r="AV22" s="96"/>
      <c r="AW22" s="95"/>
      <c r="AX22" s="426"/>
      <c r="AY22" s="427"/>
      <c r="AZ22" s="427"/>
      <c r="BA22" s="427"/>
      <c r="BB22" s="427"/>
      <c r="BC22" s="427"/>
      <c r="BD22" s="427"/>
      <c r="BE22" s="427"/>
      <c r="BF22" s="427"/>
      <c r="BG22" s="427"/>
      <c r="BH22" s="427"/>
      <c r="BI22" s="427"/>
      <c r="BJ22" s="427"/>
      <c r="BK22" s="366"/>
      <c r="BL22" s="137"/>
      <c r="BM22" s="137"/>
      <c r="BN22" s="371"/>
      <c r="BO22" s="363"/>
      <c r="BP22" s="363"/>
      <c r="BQ22" s="363"/>
      <c r="BR22" s="363"/>
      <c r="BS22" s="363"/>
      <c r="BT22" s="363"/>
      <c r="BU22" s="363"/>
      <c r="BV22" s="363"/>
      <c r="BW22" s="363"/>
      <c r="BX22" s="363"/>
      <c r="BY22" s="364"/>
    </row>
    <row r="23" spans="1:77" ht="14.25" customHeight="1">
      <c r="A23" s="95"/>
      <c r="B23" s="96"/>
      <c r="C23" s="95"/>
      <c r="D23" s="95"/>
      <c r="E23" s="95"/>
      <c r="F23" s="95"/>
      <c r="G23" s="95"/>
      <c r="H23" s="95"/>
      <c r="I23" s="95"/>
      <c r="J23" s="95"/>
      <c r="K23" s="95"/>
      <c r="L23" s="95"/>
      <c r="M23" s="95"/>
      <c r="N23" s="95"/>
      <c r="O23" s="95"/>
      <c r="P23" s="96"/>
      <c r="Q23" s="95"/>
      <c r="R23" s="143"/>
      <c r="S23" s="95"/>
      <c r="T23" s="95"/>
      <c r="U23" s="95"/>
      <c r="V23" s="95"/>
      <c r="W23" s="94"/>
      <c r="X23" s="95"/>
      <c r="Y23" s="135"/>
      <c r="Z23" s="94"/>
      <c r="AA23" s="98"/>
      <c r="AB23" s="95"/>
      <c r="AC23" s="95"/>
      <c r="AD23" s="95"/>
      <c r="AE23" s="167"/>
      <c r="AF23" s="96"/>
      <c r="AG23" s="95"/>
      <c r="AH23" s="142"/>
      <c r="AI23" s="95"/>
      <c r="AJ23" s="95"/>
      <c r="AK23" s="95"/>
      <c r="AL23" s="95"/>
      <c r="AM23" s="95"/>
      <c r="AN23" s="95"/>
      <c r="AO23" s="95"/>
      <c r="AP23" s="95"/>
      <c r="AQ23" s="95"/>
      <c r="AR23" s="95"/>
      <c r="AS23" s="95"/>
      <c r="AT23" s="95"/>
      <c r="AU23" s="95"/>
      <c r="AV23" s="96"/>
      <c r="AW23" s="95"/>
      <c r="AX23" s="426"/>
      <c r="AY23" s="427"/>
      <c r="AZ23" s="427"/>
      <c r="BA23" s="427"/>
      <c r="BB23" s="427"/>
      <c r="BC23" s="427"/>
      <c r="BD23" s="427"/>
      <c r="BE23" s="427"/>
      <c r="BF23" s="427"/>
      <c r="BG23" s="427"/>
      <c r="BH23" s="427"/>
      <c r="BI23" s="427"/>
      <c r="BJ23" s="427"/>
      <c r="BK23" s="366"/>
      <c r="BL23" s="137"/>
      <c r="BM23" s="137"/>
      <c r="BN23" s="371"/>
      <c r="BO23" s="363"/>
      <c r="BP23" s="396" t="str">
        <f>"Subscribed and sworn to before me this ____ day of _______________________, "&amp;Help!C18+1&amp;"."</f>
        <v>Subscribed and sworn to before me this ____ day of _______________________, 2012.</v>
      </c>
      <c r="BQ23" s="363"/>
      <c r="BR23" s="363"/>
      <c r="BS23" s="363"/>
      <c r="BT23" s="363"/>
      <c r="BU23" s="363"/>
      <c r="BV23" s="363"/>
      <c r="BW23" s="376"/>
      <c r="BX23" s="376"/>
      <c r="BY23" s="377"/>
    </row>
    <row r="24" spans="1:77" ht="14.25" customHeight="1">
      <c r="A24" s="95"/>
      <c r="B24" s="138" t="s">
        <v>1079</v>
      </c>
      <c r="C24" s="137"/>
      <c r="D24" s="137"/>
      <c r="E24" s="137"/>
      <c r="F24" s="137"/>
      <c r="G24" s="137"/>
      <c r="H24" s="137"/>
      <c r="I24" s="137"/>
      <c r="J24" s="137"/>
      <c r="K24" s="137"/>
      <c r="L24" s="137"/>
      <c r="M24" s="137"/>
      <c r="N24" s="137"/>
      <c r="O24" s="137"/>
      <c r="P24" s="136"/>
      <c r="Q24" s="95"/>
      <c r="R24" s="143" t="s">
        <v>10</v>
      </c>
      <c r="S24" s="95"/>
      <c r="T24" s="95"/>
      <c r="U24" s="145"/>
      <c r="V24" s="145"/>
      <c r="W24" s="146"/>
      <c r="X24" s="145"/>
      <c r="Y24" s="148"/>
      <c r="Z24" s="146"/>
      <c r="AA24" s="148"/>
      <c r="AB24" s="145"/>
      <c r="AC24" s="145"/>
      <c r="AD24" s="145"/>
      <c r="AE24" s="167" t="s">
        <v>20</v>
      </c>
      <c r="AF24" s="96"/>
      <c r="AG24" s="95"/>
      <c r="AH24" s="142" t="s">
        <v>1262</v>
      </c>
      <c r="AI24" s="95"/>
      <c r="AJ24" s="95"/>
      <c r="AK24" s="95"/>
      <c r="AL24" s="95"/>
      <c r="AM24" s="95"/>
      <c r="AN24" s="95"/>
      <c r="AO24" s="95"/>
      <c r="AP24" s="95"/>
      <c r="AQ24" s="95"/>
      <c r="AR24" s="95"/>
      <c r="AS24" s="95"/>
      <c r="AT24" s="95"/>
      <c r="AU24" s="95"/>
      <c r="AV24" s="96"/>
      <c r="AW24" s="95"/>
      <c r="AX24" s="96"/>
      <c r="BK24" s="366"/>
      <c r="BL24" s="137"/>
      <c r="BM24" s="137"/>
      <c r="BN24" s="371"/>
      <c r="BO24" s="363"/>
      <c r="BP24" s="363"/>
      <c r="BQ24" s="363"/>
      <c r="BR24" s="363"/>
      <c r="BS24" s="363"/>
      <c r="BT24" s="363"/>
      <c r="BU24" s="363"/>
      <c r="BV24" s="363"/>
      <c r="BW24" s="363"/>
      <c r="BX24" s="363"/>
      <c r="BY24" s="364"/>
    </row>
    <row r="25" spans="1:77" ht="14.25" customHeight="1">
      <c r="A25" s="95"/>
      <c r="B25" s="138" t="s">
        <v>1154</v>
      </c>
      <c r="C25" s="137"/>
      <c r="D25" s="137"/>
      <c r="E25" s="137"/>
      <c r="F25" s="137"/>
      <c r="G25" s="137"/>
      <c r="H25" s="137"/>
      <c r="I25" s="137"/>
      <c r="J25" s="137"/>
      <c r="K25" s="137"/>
      <c r="L25" s="137"/>
      <c r="M25" s="137"/>
      <c r="N25" s="137"/>
      <c r="O25" s="137"/>
      <c r="P25" s="136"/>
      <c r="Q25" s="94"/>
      <c r="R25" s="143"/>
      <c r="S25" s="95"/>
      <c r="T25" s="95"/>
      <c r="U25" s="95"/>
      <c r="V25" s="95"/>
      <c r="W25" s="94"/>
      <c r="X25" s="95"/>
      <c r="Y25" s="135"/>
      <c r="Z25" s="94"/>
      <c r="AA25" s="98"/>
      <c r="AB25" s="95"/>
      <c r="AC25" s="95"/>
      <c r="AD25" s="95"/>
      <c r="AE25" s="168"/>
      <c r="AF25" s="96"/>
      <c r="AG25" s="95"/>
      <c r="AH25" s="394" t="str">
        <f>"beginning July 1, "&amp;Help!C18+1&amp;" and ending June 30, "&amp;Help!C18+2&amp;" as shown under ''Schedule 8''were prepared and filed with the Governing "</f>
        <v xml:space="preserve">beginning July 1, 2012 and ending June 30, 2013 as shown under ''Schedule 8''were prepared and filed with the Governing </v>
      </c>
      <c r="AI25" s="95"/>
      <c r="AJ25" s="95"/>
      <c r="AK25" s="95"/>
      <c r="AL25" s="95"/>
      <c r="AM25" s="95"/>
      <c r="AN25" s="95"/>
      <c r="AO25" s="95"/>
      <c r="AP25" s="94"/>
      <c r="AQ25" s="95"/>
      <c r="AR25" s="95"/>
      <c r="AS25" s="95"/>
      <c r="AT25" s="95"/>
      <c r="AU25" s="95"/>
      <c r="AV25" s="96"/>
      <c r="AW25" s="95"/>
      <c r="AX25" s="430" t="str">
        <f>"Management is responsible for the preparation and fair presentation of the financial statements, estimate of needs and"&amp;" publication sheet in accordance with the basis of accounting prescribed by the Office of the Oklahoma State "&amp;" Auditor and Inspector per 68 OS § 3003.B as promulgated by 68 OS § 3009-3011 "&amp;" and for designing, implementing, and maintaining internal control."</f>
        <v>Management is responsible for the preparation and fair presentation of the financial statements, estimate of needs and publication sheet in accordance with the basis of accounting prescribed by the Office of the Oklahoma State  Auditor and Inspector per 68 OS § 3003.B as promulgated by 68 OS § 3009-3011  and for designing, implementing, and maintaining internal control.</v>
      </c>
      <c r="AY25" s="431"/>
      <c r="AZ25" s="431"/>
      <c r="BA25" s="431"/>
      <c r="BB25" s="431"/>
      <c r="BC25" s="431"/>
      <c r="BD25" s="431"/>
      <c r="BE25" s="431"/>
      <c r="BF25" s="431"/>
      <c r="BG25" s="431"/>
      <c r="BH25" s="431"/>
      <c r="BI25" s="431"/>
      <c r="BJ25" s="431"/>
      <c r="BK25" s="366"/>
      <c r="BL25" s="137"/>
      <c r="BM25" s="137"/>
      <c r="BN25" s="371"/>
      <c r="BO25" s="363"/>
      <c r="BP25" s="363"/>
      <c r="BQ25" s="363"/>
      <c r="BR25" s="363"/>
      <c r="BS25" s="363"/>
      <c r="BT25" s="363"/>
      <c r="BU25" s="363"/>
      <c r="BV25" s="363"/>
      <c r="BW25" s="363"/>
      <c r="BX25" s="363"/>
      <c r="BY25" s="364"/>
    </row>
    <row r="26" spans="1:77" ht="14.25" customHeight="1">
      <c r="A26" s="95"/>
      <c r="B26" s="138" t="s">
        <v>1080</v>
      </c>
      <c r="C26" s="137"/>
      <c r="D26" s="137"/>
      <c r="E26" s="137"/>
      <c r="F26" s="137"/>
      <c r="G26" s="137"/>
      <c r="H26" s="137"/>
      <c r="I26" s="137"/>
      <c r="J26" s="137"/>
      <c r="K26" s="137"/>
      <c r="L26" s="137"/>
      <c r="M26" s="137"/>
      <c r="N26" s="137"/>
      <c r="O26" s="137"/>
      <c r="P26" s="136"/>
      <c r="Q26" s="94"/>
      <c r="R26" s="143" t="s">
        <v>1161</v>
      </c>
      <c r="S26" s="95"/>
      <c r="T26" s="95"/>
      <c r="U26" s="95"/>
      <c r="V26" s="95"/>
      <c r="W26" s="94"/>
      <c r="X26" s="95"/>
      <c r="Y26" s="98"/>
      <c r="Z26" s="94"/>
      <c r="AA26" s="98"/>
      <c r="AB26" s="95"/>
      <c r="AC26" s="95"/>
      <c r="AD26" s="95"/>
      <c r="AE26" s="167"/>
      <c r="AF26" s="96"/>
      <c r="AG26" s="95"/>
      <c r="AH26" s="394" t="str">
        <f>"Board as of the first Monday in July "&amp;Help!C18+1&amp;", that the same have been correctly entered, and that all estimates made are"</f>
        <v>Board as of the first Monday in July 2012, that the same have been correctly entered, and that all estimates made are</v>
      </c>
      <c r="AI26" s="95"/>
      <c r="AJ26" s="95"/>
      <c r="AK26" s="95"/>
      <c r="AL26" s="95"/>
      <c r="AM26" s="95"/>
      <c r="AN26" s="95"/>
      <c r="AO26" s="95"/>
      <c r="AP26" s="95"/>
      <c r="AQ26" s="95"/>
      <c r="AR26" s="95"/>
      <c r="AS26" s="95"/>
      <c r="AT26" s="95"/>
      <c r="AU26" s="95"/>
      <c r="AV26" s="96"/>
      <c r="AW26" s="95"/>
      <c r="AX26" s="430"/>
      <c r="AY26" s="431"/>
      <c r="AZ26" s="431"/>
      <c r="BA26" s="431"/>
      <c r="BB26" s="431"/>
      <c r="BC26" s="431"/>
      <c r="BD26" s="431"/>
      <c r="BE26" s="431"/>
      <c r="BF26" s="431"/>
      <c r="BG26" s="431"/>
      <c r="BH26" s="431"/>
      <c r="BI26" s="431"/>
      <c r="BJ26" s="431"/>
      <c r="BK26" s="366"/>
      <c r="BL26" s="137"/>
      <c r="BM26" s="137"/>
      <c r="BN26" s="371"/>
      <c r="BO26" s="363"/>
      <c r="BP26" s="375"/>
      <c r="BQ26" s="375"/>
      <c r="BR26" s="375"/>
      <c r="BS26" s="375"/>
      <c r="BT26" s="363"/>
      <c r="BU26" s="375"/>
      <c r="BV26" s="375"/>
      <c r="BW26" s="363"/>
      <c r="BX26" s="363"/>
      <c r="BY26" s="364"/>
    </row>
    <row r="27" spans="1:77" ht="14.25" customHeight="1">
      <c r="A27" s="95"/>
      <c r="B27" s="138" t="s">
        <v>1258</v>
      </c>
      <c r="C27" s="137"/>
      <c r="D27" s="137"/>
      <c r="E27" s="137"/>
      <c r="F27" s="137"/>
      <c r="G27" s="137"/>
      <c r="H27" s="137"/>
      <c r="I27" s="137"/>
      <c r="J27" s="137"/>
      <c r="K27" s="137"/>
      <c r="L27" s="137"/>
      <c r="M27" s="137"/>
      <c r="N27" s="137"/>
      <c r="O27" s="137"/>
      <c r="P27" s="136"/>
      <c r="Q27" s="94"/>
      <c r="R27" s="143"/>
      <c r="S27" s="95"/>
      <c r="T27" s="95"/>
      <c r="U27" s="95"/>
      <c r="V27" s="95"/>
      <c r="W27" s="94"/>
      <c r="X27" s="95"/>
      <c r="Y27" s="135"/>
      <c r="Z27" s="94"/>
      <c r="AA27" s="98"/>
      <c r="AB27" s="95"/>
      <c r="AC27" s="95"/>
      <c r="AD27" s="95"/>
      <c r="AE27" s="168"/>
      <c r="AF27" s="96"/>
      <c r="AG27" s="95"/>
      <c r="AH27" s="142" t="s">
        <v>1272</v>
      </c>
      <c r="AI27" s="95"/>
      <c r="AJ27" s="95"/>
      <c r="AK27" s="95"/>
      <c r="AL27" s="95"/>
      <c r="AM27" s="95"/>
      <c r="AN27" s="95"/>
      <c r="AO27" s="95"/>
      <c r="AP27" s="95"/>
      <c r="AQ27" s="95"/>
      <c r="AR27" s="95"/>
      <c r="AS27" s="95"/>
      <c r="AT27" s="95"/>
      <c r="AU27" s="95"/>
      <c r="AV27" s="96"/>
      <c r="AW27" s="132"/>
      <c r="AX27" s="430"/>
      <c r="AY27" s="431"/>
      <c r="AZ27" s="431"/>
      <c r="BA27" s="431"/>
      <c r="BB27" s="431"/>
      <c r="BC27" s="431"/>
      <c r="BD27" s="431"/>
      <c r="BE27" s="431"/>
      <c r="BF27" s="431"/>
      <c r="BG27" s="431"/>
      <c r="BH27" s="431"/>
      <c r="BI27" s="431"/>
      <c r="BJ27" s="431"/>
      <c r="BK27" s="366"/>
      <c r="BL27" s="137"/>
      <c r="BM27" s="137"/>
      <c r="BN27" s="371"/>
      <c r="BO27" s="363"/>
      <c r="BP27" s="367" t="s">
        <v>27</v>
      </c>
      <c r="BQ27" s="384"/>
      <c r="BR27" s="384"/>
      <c r="BS27" s="384"/>
      <c r="BT27" s="384"/>
      <c r="BU27" s="367" t="s">
        <v>28</v>
      </c>
      <c r="BV27" s="384"/>
      <c r="BW27" s="384"/>
      <c r="BX27" s="384"/>
      <c r="BY27" s="364"/>
    </row>
    <row r="28" spans="1:77" ht="14.25" customHeight="1">
      <c r="A28" s="95"/>
      <c r="B28" s="138" t="s">
        <v>1257</v>
      </c>
      <c r="C28" s="137"/>
      <c r="D28" s="137"/>
      <c r="E28" s="137"/>
      <c r="F28" s="137"/>
      <c r="G28" s="137"/>
      <c r="H28" s="137"/>
      <c r="I28" s="137"/>
      <c r="J28" s="137"/>
      <c r="K28" s="137"/>
      <c r="L28" s="137"/>
      <c r="M28" s="137"/>
      <c r="N28" s="137"/>
      <c r="O28" s="137"/>
      <c r="P28" s="136"/>
      <c r="Q28" s="94"/>
      <c r="R28" s="142" t="s">
        <v>1162</v>
      </c>
      <c r="S28" s="95"/>
      <c r="T28" s="95"/>
      <c r="U28" s="95"/>
      <c r="V28" s="145"/>
      <c r="W28" s="146"/>
      <c r="X28" s="145"/>
      <c r="Y28" s="148"/>
      <c r="Z28" s="146"/>
      <c r="AA28" s="148"/>
      <c r="AB28" s="145"/>
      <c r="AC28" s="145"/>
      <c r="AD28" s="145"/>
      <c r="AE28" s="167" t="s">
        <v>20</v>
      </c>
      <c r="AF28" s="96"/>
      <c r="AG28" s="95"/>
      <c r="AH28" s="142" t="s">
        <v>1273</v>
      </c>
      <c r="AI28" s="95"/>
      <c r="AJ28" s="95"/>
      <c r="AK28" s="95"/>
      <c r="AL28" s="95"/>
      <c r="AM28" s="95"/>
      <c r="AN28" s="95"/>
      <c r="AO28" s="95"/>
      <c r="AP28" s="95"/>
      <c r="AQ28" s="95"/>
      <c r="AR28" s="95"/>
      <c r="AS28" s="95"/>
      <c r="AT28" s="95"/>
      <c r="AU28" s="95"/>
      <c r="AV28" s="96"/>
      <c r="AW28" s="95"/>
      <c r="AX28" s="430"/>
      <c r="AY28" s="431"/>
      <c r="AZ28" s="431"/>
      <c r="BA28" s="431"/>
      <c r="BB28" s="431"/>
      <c r="BC28" s="431"/>
      <c r="BD28" s="431"/>
      <c r="BE28" s="431"/>
      <c r="BF28" s="431"/>
      <c r="BG28" s="431"/>
      <c r="BH28" s="431"/>
      <c r="BI28" s="431"/>
      <c r="BJ28" s="431"/>
      <c r="BK28" s="366"/>
      <c r="BL28" s="137"/>
      <c r="BM28" s="137"/>
      <c r="BN28" s="371"/>
      <c r="BO28" s="363"/>
      <c r="BP28" s="363"/>
      <c r="BQ28" s="363"/>
      <c r="BR28" s="363"/>
      <c r="BS28" s="363"/>
      <c r="BT28" s="363"/>
      <c r="BU28" s="363"/>
      <c r="BV28" s="363"/>
      <c r="BW28" s="363"/>
      <c r="BX28" s="363"/>
      <c r="BY28" s="364"/>
    </row>
    <row r="29" spans="1:77" ht="14.25" customHeight="1">
      <c r="A29" s="95"/>
      <c r="B29" s="96"/>
      <c r="C29" s="95"/>
      <c r="D29" s="95"/>
      <c r="E29" s="95"/>
      <c r="F29" s="95"/>
      <c r="G29" s="95"/>
      <c r="H29" s="95"/>
      <c r="I29" s="95"/>
      <c r="J29" s="95"/>
      <c r="K29" s="95"/>
      <c r="L29" s="95"/>
      <c r="M29" s="95"/>
      <c r="N29" s="95"/>
      <c r="O29" s="95"/>
      <c r="P29" s="96"/>
      <c r="Q29" s="94"/>
      <c r="R29" s="142" t="s">
        <v>1163</v>
      </c>
      <c r="S29" s="95"/>
      <c r="T29" s="95"/>
      <c r="U29" s="95"/>
      <c r="V29" s="145"/>
      <c r="W29" s="146"/>
      <c r="X29" s="145"/>
      <c r="Y29" s="148"/>
      <c r="Z29" s="146"/>
      <c r="AA29" s="148"/>
      <c r="AB29" s="145"/>
      <c r="AC29" s="145"/>
      <c r="AD29" s="145"/>
      <c r="AE29" s="167" t="s">
        <v>20</v>
      </c>
      <c r="AF29" s="96"/>
      <c r="AG29" s="95"/>
      <c r="AH29" s="142" t="s">
        <v>1274</v>
      </c>
      <c r="AI29" s="95"/>
      <c r="AJ29" s="95"/>
      <c r="AK29" s="95"/>
      <c r="AL29" s="95"/>
      <c r="AM29" s="95"/>
      <c r="AN29" s="95"/>
      <c r="AO29" s="95"/>
      <c r="AP29" s="95"/>
      <c r="AQ29" s="95"/>
      <c r="AR29" s="95"/>
      <c r="AS29" s="95"/>
      <c r="AT29" s="95"/>
      <c r="AU29" s="95"/>
      <c r="AV29" s="96"/>
      <c r="AW29" s="95"/>
      <c r="AX29" s="430" t="str">
        <f>"My(Our) responsibility is to conduct the compilation in accordance with Statements on Standards for Accounting and Review"&amp;" Services issued by the American Institute of Certified Public Accountants.  The objective of a compilation is to assist"&amp;" management in presenting financial information in the form of financial statements without undertaking to obtain or provide any"&amp;" assurance that there are no material modifications that should be made to the financial statements."</f>
        <v>My(Our) responsibility is to conduct the compilation in accordance with Statements on Standards for Accounting and Review Services issued by the American Institute of Certified Public Accountants.  The objective of a compilation is to assist management in presenting financial information in the form of financial statements without undertaking to obtain or provide any assurance that there are no material modifications that should be made to the financial statements.</v>
      </c>
      <c r="AY29" s="431"/>
      <c r="AZ29" s="431"/>
      <c r="BA29" s="431"/>
      <c r="BB29" s="431"/>
      <c r="BC29" s="431"/>
      <c r="BD29" s="431"/>
      <c r="BE29" s="431"/>
      <c r="BF29" s="431"/>
      <c r="BG29" s="431"/>
      <c r="BH29" s="431"/>
      <c r="BI29" s="431"/>
      <c r="BJ29" s="431"/>
      <c r="BK29" s="366"/>
      <c r="BL29" s="137"/>
      <c r="BM29" s="137"/>
      <c r="BN29" s="371"/>
      <c r="BO29" s="363"/>
      <c r="BP29" s="363"/>
      <c r="BQ29" s="363"/>
      <c r="BR29" s="363"/>
      <c r="BS29" s="363"/>
      <c r="BT29" s="363"/>
      <c r="BU29" s="363"/>
      <c r="BV29" s="363"/>
      <c r="BW29" s="363"/>
      <c r="BX29" s="363"/>
      <c r="BY29" s="364"/>
    </row>
    <row r="30" spans="1:77" ht="14.25" customHeight="1">
      <c r="A30" s="95"/>
      <c r="B30" s="96"/>
      <c r="C30" s="95"/>
      <c r="D30" s="95"/>
      <c r="E30" s="95"/>
      <c r="F30" s="95"/>
      <c r="G30" s="95"/>
      <c r="H30" s="95"/>
      <c r="I30" s="95"/>
      <c r="J30" s="95"/>
      <c r="K30" s="95"/>
      <c r="L30" s="95"/>
      <c r="M30" s="95"/>
      <c r="N30" s="95"/>
      <c r="O30" s="95"/>
      <c r="P30" s="96"/>
      <c r="Q30" s="95"/>
      <c r="R30" s="142" t="s">
        <v>1164</v>
      </c>
      <c r="S30" s="95"/>
      <c r="T30" s="95"/>
      <c r="U30" s="95"/>
      <c r="V30" s="145"/>
      <c r="W30" s="146"/>
      <c r="X30" s="145"/>
      <c r="Y30" s="148"/>
      <c r="Z30" s="146"/>
      <c r="AA30" s="148"/>
      <c r="AB30" s="145"/>
      <c r="AC30" s="145"/>
      <c r="AD30" s="145"/>
      <c r="AE30" s="167" t="s">
        <v>20</v>
      </c>
      <c r="AF30" s="96"/>
      <c r="AG30" s="95"/>
      <c r="AH30" s="96"/>
      <c r="AI30" s="95"/>
      <c r="AJ30" s="95"/>
      <c r="AK30" s="95"/>
      <c r="AL30" s="95"/>
      <c r="AM30" s="95"/>
      <c r="AN30" s="95"/>
      <c r="AO30" s="95"/>
      <c r="AP30" s="95"/>
      <c r="AQ30" s="95"/>
      <c r="AR30" s="95"/>
      <c r="AS30" s="95"/>
      <c r="AT30" s="95"/>
      <c r="AU30" s="95"/>
      <c r="AV30" s="96"/>
      <c r="AW30" s="95"/>
      <c r="AX30" s="430"/>
      <c r="AY30" s="431"/>
      <c r="AZ30" s="431"/>
      <c r="BA30" s="431"/>
      <c r="BB30" s="431"/>
      <c r="BC30" s="431"/>
      <c r="BD30" s="431"/>
      <c r="BE30" s="431"/>
      <c r="BF30" s="431"/>
      <c r="BG30" s="431"/>
      <c r="BH30" s="431"/>
      <c r="BI30" s="431"/>
      <c r="BJ30" s="431"/>
      <c r="BK30" s="366"/>
      <c r="BL30" s="137"/>
      <c r="BM30" s="137"/>
      <c r="BN30" s="371"/>
      <c r="BO30" s="363"/>
      <c r="BP30" s="363"/>
      <c r="BQ30" s="363"/>
      <c r="BR30" s="363"/>
      <c r="BS30" s="363"/>
      <c r="BT30" s="363"/>
      <c r="BU30" s="363"/>
      <c r="BV30" s="363"/>
      <c r="BW30" s="363"/>
      <c r="BX30" s="363"/>
      <c r="BY30" s="364"/>
    </row>
    <row r="31" spans="1:77" ht="14.25" customHeight="1">
      <c r="A31" s="95"/>
      <c r="B31" s="420" t="str">
        <f>"THE "&amp;B13&amp;" ESTIMATE OF NEEDS AND FINANCIAL"</f>
        <v>THE 2012-2013 ESTIMATE OF NEEDS AND FINANCIAL</v>
      </c>
      <c r="C31" s="421"/>
      <c r="D31" s="421"/>
      <c r="E31" s="421"/>
      <c r="F31" s="421"/>
      <c r="G31" s="421"/>
      <c r="H31" s="421"/>
      <c r="I31" s="421"/>
      <c r="J31" s="421"/>
      <c r="K31" s="421"/>
      <c r="L31" s="421"/>
      <c r="M31" s="421"/>
      <c r="N31" s="421"/>
      <c r="O31" s="422"/>
      <c r="P31" s="136"/>
      <c r="Q31" s="95"/>
      <c r="R31" s="142" t="s">
        <v>1165</v>
      </c>
      <c r="S31" s="95"/>
      <c r="T31" s="95"/>
      <c r="U31" s="95"/>
      <c r="V31" s="145"/>
      <c r="W31" s="146"/>
      <c r="X31" s="145"/>
      <c r="Y31" s="148"/>
      <c r="Z31" s="146"/>
      <c r="AA31" s="148"/>
      <c r="AB31" s="145"/>
      <c r="AC31" s="145"/>
      <c r="AD31" s="145"/>
      <c r="AE31" s="167" t="s">
        <v>20</v>
      </c>
      <c r="AF31" s="96"/>
      <c r="AG31" s="95"/>
      <c r="AH31" s="142" t="s">
        <v>1263</v>
      </c>
      <c r="AI31" s="95"/>
      <c r="AJ31" s="95"/>
      <c r="AK31" s="95"/>
      <c r="AL31" s="95"/>
      <c r="AM31" s="95"/>
      <c r="AN31" s="95"/>
      <c r="AO31" s="95"/>
      <c r="AP31" s="95"/>
      <c r="AQ31" s="95"/>
      <c r="AR31" s="95"/>
      <c r="AS31" s="95"/>
      <c r="AT31" s="95"/>
      <c r="AU31" s="95"/>
      <c r="AV31" s="96"/>
      <c r="AW31" s="95"/>
      <c r="AX31" s="430"/>
      <c r="AY31" s="431"/>
      <c r="AZ31" s="431"/>
      <c r="BA31" s="431"/>
      <c r="BB31" s="431"/>
      <c r="BC31" s="431"/>
      <c r="BD31" s="431"/>
      <c r="BE31" s="431"/>
      <c r="BF31" s="431"/>
      <c r="BG31" s="431"/>
      <c r="BH31" s="431"/>
      <c r="BI31" s="431"/>
      <c r="BJ31" s="431"/>
      <c r="BK31" s="366"/>
      <c r="BL31" s="137"/>
      <c r="BM31" s="137"/>
      <c r="BN31" s="371"/>
      <c r="BO31" s="363"/>
      <c r="BP31" s="363"/>
      <c r="BQ31" s="363"/>
      <c r="BR31" s="363"/>
      <c r="BS31" s="363"/>
      <c r="BT31" s="363"/>
      <c r="BU31" s="363"/>
      <c r="BV31" s="363"/>
      <c r="BW31" s="363"/>
      <c r="BX31" s="363"/>
      <c r="BY31" s="364"/>
    </row>
    <row r="32" spans="1:77" ht="14.25" customHeight="1">
      <c r="A32" s="95"/>
      <c r="B32" s="420" t="str">
        <f>"STATEMENT OF THE "&amp;B16</f>
        <v>STATEMENT OF THE FISCAL YEAR 2011-2012</v>
      </c>
      <c r="C32" s="421"/>
      <c r="D32" s="421"/>
      <c r="E32" s="421"/>
      <c r="F32" s="421"/>
      <c r="G32" s="421"/>
      <c r="H32" s="421"/>
      <c r="I32" s="421"/>
      <c r="J32" s="421"/>
      <c r="K32" s="421"/>
      <c r="L32" s="421"/>
      <c r="M32" s="421"/>
      <c r="N32" s="421"/>
      <c r="O32" s="422"/>
      <c r="P32" s="136"/>
      <c r="Q32" s="95"/>
      <c r="R32" s="96"/>
      <c r="S32" s="95"/>
      <c r="T32" s="95"/>
      <c r="U32" s="95"/>
      <c r="V32" s="95"/>
      <c r="AF32" s="96"/>
      <c r="AG32" s="95"/>
      <c r="AH32" s="142" t="s">
        <v>1264</v>
      </c>
      <c r="AI32" s="95"/>
      <c r="AJ32" s="95"/>
      <c r="AK32" s="95"/>
      <c r="AL32" s="95"/>
      <c r="AM32" s="95"/>
      <c r="AN32" s="95"/>
      <c r="AO32" s="95"/>
      <c r="AP32" s="95"/>
      <c r="AQ32" s="95"/>
      <c r="AR32" s="95"/>
      <c r="AS32" s="95"/>
      <c r="AT32" s="95"/>
      <c r="AU32" s="95"/>
      <c r="AV32" s="96"/>
      <c r="AW32" s="95"/>
      <c r="AX32" s="430"/>
      <c r="AY32" s="431"/>
      <c r="AZ32" s="431"/>
      <c r="BA32" s="431"/>
      <c r="BB32" s="431"/>
      <c r="BC32" s="431"/>
      <c r="BD32" s="431"/>
      <c r="BE32" s="431"/>
      <c r="BF32" s="431"/>
      <c r="BG32" s="431"/>
      <c r="BH32" s="431"/>
      <c r="BI32" s="431"/>
      <c r="BJ32" s="431"/>
      <c r="BK32" s="366"/>
      <c r="BL32" s="137"/>
      <c r="BM32" s="137"/>
      <c r="BN32" s="371"/>
      <c r="BO32" s="363"/>
      <c r="BP32" s="363"/>
      <c r="BQ32" s="363"/>
      <c r="BR32" s="363"/>
      <c r="BS32" s="363"/>
      <c r="BT32" s="363"/>
      <c r="BU32" s="363"/>
      <c r="BV32" s="363"/>
      <c r="BW32" s="363"/>
      <c r="BX32" s="363"/>
      <c r="BY32" s="364"/>
    </row>
    <row r="33" spans="1:77" ht="14.25" customHeight="1">
      <c r="A33" s="95"/>
      <c r="B33" s="96"/>
      <c r="C33" s="95"/>
      <c r="D33" s="95"/>
      <c r="E33" s="95"/>
      <c r="F33" s="95"/>
      <c r="G33" s="95"/>
      <c r="H33" s="95"/>
      <c r="I33" s="95"/>
      <c r="J33" s="95"/>
      <c r="K33" s="95"/>
      <c r="L33" s="95"/>
      <c r="M33" s="95"/>
      <c r="N33" s="95"/>
      <c r="O33" s="95"/>
      <c r="P33" s="96"/>
      <c r="Q33" s="95"/>
      <c r="R33" s="143" t="s">
        <v>11</v>
      </c>
      <c r="S33" s="95"/>
      <c r="T33" s="95"/>
      <c r="U33" s="145"/>
      <c r="V33" s="145"/>
      <c r="W33" s="146"/>
      <c r="X33" s="145"/>
      <c r="Y33" s="148"/>
      <c r="Z33" s="146"/>
      <c r="AA33" s="148"/>
      <c r="AB33" s="145"/>
      <c r="AC33" s="145"/>
      <c r="AD33" s="145"/>
      <c r="AE33" s="167" t="s">
        <v>20</v>
      </c>
      <c r="AF33" s="96"/>
      <c r="AG33" s="95"/>
      <c r="AH33" s="394" t="str">
        <f>"same sources of the 90% of the amounts collected for the same sources during the fiscal year ending June 30, "&amp;Help!C18+1&amp;"."</f>
        <v>same sources of the 90% of the amounts collected for the same sources during the fiscal year ending June 30, 2012.</v>
      </c>
      <c r="AI33" s="95"/>
      <c r="AJ33" s="95"/>
      <c r="AK33" s="95"/>
      <c r="AL33" s="95"/>
      <c r="AM33" s="95"/>
      <c r="AN33" s="95"/>
      <c r="AO33" s="95"/>
      <c r="AP33" s="95"/>
      <c r="AQ33" s="95"/>
      <c r="AR33" s="95"/>
      <c r="AS33" s="95"/>
      <c r="AT33" s="95"/>
      <c r="AU33" s="95"/>
      <c r="AV33" s="96"/>
      <c r="AW33" s="95"/>
      <c r="AX33" s="428" t="str">
        <f>"The financial statements, estimate of needs and publication sheet included in the accompanying prescribed forms are presented"&amp;" in accordance with the requirements of the Office of the Oklahoma State Auditor and Inspector per 68 OS § 3003.B as"&amp;" promulgated by 68 OS § 3009-3011 and are not intended to be a complete presentation of the assets and liabilities of "&amp;Help!C22&amp;", "&amp;Help!C17&amp;" County."</f>
        <v>The financial statements, estimate of needs and publication sheet included in the accompanying prescribed forms are presented in accordance with the requirements of the Office of the Oklahoma State Auditor and Inspector per 68 OS § 3003.B as promulgated by 68 OS § 3009-3011 and are not intended to be a complete presentation of the assets and liabilities of Type in Name of City, Type in Name of County County.</v>
      </c>
      <c r="AY33" s="429"/>
      <c r="AZ33" s="429"/>
      <c r="BA33" s="429"/>
      <c r="BB33" s="429"/>
      <c r="BC33" s="429"/>
      <c r="BD33" s="429"/>
      <c r="BE33" s="429"/>
      <c r="BF33" s="429"/>
      <c r="BG33" s="429"/>
      <c r="BH33" s="429"/>
      <c r="BI33" s="429"/>
      <c r="BJ33" s="429"/>
      <c r="BK33" s="366"/>
      <c r="BL33" s="137"/>
      <c r="BM33" s="137"/>
      <c r="BN33" s="371"/>
      <c r="BO33" s="363"/>
      <c r="BP33" s="363"/>
      <c r="BQ33" s="363"/>
      <c r="BR33" s="363"/>
      <c r="BS33" s="363"/>
      <c r="BT33" s="363"/>
      <c r="BU33" s="363"/>
      <c r="BV33" s="363"/>
      <c r="BW33" s="363"/>
      <c r="BX33" s="363"/>
      <c r="BY33" s="364"/>
    </row>
    <row r="34" spans="1:77" ht="14.25" customHeight="1">
      <c r="A34" s="97"/>
      <c r="B34" s="149"/>
      <c r="C34" s="97"/>
      <c r="D34" s="97"/>
      <c r="E34" s="97"/>
      <c r="F34" s="97"/>
      <c r="G34" s="97"/>
      <c r="H34" s="97"/>
      <c r="I34" s="97"/>
      <c r="J34" s="97"/>
      <c r="K34" s="97"/>
      <c r="L34" s="97"/>
      <c r="M34" s="97"/>
      <c r="N34" s="97"/>
      <c r="O34" s="97"/>
      <c r="P34" s="149"/>
      <c r="Q34" s="95"/>
      <c r="R34" s="96"/>
      <c r="AF34" s="96"/>
      <c r="AG34" s="95"/>
      <c r="AH34" s="96"/>
      <c r="AI34" s="95"/>
      <c r="AJ34" s="95"/>
      <c r="AK34" s="95"/>
      <c r="AL34" s="95"/>
      <c r="AM34" s="95"/>
      <c r="AN34" s="95"/>
      <c r="AO34" s="95"/>
      <c r="AP34" s="95"/>
      <c r="AQ34" s="95"/>
      <c r="AR34" s="95"/>
      <c r="AS34" s="95"/>
      <c r="AT34" s="95"/>
      <c r="AU34" s="95"/>
      <c r="AV34" s="96"/>
      <c r="AW34" s="95"/>
      <c r="AX34" s="428"/>
      <c r="AY34" s="429"/>
      <c r="AZ34" s="429"/>
      <c r="BA34" s="429"/>
      <c r="BB34" s="429"/>
      <c r="BC34" s="429"/>
      <c r="BD34" s="429"/>
      <c r="BE34" s="429"/>
      <c r="BF34" s="429"/>
      <c r="BG34" s="429"/>
      <c r="BH34" s="429"/>
      <c r="BI34" s="429"/>
      <c r="BJ34" s="429"/>
      <c r="BK34" s="366"/>
      <c r="BL34" s="137"/>
      <c r="BM34" s="137"/>
      <c r="BN34" s="371"/>
      <c r="BO34" s="363"/>
      <c r="BP34" s="363"/>
      <c r="BQ34" s="363"/>
      <c r="BR34" s="363"/>
      <c r="BS34" s="363"/>
      <c r="BT34" s="363"/>
      <c r="BU34" s="363"/>
      <c r="BV34" s="363"/>
      <c r="BW34" s="363"/>
      <c r="BX34" s="363"/>
      <c r="BY34" s="364"/>
    </row>
    <row r="35" spans="1:77" ht="14.25" customHeight="1">
      <c r="A35" s="97"/>
      <c r="B35" s="420" t="str">
        <f>"PREPARED BY "&amp;Help!C20</f>
        <v>PREPARED BY Preparer's Name</v>
      </c>
      <c r="C35" s="421"/>
      <c r="D35" s="421"/>
      <c r="E35" s="421"/>
      <c r="F35" s="421"/>
      <c r="G35" s="421"/>
      <c r="H35" s="421"/>
      <c r="I35" s="421"/>
      <c r="J35" s="421"/>
      <c r="K35" s="421"/>
      <c r="L35" s="421"/>
      <c r="M35" s="421"/>
      <c r="N35" s="421"/>
      <c r="O35" s="422"/>
      <c r="P35" s="149"/>
      <c r="Q35" s="95"/>
      <c r="R35" s="143" t="s">
        <v>12</v>
      </c>
      <c r="S35" s="95"/>
      <c r="T35" s="95"/>
      <c r="U35" s="95"/>
      <c r="V35" s="95"/>
      <c r="W35" s="146"/>
      <c r="X35" s="145"/>
      <c r="Y35" s="148"/>
      <c r="Z35" s="146"/>
      <c r="AA35" s="148"/>
      <c r="AB35" s="145"/>
      <c r="AC35" s="145"/>
      <c r="AD35" s="145"/>
      <c r="AE35" s="167" t="s">
        <v>20</v>
      </c>
      <c r="AF35" s="96"/>
      <c r="AG35" s="95"/>
      <c r="AH35" s="393" t="str">
        <f>"Dated at the office of the City Clerk, at "&amp;Help!C22&amp;", Oklahoma, this ____ day of __________________________, "&amp;Help!C18+1&amp;"."</f>
        <v>Dated at the office of the City Clerk, at Type in Name of City, Oklahoma, this ____ day of __________________________, 2012.</v>
      </c>
      <c r="AJ35" s="95"/>
      <c r="AK35" s="95"/>
      <c r="AL35" s="95"/>
      <c r="AM35" s="95"/>
      <c r="AN35" s="95"/>
      <c r="AO35" s="95"/>
      <c r="AP35" s="95"/>
      <c r="AQ35" s="95"/>
      <c r="AR35" s="95"/>
      <c r="AS35" s="95"/>
      <c r="AT35" s="95"/>
      <c r="AU35" s="95"/>
      <c r="AV35" s="96"/>
      <c r="AW35" s="95"/>
      <c r="AX35" s="428"/>
      <c r="AY35" s="429"/>
      <c r="AZ35" s="429"/>
      <c r="BA35" s="429"/>
      <c r="BB35" s="429"/>
      <c r="BC35" s="429"/>
      <c r="BD35" s="429"/>
      <c r="BE35" s="429"/>
      <c r="BF35" s="429"/>
      <c r="BG35" s="429"/>
      <c r="BH35" s="429"/>
      <c r="BI35" s="429"/>
      <c r="BJ35" s="429"/>
      <c r="BK35" s="366"/>
      <c r="BL35" s="137"/>
      <c r="BM35" s="137"/>
      <c r="BN35" s="371"/>
      <c r="BO35" s="363"/>
      <c r="BP35" s="363"/>
      <c r="BQ35" s="363"/>
      <c r="BR35" s="363"/>
      <c r="BS35" s="363"/>
      <c r="BT35" s="363"/>
      <c r="BU35" s="363"/>
      <c r="BV35" s="363"/>
      <c r="BW35" s="363"/>
      <c r="BX35" s="363"/>
      <c r="BY35" s="364"/>
    </row>
    <row r="36" spans="1:77" ht="14.25" customHeight="1">
      <c r="A36" s="97"/>
      <c r="B36" s="420" t="str">
        <f>"SUBMITTED TO THE "&amp;Help!C16&amp;" COUNTY"</f>
        <v>SUBMITTED TO THE TYPE IN NAME OF COUNTY COUNTY</v>
      </c>
      <c r="C36" s="421"/>
      <c r="D36" s="421"/>
      <c r="E36" s="421"/>
      <c r="F36" s="421"/>
      <c r="G36" s="421"/>
      <c r="H36" s="421"/>
      <c r="I36" s="421"/>
      <c r="J36" s="421"/>
      <c r="K36" s="421"/>
      <c r="L36" s="421"/>
      <c r="M36" s="421"/>
      <c r="N36" s="421"/>
      <c r="O36" s="422"/>
      <c r="P36" s="136"/>
      <c r="Q36" s="95"/>
      <c r="R36" s="143"/>
      <c r="S36" s="95"/>
      <c r="T36" s="95"/>
      <c r="U36" s="95"/>
      <c r="V36" s="95"/>
      <c r="W36" s="94"/>
      <c r="X36" s="95"/>
      <c r="Y36" s="135"/>
      <c r="Z36" s="94"/>
      <c r="AA36" s="98"/>
      <c r="AB36" s="95"/>
      <c r="AC36" s="95"/>
      <c r="AD36" s="95"/>
      <c r="AE36" s="168"/>
      <c r="AF36" s="96"/>
      <c r="AG36" s="95"/>
      <c r="AH36" s="139"/>
      <c r="AI36" s="95"/>
      <c r="AJ36" s="95"/>
      <c r="AK36" s="95"/>
      <c r="AL36" s="95"/>
      <c r="AM36" s="95"/>
      <c r="AN36" s="95"/>
      <c r="AO36" s="95"/>
      <c r="AP36" s="95"/>
      <c r="AQ36" s="95"/>
      <c r="AR36" s="95"/>
      <c r="AS36" s="95"/>
      <c r="AT36" s="95"/>
      <c r="AU36" s="95"/>
      <c r="AV36" s="96"/>
      <c r="AW36" s="95"/>
      <c r="AX36" s="428"/>
      <c r="AY36" s="429"/>
      <c r="AZ36" s="429"/>
      <c r="BA36" s="429"/>
      <c r="BB36" s="429"/>
      <c r="BC36" s="429"/>
      <c r="BD36" s="429"/>
      <c r="BE36" s="429"/>
      <c r="BF36" s="429"/>
      <c r="BG36" s="429"/>
      <c r="BH36" s="429"/>
      <c r="BI36" s="429"/>
      <c r="BJ36" s="429"/>
      <c r="BK36" s="366"/>
      <c r="BL36" s="137"/>
      <c r="BM36" s="137"/>
      <c r="BN36" s="371"/>
      <c r="BO36" s="363"/>
      <c r="BP36" s="363"/>
      <c r="BQ36" s="363"/>
      <c r="BR36" s="363"/>
      <c r="BS36" s="363"/>
      <c r="BT36" s="363"/>
      <c r="BU36" s="363"/>
      <c r="BV36" s="363"/>
      <c r="BW36" s="363"/>
      <c r="BX36" s="363"/>
      <c r="BY36" s="364"/>
    </row>
    <row r="37" spans="1:77" ht="14.25" customHeight="1">
      <c r="A37" s="97"/>
      <c r="B37" s="420" t="str">
        <f>"EXCISE BOARD THIS  ____  DAY OF _________________________ "&amp;Help!C18+1</f>
        <v>EXCISE BOARD THIS  ____  DAY OF _________________________ 2012</v>
      </c>
      <c r="C37" s="421"/>
      <c r="D37" s="421"/>
      <c r="E37" s="421"/>
      <c r="F37" s="421"/>
      <c r="G37" s="421"/>
      <c r="H37" s="421"/>
      <c r="I37" s="421"/>
      <c r="J37" s="421"/>
      <c r="K37" s="421"/>
      <c r="L37" s="421"/>
      <c r="M37" s="421"/>
      <c r="N37" s="421"/>
      <c r="O37" s="422"/>
      <c r="P37" s="96"/>
      <c r="Q37" s="95"/>
      <c r="R37" s="143" t="s">
        <v>13</v>
      </c>
      <c r="S37" s="95"/>
      <c r="T37" s="95"/>
      <c r="U37" s="95"/>
      <c r="V37" s="145"/>
      <c r="W37" s="146"/>
      <c r="X37" s="145"/>
      <c r="Y37" s="148"/>
      <c r="Z37" s="146"/>
      <c r="AA37" s="148"/>
      <c r="AB37" s="145"/>
      <c r="AC37" s="145"/>
      <c r="AD37" s="145"/>
      <c r="AE37" s="167" t="s">
        <v>20</v>
      </c>
      <c r="AF37" s="96"/>
      <c r="AG37" s="95"/>
      <c r="AH37" s="139"/>
      <c r="AI37" s="163"/>
      <c r="AJ37" s="164"/>
      <c r="AK37" s="164"/>
      <c r="AL37" s="165"/>
      <c r="AM37" s="163"/>
      <c r="AN37" s="95"/>
      <c r="AO37" s="164"/>
      <c r="AP37" s="163"/>
      <c r="AQ37" s="163"/>
      <c r="AR37" s="163"/>
      <c r="AS37" s="163"/>
      <c r="AT37" s="95"/>
      <c r="AU37" s="95"/>
      <c r="AV37" s="96"/>
      <c r="AW37" s="95"/>
      <c r="AX37" s="96"/>
      <c r="AY37" s="137"/>
      <c r="AZ37" s="137"/>
      <c r="BA37" s="365"/>
      <c r="BB37" s="365"/>
      <c r="BC37" s="365"/>
      <c r="BD37" s="365"/>
      <c r="BE37" s="365"/>
      <c r="BF37" s="365"/>
      <c r="BG37" s="365"/>
      <c r="BH37" s="365"/>
      <c r="BI37" s="365"/>
      <c r="BJ37" s="365"/>
      <c r="BK37" s="366"/>
      <c r="BL37" s="137"/>
      <c r="BM37" s="137"/>
      <c r="BN37" s="371"/>
      <c r="BO37" s="363"/>
      <c r="BP37" s="363"/>
      <c r="BQ37" s="363"/>
      <c r="BR37" s="363"/>
      <c r="BS37" s="363"/>
      <c r="BT37" s="363"/>
      <c r="BU37" s="363"/>
      <c r="BV37" s="363"/>
      <c r="BW37" s="363"/>
      <c r="BX37" s="363"/>
      <c r="BY37" s="364"/>
    </row>
    <row r="38" spans="1:77" ht="14.25" customHeight="1">
      <c r="A38" s="97"/>
      <c r="B38" s="149"/>
      <c r="C38" s="97"/>
      <c r="D38" s="97"/>
      <c r="E38" s="97"/>
      <c r="F38" s="97"/>
      <c r="G38" s="97"/>
      <c r="H38" s="97"/>
      <c r="I38" s="97"/>
      <c r="J38" s="97"/>
      <c r="K38" s="97"/>
      <c r="L38" s="97"/>
      <c r="M38" s="97"/>
      <c r="N38" s="97"/>
      <c r="O38" s="97"/>
      <c r="P38" s="149"/>
      <c r="Q38" s="95"/>
      <c r="R38" s="143"/>
      <c r="S38" s="95"/>
      <c r="T38" s="95"/>
      <c r="U38" s="95"/>
      <c r="V38" s="95"/>
      <c r="W38" s="94"/>
      <c r="X38" s="95"/>
      <c r="Y38" s="135"/>
      <c r="Z38" s="94"/>
      <c r="AA38" s="98"/>
      <c r="AB38" s="95"/>
      <c r="AC38" s="95"/>
      <c r="AD38" s="95"/>
      <c r="AE38" s="168"/>
      <c r="AF38" s="96"/>
      <c r="AG38" s="95"/>
      <c r="AH38" s="161" t="s">
        <v>1</v>
      </c>
      <c r="AI38" s="97"/>
      <c r="AJ38" s="97"/>
      <c r="AK38" s="97"/>
      <c r="AL38" s="95"/>
      <c r="AM38" s="97"/>
      <c r="AN38" s="97"/>
      <c r="AO38" s="97" t="s">
        <v>1167</v>
      </c>
      <c r="AP38" s="97"/>
      <c r="AQ38" s="97"/>
      <c r="AR38" s="97"/>
      <c r="AS38" s="97"/>
      <c r="AT38" s="95"/>
      <c r="AU38" s="95"/>
      <c r="AV38" s="96"/>
      <c r="AW38" s="95"/>
      <c r="AX38" s="426" t="str">
        <f>"This report is intended solely for the information and use of management of "&amp;Help!C22&amp;", Oklahoma, "&amp;Help!C17&amp;" County"&amp;" Excise Board, and for filing with the State Auditor and Inspector and is not intended to be and should not be used by anyone"&amp;" other than these specified parties."</f>
        <v>This report is intended solely for the information and use of management of Type in Name of City, Oklahoma, Type in Name of County County Excise Board, and for filing with the State Auditor and Inspector and is not intended to be and should not be used by anyone other than these specified parties.</v>
      </c>
      <c r="AY38" s="427"/>
      <c r="AZ38" s="427"/>
      <c r="BA38" s="427"/>
      <c r="BB38" s="427"/>
      <c r="BC38" s="427"/>
      <c r="BD38" s="427"/>
      <c r="BE38" s="427"/>
      <c r="BF38" s="427"/>
      <c r="BG38" s="427"/>
      <c r="BH38" s="427"/>
      <c r="BI38" s="427"/>
      <c r="BJ38" s="427"/>
      <c r="BK38" s="366"/>
      <c r="BL38" s="137"/>
      <c r="BM38" s="137"/>
      <c r="BN38" s="371"/>
      <c r="BO38" s="363"/>
      <c r="BP38" s="363"/>
      <c r="BQ38" s="363"/>
      <c r="BR38" s="363"/>
      <c r="BS38" s="363"/>
      <c r="BT38" s="363"/>
      <c r="BU38" s="363"/>
      <c r="BV38" s="363"/>
      <c r="BW38" s="363"/>
      <c r="BX38" s="363"/>
      <c r="BY38" s="364"/>
    </row>
    <row r="39" spans="1:77" ht="14.25" customHeight="1">
      <c r="A39" s="95"/>
      <c r="B39" s="423" t="s">
        <v>129</v>
      </c>
      <c r="C39" s="424"/>
      <c r="D39" s="424"/>
      <c r="E39" s="424"/>
      <c r="F39" s="424"/>
      <c r="G39" s="424"/>
      <c r="H39" s="424"/>
      <c r="I39" s="424"/>
      <c r="J39" s="424"/>
      <c r="K39" s="424"/>
      <c r="L39" s="424"/>
      <c r="M39" s="424"/>
      <c r="N39" s="424"/>
      <c r="O39" s="425"/>
      <c r="P39" s="136"/>
      <c r="Q39" s="95"/>
      <c r="R39" s="143" t="s">
        <v>14</v>
      </c>
      <c r="S39" s="95"/>
      <c r="T39" s="95"/>
      <c r="U39" s="95"/>
      <c r="V39" s="145"/>
      <c r="W39" s="146"/>
      <c r="X39" s="145"/>
      <c r="Y39" s="148"/>
      <c r="Z39" s="146"/>
      <c r="AA39" s="148"/>
      <c r="AB39" s="145"/>
      <c r="AC39" s="145"/>
      <c r="AD39" s="145"/>
      <c r="AE39" s="167" t="s">
        <v>20</v>
      </c>
      <c r="AF39" s="96"/>
      <c r="AG39" s="95"/>
      <c r="AH39" s="139"/>
      <c r="AT39" s="135"/>
      <c r="AU39" s="97"/>
      <c r="AV39" s="96"/>
      <c r="AW39" s="95"/>
      <c r="AX39" s="426"/>
      <c r="AY39" s="427"/>
      <c r="AZ39" s="427"/>
      <c r="BA39" s="427"/>
      <c r="BB39" s="427"/>
      <c r="BC39" s="427"/>
      <c r="BD39" s="427"/>
      <c r="BE39" s="427"/>
      <c r="BF39" s="427"/>
      <c r="BG39" s="427"/>
      <c r="BH39" s="427"/>
      <c r="BI39" s="427"/>
      <c r="BJ39" s="427"/>
      <c r="BK39" s="366"/>
      <c r="BL39" s="137"/>
      <c r="BM39" s="137"/>
      <c r="BN39" s="371"/>
      <c r="BO39" s="363"/>
      <c r="BP39" s="363"/>
      <c r="BQ39" s="363"/>
      <c r="BR39" s="363"/>
      <c r="BS39" s="363"/>
      <c r="BT39" s="363"/>
      <c r="BU39" s="363"/>
      <c r="BV39" s="363"/>
      <c r="BW39" s="363"/>
      <c r="BX39" s="363"/>
      <c r="BY39" s="364"/>
    </row>
    <row r="40" spans="1:77" ht="14.25" customHeight="1">
      <c r="A40" s="97"/>
      <c r="B40" s="149"/>
      <c r="C40" s="97"/>
      <c r="D40" s="97"/>
      <c r="E40" s="97"/>
      <c r="F40" s="97"/>
      <c r="G40" s="97"/>
      <c r="H40" s="97"/>
      <c r="I40" s="97"/>
      <c r="J40" s="97"/>
      <c r="K40" s="97"/>
      <c r="L40" s="97"/>
      <c r="M40" s="97"/>
      <c r="N40" s="97"/>
      <c r="O40" s="97"/>
      <c r="P40" s="149"/>
      <c r="Q40" s="94"/>
      <c r="R40" s="143"/>
      <c r="S40" s="95"/>
      <c r="T40" s="95"/>
      <c r="U40" s="95"/>
      <c r="V40" s="95"/>
      <c r="W40" s="94"/>
      <c r="X40" s="95"/>
      <c r="Y40" s="135"/>
      <c r="Z40" s="94"/>
      <c r="AA40" s="98"/>
      <c r="AB40" s="95"/>
      <c r="AC40" s="95"/>
      <c r="AD40" s="95"/>
      <c r="AE40" s="168"/>
      <c r="AF40" s="96"/>
      <c r="AG40" s="95"/>
      <c r="AH40" s="161"/>
      <c r="AI40" s="164"/>
      <c r="AJ40" s="164"/>
      <c r="AK40" s="164"/>
      <c r="AL40" s="163"/>
      <c r="AM40" s="163"/>
      <c r="AN40" s="95"/>
      <c r="AO40" s="163"/>
      <c r="AP40" s="163"/>
      <c r="AQ40" s="163"/>
      <c r="AR40" s="165"/>
      <c r="AS40" s="163"/>
      <c r="AT40" s="97"/>
      <c r="AU40" s="97"/>
      <c r="AV40" s="96"/>
      <c r="AW40" s="95"/>
      <c r="AX40" s="426"/>
      <c r="AY40" s="427"/>
      <c r="AZ40" s="427"/>
      <c r="BA40" s="427"/>
      <c r="BB40" s="427"/>
      <c r="BC40" s="427"/>
      <c r="BD40" s="427"/>
      <c r="BE40" s="427"/>
      <c r="BF40" s="427"/>
      <c r="BG40" s="427"/>
      <c r="BH40" s="427"/>
      <c r="BI40" s="427"/>
      <c r="BJ40" s="427"/>
      <c r="BK40" s="366"/>
      <c r="BL40" s="137"/>
      <c r="BM40" s="137"/>
      <c r="BN40" s="371"/>
      <c r="BO40" s="363"/>
      <c r="BP40" s="363"/>
      <c r="BQ40" s="363"/>
      <c r="BR40" s="363"/>
      <c r="BS40" s="363"/>
      <c r="BT40" s="363"/>
      <c r="BU40" s="363"/>
      <c r="BV40" s="363"/>
      <c r="BW40" s="363"/>
      <c r="BX40" s="363"/>
      <c r="BY40" s="364"/>
    </row>
    <row r="41" spans="1:77" ht="14.25" customHeight="1">
      <c r="A41" s="97"/>
      <c r="B41" s="96"/>
      <c r="C41" s="97" t="s">
        <v>1156</v>
      </c>
      <c r="D41" s="135"/>
      <c r="E41" s="135"/>
      <c r="F41" s="97"/>
      <c r="H41" s="95"/>
      <c r="I41" s="97" t="s">
        <v>1155</v>
      </c>
      <c r="J41" s="95"/>
      <c r="K41" s="95"/>
      <c r="L41" s="95"/>
      <c r="M41" s="95"/>
      <c r="N41" s="135"/>
      <c r="O41" s="150"/>
      <c r="P41" s="97"/>
      <c r="Q41" s="95"/>
      <c r="R41" s="143" t="s">
        <v>15</v>
      </c>
      <c r="S41" s="95"/>
      <c r="T41" s="95"/>
      <c r="U41" s="95"/>
      <c r="V41" s="145"/>
      <c r="W41" s="146"/>
      <c r="X41" s="145"/>
      <c r="Y41" s="148"/>
      <c r="Z41" s="146"/>
      <c r="AA41" s="148"/>
      <c r="AB41" s="145"/>
      <c r="AC41" s="145"/>
      <c r="AD41" s="145"/>
      <c r="AE41" s="167" t="s">
        <v>20</v>
      </c>
      <c r="AF41" s="96"/>
      <c r="AG41" s="95"/>
      <c r="AH41" s="162"/>
      <c r="AI41" s="97" t="s">
        <v>1167</v>
      </c>
      <c r="AJ41" s="97"/>
      <c r="AK41" s="97"/>
      <c r="AL41" s="95"/>
      <c r="AM41" s="97"/>
      <c r="AN41" s="97"/>
      <c r="AO41" s="97" t="s">
        <v>1167</v>
      </c>
      <c r="AP41" s="97"/>
      <c r="AQ41" s="97"/>
      <c r="AR41" s="97"/>
      <c r="AS41" s="97"/>
      <c r="AT41" s="135"/>
      <c r="AU41" s="97"/>
      <c r="AV41" s="149"/>
      <c r="AW41" s="97"/>
      <c r="AX41" s="96"/>
      <c r="AY41" s="137"/>
      <c r="AZ41" s="137"/>
      <c r="BA41" s="365"/>
      <c r="BB41" s="365"/>
      <c r="BC41" s="365"/>
      <c r="BD41" s="365"/>
      <c r="BE41" s="365"/>
      <c r="BF41" s="365"/>
      <c r="BG41" s="365"/>
      <c r="BH41" s="365"/>
      <c r="BI41" s="365"/>
      <c r="BJ41" s="365"/>
      <c r="BK41" s="366"/>
      <c r="BL41" s="137"/>
      <c r="BM41" s="137"/>
      <c r="BN41" s="371"/>
      <c r="BO41" s="363"/>
      <c r="BP41" s="363"/>
      <c r="BQ41" s="363"/>
      <c r="BR41" s="363"/>
      <c r="BS41" s="363"/>
      <c r="BT41" s="363"/>
      <c r="BU41" s="363"/>
      <c r="BV41" s="363"/>
      <c r="BW41" s="363"/>
      <c r="BX41" s="363"/>
      <c r="BY41" s="364"/>
    </row>
    <row r="42" spans="1:77" ht="14.25" customHeight="1">
      <c r="A42" s="97"/>
      <c r="B42" s="149"/>
      <c r="C42" s="97"/>
      <c r="D42" s="97"/>
      <c r="E42" s="97"/>
      <c r="F42" s="97"/>
      <c r="H42" s="97"/>
      <c r="I42" s="95"/>
      <c r="J42" s="97"/>
      <c r="K42" s="97"/>
      <c r="L42" s="97"/>
      <c r="M42" s="97"/>
      <c r="N42" s="97"/>
      <c r="O42" s="150"/>
      <c r="P42" s="97"/>
      <c r="Q42" s="95"/>
      <c r="R42" s="143"/>
      <c r="S42" s="95"/>
      <c r="T42" s="95"/>
      <c r="U42" s="95"/>
      <c r="V42" s="95"/>
      <c r="W42" s="94"/>
      <c r="X42" s="95"/>
      <c r="Y42" s="135"/>
      <c r="Z42" s="94"/>
      <c r="AA42" s="98"/>
      <c r="AB42" s="95"/>
      <c r="AC42" s="95"/>
      <c r="AD42" s="95"/>
      <c r="AE42" s="168"/>
      <c r="AF42" s="96"/>
      <c r="AG42" s="95"/>
      <c r="AH42" s="161"/>
      <c r="AT42" s="97"/>
      <c r="AU42" s="97"/>
      <c r="AV42" s="149"/>
      <c r="AW42" s="97"/>
      <c r="AX42" s="96"/>
      <c r="AY42" s="137"/>
      <c r="AZ42" s="137"/>
      <c r="BA42" s="365"/>
      <c r="BB42" s="365"/>
      <c r="BC42" s="365"/>
      <c r="BD42" s="365"/>
      <c r="BE42" s="365"/>
      <c r="BF42" s="365"/>
      <c r="BG42" s="365"/>
      <c r="BH42" s="365"/>
      <c r="BI42" s="365"/>
      <c r="BJ42" s="365"/>
      <c r="BK42" s="366"/>
      <c r="BL42" s="137"/>
      <c r="BM42" s="137"/>
      <c r="BN42" s="371"/>
      <c r="BO42" s="363"/>
      <c r="BP42" s="363"/>
      <c r="BQ42" s="363"/>
      <c r="BR42" s="363"/>
      <c r="BS42" s="363"/>
      <c r="BT42" s="363"/>
      <c r="BU42" s="363"/>
      <c r="BV42" s="363"/>
      <c r="BW42" s="363"/>
      <c r="BX42" s="363"/>
      <c r="BY42" s="364"/>
    </row>
    <row r="43" spans="1:77" ht="14.25" customHeight="1">
      <c r="A43" s="95"/>
      <c r="B43" s="96"/>
      <c r="C43" s="97" t="s">
        <v>1158</v>
      </c>
      <c r="D43" s="135"/>
      <c r="E43" s="135"/>
      <c r="F43" s="135"/>
      <c r="H43" s="95"/>
      <c r="I43" s="97" t="s">
        <v>1157</v>
      </c>
      <c r="J43" s="95"/>
      <c r="K43" s="95"/>
      <c r="L43" s="97"/>
      <c r="M43" s="95"/>
      <c r="N43" s="135"/>
      <c r="O43" s="150"/>
      <c r="P43" s="97"/>
      <c r="Q43" s="95"/>
      <c r="R43" s="143" t="s">
        <v>16</v>
      </c>
      <c r="S43" s="95"/>
      <c r="T43" s="95"/>
      <c r="U43" s="95"/>
      <c r="V43" s="145"/>
      <c r="W43" s="146"/>
      <c r="X43" s="145"/>
      <c r="Y43" s="148"/>
      <c r="Z43" s="146"/>
      <c r="AA43" s="148"/>
      <c r="AB43" s="145"/>
      <c r="AC43" s="145"/>
      <c r="AD43" s="145"/>
      <c r="AE43" s="167" t="s">
        <v>20</v>
      </c>
      <c r="AF43" s="96"/>
      <c r="AG43" s="95"/>
      <c r="AH43" s="161"/>
      <c r="AI43" s="164"/>
      <c r="AJ43" s="164"/>
      <c r="AK43" s="164"/>
      <c r="AL43" s="163"/>
      <c r="AM43" s="163"/>
      <c r="AN43" s="95"/>
      <c r="AO43" s="163"/>
      <c r="AP43" s="163"/>
      <c r="AQ43" s="163"/>
      <c r="AR43" s="165"/>
      <c r="AS43" s="163"/>
      <c r="AT43" s="97"/>
      <c r="AU43" s="97"/>
      <c r="AV43" s="149"/>
      <c r="AW43" s="97"/>
      <c r="AX43" s="96"/>
      <c r="AY43" s="137"/>
      <c r="AZ43" s="137"/>
      <c r="BA43" s="369"/>
      <c r="BB43" s="369"/>
      <c r="BC43" s="365"/>
      <c r="BD43" s="370"/>
      <c r="BE43" s="370"/>
      <c r="BF43" s="370"/>
      <c r="BG43" s="365"/>
      <c r="BH43" s="365"/>
      <c r="BI43" s="365"/>
      <c r="BJ43" s="365"/>
      <c r="BK43" s="366"/>
      <c r="BL43" s="137"/>
      <c r="BM43" s="137"/>
      <c r="BN43" s="371"/>
      <c r="BO43" s="363"/>
      <c r="BP43" s="363"/>
      <c r="BQ43" s="363"/>
      <c r="BR43" s="363"/>
      <c r="BS43" s="363"/>
      <c r="BT43" s="363"/>
      <c r="BU43" s="363"/>
      <c r="BV43" s="363"/>
      <c r="BW43" s="363"/>
      <c r="BX43" s="363"/>
      <c r="BY43" s="364"/>
    </row>
    <row r="44" spans="1:77" ht="14.25" customHeight="1">
      <c r="A44" s="95"/>
      <c r="B44" s="96"/>
      <c r="C44" s="97"/>
      <c r="D44" s="97"/>
      <c r="E44" s="97"/>
      <c r="F44" s="97"/>
      <c r="H44" s="97"/>
      <c r="I44" s="95"/>
      <c r="J44" s="97"/>
      <c r="K44" s="97"/>
      <c r="L44" s="97"/>
      <c r="M44" s="97"/>
      <c r="N44" s="97"/>
      <c r="O44" s="150"/>
      <c r="P44" s="97"/>
      <c r="Q44" s="95"/>
      <c r="R44" s="143"/>
      <c r="S44" s="95"/>
      <c r="T44" s="95"/>
      <c r="U44" s="95"/>
      <c r="V44" s="95"/>
      <c r="W44" s="94"/>
      <c r="X44" s="95"/>
      <c r="Y44" s="135"/>
      <c r="Z44" s="94"/>
      <c r="AA44" s="98"/>
      <c r="AB44" s="95"/>
      <c r="AC44" s="95"/>
      <c r="AD44" s="95"/>
      <c r="AE44" s="168"/>
      <c r="AF44" s="96"/>
      <c r="AG44" s="95"/>
      <c r="AH44" s="161" t="s">
        <v>0</v>
      </c>
      <c r="AJ44" s="97"/>
      <c r="AK44" s="97"/>
      <c r="AL44" s="95"/>
      <c r="AM44" s="97"/>
      <c r="AN44" s="97"/>
      <c r="AO44" s="97" t="s">
        <v>1167</v>
      </c>
      <c r="AP44" s="97"/>
      <c r="AQ44" s="97"/>
      <c r="AR44" s="97"/>
      <c r="AS44" s="97"/>
      <c r="AT44" s="135"/>
      <c r="AU44" s="97"/>
      <c r="AV44" s="149"/>
      <c r="AW44" s="97"/>
      <c r="AX44" s="96"/>
      <c r="AY44" s="137"/>
      <c r="AZ44" s="137"/>
      <c r="BA44" s="365"/>
      <c r="BB44" s="365"/>
      <c r="BC44" s="365"/>
      <c r="BD44" s="365"/>
      <c r="BE44" s="365"/>
      <c r="BF44" s="365"/>
      <c r="BG44" s="365"/>
      <c r="BH44" s="365"/>
      <c r="BI44" s="365"/>
      <c r="BJ44" s="365"/>
      <c r="BK44" s="366"/>
      <c r="BL44" s="136"/>
      <c r="BM44" s="137"/>
      <c r="BN44" s="371"/>
      <c r="BO44" s="363"/>
      <c r="BP44" s="363"/>
      <c r="BQ44" s="363"/>
      <c r="BR44" s="363"/>
      <c r="BS44" s="363"/>
      <c r="BT44" s="363"/>
      <c r="BU44" s="363"/>
      <c r="BV44" s="363"/>
      <c r="BW44" s="363"/>
      <c r="BX44" s="363"/>
      <c r="BY44" s="364"/>
    </row>
    <row r="45" spans="1:77" ht="14.25" customHeight="1">
      <c r="A45" s="97"/>
      <c r="B45" s="149"/>
      <c r="C45" s="97"/>
      <c r="D45" s="97"/>
      <c r="E45" s="97"/>
      <c r="F45" s="97"/>
      <c r="H45" s="97"/>
      <c r="I45" s="95"/>
      <c r="J45" s="97"/>
      <c r="K45" s="97"/>
      <c r="L45" s="97"/>
      <c r="M45" s="97"/>
      <c r="N45" s="97"/>
      <c r="O45" s="150"/>
      <c r="P45" s="97"/>
      <c r="Q45" s="95"/>
      <c r="R45" s="143" t="s">
        <v>1166</v>
      </c>
      <c r="S45" s="95"/>
      <c r="T45" s="95"/>
      <c r="U45" s="95"/>
      <c r="V45" s="95"/>
      <c r="AF45" s="96"/>
      <c r="AG45" s="95"/>
      <c r="AH45" s="96"/>
      <c r="AT45" s="97"/>
      <c r="AU45" s="97"/>
      <c r="AV45" s="149"/>
      <c r="AW45" s="97"/>
      <c r="AX45" s="391" t="s">
        <v>1269</v>
      </c>
      <c r="AY45" s="137"/>
      <c r="AZ45" s="137"/>
      <c r="BA45" s="363"/>
      <c r="BB45" s="363"/>
      <c r="BC45" s="363"/>
      <c r="BD45" s="363"/>
      <c r="BE45" s="363"/>
      <c r="BF45" s="363"/>
      <c r="BG45" s="363"/>
      <c r="BH45" s="363"/>
      <c r="BI45" s="363"/>
      <c r="BJ45" s="363"/>
      <c r="BK45" s="364"/>
      <c r="BL45" s="96"/>
      <c r="BM45" s="137"/>
      <c r="BN45" s="371"/>
      <c r="BO45" s="363"/>
      <c r="BP45" s="363"/>
      <c r="BQ45" s="363"/>
      <c r="BR45" s="363"/>
      <c r="BS45" s="363"/>
      <c r="BT45" s="363"/>
      <c r="BU45" s="363"/>
      <c r="BV45" s="363"/>
      <c r="BW45" s="363"/>
      <c r="BX45" s="363"/>
      <c r="BY45" s="364"/>
    </row>
    <row r="46" spans="1:77" ht="14.25" customHeight="1">
      <c r="A46" s="95"/>
      <c r="B46" s="96"/>
      <c r="C46" s="97" t="s">
        <v>1159</v>
      </c>
      <c r="D46" s="135"/>
      <c r="E46" s="135"/>
      <c r="F46" s="97"/>
      <c r="H46" s="95"/>
      <c r="I46" s="97" t="s">
        <v>1155</v>
      </c>
      <c r="J46" s="95"/>
      <c r="K46" s="97"/>
      <c r="L46" s="97"/>
      <c r="M46" s="95"/>
      <c r="N46" s="135"/>
      <c r="O46" s="150"/>
      <c r="P46" s="97"/>
      <c r="Q46" s="95"/>
      <c r="R46" s="361" t="s">
        <v>17</v>
      </c>
      <c r="S46" s="95"/>
      <c r="T46" s="95"/>
      <c r="U46" s="95"/>
      <c r="V46" s="145"/>
      <c r="W46" s="146"/>
      <c r="X46" s="145"/>
      <c r="Y46" s="148"/>
      <c r="Z46" s="146"/>
      <c r="AA46" s="148"/>
      <c r="AB46" s="145"/>
      <c r="AC46" s="145"/>
      <c r="AD46" s="145"/>
      <c r="AE46" s="167" t="s">
        <v>20</v>
      </c>
      <c r="AF46" s="96"/>
      <c r="AG46" s="95"/>
      <c r="AH46" s="139"/>
      <c r="AI46" s="95"/>
      <c r="AJ46" s="97"/>
      <c r="AK46" s="95"/>
      <c r="AL46" s="164"/>
      <c r="AM46" s="163"/>
      <c r="AN46" s="163"/>
      <c r="AO46" s="165"/>
      <c r="AP46" s="163"/>
      <c r="AQ46" s="135"/>
      <c r="AR46" s="97"/>
      <c r="AS46" s="97"/>
      <c r="AT46" s="97"/>
      <c r="AU46" s="97"/>
      <c r="AV46" s="149"/>
      <c r="AW46" s="97"/>
      <c r="AX46" s="390" t="s">
        <v>1270</v>
      </c>
      <c r="AY46" s="137"/>
      <c r="AZ46" s="137"/>
      <c r="BA46" s="95"/>
      <c r="BB46" s="95"/>
      <c r="BC46" s="95"/>
      <c r="BD46" s="95"/>
      <c r="BE46" s="95"/>
      <c r="BF46" s="95"/>
      <c r="BG46" s="95"/>
      <c r="BH46" s="95"/>
      <c r="BI46" s="95"/>
      <c r="BJ46" s="95"/>
      <c r="BK46" s="132"/>
      <c r="BL46" s="96"/>
      <c r="BM46" s="137"/>
      <c r="BN46" s="371"/>
      <c r="BO46" s="363"/>
      <c r="BP46" s="363"/>
      <c r="BQ46" s="363"/>
      <c r="BR46" s="363"/>
      <c r="BS46" s="363"/>
      <c r="BT46" s="363"/>
      <c r="BU46" s="363"/>
      <c r="BV46" s="363"/>
      <c r="BW46" s="363"/>
      <c r="BX46" s="363"/>
      <c r="BY46" s="364"/>
    </row>
    <row r="47" spans="1:77" ht="14.25" customHeight="1">
      <c r="A47" s="97"/>
      <c r="B47" s="149"/>
      <c r="C47" s="97"/>
      <c r="D47" s="97"/>
      <c r="E47" s="97"/>
      <c r="F47" s="97"/>
      <c r="H47" s="97"/>
      <c r="I47" s="95"/>
      <c r="J47" s="97"/>
      <c r="K47" s="97"/>
      <c r="L47" s="97"/>
      <c r="M47" s="97"/>
      <c r="N47" s="97"/>
      <c r="O47" s="150"/>
      <c r="P47" s="97"/>
      <c r="Q47" s="95"/>
      <c r="R47" s="96"/>
      <c r="AF47" s="96"/>
      <c r="AG47" s="95"/>
      <c r="AH47" s="139"/>
      <c r="AI47" s="97"/>
      <c r="AJ47" s="97"/>
      <c r="AK47" s="97"/>
      <c r="AL47" s="97" t="s">
        <v>1168</v>
      </c>
      <c r="AM47" s="97"/>
      <c r="AN47" s="97"/>
      <c r="AO47" s="97"/>
      <c r="AP47" s="97"/>
      <c r="AQ47" s="97"/>
      <c r="AR47" s="97"/>
      <c r="AS47" s="97"/>
      <c r="AT47" s="97"/>
      <c r="AU47" s="97"/>
      <c r="AV47" s="149"/>
      <c r="AW47" s="97"/>
      <c r="AX47" s="96"/>
      <c r="AY47" s="98"/>
      <c r="AZ47" s="98"/>
      <c r="BA47" s="95"/>
      <c r="BB47" s="95"/>
      <c r="BC47" s="95"/>
      <c r="BD47" s="95"/>
      <c r="BE47" s="95"/>
      <c r="BF47" s="95"/>
      <c r="BG47" s="95"/>
      <c r="BH47" s="95"/>
      <c r="BI47" s="95"/>
      <c r="BJ47" s="95"/>
      <c r="BK47" s="132"/>
      <c r="BL47" s="96"/>
      <c r="BM47" s="137"/>
      <c r="BN47" s="371"/>
      <c r="BO47" s="363"/>
      <c r="BP47" s="363"/>
      <c r="BQ47" s="363"/>
      <c r="BR47" s="363"/>
      <c r="BS47" s="363"/>
      <c r="BT47" s="363"/>
      <c r="BU47" s="363"/>
      <c r="BV47" s="363"/>
      <c r="BW47" s="363"/>
      <c r="BX47" s="363"/>
      <c r="BY47" s="364"/>
    </row>
    <row r="48" spans="1:77" ht="14.25" customHeight="1">
      <c r="A48" s="97"/>
      <c r="B48" s="149"/>
      <c r="D48" s="97"/>
      <c r="E48" s="95"/>
      <c r="F48" s="97" t="s">
        <v>1160</v>
      </c>
      <c r="H48" s="95"/>
      <c r="I48" s="95"/>
      <c r="J48" s="95"/>
      <c r="K48" s="135"/>
      <c r="L48" s="97"/>
      <c r="M48" s="97"/>
      <c r="N48" s="97"/>
      <c r="O48" s="150"/>
      <c r="P48" s="97"/>
      <c r="Q48" s="95"/>
      <c r="R48" s="143" t="s">
        <v>18</v>
      </c>
      <c r="S48" s="95"/>
      <c r="T48" s="95"/>
      <c r="U48" s="95"/>
      <c r="V48" s="145"/>
      <c r="W48" s="146"/>
      <c r="X48" s="145"/>
      <c r="Y48" s="151"/>
      <c r="Z48" s="146"/>
      <c r="AA48" s="148"/>
      <c r="AB48" s="145"/>
      <c r="AC48" s="145"/>
      <c r="AD48" s="145"/>
      <c r="AE48" s="167" t="s">
        <v>20</v>
      </c>
      <c r="AF48" s="96"/>
      <c r="AG48" s="95"/>
      <c r="AH48" s="139"/>
      <c r="AI48" s="97"/>
      <c r="AJ48" s="97"/>
      <c r="AK48" s="97"/>
      <c r="AL48" s="97"/>
      <c r="AM48" s="97"/>
      <c r="AN48" s="97"/>
      <c r="AO48" s="97"/>
      <c r="AP48" s="97"/>
      <c r="AQ48" s="97"/>
      <c r="AR48" s="97"/>
      <c r="AS48" s="97"/>
      <c r="AT48" s="97"/>
      <c r="AU48" s="97"/>
      <c r="AV48" s="149"/>
      <c r="AW48" s="97"/>
      <c r="AX48" s="96"/>
      <c r="AY48" s="95"/>
      <c r="AZ48" s="95"/>
      <c r="BA48" s="95"/>
      <c r="BB48" s="95"/>
      <c r="BC48" s="95"/>
      <c r="BD48" s="95"/>
      <c r="BE48" s="95"/>
      <c r="BF48" s="95"/>
      <c r="BG48" s="95"/>
      <c r="BH48" s="95"/>
      <c r="BI48" s="95"/>
      <c r="BJ48" s="95"/>
      <c r="BK48" s="132"/>
      <c r="BL48" s="96"/>
      <c r="BM48" s="137"/>
      <c r="BN48" s="371"/>
      <c r="BO48" s="363"/>
      <c r="BP48" s="363"/>
      <c r="BQ48" s="363"/>
      <c r="BR48" s="363"/>
      <c r="BS48" s="363"/>
      <c r="BT48" s="363"/>
      <c r="BU48" s="363"/>
      <c r="BV48" s="363"/>
      <c r="BW48" s="363"/>
      <c r="BX48" s="363"/>
      <c r="BY48" s="364"/>
    </row>
    <row r="49" spans="1:77" ht="14.25" customHeight="1" thickBot="1">
      <c r="A49" s="97"/>
      <c r="B49" s="149"/>
      <c r="C49" s="97"/>
      <c r="D49" s="97"/>
      <c r="E49" s="97"/>
      <c r="F49" s="97"/>
      <c r="G49" s="97"/>
      <c r="H49" s="97"/>
      <c r="I49" s="97"/>
      <c r="J49" s="97"/>
      <c r="K49" s="97"/>
      <c r="L49" s="97"/>
      <c r="M49" s="97"/>
      <c r="N49" s="97"/>
      <c r="O49" s="150"/>
      <c r="P49" s="97"/>
      <c r="Q49" s="95"/>
      <c r="R49" s="96"/>
      <c r="S49" s="95"/>
      <c r="T49" s="95"/>
      <c r="U49" s="95"/>
      <c r="V49" s="95"/>
      <c r="W49" s="94"/>
      <c r="X49" s="95"/>
      <c r="Y49" s="98"/>
      <c r="Z49" s="94"/>
      <c r="AA49" s="98"/>
      <c r="AB49" s="95"/>
      <c r="AC49" s="95"/>
      <c r="AD49" s="95"/>
      <c r="AE49" s="167"/>
      <c r="AF49" s="96"/>
      <c r="AG49" s="95"/>
      <c r="AH49" s="393" t="str">
        <f>"Filed this ____ day of _________________, "&amp;Help!C18+1&amp;" Secretary and Clerk of Excise Board, "&amp;Help!C17&amp;" County, Oklahoma."</f>
        <v>Filed this ____ day of _________________, 2012 Secretary and Clerk of Excise Board, Type in Name of County County, Oklahoma.</v>
      </c>
      <c r="AI49" s="95"/>
      <c r="AJ49" s="95"/>
      <c r="AK49" s="95"/>
      <c r="AL49" s="95"/>
      <c r="AM49" s="95"/>
      <c r="AN49" s="95"/>
      <c r="AO49" s="95"/>
      <c r="AP49" s="95"/>
      <c r="AQ49" s="95"/>
      <c r="AR49" s="95"/>
      <c r="AS49" s="95"/>
      <c r="AT49" s="95"/>
      <c r="AU49" s="95"/>
      <c r="AV49" s="149"/>
      <c r="AW49" s="97"/>
      <c r="AX49" s="154"/>
      <c r="AY49" s="95"/>
      <c r="AZ49" s="95"/>
      <c r="BA49" s="95"/>
      <c r="BB49" s="95"/>
      <c r="BC49" s="95"/>
      <c r="BD49" s="95"/>
      <c r="BE49" s="95"/>
      <c r="BF49" s="95"/>
      <c r="BG49" s="95"/>
      <c r="BH49" s="95"/>
      <c r="BI49" s="95"/>
      <c r="BJ49" s="95"/>
      <c r="BK49" s="132"/>
      <c r="BL49" s="96"/>
      <c r="BM49" s="137"/>
      <c r="BN49" s="386"/>
      <c r="BO49" s="387"/>
      <c r="BP49" s="387"/>
      <c r="BQ49" s="387"/>
      <c r="BR49" s="387"/>
      <c r="BS49" s="387"/>
      <c r="BT49" s="387"/>
      <c r="BU49" s="387"/>
      <c r="BV49" s="387"/>
      <c r="BW49" s="387"/>
      <c r="BX49" s="387"/>
      <c r="BY49" s="388"/>
    </row>
    <row r="50" spans="1:77" ht="14.25" customHeight="1" thickTop="1" thickBot="1">
      <c r="A50" s="97"/>
      <c r="B50" s="152"/>
      <c r="C50" s="153"/>
      <c r="D50" s="153"/>
      <c r="E50" s="153"/>
      <c r="F50" s="153"/>
      <c r="G50" s="153"/>
      <c r="H50" s="153"/>
      <c r="I50" s="153"/>
      <c r="J50" s="153"/>
      <c r="K50" s="153"/>
      <c r="L50" s="153"/>
      <c r="M50" s="153"/>
      <c r="N50" s="153"/>
      <c r="O50" s="153"/>
      <c r="P50" s="149"/>
      <c r="Q50" s="95"/>
      <c r="R50" s="154"/>
      <c r="S50" s="155"/>
      <c r="T50" s="155"/>
      <c r="U50" s="156"/>
      <c r="V50" s="155"/>
      <c r="W50" s="155"/>
      <c r="X50" s="155"/>
      <c r="Y50" s="155"/>
      <c r="Z50" s="155"/>
      <c r="AA50" s="155"/>
      <c r="AB50" s="155"/>
      <c r="AC50" s="155"/>
      <c r="AD50" s="155"/>
      <c r="AE50" s="157"/>
      <c r="AF50" s="96"/>
      <c r="AG50" s="95"/>
      <c r="AH50" s="158"/>
      <c r="AI50" s="155"/>
      <c r="AJ50" s="155"/>
      <c r="AK50" s="155"/>
      <c r="AL50" s="155"/>
      <c r="AM50" s="155"/>
      <c r="AN50" s="155"/>
      <c r="AO50" s="155"/>
      <c r="AP50" s="155"/>
      <c r="AQ50" s="155"/>
      <c r="AR50" s="155"/>
      <c r="AS50" s="155"/>
      <c r="AT50" s="155"/>
      <c r="AU50" s="155"/>
      <c r="AV50" s="96"/>
      <c r="AW50" s="95"/>
      <c r="AX50" s="392" t="str">
        <f>$B$51</f>
        <v>S.A.&amp;I. Form 2641R99 Entity: Type in Name of City City, 99</v>
      </c>
      <c r="AY50" s="141"/>
      <c r="AZ50" s="141"/>
      <c r="BA50" s="141"/>
      <c r="BB50" s="141"/>
      <c r="BC50" s="141"/>
      <c r="BD50" s="141"/>
      <c r="BE50" s="141"/>
      <c r="BF50" s="141"/>
      <c r="BG50" s="141"/>
      <c r="BH50" s="141"/>
      <c r="BI50" s="416">
        <f ca="1">NOW()</f>
        <v>41499.346880902776</v>
      </c>
      <c r="BJ50" s="416"/>
      <c r="BK50" s="416"/>
      <c r="BL50" s="95"/>
      <c r="BM50" s="137"/>
      <c r="BN50" s="363" t="str">
        <f>AX50</f>
        <v>S.A.&amp;I. Form 2641R99 Entity: Type in Name of City City, 99</v>
      </c>
      <c r="BO50" s="363"/>
      <c r="BP50" s="363"/>
      <c r="BQ50" s="363"/>
      <c r="BR50" s="363"/>
      <c r="BS50" s="363"/>
      <c r="BT50" s="363"/>
      <c r="BU50" s="363"/>
      <c r="BV50" s="363"/>
      <c r="BX50" s="389"/>
      <c r="BY50" s="397">
        <f ca="1">NOW()</f>
        <v>41499.346880902776</v>
      </c>
    </row>
    <row r="51" spans="1:77" ht="14.25" customHeight="1" thickTop="1">
      <c r="B51" s="392" t="str">
        <f>"S.A.&amp;I. Form 2641R99 Entity: "&amp;Help!C22&amp;" City, "&amp;Help!C19</f>
        <v>S.A.&amp;I. Form 2641R99 Entity: Type in Name of City City, 99</v>
      </c>
      <c r="C51" s="95"/>
      <c r="D51" s="95"/>
      <c r="E51" s="95"/>
      <c r="F51" s="95"/>
      <c r="G51" s="95"/>
      <c r="H51" s="95"/>
      <c r="I51" s="95"/>
      <c r="J51" s="95"/>
      <c r="K51" s="95"/>
      <c r="L51" s="95"/>
      <c r="M51" s="416">
        <f ca="1">NOW()</f>
        <v>41499.346880902776</v>
      </c>
      <c r="N51" s="416"/>
      <c r="O51" s="416"/>
      <c r="P51" s="95"/>
      <c r="Q51" s="95"/>
      <c r="R51" s="392" t="str">
        <f>B51</f>
        <v>S.A.&amp;I. Form 2641R99 Entity: Type in Name of City City, 99</v>
      </c>
      <c r="S51" s="95"/>
      <c r="T51" s="95"/>
      <c r="U51" s="95"/>
      <c r="V51" s="95"/>
      <c r="W51" s="95"/>
      <c r="X51" s="95"/>
      <c r="Y51" s="95"/>
      <c r="Z51" s="95"/>
      <c r="AA51" s="95"/>
      <c r="AB51" s="95"/>
      <c r="AC51" s="416">
        <f ca="1">NOW()</f>
        <v>41499.346880902776</v>
      </c>
      <c r="AD51" s="416"/>
      <c r="AE51" s="416"/>
      <c r="AF51" s="95"/>
      <c r="AG51" s="95"/>
      <c r="AH51" s="392" t="str">
        <f>R51</f>
        <v>S.A.&amp;I. Form 2641R99 Entity: Type in Name of City City, 99</v>
      </c>
      <c r="AI51" s="95"/>
      <c r="AJ51" s="95"/>
      <c r="AK51" s="95"/>
      <c r="AL51" s="95"/>
      <c r="AM51" s="95"/>
      <c r="AN51" s="95"/>
      <c r="AO51" s="95"/>
      <c r="AP51" s="95"/>
      <c r="AQ51" s="95"/>
      <c r="AR51" s="95"/>
      <c r="AS51" s="416">
        <f ca="1">NOW()</f>
        <v>41499.346880902776</v>
      </c>
      <c r="AT51" s="416"/>
      <c r="AU51" s="416"/>
      <c r="AV51" s="95"/>
      <c r="AW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row>
    <row r="52" spans="1:77" ht="14.25" customHeight="1">
      <c r="S52" s="130"/>
      <c r="U52" s="130"/>
    </row>
    <row r="53" spans="1:77" ht="14.25" customHeight="1">
      <c r="S53" s="130"/>
      <c r="U53" s="130"/>
    </row>
    <row r="54" spans="1:77" ht="14.25" customHeight="1">
      <c r="S54" s="130"/>
      <c r="U54" s="130"/>
    </row>
    <row r="55" spans="1:77" ht="14.25" customHeight="1">
      <c r="S55" s="130"/>
      <c r="U55" s="130"/>
    </row>
    <row r="56" spans="1:77" ht="14.25" customHeight="1">
      <c r="S56" s="130"/>
      <c r="U56" s="130"/>
    </row>
    <row r="57" spans="1:77" ht="14.25" customHeight="1">
      <c r="S57" s="130"/>
      <c r="U57" s="130"/>
    </row>
    <row r="58" spans="1:77" ht="14.25" customHeight="1">
      <c r="S58" s="130"/>
      <c r="U58" s="130"/>
    </row>
    <row r="59" spans="1:77" ht="14.25" customHeight="1">
      <c r="S59" s="130"/>
      <c r="U59" s="130"/>
    </row>
    <row r="60" spans="1:77" ht="14.25" customHeight="1">
      <c r="S60" s="130"/>
      <c r="U60" s="130"/>
    </row>
    <row r="61" spans="1:77" ht="14.25" customHeight="1">
      <c r="S61" s="130"/>
      <c r="U61" s="130"/>
    </row>
    <row r="62" spans="1:77" ht="14.25" customHeight="1">
      <c r="S62" s="130"/>
      <c r="U62" s="130"/>
    </row>
    <row r="63" spans="1:77" ht="14.25" customHeight="1">
      <c r="S63" s="130"/>
      <c r="U63" s="130"/>
    </row>
    <row r="64" spans="1:77" ht="14.25" customHeight="1">
      <c r="S64" s="130"/>
      <c r="U64" s="130"/>
    </row>
    <row r="65" spans="19:21" ht="14.25" customHeight="1">
      <c r="S65" s="130"/>
      <c r="U65" s="130"/>
    </row>
    <row r="66" spans="19:21" ht="14.25" customHeight="1">
      <c r="S66" s="130"/>
      <c r="U66" s="130"/>
    </row>
    <row r="67" spans="19:21" ht="14.25" customHeight="1">
      <c r="S67" s="130"/>
      <c r="U67" s="130"/>
    </row>
    <row r="68" spans="19:21" ht="14.25" customHeight="1">
      <c r="S68" s="130"/>
      <c r="U68" s="130"/>
    </row>
    <row r="69" spans="19:21" ht="14.25" customHeight="1">
      <c r="S69" s="130"/>
      <c r="U69" s="130"/>
    </row>
    <row r="70" spans="19:21" ht="14.25" customHeight="1">
      <c r="S70" s="130"/>
      <c r="U70" s="130"/>
    </row>
    <row r="71" spans="19:21" ht="14.25" customHeight="1">
      <c r="S71" s="130"/>
      <c r="U71" s="130"/>
    </row>
    <row r="72" spans="19:21" ht="14.25" customHeight="1">
      <c r="S72" s="130"/>
      <c r="U72" s="130"/>
    </row>
    <row r="73" spans="19:21" ht="14.25" customHeight="1">
      <c r="S73" s="130"/>
      <c r="U73" s="130"/>
    </row>
    <row r="74" spans="19:21" ht="14.25" customHeight="1">
      <c r="S74" s="130"/>
      <c r="U74" s="130"/>
    </row>
    <row r="75" spans="19:21" ht="14.25" customHeight="1">
      <c r="S75" s="130"/>
      <c r="U75" s="130"/>
    </row>
    <row r="76" spans="19:21" ht="14.25" customHeight="1">
      <c r="S76" s="130"/>
      <c r="U76" s="130"/>
    </row>
    <row r="77" spans="19:21" ht="14.25" customHeight="1">
      <c r="S77" s="130"/>
      <c r="U77" s="130"/>
    </row>
    <row r="78" spans="19:21" ht="14.25" customHeight="1">
      <c r="S78" s="130"/>
      <c r="U78" s="130"/>
    </row>
    <row r="79" spans="19:21" ht="14.25" customHeight="1">
      <c r="S79" s="130"/>
      <c r="U79" s="130"/>
    </row>
    <row r="80" spans="19:21" ht="14.25" customHeight="1">
      <c r="S80" s="130"/>
      <c r="U80" s="130"/>
    </row>
    <row r="81" spans="19:21" ht="14.25" customHeight="1">
      <c r="S81" s="130"/>
      <c r="U81" s="130"/>
    </row>
    <row r="82" spans="19:21" ht="14.25" customHeight="1">
      <c r="S82" s="130"/>
      <c r="U82" s="130"/>
    </row>
    <row r="83" spans="19:21" ht="14.25" customHeight="1">
      <c r="S83" s="130"/>
      <c r="U83" s="130"/>
    </row>
    <row r="84" spans="19:21" ht="14.25" customHeight="1">
      <c r="S84" s="130"/>
      <c r="U84" s="130"/>
    </row>
    <row r="85" spans="19:21" ht="14.25" customHeight="1">
      <c r="S85" s="130"/>
      <c r="U85" s="130"/>
    </row>
    <row r="86" spans="19:21" ht="14.25" customHeight="1">
      <c r="S86" s="130"/>
      <c r="U86" s="130"/>
    </row>
    <row r="87" spans="19:21" ht="14.25" customHeight="1">
      <c r="S87" s="130"/>
      <c r="U87" s="130"/>
    </row>
    <row r="88" spans="19:21" ht="14.25" customHeight="1">
      <c r="S88" s="130"/>
      <c r="U88" s="130"/>
    </row>
    <row r="89" spans="19:21" ht="14.25" customHeight="1">
      <c r="S89" s="130"/>
      <c r="U89" s="130"/>
    </row>
    <row r="90" spans="19:21" ht="14.25" customHeight="1">
      <c r="S90" s="130"/>
      <c r="U90" s="130"/>
    </row>
    <row r="91" spans="19:21" ht="14.25" customHeight="1">
      <c r="S91" s="130"/>
      <c r="U91" s="130"/>
    </row>
    <row r="92" spans="19:21" ht="14.25" customHeight="1">
      <c r="S92" s="130"/>
      <c r="U92" s="130"/>
    </row>
    <row r="93" spans="19:21" ht="14.25" customHeight="1">
      <c r="S93" s="130"/>
      <c r="U93" s="130"/>
    </row>
    <row r="94" spans="19:21" ht="14.25" customHeight="1">
      <c r="S94" s="130"/>
      <c r="U94" s="130"/>
    </row>
    <row r="95" spans="19:21" ht="14.25" customHeight="1">
      <c r="S95" s="130"/>
      <c r="U95" s="130"/>
    </row>
    <row r="96" spans="19:21" ht="14.25" customHeight="1">
      <c r="S96" s="130"/>
      <c r="U96" s="130"/>
    </row>
    <row r="97" spans="19:21" ht="14.25" customHeight="1">
      <c r="S97" s="130"/>
      <c r="U97" s="130"/>
    </row>
    <row r="98" spans="19:21" ht="14.25" customHeight="1">
      <c r="S98" s="130"/>
      <c r="U98" s="130"/>
    </row>
    <row r="99" spans="19:21" ht="14.25" customHeight="1">
      <c r="S99" s="130"/>
      <c r="U99" s="130"/>
    </row>
    <row r="100" spans="19:21" ht="14.25" customHeight="1">
      <c r="S100" s="130"/>
      <c r="U100" s="130"/>
    </row>
    <row r="101" spans="19:21" ht="14.25" customHeight="1">
      <c r="S101" s="130"/>
      <c r="U101" s="130"/>
    </row>
    <row r="102" spans="19:21" ht="14.25" customHeight="1">
      <c r="S102" s="130"/>
      <c r="U102" s="130"/>
    </row>
    <row r="103" spans="19:21" ht="14.25" customHeight="1">
      <c r="S103" s="130"/>
      <c r="U103" s="130"/>
    </row>
    <row r="104" spans="19:21" ht="14.25" customHeight="1">
      <c r="S104" s="130"/>
      <c r="U104" s="130"/>
    </row>
    <row r="105" spans="19:21" ht="14.25" customHeight="1">
      <c r="S105" s="130"/>
      <c r="U105" s="130"/>
    </row>
    <row r="106" spans="19:21" ht="14.25" customHeight="1">
      <c r="S106" s="130"/>
      <c r="U106" s="130"/>
    </row>
    <row r="107" spans="19:21" ht="14.25" customHeight="1">
      <c r="S107" s="130"/>
      <c r="U107" s="130"/>
    </row>
    <row r="108" spans="19:21" ht="14.25" customHeight="1">
      <c r="S108" s="130"/>
      <c r="U108" s="130"/>
    </row>
    <row r="109" spans="19:21" ht="14.25" customHeight="1">
      <c r="S109" s="130"/>
      <c r="U109" s="130"/>
    </row>
    <row r="110" spans="19:21" ht="14.25" customHeight="1">
      <c r="S110" s="130"/>
      <c r="U110" s="130"/>
    </row>
    <row r="111" spans="19:21" ht="14.25" customHeight="1">
      <c r="S111" s="130"/>
      <c r="U111" s="130"/>
    </row>
    <row r="112" spans="19:21" ht="14.25" customHeight="1">
      <c r="S112" s="130"/>
      <c r="U112" s="130"/>
    </row>
    <row r="113" spans="19:21" ht="14.25" customHeight="1">
      <c r="S113" s="130"/>
      <c r="U113" s="130"/>
    </row>
    <row r="114" spans="19:21" ht="14.25" customHeight="1">
      <c r="S114" s="130"/>
      <c r="U114" s="130"/>
    </row>
    <row r="115" spans="19:21" ht="14.25" customHeight="1">
      <c r="S115" s="130"/>
      <c r="U115" s="130"/>
    </row>
    <row r="116" spans="19:21" ht="14.25" customHeight="1">
      <c r="S116" s="130"/>
      <c r="U116" s="130"/>
    </row>
    <row r="117" spans="19:21" ht="14.25" customHeight="1">
      <c r="S117" s="130"/>
      <c r="U117" s="130"/>
    </row>
    <row r="118" spans="19:21" ht="14.25" customHeight="1">
      <c r="S118" s="130"/>
      <c r="U118" s="130"/>
    </row>
    <row r="119" spans="19:21" ht="14.25" customHeight="1">
      <c r="S119" s="130"/>
      <c r="U119" s="130"/>
    </row>
    <row r="120" spans="19:21" ht="14.25" customHeight="1">
      <c r="S120" s="130"/>
      <c r="U120" s="130"/>
    </row>
    <row r="121" spans="19:21" ht="14.25" customHeight="1">
      <c r="S121" s="130"/>
      <c r="U121" s="130"/>
    </row>
    <row r="122" spans="19:21" ht="14.25" customHeight="1">
      <c r="S122" s="130"/>
      <c r="U122" s="130"/>
    </row>
    <row r="123" spans="19:21" ht="14.25" customHeight="1">
      <c r="S123" s="130"/>
      <c r="U123" s="130"/>
    </row>
    <row r="124" spans="19:21" ht="14.25" customHeight="1">
      <c r="S124" s="130"/>
      <c r="U124" s="130"/>
    </row>
    <row r="125" spans="19:21" ht="14.25" customHeight="1">
      <c r="S125" s="130"/>
      <c r="U125" s="130"/>
    </row>
    <row r="126" spans="19:21" ht="14.25" customHeight="1">
      <c r="S126" s="130"/>
      <c r="U126" s="130"/>
    </row>
    <row r="127" spans="19:21" ht="14.25" customHeight="1">
      <c r="S127" s="130"/>
      <c r="U127" s="130"/>
    </row>
    <row r="128" spans="19:21" ht="14.25" customHeight="1">
      <c r="S128" s="130"/>
      <c r="U128" s="130"/>
    </row>
    <row r="129" spans="19:21" ht="14.25" customHeight="1">
      <c r="S129" s="130"/>
      <c r="U129" s="130"/>
    </row>
    <row r="130" spans="19:21" ht="14.25" customHeight="1">
      <c r="S130" s="130"/>
      <c r="U130" s="130"/>
    </row>
    <row r="131" spans="19:21" ht="14.25" customHeight="1">
      <c r="S131" s="130"/>
      <c r="U131" s="130"/>
    </row>
    <row r="132" spans="19:21" ht="14.25" customHeight="1">
      <c r="S132" s="130"/>
      <c r="U132" s="130"/>
    </row>
    <row r="133" spans="19:21" ht="14.25" customHeight="1">
      <c r="S133" s="130"/>
      <c r="U133" s="130"/>
    </row>
    <row r="134" spans="19:21" ht="14.25" customHeight="1">
      <c r="S134" s="130"/>
      <c r="U134" s="130"/>
    </row>
    <row r="135" spans="19:21" ht="14.25" customHeight="1">
      <c r="S135" s="130"/>
      <c r="U135" s="130"/>
    </row>
    <row r="136" spans="19:21" ht="14.25" customHeight="1">
      <c r="S136" s="130"/>
      <c r="U136" s="130"/>
    </row>
    <row r="137" spans="19:21" ht="14.25" customHeight="1">
      <c r="S137" s="130"/>
      <c r="U137" s="130"/>
    </row>
    <row r="138" spans="19:21" ht="14.25" customHeight="1">
      <c r="S138" s="130"/>
      <c r="U138" s="130"/>
    </row>
    <row r="139" spans="19:21" ht="14.25" customHeight="1">
      <c r="S139" s="130"/>
      <c r="U139" s="130"/>
    </row>
    <row r="140" spans="19:21" ht="14.25" customHeight="1">
      <c r="S140" s="130"/>
      <c r="U140" s="130"/>
    </row>
    <row r="141" spans="19:21" ht="14.25" customHeight="1">
      <c r="S141" s="130"/>
      <c r="U141" s="130"/>
    </row>
    <row r="142" spans="19:21" ht="14.25" customHeight="1">
      <c r="S142" s="130"/>
      <c r="U142" s="130"/>
    </row>
    <row r="143" spans="19:21" ht="14.25" customHeight="1">
      <c r="S143" s="130"/>
      <c r="U143" s="130"/>
    </row>
    <row r="144" spans="19:21" ht="14.25" customHeight="1">
      <c r="S144" s="130"/>
      <c r="U144" s="130"/>
    </row>
    <row r="145" spans="19:21" ht="14.25" customHeight="1">
      <c r="S145" s="130"/>
      <c r="U145" s="130"/>
    </row>
    <row r="146" spans="19:21" ht="14.25" customHeight="1">
      <c r="S146" s="130"/>
      <c r="U146" s="130"/>
    </row>
    <row r="147" spans="19:21" ht="14.25" customHeight="1">
      <c r="S147" s="130"/>
      <c r="U147" s="130"/>
    </row>
    <row r="148" spans="19:21" ht="14.25" customHeight="1">
      <c r="S148" s="130"/>
      <c r="U148" s="130"/>
    </row>
    <row r="149" spans="19:21" ht="14.25" customHeight="1">
      <c r="S149" s="130"/>
      <c r="U149" s="130"/>
    </row>
    <row r="150" spans="19:21" ht="14.25" customHeight="1">
      <c r="S150" s="130"/>
      <c r="U150" s="130"/>
    </row>
    <row r="151" spans="19:21" ht="14.25" customHeight="1">
      <c r="S151" s="130"/>
      <c r="U151" s="130"/>
    </row>
    <row r="152" spans="19:21" ht="14.25" customHeight="1">
      <c r="S152" s="130"/>
      <c r="U152" s="130"/>
    </row>
    <row r="153" spans="19:21" ht="14.25" customHeight="1">
      <c r="S153" s="130"/>
      <c r="U153" s="130"/>
    </row>
    <row r="154" spans="19:21" ht="14.25" customHeight="1">
      <c r="S154" s="130"/>
      <c r="U154" s="130"/>
    </row>
    <row r="155" spans="19:21" ht="14.25" customHeight="1">
      <c r="S155" s="130"/>
      <c r="U155" s="130"/>
    </row>
    <row r="156" spans="19:21" ht="14.25" customHeight="1">
      <c r="S156" s="130"/>
      <c r="U156" s="130"/>
    </row>
    <row r="157" spans="19:21" ht="14.25" customHeight="1">
      <c r="S157" s="130"/>
      <c r="U157" s="130"/>
    </row>
  </sheetData>
  <dataConsolidate/>
  <mergeCells count="36">
    <mergeCell ref="AX17:BJ23"/>
    <mergeCell ref="AX38:BJ40"/>
    <mergeCell ref="AX33:BJ36"/>
    <mergeCell ref="AX29:BJ32"/>
    <mergeCell ref="AX25:BJ28"/>
    <mergeCell ref="BI50:BK50"/>
    <mergeCell ref="AH2:AU2"/>
    <mergeCell ref="AH6:AU6"/>
    <mergeCell ref="B11:O11"/>
    <mergeCell ref="B22:O22"/>
    <mergeCell ref="B36:O36"/>
    <mergeCell ref="B37:O37"/>
    <mergeCell ref="B19:O19"/>
    <mergeCell ref="B20:O20"/>
    <mergeCell ref="B21:O21"/>
    <mergeCell ref="B31:O31"/>
    <mergeCell ref="B32:O32"/>
    <mergeCell ref="B35:O35"/>
    <mergeCell ref="B39:O39"/>
    <mergeCell ref="B14:O14"/>
    <mergeCell ref="B15:O15"/>
    <mergeCell ref="M51:O51"/>
    <mergeCell ref="AC51:AE51"/>
    <mergeCell ref="AS51:AU51"/>
    <mergeCell ref="R2:AE2"/>
    <mergeCell ref="R3:AE3"/>
    <mergeCell ref="R5:AE5"/>
    <mergeCell ref="R6:AE6"/>
    <mergeCell ref="R8:AE8"/>
    <mergeCell ref="B12:O12"/>
    <mergeCell ref="B13:O13"/>
    <mergeCell ref="R4:AE4"/>
    <mergeCell ref="AH3:AU3"/>
    <mergeCell ref="AH4:AU4"/>
    <mergeCell ref="AH5:AU5"/>
    <mergeCell ref="B16:O16"/>
  </mergeCells>
  <phoneticPr fontId="0" type="noConversion"/>
  <pageMargins left="0.25" right="0.25" top="0.5" bottom="0.5" header="0.3" footer="0.3"/>
  <pageSetup scale="96" orientation="portrait" horizontalDpi="1200" verticalDpi="1200" r:id="rId1"/>
  <headerFooter alignWithMargins="0"/>
  <colBreaks count="4" manualBreakCount="4">
    <brk id="16" max="50" man="1"/>
    <brk id="32" max="50" man="1"/>
    <brk id="48" max="50" man="1"/>
    <brk id="64" max="50" man="1"/>
  </colBreaks>
</worksheet>
</file>

<file path=xl/worksheets/sheet3.xml><?xml version="1.0" encoding="utf-8"?>
<worksheet xmlns="http://schemas.openxmlformats.org/spreadsheetml/2006/main" xmlns:r="http://schemas.openxmlformats.org/officeDocument/2006/relationships">
  <sheetPr codeName="Sheet1"/>
  <dimension ref="A1:GZ463"/>
  <sheetViews>
    <sheetView topLeftCell="BG450" zoomScale="104" zoomScaleNormal="104" zoomScalePageLayoutView="90" workbookViewId="0">
      <selection activeCell="CL463" sqref="CL463:CY463"/>
    </sheetView>
  </sheetViews>
  <sheetFormatPr defaultColWidth="2.625" defaultRowHeight="12.75" customHeight="1"/>
  <cols>
    <col min="1" max="1" width="0.375" style="16" customWidth="1"/>
    <col min="2" max="2" width="1.5" style="16" customWidth="1"/>
    <col min="3" max="3" width="2" style="16" customWidth="1"/>
    <col min="4" max="25" width="2.625" style="16" customWidth="1"/>
    <col min="26" max="26" width="2" style="16" customWidth="1"/>
    <col min="27" max="47" width="2.625" style="16" customWidth="1"/>
    <col min="48" max="48" width="2.875" style="16" customWidth="1"/>
    <col min="49" max="50" width="2.625" style="16" customWidth="1"/>
    <col min="51" max="51" width="3" style="16" customWidth="1"/>
    <col min="52" max="53" width="1.5" style="16" customWidth="1"/>
    <col min="54" max="61" width="3.5" style="16" customWidth="1"/>
    <col min="62" max="102" width="2.5" style="16" customWidth="1"/>
    <col min="103" max="106" width="2.375" style="16" customWidth="1"/>
    <col min="107" max="155" width="2.625" style="16" customWidth="1"/>
    <col min="156" max="157" width="0.125" style="16" customWidth="1"/>
    <col min="158" max="158" width="2" style="16" customWidth="1"/>
    <col min="159" max="166" width="3.5" style="16" customWidth="1"/>
    <col min="167" max="208" width="2.5" style="16" customWidth="1"/>
    <col min="209" max="275" width="2.625" style="16"/>
    <col min="276" max="276" width="6.625" style="16" bestFit="1" customWidth="1"/>
    <col min="277" max="16384" width="2.625" style="16"/>
  </cols>
  <sheetData>
    <row r="1" spans="1:155" ht="12.75" customHeight="1">
      <c r="B1" s="498" t="str">
        <f>"GENERAL FUND ACCOUNTS COVERING THE PERIOD JULY 1, "&amp;Help!C18&amp;", to JUNE 30, "&amp;Help!C18+1</f>
        <v>GENERAL FUND ACCOUNTS COVERING THE PERIOD JULY 1, 2011, to JUNE 30, 2012</v>
      </c>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B1" s="498" t="str">
        <f>B1</f>
        <v>GENERAL FUND ACCOUNTS COVERING THE PERIOD JULY 1, 2011, to JUNE 30, 2012</v>
      </c>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B1" s="498" t="str">
        <f>BB1</f>
        <v>GENERAL FUND ACCOUNTS COVERING THE PERIOD JULY 1, 2011, to JUNE 30, 2012</v>
      </c>
      <c r="DC1" s="498"/>
      <c r="DD1" s="498"/>
      <c r="DE1" s="498"/>
      <c r="DF1" s="498"/>
      <c r="DG1" s="498"/>
      <c r="DH1" s="498"/>
      <c r="DI1" s="498"/>
      <c r="DJ1" s="498"/>
      <c r="DK1" s="498"/>
      <c r="DL1" s="498"/>
      <c r="DM1" s="498"/>
      <c r="DN1" s="498"/>
      <c r="DO1" s="498"/>
      <c r="DP1" s="498"/>
      <c r="DQ1" s="498"/>
      <c r="DR1" s="498"/>
      <c r="DS1" s="498"/>
      <c r="DT1" s="498"/>
      <c r="DU1" s="498"/>
      <c r="DV1" s="498"/>
      <c r="DW1" s="498"/>
      <c r="DX1" s="498"/>
      <c r="DY1" s="498"/>
      <c r="DZ1" s="498"/>
      <c r="EA1" s="498"/>
      <c r="EB1" s="498"/>
      <c r="EC1" s="498"/>
      <c r="ED1" s="498"/>
      <c r="EE1" s="498"/>
      <c r="EF1" s="498"/>
      <c r="EG1" s="498"/>
      <c r="EH1" s="498"/>
      <c r="EI1" s="498"/>
      <c r="EJ1" s="498"/>
      <c r="EK1" s="498"/>
      <c r="EL1" s="498"/>
      <c r="EM1" s="498"/>
      <c r="EN1" s="498"/>
      <c r="EO1" s="498"/>
      <c r="EP1" s="498"/>
      <c r="EQ1" s="498"/>
      <c r="ER1" s="498"/>
      <c r="ES1" s="498"/>
      <c r="ET1" s="498"/>
      <c r="EU1" s="498"/>
      <c r="EV1" s="498"/>
      <c r="EW1" s="498"/>
      <c r="EX1" s="498"/>
      <c r="EY1" s="498"/>
    </row>
    <row r="2" spans="1:155" ht="12.75" customHeight="1">
      <c r="B2" s="498" t="str">
        <f>"ESTIMATE OF NEEDS FOR "&amp;Help!C18+1&amp;"-"&amp;Help!C18+2</f>
        <v>ESTIMATE OF NEEDS FOR 2012-2013</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B2" s="498" t="str">
        <f>B2</f>
        <v>ESTIMATE OF NEEDS FOR 2012-2013</v>
      </c>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B2" s="498" t="str">
        <f>BB2</f>
        <v>ESTIMATE OF NEEDS FOR 2012-2013</v>
      </c>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8"/>
      <c r="EN2" s="498"/>
      <c r="EO2" s="498"/>
      <c r="EP2" s="498"/>
      <c r="EQ2" s="498"/>
      <c r="ER2" s="498"/>
      <c r="ES2" s="498"/>
      <c r="ET2" s="498"/>
      <c r="EU2" s="498"/>
      <c r="EV2" s="498"/>
      <c r="EW2" s="498"/>
      <c r="EX2" s="498"/>
      <c r="EY2" s="498"/>
    </row>
    <row r="3" spans="1:155" ht="12.75" customHeight="1" thickBot="1">
      <c r="A3" s="20"/>
      <c r="B3" s="21" t="s">
        <v>30</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0"/>
      <c r="AJ3" s="20"/>
      <c r="AK3" s="20"/>
      <c r="AL3" s="20"/>
      <c r="AM3" s="20"/>
      <c r="AN3" s="20"/>
      <c r="AO3" s="20"/>
      <c r="AP3" s="20"/>
      <c r="AQ3" s="20"/>
      <c r="AR3" s="20"/>
      <c r="AS3" s="20"/>
      <c r="AT3" s="20"/>
      <c r="AU3" s="20"/>
      <c r="AV3" s="20"/>
      <c r="AW3" s="20"/>
      <c r="AX3" s="20"/>
      <c r="AY3" s="18" t="s">
        <v>31</v>
      </c>
      <c r="AZ3" s="20"/>
      <c r="BB3" s="16" t="s">
        <v>30</v>
      </c>
      <c r="CY3" s="18" t="s">
        <v>66</v>
      </c>
      <c r="EY3" s="18" t="s">
        <v>120</v>
      </c>
    </row>
    <row r="4" spans="1:155" ht="12.75" customHeight="1" thickTop="1" thickBot="1">
      <c r="A4" s="20"/>
      <c r="B4" s="22" t="str">
        <f>"Schedule 1, Current Balance Sheet - June 30, "&amp;Help!C18+1</f>
        <v>Schedule 1, Current Balance Sheet - June 30, 2012</v>
      </c>
      <c r="C4" s="23"/>
      <c r="D4" s="23"/>
      <c r="E4" s="23"/>
      <c r="F4" s="23"/>
      <c r="G4" s="23"/>
      <c r="H4" s="23"/>
      <c r="I4" s="23"/>
      <c r="J4" s="23"/>
      <c r="K4" s="23"/>
      <c r="L4" s="23"/>
      <c r="M4" s="23"/>
      <c r="N4" s="23"/>
      <c r="O4" s="23"/>
      <c r="P4" s="23"/>
      <c r="Q4" s="23"/>
      <c r="R4" s="23"/>
      <c r="S4" s="23"/>
      <c r="T4" s="23"/>
      <c r="U4" s="24"/>
      <c r="V4" s="24"/>
      <c r="W4" s="24"/>
      <c r="X4" s="24"/>
      <c r="Y4" s="23"/>
      <c r="Z4" s="23"/>
      <c r="AA4" s="23"/>
      <c r="AB4" s="23"/>
      <c r="AC4" s="23"/>
      <c r="AD4" s="23"/>
      <c r="AE4" s="23"/>
      <c r="AF4" s="23"/>
      <c r="AG4" s="23"/>
      <c r="AH4" s="23"/>
      <c r="AI4" s="25"/>
      <c r="AJ4" s="25"/>
      <c r="AK4" s="25"/>
      <c r="AL4" s="25"/>
      <c r="AM4" s="25"/>
      <c r="AN4" s="25"/>
      <c r="AO4" s="25"/>
      <c r="AP4" s="25"/>
      <c r="AQ4" s="25"/>
      <c r="AR4" s="25"/>
      <c r="AS4" s="25"/>
      <c r="AT4" s="25"/>
      <c r="AU4" s="25"/>
      <c r="AV4" s="25"/>
      <c r="AW4" s="25"/>
      <c r="AX4" s="25"/>
      <c r="AY4" s="26"/>
      <c r="BB4" s="499" t="s">
        <v>67</v>
      </c>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632"/>
      <c r="DB4" s="466"/>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70"/>
    </row>
    <row r="5" spans="1:155" ht="12.75" customHeight="1" thickTop="1" thickBot="1">
      <c r="A5" s="20"/>
      <c r="B5" s="28"/>
      <c r="C5" s="24"/>
      <c r="D5" s="24"/>
      <c r="E5" s="24"/>
      <c r="F5" s="24"/>
      <c r="G5" s="29"/>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30"/>
      <c r="AJ5" s="30"/>
      <c r="AK5" s="30"/>
      <c r="AL5" s="30"/>
      <c r="AM5" s="30"/>
      <c r="AN5" s="30"/>
      <c r="AO5" s="30"/>
      <c r="AP5" s="30"/>
      <c r="AQ5" s="592" t="s">
        <v>32</v>
      </c>
      <c r="AR5" s="581"/>
      <c r="AS5" s="581"/>
      <c r="AT5" s="581"/>
      <c r="AU5" s="581"/>
      <c r="AV5" s="581"/>
      <c r="AW5" s="581"/>
      <c r="AX5" s="581"/>
      <c r="AY5" s="582"/>
      <c r="BB5" s="656" t="s">
        <v>72</v>
      </c>
      <c r="BC5" s="657"/>
      <c r="BD5" s="657"/>
      <c r="BE5" s="657"/>
      <c r="BF5" s="657"/>
      <c r="BG5" s="657"/>
      <c r="BH5" s="657"/>
      <c r="BI5" s="657"/>
      <c r="BJ5" s="657"/>
      <c r="BK5" s="657"/>
      <c r="BL5" s="657"/>
      <c r="BM5" s="657"/>
      <c r="BN5" s="657"/>
      <c r="BO5" s="657"/>
      <c r="BP5" s="657"/>
      <c r="BQ5" s="657"/>
      <c r="BR5" s="657"/>
      <c r="BS5" s="657"/>
      <c r="BT5" s="657"/>
      <c r="BU5" s="657"/>
      <c r="BV5" s="657"/>
      <c r="BW5" s="657"/>
      <c r="BX5" s="657"/>
      <c r="BY5" s="657"/>
      <c r="BZ5" s="657"/>
      <c r="CA5" s="657"/>
      <c r="CB5" s="657"/>
      <c r="CC5" s="657"/>
      <c r="CD5" s="657"/>
      <c r="CE5" s="657"/>
      <c r="CF5" s="657"/>
      <c r="CG5" s="658"/>
      <c r="CH5" s="441" t="str">
        <f>Help!C18&amp;"-"&amp;Help!C18+1&amp;" ACCOUNT"</f>
        <v>2011-2012 ACCOUNT</v>
      </c>
      <c r="CI5" s="442"/>
      <c r="CJ5" s="442"/>
      <c r="CK5" s="442"/>
      <c r="CL5" s="442"/>
      <c r="CM5" s="442"/>
      <c r="CN5" s="442"/>
      <c r="CO5" s="442"/>
      <c r="CP5" s="442"/>
      <c r="CQ5" s="442"/>
      <c r="CR5" s="442"/>
      <c r="CS5" s="442"/>
      <c r="CT5" s="442"/>
      <c r="CU5" s="442"/>
      <c r="CV5" s="442"/>
      <c r="CW5" s="442"/>
      <c r="CX5" s="442"/>
      <c r="CY5" s="461"/>
      <c r="DB5" s="441" t="str">
        <f>Help!C18&amp;"-"&amp;Help!C18+1&amp;" ACCOUNT"</f>
        <v>2011-2012 ACCOUNT</v>
      </c>
      <c r="DC5" s="442"/>
      <c r="DD5" s="442"/>
      <c r="DE5" s="442"/>
      <c r="DF5" s="442"/>
      <c r="DG5" s="442"/>
      <c r="DH5" s="442"/>
      <c r="DI5" s="442"/>
      <c r="DJ5" s="442"/>
      <c r="DK5" s="461"/>
      <c r="DL5" s="531" t="s">
        <v>123</v>
      </c>
      <c r="DM5" s="532"/>
      <c r="DN5" s="532"/>
      <c r="DO5" s="532"/>
      <c r="DP5" s="532"/>
      <c r="DQ5" s="532"/>
      <c r="DR5" s="532"/>
      <c r="DS5" s="532"/>
      <c r="DT5" s="532"/>
      <c r="DU5" s="533"/>
      <c r="DV5" s="441" t="str">
        <f>Help!C18+1&amp;"-"&amp;Help!C18+2&amp;" ACCOUNT"</f>
        <v>2012-2013 ACCOUNT</v>
      </c>
      <c r="DW5" s="442"/>
      <c r="DX5" s="442"/>
      <c r="DY5" s="442"/>
      <c r="DZ5" s="442"/>
      <c r="EA5" s="442"/>
      <c r="EB5" s="442"/>
      <c r="EC5" s="442"/>
      <c r="ED5" s="442"/>
      <c r="EE5" s="442"/>
      <c r="EF5" s="442"/>
      <c r="EG5" s="442"/>
      <c r="EH5" s="442"/>
      <c r="EI5" s="442"/>
      <c r="EJ5" s="442"/>
      <c r="EK5" s="442"/>
      <c r="EL5" s="442"/>
      <c r="EM5" s="442"/>
      <c r="EN5" s="442"/>
      <c r="EO5" s="442"/>
      <c r="EP5" s="442"/>
      <c r="EQ5" s="442"/>
      <c r="ER5" s="442"/>
      <c r="ES5" s="442"/>
      <c r="ET5" s="442"/>
      <c r="EU5" s="442"/>
      <c r="EV5" s="442"/>
      <c r="EW5" s="442"/>
      <c r="EX5" s="442"/>
      <c r="EY5" s="461"/>
    </row>
    <row r="6" spans="1:155" ht="12.75" customHeight="1" thickTop="1">
      <c r="A6" s="20"/>
      <c r="B6" s="34" t="s">
        <v>33</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18"/>
      <c r="AJ6" s="18"/>
      <c r="AK6" s="18"/>
      <c r="AL6" s="18"/>
      <c r="AM6" s="18"/>
      <c r="AN6" s="18"/>
      <c r="AO6" s="18"/>
      <c r="AP6" s="18"/>
      <c r="AQ6" s="621">
        <f>EQ77-AQ8</f>
        <v>0</v>
      </c>
      <c r="AR6" s="477"/>
      <c r="AS6" s="477"/>
      <c r="AT6" s="477"/>
      <c r="AU6" s="477"/>
      <c r="AV6" s="477"/>
      <c r="AW6" s="477"/>
      <c r="AX6" s="477"/>
      <c r="AY6" s="622"/>
      <c r="BB6" s="629"/>
      <c r="BC6" s="630"/>
      <c r="BD6" s="630"/>
      <c r="BE6" s="630"/>
      <c r="BF6" s="630"/>
      <c r="BG6" s="630"/>
      <c r="BH6" s="630"/>
      <c r="BI6" s="630"/>
      <c r="BJ6" s="630"/>
      <c r="BK6" s="630"/>
      <c r="BL6" s="630"/>
      <c r="BM6" s="630"/>
      <c r="BN6" s="630"/>
      <c r="BO6" s="630"/>
      <c r="BP6" s="630"/>
      <c r="BQ6" s="630"/>
      <c r="BR6" s="630"/>
      <c r="BS6" s="630"/>
      <c r="BT6" s="630"/>
      <c r="BU6" s="630"/>
      <c r="BV6" s="630"/>
      <c r="BW6" s="630"/>
      <c r="BX6" s="630"/>
      <c r="BY6" s="630"/>
      <c r="BZ6" s="630"/>
      <c r="CA6" s="630"/>
      <c r="CB6" s="630"/>
      <c r="CC6" s="630"/>
      <c r="CD6" s="630"/>
      <c r="CE6" s="630"/>
      <c r="CF6" s="630"/>
      <c r="CG6" s="631"/>
      <c r="CH6" s="442" t="s">
        <v>68</v>
      </c>
      <c r="CI6" s="442"/>
      <c r="CJ6" s="442"/>
      <c r="CK6" s="442"/>
      <c r="CL6" s="442"/>
      <c r="CM6" s="442"/>
      <c r="CN6" s="442"/>
      <c r="CO6" s="442"/>
      <c r="CP6" s="443"/>
      <c r="CQ6" s="444" t="s">
        <v>69</v>
      </c>
      <c r="CR6" s="442"/>
      <c r="CS6" s="442"/>
      <c r="CT6" s="442"/>
      <c r="CU6" s="442"/>
      <c r="CV6" s="442"/>
      <c r="CW6" s="442"/>
      <c r="CX6" s="442"/>
      <c r="CY6" s="461"/>
      <c r="DB6" s="534" t="s">
        <v>121</v>
      </c>
      <c r="DC6" s="529"/>
      <c r="DD6" s="529"/>
      <c r="DE6" s="529"/>
      <c r="DF6" s="529"/>
      <c r="DG6" s="529"/>
      <c r="DH6" s="529"/>
      <c r="DI6" s="529"/>
      <c r="DJ6" s="529"/>
      <c r="DK6" s="444"/>
      <c r="DL6" s="608" t="s">
        <v>124</v>
      </c>
      <c r="DM6" s="609"/>
      <c r="DN6" s="609"/>
      <c r="DO6" s="609"/>
      <c r="DP6" s="609"/>
      <c r="DQ6" s="609"/>
      <c r="DR6" s="609"/>
      <c r="DS6" s="609"/>
      <c r="DT6" s="609"/>
      <c r="DU6" s="610"/>
      <c r="DV6" s="443" t="s">
        <v>126</v>
      </c>
      <c r="DW6" s="529"/>
      <c r="DX6" s="529"/>
      <c r="DY6" s="529"/>
      <c r="DZ6" s="529"/>
      <c r="EA6" s="529"/>
      <c r="EB6" s="529"/>
      <c r="EC6" s="529"/>
      <c r="ED6" s="529"/>
      <c r="EE6" s="529"/>
      <c r="EF6" s="529" t="s">
        <v>128</v>
      </c>
      <c r="EG6" s="529"/>
      <c r="EH6" s="529"/>
      <c r="EI6" s="529"/>
      <c r="EJ6" s="529"/>
      <c r="EK6" s="529"/>
      <c r="EL6" s="529"/>
      <c r="EM6" s="529"/>
      <c r="EN6" s="529"/>
      <c r="EO6" s="529"/>
      <c r="EP6" s="529" t="s">
        <v>130</v>
      </c>
      <c r="EQ6" s="529"/>
      <c r="ER6" s="529"/>
      <c r="ES6" s="529"/>
      <c r="ET6" s="529"/>
      <c r="EU6" s="529"/>
      <c r="EV6" s="529"/>
      <c r="EW6" s="529"/>
      <c r="EX6" s="529"/>
      <c r="EY6" s="530"/>
    </row>
    <row r="7" spans="1:155" ht="12.75" customHeight="1" thickBot="1">
      <c r="A7" s="20"/>
      <c r="B7" s="37" t="str">
        <f>"Cash Balance June 30, "&amp;Help!C18+1</f>
        <v>Cash Balance June 30, 2012</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9"/>
      <c r="AJ7" s="39"/>
      <c r="AK7" s="39"/>
      <c r="AL7" s="39"/>
      <c r="AM7" s="39"/>
      <c r="AN7" s="39"/>
      <c r="AO7" s="39"/>
      <c r="AP7" s="39"/>
      <c r="AQ7" s="623"/>
      <c r="AR7" s="624"/>
      <c r="AS7" s="624"/>
      <c r="AT7" s="624"/>
      <c r="AU7" s="624"/>
      <c r="AV7" s="624"/>
      <c r="AW7" s="624"/>
      <c r="AX7" s="624"/>
      <c r="AY7" s="625"/>
      <c r="BB7" s="659"/>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1"/>
      <c r="CH7" s="560" t="s">
        <v>70</v>
      </c>
      <c r="CI7" s="457"/>
      <c r="CJ7" s="457"/>
      <c r="CK7" s="457"/>
      <c r="CL7" s="457"/>
      <c r="CM7" s="457"/>
      <c r="CN7" s="457"/>
      <c r="CO7" s="457"/>
      <c r="CP7" s="458"/>
      <c r="CQ7" s="456" t="s">
        <v>71</v>
      </c>
      <c r="CR7" s="457"/>
      <c r="CS7" s="457"/>
      <c r="CT7" s="457"/>
      <c r="CU7" s="457"/>
      <c r="CV7" s="457"/>
      <c r="CW7" s="457"/>
      <c r="CX7" s="457"/>
      <c r="CY7" s="459"/>
      <c r="DB7" s="601" t="s">
        <v>122</v>
      </c>
      <c r="DC7" s="603"/>
      <c r="DD7" s="603"/>
      <c r="DE7" s="603"/>
      <c r="DF7" s="603"/>
      <c r="DG7" s="603"/>
      <c r="DH7" s="603"/>
      <c r="DI7" s="603"/>
      <c r="DJ7" s="603"/>
      <c r="DK7" s="604"/>
      <c r="DL7" s="605" t="s">
        <v>125</v>
      </c>
      <c r="DM7" s="606"/>
      <c r="DN7" s="606"/>
      <c r="DO7" s="606"/>
      <c r="DP7" s="606"/>
      <c r="DQ7" s="606"/>
      <c r="DR7" s="606"/>
      <c r="DS7" s="606"/>
      <c r="DT7" s="606"/>
      <c r="DU7" s="607"/>
      <c r="DV7" s="601" t="s">
        <v>127</v>
      </c>
      <c r="DW7" s="603"/>
      <c r="DX7" s="603"/>
      <c r="DY7" s="603"/>
      <c r="DZ7" s="603"/>
      <c r="EA7" s="603"/>
      <c r="EB7" s="603"/>
      <c r="EC7" s="603"/>
      <c r="ED7" s="603"/>
      <c r="EE7" s="603"/>
      <c r="EF7" s="603" t="s">
        <v>129</v>
      </c>
      <c r="EG7" s="603"/>
      <c r="EH7" s="603"/>
      <c r="EI7" s="603"/>
      <c r="EJ7" s="603"/>
      <c r="EK7" s="603"/>
      <c r="EL7" s="603"/>
      <c r="EM7" s="603"/>
      <c r="EN7" s="603"/>
      <c r="EO7" s="603"/>
      <c r="EP7" s="603" t="s">
        <v>131</v>
      </c>
      <c r="EQ7" s="603"/>
      <c r="ER7" s="603"/>
      <c r="ES7" s="603"/>
      <c r="ET7" s="603"/>
      <c r="EU7" s="603"/>
      <c r="EV7" s="603"/>
      <c r="EW7" s="603"/>
      <c r="EX7" s="603"/>
      <c r="EY7" s="604"/>
    </row>
    <row r="8" spans="1:155" ht="12.75" customHeight="1" thickTop="1">
      <c r="A8" s="20"/>
      <c r="B8" s="43"/>
      <c r="C8" s="44"/>
      <c r="D8" s="44"/>
      <c r="E8" s="44" t="s">
        <v>34</v>
      </c>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5"/>
      <c r="AJ8" s="45"/>
      <c r="AK8" s="45"/>
      <c r="AL8" s="45"/>
      <c r="AM8" s="45"/>
      <c r="AN8" s="45"/>
      <c r="AO8" s="45"/>
      <c r="AP8" s="45"/>
      <c r="AQ8" s="626">
        <f>GT112</f>
        <v>0</v>
      </c>
      <c r="AR8" s="627"/>
      <c r="AS8" s="627"/>
      <c r="AT8" s="627"/>
      <c r="AU8" s="627"/>
      <c r="AV8" s="627"/>
      <c r="AW8" s="627"/>
      <c r="AX8" s="627"/>
      <c r="AY8" s="628"/>
      <c r="BB8" s="508" t="s">
        <v>73</v>
      </c>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10"/>
      <c r="CH8" s="653"/>
      <c r="CI8" s="654"/>
      <c r="CJ8" s="654"/>
      <c r="CK8" s="654"/>
      <c r="CL8" s="654"/>
      <c r="CM8" s="654"/>
      <c r="CN8" s="654"/>
      <c r="CO8" s="654"/>
      <c r="CP8" s="655"/>
      <c r="CQ8" s="653"/>
      <c r="CR8" s="654"/>
      <c r="CS8" s="654"/>
      <c r="CT8" s="654"/>
      <c r="CU8" s="654"/>
      <c r="CV8" s="654"/>
      <c r="CW8" s="654"/>
      <c r="CX8" s="654"/>
      <c r="CY8" s="655"/>
      <c r="DB8" s="478"/>
      <c r="DC8" s="478"/>
      <c r="DD8" s="478"/>
      <c r="DE8" s="478"/>
      <c r="DF8" s="478"/>
      <c r="DG8" s="478"/>
      <c r="DH8" s="478"/>
      <c r="DI8" s="478"/>
      <c r="DJ8" s="478"/>
      <c r="DK8" s="478"/>
      <c r="DL8" s="478"/>
      <c r="DM8" s="478"/>
      <c r="DN8" s="478"/>
      <c r="DO8" s="478"/>
      <c r="DP8" s="478"/>
      <c r="DQ8" s="478"/>
      <c r="DR8" s="478"/>
      <c r="DS8" s="478"/>
      <c r="DT8" s="478"/>
      <c r="DU8" s="478"/>
      <c r="DV8" s="478"/>
      <c r="DW8" s="478"/>
      <c r="DX8" s="478"/>
      <c r="DY8" s="478"/>
      <c r="DZ8" s="478"/>
      <c r="EA8" s="478"/>
      <c r="EB8" s="478"/>
      <c r="EC8" s="478"/>
      <c r="ED8" s="478"/>
      <c r="EE8" s="478"/>
      <c r="EF8" s="478"/>
      <c r="EG8" s="478"/>
      <c r="EH8" s="478"/>
      <c r="EI8" s="478"/>
      <c r="EJ8" s="478"/>
      <c r="EK8" s="478"/>
      <c r="EL8" s="478"/>
      <c r="EM8" s="478"/>
      <c r="EN8" s="478"/>
      <c r="EO8" s="478"/>
      <c r="EP8" s="478"/>
      <c r="EQ8" s="478"/>
      <c r="ER8" s="478"/>
      <c r="ES8" s="478"/>
      <c r="ET8" s="478"/>
      <c r="EU8" s="478"/>
      <c r="EV8" s="478"/>
      <c r="EW8" s="478"/>
      <c r="EX8" s="478"/>
      <c r="EY8" s="478"/>
    </row>
    <row r="9" spans="1:155" ht="12.75" customHeight="1" thickBot="1">
      <c r="A9" s="20"/>
      <c r="B9" s="48"/>
      <c r="C9" s="49"/>
      <c r="D9" s="49"/>
      <c r="E9" s="49"/>
      <c r="F9" s="49"/>
      <c r="G9" s="49" t="s">
        <v>35</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50"/>
      <c r="AJ9" s="50"/>
      <c r="AK9" s="50"/>
      <c r="AL9" s="51"/>
      <c r="AM9" s="50"/>
      <c r="AN9" s="50"/>
      <c r="AO9" s="50"/>
      <c r="AP9" s="50"/>
      <c r="AQ9" s="637">
        <f>AQ6+AQ8</f>
        <v>0</v>
      </c>
      <c r="AR9" s="638"/>
      <c r="AS9" s="638"/>
      <c r="AT9" s="638"/>
      <c r="AU9" s="638"/>
      <c r="AV9" s="638"/>
      <c r="AW9" s="638"/>
      <c r="AX9" s="638"/>
      <c r="AY9" s="639"/>
      <c r="BB9" s="646" t="s">
        <v>1172</v>
      </c>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5"/>
      <c r="CH9" s="614">
        <v>0</v>
      </c>
      <c r="CI9" s="615"/>
      <c r="CJ9" s="615"/>
      <c r="CK9" s="615"/>
      <c r="CL9" s="615"/>
      <c r="CM9" s="615"/>
      <c r="CN9" s="615"/>
      <c r="CO9" s="615"/>
      <c r="CP9" s="616"/>
      <c r="CQ9" s="614">
        <v>0</v>
      </c>
      <c r="CR9" s="615"/>
      <c r="CS9" s="615"/>
      <c r="CT9" s="615"/>
      <c r="CU9" s="615"/>
      <c r="CV9" s="615"/>
      <c r="CW9" s="615"/>
      <c r="CX9" s="615"/>
      <c r="CY9" s="616"/>
      <c r="DB9" s="479">
        <f t="shared" ref="DB9:DB18" si="0">CQ9-CH9</f>
        <v>0</v>
      </c>
      <c r="DC9" s="479"/>
      <c r="DD9" s="479"/>
      <c r="DE9" s="479"/>
      <c r="DF9" s="479"/>
      <c r="DG9" s="479"/>
      <c r="DH9" s="479"/>
      <c r="DI9" s="479"/>
      <c r="DJ9" s="479"/>
      <c r="DK9" s="479"/>
      <c r="DL9" s="590">
        <f>IF(CQ9=0,0.9,IF(EF9=0,0,EF9/CQ9))</f>
        <v>0.9</v>
      </c>
      <c r="DM9" s="590"/>
      <c r="DN9" s="590"/>
      <c r="DO9" s="590"/>
      <c r="DP9" s="590"/>
      <c r="DQ9" s="590"/>
      <c r="DR9" s="590"/>
      <c r="DS9" s="590"/>
      <c r="DT9" s="590"/>
      <c r="DU9" s="590"/>
      <c r="DV9" s="451">
        <v>0</v>
      </c>
      <c r="DW9" s="451"/>
      <c r="DX9" s="451"/>
      <c r="DY9" s="451"/>
      <c r="DZ9" s="451"/>
      <c r="EA9" s="451"/>
      <c r="EB9" s="451"/>
      <c r="EC9" s="451"/>
      <c r="ED9" s="451"/>
      <c r="EE9" s="451"/>
      <c r="EF9" s="451">
        <v>0</v>
      </c>
      <c r="EG9" s="451"/>
      <c r="EH9" s="451"/>
      <c r="EI9" s="451"/>
      <c r="EJ9" s="451"/>
      <c r="EK9" s="451"/>
      <c r="EL9" s="451"/>
      <c r="EM9" s="451"/>
      <c r="EN9" s="451"/>
      <c r="EO9" s="451"/>
      <c r="EP9" s="480">
        <f>EF9</f>
        <v>0</v>
      </c>
      <c r="EQ9" s="480"/>
      <c r="ER9" s="480"/>
      <c r="ES9" s="480"/>
      <c r="ET9" s="480"/>
      <c r="EU9" s="480"/>
      <c r="EV9" s="480"/>
      <c r="EW9" s="480"/>
      <c r="EX9" s="480"/>
      <c r="EY9" s="480"/>
    </row>
    <row r="10" spans="1:155" ht="12.75" customHeight="1" thickTop="1">
      <c r="A10" s="20"/>
      <c r="B10" s="22" t="s">
        <v>36</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5"/>
      <c r="AJ10" s="35"/>
      <c r="AK10" s="35"/>
      <c r="AL10" s="53"/>
      <c r="AM10" s="35"/>
      <c r="AN10" s="35"/>
      <c r="AO10" s="35"/>
      <c r="AP10" s="35"/>
      <c r="AQ10" s="621">
        <f>FC95</f>
        <v>0</v>
      </c>
      <c r="AR10" s="477"/>
      <c r="AS10" s="477"/>
      <c r="AT10" s="477"/>
      <c r="AU10" s="477"/>
      <c r="AV10" s="477"/>
      <c r="AW10" s="477"/>
      <c r="AX10" s="477"/>
      <c r="AY10" s="622"/>
      <c r="BB10" s="646" t="s">
        <v>1173</v>
      </c>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5"/>
      <c r="CH10" s="614">
        <v>0</v>
      </c>
      <c r="CI10" s="615"/>
      <c r="CJ10" s="615"/>
      <c r="CK10" s="615"/>
      <c r="CL10" s="615"/>
      <c r="CM10" s="615"/>
      <c r="CN10" s="615"/>
      <c r="CO10" s="615"/>
      <c r="CP10" s="616"/>
      <c r="CQ10" s="614">
        <v>0</v>
      </c>
      <c r="CR10" s="615"/>
      <c r="CS10" s="615"/>
      <c r="CT10" s="615"/>
      <c r="CU10" s="615"/>
      <c r="CV10" s="615"/>
      <c r="CW10" s="615"/>
      <c r="CX10" s="615"/>
      <c r="CY10" s="616"/>
      <c r="DB10" s="479">
        <f t="shared" si="0"/>
        <v>0</v>
      </c>
      <c r="DC10" s="479"/>
      <c r="DD10" s="479"/>
      <c r="DE10" s="479"/>
      <c r="DF10" s="479"/>
      <c r="DG10" s="479"/>
      <c r="DH10" s="479"/>
      <c r="DI10" s="479"/>
      <c r="DJ10" s="479"/>
      <c r="DK10" s="479"/>
      <c r="DL10" s="590">
        <f t="shared" ref="DL10:DL18" si="1">IF(CQ10=0,0.9,IF(EF10=0,0,EF10/CQ10))</f>
        <v>0.9</v>
      </c>
      <c r="DM10" s="590"/>
      <c r="DN10" s="590"/>
      <c r="DO10" s="590"/>
      <c r="DP10" s="590"/>
      <c r="DQ10" s="590"/>
      <c r="DR10" s="590"/>
      <c r="DS10" s="590"/>
      <c r="DT10" s="590"/>
      <c r="DU10" s="590"/>
      <c r="DV10" s="451">
        <v>0</v>
      </c>
      <c r="DW10" s="451"/>
      <c r="DX10" s="451"/>
      <c r="DY10" s="451"/>
      <c r="DZ10" s="451"/>
      <c r="EA10" s="451"/>
      <c r="EB10" s="451"/>
      <c r="EC10" s="451"/>
      <c r="ED10" s="451"/>
      <c r="EE10" s="451"/>
      <c r="EF10" s="451">
        <v>0</v>
      </c>
      <c r="EG10" s="451"/>
      <c r="EH10" s="451"/>
      <c r="EI10" s="451"/>
      <c r="EJ10" s="451"/>
      <c r="EK10" s="451"/>
      <c r="EL10" s="451"/>
      <c r="EM10" s="451"/>
      <c r="EN10" s="451"/>
      <c r="EO10" s="451"/>
      <c r="EP10" s="480">
        <f t="shared" ref="EP10:EP18" si="2">EF10</f>
        <v>0</v>
      </c>
      <c r="EQ10" s="480"/>
      <c r="ER10" s="480"/>
      <c r="ES10" s="480"/>
      <c r="ET10" s="480"/>
      <c r="EU10" s="480"/>
      <c r="EV10" s="480"/>
      <c r="EW10" s="480"/>
      <c r="EX10" s="480"/>
      <c r="EY10" s="480"/>
    </row>
    <row r="11" spans="1:155" ht="12.75" customHeight="1">
      <c r="A11" s="20"/>
      <c r="B11" s="37" t="s">
        <v>37</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9"/>
      <c r="AJ11" s="39"/>
      <c r="AK11" s="39"/>
      <c r="AL11" s="39"/>
      <c r="AM11" s="39"/>
      <c r="AN11" s="39"/>
      <c r="AO11" s="39"/>
      <c r="AP11" s="39"/>
      <c r="AQ11" s="623"/>
      <c r="AR11" s="624"/>
      <c r="AS11" s="624"/>
      <c r="AT11" s="624"/>
      <c r="AU11" s="624"/>
      <c r="AV11" s="624"/>
      <c r="AW11" s="624"/>
      <c r="AX11" s="624"/>
      <c r="AY11" s="625"/>
      <c r="BB11" s="646" t="s">
        <v>1174</v>
      </c>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5"/>
      <c r="CH11" s="614">
        <v>0</v>
      </c>
      <c r="CI11" s="615"/>
      <c r="CJ11" s="615"/>
      <c r="CK11" s="615"/>
      <c r="CL11" s="615"/>
      <c r="CM11" s="615"/>
      <c r="CN11" s="615"/>
      <c r="CO11" s="615"/>
      <c r="CP11" s="616"/>
      <c r="CQ11" s="614">
        <v>0</v>
      </c>
      <c r="CR11" s="615"/>
      <c r="CS11" s="615"/>
      <c r="CT11" s="615"/>
      <c r="CU11" s="615"/>
      <c r="CV11" s="615"/>
      <c r="CW11" s="615"/>
      <c r="CX11" s="615"/>
      <c r="CY11" s="616"/>
      <c r="DB11" s="479">
        <f t="shared" si="0"/>
        <v>0</v>
      </c>
      <c r="DC11" s="479"/>
      <c r="DD11" s="479"/>
      <c r="DE11" s="479"/>
      <c r="DF11" s="479"/>
      <c r="DG11" s="479"/>
      <c r="DH11" s="479"/>
      <c r="DI11" s="479"/>
      <c r="DJ11" s="479"/>
      <c r="DK11" s="479"/>
      <c r="DL11" s="590">
        <f t="shared" si="1"/>
        <v>0.9</v>
      </c>
      <c r="DM11" s="590"/>
      <c r="DN11" s="590"/>
      <c r="DO11" s="590"/>
      <c r="DP11" s="590"/>
      <c r="DQ11" s="590"/>
      <c r="DR11" s="590"/>
      <c r="DS11" s="590"/>
      <c r="DT11" s="590"/>
      <c r="DU11" s="590"/>
      <c r="DV11" s="451">
        <v>0</v>
      </c>
      <c r="DW11" s="451"/>
      <c r="DX11" s="451"/>
      <c r="DY11" s="451"/>
      <c r="DZ11" s="451"/>
      <c r="EA11" s="451"/>
      <c r="EB11" s="451"/>
      <c r="EC11" s="451"/>
      <c r="ED11" s="451"/>
      <c r="EE11" s="451"/>
      <c r="EF11" s="451">
        <v>0</v>
      </c>
      <c r="EG11" s="451"/>
      <c r="EH11" s="451"/>
      <c r="EI11" s="451"/>
      <c r="EJ11" s="451"/>
      <c r="EK11" s="451"/>
      <c r="EL11" s="451"/>
      <c r="EM11" s="451"/>
      <c r="EN11" s="451"/>
      <c r="EO11" s="451"/>
      <c r="EP11" s="480">
        <f t="shared" si="2"/>
        <v>0</v>
      </c>
      <c r="EQ11" s="480"/>
      <c r="ER11" s="480"/>
      <c r="ES11" s="480"/>
      <c r="ET11" s="480"/>
      <c r="EU11" s="480"/>
      <c r="EV11" s="480"/>
      <c r="EW11" s="480"/>
      <c r="EX11" s="480"/>
      <c r="EY11" s="480"/>
    </row>
    <row r="12" spans="1:155" ht="12.75" customHeight="1">
      <c r="A12" s="20"/>
      <c r="B12" s="43" t="s">
        <v>38</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c r="AJ12" s="45"/>
      <c r="AK12" s="45"/>
      <c r="AL12" s="45"/>
      <c r="AM12" s="45"/>
      <c r="AN12" s="45"/>
      <c r="AO12" s="45"/>
      <c r="AP12" s="45"/>
      <c r="AQ12" s="626">
        <f>GS79</f>
        <v>0</v>
      </c>
      <c r="AR12" s="627"/>
      <c r="AS12" s="627"/>
      <c r="AT12" s="627"/>
      <c r="AU12" s="627"/>
      <c r="AV12" s="627"/>
      <c r="AW12" s="627"/>
      <c r="AX12" s="627"/>
      <c r="AY12" s="628"/>
      <c r="BB12" s="646" t="s">
        <v>1175</v>
      </c>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5"/>
      <c r="CH12" s="614">
        <v>0</v>
      </c>
      <c r="CI12" s="615"/>
      <c r="CJ12" s="615"/>
      <c r="CK12" s="615"/>
      <c r="CL12" s="615"/>
      <c r="CM12" s="615"/>
      <c r="CN12" s="615"/>
      <c r="CO12" s="615"/>
      <c r="CP12" s="616"/>
      <c r="CQ12" s="614">
        <v>0</v>
      </c>
      <c r="CR12" s="615"/>
      <c r="CS12" s="615"/>
      <c r="CT12" s="615"/>
      <c r="CU12" s="615"/>
      <c r="CV12" s="615"/>
      <c r="CW12" s="615"/>
      <c r="CX12" s="615"/>
      <c r="CY12" s="616"/>
      <c r="DB12" s="479">
        <f t="shared" si="0"/>
        <v>0</v>
      </c>
      <c r="DC12" s="479"/>
      <c r="DD12" s="479"/>
      <c r="DE12" s="479"/>
      <c r="DF12" s="479"/>
      <c r="DG12" s="479"/>
      <c r="DH12" s="479"/>
      <c r="DI12" s="479"/>
      <c r="DJ12" s="479"/>
      <c r="DK12" s="479"/>
      <c r="DL12" s="590">
        <f t="shared" si="1"/>
        <v>0.9</v>
      </c>
      <c r="DM12" s="590"/>
      <c r="DN12" s="590"/>
      <c r="DO12" s="590"/>
      <c r="DP12" s="590"/>
      <c r="DQ12" s="590"/>
      <c r="DR12" s="590"/>
      <c r="DS12" s="590"/>
      <c r="DT12" s="590"/>
      <c r="DU12" s="590"/>
      <c r="DV12" s="451">
        <v>0</v>
      </c>
      <c r="DW12" s="451"/>
      <c r="DX12" s="451"/>
      <c r="DY12" s="451"/>
      <c r="DZ12" s="451"/>
      <c r="EA12" s="451"/>
      <c r="EB12" s="451"/>
      <c r="EC12" s="451"/>
      <c r="ED12" s="451"/>
      <c r="EE12" s="451"/>
      <c r="EF12" s="451">
        <v>0</v>
      </c>
      <c r="EG12" s="451"/>
      <c r="EH12" s="451"/>
      <c r="EI12" s="451"/>
      <c r="EJ12" s="451"/>
      <c r="EK12" s="451"/>
      <c r="EL12" s="451"/>
      <c r="EM12" s="451"/>
      <c r="EN12" s="451"/>
      <c r="EO12" s="451"/>
      <c r="EP12" s="480">
        <f t="shared" si="2"/>
        <v>0</v>
      </c>
      <c r="EQ12" s="480"/>
      <c r="ER12" s="480"/>
      <c r="ES12" s="480"/>
      <c r="ET12" s="480"/>
      <c r="EU12" s="480"/>
      <c r="EV12" s="480"/>
      <c r="EW12" s="480"/>
      <c r="EX12" s="480"/>
      <c r="EY12" s="480"/>
    </row>
    <row r="13" spans="1:155" ht="12.75" customHeight="1">
      <c r="A13" s="20"/>
      <c r="B13" s="43" t="s">
        <v>39</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5"/>
      <c r="AJ13" s="45"/>
      <c r="AK13" s="45"/>
      <c r="AL13" s="45"/>
      <c r="AM13" s="45"/>
      <c r="AN13" s="45"/>
      <c r="AO13" s="45"/>
      <c r="AP13" s="45"/>
      <c r="AQ13" s="626">
        <f>BX450</f>
        <v>0</v>
      </c>
      <c r="AR13" s="627"/>
      <c r="AS13" s="627"/>
      <c r="AT13" s="627"/>
      <c r="AU13" s="627"/>
      <c r="AV13" s="627"/>
      <c r="AW13" s="627"/>
      <c r="AX13" s="627"/>
      <c r="AY13" s="628"/>
      <c r="BB13" s="646" t="s">
        <v>1176</v>
      </c>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5"/>
      <c r="CH13" s="614">
        <v>0</v>
      </c>
      <c r="CI13" s="615"/>
      <c r="CJ13" s="615"/>
      <c r="CK13" s="615"/>
      <c r="CL13" s="615"/>
      <c r="CM13" s="615"/>
      <c r="CN13" s="615"/>
      <c r="CO13" s="615"/>
      <c r="CP13" s="616"/>
      <c r="CQ13" s="614">
        <v>0</v>
      </c>
      <c r="CR13" s="615"/>
      <c r="CS13" s="615"/>
      <c r="CT13" s="615"/>
      <c r="CU13" s="615"/>
      <c r="CV13" s="615"/>
      <c r="CW13" s="615"/>
      <c r="CX13" s="615"/>
      <c r="CY13" s="616"/>
      <c r="DB13" s="479">
        <f t="shared" si="0"/>
        <v>0</v>
      </c>
      <c r="DC13" s="479"/>
      <c r="DD13" s="479"/>
      <c r="DE13" s="479"/>
      <c r="DF13" s="479"/>
      <c r="DG13" s="479"/>
      <c r="DH13" s="479"/>
      <c r="DI13" s="479"/>
      <c r="DJ13" s="479"/>
      <c r="DK13" s="479"/>
      <c r="DL13" s="590">
        <f t="shared" si="1"/>
        <v>0.9</v>
      </c>
      <c r="DM13" s="590"/>
      <c r="DN13" s="590"/>
      <c r="DO13" s="590"/>
      <c r="DP13" s="590"/>
      <c r="DQ13" s="590"/>
      <c r="DR13" s="590"/>
      <c r="DS13" s="590"/>
      <c r="DT13" s="590"/>
      <c r="DU13" s="590"/>
      <c r="DV13" s="451">
        <v>0</v>
      </c>
      <c r="DW13" s="451"/>
      <c r="DX13" s="451"/>
      <c r="DY13" s="451"/>
      <c r="DZ13" s="451"/>
      <c r="EA13" s="451"/>
      <c r="EB13" s="451"/>
      <c r="EC13" s="451"/>
      <c r="ED13" s="451"/>
      <c r="EE13" s="451"/>
      <c r="EF13" s="451">
        <v>0</v>
      </c>
      <c r="EG13" s="451"/>
      <c r="EH13" s="451"/>
      <c r="EI13" s="451"/>
      <c r="EJ13" s="451"/>
      <c r="EK13" s="451"/>
      <c r="EL13" s="451"/>
      <c r="EM13" s="451"/>
      <c r="EN13" s="451"/>
      <c r="EO13" s="451"/>
      <c r="EP13" s="480">
        <f t="shared" si="2"/>
        <v>0</v>
      </c>
      <c r="EQ13" s="480"/>
      <c r="ER13" s="480"/>
      <c r="ES13" s="480"/>
      <c r="ET13" s="480"/>
      <c r="EU13" s="480"/>
      <c r="EV13" s="480"/>
      <c r="EW13" s="480"/>
      <c r="EX13" s="480"/>
      <c r="EY13" s="480"/>
    </row>
    <row r="14" spans="1:155" ht="12.75" customHeight="1" thickBot="1">
      <c r="A14" s="20"/>
      <c r="B14" s="54"/>
      <c r="C14" s="55"/>
      <c r="D14" s="55"/>
      <c r="E14" s="55"/>
      <c r="F14" s="55"/>
      <c r="G14" s="55" t="s">
        <v>40</v>
      </c>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1"/>
      <c r="AJ14" s="51"/>
      <c r="AK14" s="51"/>
      <c r="AL14" s="51"/>
      <c r="AM14" s="51"/>
      <c r="AN14" s="51"/>
      <c r="AO14" s="51"/>
      <c r="AP14" s="51"/>
      <c r="AQ14" s="637">
        <f>AQ13+AQ12+AQ10</f>
        <v>0</v>
      </c>
      <c r="AR14" s="638"/>
      <c r="AS14" s="638"/>
      <c r="AT14" s="638"/>
      <c r="AU14" s="638"/>
      <c r="AV14" s="638"/>
      <c r="AW14" s="638"/>
      <c r="AX14" s="638"/>
      <c r="AY14" s="639"/>
      <c r="BB14" s="646" t="s">
        <v>1177</v>
      </c>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5"/>
      <c r="CH14" s="614">
        <v>0</v>
      </c>
      <c r="CI14" s="615"/>
      <c r="CJ14" s="615"/>
      <c r="CK14" s="615"/>
      <c r="CL14" s="615"/>
      <c r="CM14" s="615"/>
      <c r="CN14" s="615"/>
      <c r="CO14" s="615"/>
      <c r="CP14" s="616"/>
      <c r="CQ14" s="614">
        <v>0</v>
      </c>
      <c r="CR14" s="615"/>
      <c r="CS14" s="615"/>
      <c r="CT14" s="615"/>
      <c r="CU14" s="615"/>
      <c r="CV14" s="615"/>
      <c r="CW14" s="615"/>
      <c r="CX14" s="615"/>
      <c r="CY14" s="616"/>
      <c r="DB14" s="479">
        <f t="shared" si="0"/>
        <v>0</v>
      </c>
      <c r="DC14" s="479"/>
      <c r="DD14" s="479"/>
      <c r="DE14" s="479"/>
      <c r="DF14" s="479"/>
      <c r="DG14" s="479"/>
      <c r="DH14" s="479"/>
      <c r="DI14" s="479"/>
      <c r="DJ14" s="479"/>
      <c r="DK14" s="479"/>
      <c r="DL14" s="590">
        <f t="shared" si="1"/>
        <v>0.9</v>
      </c>
      <c r="DM14" s="590"/>
      <c r="DN14" s="590"/>
      <c r="DO14" s="590"/>
      <c r="DP14" s="590"/>
      <c r="DQ14" s="590"/>
      <c r="DR14" s="590"/>
      <c r="DS14" s="590"/>
      <c r="DT14" s="590"/>
      <c r="DU14" s="590"/>
      <c r="DV14" s="451">
        <v>0</v>
      </c>
      <c r="DW14" s="451"/>
      <c r="DX14" s="451"/>
      <c r="DY14" s="451"/>
      <c r="DZ14" s="451"/>
      <c r="EA14" s="451"/>
      <c r="EB14" s="451"/>
      <c r="EC14" s="451"/>
      <c r="ED14" s="451"/>
      <c r="EE14" s="451"/>
      <c r="EF14" s="451">
        <v>0</v>
      </c>
      <c r="EG14" s="451"/>
      <c r="EH14" s="451"/>
      <c r="EI14" s="451"/>
      <c r="EJ14" s="451"/>
      <c r="EK14" s="451"/>
      <c r="EL14" s="451"/>
      <c r="EM14" s="451"/>
      <c r="EN14" s="451"/>
      <c r="EO14" s="451"/>
      <c r="EP14" s="480">
        <f t="shared" si="2"/>
        <v>0</v>
      </c>
      <c r="EQ14" s="480"/>
      <c r="ER14" s="480"/>
      <c r="ES14" s="480"/>
      <c r="ET14" s="480"/>
      <c r="EU14" s="480"/>
      <c r="EV14" s="480"/>
      <c r="EW14" s="480"/>
      <c r="EX14" s="480"/>
      <c r="EY14" s="480"/>
    </row>
    <row r="15" spans="1:155" ht="12.75" customHeight="1" thickTop="1">
      <c r="A15" s="20"/>
      <c r="B15" s="56"/>
      <c r="C15" s="2"/>
      <c r="D15" s="2"/>
      <c r="E15" s="2"/>
      <c r="F15" s="2"/>
      <c r="G15" s="2" t="str">
        <f>"CASH FUND BALANCE JUNE 30, "&amp;Help!C18+1</f>
        <v>CASH FUND BALANCE JUNE 30, 2012</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57"/>
      <c r="AJ15" s="57"/>
      <c r="AK15" s="57"/>
      <c r="AL15" s="57"/>
      <c r="AM15" s="57"/>
      <c r="AN15" s="57"/>
      <c r="AO15" s="57"/>
      <c r="AP15" s="57"/>
      <c r="AQ15" s="537">
        <f>EQ83</f>
        <v>0</v>
      </c>
      <c r="AR15" s="538"/>
      <c r="AS15" s="538"/>
      <c r="AT15" s="538"/>
      <c r="AU15" s="538"/>
      <c r="AV15" s="538"/>
      <c r="AW15" s="538"/>
      <c r="AX15" s="538"/>
      <c r="AY15" s="539"/>
      <c r="BB15" s="646" t="s">
        <v>1178</v>
      </c>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5"/>
      <c r="CH15" s="614">
        <v>0</v>
      </c>
      <c r="CI15" s="615"/>
      <c r="CJ15" s="615"/>
      <c r="CK15" s="615"/>
      <c r="CL15" s="615"/>
      <c r="CM15" s="615"/>
      <c r="CN15" s="615"/>
      <c r="CO15" s="615"/>
      <c r="CP15" s="616"/>
      <c r="CQ15" s="614">
        <v>0</v>
      </c>
      <c r="CR15" s="615"/>
      <c r="CS15" s="615"/>
      <c r="CT15" s="615"/>
      <c r="CU15" s="615"/>
      <c r="CV15" s="615"/>
      <c r="CW15" s="615"/>
      <c r="CX15" s="615"/>
      <c r="CY15" s="616"/>
      <c r="DB15" s="479">
        <f t="shared" si="0"/>
        <v>0</v>
      </c>
      <c r="DC15" s="479"/>
      <c r="DD15" s="479"/>
      <c r="DE15" s="479"/>
      <c r="DF15" s="479"/>
      <c r="DG15" s="479"/>
      <c r="DH15" s="479"/>
      <c r="DI15" s="479"/>
      <c r="DJ15" s="479"/>
      <c r="DK15" s="479"/>
      <c r="DL15" s="590">
        <f t="shared" si="1"/>
        <v>0.9</v>
      </c>
      <c r="DM15" s="590"/>
      <c r="DN15" s="590"/>
      <c r="DO15" s="590"/>
      <c r="DP15" s="590"/>
      <c r="DQ15" s="590"/>
      <c r="DR15" s="590"/>
      <c r="DS15" s="590"/>
      <c r="DT15" s="590"/>
      <c r="DU15" s="590"/>
      <c r="DV15" s="451">
        <v>0</v>
      </c>
      <c r="DW15" s="451"/>
      <c r="DX15" s="451"/>
      <c r="DY15" s="451"/>
      <c r="DZ15" s="451"/>
      <c r="EA15" s="451"/>
      <c r="EB15" s="451"/>
      <c r="EC15" s="451"/>
      <c r="ED15" s="451"/>
      <c r="EE15" s="451"/>
      <c r="EF15" s="451">
        <v>0</v>
      </c>
      <c r="EG15" s="451"/>
      <c r="EH15" s="451"/>
      <c r="EI15" s="451"/>
      <c r="EJ15" s="451"/>
      <c r="EK15" s="451"/>
      <c r="EL15" s="451"/>
      <c r="EM15" s="451"/>
      <c r="EN15" s="451"/>
      <c r="EO15" s="451"/>
      <c r="EP15" s="480">
        <f t="shared" si="2"/>
        <v>0</v>
      </c>
      <c r="EQ15" s="480"/>
      <c r="ER15" s="480"/>
      <c r="ES15" s="480"/>
      <c r="ET15" s="480"/>
      <c r="EU15" s="480"/>
      <c r="EV15" s="480"/>
      <c r="EW15" s="480"/>
      <c r="EX15" s="480"/>
      <c r="EY15" s="480"/>
    </row>
    <row r="16" spans="1:155" ht="12.75" customHeight="1" thickBot="1">
      <c r="A16" s="20"/>
      <c r="B16" s="54"/>
      <c r="C16" s="55"/>
      <c r="D16" s="55"/>
      <c r="E16" s="55"/>
      <c r="F16" s="55"/>
      <c r="G16" s="55" t="s">
        <v>41</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1"/>
      <c r="AJ16" s="51"/>
      <c r="AK16" s="51"/>
      <c r="AL16" s="51"/>
      <c r="AM16" s="51"/>
      <c r="AN16" s="51"/>
      <c r="AO16" s="51"/>
      <c r="AP16" s="51"/>
      <c r="AQ16" s="637">
        <f>EQ77</f>
        <v>0</v>
      </c>
      <c r="AR16" s="638"/>
      <c r="AS16" s="638"/>
      <c r="AT16" s="638"/>
      <c r="AU16" s="638"/>
      <c r="AV16" s="638"/>
      <c r="AW16" s="638"/>
      <c r="AX16" s="638"/>
      <c r="AY16" s="639"/>
      <c r="BB16" s="646" t="s">
        <v>1179</v>
      </c>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5"/>
      <c r="CH16" s="614">
        <v>0</v>
      </c>
      <c r="CI16" s="615"/>
      <c r="CJ16" s="615"/>
      <c r="CK16" s="615"/>
      <c r="CL16" s="615"/>
      <c r="CM16" s="615"/>
      <c r="CN16" s="615"/>
      <c r="CO16" s="615"/>
      <c r="CP16" s="616"/>
      <c r="CQ16" s="614">
        <v>0</v>
      </c>
      <c r="CR16" s="615"/>
      <c r="CS16" s="615"/>
      <c r="CT16" s="615"/>
      <c r="CU16" s="615"/>
      <c r="CV16" s="615"/>
      <c r="CW16" s="615"/>
      <c r="CX16" s="615"/>
      <c r="CY16" s="616"/>
      <c r="DB16" s="479">
        <f t="shared" si="0"/>
        <v>0</v>
      </c>
      <c r="DC16" s="479"/>
      <c r="DD16" s="479"/>
      <c r="DE16" s="479"/>
      <c r="DF16" s="479"/>
      <c r="DG16" s="479"/>
      <c r="DH16" s="479"/>
      <c r="DI16" s="479"/>
      <c r="DJ16" s="479"/>
      <c r="DK16" s="479"/>
      <c r="DL16" s="590">
        <f t="shared" si="1"/>
        <v>0.9</v>
      </c>
      <c r="DM16" s="590"/>
      <c r="DN16" s="590"/>
      <c r="DO16" s="590"/>
      <c r="DP16" s="590"/>
      <c r="DQ16" s="590"/>
      <c r="DR16" s="590"/>
      <c r="DS16" s="590"/>
      <c r="DT16" s="590"/>
      <c r="DU16" s="590"/>
      <c r="DV16" s="451">
        <v>0</v>
      </c>
      <c r="DW16" s="451"/>
      <c r="DX16" s="451"/>
      <c r="DY16" s="451"/>
      <c r="DZ16" s="451"/>
      <c r="EA16" s="451"/>
      <c r="EB16" s="451"/>
      <c r="EC16" s="451"/>
      <c r="ED16" s="451"/>
      <c r="EE16" s="451"/>
      <c r="EF16" s="451">
        <v>0</v>
      </c>
      <c r="EG16" s="451"/>
      <c r="EH16" s="451"/>
      <c r="EI16" s="451"/>
      <c r="EJ16" s="451"/>
      <c r="EK16" s="451"/>
      <c r="EL16" s="451"/>
      <c r="EM16" s="451"/>
      <c r="EN16" s="451"/>
      <c r="EO16" s="451"/>
      <c r="EP16" s="480">
        <f t="shared" si="2"/>
        <v>0</v>
      </c>
      <c r="EQ16" s="480"/>
      <c r="ER16" s="480"/>
      <c r="ES16" s="480"/>
      <c r="ET16" s="480"/>
      <c r="EU16" s="480"/>
      <c r="EV16" s="480"/>
      <c r="EW16" s="480"/>
      <c r="EX16" s="480"/>
      <c r="EY16" s="480"/>
    </row>
    <row r="17" spans="1:155" ht="12.75" customHeight="1" thickTop="1" thickBot="1">
      <c r="A17" s="20"/>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18"/>
      <c r="AJ17" s="18"/>
      <c r="AK17" s="18"/>
      <c r="AL17" s="18"/>
      <c r="AM17" s="18"/>
      <c r="AN17" s="18"/>
      <c r="AO17" s="18"/>
      <c r="AP17" s="18"/>
      <c r="AQ17" s="18"/>
      <c r="AR17" s="18"/>
      <c r="AS17" s="18"/>
      <c r="AT17" s="18"/>
      <c r="AU17" s="18"/>
      <c r="AV17" s="18"/>
      <c r="AW17" s="18"/>
      <c r="AX17" s="18"/>
      <c r="AY17" s="18"/>
      <c r="AZ17" s="18"/>
      <c r="BB17" s="646" t="s">
        <v>1180</v>
      </c>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5"/>
      <c r="CH17" s="614">
        <v>0</v>
      </c>
      <c r="CI17" s="615"/>
      <c r="CJ17" s="615"/>
      <c r="CK17" s="615"/>
      <c r="CL17" s="615"/>
      <c r="CM17" s="615"/>
      <c r="CN17" s="615"/>
      <c r="CO17" s="615"/>
      <c r="CP17" s="616"/>
      <c r="CQ17" s="614">
        <v>0</v>
      </c>
      <c r="CR17" s="615"/>
      <c r="CS17" s="615"/>
      <c r="CT17" s="615"/>
      <c r="CU17" s="615"/>
      <c r="CV17" s="615"/>
      <c r="CW17" s="615"/>
      <c r="CX17" s="615"/>
      <c r="CY17" s="616"/>
      <c r="DB17" s="479">
        <f t="shared" si="0"/>
        <v>0</v>
      </c>
      <c r="DC17" s="479"/>
      <c r="DD17" s="479"/>
      <c r="DE17" s="479"/>
      <c r="DF17" s="479"/>
      <c r="DG17" s="479"/>
      <c r="DH17" s="479"/>
      <c r="DI17" s="479"/>
      <c r="DJ17" s="479"/>
      <c r="DK17" s="479"/>
      <c r="DL17" s="590">
        <f t="shared" si="1"/>
        <v>0.9</v>
      </c>
      <c r="DM17" s="590"/>
      <c r="DN17" s="590"/>
      <c r="DO17" s="590"/>
      <c r="DP17" s="590"/>
      <c r="DQ17" s="590"/>
      <c r="DR17" s="590"/>
      <c r="DS17" s="590"/>
      <c r="DT17" s="590"/>
      <c r="DU17" s="590"/>
      <c r="DV17" s="451">
        <v>0</v>
      </c>
      <c r="DW17" s="451"/>
      <c r="DX17" s="451"/>
      <c r="DY17" s="451"/>
      <c r="DZ17" s="451"/>
      <c r="EA17" s="451"/>
      <c r="EB17" s="451"/>
      <c r="EC17" s="451"/>
      <c r="ED17" s="451"/>
      <c r="EE17" s="451"/>
      <c r="EF17" s="451">
        <v>0</v>
      </c>
      <c r="EG17" s="451"/>
      <c r="EH17" s="451"/>
      <c r="EI17" s="451"/>
      <c r="EJ17" s="451"/>
      <c r="EK17" s="451"/>
      <c r="EL17" s="451"/>
      <c r="EM17" s="451"/>
      <c r="EN17" s="451"/>
      <c r="EO17" s="451"/>
      <c r="EP17" s="480">
        <f t="shared" si="2"/>
        <v>0</v>
      </c>
      <c r="EQ17" s="480"/>
      <c r="ER17" s="480"/>
      <c r="ES17" s="480"/>
      <c r="ET17" s="480"/>
      <c r="EU17" s="480"/>
      <c r="EV17" s="480"/>
      <c r="EW17" s="480"/>
      <c r="EX17" s="480"/>
      <c r="EY17" s="480"/>
    </row>
    <row r="18" spans="1:155" ht="12.75" customHeight="1" thickTop="1" thickBot="1">
      <c r="A18" s="20"/>
      <c r="B18" s="28" t="str">
        <f>"Schedule 2, Revenue and Requirements - "&amp;Help!C18+1&amp;"-"&amp;Help!C18+2</f>
        <v>Schedule 2, Revenue and Requirements - 2012-2013</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30"/>
      <c r="AJ18" s="30"/>
      <c r="AK18" s="30"/>
      <c r="AL18" s="30"/>
      <c r="AM18" s="30"/>
      <c r="AN18" s="30"/>
      <c r="AO18" s="30"/>
      <c r="AP18" s="30"/>
      <c r="AQ18" s="30"/>
      <c r="AR18" s="30"/>
      <c r="AS18" s="30"/>
      <c r="AT18" s="30"/>
      <c r="AU18" s="30"/>
      <c r="AV18" s="30"/>
      <c r="AW18" s="30"/>
      <c r="AX18" s="30"/>
      <c r="AY18" s="30"/>
      <c r="AZ18" s="60"/>
      <c r="BB18" s="543" t="s">
        <v>74</v>
      </c>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5"/>
      <c r="CH18" s="614">
        <v>0</v>
      </c>
      <c r="CI18" s="615"/>
      <c r="CJ18" s="615"/>
      <c r="CK18" s="615"/>
      <c r="CL18" s="615"/>
      <c r="CM18" s="615"/>
      <c r="CN18" s="615"/>
      <c r="CO18" s="615"/>
      <c r="CP18" s="616"/>
      <c r="CQ18" s="614">
        <v>0</v>
      </c>
      <c r="CR18" s="615"/>
      <c r="CS18" s="615"/>
      <c r="CT18" s="615"/>
      <c r="CU18" s="615"/>
      <c r="CV18" s="615"/>
      <c r="CW18" s="615"/>
      <c r="CX18" s="615"/>
      <c r="CY18" s="616"/>
      <c r="DB18" s="479">
        <f t="shared" si="0"/>
        <v>0</v>
      </c>
      <c r="DC18" s="479"/>
      <c r="DD18" s="479"/>
      <c r="DE18" s="479"/>
      <c r="DF18" s="479"/>
      <c r="DG18" s="479"/>
      <c r="DH18" s="479"/>
      <c r="DI18" s="479"/>
      <c r="DJ18" s="479"/>
      <c r="DK18" s="479"/>
      <c r="DL18" s="590">
        <f t="shared" si="1"/>
        <v>0.9</v>
      </c>
      <c r="DM18" s="590"/>
      <c r="DN18" s="590"/>
      <c r="DO18" s="590"/>
      <c r="DP18" s="590"/>
      <c r="DQ18" s="590"/>
      <c r="DR18" s="590"/>
      <c r="DS18" s="590"/>
      <c r="DT18" s="590"/>
      <c r="DU18" s="590"/>
      <c r="DV18" s="451">
        <v>0</v>
      </c>
      <c r="DW18" s="451"/>
      <c r="DX18" s="451"/>
      <c r="DY18" s="451"/>
      <c r="DZ18" s="451"/>
      <c r="EA18" s="451"/>
      <c r="EB18" s="451"/>
      <c r="EC18" s="451"/>
      <c r="ED18" s="451"/>
      <c r="EE18" s="451"/>
      <c r="EF18" s="451">
        <v>0</v>
      </c>
      <c r="EG18" s="451"/>
      <c r="EH18" s="451"/>
      <c r="EI18" s="451"/>
      <c r="EJ18" s="451"/>
      <c r="EK18" s="451"/>
      <c r="EL18" s="451"/>
      <c r="EM18" s="451"/>
      <c r="EN18" s="451"/>
      <c r="EO18" s="451"/>
      <c r="EP18" s="480">
        <f t="shared" si="2"/>
        <v>0</v>
      </c>
      <c r="EQ18" s="480"/>
      <c r="ER18" s="480"/>
      <c r="ES18" s="480"/>
      <c r="ET18" s="480"/>
      <c r="EU18" s="480"/>
      <c r="EV18" s="480"/>
      <c r="EW18" s="480"/>
      <c r="EX18" s="480"/>
      <c r="EY18" s="480"/>
    </row>
    <row r="19" spans="1:155" ht="12.75" customHeight="1" thickTop="1" thickBot="1">
      <c r="A19" s="20"/>
      <c r="B19" s="28"/>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592" t="s">
        <v>42</v>
      </c>
      <c r="AI19" s="581"/>
      <c r="AJ19" s="581"/>
      <c r="AK19" s="581"/>
      <c r="AL19" s="581"/>
      <c r="AM19" s="581"/>
      <c r="AN19" s="581"/>
      <c r="AO19" s="581"/>
      <c r="AP19" s="582"/>
      <c r="AQ19" s="592" t="s">
        <v>43</v>
      </c>
      <c r="AR19" s="581"/>
      <c r="AS19" s="581"/>
      <c r="AT19" s="581"/>
      <c r="AU19" s="581"/>
      <c r="AV19" s="581"/>
      <c r="AW19" s="581"/>
      <c r="AX19" s="581"/>
      <c r="AY19" s="582"/>
      <c r="BB19" s="61"/>
      <c r="BC19" s="1"/>
      <c r="BD19" s="1"/>
      <c r="BE19" s="1"/>
      <c r="BF19" s="1"/>
      <c r="BG19" s="1" t="s">
        <v>75</v>
      </c>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534">
        <f>SUM(CH9:CP18)</f>
        <v>0</v>
      </c>
      <c r="CI19" s="529"/>
      <c r="CJ19" s="529"/>
      <c r="CK19" s="529"/>
      <c r="CL19" s="529"/>
      <c r="CM19" s="529"/>
      <c r="CN19" s="529"/>
      <c r="CO19" s="529"/>
      <c r="CP19" s="530"/>
      <c r="CQ19" s="601">
        <f>SUM(CQ9:CY18)</f>
        <v>0</v>
      </c>
      <c r="CR19" s="603"/>
      <c r="CS19" s="603"/>
      <c r="CT19" s="603"/>
      <c r="CU19" s="603"/>
      <c r="CV19" s="603"/>
      <c r="CW19" s="603"/>
      <c r="CX19" s="603"/>
      <c r="CY19" s="604"/>
      <c r="DB19" s="447">
        <f>SUM(DB9:DK18)</f>
        <v>0</v>
      </c>
      <c r="DC19" s="447"/>
      <c r="DD19" s="447"/>
      <c r="DE19" s="447"/>
      <c r="DF19" s="447"/>
      <c r="DG19" s="447"/>
      <c r="DH19" s="447"/>
      <c r="DI19" s="447"/>
      <c r="DJ19" s="447"/>
      <c r="DK19" s="447"/>
      <c r="DL19" s="599"/>
      <c r="DM19" s="599"/>
      <c r="DN19" s="599"/>
      <c r="DO19" s="599"/>
      <c r="DP19" s="599"/>
      <c r="DQ19" s="599"/>
      <c r="DR19" s="599"/>
      <c r="DS19" s="599"/>
      <c r="DT19" s="599"/>
      <c r="DU19" s="599"/>
      <c r="DV19" s="447">
        <f>SUM(DV9:EE18)</f>
        <v>0</v>
      </c>
      <c r="DW19" s="447"/>
      <c r="DX19" s="447"/>
      <c r="DY19" s="447"/>
      <c r="DZ19" s="447"/>
      <c r="EA19" s="447"/>
      <c r="EB19" s="447"/>
      <c r="EC19" s="447"/>
      <c r="ED19" s="447"/>
      <c r="EE19" s="447"/>
      <c r="EF19" s="447">
        <f>SUM(EF9:EO18)</f>
        <v>0</v>
      </c>
      <c r="EG19" s="447"/>
      <c r="EH19" s="447"/>
      <c r="EI19" s="447"/>
      <c r="EJ19" s="447"/>
      <c r="EK19" s="447"/>
      <c r="EL19" s="447"/>
      <c r="EM19" s="447"/>
      <c r="EN19" s="447"/>
      <c r="EO19" s="447"/>
      <c r="EP19" s="447">
        <f>SUM(EP9:EY18)</f>
        <v>0</v>
      </c>
      <c r="EQ19" s="447"/>
      <c r="ER19" s="447"/>
      <c r="ES19" s="447"/>
      <c r="ET19" s="447"/>
      <c r="EU19" s="447"/>
      <c r="EV19" s="447"/>
      <c r="EW19" s="447"/>
      <c r="EX19" s="447"/>
      <c r="EY19" s="447"/>
    </row>
    <row r="20" spans="1:155" ht="12.75" customHeight="1" thickTop="1">
      <c r="A20" s="20"/>
      <c r="B20" s="22" t="s">
        <v>44</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621">
        <f>EQ67</f>
        <v>0</v>
      </c>
      <c r="AI20" s="477"/>
      <c r="AJ20" s="477"/>
      <c r="AK20" s="477"/>
      <c r="AL20" s="477"/>
      <c r="AM20" s="477"/>
      <c r="AN20" s="477"/>
      <c r="AO20" s="477"/>
      <c r="AP20" s="622"/>
      <c r="AQ20" s="640"/>
      <c r="AR20" s="641"/>
      <c r="AS20" s="641"/>
      <c r="AT20" s="641"/>
      <c r="AU20" s="641"/>
      <c r="AV20" s="641"/>
      <c r="AW20" s="641"/>
      <c r="AX20" s="641"/>
      <c r="AY20" s="642"/>
      <c r="BB20" s="27"/>
      <c r="BC20" s="3"/>
      <c r="BD20" s="14" t="s">
        <v>76</v>
      </c>
      <c r="BE20" s="62"/>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4"/>
      <c r="CH20" s="663"/>
      <c r="CI20" s="664"/>
      <c r="CJ20" s="664"/>
      <c r="CK20" s="664"/>
      <c r="CL20" s="664"/>
      <c r="CM20" s="664"/>
      <c r="CN20" s="664"/>
      <c r="CO20" s="664"/>
      <c r="CP20" s="665"/>
      <c r="CQ20" s="663"/>
      <c r="CR20" s="664"/>
      <c r="CS20" s="664"/>
      <c r="CT20" s="664"/>
      <c r="CU20" s="664"/>
      <c r="CV20" s="664"/>
      <c r="CW20" s="664"/>
      <c r="CX20" s="664"/>
      <c r="CY20" s="665"/>
      <c r="DB20" s="483"/>
      <c r="DC20" s="483"/>
      <c r="DD20" s="483"/>
      <c r="DE20" s="483"/>
      <c r="DF20" s="483"/>
      <c r="DG20" s="483"/>
      <c r="DH20" s="483"/>
      <c r="DI20" s="483"/>
      <c r="DJ20" s="483"/>
      <c r="DK20" s="483"/>
      <c r="DL20" s="590"/>
      <c r="DM20" s="590"/>
      <c r="DN20" s="590"/>
      <c r="DO20" s="590"/>
      <c r="DP20" s="590"/>
      <c r="DQ20" s="590"/>
      <c r="DR20" s="590"/>
      <c r="DS20" s="590"/>
      <c r="DT20" s="590"/>
      <c r="DU20" s="590"/>
      <c r="DV20" s="483"/>
      <c r="DW20" s="483"/>
      <c r="DX20" s="483"/>
      <c r="DY20" s="483"/>
      <c r="DZ20" s="483"/>
      <c r="EA20" s="483"/>
      <c r="EB20" s="483"/>
      <c r="EC20" s="483"/>
      <c r="ED20" s="483"/>
      <c r="EE20" s="483"/>
      <c r="EF20" s="483"/>
      <c r="EG20" s="483"/>
      <c r="EH20" s="483"/>
      <c r="EI20" s="483"/>
      <c r="EJ20" s="483"/>
      <c r="EK20" s="483"/>
      <c r="EL20" s="483"/>
      <c r="EM20" s="483"/>
      <c r="EN20" s="483"/>
      <c r="EO20" s="483"/>
      <c r="EP20" s="483"/>
      <c r="EQ20" s="483"/>
      <c r="ER20" s="483"/>
      <c r="ES20" s="483"/>
      <c r="ET20" s="483"/>
      <c r="EU20" s="483"/>
      <c r="EV20" s="483"/>
      <c r="EW20" s="483"/>
      <c r="EX20" s="483"/>
      <c r="EY20" s="483"/>
    </row>
    <row r="21" spans="1:155" ht="12.75" customHeight="1">
      <c r="A21" s="20"/>
      <c r="B21" s="37" t="str">
        <f>"Cash Balance June 30, "&amp;Help!C18</f>
        <v>Cash Balance June 30, 2011</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623"/>
      <c r="AI21" s="624"/>
      <c r="AJ21" s="624"/>
      <c r="AK21" s="624"/>
      <c r="AL21" s="624"/>
      <c r="AM21" s="624"/>
      <c r="AN21" s="624"/>
      <c r="AO21" s="624"/>
      <c r="AP21" s="625"/>
      <c r="AQ21" s="643"/>
      <c r="AR21" s="644"/>
      <c r="AS21" s="644"/>
      <c r="AT21" s="644"/>
      <c r="AU21" s="644"/>
      <c r="AV21" s="644"/>
      <c r="AW21" s="644"/>
      <c r="AX21" s="644"/>
      <c r="AY21" s="645"/>
      <c r="BB21" s="543" t="s">
        <v>77</v>
      </c>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662"/>
      <c r="CH21" s="666"/>
      <c r="CI21" s="439"/>
      <c r="CJ21" s="439"/>
      <c r="CK21" s="439"/>
      <c r="CL21" s="439"/>
      <c r="CM21" s="439"/>
      <c r="CN21" s="439"/>
      <c r="CO21" s="439"/>
      <c r="CP21" s="440"/>
      <c r="CQ21" s="666"/>
      <c r="CR21" s="439"/>
      <c r="CS21" s="439"/>
      <c r="CT21" s="439"/>
      <c r="CU21" s="439"/>
      <c r="CV21" s="439"/>
      <c r="CW21" s="439"/>
      <c r="CX21" s="439"/>
      <c r="CY21" s="440"/>
      <c r="DB21" s="479"/>
      <c r="DC21" s="479"/>
      <c r="DD21" s="479"/>
      <c r="DE21" s="479"/>
      <c r="DF21" s="479"/>
      <c r="DG21" s="479"/>
      <c r="DH21" s="479"/>
      <c r="DI21" s="479"/>
      <c r="DJ21" s="479"/>
      <c r="DK21" s="479"/>
      <c r="DL21" s="602"/>
      <c r="DM21" s="602"/>
      <c r="DN21" s="602"/>
      <c r="DO21" s="602"/>
      <c r="DP21" s="602"/>
      <c r="DQ21" s="602"/>
      <c r="DR21" s="602"/>
      <c r="DS21" s="602"/>
      <c r="DT21" s="602"/>
      <c r="DU21" s="602"/>
      <c r="DV21" s="479"/>
      <c r="DW21" s="479"/>
      <c r="DX21" s="479"/>
      <c r="DY21" s="479"/>
      <c r="DZ21" s="479"/>
      <c r="EA21" s="479"/>
      <c r="EB21" s="479"/>
      <c r="EC21" s="479"/>
      <c r="ED21" s="479"/>
      <c r="EE21" s="479"/>
      <c r="EF21" s="479"/>
      <c r="EG21" s="479"/>
      <c r="EH21" s="479"/>
      <c r="EI21" s="479"/>
      <c r="EJ21" s="479"/>
      <c r="EK21" s="479"/>
      <c r="EL21" s="479"/>
      <c r="EM21" s="479"/>
      <c r="EN21" s="479"/>
      <c r="EO21" s="479"/>
      <c r="EP21" s="479"/>
      <c r="EQ21" s="479"/>
      <c r="ER21" s="479"/>
      <c r="ES21" s="479"/>
      <c r="ET21" s="479"/>
      <c r="EU21" s="479"/>
      <c r="EV21" s="479"/>
      <c r="EW21" s="479"/>
      <c r="EX21" s="479"/>
      <c r="EY21" s="479"/>
    </row>
    <row r="22" spans="1:155" ht="12.75" customHeight="1">
      <c r="A22" s="20"/>
      <c r="B22" s="43" t="s">
        <v>45</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626">
        <f>EQ70</f>
        <v>0</v>
      </c>
      <c r="AI22" s="627"/>
      <c r="AJ22" s="627"/>
      <c r="AK22" s="627"/>
      <c r="AL22" s="627"/>
      <c r="AM22" s="627"/>
      <c r="AN22" s="627"/>
      <c r="AO22" s="627"/>
      <c r="AP22" s="628"/>
      <c r="AQ22" s="643"/>
      <c r="AR22" s="644"/>
      <c r="AS22" s="644"/>
      <c r="AT22" s="644"/>
      <c r="AU22" s="644"/>
      <c r="AV22" s="644"/>
      <c r="AW22" s="644"/>
      <c r="AX22" s="644"/>
      <c r="AY22" s="645"/>
      <c r="BB22" s="646" t="s">
        <v>1181</v>
      </c>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662"/>
      <c r="CH22" s="614">
        <v>0</v>
      </c>
      <c r="CI22" s="615"/>
      <c r="CJ22" s="615"/>
      <c r="CK22" s="615"/>
      <c r="CL22" s="615"/>
      <c r="CM22" s="615"/>
      <c r="CN22" s="615"/>
      <c r="CO22" s="615"/>
      <c r="CP22" s="616"/>
      <c r="CQ22" s="614">
        <v>0</v>
      </c>
      <c r="CR22" s="615"/>
      <c r="CS22" s="615"/>
      <c r="CT22" s="615"/>
      <c r="CU22" s="615"/>
      <c r="CV22" s="615"/>
      <c r="CW22" s="615"/>
      <c r="CX22" s="615"/>
      <c r="CY22" s="616"/>
      <c r="DB22" s="479">
        <f t="shared" ref="DB22:DB35" si="3">CQ22-CH22</f>
        <v>0</v>
      </c>
      <c r="DC22" s="479"/>
      <c r="DD22" s="479"/>
      <c r="DE22" s="479"/>
      <c r="DF22" s="479"/>
      <c r="DG22" s="479"/>
      <c r="DH22" s="479"/>
      <c r="DI22" s="479"/>
      <c r="DJ22" s="479"/>
      <c r="DK22" s="479"/>
      <c r="DL22" s="590">
        <f t="shared" ref="DL22:DL35" si="4">IF(CQ22=0,0.9,IF(EF22=0,0,EF22/CQ22))</f>
        <v>0.9</v>
      </c>
      <c r="DM22" s="590"/>
      <c r="DN22" s="590"/>
      <c r="DO22" s="590"/>
      <c r="DP22" s="590"/>
      <c r="DQ22" s="590"/>
      <c r="DR22" s="590"/>
      <c r="DS22" s="590"/>
      <c r="DT22" s="590"/>
      <c r="DU22" s="590"/>
      <c r="DV22" s="451">
        <v>0</v>
      </c>
      <c r="DW22" s="451"/>
      <c r="DX22" s="451"/>
      <c r="DY22" s="451"/>
      <c r="DZ22" s="451"/>
      <c r="EA22" s="451"/>
      <c r="EB22" s="451"/>
      <c r="EC22" s="451"/>
      <c r="ED22" s="451"/>
      <c r="EE22" s="451"/>
      <c r="EF22" s="451">
        <v>0</v>
      </c>
      <c r="EG22" s="451"/>
      <c r="EH22" s="451"/>
      <c r="EI22" s="451"/>
      <c r="EJ22" s="451"/>
      <c r="EK22" s="451"/>
      <c r="EL22" s="451"/>
      <c r="EM22" s="451"/>
      <c r="EN22" s="451"/>
      <c r="EO22" s="451"/>
      <c r="EP22" s="480">
        <f t="shared" ref="EP22:EP35" si="5">EF22</f>
        <v>0</v>
      </c>
      <c r="EQ22" s="480"/>
      <c r="ER22" s="480"/>
      <c r="ES22" s="480"/>
      <c r="ET22" s="480"/>
      <c r="EU22" s="480"/>
      <c r="EV22" s="480"/>
      <c r="EW22" s="480"/>
      <c r="EX22" s="480"/>
      <c r="EY22" s="480"/>
    </row>
    <row r="23" spans="1:155" ht="12.75" customHeight="1">
      <c r="A23" s="20"/>
      <c r="B23" s="43" t="s">
        <v>46</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626">
        <f>EQ107</f>
        <v>0</v>
      </c>
      <c r="AI23" s="627"/>
      <c r="AJ23" s="627"/>
      <c r="AK23" s="627"/>
      <c r="AL23" s="627"/>
      <c r="AM23" s="627"/>
      <c r="AN23" s="627"/>
      <c r="AO23" s="627"/>
      <c r="AP23" s="628"/>
      <c r="AQ23" s="643"/>
      <c r="AR23" s="644"/>
      <c r="AS23" s="644"/>
      <c r="AT23" s="644"/>
      <c r="AU23" s="644"/>
      <c r="AV23" s="644"/>
      <c r="AW23" s="644"/>
      <c r="AX23" s="644"/>
      <c r="AY23" s="645"/>
      <c r="BB23" s="646" t="s">
        <v>1182</v>
      </c>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662"/>
      <c r="CH23" s="614">
        <v>0</v>
      </c>
      <c r="CI23" s="615"/>
      <c r="CJ23" s="615"/>
      <c r="CK23" s="615"/>
      <c r="CL23" s="615"/>
      <c r="CM23" s="615"/>
      <c r="CN23" s="615"/>
      <c r="CO23" s="615"/>
      <c r="CP23" s="616"/>
      <c r="CQ23" s="614">
        <v>0</v>
      </c>
      <c r="CR23" s="615"/>
      <c r="CS23" s="615"/>
      <c r="CT23" s="615"/>
      <c r="CU23" s="615"/>
      <c r="CV23" s="615"/>
      <c r="CW23" s="615"/>
      <c r="CX23" s="615"/>
      <c r="CY23" s="616"/>
      <c r="DB23" s="479">
        <f t="shared" si="3"/>
        <v>0</v>
      </c>
      <c r="DC23" s="479"/>
      <c r="DD23" s="479"/>
      <c r="DE23" s="479"/>
      <c r="DF23" s="479"/>
      <c r="DG23" s="479"/>
      <c r="DH23" s="479"/>
      <c r="DI23" s="479"/>
      <c r="DJ23" s="479"/>
      <c r="DK23" s="479"/>
      <c r="DL23" s="590">
        <f t="shared" si="4"/>
        <v>0.9</v>
      </c>
      <c r="DM23" s="590"/>
      <c r="DN23" s="590"/>
      <c r="DO23" s="590"/>
      <c r="DP23" s="590"/>
      <c r="DQ23" s="590"/>
      <c r="DR23" s="590"/>
      <c r="DS23" s="590"/>
      <c r="DT23" s="590"/>
      <c r="DU23" s="590"/>
      <c r="DV23" s="451">
        <v>0</v>
      </c>
      <c r="DW23" s="451"/>
      <c r="DX23" s="451"/>
      <c r="DY23" s="451"/>
      <c r="DZ23" s="451"/>
      <c r="EA23" s="451"/>
      <c r="EB23" s="451"/>
      <c r="EC23" s="451"/>
      <c r="ED23" s="451"/>
      <c r="EE23" s="451"/>
      <c r="EF23" s="451">
        <v>0</v>
      </c>
      <c r="EG23" s="451"/>
      <c r="EH23" s="451"/>
      <c r="EI23" s="451"/>
      <c r="EJ23" s="451"/>
      <c r="EK23" s="451"/>
      <c r="EL23" s="451"/>
      <c r="EM23" s="451"/>
      <c r="EN23" s="451"/>
      <c r="EO23" s="451"/>
      <c r="EP23" s="480">
        <f t="shared" si="5"/>
        <v>0</v>
      </c>
      <c r="EQ23" s="480"/>
      <c r="ER23" s="480"/>
      <c r="ES23" s="480"/>
      <c r="ET23" s="480"/>
      <c r="EU23" s="480"/>
      <c r="EV23" s="480"/>
      <c r="EW23" s="480"/>
      <c r="EX23" s="480"/>
      <c r="EY23" s="480"/>
    </row>
    <row r="24" spans="1:155" ht="12.75" customHeight="1">
      <c r="A24" s="20"/>
      <c r="B24" s="43" t="s">
        <v>47</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626">
        <f>AQ114</f>
        <v>0</v>
      </c>
      <c r="AI24" s="627"/>
      <c r="AJ24" s="627"/>
      <c r="AK24" s="627"/>
      <c r="AL24" s="627"/>
      <c r="AM24" s="627"/>
      <c r="AN24" s="627"/>
      <c r="AO24" s="627"/>
      <c r="AP24" s="628"/>
      <c r="AQ24" s="647"/>
      <c r="AR24" s="648"/>
      <c r="AS24" s="648"/>
      <c r="AT24" s="648"/>
      <c r="AU24" s="648"/>
      <c r="AV24" s="648"/>
      <c r="AW24" s="648"/>
      <c r="AX24" s="648"/>
      <c r="AY24" s="649"/>
      <c r="BB24" s="646" t="s">
        <v>1183</v>
      </c>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662"/>
      <c r="CH24" s="614">
        <v>0</v>
      </c>
      <c r="CI24" s="615"/>
      <c r="CJ24" s="615"/>
      <c r="CK24" s="615"/>
      <c r="CL24" s="615"/>
      <c r="CM24" s="615"/>
      <c r="CN24" s="615"/>
      <c r="CO24" s="615"/>
      <c r="CP24" s="616"/>
      <c r="CQ24" s="614">
        <v>0</v>
      </c>
      <c r="CR24" s="615"/>
      <c r="CS24" s="615"/>
      <c r="CT24" s="615"/>
      <c r="CU24" s="615"/>
      <c r="CV24" s="615"/>
      <c r="CW24" s="615"/>
      <c r="CX24" s="615"/>
      <c r="CY24" s="616"/>
      <c r="DB24" s="479">
        <f t="shared" si="3"/>
        <v>0</v>
      </c>
      <c r="DC24" s="479"/>
      <c r="DD24" s="479"/>
      <c r="DE24" s="479"/>
      <c r="DF24" s="479"/>
      <c r="DG24" s="479"/>
      <c r="DH24" s="479"/>
      <c r="DI24" s="479"/>
      <c r="DJ24" s="479"/>
      <c r="DK24" s="479"/>
      <c r="DL24" s="590">
        <f t="shared" si="4"/>
        <v>0.9</v>
      </c>
      <c r="DM24" s="590"/>
      <c r="DN24" s="590"/>
      <c r="DO24" s="590"/>
      <c r="DP24" s="590"/>
      <c r="DQ24" s="590"/>
      <c r="DR24" s="590"/>
      <c r="DS24" s="590"/>
      <c r="DT24" s="590"/>
      <c r="DU24" s="590"/>
      <c r="DV24" s="451">
        <v>0</v>
      </c>
      <c r="DW24" s="451"/>
      <c r="DX24" s="451"/>
      <c r="DY24" s="451"/>
      <c r="DZ24" s="451"/>
      <c r="EA24" s="451"/>
      <c r="EB24" s="451"/>
      <c r="EC24" s="451"/>
      <c r="ED24" s="451"/>
      <c r="EE24" s="451"/>
      <c r="EF24" s="451">
        <v>0</v>
      </c>
      <c r="EG24" s="451"/>
      <c r="EH24" s="451"/>
      <c r="EI24" s="451"/>
      <c r="EJ24" s="451"/>
      <c r="EK24" s="451"/>
      <c r="EL24" s="451"/>
      <c r="EM24" s="451"/>
      <c r="EN24" s="451"/>
      <c r="EO24" s="451"/>
      <c r="EP24" s="480">
        <f t="shared" si="5"/>
        <v>0</v>
      </c>
      <c r="EQ24" s="480"/>
      <c r="ER24" s="480"/>
      <c r="ES24" s="480"/>
      <c r="ET24" s="480"/>
      <c r="EU24" s="480"/>
      <c r="EV24" s="480"/>
      <c r="EW24" s="480"/>
      <c r="EX24" s="480"/>
      <c r="EY24" s="480"/>
    </row>
    <row r="25" spans="1:155" ht="12.75" customHeight="1" thickBot="1">
      <c r="A25" s="20"/>
      <c r="B25" s="48"/>
      <c r="C25" s="49"/>
      <c r="D25" s="49"/>
      <c r="E25" s="49"/>
      <c r="F25" s="49"/>
      <c r="G25" s="49" t="s">
        <v>48</v>
      </c>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650"/>
      <c r="AI25" s="651"/>
      <c r="AJ25" s="651"/>
      <c r="AK25" s="651"/>
      <c r="AL25" s="651"/>
      <c r="AM25" s="651"/>
      <c r="AN25" s="651"/>
      <c r="AO25" s="651"/>
      <c r="AP25" s="652"/>
      <c r="AQ25" s="650">
        <f>AH20+AH22+AH23+AH24</f>
        <v>0</v>
      </c>
      <c r="AR25" s="651"/>
      <c r="AS25" s="651"/>
      <c r="AT25" s="651"/>
      <c r="AU25" s="651"/>
      <c r="AV25" s="651"/>
      <c r="AW25" s="651"/>
      <c r="AX25" s="651"/>
      <c r="AY25" s="652"/>
      <c r="BB25" s="646" t="s">
        <v>1184</v>
      </c>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662"/>
      <c r="CH25" s="614">
        <v>0</v>
      </c>
      <c r="CI25" s="615"/>
      <c r="CJ25" s="615"/>
      <c r="CK25" s="615"/>
      <c r="CL25" s="615"/>
      <c r="CM25" s="615"/>
      <c r="CN25" s="615"/>
      <c r="CO25" s="615"/>
      <c r="CP25" s="616"/>
      <c r="CQ25" s="614">
        <v>0</v>
      </c>
      <c r="CR25" s="615"/>
      <c r="CS25" s="615"/>
      <c r="CT25" s="615"/>
      <c r="CU25" s="615"/>
      <c r="CV25" s="615"/>
      <c r="CW25" s="615"/>
      <c r="CX25" s="615"/>
      <c r="CY25" s="616"/>
      <c r="DB25" s="479">
        <f t="shared" si="3"/>
        <v>0</v>
      </c>
      <c r="DC25" s="479"/>
      <c r="DD25" s="479"/>
      <c r="DE25" s="479"/>
      <c r="DF25" s="479"/>
      <c r="DG25" s="479"/>
      <c r="DH25" s="479"/>
      <c r="DI25" s="479"/>
      <c r="DJ25" s="479"/>
      <c r="DK25" s="479"/>
      <c r="DL25" s="590">
        <f t="shared" si="4"/>
        <v>0.9</v>
      </c>
      <c r="DM25" s="590"/>
      <c r="DN25" s="590"/>
      <c r="DO25" s="590"/>
      <c r="DP25" s="590"/>
      <c r="DQ25" s="590"/>
      <c r="DR25" s="590"/>
      <c r="DS25" s="590"/>
      <c r="DT25" s="590"/>
      <c r="DU25" s="590"/>
      <c r="DV25" s="451">
        <v>0</v>
      </c>
      <c r="DW25" s="451"/>
      <c r="DX25" s="451"/>
      <c r="DY25" s="451"/>
      <c r="DZ25" s="451"/>
      <c r="EA25" s="451"/>
      <c r="EB25" s="451"/>
      <c r="EC25" s="451"/>
      <c r="ED25" s="451"/>
      <c r="EE25" s="451"/>
      <c r="EF25" s="451">
        <v>0</v>
      </c>
      <c r="EG25" s="451"/>
      <c r="EH25" s="451"/>
      <c r="EI25" s="451"/>
      <c r="EJ25" s="451"/>
      <c r="EK25" s="451"/>
      <c r="EL25" s="451"/>
      <c r="EM25" s="451"/>
      <c r="EN25" s="451"/>
      <c r="EO25" s="451"/>
      <c r="EP25" s="480">
        <f t="shared" si="5"/>
        <v>0</v>
      </c>
      <c r="EQ25" s="480"/>
      <c r="ER25" s="480"/>
      <c r="ES25" s="480"/>
      <c r="ET25" s="480"/>
      <c r="EU25" s="480"/>
      <c r="EV25" s="480"/>
      <c r="EW25" s="480"/>
      <c r="EX25" s="480"/>
      <c r="EY25" s="480"/>
    </row>
    <row r="26" spans="1:155" ht="12.75" customHeight="1" thickTop="1">
      <c r="A26" s="20"/>
      <c r="B26" s="22" t="s">
        <v>49</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621">
        <f>FC88</f>
        <v>0</v>
      </c>
      <c r="AI26" s="477"/>
      <c r="AJ26" s="477"/>
      <c r="AK26" s="477"/>
      <c r="AL26" s="477"/>
      <c r="AM26" s="477"/>
      <c r="AN26" s="477"/>
      <c r="AO26" s="477"/>
      <c r="AP26" s="622"/>
      <c r="AQ26" s="640"/>
      <c r="AR26" s="641"/>
      <c r="AS26" s="641"/>
      <c r="AT26" s="641"/>
      <c r="AU26" s="641"/>
      <c r="AV26" s="641"/>
      <c r="AW26" s="641"/>
      <c r="AX26" s="641"/>
      <c r="AY26" s="642"/>
      <c r="BB26" s="646" t="s">
        <v>1185</v>
      </c>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662"/>
      <c r="CH26" s="614">
        <v>0</v>
      </c>
      <c r="CI26" s="615"/>
      <c r="CJ26" s="615"/>
      <c r="CK26" s="615"/>
      <c r="CL26" s="615"/>
      <c r="CM26" s="615"/>
      <c r="CN26" s="615"/>
      <c r="CO26" s="615"/>
      <c r="CP26" s="616"/>
      <c r="CQ26" s="614">
        <v>0</v>
      </c>
      <c r="CR26" s="615"/>
      <c r="CS26" s="615"/>
      <c r="CT26" s="615"/>
      <c r="CU26" s="615"/>
      <c r="CV26" s="615"/>
      <c r="CW26" s="615"/>
      <c r="CX26" s="615"/>
      <c r="CY26" s="616"/>
      <c r="DB26" s="479">
        <f t="shared" si="3"/>
        <v>0</v>
      </c>
      <c r="DC26" s="479"/>
      <c r="DD26" s="479"/>
      <c r="DE26" s="479"/>
      <c r="DF26" s="479"/>
      <c r="DG26" s="479"/>
      <c r="DH26" s="479"/>
      <c r="DI26" s="479"/>
      <c r="DJ26" s="479"/>
      <c r="DK26" s="479"/>
      <c r="DL26" s="590">
        <f t="shared" si="4"/>
        <v>0.9</v>
      </c>
      <c r="DM26" s="590"/>
      <c r="DN26" s="590"/>
      <c r="DO26" s="590"/>
      <c r="DP26" s="590"/>
      <c r="DQ26" s="590"/>
      <c r="DR26" s="590"/>
      <c r="DS26" s="590"/>
      <c r="DT26" s="590"/>
      <c r="DU26" s="590"/>
      <c r="DV26" s="451">
        <v>0</v>
      </c>
      <c r="DW26" s="451"/>
      <c r="DX26" s="451"/>
      <c r="DY26" s="451"/>
      <c r="DZ26" s="451"/>
      <c r="EA26" s="451"/>
      <c r="EB26" s="451"/>
      <c r="EC26" s="451"/>
      <c r="ED26" s="451"/>
      <c r="EE26" s="451"/>
      <c r="EF26" s="451">
        <v>0</v>
      </c>
      <c r="EG26" s="451"/>
      <c r="EH26" s="451"/>
      <c r="EI26" s="451"/>
      <c r="EJ26" s="451"/>
      <c r="EK26" s="451"/>
      <c r="EL26" s="451"/>
      <c r="EM26" s="451"/>
      <c r="EN26" s="451"/>
      <c r="EO26" s="451"/>
      <c r="EP26" s="480">
        <f t="shared" si="5"/>
        <v>0</v>
      </c>
      <c r="EQ26" s="480"/>
      <c r="ER26" s="480"/>
      <c r="ES26" s="480"/>
      <c r="ET26" s="480"/>
      <c r="EU26" s="480"/>
      <c r="EV26" s="480"/>
      <c r="EW26" s="480"/>
      <c r="EX26" s="480"/>
      <c r="EY26" s="480"/>
    </row>
    <row r="27" spans="1:155" ht="12.75" customHeight="1">
      <c r="A27" s="20"/>
      <c r="B27" s="37" t="s">
        <v>50</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623"/>
      <c r="AI27" s="624"/>
      <c r="AJ27" s="624"/>
      <c r="AK27" s="624"/>
      <c r="AL27" s="624"/>
      <c r="AM27" s="624"/>
      <c r="AN27" s="624"/>
      <c r="AO27" s="624"/>
      <c r="AP27" s="625"/>
      <c r="AQ27" s="643"/>
      <c r="AR27" s="644"/>
      <c r="AS27" s="644"/>
      <c r="AT27" s="644"/>
      <c r="AU27" s="644"/>
      <c r="AV27" s="644"/>
      <c r="AW27" s="644"/>
      <c r="AX27" s="644"/>
      <c r="AY27" s="645"/>
      <c r="BB27" s="646" t="s">
        <v>1186</v>
      </c>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662"/>
      <c r="CH27" s="614">
        <v>0</v>
      </c>
      <c r="CI27" s="615"/>
      <c r="CJ27" s="615"/>
      <c r="CK27" s="615"/>
      <c r="CL27" s="615"/>
      <c r="CM27" s="615"/>
      <c r="CN27" s="615"/>
      <c r="CO27" s="615"/>
      <c r="CP27" s="616"/>
      <c r="CQ27" s="614">
        <v>0</v>
      </c>
      <c r="CR27" s="615"/>
      <c r="CS27" s="615"/>
      <c r="CT27" s="615"/>
      <c r="CU27" s="615"/>
      <c r="CV27" s="615"/>
      <c r="CW27" s="615"/>
      <c r="CX27" s="615"/>
      <c r="CY27" s="616"/>
      <c r="DB27" s="479">
        <f t="shared" si="3"/>
        <v>0</v>
      </c>
      <c r="DC27" s="479"/>
      <c r="DD27" s="479"/>
      <c r="DE27" s="479"/>
      <c r="DF27" s="479"/>
      <c r="DG27" s="479"/>
      <c r="DH27" s="479"/>
      <c r="DI27" s="479"/>
      <c r="DJ27" s="479"/>
      <c r="DK27" s="479"/>
      <c r="DL27" s="590">
        <f t="shared" si="4"/>
        <v>0.9</v>
      </c>
      <c r="DM27" s="590"/>
      <c r="DN27" s="590"/>
      <c r="DO27" s="590"/>
      <c r="DP27" s="590"/>
      <c r="DQ27" s="590"/>
      <c r="DR27" s="590"/>
      <c r="DS27" s="590"/>
      <c r="DT27" s="590"/>
      <c r="DU27" s="590"/>
      <c r="DV27" s="451">
        <v>0</v>
      </c>
      <c r="DW27" s="451"/>
      <c r="DX27" s="451"/>
      <c r="DY27" s="451"/>
      <c r="DZ27" s="451"/>
      <c r="EA27" s="451"/>
      <c r="EB27" s="451"/>
      <c r="EC27" s="451"/>
      <c r="ED27" s="451"/>
      <c r="EE27" s="451"/>
      <c r="EF27" s="451">
        <v>0</v>
      </c>
      <c r="EG27" s="451"/>
      <c r="EH27" s="451"/>
      <c r="EI27" s="451"/>
      <c r="EJ27" s="451"/>
      <c r="EK27" s="451"/>
      <c r="EL27" s="451"/>
      <c r="EM27" s="451"/>
      <c r="EN27" s="451"/>
      <c r="EO27" s="451"/>
      <c r="EP27" s="480">
        <f t="shared" si="5"/>
        <v>0</v>
      </c>
      <c r="EQ27" s="480"/>
      <c r="ER27" s="480"/>
      <c r="ES27" s="480"/>
      <c r="ET27" s="480"/>
      <c r="EU27" s="480"/>
      <c r="EV27" s="480"/>
      <c r="EW27" s="480"/>
      <c r="EX27" s="480"/>
      <c r="EY27" s="480"/>
    </row>
    <row r="28" spans="1:155" ht="12.75" customHeight="1">
      <c r="A28" s="20"/>
      <c r="B28" s="43" t="s">
        <v>39</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626">
        <f>BX450</f>
        <v>0</v>
      </c>
      <c r="AI28" s="627"/>
      <c r="AJ28" s="627"/>
      <c r="AK28" s="627"/>
      <c r="AL28" s="627"/>
      <c r="AM28" s="627"/>
      <c r="AN28" s="627"/>
      <c r="AO28" s="627"/>
      <c r="AP28" s="628"/>
      <c r="AQ28" s="643"/>
      <c r="AR28" s="644"/>
      <c r="AS28" s="644"/>
      <c r="AT28" s="644"/>
      <c r="AU28" s="644"/>
      <c r="AV28" s="644"/>
      <c r="AW28" s="644"/>
      <c r="AX28" s="644"/>
      <c r="AY28" s="645"/>
      <c r="BB28" s="646" t="s">
        <v>1187</v>
      </c>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662"/>
      <c r="CH28" s="614">
        <v>0</v>
      </c>
      <c r="CI28" s="615"/>
      <c r="CJ28" s="615"/>
      <c r="CK28" s="615"/>
      <c r="CL28" s="615"/>
      <c r="CM28" s="615"/>
      <c r="CN28" s="615"/>
      <c r="CO28" s="615"/>
      <c r="CP28" s="616"/>
      <c r="CQ28" s="614">
        <v>0</v>
      </c>
      <c r="CR28" s="615"/>
      <c r="CS28" s="615"/>
      <c r="CT28" s="615"/>
      <c r="CU28" s="615"/>
      <c r="CV28" s="615"/>
      <c r="CW28" s="615"/>
      <c r="CX28" s="615"/>
      <c r="CY28" s="616"/>
      <c r="DB28" s="479">
        <f t="shared" si="3"/>
        <v>0</v>
      </c>
      <c r="DC28" s="479"/>
      <c r="DD28" s="479"/>
      <c r="DE28" s="479"/>
      <c r="DF28" s="479"/>
      <c r="DG28" s="479"/>
      <c r="DH28" s="479"/>
      <c r="DI28" s="479"/>
      <c r="DJ28" s="479"/>
      <c r="DK28" s="479"/>
      <c r="DL28" s="590">
        <f t="shared" si="4"/>
        <v>0.9</v>
      </c>
      <c r="DM28" s="590"/>
      <c r="DN28" s="590"/>
      <c r="DO28" s="590"/>
      <c r="DP28" s="590"/>
      <c r="DQ28" s="590"/>
      <c r="DR28" s="590"/>
      <c r="DS28" s="590"/>
      <c r="DT28" s="590"/>
      <c r="DU28" s="590"/>
      <c r="DV28" s="451">
        <v>0</v>
      </c>
      <c r="DW28" s="451"/>
      <c r="DX28" s="451"/>
      <c r="DY28" s="451"/>
      <c r="DZ28" s="451"/>
      <c r="EA28" s="451"/>
      <c r="EB28" s="451"/>
      <c r="EC28" s="451"/>
      <c r="ED28" s="451"/>
      <c r="EE28" s="451"/>
      <c r="EF28" s="451">
        <v>0</v>
      </c>
      <c r="EG28" s="451"/>
      <c r="EH28" s="451"/>
      <c r="EI28" s="451"/>
      <c r="EJ28" s="451"/>
      <c r="EK28" s="451"/>
      <c r="EL28" s="451"/>
      <c r="EM28" s="451"/>
      <c r="EN28" s="451"/>
      <c r="EO28" s="451"/>
      <c r="EP28" s="480">
        <f t="shared" si="5"/>
        <v>0</v>
      </c>
      <c r="EQ28" s="480"/>
      <c r="ER28" s="480"/>
      <c r="ES28" s="480"/>
      <c r="ET28" s="480"/>
      <c r="EU28" s="480"/>
      <c r="EV28" s="480"/>
      <c r="EW28" s="480"/>
      <c r="EX28" s="480"/>
      <c r="EY28" s="480"/>
    </row>
    <row r="29" spans="1:155" ht="12.75" customHeight="1">
      <c r="A29" s="20"/>
      <c r="B29" s="43" t="s">
        <v>51</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626">
        <f>BQ452</f>
        <v>0</v>
      </c>
      <c r="AI29" s="627"/>
      <c r="AJ29" s="627"/>
      <c r="AK29" s="627"/>
      <c r="AL29" s="627"/>
      <c r="AM29" s="627"/>
      <c r="AN29" s="627"/>
      <c r="AO29" s="627"/>
      <c r="AP29" s="628"/>
      <c r="AQ29" s="643"/>
      <c r="AR29" s="644"/>
      <c r="AS29" s="644"/>
      <c r="AT29" s="644"/>
      <c r="AU29" s="644"/>
      <c r="AV29" s="644"/>
      <c r="AW29" s="644"/>
      <c r="AX29" s="644"/>
      <c r="AY29" s="645"/>
      <c r="BB29" s="646" t="s">
        <v>1188</v>
      </c>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662"/>
      <c r="CH29" s="614">
        <v>0</v>
      </c>
      <c r="CI29" s="615"/>
      <c r="CJ29" s="615"/>
      <c r="CK29" s="615"/>
      <c r="CL29" s="615"/>
      <c r="CM29" s="615"/>
      <c r="CN29" s="615"/>
      <c r="CO29" s="615"/>
      <c r="CP29" s="616"/>
      <c r="CQ29" s="614">
        <v>0</v>
      </c>
      <c r="CR29" s="615"/>
      <c r="CS29" s="615"/>
      <c r="CT29" s="615"/>
      <c r="CU29" s="615"/>
      <c r="CV29" s="615"/>
      <c r="CW29" s="615"/>
      <c r="CX29" s="615"/>
      <c r="CY29" s="616"/>
      <c r="DB29" s="479">
        <f t="shared" si="3"/>
        <v>0</v>
      </c>
      <c r="DC29" s="479"/>
      <c r="DD29" s="479"/>
      <c r="DE29" s="479"/>
      <c r="DF29" s="479"/>
      <c r="DG29" s="479"/>
      <c r="DH29" s="479"/>
      <c r="DI29" s="479"/>
      <c r="DJ29" s="479"/>
      <c r="DK29" s="479"/>
      <c r="DL29" s="590">
        <f t="shared" si="4"/>
        <v>0.9</v>
      </c>
      <c r="DM29" s="590"/>
      <c r="DN29" s="590"/>
      <c r="DO29" s="590"/>
      <c r="DP29" s="590"/>
      <c r="DQ29" s="590"/>
      <c r="DR29" s="590"/>
      <c r="DS29" s="590"/>
      <c r="DT29" s="590"/>
      <c r="DU29" s="590"/>
      <c r="DV29" s="451">
        <v>0</v>
      </c>
      <c r="DW29" s="451"/>
      <c r="DX29" s="451"/>
      <c r="DY29" s="451"/>
      <c r="DZ29" s="451"/>
      <c r="EA29" s="451"/>
      <c r="EB29" s="451"/>
      <c r="EC29" s="451"/>
      <c r="ED29" s="451"/>
      <c r="EE29" s="451"/>
      <c r="EF29" s="451">
        <v>0</v>
      </c>
      <c r="EG29" s="451"/>
      <c r="EH29" s="451"/>
      <c r="EI29" s="451"/>
      <c r="EJ29" s="451"/>
      <c r="EK29" s="451"/>
      <c r="EL29" s="451"/>
      <c r="EM29" s="451"/>
      <c r="EN29" s="451"/>
      <c r="EO29" s="451"/>
      <c r="EP29" s="480">
        <f t="shared" si="5"/>
        <v>0</v>
      </c>
      <c r="EQ29" s="480"/>
      <c r="ER29" s="480"/>
      <c r="ES29" s="480"/>
      <c r="ET29" s="480"/>
      <c r="EU29" s="480"/>
      <c r="EV29" s="480"/>
      <c r="EW29" s="480"/>
      <c r="EX29" s="480"/>
      <c r="EY29" s="480"/>
    </row>
    <row r="30" spans="1:155" ht="12.75" customHeight="1">
      <c r="A30" s="20"/>
      <c r="B30" s="43" t="s">
        <v>38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626">
        <f>X452</f>
        <v>0</v>
      </c>
      <c r="AI30" s="627"/>
      <c r="AJ30" s="627"/>
      <c r="AK30" s="627"/>
      <c r="AL30" s="627"/>
      <c r="AM30" s="627"/>
      <c r="AN30" s="627"/>
      <c r="AO30" s="627"/>
      <c r="AP30" s="628"/>
      <c r="AQ30" s="647"/>
      <c r="AR30" s="648"/>
      <c r="AS30" s="648"/>
      <c r="AT30" s="648"/>
      <c r="AU30" s="648"/>
      <c r="AV30" s="648"/>
      <c r="AW30" s="648"/>
      <c r="AX30" s="648"/>
      <c r="AY30" s="649"/>
      <c r="BB30" s="646" t="s">
        <v>1189</v>
      </c>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662"/>
      <c r="CH30" s="614">
        <v>0</v>
      </c>
      <c r="CI30" s="615"/>
      <c r="CJ30" s="615"/>
      <c r="CK30" s="615"/>
      <c r="CL30" s="615"/>
      <c r="CM30" s="615"/>
      <c r="CN30" s="615"/>
      <c r="CO30" s="615"/>
      <c r="CP30" s="616"/>
      <c r="CQ30" s="614">
        <v>0</v>
      </c>
      <c r="CR30" s="615"/>
      <c r="CS30" s="615"/>
      <c r="CT30" s="615"/>
      <c r="CU30" s="615"/>
      <c r="CV30" s="615"/>
      <c r="CW30" s="615"/>
      <c r="CX30" s="615"/>
      <c r="CY30" s="616"/>
      <c r="DB30" s="479">
        <f t="shared" si="3"/>
        <v>0</v>
      </c>
      <c r="DC30" s="479"/>
      <c r="DD30" s="479"/>
      <c r="DE30" s="479"/>
      <c r="DF30" s="479"/>
      <c r="DG30" s="479"/>
      <c r="DH30" s="479"/>
      <c r="DI30" s="479"/>
      <c r="DJ30" s="479"/>
      <c r="DK30" s="479"/>
      <c r="DL30" s="590">
        <f t="shared" si="4"/>
        <v>0.9</v>
      </c>
      <c r="DM30" s="590"/>
      <c r="DN30" s="590"/>
      <c r="DO30" s="590"/>
      <c r="DP30" s="590"/>
      <c r="DQ30" s="590"/>
      <c r="DR30" s="590"/>
      <c r="DS30" s="590"/>
      <c r="DT30" s="590"/>
      <c r="DU30" s="590"/>
      <c r="DV30" s="451">
        <v>0</v>
      </c>
      <c r="DW30" s="451"/>
      <c r="DX30" s="451"/>
      <c r="DY30" s="451"/>
      <c r="DZ30" s="451"/>
      <c r="EA30" s="451"/>
      <c r="EB30" s="451"/>
      <c r="EC30" s="451"/>
      <c r="ED30" s="451"/>
      <c r="EE30" s="451"/>
      <c r="EF30" s="451">
        <v>0</v>
      </c>
      <c r="EG30" s="451"/>
      <c r="EH30" s="451"/>
      <c r="EI30" s="451"/>
      <c r="EJ30" s="451"/>
      <c r="EK30" s="451"/>
      <c r="EL30" s="451"/>
      <c r="EM30" s="451"/>
      <c r="EN30" s="451"/>
      <c r="EO30" s="451"/>
      <c r="EP30" s="480">
        <f t="shared" si="5"/>
        <v>0</v>
      </c>
      <c r="EQ30" s="480"/>
      <c r="ER30" s="480"/>
      <c r="ES30" s="480"/>
      <c r="ET30" s="480"/>
      <c r="EU30" s="480"/>
      <c r="EV30" s="480"/>
      <c r="EW30" s="480"/>
      <c r="EX30" s="480"/>
      <c r="EY30" s="480"/>
    </row>
    <row r="31" spans="1:155" ht="12.75" customHeight="1" thickBot="1">
      <c r="A31" s="20"/>
      <c r="B31" s="54"/>
      <c r="C31" s="55"/>
      <c r="D31" s="55"/>
      <c r="E31" s="55"/>
      <c r="F31" s="55"/>
      <c r="G31" s="55" t="s">
        <v>52</v>
      </c>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637"/>
      <c r="AI31" s="638"/>
      <c r="AJ31" s="638"/>
      <c r="AK31" s="638"/>
      <c r="AL31" s="638"/>
      <c r="AM31" s="638"/>
      <c r="AN31" s="638"/>
      <c r="AO31" s="638"/>
      <c r="AP31" s="639"/>
      <c r="AQ31" s="637">
        <f>AH26+AH28+AH29+AH30</f>
        <v>0</v>
      </c>
      <c r="AR31" s="638"/>
      <c r="AS31" s="638"/>
      <c r="AT31" s="638"/>
      <c r="AU31" s="638"/>
      <c r="AV31" s="638"/>
      <c r="AW31" s="638"/>
      <c r="AX31" s="638"/>
      <c r="AY31" s="639"/>
      <c r="BB31" s="646" t="s">
        <v>1190</v>
      </c>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662"/>
      <c r="CH31" s="614">
        <v>0</v>
      </c>
      <c r="CI31" s="615"/>
      <c r="CJ31" s="615"/>
      <c r="CK31" s="615"/>
      <c r="CL31" s="615"/>
      <c r="CM31" s="615"/>
      <c r="CN31" s="615"/>
      <c r="CO31" s="615"/>
      <c r="CP31" s="616"/>
      <c r="CQ31" s="614">
        <v>0</v>
      </c>
      <c r="CR31" s="615"/>
      <c r="CS31" s="615"/>
      <c r="CT31" s="615"/>
      <c r="CU31" s="615"/>
      <c r="CV31" s="615"/>
      <c r="CW31" s="615"/>
      <c r="CX31" s="615"/>
      <c r="CY31" s="616"/>
      <c r="DB31" s="479">
        <f t="shared" si="3"/>
        <v>0</v>
      </c>
      <c r="DC31" s="479"/>
      <c r="DD31" s="479"/>
      <c r="DE31" s="479"/>
      <c r="DF31" s="479"/>
      <c r="DG31" s="479"/>
      <c r="DH31" s="479"/>
      <c r="DI31" s="479"/>
      <c r="DJ31" s="479"/>
      <c r="DK31" s="479"/>
      <c r="DL31" s="590">
        <f t="shared" si="4"/>
        <v>0.9</v>
      </c>
      <c r="DM31" s="590"/>
      <c r="DN31" s="590"/>
      <c r="DO31" s="590"/>
      <c r="DP31" s="590"/>
      <c r="DQ31" s="590"/>
      <c r="DR31" s="590"/>
      <c r="DS31" s="590"/>
      <c r="DT31" s="590"/>
      <c r="DU31" s="590"/>
      <c r="DV31" s="451">
        <v>0</v>
      </c>
      <c r="DW31" s="451"/>
      <c r="DX31" s="451"/>
      <c r="DY31" s="451"/>
      <c r="DZ31" s="451"/>
      <c r="EA31" s="451"/>
      <c r="EB31" s="451"/>
      <c r="EC31" s="451"/>
      <c r="ED31" s="451"/>
      <c r="EE31" s="451"/>
      <c r="EF31" s="451">
        <v>0</v>
      </c>
      <c r="EG31" s="451"/>
      <c r="EH31" s="451"/>
      <c r="EI31" s="451"/>
      <c r="EJ31" s="451"/>
      <c r="EK31" s="451"/>
      <c r="EL31" s="451"/>
      <c r="EM31" s="451"/>
      <c r="EN31" s="451"/>
      <c r="EO31" s="451"/>
      <c r="EP31" s="480">
        <f t="shared" si="5"/>
        <v>0</v>
      </c>
      <c r="EQ31" s="480"/>
      <c r="ER31" s="480"/>
      <c r="ES31" s="480"/>
      <c r="ET31" s="480"/>
      <c r="EU31" s="480"/>
      <c r="EV31" s="480"/>
      <c r="EW31" s="480"/>
      <c r="EX31" s="480"/>
      <c r="EY31" s="480"/>
    </row>
    <row r="32" spans="1:155" ht="12.75" customHeight="1" thickTop="1">
      <c r="A32" s="20"/>
      <c r="B32" s="56" t="str">
        <f>"ADD: CASH FUND BALANCE AS PER BALANCE SHEET 6-30-"&amp;Help!C18+1</f>
        <v>ADD: CASH FUND BALANCE AS PER BALANCE SHEET 6-30-2012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640"/>
      <c r="AI32" s="641"/>
      <c r="AJ32" s="641"/>
      <c r="AK32" s="641"/>
      <c r="AL32" s="641"/>
      <c r="AM32" s="641"/>
      <c r="AN32" s="641"/>
      <c r="AO32" s="641"/>
      <c r="AP32" s="642"/>
      <c r="AQ32" s="537">
        <f>AQ15</f>
        <v>0</v>
      </c>
      <c r="AR32" s="538"/>
      <c r="AS32" s="538"/>
      <c r="AT32" s="538"/>
      <c r="AU32" s="538"/>
      <c r="AV32" s="538"/>
      <c r="AW32" s="538"/>
      <c r="AX32" s="538"/>
      <c r="AY32" s="539"/>
      <c r="BB32" s="646" t="s">
        <v>1191</v>
      </c>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662"/>
      <c r="CH32" s="614">
        <v>0</v>
      </c>
      <c r="CI32" s="615"/>
      <c r="CJ32" s="615"/>
      <c r="CK32" s="615"/>
      <c r="CL32" s="615"/>
      <c r="CM32" s="615"/>
      <c r="CN32" s="615"/>
      <c r="CO32" s="615"/>
      <c r="CP32" s="616"/>
      <c r="CQ32" s="614">
        <v>0</v>
      </c>
      <c r="CR32" s="615"/>
      <c r="CS32" s="615"/>
      <c r="CT32" s="615"/>
      <c r="CU32" s="615"/>
      <c r="CV32" s="615"/>
      <c r="CW32" s="615"/>
      <c r="CX32" s="615"/>
      <c r="CY32" s="616"/>
      <c r="DB32" s="479">
        <f t="shared" si="3"/>
        <v>0</v>
      </c>
      <c r="DC32" s="479"/>
      <c r="DD32" s="479"/>
      <c r="DE32" s="479"/>
      <c r="DF32" s="479"/>
      <c r="DG32" s="479"/>
      <c r="DH32" s="479"/>
      <c r="DI32" s="479"/>
      <c r="DJ32" s="479"/>
      <c r="DK32" s="479"/>
      <c r="DL32" s="590">
        <f t="shared" si="4"/>
        <v>0.9</v>
      </c>
      <c r="DM32" s="590"/>
      <c r="DN32" s="590"/>
      <c r="DO32" s="590"/>
      <c r="DP32" s="590"/>
      <c r="DQ32" s="590"/>
      <c r="DR32" s="590"/>
      <c r="DS32" s="590"/>
      <c r="DT32" s="590"/>
      <c r="DU32" s="590"/>
      <c r="DV32" s="451">
        <v>0</v>
      </c>
      <c r="DW32" s="451"/>
      <c r="DX32" s="451"/>
      <c r="DY32" s="451"/>
      <c r="DZ32" s="451"/>
      <c r="EA32" s="451"/>
      <c r="EB32" s="451"/>
      <c r="EC32" s="451"/>
      <c r="ED32" s="451"/>
      <c r="EE32" s="451"/>
      <c r="EF32" s="451">
        <v>0</v>
      </c>
      <c r="EG32" s="451"/>
      <c r="EH32" s="451"/>
      <c r="EI32" s="451"/>
      <c r="EJ32" s="451"/>
      <c r="EK32" s="451"/>
      <c r="EL32" s="451"/>
      <c r="EM32" s="451"/>
      <c r="EN32" s="451"/>
      <c r="EO32" s="451"/>
      <c r="EP32" s="480">
        <f t="shared" si="5"/>
        <v>0</v>
      </c>
      <c r="EQ32" s="480"/>
      <c r="ER32" s="480"/>
      <c r="ES32" s="480"/>
      <c r="ET32" s="480"/>
      <c r="EU32" s="480"/>
      <c r="EV32" s="480"/>
      <c r="EW32" s="480"/>
      <c r="EX32" s="480"/>
      <c r="EY32" s="480"/>
    </row>
    <row r="33" spans="1:155" ht="12.75" customHeight="1" thickBot="1">
      <c r="A33" s="20"/>
      <c r="B33" s="54"/>
      <c r="C33" s="55"/>
      <c r="D33" s="55"/>
      <c r="E33" s="55"/>
      <c r="F33" s="55"/>
      <c r="G33" s="55" t="s">
        <v>53</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634"/>
      <c r="AI33" s="635"/>
      <c r="AJ33" s="635"/>
      <c r="AK33" s="635"/>
      <c r="AL33" s="635"/>
      <c r="AM33" s="635"/>
      <c r="AN33" s="635"/>
      <c r="AO33" s="635"/>
      <c r="AP33" s="636"/>
      <c r="AQ33" s="637">
        <f>AQ32+AQ31</f>
        <v>0</v>
      </c>
      <c r="AR33" s="638"/>
      <c r="AS33" s="638"/>
      <c r="AT33" s="638"/>
      <c r="AU33" s="638"/>
      <c r="AV33" s="638"/>
      <c r="AW33" s="638"/>
      <c r="AX33" s="638"/>
      <c r="AY33" s="639"/>
      <c r="BB33" s="646" t="s">
        <v>1192</v>
      </c>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662"/>
      <c r="CH33" s="614">
        <v>0</v>
      </c>
      <c r="CI33" s="615"/>
      <c r="CJ33" s="615"/>
      <c r="CK33" s="615"/>
      <c r="CL33" s="615"/>
      <c r="CM33" s="615"/>
      <c r="CN33" s="615"/>
      <c r="CO33" s="615"/>
      <c r="CP33" s="616"/>
      <c r="CQ33" s="614">
        <v>0</v>
      </c>
      <c r="CR33" s="615"/>
      <c r="CS33" s="615"/>
      <c r="CT33" s="615"/>
      <c r="CU33" s="615"/>
      <c r="CV33" s="615"/>
      <c r="CW33" s="615"/>
      <c r="CX33" s="615"/>
      <c r="CY33" s="616"/>
      <c r="DB33" s="479">
        <f t="shared" si="3"/>
        <v>0</v>
      </c>
      <c r="DC33" s="479"/>
      <c r="DD33" s="479"/>
      <c r="DE33" s="479"/>
      <c r="DF33" s="479"/>
      <c r="DG33" s="479"/>
      <c r="DH33" s="479"/>
      <c r="DI33" s="479"/>
      <c r="DJ33" s="479"/>
      <c r="DK33" s="479"/>
      <c r="DL33" s="590">
        <f t="shared" si="4"/>
        <v>0.9</v>
      </c>
      <c r="DM33" s="590"/>
      <c r="DN33" s="590"/>
      <c r="DO33" s="590"/>
      <c r="DP33" s="590"/>
      <c r="DQ33" s="590"/>
      <c r="DR33" s="590"/>
      <c r="DS33" s="590"/>
      <c r="DT33" s="590"/>
      <c r="DU33" s="590"/>
      <c r="DV33" s="451">
        <v>0</v>
      </c>
      <c r="DW33" s="451"/>
      <c r="DX33" s="451"/>
      <c r="DY33" s="451"/>
      <c r="DZ33" s="451"/>
      <c r="EA33" s="451"/>
      <c r="EB33" s="451"/>
      <c r="EC33" s="451"/>
      <c r="ED33" s="451"/>
      <c r="EE33" s="451"/>
      <c r="EF33" s="451">
        <v>0</v>
      </c>
      <c r="EG33" s="451"/>
      <c r="EH33" s="451"/>
      <c r="EI33" s="451"/>
      <c r="EJ33" s="451"/>
      <c r="EK33" s="451"/>
      <c r="EL33" s="451"/>
      <c r="EM33" s="451"/>
      <c r="EN33" s="451"/>
      <c r="EO33" s="451"/>
      <c r="EP33" s="480">
        <f t="shared" si="5"/>
        <v>0</v>
      </c>
      <c r="EQ33" s="480"/>
      <c r="ER33" s="480"/>
      <c r="ES33" s="480"/>
      <c r="ET33" s="480"/>
      <c r="EU33" s="480"/>
      <c r="EV33" s="480"/>
      <c r="EW33" s="480"/>
      <c r="EX33" s="480"/>
      <c r="EY33" s="480"/>
    </row>
    <row r="34" spans="1:155" ht="12.75" customHeight="1" thickTop="1" thickBot="1">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18"/>
      <c r="AJ34" s="18"/>
      <c r="AK34" s="18"/>
      <c r="AL34" s="18"/>
      <c r="AM34" s="18"/>
      <c r="AN34" s="18"/>
      <c r="AO34" s="18"/>
      <c r="AP34" s="18"/>
      <c r="AQ34" s="18"/>
      <c r="AR34" s="18"/>
      <c r="AS34" s="18"/>
      <c r="AT34" s="18"/>
      <c r="AU34" s="18"/>
      <c r="AV34" s="18"/>
      <c r="AW34" s="18"/>
      <c r="AX34" s="18"/>
      <c r="AY34" s="18"/>
      <c r="AZ34" s="18"/>
      <c r="BB34" s="543" t="s">
        <v>78</v>
      </c>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662"/>
      <c r="CH34" s="614">
        <v>0</v>
      </c>
      <c r="CI34" s="615"/>
      <c r="CJ34" s="615"/>
      <c r="CK34" s="615"/>
      <c r="CL34" s="615"/>
      <c r="CM34" s="615"/>
      <c r="CN34" s="615"/>
      <c r="CO34" s="615"/>
      <c r="CP34" s="616"/>
      <c r="CQ34" s="614">
        <v>0</v>
      </c>
      <c r="CR34" s="615"/>
      <c r="CS34" s="615"/>
      <c r="CT34" s="615"/>
      <c r="CU34" s="615"/>
      <c r="CV34" s="615"/>
      <c r="CW34" s="615"/>
      <c r="CX34" s="615"/>
      <c r="CY34" s="616"/>
      <c r="DB34" s="479">
        <f t="shared" si="3"/>
        <v>0</v>
      </c>
      <c r="DC34" s="479"/>
      <c r="DD34" s="479"/>
      <c r="DE34" s="479"/>
      <c r="DF34" s="479"/>
      <c r="DG34" s="479"/>
      <c r="DH34" s="479"/>
      <c r="DI34" s="479"/>
      <c r="DJ34" s="479"/>
      <c r="DK34" s="479"/>
      <c r="DL34" s="590">
        <f t="shared" si="4"/>
        <v>0.9</v>
      </c>
      <c r="DM34" s="590"/>
      <c r="DN34" s="590"/>
      <c r="DO34" s="590"/>
      <c r="DP34" s="590"/>
      <c r="DQ34" s="590"/>
      <c r="DR34" s="590"/>
      <c r="DS34" s="590"/>
      <c r="DT34" s="590"/>
      <c r="DU34" s="590"/>
      <c r="DV34" s="451">
        <v>0</v>
      </c>
      <c r="DW34" s="451"/>
      <c r="DX34" s="451"/>
      <c r="DY34" s="451"/>
      <c r="DZ34" s="451"/>
      <c r="EA34" s="451"/>
      <c r="EB34" s="451"/>
      <c r="EC34" s="451"/>
      <c r="ED34" s="451"/>
      <c r="EE34" s="451"/>
      <c r="EF34" s="451">
        <v>0</v>
      </c>
      <c r="EG34" s="451"/>
      <c r="EH34" s="451"/>
      <c r="EI34" s="451"/>
      <c r="EJ34" s="451"/>
      <c r="EK34" s="451"/>
      <c r="EL34" s="451"/>
      <c r="EM34" s="451"/>
      <c r="EN34" s="451"/>
      <c r="EO34" s="451"/>
      <c r="EP34" s="480">
        <f t="shared" si="5"/>
        <v>0</v>
      </c>
      <c r="EQ34" s="480"/>
      <c r="ER34" s="480"/>
      <c r="ES34" s="480"/>
      <c r="ET34" s="480"/>
      <c r="EU34" s="480"/>
      <c r="EV34" s="480"/>
      <c r="EW34" s="480"/>
      <c r="EX34" s="480"/>
      <c r="EY34" s="480"/>
    </row>
    <row r="35" spans="1:155" ht="12.75" customHeight="1" thickTop="1" thickBot="1">
      <c r="A35" s="20"/>
      <c r="B35" s="28" t="str">
        <f>"Schedule 3, Cash Fund Balance Analysis - June 30, "&amp;Help!C18+1</f>
        <v>Schedule 3, Cash Fund Balance Analysis - June 30, 2012</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30"/>
      <c r="AJ35" s="30"/>
      <c r="AK35" s="30"/>
      <c r="AL35" s="30"/>
      <c r="AM35" s="30"/>
      <c r="AN35" s="30"/>
      <c r="AO35" s="30"/>
      <c r="AP35" s="30"/>
      <c r="AQ35" s="592" t="s">
        <v>32</v>
      </c>
      <c r="AR35" s="581"/>
      <c r="AS35" s="581"/>
      <c r="AT35" s="581"/>
      <c r="AU35" s="581"/>
      <c r="AV35" s="581"/>
      <c r="AW35" s="581"/>
      <c r="AX35" s="581"/>
      <c r="AY35" s="582"/>
      <c r="BB35" s="543" t="s">
        <v>79</v>
      </c>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662"/>
      <c r="CH35" s="614">
        <v>0</v>
      </c>
      <c r="CI35" s="615"/>
      <c r="CJ35" s="615"/>
      <c r="CK35" s="615"/>
      <c r="CL35" s="615"/>
      <c r="CM35" s="615"/>
      <c r="CN35" s="615"/>
      <c r="CO35" s="615"/>
      <c r="CP35" s="616"/>
      <c r="CQ35" s="614">
        <v>0</v>
      </c>
      <c r="CR35" s="615"/>
      <c r="CS35" s="615"/>
      <c r="CT35" s="615"/>
      <c r="CU35" s="615"/>
      <c r="CV35" s="615"/>
      <c r="CW35" s="615"/>
      <c r="CX35" s="615"/>
      <c r="CY35" s="616"/>
      <c r="DB35" s="479">
        <f t="shared" si="3"/>
        <v>0</v>
      </c>
      <c r="DC35" s="479"/>
      <c r="DD35" s="479"/>
      <c r="DE35" s="479"/>
      <c r="DF35" s="479"/>
      <c r="DG35" s="479"/>
      <c r="DH35" s="479"/>
      <c r="DI35" s="479"/>
      <c r="DJ35" s="479"/>
      <c r="DK35" s="479"/>
      <c r="DL35" s="590">
        <f t="shared" si="4"/>
        <v>0.9</v>
      </c>
      <c r="DM35" s="590"/>
      <c r="DN35" s="590"/>
      <c r="DO35" s="590"/>
      <c r="DP35" s="590"/>
      <c r="DQ35" s="590"/>
      <c r="DR35" s="590"/>
      <c r="DS35" s="590"/>
      <c r="DT35" s="590"/>
      <c r="DU35" s="590"/>
      <c r="DV35" s="451">
        <v>0</v>
      </c>
      <c r="DW35" s="451"/>
      <c r="DX35" s="451"/>
      <c r="DY35" s="451"/>
      <c r="DZ35" s="451"/>
      <c r="EA35" s="451"/>
      <c r="EB35" s="451"/>
      <c r="EC35" s="451"/>
      <c r="ED35" s="451"/>
      <c r="EE35" s="451"/>
      <c r="EF35" s="451">
        <v>0</v>
      </c>
      <c r="EG35" s="451"/>
      <c r="EH35" s="451"/>
      <c r="EI35" s="451"/>
      <c r="EJ35" s="451"/>
      <c r="EK35" s="451"/>
      <c r="EL35" s="451"/>
      <c r="EM35" s="451"/>
      <c r="EN35" s="451"/>
      <c r="EO35" s="451"/>
      <c r="EP35" s="480">
        <f t="shared" si="5"/>
        <v>0</v>
      </c>
      <c r="EQ35" s="480"/>
      <c r="ER35" s="480"/>
      <c r="ES35" s="480"/>
      <c r="ET35" s="480"/>
      <c r="EU35" s="480"/>
      <c r="EV35" s="480"/>
      <c r="EW35" s="480"/>
      <c r="EX35" s="480"/>
      <c r="EY35" s="480"/>
    </row>
    <row r="36" spans="1:155" ht="12.75" customHeight="1" thickTop="1" thickBot="1">
      <c r="A36" s="20"/>
      <c r="B36" s="22" t="s">
        <v>54</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35"/>
      <c r="AJ36" s="35"/>
      <c r="AK36" s="35"/>
      <c r="AL36" s="35"/>
      <c r="AM36" s="35"/>
      <c r="AN36" s="35"/>
      <c r="AO36" s="35"/>
      <c r="AP36" s="35"/>
      <c r="AQ36" s="537"/>
      <c r="AR36" s="538"/>
      <c r="AS36" s="538"/>
      <c r="AT36" s="538"/>
      <c r="AU36" s="538"/>
      <c r="AV36" s="538"/>
      <c r="AW36" s="538"/>
      <c r="AX36" s="538"/>
      <c r="AY36" s="539"/>
      <c r="BB36" s="61"/>
      <c r="BC36" s="1"/>
      <c r="BD36" s="1"/>
      <c r="BE36" s="1"/>
      <c r="BF36" s="1"/>
      <c r="BG36" s="1" t="s">
        <v>80</v>
      </c>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66"/>
      <c r="CH36" s="601">
        <f>SUM(CH22:CP35)</f>
        <v>0</v>
      </c>
      <c r="CI36" s="603"/>
      <c r="CJ36" s="603"/>
      <c r="CK36" s="603"/>
      <c r="CL36" s="603"/>
      <c r="CM36" s="603"/>
      <c r="CN36" s="603"/>
      <c r="CO36" s="603"/>
      <c r="CP36" s="604"/>
      <c r="CQ36" s="601">
        <f>SUM(CQ22:CY35)</f>
        <v>0</v>
      </c>
      <c r="CR36" s="603"/>
      <c r="CS36" s="603"/>
      <c r="CT36" s="603"/>
      <c r="CU36" s="603"/>
      <c r="CV36" s="603"/>
      <c r="CW36" s="603"/>
      <c r="CX36" s="603"/>
      <c r="CY36" s="604"/>
      <c r="DB36" s="447">
        <f>SUM(DB22:DK35)</f>
        <v>0</v>
      </c>
      <c r="DC36" s="447"/>
      <c r="DD36" s="447"/>
      <c r="DE36" s="447"/>
      <c r="DF36" s="447"/>
      <c r="DG36" s="447"/>
      <c r="DH36" s="447"/>
      <c r="DI36" s="447"/>
      <c r="DJ36" s="447"/>
      <c r="DK36" s="447"/>
      <c r="DL36" s="599"/>
      <c r="DM36" s="599"/>
      <c r="DN36" s="599"/>
      <c r="DO36" s="599"/>
      <c r="DP36" s="599"/>
      <c r="DQ36" s="599"/>
      <c r="DR36" s="599"/>
      <c r="DS36" s="599"/>
      <c r="DT36" s="599"/>
      <c r="DU36" s="599"/>
      <c r="DV36" s="447">
        <f>SUM(DV22:EE35)</f>
        <v>0</v>
      </c>
      <c r="DW36" s="447"/>
      <c r="DX36" s="447"/>
      <c r="DY36" s="447"/>
      <c r="DZ36" s="447"/>
      <c r="EA36" s="447"/>
      <c r="EB36" s="447"/>
      <c r="EC36" s="447"/>
      <c r="ED36" s="447"/>
      <c r="EE36" s="447"/>
      <c r="EF36" s="447">
        <f>SUM(EF22:EO35)</f>
        <v>0</v>
      </c>
      <c r="EG36" s="447"/>
      <c r="EH36" s="447"/>
      <c r="EI36" s="447"/>
      <c r="EJ36" s="447"/>
      <c r="EK36" s="447"/>
      <c r="EL36" s="447"/>
      <c r="EM36" s="447"/>
      <c r="EN36" s="447"/>
      <c r="EO36" s="447"/>
      <c r="EP36" s="447">
        <f>SUM(EP22:EY35)</f>
        <v>0</v>
      </c>
      <c r="EQ36" s="447"/>
      <c r="ER36" s="447"/>
      <c r="ES36" s="447"/>
      <c r="ET36" s="447"/>
      <c r="EU36" s="447"/>
      <c r="EV36" s="447"/>
      <c r="EW36" s="447"/>
      <c r="EX36" s="447"/>
      <c r="EY36" s="601"/>
    </row>
    <row r="37" spans="1:155" ht="12.75" customHeight="1" thickTop="1">
      <c r="A37" s="20"/>
      <c r="B37" s="43" t="s">
        <v>55</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45"/>
      <c r="AK37" s="45"/>
      <c r="AL37" s="45"/>
      <c r="AM37" s="45"/>
      <c r="AN37" s="45"/>
      <c r="AO37" s="45"/>
      <c r="AP37" s="45"/>
      <c r="AQ37" s="626">
        <f>BB114</f>
        <v>0</v>
      </c>
      <c r="AR37" s="627"/>
      <c r="AS37" s="627"/>
      <c r="AT37" s="627"/>
      <c r="AU37" s="627"/>
      <c r="AV37" s="627"/>
      <c r="AW37" s="627"/>
      <c r="AX37" s="627"/>
      <c r="AY37" s="628"/>
      <c r="BB37" s="547" t="s">
        <v>81</v>
      </c>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548"/>
      <c r="CB37" s="548"/>
      <c r="CC37" s="548"/>
      <c r="CD37" s="548"/>
      <c r="CE37" s="548"/>
      <c r="CF37" s="548"/>
      <c r="CG37" s="667"/>
      <c r="CH37" s="668"/>
      <c r="CI37" s="669"/>
      <c r="CJ37" s="669"/>
      <c r="CK37" s="669"/>
      <c r="CL37" s="669"/>
      <c r="CM37" s="669"/>
      <c r="CN37" s="669"/>
      <c r="CO37" s="669"/>
      <c r="CP37" s="670"/>
      <c r="CQ37" s="668"/>
      <c r="CR37" s="669"/>
      <c r="CS37" s="669"/>
      <c r="CT37" s="669"/>
      <c r="CU37" s="669"/>
      <c r="CV37" s="669"/>
      <c r="CW37" s="669"/>
      <c r="CX37" s="669"/>
      <c r="CY37" s="670"/>
      <c r="DB37" s="478"/>
      <c r="DC37" s="478"/>
      <c r="DD37" s="478"/>
      <c r="DE37" s="478"/>
      <c r="DF37" s="478"/>
      <c r="DG37" s="478"/>
      <c r="DH37" s="478"/>
      <c r="DI37" s="478"/>
      <c r="DJ37" s="478"/>
      <c r="DK37" s="478"/>
      <c r="DL37" s="590"/>
      <c r="DM37" s="590"/>
      <c r="DN37" s="590"/>
      <c r="DO37" s="590"/>
      <c r="DP37" s="590"/>
      <c r="DQ37" s="590"/>
      <c r="DR37" s="590"/>
      <c r="DS37" s="590"/>
      <c r="DT37" s="590"/>
      <c r="DU37" s="590"/>
      <c r="DV37" s="483"/>
      <c r="DW37" s="483"/>
      <c r="DX37" s="483"/>
      <c r="DY37" s="483"/>
      <c r="DZ37" s="483"/>
      <c r="EA37" s="483"/>
      <c r="EB37" s="483"/>
      <c r="EC37" s="483"/>
      <c r="ED37" s="483"/>
      <c r="EE37" s="483"/>
      <c r="EF37" s="483"/>
      <c r="EG37" s="483"/>
      <c r="EH37" s="483"/>
      <c r="EI37" s="483"/>
      <c r="EJ37" s="483"/>
      <c r="EK37" s="483"/>
      <c r="EL37" s="483"/>
      <c r="EM37" s="483"/>
      <c r="EN37" s="483"/>
      <c r="EO37" s="483"/>
      <c r="EP37" s="483"/>
      <c r="EQ37" s="483"/>
      <c r="ER37" s="483"/>
      <c r="ES37" s="483"/>
      <c r="ET37" s="483"/>
      <c r="EU37" s="483"/>
      <c r="EV37" s="483"/>
      <c r="EW37" s="483"/>
      <c r="EX37" s="483"/>
      <c r="EY37" s="483"/>
    </row>
    <row r="38" spans="1:155" ht="12.75" customHeight="1">
      <c r="A38" s="20"/>
      <c r="B38" s="43" t="s">
        <v>56</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5"/>
      <c r="AJ38" s="45"/>
      <c r="AK38" s="45"/>
      <c r="AL38" s="45"/>
      <c r="AM38" s="45"/>
      <c r="AN38" s="45"/>
      <c r="AO38" s="45"/>
      <c r="AP38" s="45"/>
      <c r="AQ38" s="626">
        <f>EQ92+EQ93+EQ91</f>
        <v>0</v>
      </c>
      <c r="AR38" s="627"/>
      <c r="AS38" s="627"/>
      <c r="AT38" s="627"/>
      <c r="AU38" s="627"/>
      <c r="AV38" s="627"/>
      <c r="AW38" s="627"/>
      <c r="AX38" s="627"/>
      <c r="AY38" s="628"/>
      <c r="BB38" s="646" t="s">
        <v>1193</v>
      </c>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662"/>
      <c r="CH38" s="614">
        <v>0</v>
      </c>
      <c r="CI38" s="615"/>
      <c r="CJ38" s="615"/>
      <c r="CK38" s="615"/>
      <c r="CL38" s="615"/>
      <c r="CM38" s="615"/>
      <c r="CN38" s="615"/>
      <c r="CO38" s="615"/>
      <c r="CP38" s="616"/>
      <c r="CQ38" s="614">
        <v>0</v>
      </c>
      <c r="CR38" s="615"/>
      <c r="CS38" s="615"/>
      <c r="CT38" s="615"/>
      <c r="CU38" s="615"/>
      <c r="CV38" s="615"/>
      <c r="CW38" s="615"/>
      <c r="CX38" s="615"/>
      <c r="CY38" s="616"/>
      <c r="DB38" s="479">
        <f t="shared" ref="DB38:DB46" si="6">CQ38-CH38</f>
        <v>0</v>
      </c>
      <c r="DC38" s="479"/>
      <c r="DD38" s="479"/>
      <c r="DE38" s="479"/>
      <c r="DF38" s="479"/>
      <c r="DG38" s="479"/>
      <c r="DH38" s="479"/>
      <c r="DI38" s="479"/>
      <c r="DJ38" s="479"/>
      <c r="DK38" s="479"/>
      <c r="DL38" s="590">
        <f t="shared" ref="DL38:DL46" si="7">IF(CQ38=0,0.9,IF(EF38=0,0,EF38/CQ38))</f>
        <v>0.9</v>
      </c>
      <c r="DM38" s="590"/>
      <c r="DN38" s="590"/>
      <c r="DO38" s="590"/>
      <c r="DP38" s="590"/>
      <c r="DQ38" s="590"/>
      <c r="DR38" s="590"/>
      <c r="DS38" s="590"/>
      <c r="DT38" s="590"/>
      <c r="DU38" s="590"/>
      <c r="DV38" s="451">
        <v>0</v>
      </c>
      <c r="DW38" s="451"/>
      <c r="DX38" s="451"/>
      <c r="DY38" s="451"/>
      <c r="DZ38" s="451"/>
      <c r="EA38" s="451"/>
      <c r="EB38" s="451"/>
      <c r="EC38" s="451"/>
      <c r="ED38" s="451"/>
      <c r="EE38" s="451"/>
      <c r="EF38" s="451">
        <v>0</v>
      </c>
      <c r="EG38" s="451"/>
      <c r="EH38" s="451"/>
      <c r="EI38" s="451"/>
      <c r="EJ38" s="451"/>
      <c r="EK38" s="451"/>
      <c r="EL38" s="451"/>
      <c r="EM38" s="451"/>
      <c r="EN38" s="451"/>
      <c r="EO38" s="451"/>
      <c r="EP38" s="480">
        <f t="shared" ref="EP38:EP46" si="8">EF38</f>
        <v>0</v>
      </c>
      <c r="EQ38" s="480"/>
      <c r="ER38" s="480"/>
      <c r="ES38" s="480"/>
      <c r="ET38" s="480"/>
      <c r="EU38" s="480"/>
      <c r="EV38" s="480"/>
      <c r="EW38" s="480"/>
      <c r="EX38" s="480"/>
      <c r="EY38" s="480"/>
    </row>
    <row r="39" spans="1:155" ht="12.75" customHeight="1">
      <c r="A39" s="20"/>
      <c r="B39" s="43" t="str">
        <f>"Fiscal Year "&amp;Help!C18&amp;"-"&amp;Help!C18+1&amp;" Lapsed Appropriations"</f>
        <v>Fiscal Year 2011-2012 Lapsed Appropriations</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5"/>
      <c r="AJ39" s="45"/>
      <c r="AK39" s="45"/>
      <c r="AL39" s="45"/>
      <c r="AM39" s="45"/>
      <c r="AN39" s="45"/>
      <c r="AO39" s="45"/>
      <c r="AP39" s="45"/>
      <c r="AQ39" s="626">
        <f>CE453</f>
        <v>0</v>
      </c>
      <c r="AR39" s="627"/>
      <c r="AS39" s="627"/>
      <c r="AT39" s="627"/>
      <c r="AU39" s="627"/>
      <c r="AV39" s="627"/>
      <c r="AW39" s="627"/>
      <c r="AX39" s="627"/>
      <c r="AY39" s="628"/>
      <c r="BB39" s="646" t="s">
        <v>1194</v>
      </c>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662"/>
      <c r="CH39" s="614">
        <v>0</v>
      </c>
      <c r="CI39" s="615"/>
      <c r="CJ39" s="615"/>
      <c r="CK39" s="615"/>
      <c r="CL39" s="615"/>
      <c r="CM39" s="615"/>
      <c r="CN39" s="615"/>
      <c r="CO39" s="615"/>
      <c r="CP39" s="616"/>
      <c r="CQ39" s="614">
        <v>0</v>
      </c>
      <c r="CR39" s="615"/>
      <c r="CS39" s="615"/>
      <c r="CT39" s="615"/>
      <c r="CU39" s="615"/>
      <c r="CV39" s="615"/>
      <c r="CW39" s="615"/>
      <c r="CX39" s="615"/>
      <c r="CY39" s="616"/>
      <c r="DB39" s="479">
        <f t="shared" si="6"/>
        <v>0</v>
      </c>
      <c r="DC39" s="479"/>
      <c r="DD39" s="479"/>
      <c r="DE39" s="479"/>
      <c r="DF39" s="479"/>
      <c r="DG39" s="479"/>
      <c r="DH39" s="479"/>
      <c r="DI39" s="479"/>
      <c r="DJ39" s="479"/>
      <c r="DK39" s="479"/>
      <c r="DL39" s="590">
        <f t="shared" si="7"/>
        <v>0.9</v>
      </c>
      <c r="DM39" s="590"/>
      <c r="DN39" s="590"/>
      <c r="DO39" s="590"/>
      <c r="DP39" s="590"/>
      <c r="DQ39" s="590"/>
      <c r="DR39" s="590"/>
      <c r="DS39" s="590"/>
      <c r="DT39" s="590"/>
      <c r="DU39" s="590"/>
      <c r="DV39" s="451">
        <v>0</v>
      </c>
      <c r="DW39" s="451"/>
      <c r="DX39" s="451"/>
      <c r="DY39" s="451"/>
      <c r="DZ39" s="451"/>
      <c r="EA39" s="451"/>
      <c r="EB39" s="451"/>
      <c r="EC39" s="451"/>
      <c r="ED39" s="451"/>
      <c r="EE39" s="451"/>
      <c r="EF39" s="451">
        <v>0</v>
      </c>
      <c r="EG39" s="451"/>
      <c r="EH39" s="451"/>
      <c r="EI39" s="451"/>
      <c r="EJ39" s="451"/>
      <c r="EK39" s="451"/>
      <c r="EL39" s="451"/>
      <c r="EM39" s="451"/>
      <c r="EN39" s="451"/>
      <c r="EO39" s="451"/>
      <c r="EP39" s="480">
        <f t="shared" si="8"/>
        <v>0</v>
      </c>
      <c r="EQ39" s="480"/>
      <c r="ER39" s="480"/>
      <c r="ES39" s="480"/>
      <c r="ET39" s="480"/>
      <c r="EU39" s="480"/>
      <c r="EV39" s="480"/>
      <c r="EW39" s="480"/>
      <c r="EX39" s="480"/>
      <c r="EY39" s="480"/>
    </row>
    <row r="40" spans="1:155" ht="12.75" customHeight="1">
      <c r="A40" s="20"/>
      <c r="B40" s="43" t="str">
        <f>"Fiscal Year "&amp;(Help!C18-1)&amp;"-"&amp;Help!C18&amp;" Lapsed Appropriations"</f>
        <v>Fiscal Year 2010-2011 Lapsed Appropriations</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5"/>
      <c r="AJ40" s="45"/>
      <c r="AK40" s="45"/>
      <c r="AL40" s="45"/>
      <c r="AM40" s="45"/>
      <c r="AN40" s="45"/>
      <c r="AO40" s="45"/>
      <c r="AP40" s="45"/>
      <c r="AQ40" s="626">
        <f>AL450</f>
        <v>0</v>
      </c>
      <c r="AR40" s="627"/>
      <c r="AS40" s="627"/>
      <c r="AT40" s="627"/>
      <c r="AU40" s="627"/>
      <c r="AV40" s="627"/>
      <c r="AW40" s="627"/>
      <c r="AX40" s="627"/>
      <c r="AY40" s="628"/>
      <c r="BB40" s="646" t="s">
        <v>1195</v>
      </c>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662"/>
      <c r="CH40" s="614">
        <v>0</v>
      </c>
      <c r="CI40" s="615"/>
      <c r="CJ40" s="615"/>
      <c r="CK40" s="615"/>
      <c r="CL40" s="615"/>
      <c r="CM40" s="615"/>
      <c r="CN40" s="615"/>
      <c r="CO40" s="615"/>
      <c r="CP40" s="616"/>
      <c r="CQ40" s="614">
        <v>0</v>
      </c>
      <c r="CR40" s="615"/>
      <c r="CS40" s="615"/>
      <c r="CT40" s="615"/>
      <c r="CU40" s="615"/>
      <c r="CV40" s="615"/>
      <c r="CW40" s="615"/>
      <c r="CX40" s="615"/>
      <c r="CY40" s="616"/>
      <c r="DB40" s="479">
        <f t="shared" si="6"/>
        <v>0</v>
      </c>
      <c r="DC40" s="479"/>
      <c r="DD40" s="479"/>
      <c r="DE40" s="479"/>
      <c r="DF40" s="479"/>
      <c r="DG40" s="479"/>
      <c r="DH40" s="479"/>
      <c r="DI40" s="479"/>
      <c r="DJ40" s="479"/>
      <c r="DK40" s="479"/>
      <c r="DL40" s="590">
        <f t="shared" si="7"/>
        <v>0.9</v>
      </c>
      <c r="DM40" s="590"/>
      <c r="DN40" s="590"/>
      <c r="DO40" s="590"/>
      <c r="DP40" s="590"/>
      <c r="DQ40" s="590"/>
      <c r="DR40" s="590"/>
      <c r="DS40" s="590"/>
      <c r="DT40" s="590"/>
      <c r="DU40" s="590"/>
      <c r="DV40" s="451">
        <v>0</v>
      </c>
      <c r="DW40" s="451"/>
      <c r="DX40" s="451"/>
      <c r="DY40" s="451"/>
      <c r="DZ40" s="451"/>
      <c r="EA40" s="451"/>
      <c r="EB40" s="451"/>
      <c r="EC40" s="451"/>
      <c r="ED40" s="451"/>
      <c r="EE40" s="451"/>
      <c r="EF40" s="451">
        <v>0</v>
      </c>
      <c r="EG40" s="451"/>
      <c r="EH40" s="451"/>
      <c r="EI40" s="451"/>
      <c r="EJ40" s="451"/>
      <c r="EK40" s="451"/>
      <c r="EL40" s="451"/>
      <c r="EM40" s="451"/>
      <c r="EN40" s="451"/>
      <c r="EO40" s="451"/>
      <c r="EP40" s="480">
        <f t="shared" si="8"/>
        <v>0</v>
      </c>
      <c r="EQ40" s="480"/>
      <c r="ER40" s="480"/>
      <c r="ES40" s="480"/>
      <c r="ET40" s="480"/>
      <c r="EU40" s="480"/>
      <c r="EV40" s="480"/>
      <c r="EW40" s="480"/>
      <c r="EX40" s="480"/>
      <c r="EY40" s="480"/>
    </row>
    <row r="41" spans="1:155" ht="12.75" customHeight="1">
      <c r="A41" s="20"/>
      <c r="B41" s="43" t="s">
        <v>57</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5"/>
      <c r="AJ41" s="45"/>
      <c r="AK41" s="45"/>
      <c r="AL41" s="45"/>
      <c r="AM41" s="45"/>
      <c r="AN41" s="45"/>
      <c r="AO41" s="45"/>
      <c r="AP41" s="45"/>
      <c r="AQ41" s="626">
        <f>EQ109</f>
        <v>0</v>
      </c>
      <c r="AR41" s="627"/>
      <c r="AS41" s="627"/>
      <c r="AT41" s="627"/>
      <c r="AU41" s="627"/>
      <c r="AV41" s="627"/>
      <c r="AW41" s="627"/>
      <c r="AX41" s="627"/>
      <c r="AY41" s="628"/>
      <c r="BB41" s="646" t="s">
        <v>1196</v>
      </c>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662"/>
      <c r="CH41" s="614">
        <v>0</v>
      </c>
      <c r="CI41" s="615"/>
      <c r="CJ41" s="615"/>
      <c r="CK41" s="615"/>
      <c r="CL41" s="615"/>
      <c r="CM41" s="615"/>
      <c r="CN41" s="615"/>
      <c r="CO41" s="615"/>
      <c r="CP41" s="616"/>
      <c r="CQ41" s="614">
        <v>0</v>
      </c>
      <c r="CR41" s="615"/>
      <c r="CS41" s="615"/>
      <c r="CT41" s="615"/>
      <c r="CU41" s="615"/>
      <c r="CV41" s="615"/>
      <c r="CW41" s="615"/>
      <c r="CX41" s="615"/>
      <c r="CY41" s="616"/>
      <c r="DB41" s="479">
        <f t="shared" si="6"/>
        <v>0</v>
      </c>
      <c r="DC41" s="479"/>
      <c r="DD41" s="479"/>
      <c r="DE41" s="479"/>
      <c r="DF41" s="479"/>
      <c r="DG41" s="479"/>
      <c r="DH41" s="479"/>
      <c r="DI41" s="479"/>
      <c r="DJ41" s="479"/>
      <c r="DK41" s="479"/>
      <c r="DL41" s="590">
        <f t="shared" si="7"/>
        <v>0.9</v>
      </c>
      <c r="DM41" s="590"/>
      <c r="DN41" s="590"/>
      <c r="DO41" s="590"/>
      <c r="DP41" s="590"/>
      <c r="DQ41" s="590"/>
      <c r="DR41" s="590"/>
      <c r="DS41" s="590"/>
      <c r="DT41" s="590"/>
      <c r="DU41" s="590"/>
      <c r="DV41" s="451">
        <v>0</v>
      </c>
      <c r="DW41" s="451"/>
      <c r="DX41" s="451"/>
      <c r="DY41" s="451"/>
      <c r="DZ41" s="451"/>
      <c r="EA41" s="451"/>
      <c r="EB41" s="451"/>
      <c r="EC41" s="451"/>
      <c r="ED41" s="451"/>
      <c r="EE41" s="451"/>
      <c r="EF41" s="451">
        <v>0</v>
      </c>
      <c r="EG41" s="451"/>
      <c r="EH41" s="451"/>
      <c r="EI41" s="451"/>
      <c r="EJ41" s="451"/>
      <c r="EK41" s="451"/>
      <c r="EL41" s="451"/>
      <c r="EM41" s="451"/>
      <c r="EN41" s="451"/>
      <c r="EO41" s="451"/>
      <c r="EP41" s="480">
        <f t="shared" si="8"/>
        <v>0</v>
      </c>
      <c r="EQ41" s="480"/>
      <c r="ER41" s="480"/>
      <c r="ES41" s="480"/>
      <c r="ET41" s="480"/>
      <c r="EU41" s="480"/>
      <c r="EV41" s="480"/>
      <c r="EW41" s="480"/>
      <c r="EX41" s="480"/>
      <c r="EY41" s="480"/>
    </row>
    <row r="42" spans="1:155" ht="12.75" customHeight="1" thickBot="1">
      <c r="A42" s="20"/>
      <c r="B42" s="67" t="s">
        <v>58</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4"/>
      <c r="AJ42" s="64"/>
      <c r="AK42" s="64"/>
      <c r="AL42" s="64"/>
      <c r="AM42" s="64"/>
      <c r="AN42" s="64"/>
      <c r="AO42" s="64"/>
      <c r="AP42" s="64"/>
      <c r="AQ42" s="650">
        <f>FC68</f>
        <v>0</v>
      </c>
      <c r="AR42" s="651"/>
      <c r="AS42" s="651"/>
      <c r="AT42" s="651"/>
      <c r="AU42" s="651"/>
      <c r="AV42" s="651"/>
      <c r="AW42" s="651"/>
      <c r="AX42" s="651"/>
      <c r="AY42" s="652"/>
      <c r="BB42" s="646" t="s">
        <v>1197</v>
      </c>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662"/>
      <c r="CH42" s="614">
        <v>0</v>
      </c>
      <c r="CI42" s="615"/>
      <c r="CJ42" s="615"/>
      <c r="CK42" s="615"/>
      <c r="CL42" s="615"/>
      <c r="CM42" s="615"/>
      <c r="CN42" s="615"/>
      <c r="CO42" s="615"/>
      <c r="CP42" s="616"/>
      <c r="CQ42" s="614">
        <v>0</v>
      </c>
      <c r="CR42" s="615"/>
      <c r="CS42" s="615"/>
      <c r="CT42" s="615"/>
      <c r="CU42" s="615"/>
      <c r="CV42" s="615"/>
      <c r="CW42" s="615"/>
      <c r="CX42" s="615"/>
      <c r="CY42" s="616"/>
      <c r="DB42" s="479">
        <f t="shared" si="6"/>
        <v>0</v>
      </c>
      <c r="DC42" s="479"/>
      <c r="DD42" s="479"/>
      <c r="DE42" s="479"/>
      <c r="DF42" s="479"/>
      <c r="DG42" s="479"/>
      <c r="DH42" s="479"/>
      <c r="DI42" s="479"/>
      <c r="DJ42" s="479"/>
      <c r="DK42" s="479"/>
      <c r="DL42" s="590">
        <f t="shared" si="7"/>
        <v>0.9</v>
      </c>
      <c r="DM42" s="590"/>
      <c r="DN42" s="590"/>
      <c r="DO42" s="590"/>
      <c r="DP42" s="590"/>
      <c r="DQ42" s="590"/>
      <c r="DR42" s="590"/>
      <c r="DS42" s="590"/>
      <c r="DT42" s="590"/>
      <c r="DU42" s="590"/>
      <c r="DV42" s="451">
        <v>0</v>
      </c>
      <c r="DW42" s="451"/>
      <c r="DX42" s="451"/>
      <c r="DY42" s="451"/>
      <c r="DZ42" s="451"/>
      <c r="EA42" s="451"/>
      <c r="EB42" s="451"/>
      <c r="EC42" s="451"/>
      <c r="ED42" s="451"/>
      <c r="EE42" s="451"/>
      <c r="EF42" s="451">
        <v>0</v>
      </c>
      <c r="EG42" s="451"/>
      <c r="EH42" s="451"/>
      <c r="EI42" s="451"/>
      <c r="EJ42" s="451"/>
      <c r="EK42" s="451"/>
      <c r="EL42" s="451"/>
      <c r="EM42" s="451"/>
      <c r="EN42" s="451"/>
      <c r="EO42" s="451"/>
      <c r="EP42" s="480">
        <f t="shared" si="8"/>
        <v>0</v>
      </c>
      <c r="EQ42" s="480"/>
      <c r="ER42" s="480"/>
      <c r="ES42" s="480"/>
      <c r="ET42" s="480"/>
      <c r="EU42" s="480"/>
      <c r="EV42" s="480"/>
      <c r="EW42" s="480"/>
      <c r="EX42" s="480"/>
      <c r="EY42" s="480"/>
    </row>
    <row r="43" spans="1:155" ht="12.75" customHeight="1" thickTop="1" thickBot="1">
      <c r="A43" s="20"/>
      <c r="B43" s="28"/>
      <c r="C43" s="24"/>
      <c r="D43" s="24"/>
      <c r="E43" s="24"/>
      <c r="F43" s="24"/>
      <c r="G43" s="24" t="s">
        <v>59</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30"/>
      <c r="AJ43" s="30"/>
      <c r="AK43" s="30"/>
      <c r="AL43" s="30"/>
      <c r="AM43" s="30"/>
      <c r="AN43" s="30"/>
      <c r="AO43" s="30"/>
      <c r="AP43" s="30"/>
      <c r="AQ43" s="671">
        <f>AQ37+AQ38+AQ39+AQ40+AQ41+AQ42</f>
        <v>0</v>
      </c>
      <c r="AR43" s="672"/>
      <c r="AS43" s="672"/>
      <c r="AT43" s="672"/>
      <c r="AU43" s="672"/>
      <c r="AV43" s="672"/>
      <c r="AW43" s="672"/>
      <c r="AX43" s="672"/>
      <c r="AY43" s="673"/>
      <c r="BB43" s="646" t="s">
        <v>1198</v>
      </c>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662"/>
      <c r="CH43" s="614">
        <v>0</v>
      </c>
      <c r="CI43" s="615"/>
      <c r="CJ43" s="615"/>
      <c r="CK43" s="615"/>
      <c r="CL43" s="615"/>
      <c r="CM43" s="615"/>
      <c r="CN43" s="615"/>
      <c r="CO43" s="615"/>
      <c r="CP43" s="616"/>
      <c r="CQ43" s="614">
        <v>0</v>
      </c>
      <c r="CR43" s="615"/>
      <c r="CS43" s="615"/>
      <c r="CT43" s="615"/>
      <c r="CU43" s="615"/>
      <c r="CV43" s="615"/>
      <c r="CW43" s="615"/>
      <c r="CX43" s="615"/>
      <c r="CY43" s="616"/>
      <c r="DB43" s="479">
        <f t="shared" si="6"/>
        <v>0</v>
      </c>
      <c r="DC43" s="479"/>
      <c r="DD43" s="479"/>
      <c r="DE43" s="479"/>
      <c r="DF43" s="479"/>
      <c r="DG43" s="479"/>
      <c r="DH43" s="479"/>
      <c r="DI43" s="479"/>
      <c r="DJ43" s="479"/>
      <c r="DK43" s="479"/>
      <c r="DL43" s="590">
        <f t="shared" si="7"/>
        <v>0.9</v>
      </c>
      <c r="DM43" s="590"/>
      <c r="DN43" s="590"/>
      <c r="DO43" s="590"/>
      <c r="DP43" s="590"/>
      <c r="DQ43" s="590"/>
      <c r="DR43" s="590"/>
      <c r="DS43" s="590"/>
      <c r="DT43" s="590"/>
      <c r="DU43" s="590"/>
      <c r="DV43" s="451">
        <v>0</v>
      </c>
      <c r="DW43" s="451"/>
      <c r="DX43" s="451"/>
      <c r="DY43" s="451"/>
      <c r="DZ43" s="451"/>
      <c r="EA43" s="451"/>
      <c r="EB43" s="451"/>
      <c r="EC43" s="451"/>
      <c r="ED43" s="451"/>
      <c r="EE43" s="451"/>
      <c r="EF43" s="451">
        <v>0</v>
      </c>
      <c r="EG43" s="451"/>
      <c r="EH43" s="451"/>
      <c r="EI43" s="451"/>
      <c r="EJ43" s="451"/>
      <c r="EK43" s="451"/>
      <c r="EL43" s="451"/>
      <c r="EM43" s="451"/>
      <c r="EN43" s="451"/>
      <c r="EO43" s="451"/>
      <c r="EP43" s="480">
        <f t="shared" si="8"/>
        <v>0</v>
      </c>
      <c r="EQ43" s="480"/>
      <c r="ER43" s="480"/>
      <c r="ES43" s="480"/>
      <c r="ET43" s="480"/>
      <c r="EU43" s="480"/>
      <c r="EV43" s="480"/>
      <c r="EW43" s="480"/>
      <c r="EX43" s="480"/>
      <c r="EY43" s="480"/>
    </row>
    <row r="44" spans="1:155" ht="12.75" customHeight="1" thickTop="1">
      <c r="A44" s="20"/>
      <c r="B44" s="56" t="s">
        <v>60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57"/>
      <c r="AJ44" s="57"/>
      <c r="AK44" s="57"/>
      <c r="AL44" s="57"/>
      <c r="AM44" s="57"/>
      <c r="AN44" s="57"/>
      <c r="AO44" s="57"/>
      <c r="AP44" s="57"/>
      <c r="AQ44" s="58"/>
      <c r="AR44" s="57"/>
      <c r="AS44" s="57"/>
      <c r="AT44" s="57"/>
      <c r="AU44" s="57"/>
      <c r="AV44" s="57"/>
      <c r="AW44" s="57"/>
      <c r="AX44" s="57"/>
      <c r="AY44" s="59"/>
      <c r="BB44" s="543" t="s">
        <v>83</v>
      </c>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662"/>
      <c r="CH44" s="614">
        <v>0</v>
      </c>
      <c r="CI44" s="615"/>
      <c r="CJ44" s="615"/>
      <c r="CK44" s="615"/>
      <c r="CL44" s="615"/>
      <c r="CM44" s="615"/>
      <c r="CN44" s="615"/>
      <c r="CO44" s="615"/>
      <c r="CP44" s="616"/>
      <c r="CQ44" s="614">
        <v>0</v>
      </c>
      <c r="CR44" s="615"/>
      <c r="CS44" s="615"/>
      <c r="CT44" s="615"/>
      <c r="CU44" s="615"/>
      <c r="CV44" s="615"/>
      <c r="CW44" s="615"/>
      <c r="CX44" s="615"/>
      <c r="CY44" s="616"/>
      <c r="DB44" s="479">
        <f t="shared" si="6"/>
        <v>0</v>
      </c>
      <c r="DC44" s="479"/>
      <c r="DD44" s="479"/>
      <c r="DE44" s="479"/>
      <c r="DF44" s="479"/>
      <c r="DG44" s="479"/>
      <c r="DH44" s="479"/>
      <c r="DI44" s="479"/>
      <c r="DJ44" s="479"/>
      <c r="DK44" s="479"/>
      <c r="DL44" s="590">
        <f t="shared" si="7"/>
        <v>0.9</v>
      </c>
      <c r="DM44" s="590"/>
      <c r="DN44" s="590"/>
      <c r="DO44" s="590"/>
      <c r="DP44" s="590"/>
      <c r="DQ44" s="590"/>
      <c r="DR44" s="590"/>
      <c r="DS44" s="590"/>
      <c r="DT44" s="590"/>
      <c r="DU44" s="590"/>
      <c r="DV44" s="451">
        <v>0</v>
      </c>
      <c r="DW44" s="451"/>
      <c r="DX44" s="451"/>
      <c r="DY44" s="451"/>
      <c r="DZ44" s="451"/>
      <c r="EA44" s="451"/>
      <c r="EB44" s="451"/>
      <c r="EC44" s="451"/>
      <c r="ED44" s="451"/>
      <c r="EE44" s="451"/>
      <c r="EF44" s="451">
        <v>0</v>
      </c>
      <c r="EG44" s="451"/>
      <c r="EH44" s="451"/>
      <c r="EI44" s="451"/>
      <c r="EJ44" s="451"/>
      <c r="EK44" s="451"/>
      <c r="EL44" s="451"/>
      <c r="EM44" s="451"/>
      <c r="EN44" s="451"/>
      <c r="EO44" s="451"/>
      <c r="EP44" s="480">
        <f t="shared" si="8"/>
        <v>0</v>
      </c>
      <c r="EQ44" s="480"/>
      <c r="ER44" s="480"/>
      <c r="ES44" s="480"/>
      <c r="ET44" s="480"/>
      <c r="EU44" s="480"/>
      <c r="EV44" s="480"/>
      <c r="EW44" s="480"/>
      <c r="EX44" s="480"/>
      <c r="EY44" s="480"/>
    </row>
    <row r="45" spans="1:155" ht="12.75" customHeight="1">
      <c r="A45" s="20"/>
      <c r="B45" s="37"/>
      <c r="C45" s="38"/>
      <c r="D45" s="38"/>
      <c r="E45" s="38" t="s">
        <v>61</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9"/>
      <c r="AJ45" s="39"/>
      <c r="AK45" s="39"/>
      <c r="AL45" s="39"/>
      <c r="AM45" s="39"/>
      <c r="AN45" s="39"/>
      <c r="AO45" s="39"/>
      <c r="AP45" s="39"/>
      <c r="AQ45" s="623">
        <f>BB453-BF453</f>
        <v>0</v>
      </c>
      <c r="AR45" s="624"/>
      <c r="AS45" s="624"/>
      <c r="AT45" s="624"/>
      <c r="AU45" s="624"/>
      <c r="AV45" s="624"/>
      <c r="AW45" s="624"/>
      <c r="AX45" s="624"/>
      <c r="AY45" s="625"/>
      <c r="BB45" s="543" t="s">
        <v>84</v>
      </c>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662"/>
      <c r="CH45" s="614">
        <v>0</v>
      </c>
      <c r="CI45" s="615"/>
      <c r="CJ45" s="615"/>
      <c r="CK45" s="615"/>
      <c r="CL45" s="615"/>
      <c r="CM45" s="615"/>
      <c r="CN45" s="615"/>
      <c r="CO45" s="615"/>
      <c r="CP45" s="616"/>
      <c r="CQ45" s="614">
        <v>0</v>
      </c>
      <c r="CR45" s="615"/>
      <c r="CS45" s="615"/>
      <c r="CT45" s="615"/>
      <c r="CU45" s="615"/>
      <c r="CV45" s="615"/>
      <c r="CW45" s="615"/>
      <c r="CX45" s="615"/>
      <c r="CY45" s="616"/>
      <c r="DB45" s="479">
        <f t="shared" si="6"/>
        <v>0</v>
      </c>
      <c r="DC45" s="479"/>
      <c r="DD45" s="479"/>
      <c r="DE45" s="479"/>
      <c r="DF45" s="479"/>
      <c r="DG45" s="479"/>
      <c r="DH45" s="479"/>
      <c r="DI45" s="479"/>
      <c r="DJ45" s="479"/>
      <c r="DK45" s="479"/>
      <c r="DL45" s="590">
        <f t="shared" si="7"/>
        <v>0.9</v>
      </c>
      <c r="DM45" s="590"/>
      <c r="DN45" s="590"/>
      <c r="DO45" s="590"/>
      <c r="DP45" s="590"/>
      <c r="DQ45" s="590"/>
      <c r="DR45" s="590"/>
      <c r="DS45" s="590"/>
      <c r="DT45" s="590"/>
      <c r="DU45" s="590"/>
      <c r="DV45" s="451">
        <v>0</v>
      </c>
      <c r="DW45" s="451"/>
      <c r="DX45" s="451"/>
      <c r="DY45" s="451"/>
      <c r="DZ45" s="451"/>
      <c r="EA45" s="451"/>
      <c r="EB45" s="451"/>
      <c r="EC45" s="451"/>
      <c r="ED45" s="451"/>
      <c r="EE45" s="451"/>
      <c r="EF45" s="451">
        <v>0</v>
      </c>
      <c r="EG45" s="451"/>
      <c r="EH45" s="451"/>
      <c r="EI45" s="451"/>
      <c r="EJ45" s="451"/>
      <c r="EK45" s="451"/>
      <c r="EL45" s="451"/>
      <c r="EM45" s="451"/>
      <c r="EN45" s="451"/>
      <c r="EO45" s="451"/>
      <c r="EP45" s="480">
        <f t="shared" si="8"/>
        <v>0</v>
      </c>
      <c r="EQ45" s="480"/>
      <c r="ER45" s="480"/>
      <c r="ES45" s="480"/>
      <c r="ET45" s="480"/>
      <c r="EU45" s="480"/>
      <c r="EV45" s="480"/>
      <c r="EW45" s="480"/>
      <c r="EX45" s="480"/>
      <c r="EY45" s="480"/>
    </row>
    <row r="46" spans="1:155" ht="12.75" customHeight="1">
      <c r="A46" s="20"/>
      <c r="B46" s="37"/>
      <c r="C46" s="38"/>
      <c r="D46" s="38"/>
      <c r="E46" s="38" t="s">
        <v>62</v>
      </c>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9"/>
      <c r="AJ46" s="39"/>
      <c r="AK46" s="39"/>
      <c r="AL46" s="39"/>
      <c r="AM46" s="39"/>
      <c r="AN46" s="39"/>
      <c r="AO46" s="39"/>
      <c r="AP46" s="39"/>
      <c r="AQ46" s="626">
        <f>EQ108</f>
        <v>0</v>
      </c>
      <c r="AR46" s="627"/>
      <c r="AS46" s="627"/>
      <c r="AT46" s="627"/>
      <c r="AU46" s="627"/>
      <c r="AV46" s="627"/>
      <c r="AW46" s="627"/>
      <c r="AX46" s="627"/>
      <c r="AY46" s="628"/>
      <c r="BB46" s="543" t="s">
        <v>85</v>
      </c>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662"/>
      <c r="CH46" s="614">
        <v>0</v>
      </c>
      <c r="CI46" s="615"/>
      <c r="CJ46" s="615"/>
      <c r="CK46" s="615"/>
      <c r="CL46" s="615"/>
      <c r="CM46" s="615"/>
      <c r="CN46" s="615"/>
      <c r="CO46" s="615"/>
      <c r="CP46" s="616"/>
      <c r="CQ46" s="614">
        <v>0</v>
      </c>
      <c r="CR46" s="615"/>
      <c r="CS46" s="615"/>
      <c r="CT46" s="615"/>
      <c r="CU46" s="615"/>
      <c r="CV46" s="615"/>
      <c r="CW46" s="615"/>
      <c r="CX46" s="615"/>
      <c r="CY46" s="616"/>
      <c r="DB46" s="479">
        <f t="shared" si="6"/>
        <v>0</v>
      </c>
      <c r="DC46" s="479"/>
      <c r="DD46" s="479"/>
      <c r="DE46" s="479"/>
      <c r="DF46" s="479"/>
      <c r="DG46" s="479"/>
      <c r="DH46" s="479"/>
      <c r="DI46" s="479"/>
      <c r="DJ46" s="479"/>
      <c r="DK46" s="479"/>
      <c r="DL46" s="590">
        <f t="shared" si="7"/>
        <v>0.9</v>
      </c>
      <c r="DM46" s="590"/>
      <c r="DN46" s="590"/>
      <c r="DO46" s="590"/>
      <c r="DP46" s="590"/>
      <c r="DQ46" s="590"/>
      <c r="DR46" s="590"/>
      <c r="DS46" s="590"/>
      <c r="DT46" s="590"/>
      <c r="DU46" s="590"/>
      <c r="DV46" s="451">
        <v>0</v>
      </c>
      <c r="DW46" s="451"/>
      <c r="DX46" s="451"/>
      <c r="DY46" s="451"/>
      <c r="DZ46" s="451"/>
      <c r="EA46" s="451"/>
      <c r="EB46" s="451"/>
      <c r="EC46" s="451"/>
      <c r="ED46" s="451"/>
      <c r="EE46" s="451"/>
      <c r="EF46" s="451">
        <v>0</v>
      </c>
      <c r="EG46" s="451"/>
      <c r="EH46" s="451"/>
      <c r="EI46" s="451"/>
      <c r="EJ46" s="451"/>
      <c r="EK46" s="451"/>
      <c r="EL46" s="451"/>
      <c r="EM46" s="451"/>
      <c r="EN46" s="451"/>
      <c r="EO46" s="451"/>
      <c r="EP46" s="480">
        <f t="shared" si="8"/>
        <v>0</v>
      </c>
      <c r="EQ46" s="480"/>
      <c r="ER46" s="480"/>
      <c r="ES46" s="480"/>
      <c r="ET46" s="480"/>
      <c r="EU46" s="480"/>
      <c r="EV46" s="480"/>
      <c r="EW46" s="480"/>
      <c r="EX46" s="480"/>
      <c r="EY46" s="480"/>
    </row>
    <row r="47" spans="1:155" ht="12.75" customHeight="1" thickBot="1">
      <c r="A47" s="20"/>
      <c r="B47" s="54"/>
      <c r="C47" s="55"/>
      <c r="D47" s="55"/>
      <c r="E47" s="55"/>
      <c r="F47" s="55"/>
      <c r="G47" s="55" t="s">
        <v>63</v>
      </c>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1"/>
      <c r="AJ47" s="51"/>
      <c r="AK47" s="51"/>
      <c r="AL47" s="51"/>
      <c r="AM47" s="51"/>
      <c r="AN47" s="51"/>
      <c r="AO47" s="51"/>
      <c r="AP47" s="51"/>
      <c r="AQ47" s="637">
        <f>AQ45+AQ46</f>
        <v>0</v>
      </c>
      <c r="AR47" s="638"/>
      <c r="AS47" s="638"/>
      <c r="AT47" s="638"/>
      <c r="AU47" s="638"/>
      <c r="AV47" s="638"/>
      <c r="AW47" s="638"/>
      <c r="AX47" s="638"/>
      <c r="AY47" s="639"/>
      <c r="BB47" s="61"/>
      <c r="BC47" s="1"/>
      <c r="BD47" s="1"/>
      <c r="BE47" s="1"/>
      <c r="BF47" s="1"/>
      <c r="BG47" s="1" t="s">
        <v>86</v>
      </c>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66"/>
      <c r="CH47" s="601">
        <f>SUM(CH38:CP46)</f>
        <v>0</v>
      </c>
      <c r="CI47" s="603"/>
      <c r="CJ47" s="603"/>
      <c r="CK47" s="603"/>
      <c r="CL47" s="603"/>
      <c r="CM47" s="603"/>
      <c r="CN47" s="603"/>
      <c r="CO47" s="603"/>
      <c r="CP47" s="604"/>
      <c r="CQ47" s="601">
        <f>SUM(CQ38:CY46)</f>
        <v>0</v>
      </c>
      <c r="CR47" s="603"/>
      <c r="CS47" s="603"/>
      <c r="CT47" s="603"/>
      <c r="CU47" s="603"/>
      <c r="CV47" s="603"/>
      <c r="CW47" s="603"/>
      <c r="CX47" s="603"/>
      <c r="CY47" s="604"/>
      <c r="DB47" s="447">
        <f>SUM(DB38:DK46)</f>
        <v>0</v>
      </c>
      <c r="DC47" s="447"/>
      <c r="DD47" s="447"/>
      <c r="DE47" s="447"/>
      <c r="DF47" s="447"/>
      <c r="DG47" s="447"/>
      <c r="DH47" s="447"/>
      <c r="DI47" s="447"/>
      <c r="DJ47" s="447"/>
      <c r="DK47" s="447"/>
      <c r="DL47" s="599"/>
      <c r="DM47" s="599"/>
      <c r="DN47" s="599"/>
      <c r="DO47" s="599"/>
      <c r="DP47" s="599"/>
      <c r="DQ47" s="599"/>
      <c r="DR47" s="599"/>
      <c r="DS47" s="599"/>
      <c r="DT47" s="599"/>
      <c r="DU47" s="599"/>
      <c r="DV47" s="447">
        <f>SUM(DV38:EE46)</f>
        <v>0</v>
      </c>
      <c r="DW47" s="447"/>
      <c r="DX47" s="447"/>
      <c r="DY47" s="447"/>
      <c r="DZ47" s="447"/>
      <c r="EA47" s="447"/>
      <c r="EB47" s="447"/>
      <c r="EC47" s="447"/>
      <c r="ED47" s="447"/>
      <c r="EE47" s="447"/>
      <c r="EF47" s="447">
        <f>SUM(EF38:EO46)</f>
        <v>0</v>
      </c>
      <c r="EG47" s="447"/>
      <c r="EH47" s="447"/>
      <c r="EI47" s="447"/>
      <c r="EJ47" s="447"/>
      <c r="EK47" s="447"/>
      <c r="EL47" s="447"/>
      <c r="EM47" s="447"/>
      <c r="EN47" s="447"/>
      <c r="EO47" s="447"/>
      <c r="EP47" s="447">
        <f>SUM(EP38:EY46)</f>
        <v>0</v>
      </c>
      <c r="EQ47" s="447"/>
      <c r="ER47" s="447"/>
      <c r="ES47" s="447"/>
      <c r="ET47" s="447"/>
      <c r="EU47" s="447"/>
      <c r="EV47" s="447"/>
      <c r="EW47" s="447"/>
      <c r="EX47" s="447"/>
      <c r="EY47" s="601"/>
    </row>
    <row r="48" spans="1:155" ht="12.75" customHeight="1" thickTop="1">
      <c r="A48" s="20"/>
      <c r="B48" s="37" t="str">
        <f>"Cash Fund Balance as per Balance Sheet 6-30-"&amp;Help!C18+1</f>
        <v>Cash Fund Balance as per Balance Sheet 6-30-2012</v>
      </c>
      <c r="C48" s="38"/>
      <c r="D48" s="38"/>
      <c r="E48" s="38"/>
      <c r="F48" s="38"/>
      <c r="G48" s="38"/>
      <c r="H48" s="38"/>
      <c r="I48" s="38"/>
      <c r="J48" s="38"/>
      <c r="K48" s="38"/>
      <c r="L48" s="38"/>
      <c r="M48" s="38"/>
      <c r="N48" s="38"/>
      <c r="O48" s="38"/>
      <c r="P48" s="38"/>
      <c r="Q48" s="38"/>
      <c r="R48" s="38"/>
      <c r="S48" s="38"/>
      <c r="T48" s="38"/>
      <c r="U48" s="38"/>
      <c r="V48" s="2"/>
      <c r="W48" s="2"/>
      <c r="X48" s="2"/>
      <c r="Y48" s="38"/>
      <c r="Z48" s="38"/>
      <c r="AA48" s="38"/>
      <c r="AB48" s="38"/>
      <c r="AC48" s="38"/>
      <c r="AD48" s="38"/>
      <c r="AE48" s="38"/>
      <c r="AF48" s="38"/>
      <c r="AG48" s="38"/>
      <c r="AH48" s="38"/>
      <c r="AI48" s="39"/>
      <c r="AJ48" s="39"/>
      <c r="AK48" s="39"/>
      <c r="AL48" s="39"/>
      <c r="AM48" s="39"/>
      <c r="AN48" s="39"/>
      <c r="AO48" s="39"/>
      <c r="AP48" s="39"/>
      <c r="AQ48" s="537">
        <f>AQ15</f>
        <v>0</v>
      </c>
      <c r="AR48" s="538"/>
      <c r="AS48" s="538"/>
      <c r="AT48" s="538"/>
      <c r="AU48" s="538"/>
      <c r="AV48" s="538"/>
      <c r="AW48" s="538"/>
      <c r="AX48" s="538"/>
      <c r="AY48" s="539"/>
      <c r="BB48" s="551" t="s">
        <v>797</v>
      </c>
      <c r="BC48" s="548"/>
      <c r="BD48" s="548"/>
      <c r="BE48" s="548"/>
      <c r="BF48" s="548"/>
      <c r="BG48" s="548"/>
      <c r="BH48" s="548"/>
      <c r="BI48" s="548"/>
      <c r="BJ48" s="548"/>
      <c r="BK48" s="548"/>
      <c r="BL48" s="548"/>
      <c r="BM48" s="548"/>
      <c r="BN48" s="548"/>
      <c r="BO48" s="548"/>
      <c r="BP48" s="548"/>
      <c r="BQ48" s="548"/>
      <c r="BR48" s="548"/>
      <c r="BS48" s="548"/>
      <c r="BT48" s="548"/>
      <c r="BU48" s="548"/>
      <c r="BV48" s="548"/>
      <c r="BW48" s="548"/>
      <c r="BX48" s="548"/>
      <c r="BY48" s="548"/>
      <c r="BZ48" s="548"/>
      <c r="CA48" s="548"/>
      <c r="CB48" s="548"/>
      <c r="CC48" s="548"/>
      <c r="CD48" s="548"/>
      <c r="CE48" s="548"/>
      <c r="CF48" s="548"/>
      <c r="CG48" s="667"/>
      <c r="CH48" s="674">
        <v>0</v>
      </c>
      <c r="CI48" s="675"/>
      <c r="CJ48" s="675"/>
      <c r="CK48" s="675"/>
      <c r="CL48" s="675"/>
      <c r="CM48" s="675"/>
      <c r="CN48" s="675"/>
      <c r="CO48" s="675"/>
      <c r="CP48" s="676"/>
      <c r="CQ48" s="674">
        <v>0</v>
      </c>
      <c r="CR48" s="675"/>
      <c r="CS48" s="675"/>
      <c r="CT48" s="675"/>
      <c r="CU48" s="675"/>
      <c r="CV48" s="675"/>
      <c r="CW48" s="675"/>
      <c r="CX48" s="675"/>
      <c r="CY48" s="676"/>
      <c r="DB48" s="479">
        <f t="shared" ref="DB48:DB56" si="9">CQ48-CH48</f>
        <v>0</v>
      </c>
      <c r="DC48" s="479"/>
      <c r="DD48" s="479"/>
      <c r="DE48" s="479"/>
      <c r="DF48" s="479"/>
      <c r="DG48" s="479"/>
      <c r="DH48" s="479"/>
      <c r="DI48" s="479"/>
      <c r="DJ48" s="479"/>
      <c r="DK48" s="479"/>
      <c r="DL48" s="590">
        <f t="shared" ref="DL48:DL56" si="10">IF(CQ48=0,0.9,IF(EF48=0,0,EF48/CQ48))</f>
        <v>0.9</v>
      </c>
      <c r="DM48" s="590"/>
      <c r="DN48" s="590"/>
      <c r="DO48" s="590"/>
      <c r="DP48" s="590"/>
      <c r="DQ48" s="590"/>
      <c r="DR48" s="590"/>
      <c r="DS48" s="590"/>
      <c r="DT48" s="590"/>
      <c r="DU48" s="590"/>
      <c r="DV48" s="563">
        <v>0</v>
      </c>
      <c r="DW48" s="563"/>
      <c r="DX48" s="563"/>
      <c r="DY48" s="563"/>
      <c r="DZ48" s="563"/>
      <c r="EA48" s="563"/>
      <c r="EB48" s="563"/>
      <c r="EC48" s="563"/>
      <c r="ED48" s="563"/>
      <c r="EE48" s="563"/>
      <c r="EF48" s="451">
        <v>0</v>
      </c>
      <c r="EG48" s="451"/>
      <c r="EH48" s="451"/>
      <c r="EI48" s="451"/>
      <c r="EJ48" s="451"/>
      <c r="EK48" s="451"/>
      <c r="EL48" s="451"/>
      <c r="EM48" s="451"/>
      <c r="EN48" s="451"/>
      <c r="EO48" s="451"/>
      <c r="EP48" s="480">
        <f t="shared" ref="EP48:EP56" si="11">EF48</f>
        <v>0</v>
      </c>
      <c r="EQ48" s="480"/>
      <c r="ER48" s="480"/>
      <c r="ES48" s="480"/>
      <c r="ET48" s="480"/>
      <c r="EU48" s="480"/>
      <c r="EV48" s="480"/>
      <c r="EW48" s="480"/>
      <c r="EX48" s="480"/>
      <c r="EY48" s="480"/>
    </row>
    <row r="49" spans="1:208" ht="12.75" customHeight="1">
      <c r="A49" s="20"/>
      <c r="B49" s="37"/>
      <c r="C49" s="38"/>
      <c r="D49" s="38"/>
      <c r="E49" s="38"/>
      <c r="F49" s="38"/>
      <c r="G49" s="38" t="s">
        <v>64</v>
      </c>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9"/>
      <c r="AJ49" s="39"/>
      <c r="AK49" s="39"/>
      <c r="AL49" s="39"/>
      <c r="AM49" s="39"/>
      <c r="AN49" s="39"/>
      <c r="AO49" s="39"/>
      <c r="AP49" s="39"/>
      <c r="AQ49" s="46"/>
      <c r="AR49" s="45"/>
      <c r="AS49" s="45"/>
      <c r="AT49" s="45"/>
      <c r="AU49" s="45"/>
      <c r="AV49" s="45"/>
      <c r="AW49" s="45"/>
      <c r="AX49" s="45"/>
      <c r="AY49" s="47"/>
      <c r="BB49" s="543" t="s">
        <v>87</v>
      </c>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662"/>
      <c r="CH49" s="614">
        <v>0</v>
      </c>
      <c r="CI49" s="615"/>
      <c r="CJ49" s="615"/>
      <c r="CK49" s="615"/>
      <c r="CL49" s="615"/>
      <c r="CM49" s="615"/>
      <c r="CN49" s="615"/>
      <c r="CO49" s="615"/>
      <c r="CP49" s="616"/>
      <c r="CQ49" s="614">
        <v>0</v>
      </c>
      <c r="CR49" s="615"/>
      <c r="CS49" s="615"/>
      <c r="CT49" s="615"/>
      <c r="CU49" s="615"/>
      <c r="CV49" s="615"/>
      <c r="CW49" s="615"/>
      <c r="CX49" s="615"/>
      <c r="CY49" s="616"/>
      <c r="DB49" s="479">
        <f t="shared" si="9"/>
        <v>0</v>
      </c>
      <c r="DC49" s="479"/>
      <c r="DD49" s="479"/>
      <c r="DE49" s="479"/>
      <c r="DF49" s="479"/>
      <c r="DG49" s="479"/>
      <c r="DH49" s="479"/>
      <c r="DI49" s="479"/>
      <c r="DJ49" s="479"/>
      <c r="DK49" s="479"/>
      <c r="DL49" s="590">
        <f t="shared" si="10"/>
        <v>0.9</v>
      </c>
      <c r="DM49" s="590"/>
      <c r="DN49" s="590"/>
      <c r="DO49" s="590"/>
      <c r="DP49" s="590"/>
      <c r="DQ49" s="590"/>
      <c r="DR49" s="590"/>
      <c r="DS49" s="590"/>
      <c r="DT49" s="590"/>
      <c r="DU49" s="590"/>
      <c r="DV49" s="451">
        <v>0</v>
      </c>
      <c r="DW49" s="451"/>
      <c r="DX49" s="451"/>
      <c r="DY49" s="451"/>
      <c r="DZ49" s="451"/>
      <c r="EA49" s="451"/>
      <c r="EB49" s="451"/>
      <c r="EC49" s="451"/>
      <c r="ED49" s="451"/>
      <c r="EE49" s="451"/>
      <c r="EF49" s="451">
        <v>0</v>
      </c>
      <c r="EG49" s="451"/>
      <c r="EH49" s="451"/>
      <c r="EI49" s="451"/>
      <c r="EJ49" s="451"/>
      <c r="EK49" s="451"/>
      <c r="EL49" s="451"/>
      <c r="EM49" s="451"/>
      <c r="EN49" s="451"/>
      <c r="EO49" s="451"/>
      <c r="EP49" s="480">
        <f t="shared" si="11"/>
        <v>0</v>
      </c>
      <c r="EQ49" s="480"/>
      <c r="ER49" s="480"/>
      <c r="ES49" s="480"/>
      <c r="ET49" s="480"/>
      <c r="EU49" s="480"/>
      <c r="EV49" s="480"/>
      <c r="EW49" s="480"/>
      <c r="EX49" s="480"/>
      <c r="EY49" s="480"/>
    </row>
    <row r="50" spans="1:208" ht="12.75" customHeight="1" thickBot="1">
      <c r="A50" s="20"/>
      <c r="B50" s="67"/>
      <c r="C50" s="68"/>
      <c r="D50" s="68"/>
      <c r="E50" s="68"/>
      <c r="F50" s="68"/>
      <c r="G50" s="68"/>
      <c r="H50" s="68"/>
      <c r="I50" s="68"/>
      <c r="J50" s="68" t="s">
        <v>65</v>
      </c>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4"/>
      <c r="AJ50" s="64"/>
      <c r="AK50" s="64"/>
      <c r="AL50" s="64"/>
      <c r="AM50" s="64"/>
      <c r="AN50" s="64"/>
      <c r="AO50" s="64"/>
      <c r="AP50" s="64"/>
      <c r="AQ50" s="634">
        <f>AQ48</f>
        <v>0</v>
      </c>
      <c r="AR50" s="635"/>
      <c r="AS50" s="635"/>
      <c r="AT50" s="635"/>
      <c r="AU50" s="635"/>
      <c r="AV50" s="635"/>
      <c r="AW50" s="635"/>
      <c r="AX50" s="635"/>
      <c r="AY50" s="636"/>
      <c r="BB50" s="543" t="s">
        <v>88</v>
      </c>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662"/>
      <c r="CH50" s="614">
        <v>0</v>
      </c>
      <c r="CI50" s="615"/>
      <c r="CJ50" s="615"/>
      <c r="CK50" s="615"/>
      <c r="CL50" s="615"/>
      <c r="CM50" s="615"/>
      <c r="CN50" s="615"/>
      <c r="CO50" s="615"/>
      <c r="CP50" s="616"/>
      <c r="CQ50" s="614">
        <v>0</v>
      </c>
      <c r="CR50" s="615"/>
      <c r="CS50" s="615"/>
      <c r="CT50" s="615"/>
      <c r="CU50" s="615"/>
      <c r="CV50" s="615"/>
      <c r="CW50" s="615"/>
      <c r="CX50" s="615"/>
      <c r="CY50" s="616"/>
      <c r="DB50" s="479">
        <f t="shared" si="9"/>
        <v>0</v>
      </c>
      <c r="DC50" s="479"/>
      <c r="DD50" s="479"/>
      <c r="DE50" s="479"/>
      <c r="DF50" s="479"/>
      <c r="DG50" s="479"/>
      <c r="DH50" s="479"/>
      <c r="DI50" s="479"/>
      <c r="DJ50" s="479"/>
      <c r="DK50" s="479"/>
      <c r="DL50" s="590">
        <f t="shared" si="10"/>
        <v>0.9</v>
      </c>
      <c r="DM50" s="590"/>
      <c r="DN50" s="590"/>
      <c r="DO50" s="590"/>
      <c r="DP50" s="590"/>
      <c r="DQ50" s="590"/>
      <c r="DR50" s="590"/>
      <c r="DS50" s="590"/>
      <c r="DT50" s="590"/>
      <c r="DU50" s="590"/>
      <c r="DV50" s="451">
        <v>0</v>
      </c>
      <c r="DW50" s="451"/>
      <c r="DX50" s="451"/>
      <c r="DY50" s="451"/>
      <c r="DZ50" s="451"/>
      <c r="EA50" s="451"/>
      <c r="EB50" s="451"/>
      <c r="EC50" s="451"/>
      <c r="ED50" s="451"/>
      <c r="EE50" s="451"/>
      <c r="EF50" s="451">
        <v>0</v>
      </c>
      <c r="EG50" s="451"/>
      <c r="EH50" s="451"/>
      <c r="EI50" s="451"/>
      <c r="EJ50" s="451"/>
      <c r="EK50" s="451"/>
      <c r="EL50" s="451"/>
      <c r="EM50" s="451"/>
      <c r="EN50" s="451"/>
      <c r="EO50" s="451"/>
      <c r="EP50" s="480">
        <f t="shared" si="11"/>
        <v>0</v>
      </c>
      <c r="EQ50" s="480"/>
      <c r="ER50" s="480"/>
      <c r="ES50" s="480"/>
      <c r="ET50" s="480"/>
      <c r="EU50" s="480"/>
      <c r="EV50" s="480"/>
      <c r="EW50" s="480"/>
      <c r="EX50" s="480"/>
      <c r="EY50" s="480"/>
    </row>
    <row r="51" spans="1:208" ht="12.75" customHeight="1" thickTop="1" thickBot="1">
      <c r="A51" s="20"/>
      <c r="B51" s="28" t="str">
        <f>"Cash Fund Balance as per Balance Sheet 6-30-"&amp;Help!C18+1</f>
        <v>Cash Fund Balance as per Balance Sheet 6-30-2012</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30"/>
      <c r="AJ51" s="30"/>
      <c r="AK51" s="30"/>
      <c r="AL51" s="30"/>
      <c r="AM51" s="30"/>
      <c r="AN51" s="30"/>
      <c r="AO51" s="30"/>
      <c r="AP51" s="30"/>
      <c r="AQ51" s="671">
        <f>AQ15</f>
        <v>0</v>
      </c>
      <c r="AR51" s="672"/>
      <c r="AS51" s="672"/>
      <c r="AT51" s="672"/>
      <c r="AU51" s="672"/>
      <c r="AV51" s="672"/>
      <c r="AW51" s="672"/>
      <c r="AX51" s="672"/>
      <c r="AY51" s="673"/>
      <c r="BB51" s="543" t="s">
        <v>89</v>
      </c>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662"/>
      <c r="CH51" s="614">
        <v>0</v>
      </c>
      <c r="CI51" s="615"/>
      <c r="CJ51" s="615"/>
      <c r="CK51" s="615"/>
      <c r="CL51" s="615"/>
      <c r="CM51" s="615"/>
      <c r="CN51" s="615"/>
      <c r="CO51" s="615"/>
      <c r="CP51" s="616"/>
      <c r="CQ51" s="614">
        <v>0</v>
      </c>
      <c r="CR51" s="615"/>
      <c r="CS51" s="615"/>
      <c r="CT51" s="615"/>
      <c r="CU51" s="615"/>
      <c r="CV51" s="615"/>
      <c r="CW51" s="615"/>
      <c r="CX51" s="615"/>
      <c r="CY51" s="616"/>
      <c r="DB51" s="479">
        <f t="shared" si="9"/>
        <v>0</v>
      </c>
      <c r="DC51" s="479"/>
      <c r="DD51" s="479"/>
      <c r="DE51" s="479"/>
      <c r="DF51" s="479"/>
      <c r="DG51" s="479"/>
      <c r="DH51" s="479"/>
      <c r="DI51" s="479"/>
      <c r="DJ51" s="479"/>
      <c r="DK51" s="479"/>
      <c r="DL51" s="590">
        <f t="shared" si="10"/>
        <v>0.9</v>
      </c>
      <c r="DM51" s="590"/>
      <c r="DN51" s="590"/>
      <c r="DO51" s="590"/>
      <c r="DP51" s="590"/>
      <c r="DQ51" s="590"/>
      <c r="DR51" s="590"/>
      <c r="DS51" s="590"/>
      <c r="DT51" s="590"/>
      <c r="DU51" s="590"/>
      <c r="DV51" s="451">
        <v>0</v>
      </c>
      <c r="DW51" s="451"/>
      <c r="DX51" s="451"/>
      <c r="DY51" s="451"/>
      <c r="DZ51" s="451"/>
      <c r="EA51" s="451"/>
      <c r="EB51" s="451"/>
      <c r="EC51" s="451"/>
      <c r="ED51" s="451"/>
      <c r="EE51" s="451"/>
      <c r="EF51" s="451">
        <v>0</v>
      </c>
      <c r="EG51" s="451"/>
      <c r="EH51" s="451"/>
      <c r="EI51" s="451"/>
      <c r="EJ51" s="451"/>
      <c r="EK51" s="451"/>
      <c r="EL51" s="451"/>
      <c r="EM51" s="451"/>
      <c r="EN51" s="451"/>
      <c r="EO51" s="451"/>
      <c r="EP51" s="480">
        <f t="shared" si="11"/>
        <v>0</v>
      </c>
      <c r="EQ51" s="480"/>
      <c r="ER51" s="480"/>
      <c r="ES51" s="480"/>
      <c r="ET51" s="480"/>
      <c r="EU51" s="480"/>
      <c r="EV51" s="480"/>
      <c r="EW51" s="480"/>
      <c r="EX51" s="480"/>
      <c r="EY51" s="480"/>
    </row>
    <row r="52" spans="1:208" ht="12.75" customHeight="1" thickTop="1">
      <c r="A52" s="20"/>
      <c r="B52" s="20"/>
      <c r="C52" s="20"/>
      <c r="D52" s="16" t="str">
        <f>Coversheets!$B$51</f>
        <v>S.A.&amp;I. Form 2641R99 Entity: Type in Name of City City, 99</v>
      </c>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633">
        <f ca="1">NOW()</f>
        <v>41499.346880902776</v>
      </c>
      <c r="AQ52" s="633"/>
      <c r="AR52" s="633"/>
      <c r="AS52" s="633"/>
      <c r="AT52" s="633"/>
      <c r="AU52" s="633"/>
      <c r="AV52" s="633"/>
      <c r="AW52" s="633"/>
      <c r="AX52" s="633"/>
      <c r="AY52" s="633"/>
      <c r="AZ52" s="20"/>
      <c r="BB52" s="543" t="s">
        <v>90</v>
      </c>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662"/>
      <c r="CH52" s="614">
        <v>0</v>
      </c>
      <c r="CI52" s="615"/>
      <c r="CJ52" s="615"/>
      <c r="CK52" s="615"/>
      <c r="CL52" s="615"/>
      <c r="CM52" s="615"/>
      <c r="CN52" s="615"/>
      <c r="CO52" s="615"/>
      <c r="CP52" s="616"/>
      <c r="CQ52" s="614">
        <v>0</v>
      </c>
      <c r="CR52" s="615"/>
      <c r="CS52" s="615"/>
      <c r="CT52" s="615"/>
      <c r="CU52" s="615"/>
      <c r="CV52" s="615"/>
      <c r="CW52" s="615"/>
      <c r="CX52" s="615"/>
      <c r="CY52" s="616"/>
      <c r="DB52" s="479">
        <f t="shared" si="9"/>
        <v>0</v>
      </c>
      <c r="DC52" s="479"/>
      <c r="DD52" s="479"/>
      <c r="DE52" s="479"/>
      <c r="DF52" s="479"/>
      <c r="DG52" s="479"/>
      <c r="DH52" s="479"/>
      <c r="DI52" s="479"/>
      <c r="DJ52" s="479"/>
      <c r="DK52" s="479"/>
      <c r="DL52" s="590">
        <f t="shared" si="10"/>
        <v>0.9</v>
      </c>
      <c r="DM52" s="590"/>
      <c r="DN52" s="590"/>
      <c r="DO52" s="590"/>
      <c r="DP52" s="590"/>
      <c r="DQ52" s="590"/>
      <c r="DR52" s="590"/>
      <c r="DS52" s="590"/>
      <c r="DT52" s="590"/>
      <c r="DU52" s="590"/>
      <c r="DV52" s="451">
        <v>0</v>
      </c>
      <c r="DW52" s="451"/>
      <c r="DX52" s="451"/>
      <c r="DY52" s="451"/>
      <c r="DZ52" s="451"/>
      <c r="EA52" s="451"/>
      <c r="EB52" s="451"/>
      <c r="EC52" s="451"/>
      <c r="ED52" s="451"/>
      <c r="EE52" s="451"/>
      <c r="EF52" s="451">
        <v>0</v>
      </c>
      <c r="EG52" s="451"/>
      <c r="EH52" s="451"/>
      <c r="EI52" s="451"/>
      <c r="EJ52" s="451"/>
      <c r="EK52" s="451"/>
      <c r="EL52" s="451"/>
      <c r="EM52" s="451"/>
      <c r="EN52" s="451"/>
      <c r="EO52" s="451"/>
      <c r="EP52" s="480">
        <f t="shared" si="11"/>
        <v>0</v>
      </c>
      <c r="EQ52" s="480"/>
      <c r="ER52" s="480"/>
      <c r="ES52" s="480"/>
      <c r="ET52" s="480"/>
      <c r="EU52" s="480"/>
      <c r="EV52" s="480"/>
      <c r="EW52" s="480"/>
      <c r="EX52" s="480"/>
      <c r="EY52" s="480"/>
    </row>
    <row r="53" spans="1:208" ht="12.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B53" s="543" t="s">
        <v>91</v>
      </c>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662"/>
      <c r="CH53" s="614">
        <v>0</v>
      </c>
      <c r="CI53" s="615"/>
      <c r="CJ53" s="615"/>
      <c r="CK53" s="615"/>
      <c r="CL53" s="615"/>
      <c r="CM53" s="615"/>
      <c r="CN53" s="615"/>
      <c r="CO53" s="615"/>
      <c r="CP53" s="616"/>
      <c r="CQ53" s="614">
        <v>0</v>
      </c>
      <c r="CR53" s="615"/>
      <c r="CS53" s="615"/>
      <c r="CT53" s="615"/>
      <c r="CU53" s="615"/>
      <c r="CV53" s="615"/>
      <c r="CW53" s="615"/>
      <c r="CX53" s="615"/>
      <c r="CY53" s="616"/>
      <c r="DB53" s="479">
        <f t="shared" si="9"/>
        <v>0</v>
      </c>
      <c r="DC53" s="479"/>
      <c r="DD53" s="479"/>
      <c r="DE53" s="479"/>
      <c r="DF53" s="479"/>
      <c r="DG53" s="479"/>
      <c r="DH53" s="479"/>
      <c r="DI53" s="479"/>
      <c r="DJ53" s="479"/>
      <c r="DK53" s="479"/>
      <c r="DL53" s="590">
        <f t="shared" si="10"/>
        <v>0.9</v>
      </c>
      <c r="DM53" s="590"/>
      <c r="DN53" s="590"/>
      <c r="DO53" s="590"/>
      <c r="DP53" s="590"/>
      <c r="DQ53" s="590"/>
      <c r="DR53" s="590"/>
      <c r="DS53" s="590"/>
      <c r="DT53" s="590"/>
      <c r="DU53" s="590"/>
      <c r="DV53" s="451">
        <v>0</v>
      </c>
      <c r="DW53" s="451"/>
      <c r="DX53" s="451"/>
      <c r="DY53" s="451"/>
      <c r="DZ53" s="451"/>
      <c r="EA53" s="451"/>
      <c r="EB53" s="451"/>
      <c r="EC53" s="451"/>
      <c r="ED53" s="451"/>
      <c r="EE53" s="451"/>
      <c r="EF53" s="451">
        <v>0</v>
      </c>
      <c r="EG53" s="451"/>
      <c r="EH53" s="451"/>
      <c r="EI53" s="451"/>
      <c r="EJ53" s="451"/>
      <c r="EK53" s="451"/>
      <c r="EL53" s="451"/>
      <c r="EM53" s="451"/>
      <c r="EN53" s="451"/>
      <c r="EO53" s="451"/>
      <c r="EP53" s="480">
        <f t="shared" si="11"/>
        <v>0</v>
      </c>
      <c r="EQ53" s="480"/>
      <c r="ER53" s="480"/>
      <c r="ES53" s="480"/>
      <c r="ET53" s="480"/>
      <c r="EU53" s="480"/>
      <c r="EV53" s="480"/>
      <c r="EW53" s="480"/>
      <c r="EX53" s="480"/>
      <c r="EY53" s="480"/>
    </row>
    <row r="54" spans="1:208" ht="12.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B54" s="646" t="s">
        <v>1199</v>
      </c>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662"/>
      <c r="CH54" s="614">
        <v>0</v>
      </c>
      <c r="CI54" s="615"/>
      <c r="CJ54" s="615"/>
      <c r="CK54" s="615"/>
      <c r="CL54" s="615"/>
      <c r="CM54" s="615"/>
      <c r="CN54" s="615"/>
      <c r="CO54" s="615"/>
      <c r="CP54" s="616"/>
      <c r="CQ54" s="614">
        <v>0</v>
      </c>
      <c r="CR54" s="615"/>
      <c r="CS54" s="615"/>
      <c r="CT54" s="615"/>
      <c r="CU54" s="615"/>
      <c r="CV54" s="615"/>
      <c r="CW54" s="615"/>
      <c r="CX54" s="615"/>
      <c r="CY54" s="616"/>
      <c r="DB54" s="479">
        <f t="shared" si="9"/>
        <v>0</v>
      </c>
      <c r="DC54" s="479"/>
      <c r="DD54" s="479"/>
      <c r="DE54" s="479"/>
      <c r="DF54" s="479"/>
      <c r="DG54" s="479"/>
      <c r="DH54" s="479"/>
      <c r="DI54" s="479"/>
      <c r="DJ54" s="479"/>
      <c r="DK54" s="479"/>
      <c r="DL54" s="590">
        <f t="shared" si="10"/>
        <v>0.9</v>
      </c>
      <c r="DM54" s="590"/>
      <c r="DN54" s="590"/>
      <c r="DO54" s="590"/>
      <c r="DP54" s="590"/>
      <c r="DQ54" s="590"/>
      <c r="DR54" s="590"/>
      <c r="DS54" s="590"/>
      <c r="DT54" s="590"/>
      <c r="DU54" s="590"/>
      <c r="DV54" s="451">
        <v>0</v>
      </c>
      <c r="DW54" s="451"/>
      <c r="DX54" s="451"/>
      <c r="DY54" s="451"/>
      <c r="DZ54" s="451"/>
      <c r="EA54" s="451"/>
      <c r="EB54" s="451"/>
      <c r="EC54" s="451"/>
      <c r="ED54" s="451"/>
      <c r="EE54" s="451"/>
      <c r="EF54" s="451">
        <v>0</v>
      </c>
      <c r="EG54" s="451"/>
      <c r="EH54" s="451"/>
      <c r="EI54" s="451"/>
      <c r="EJ54" s="451"/>
      <c r="EK54" s="451"/>
      <c r="EL54" s="451"/>
      <c r="EM54" s="451"/>
      <c r="EN54" s="451"/>
      <c r="EO54" s="451"/>
      <c r="EP54" s="480">
        <f t="shared" si="11"/>
        <v>0</v>
      </c>
      <c r="EQ54" s="480"/>
      <c r="ER54" s="480"/>
      <c r="ES54" s="480"/>
      <c r="ET54" s="480"/>
      <c r="EU54" s="480"/>
      <c r="EV54" s="480"/>
      <c r="EW54" s="480"/>
      <c r="EX54" s="480"/>
      <c r="EY54" s="480"/>
    </row>
    <row r="55" spans="1:208" ht="12.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B55" s="646" t="s">
        <v>1200</v>
      </c>
      <c r="BC55" s="544"/>
      <c r="BD55" s="544"/>
      <c r="BE55" s="544"/>
      <c r="BF55" s="544"/>
      <c r="BG55" s="544"/>
      <c r="BH55" s="544"/>
      <c r="BI55" s="544"/>
      <c r="BJ55" s="544"/>
      <c r="BK55" s="544"/>
      <c r="BL55" s="544"/>
      <c r="BM55" s="544"/>
      <c r="BN55" s="544"/>
      <c r="BO55" s="544"/>
      <c r="BP55" s="544"/>
      <c r="BQ55" s="544"/>
      <c r="BR55" s="544"/>
      <c r="BS55" s="544"/>
      <c r="BT55" s="544"/>
      <c r="BU55" s="544"/>
      <c r="BV55" s="544"/>
      <c r="BW55" s="544"/>
      <c r="BX55" s="544"/>
      <c r="BY55" s="544"/>
      <c r="BZ55" s="544"/>
      <c r="CA55" s="544"/>
      <c r="CB55" s="544"/>
      <c r="CC55" s="544"/>
      <c r="CD55" s="544"/>
      <c r="CE55" s="544"/>
      <c r="CF55" s="544"/>
      <c r="CG55" s="662"/>
      <c r="CH55" s="614">
        <v>0</v>
      </c>
      <c r="CI55" s="615"/>
      <c r="CJ55" s="615"/>
      <c r="CK55" s="615"/>
      <c r="CL55" s="615"/>
      <c r="CM55" s="615"/>
      <c r="CN55" s="615"/>
      <c r="CO55" s="615"/>
      <c r="CP55" s="616"/>
      <c r="CQ55" s="614">
        <v>0</v>
      </c>
      <c r="CR55" s="615"/>
      <c r="CS55" s="615"/>
      <c r="CT55" s="615"/>
      <c r="CU55" s="615"/>
      <c r="CV55" s="615"/>
      <c r="CW55" s="615"/>
      <c r="CX55" s="615"/>
      <c r="CY55" s="616"/>
      <c r="DB55" s="479">
        <f t="shared" si="9"/>
        <v>0</v>
      </c>
      <c r="DC55" s="479"/>
      <c r="DD55" s="479"/>
      <c r="DE55" s="479"/>
      <c r="DF55" s="479"/>
      <c r="DG55" s="479"/>
      <c r="DH55" s="479"/>
      <c r="DI55" s="479"/>
      <c r="DJ55" s="479"/>
      <c r="DK55" s="479"/>
      <c r="DL55" s="590">
        <f t="shared" si="10"/>
        <v>0.9</v>
      </c>
      <c r="DM55" s="590"/>
      <c r="DN55" s="590"/>
      <c r="DO55" s="590"/>
      <c r="DP55" s="590"/>
      <c r="DQ55" s="590"/>
      <c r="DR55" s="590"/>
      <c r="DS55" s="590"/>
      <c r="DT55" s="590"/>
      <c r="DU55" s="590"/>
      <c r="DV55" s="451">
        <v>0</v>
      </c>
      <c r="DW55" s="451"/>
      <c r="DX55" s="451"/>
      <c r="DY55" s="451"/>
      <c r="DZ55" s="451"/>
      <c r="EA55" s="451"/>
      <c r="EB55" s="451"/>
      <c r="EC55" s="451"/>
      <c r="ED55" s="451"/>
      <c r="EE55" s="451"/>
      <c r="EF55" s="451">
        <v>0</v>
      </c>
      <c r="EG55" s="451"/>
      <c r="EH55" s="451"/>
      <c r="EI55" s="451"/>
      <c r="EJ55" s="451"/>
      <c r="EK55" s="451"/>
      <c r="EL55" s="451"/>
      <c r="EM55" s="451"/>
      <c r="EN55" s="451"/>
      <c r="EO55" s="451"/>
      <c r="EP55" s="480">
        <f t="shared" si="11"/>
        <v>0</v>
      </c>
      <c r="EQ55" s="480"/>
      <c r="ER55" s="480"/>
      <c r="ES55" s="480"/>
      <c r="ET55" s="480"/>
      <c r="EU55" s="480"/>
      <c r="EV55" s="480"/>
      <c r="EW55" s="480"/>
      <c r="EX55" s="480"/>
      <c r="EY55" s="480"/>
    </row>
    <row r="56" spans="1:208" ht="12.75" customHeight="1" thickBo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B56" s="619" t="s">
        <v>1201</v>
      </c>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20">
        <v>0</v>
      </c>
      <c r="CI56" s="620"/>
      <c r="CJ56" s="620"/>
      <c r="CK56" s="620"/>
      <c r="CL56" s="620"/>
      <c r="CM56" s="620"/>
      <c r="CN56" s="620"/>
      <c r="CO56" s="620"/>
      <c r="CP56" s="620"/>
      <c r="CQ56" s="620">
        <v>0</v>
      </c>
      <c r="CR56" s="620"/>
      <c r="CS56" s="620"/>
      <c r="CT56" s="620"/>
      <c r="CU56" s="620"/>
      <c r="CV56" s="620"/>
      <c r="CW56" s="620"/>
      <c r="CX56" s="620"/>
      <c r="CY56" s="620"/>
      <c r="DB56" s="447">
        <f t="shared" si="9"/>
        <v>0</v>
      </c>
      <c r="DC56" s="447"/>
      <c r="DD56" s="447"/>
      <c r="DE56" s="447"/>
      <c r="DF56" s="447"/>
      <c r="DG56" s="447"/>
      <c r="DH56" s="447"/>
      <c r="DI56" s="447"/>
      <c r="DJ56" s="447"/>
      <c r="DK56" s="447"/>
      <c r="DL56" s="599">
        <f t="shared" si="10"/>
        <v>0.9</v>
      </c>
      <c r="DM56" s="599"/>
      <c r="DN56" s="599"/>
      <c r="DO56" s="599"/>
      <c r="DP56" s="599"/>
      <c r="DQ56" s="599"/>
      <c r="DR56" s="599"/>
      <c r="DS56" s="599"/>
      <c r="DT56" s="599"/>
      <c r="DU56" s="599"/>
      <c r="DV56" s="507">
        <v>0</v>
      </c>
      <c r="DW56" s="507"/>
      <c r="DX56" s="507"/>
      <c r="DY56" s="507"/>
      <c r="DZ56" s="507"/>
      <c r="EA56" s="507"/>
      <c r="EB56" s="507"/>
      <c r="EC56" s="507"/>
      <c r="ED56" s="507"/>
      <c r="EE56" s="507"/>
      <c r="EF56" s="507">
        <v>0</v>
      </c>
      <c r="EG56" s="507"/>
      <c r="EH56" s="507"/>
      <c r="EI56" s="507"/>
      <c r="EJ56" s="507"/>
      <c r="EK56" s="507"/>
      <c r="EL56" s="507"/>
      <c r="EM56" s="507"/>
      <c r="EN56" s="507"/>
      <c r="EO56" s="507"/>
      <c r="EP56" s="600">
        <f t="shared" si="11"/>
        <v>0</v>
      </c>
      <c r="EQ56" s="600"/>
      <c r="ER56" s="600"/>
      <c r="ES56" s="600"/>
      <c r="ET56" s="600"/>
      <c r="EU56" s="600"/>
      <c r="EV56" s="600"/>
      <c r="EW56" s="600"/>
      <c r="EX56" s="600"/>
      <c r="EY56" s="600"/>
    </row>
    <row r="57" spans="1:208" ht="12.75" customHeight="1" thickTop="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B57" s="16" t="s">
        <v>92</v>
      </c>
      <c r="CQ57" s="446">
        <f ca="1">$AP$52</f>
        <v>41499.346880902776</v>
      </c>
      <c r="CR57" s="446"/>
      <c r="CS57" s="446"/>
      <c r="CT57" s="446"/>
      <c r="CU57" s="446"/>
      <c r="CV57" s="446"/>
      <c r="CW57" s="446"/>
      <c r="CX57" s="446"/>
      <c r="CY57" s="446"/>
      <c r="DC57" s="20" t="str">
        <f>Coversheets!$B$51</f>
        <v>S.A.&amp;I. Form 2641R99 Entity: Type in Name of City City, 99</v>
      </c>
      <c r="ER57" s="446">
        <f ca="1">$AP$52</f>
        <v>41499.346880902776</v>
      </c>
      <c r="ES57" s="446"/>
      <c r="ET57" s="446"/>
      <c r="EU57" s="446"/>
      <c r="EV57" s="446"/>
      <c r="EW57" s="446"/>
      <c r="EX57" s="446"/>
      <c r="EY57" s="446"/>
      <c r="EZ57" s="446"/>
    </row>
    <row r="58" spans="1:208" ht="12.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B58" s="16" t="str">
        <f>Coversheets!$B$51</f>
        <v>S.A.&amp;I. Form 2641R99 Entity: Type in Name of City City, 99</v>
      </c>
    </row>
    <row r="59" spans="1:208" ht="12.75" customHeight="1">
      <c r="A59" s="20"/>
      <c r="B59" s="498" t="str">
        <f>B1</f>
        <v>GENERAL FUND ACCOUNTS COVERING THE PERIOD JULY 1, 2011, to JUNE 30, 2012</v>
      </c>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20"/>
      <c r="BB59" s="498" t="str">
        <f>$B$59</f>
        <v>GENERAL FUND ACCOUNTS COVERING THE PERIOD JULY 1, 2011, to JUNE 30, 2012</v>
      </c>
      <c r="BC59" s="498"/>
      <c r="BD59" s="498"/>
      <c r="BE59" s="498"/>
      <c r="BF59" s="498"/>
      <c r="BG59" s="498"/>
      <c r="BH59" s="498"/>
      <c r="BI59" s="498"/>
      <c r="BJ59" s="498"/>
      <c r="BK59" s="498"/>
      <c r="BL59" s="498"/>
      <c r="BM59" s="498"/>
      <c r="BN59" s="498"/>
      <c r="BO59" s="498"/>
      <c r="BP59" s="498"/>
      <c r="BQ59" s="498"/>
      <c r="BR59" s="498"/>
      <c r="BS59" s="498"/>
      <c r="BT59" s="498"/>
      <c r="BU59" s="498"/>
      <c r="BV59" s="498"/>
      <c r="BW59" s="498"/>
      <c r="BX59" s="498"/>
      <c r="BY59" s="498"/>
      <c r="BZ59" s="498"/>
      <c r="CA59" s="498"/>
      <c r="CB59" s="498"/>
      <c r="CC59" s="498"/>
      <c r="CD59" s="498"/>
      <c r="CE59" s="498"/>
      <c r="CF59" s="498"/>
      <c r="CG59" s="498"/>
      <c r="CH59" s="498"/>
      <c r="CI59" s="498"/>
      <c r="CJ59" s="498"/>
      <c r="CK59" s="498"/>
      <c r="CL59" s="498"/>
      <c r="CM59" s="498"/>
      <c r="CN59" s="498"/>
      <c r="CO59" s="498"/>
      <c r="CP59" s="498"/>
      <c r="CQ59" s="498"/>
      <c r="CR59" s="498"/>
      <c r="CS59" s="498"/>
      <c r="CT59" s="498"/>
      <c r="CU59" s="498"/>
      <c r="CV59" s="498"/>
      <c r="CW59" s="498"/>
      <c r="CX59" s="498"/>
      <c r="CY59" s="498"/>
      <c r="CZ59" s="20"/>
      <c r="DB59" s="498" t="str">
        <f>$B$59</f>
        <v>GENERAL FUND ACCOUNTS COVERING THE PERIOD JULY 1, 2011, to JUNE 30, 2012</v>
      </c>
      <c r="DC59" s="498"/>
      <c r="DD59" s="498"/>
      <c r="DE59" s="498"/>
      <c r="DF59" s="498"/>
      <c r="DG59" s="498"/>
      <c r="DH59" s="498"/>
      <c r="DI59" s="498"/>
      <c r="DJ59" s="498"/>
      <c r="DK59" s="498"/>
      <c r="DL59" s="498"/>
      <c r="DM59" s="498"/>
      <c r="DN59" s="498"/>
      <c r="DO59" s="498"/>
      <c r="DP59" s="498"/>
      <c r="DQ59" s="498"/>
      <c r="DR59" s="498"/>
      <c r="DS59" s="498"/>
      <c r="DT59" s="498"/>
      <c r="DU59" s="498"/>
      <c r="DV59" s="498"/>
      <c r="DW59" s="498"/>
      <c r="DX59" s="498"/>
      <c r="DY59" s="498"/>
      <c r="DZ59" s="498"/>
      <c r="EA59" s="498"/>
      <c r="EB59" s="498"/>
      <c r="EC59" s="498"/>
      <c r="ED59" s="498"/>
      <c r="EE59" s="498"/>
      <c r="EF59" s="498"/>
      <c r="EG59" s="498"/>
      <c r="EH59" s="498"/>
      <c r="EI59" s="498"/>
      <c r="EJ59" s="498"/>
      <c r="EK59" s="498"/>
      <c r="EL59" s="498"/>
      <c r="EM59" s="498"/>
      <c r="EN59" s="498"/>
      <c r="EO59" s="498"/>
      <c r="EP59" s="498"/>
      <c r="EQ59" s="498"/>
      <c r="ER59" s="498"/>
      <c r="ES59" s="498"/>
      <c r="ET59" s="498"/>
      <c r="EU59" s="498"/>
      <c r="EV59" s="498"/>
      <c r="EW59" s="498"/>
      <c r="EX59" s="498"/>
      <c r="EY59" s="498"/>
      <c r="FC59" s="498" t="str">
        <f>$B$59</f>
        <v>GENERAL FUND ACCOUNTS COVERING THE PERIOD JULY 1, 2011, to JUNE 30, 2012</v>
      </c>
      <c r="FD59" s="498"/>
      <c r="FE59" s="498"/>
      <c r="FF59" s="498"/>
      <c r="FG59" s="498"/>
      <c r="FH59" s="498"/>
      <c r="FI59" s="498"/>
      <c r="FJ59" s="498"/>
      <c r="FK59" s="498"/>
      <c r="FL59" s="498"/>
      <c r="FM59" s="498"/>
      <c r="FN59" s="498"/>
      <c r="FO59" s="498"/>
      <c r="FP59" s="498"/>
      <c r="FQ59" s="498"/>
      <c r="FR59" s="498"/>
      <c r="FS59" s="498"/>
      <c r="FT59" s="498"/>
      <c r="FU59" s="498"/>
      <c r="FV59" s="498"/>
      <c r="FW59" s="498"/>
      <c r="FX59" s="498"/>
      <c r="FY59" s="498"/>
      <c r="FZ59" s="498"/>
      <c r="GA59" s="498"/>
      <c r="GB59" s="498"/>
      <c r="GC59" s="498"/>
      <c r="GD59" s="498"/>
      <c r="GE59" s="498"/>
      <c r="GF59" s="498"/>
      <c r="GG59" s="498"/>
      <c r="GH59" s="498"/>
      <c r="GI59" s="498"/>
      <c r="GJ59" s="498"/>
      <c r="GK59" s="498"/>
      <c r="GL59" s="498"/>
      <c r="GM59" s="498"/>
      <c r="GN59" s="498"/>
      <c r="GO59" s="498"/>
      <c r="GP59" s="498"/>
      <c r="GQ59" s="498"/>
      <c r="GR59" s="498"/>
      <c r="GS59" s="498"/>
      <c r="GT59" s="498"/>
      <c r="GU59" s="498"/>
      <c r="GV59" s="498"/>
      <c r="GW59" s="498"/>
      <c r="GX59" s="498"/>
      <c r="GY59" s="498"/>
      <c r="GZ59" s="498"/>
    </row>
    <row r="60" spans="1:208" ht="12.75" customHeight="1">
      <c r="A60" s="20"/>
      <c r="B60" s="498" t="str">
        <f>B2</f>
        <v>ESTIMATE OF NEEDS FOR 2012-2013</v>
      </c>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20"/>
      <c r="BB60" s="498" t="str">
        <f>$B$60</f>
        <v>ESTIMATE OF NEEDS FOR 2012-2013</v>
      </c>
      <c r="BC60" s="498"/>
      <c r="BD60" s="498"/>
      <c r="BE60" s="498"/>
      <c r="BF60" s="498"/>
      <c r="BG60" s="498"/>
      <c r="BH60" s="498"/>
      <c r="BI60" s="498"/>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498"/>
      <c r="CF60" s="498"/>
      <c r="CG60" s="498"/>
      <c r="CH60" s="498"/>
      <c r="CI60" s="498"/>
      <c r="CJ60" s="498"/>
      <c r="CK60" s="498"/>
      <c r="CL60" s="498"/>
      <c r="CM60" s="498"/>
      <c r="CN60" s="498"/>
      <c r="CO60" s="498"/>
      <c r="CP60" s="498"/>
      <c r="CQ60" s="498"/>
      <c r="CR60" s="498"/>
      <c r="CS60" s="498"/>
      <c r="CT60" s="498"/>
      <c r="CU60" s="498"/>
      <c r="CV60" s="498"/>
      <c r="CW60" s="498"/>
      <c r="CX60" s="498"/>
      <c r="CY60" s="498"/>
      <c r="CZ60" s="20"/>
      <c r="DB60" s="498" t="str">
        <f>$B$60</f>
        <v>ESTIMATE OF NEEDS FOR 2012-2013</v>
      </c>
      <c r="DC60" s="498"/>
      <c r="DD60" s="498"/>
      <c r="DE60" s="498"/>
      <c r="DF60" s="498"/>
      <c r="DG60" s="498"/>
      <c r="DH60" s="498"/>
      <c r="DI60" s="498"/>
      <c r="DJ60" s="498"/>
      <c r="DK60" s="498"/>
      <c r="DL60" s="498"/>
      <c r="DM60" s="498"/>
      <c r="DN60" s="498"/>
      <c r="DO60" s="498"/>
      <c r="DP60" s="498"/>
      <c r="DQ60" s="498"/>
      <c r="DR60" s="498"/>
      <c r="DS60" s="498"/>
      <c r="DT60" s="498"/>
      <c r="DU60" s="498"/>
      <c r="DV60" s="498"/>
      <c r="DW60" s="498"/>
      <c r="DX60" s="498"/>
      <c r="DY60" s="498"/>
      <c r="DZ60" s="498"/>
      <c r="EA60" s="498"/>
      <c r="EB60" s="498"/>
      <c r="EC60" s="498"/>
      <c r="ED60" s="498"/>
      <c r="EE60" s="498"/>
      <c r="EF60" s="498"/>
      <c r="EG60" s="498"/>
      <c r="EH60" s="498"/>
      <c r="EI60" s="498"/>
      <c r="EJ60" s="498"/>
      <c r="EK60" s="498"/>
      <c r="EL60" s="498"/>
      <c r="EM60" s="498"/>
      <c r="EN60" s="498"/>
      <c r="EO60" s="498"/>
      <c r="EP60" s="498"/>
      <c r="EQ60" s="498"/>
      <c r="ER60" s="498"/>
      <c r="ES60" s="498"/>
      <c r="ET60" s="498"/>
      <c r="EU60" s="498"/>
      <c r="EV60" s="498"/>
      <c r="EW60" s="498"/>
      <c r="EX60" s="498"/>
      <c r="EY60" s="498"/>
      <c r="FC60" s="498" t="str">
        <f>$B$60</f>
        <v>ESTIMATE OF NEEDS FOR 2012-2013</v>
      </c>
      <c r="FD60" s="498"/>
      <c r="FE60" s="498"/>
      <c r="FF60" s="498"/>
      <c r="FG60" s="498"/>
      <c r="FH60" s="498"/>
      <c r="FI60" s="498"/>
      <c r="FJ60" s="498"/>
      <c r="FK60" s="498"/>
      <c r="FL60" s="498"/>
      <c r="FM60" s="498"/>
      <c r="FN60" s="498"/>
      <c r="FO60" s="498"/>
      <c r="FP60" s="498"/>
      <c r="FQ60" s="498"/>
      <c r="FR60" s="498"/>
      <c r="FS60" s="498"/>
      <c r="FT60" s="498"/>
      <c r="FU60" s="498"/>
      <c r="FV60" s="498"/>
      <c r="FW60" s="498"/>
      <c r="FX60" s="498"/>
      <c r="FY60" s="498"/>
      <c r="FZ60" s="498"/>
      <c r="GA60" s="498"/>
      <c r="GB60" s="498"/>
      <c r="GC60" s="498"/>
      <c r="GD60" s="498"/>
      <c r="GE60" s="498"/>
      <c r="GF60" s="498"/>
      <c r="GG60" s="498"/>
      <c r="GH60" s="498"/>
      <c r="GI60" s="498"/>
      <c r="GJ60" s="498"/>
      <c r="GK60" s="498"/>
      <c r="GL60" s="498"/>
      <c r="GM60" s="498"/>
      <c r="GN60" s="498"/>
      <c r="GO60" s="498"/>
      <c r="GP60" s="498"/>
      <c r="GQ60" s="498"/>
      <c r="GR60" s="498"/>
      <c r="GS60" s="498"/>
      <c r="GT60" s="498"/>
      <c r="GU60" s="498"/>
      <c r="GV60" s="498"/>
      <c r="GW60" s="498"/>
      <c r="GX60" s="498"/>
      <c r="GY60" s="498"/>
      <c r="GZ60" s="498"/>
    </row>
    <row r="61" spans="1:208" ht="12.75" customHeight="1" thickBot="1">
      <c r="A61" s="20"/>
      <c r="B61" s="16" t="s">
        <v>30</v>
      </c>
      <c r="AY61" s="18" t="s">
        <v>93</v>
      </c>
      <c r="AZ61" s="20"/>
      <c r="CY61" s="18" t="s">
        <v>132</v>
      </c>
      <c r="DC61" s="16" t="s">
        <v>30</v>
      </c>
      <c r="EY61" s="70">
        <v>3</v>
      </c>
      <c r="GZ61" s="18" t="s">
        <v>29</v>
      </c>
    </row>
    <row r="62" spans="1:208" ht="12.75" customHeight="1" thickTop="1" thickBot="1">
      <c r="A62" s="20"/>
      <c r="B62" s="499" t="s">
        <v>67</v>
      </c>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632"/>
      <c r="AZ62" s="20"/>
      <c r="BB62" s="466"/>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70"/>
      <c r="DB62" s="71" t="s">
        <v>133</v>
      </c>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3"/>
      <c r="FC62" s="587" t="s">
        <v>168</v>
      </c>
      <c r="FD62" s="588"/>
      <c r="FE62" s="588"/>
      <c r="FF62" s="588"/>
      <c r="FG62" s="588"/>
      <c r="FH62" s="588"/>
      <c r="FI62" s="588"/>
      <c r="FJ62" s="588"/>
      <c r="FK62" s="588"/>
      <c r="FL62" s="588"/>
      <c r="FM62" s="588"/>
      <c r="FN62" s="588"/>
      <c r="FO62" s="588"/>
      <c r="FP62" s="588"/>
      <c r="FQ62" s="588"/>
      <c r="FR62" s="588"/>
      <c r="FS62" s="588"/>
      <c r="FT62" s="588"/>
      <c r="FU62" s="588"/>
      <c r="FV62" s="588"/>
      <c r="FW62" s="588"/>
      <c r="FX62" s="588"/>
      <c r="FY62" s="588"/>
      <c r="FZ62" s="588"/>
      <c r="GA62" s="588"/>
      <c r="GB62" s="588"/>
      <c r="GC62" s="588"/>
      <c r="GD62" s="588"/>
      <c r="GE62" s="588"/>
      <c r="GF62" s="588"/>
      <c r="GG62" s="588"/>
      <c r="GH62" s="588"/>
      <c r="GI62" s="588"/>
      <c r="GJ62" s="588"/>
      <c r="GK62" s="588"/>
      <c r="GL62" s="588"/>
      <c r="GM62" s="588"/>
      <c r="GN62" s="588"/>
      <c r="GO62" s="588"/>
      <c r="GP62" s="588"/>
      <c r="GQ62" s="588"/>
      <c r="GR62" s="588"/>
      <c r="GS62" s="588"/>
      <c r="GT62" s="588"/>
      <c r="GU62" s="588"/>
      <c r="GV62" s="588"/>
      <c r="GW62" s="588"/>
      <c r="GX62" s="588"/>
      <c r="GY62" s="588"/>
      <c r="GZ62" s="589"/>
    </row>
    <row r="63" spans="1:208" ht="12.75" customHeight="1" thickTop="1" thickBot="1">
      <c r="A63" s="20"/>
      <c r="B63" s="31"/>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3"/>
      <c r="AH63" s="441" t="str">
        <f>CH5</f>
        <v>2011-2012 ACCOUNT</v>
      </c>
      <c r="AI63" s="442"/>
      <c r="AJ63" s="442"/>
      <c r="AK63" s="442"/>
      <c r="AL63" s="442"/>
      <c r="AM63" s="442"/>
      <c r="AN63" s="442"/>
      <c r="AO63" s="442"/>
      <c r="AP63" s="442"/>
      <c r="AQ63" s="442"/>
      <c r="AR63" s="442"/>
      <c r="AS63" s="442"/>
      <c r="AT63" s="442"/>
      <c r="AU63" s="442"/>
      <c r="AV63" s="442"/>
      <c r="AW63" s="442"/>
      <c r="AX63" s="442"/>
      <c r="AY63" s="461"/>
      <c r="BB63" s="441" t="str">
        <f>DB5</f>
        <v>2011-2012 ACCOUNT</v>
      </c>
      <c r="BC63" s="442"/>
      <c r="BD63" s="442"/>
      <c r="BE63" s="442"/>
      <c r="BF63" s="442"/>
      <c r="BG63" s="442"/>
      <c r="BH63" s="442"/>
      <c r="BI63" s="442"/>
      <c r="BJ63" s="442"/>
      <c r="BK63" s="461"/>
      <c r="BL63" s="531" t="s">
        <v>123</v>
      </c>
      <c r="BM63" s="532"/>
      <c r="BN63" s="532"/>
      <c r="BO63" s="532"/>
      <c r="BP63" s="532"/>
      <c r="BQ63" s="532"/>
      <c r="BR63" s="532"/>
      <c r="BS63" s="532"/>
      <c r="BT63" s="532"/>
      <c r="BU63" s="533"/>
      <c r="BV63" s="441" t="str">
        <f>DV5</f>
        <v>2012-2013 ACCOUNT</v>
      </c>
      <c r="BW63" s="442"/>
      <c r="BX63" s="442"/>
      <c r="BY63" s="442"/>
      <c r="BZ63" s="442"/>
      <c r="CA63" s="442"/>
      <c r="CB63" s="442"/>
      <c r="CC63" s="442"/>
      <c r="CD63" s="442"/>
      <c r="CE63" s="442"/>
      <c r="CF63" s="442"/>
      <c r="CG63" s="442"/>
      <c r="CH63" s="442"/>
      <c r="CI63" s="442"/>
      <c r="CJ63" s="442"/>
      <c r="CK63" s="442"/>
      <c r="CL63" s="442"/>
      <c r="CM63" s="442"/>
      <c r="CN63" s="442"/>
      <c r="CO63" s="442"/>
      <c r="CP63" s="442"/>
      <c r="CQ63" s="442"/>
      <c r="CR63" s="442"/>
      <c r="CS63" s="442"/>
      <c r="CT63" s="442"/>
      <c r="CU63" s="442"/>
      <c r="CV63" s="442"/>
      <c r="CW63" s="442"/>
      <c r="CX63" s="442"/>
      <c r="CY63" s="461"/>
      <c r="DB63" s="71" t="s">
        <v>134</v>
      </c>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581" t="str">
        <f>Help!C18&amp;"-"&amp;Help!C18+1</f>
        <v>2011-2012</v>
      </c>
      <c r="ER63" s="581"/>
      <c r="ES63" s="581"/>
      <c r="ET63" s="581"/>
      <c r="EU63" s="581"/>
      <c r="EV63" s="581"/>
      <c r="EW63" s="581"/>
      <c r="EX63" s="581"/>
      <c r="EY63" s="582"/>
      <c r="FC63" s="592" t="str">
        <f>(Help!C18-1)&amp;"-"&amp;(Help!C18-0)</f>
        <v>2010-2011</v>
      </c>
      <c r="FD63" s="581"/>
      <c r="FE63" s="581"/>
      <c r="FF63" s="581"/>
      <c r="FG63" s="581"/>
      <c r="FH63" s="581"/>
      <c r="FI63" s="581"/>
      <c r="FJ63" s="581" t="str">
        <f>(Help!C18-2)&amp;"-"&amp;(Help!C18-1)</f>
        <v>2009-2010</v>
      </c>
      <c r="FK63" s="581"/>
      <c r="FL63" s="581"/>
      <c r="FM63" s="581"/>
      <c r="FN63" s="581"/>
      <c r="FO63" s="581"/>
      <c r="FP63" s="581"/>
      <c r="FQ63" s="581" t="str">
        <f>(Help!C18-3)&amp;"-"&amp;(Help!C18-2)</f>
        <v>2008-2009</v>
      </c>
      <c r="FR63" s="581"/>
      <c r="FS63" s="581"/>
      <c r="FT63" s="581"/>
      <c r="FU63" s="581"/>
      <c r="FV63" s="581"/>
      <c r="FW63" s="581"/>
      <c r="FX63" s="581" t="str">
        <f>(Help!C18-4)&amp;"-"&amp;(Help!C18-3)</f>
        <v>2007-2008</v>
      </c>
      <c r="FY63" s="581"/>
      <c r="FZ63" s="581"/>
      <c r="GA63" s="581"/>
      <c r="GB63" s="581"/>
      <c r="GC63" s="581"/>
      <c r="GD63" s="581"/>
      <c r="GE63" s="581" t="str">
        <f>(Help!C18-5)&amp;"-"&amp;(Help!C18-4)</f>
        <v>2006-2007</v>
      </c>
      <c r="GF63" s="581"/>
      <c r="GG63" s="581"/>
      <c r="GH63" s="581"/>
      <c r="GI63" s="581"/>
      <c r="GJ63" s="581"/>
      <c r="GK63" s="581"/>
      <c r="GL63" s="581" t="str">
        <f>(Help!C18-6)&amp;"-"&amp;(Help!C18-5)</f>
        <v>2005-2006</v>
      </c>
      <c r="GM63" s="581"/>
      <c r="GN63" s="581"/>
      <c r="GO63" s="581"/>
      <c r="GP63" s="581"/>
      <c r="GQ63" s="581"/>
      <c r="GR63" s="581"/>
      <c r="GS63" s="581" t="s">
        <v>152</v>
      </c>
      <c r="GT63" s="581"/>
      <c r="GU63" s="581"/>
      <c r="GV63" s="581"/>
      <c r="GW63" s="581"/>
      <c r="GX63" s="581"/>
      <c r="GY63" s="581"/>
      <c r="GZ63" s="582"/>
    </row>
    <row r="64" spans="1:208" ht="12.75" customHeight="1" thickTop="1">
      <c r="A64" s="20"/>
      <c r="B64" s="629" t="s">
        <v>72</v>
      </c>
      <c r="C64" s="630"/>
      <c r="D64" s="630"/>
      <c r="E64" s="630"/>
      <c r="F64" s="630"/>
      <c r="G64" s="630"/>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1"/>
      <c r="AH64" s="442" t="s">
        <v>68</v>
      </c>
      <c r="AI64" s="442"/>
      <c r="AJ64" s="442"/>
      <c r="AK64" s="442"/>
      <c r="AL64" s="442"/>
      <c r="AM64" s="442"/>
      <c r="AN64" s="442"/>
      <c r="AO64" s="442"/>
      <c r="AP64" s="443"/>
      <c r="AQ64" s="444" t="s">
        <v>69</v>
      </c>
      <c r="AR64" s="442"/>
      <c r="AS64" s="442"/>
      <c r="AT64" s="442"/>
      <c r="AU64" s="442"/>
      <c r="AV64" s="442"/>
      <c r="AW64" s="442"/>
      <c r="AX64" s="442"/>
      <c r="AY64" s="461"/>
      <c r="BB64" s="534" t="s">
        <v>121</v>
      </c>
      <c r="BC64" s="529"/>
      <c r="BD64" s="529"/>
      <c r="BE64" s="529"/>
      <c r="BF64" s="529"/>
      <c r="BG64" s="529"/>
      <c r="BH64" s="529"/>
      <c r="BI64" s="529"/>
      <c r="BJ64" s="529"/>
      <c r="BK64" s="444"/>
      <c r="BL64" s="608" t="s">
        <v>124</v>
      </c>
      <c r="BM64" s="609"/>
      <c r="BN64" s="609"/>
      <c r="BO64" s="609"/>
      <c r="BP64" s="609"/>
      <c r="BQ64" s="609"/>
      <c r="BR64" s="609"/>
      <c r="BS64" s="609"/>
      <c r="BT64" s="609"/>
      <c r="BU64" s="610"/>
      <c r="BV64" s="443" t="s">
        <v>126</v>
      </c>
      <c r="BW64" s="529"/>
      <c r="BX64" s="529"/>
      <c r="BY64" s="529"/>
      <c r="BZ64" s="529"/>
      <c r="CA64" s="529"/>
      <c r="CB64" s="529"/>
      <c r="CC64" s="529"/>
      <c r="CD64" s="529"/>
      <c r="CE64" s="529"/>
      <c r="CF64" s="529" t="s">
        <v>128</v>
      </c>
      <c r="CG64" s="529"/>
      <c r="CH64" s="529"/>
      <c r="CI64" s="529"/>
      <c r="CJ64" s="529"/>
      <c r="CK64" s="529"/>
      <c r="CL64" s="529"/>
      <c r="CM64" s="529"/>
      <c r="CN64" s="529"/>
      <c r="CO64" s="529"/>
      <c r="CP64" s="529" t="s">
        <v>130</v>
      </c>
      <c r="CQ64" s="529"/>
      <c r="CR64" s="529"/>
      <c r="CS64" s="529"/>
      <c r="CT64" s="529"/>
      <c r="CU64" s="529"/>
      <c r="CV64" s="529"/>
      <c r="CW64" s="529"/>
      <c r="CX64" s="529"/>
      <c r="CY64" s="530"/>
      <c r="DB64" s="77" t="str">
        <f>"Cash Balance Reported to Excise Board 6-30-"&amp;Help!C18</f>
        <v>Cash Balance Reported to Excise Board 6-30-2011</v>
      </c>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9"/>
      <c r="EQ64" s="595">
        <v>0</v>
      </c>
      <c r="ER64" s="596"/>
      <c r="ES64" s="596"/>
      <c r="ET64" s="596"/>
      <c r="EU64" s="596"/>
      <c r="EV64" s="596"/>
      <c r="EW64" s="596"/>
      <c r="EX64" s="596"/>
      <c r="EY64" s="597"/>
      <c r="FC64" s="451">
        <v>0</v>
      </c>
      <c r="FD64" s="451"/>
      <c r="FE64" s="451"/>
      <c r="FF64" s="451"/>
      <c r="FG64" s="451"/>
      <c r="FH64" s="451"/>
      <c r="FI64" s="451"/>
      <c r="FJ64" s="451">
        <v>0</v>
      </c>
      <c r="FK64" s="451"/>
      <c r="FL64" s="451"/>
      <c r="FM64" s="451"/>
      <c r="FN64" s="451"/>
      <c r="FO64" s="451"/>
      <c r="FP64" s="451"/>
      <c r="FQ64" s="451">
        <v>0</v>
      </c>
      <c r="FR64" s="451"/>
      <c r="FS64" s="451"/>
      <c r="FT64" s="451"/>
      <c r="FU64" s="451"/>
      <c r="FV64" s="451"/>
      <c r="FW64" s="451"/>
      <c r="FX64" s="451">
        <v>0</v>
      </c>
      <c r="FY64" s="451"/>
      <c r="FZ64" s="451"/>
      <c r="GA64" s="451"/>
      <c r="GB64" s="451"/>
      <c r="GC64" s="451"/>
      <c r="GD64" s="451"/>
      <c r="GE64" s="451">
        <v>0</v>
      </c>
      <c r="GF64" s="451"/>
      <c r="GG64" s="451"/>
      <c r="GH64" s="451"/>
      <c r="GI64" s="451"/>
      <c r="GJ64" s="451"/>
      <c r="GK64" s="451"/>
      <c r="GL64" s="451">
        <v>0</v>
      </c>
      <c r="GM64" s="451"/>
      <c r="GN64" s="451"/>
      <c r="GO64" s="451"/>
      <c r="GP64" s="451"/>
      <c r="GQ64" s="451"/>
      <c r="GR64" s="451"/>
      <c r="GS64" s="479">
        <f t="shared" ref="GS64:GS83" si="12">SUM(EQ64:GR64)</f>
        <v>0</v>
      </c>
      <c r="GT64" s="479"/>
      <c r="GU64" s="479"/>
      <c r="GV64" s="479"/>
      <c r="GW64" s="479"/>
      <c r="GX64" s="479"/>
      <c r="GY64" s="479"/>
      <c r="GZ64" s="479"/>
    </row>
    <row r="65" spans="2:208" ht="12.75" customHeight="1" thickBot="1">
      <c r="B65" s="80" t="s">
        <v>94</v>
      </c>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2"/>
      <c r="AH65" s="432" t="s">
        <v>70</v>
      </c>
      <c r="AI65" s="433"/>
      <c r="AJ65" s="433"/>
      <c r="AK65" s="433"/>
      <c r="AL65" s="433"/>
      <c r="AM65" s="433"/>
      <c r="AN65" s="433"/>
      <c r="AO65" s="433"/>
      <c r="AP65" s="434"/>
      <c r="AQ65" s="438" t="s">
        <v>71</v>
      </c>
      <c r="AR65" s="433"/>
      <c r="AS65" s="433"/>
      <c r="AT65" s="433"/>
      <c r="AU65" s="433"/>
      <c r="AV65" s="433"/>
      <c r="AW65" s="433"/>
      <c r="AX65" s="433"/>
      <c r="AY65" s="491"/>
      <c r="BB65" s="601" t="s">
        <v>122</v>
      </c>
      <c r="BC65" s="603"/>
      <c r="BD65" s="603"/>
      <c r="BE65" s="603"/>
      <c r="BF65" s="603"/>
      <c r="BG65" s="603"/>
      <c r="BH65" s="603"/>
      <c r="BI65" s="603"/>
      <c r="BJ65" s="603"/>
      <c r="BK65" s="604"/>
      <c r="BL65" s="605" t="s">
        <v>125</v>
      </c>
      <c r="BM65" s="606"/>
      <c r="BN65" s="606"/>
      <c r="BO65" s="606"/>
      <c r="BP65" s="606"/>
      <c r="BQ65" s="606"/>
      <c r="BR65" s="606"/>
      <c r="BS65" s="606"/>
      <c r="BT65" s="606"/>
      <c r="BU65" s="607"/>
      <c r="BV65" s="601" t="s">
        <v>127</v>
      </c>
      <c r="BW65" s="603"/>
      <c r="BX65" s="603"/>
      <c r="BY65" s="603"/>
      <c r="BZ65" s="603"/>
      <c r="CA65" s="603"/>
      <c r="CB65" s="603"/>
      <c r="CC65" s="603"/>
      <c r="CD65" s="603"/>
      <c r="CE65" s="603"/>
      <c r="CF65" s="603" t="s">
        <v>129</v>
      </c>
      <c r="CG65" s="603"/>
      <c r="CH65" s="603"/>
      <c r="CI65" s="603"/>
      <c r="CJ65" s="603"/>
      <c r="CK65" s="603"/>
      <c r="CL65" s="603"/>
      <c r="CM65" s="603"/>
      <c r="CN65" s="603"/>
      <c r="CO65" s="603"/>
      <c r="CP65" s="603" t="s">
        <v>131</v>
      </c>
      <c r="CQ65" s="603"/>
      <c r="CR65" s="603"/>
      <c r="CS65" s="603"/>
      <c r="CT65" s="603"/>
      <c r="CU65" s="603"/>
      <c r="CV65" s="603"/>
      <c r="CW65" s="603"/>
      <c r="CX65" s="603"/>
      <c r="CY65" s="604"/>
      <c r="DB65" s="81" t="s">
        <v>135</v>
      </c>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3"/>
      <c r="EQ65" s="583">
        <v>0</v>
      </c>
      <c r="ER65" s="453"/>
      <c r="ES65" s="453"/>
      <c r="ET65" s="453"/>
      <c r="EU65" s="453"/>
      <c r="EV65" s="453"/>
      <c r="EW65" s="453"/>
      <c r="EX65" s="453"/>
      <c r="EY65" s="455"/>
      <c r="FC65" s="451">
        <v>0</v>
      </c>
      <c r="FD65" s="451"/>
      <c r="FE65" s="451"/>
      <c r="FF65" s="451"/>
      <c r="FG65" s="451"/>
      <c r="FH65" s="451"/>
      <c r="FI65" s="451"/>
      <c r="FJ65" s="451">
        <v>0</v>
      </c>
      <c r="FK65" s="451"/>
      <c r="FL65" s="451"/>
      <c r="FM65" s="451"/>
      <c r="FN65" s="451"/>
      <c r="FO65" s="451"/>
      <c r="FP65" s="451"/>
      <c r="FQ65" s="451">
        <v>0</v>
      </c>
      <c r="FR65" s="451"/>
      <c r="FS65" s="451"/>
      <c r="FT65" s="451"/>
      <c r="FU65" s="451"/>
      <c r="FV65" s="451"/>
      <c r="FW65" s="451"/>
      <c r="FX65" s="451">
        <v>0</v>
      </c>
      <c r="FY65" s="451"/>
      <c r="FZ65" s="451"/>
      <c r="GA65" s="451"/>
      <c r="GB65" s="451"/>
      <c r="GC65" s="451"/>
      <c r="GD65" s="451"/>
      <c r="GE65" s="451">
        <v>0</v>
      </c>
      <c r="GF65" s="451"/>
      <c r="GG65" s="451"/>
      <c r="GH65" s="451"/>
      <c r="GI65" s="451"/>
      <c r="GJ65" s="451"/>
      <c r="GK65" s="451"/>
      <c r="GL65" s="451">
        <v>0</v>
      </c>
      <c r="GM65" s="451"/>
      <c r="GN65" s="451"/>
      <c r="GO65" s="451"/>
      <c r="GP65" s="451"/>
      <c r="GQ65" s="451"/>
      <c r="GR65" s="451"/>
      <c r="GS65" s="479">
        <f t="shared" si="12"/>
        <v>0</v>
      </c>
      <c r="GT65" s="479"/>
      <c r="GU65" s="479"/>
      <c r="GV65" s="479"/>
      <c r="GW65" s="479"/>
      <c r="GX65" s="479"/>
      <c r="GY65" s="479"/>
      <c r="GZ65" s="479"/>
    </row>
    <row r="66" spans="2:208" ht="12.75" customHeight="1" thickTop="1">
      <c r="B66" s="618" t="s">
        <v>1202</v>
      </c>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4">
        <v>0</v>
      </c>
      <c r="AI66" s="615"/>
      <c r="AJ66" s="615"/>
      <c r="AK66" s="615"/>
      <c r="AL66" s="615"/>
      <c r="AM66" s="615"/>
      <c r="AN66" s="615"/>
      <c r="AO66" s="615"/>
      <c r="AP66" s="616"/>
      <c r="AQ66" s="614">
        <v>0</v>
      </c>
      <c r="AR66" s="615"/>
      <c r="AS66" s="615"/>
      <c r="AT66" s="615"/>
      <c r="AU66" s="615"/>
      <c r="AV66" s="615"/>
      <c r="AW66" s="615"/>
      <c r="AX66" s="615"/>
      <c r="AY66" s="616"/>
      <c r="BB66" s="479">
        <f t="shared" ref="BB66:BB74" si="13">AQ66-AH66</f>
        <v>0</v>
      </c>
      <c r="BC66" s="479"/>
      <c r="BD66" s="479"/>
      <c r="BE66" s="479"/>
      <c r="BF66" s="479"/>
      <c r="BG66" s="479"/>
      <c r="BH66" s="479"/>
      <c r="BI66" s="479"/>
      <c r="BJ66" s="479"/>
      <c r="BK66" s="479"/>
      <c r="BL66" s="590">
        <f t="shared" ref="BL66:BL74" si="14">IF(AQ66=0,0.9,IF(CF66=0,0,CF66/AQ66))</f>
        <v>0.9</v>
      </c>
      <c r="BM66" s="590"/>
      <c r="BN66" s="590"/>
      <c r="BO66" s="590"/>
      <c r="BP66" s="590"/>
      <c r="BQ66" s="590"/>
      <c r="BR66" s="590"/>
      <c r="BS66" s="590"/>
      <c r="BT66" s="590"/>
      <c r="BU66" s="590"/>
      <c r="BV66" s="451">
        <v>0</v>
      </c>
      <c r="BW66" s="451"/>
      <c r="BX66" s="451"/>
      <c r="BY66" s="451"/>
      <c r="BZ66" s="451"/>
      <c r="CA66" s="451"/>
      <c r="CB66" s="451"/>
      <c r="CC66" s="451"/>
      <c r="CD66" s="451"/>
      <c r="CE66" s="451"/>
      <c r="CF66" s="451">
        <v>0</v>
      </c>
      <c r="CG66" s="451"/>
      <c r="CH66" s="451"/>
      <c r="CI66" s="451"/>
      <c r="CJ66" s="451"/>
      <c r="CK66" s="451"/>
      <c r="CL66" s="451"/>
      <c r="CM66" s="451"/>
      <c r="CN66" s="451"/>
      <c r="CO66" s="451"/>
      <c r="CP66" s="480">
        <f t="shared" ref="CP66:CP74" si="15">CF66</f>
        <v>0</v>
      </c>
      <c r="CQ66" s="480"/>
      <c r="CR66" s="480"/>
      <c r="CS66" s="480"/>
      <c r="CT66" s="480"/>
      <c r="CU66" s="480"/>
      <c r="CV66" s="480"/>
      <c r="CW66" s="480"/>
      <c r="CX66" s="480"/>
      <c r="CY66" s="480"/>
      <c r="DB66" s="81" t="s">
        <v>136</v>
      </c>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3"/>
      <c r="EQ66" s="441">
        <f>FC65</f>
        <v>0</v>
      </c>
      <c r="ER66" s="442"/>
      <c r="ES66" s="442"/>
      <c r="ET66" s="442"/>
      <c r="EU66" s="442"/>
      <c r="EV66" s="442"/>
      <c r="EW66" s="442"/>
      <c r="EX66" s="442"/>
      <c r="EY66" s="461"/>
      <c r="FC66" s="479">
        <f>FJ65</f>
        <v>0</v>
      </c>
      <c r="FD66" s="479"/>
      <c r="FE66" s="479"/>
      <c r="FF66" s="479"/>
      <c r="FG66" s="479"/>
      <c r="FH66" s="479"/>
      <c r="FI66" s="479"/>
      <c r="FJ66" s="479">
        <f>FQ65</f>
        <v>0</v>
      </c>
      <c r="FK66" s="479"/>
      <c r="FL66" s="479"/>
      <c r="FM66" s="479"/>
      <c r="FN66" s="479"/>
      <c r="FO66" s="479"/>
      <c r="FP66" s="479"/>
      <c r="FQ66" s="479">
        <f>FX65</f>
        <v>0</v>
      </c>
      <c r="FR66" s="479"/>
      <c r="FS66" s="479"/>
      <c r="FT66" s="479"/>
      <c r="FU66" s="479"/>
      <c r="FV66" s="479"/>
      <c r="FW66" s="479"/>
      <c r="FX66" s="479">
        <f>GE65</f>
        <v>0</v>
      </c>
      <c r="FY66" s="479"/>
      <c r="FZ66" s="479"/>
      <c r="GA66" s="479"/>
      <c r="GB66" s="479"/>
      <c r="GC66" s="479"/>
      <c r="GD66" s="479"/>
      <c r="GE66" s="479">
        <f>GL65</f>
        <v>0</v>
      </c>
      <c r="GF66" s="479"/>
      <c r="GG66" s="479"/>
      <c r="GH66" s="479"/>
      <c r="GI66" s="479"/>
      <c r="GJ66" s="479"/>
      <c r="GK66" s="479"/>
      <c r="GL66" s="451">
        <v>0</v>
      </c>
      <c r="GM66" s="451"/>
      <c r="GN66" s="451"/>
      <c r="GO66" s="451"/>
      <c r="GP66" s="451"/>
      <c r="GQ66" s="451"/>
      <c r="GR66" s="451"/>
      <c r="GS66" s="479">
        <f t="shared" si="12"/>
        <v>0</v>
      </c>
      <c r="GT66" s="479"/>
      <c r="GU66" s="479"/>
      <c r="GV66" s="479"/>
      <c r="GW66" s="479"/>
      <c r="GX66" s="479"/>
      <c r="GY66" s="479"/>
      <c r="GZ66" s="479"/>
    </row>
    <row r="67" spans="2:208" ht="12.75" customHeight="1">
      <c r="B67" s="612" t="s">
        <v>1203</v>
      </c>
      <c r="C67" s="613"/>
      <c r="D67" s="613"/>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4">
        <v>0</v>
      </c>
      <c r="AI67" s="615"/>
      <c r="AJ67" s="615"/>
      <c r="AK67" s="615"/>
      <c r="AL67" s="615"/>
      <c r="AM67" s="615"/>
      <c r="AN67" s="615"/>
      <c r="AO67" s="615"/>
      <c r="AP67" s="616"/>
      <c r="AQ67" s="614">
        <v>0</v>
      </c>
      <c r="AR67" s="615"/>
      <c r="AS67" s="615"/>
      <c r="AT67" s="615"/>
      <c r="AU67" s="615"/>
      <c r="AV67" s="615"/>
      <c r="AW67" s="615"/>
      <c r="AX67" s="615"/>
      <c r="AY67" s="616"/>
      <c r="BB67" s="479">
        <f t="shared" si="13"/>
        <v>0</v>
      </c>
      <c r="BC67" s="479"/>
      <c r="BD67" s="479"/>
      <c r="BE67" s="479"/>
      <c r="BF67" s="479"/>
      <c r="BG67" s="479"/>
      <c r="BH67" s="479"/>
      <c r="BI67" s="479"/>
      <c r="BJ67" s="479"/>
      <c r="BK67" s="479"/>
      <c r="BL67" s="590">
        <f t="shared" si="14"/>
        <v>0.9</v>
      </c>
      <c r="BM67" s="590"/>
      <c r="BN67" s="590"/>
      <c r="BO67" s="590"/>
      <c r="BP67" s="590"/>
      <c r="BQ67" s="590"/>
      <c r="BR67" s="590"/>
      <c r="BS67" s="590"/>
      <c r="BT67" s="590"/>
      <c r="BU67" s="590"/>
      <c r="BV67" s="451">
        <v>0</v>
      </c>
      <c r="BW67" s="451"/>
      <c r="BX67" s="451"/>
      <c r="BY67" s="451"/>
      <c r="BZ67" s="451"/>
      <c r="CA67" s="451"/>
      <c r="CB67" s="451"/>
      <c r="CC67" s="451"/>
      <c r="CD67" s="451"/>
      <c r="CE67" s="451"/>
      <c r="CF67" s="451">
        <v>0</v>
      </c>
      <c r="CG67" s="451"/>
      <c r="CH67" s="451"/>
      <c r="CI67" s="451"/>
      <c r="CJ67" s="451"/>
      <c r="CK67" s="451"/>
      <c r="CL67" s="451"/>
      <c r="CM67" s="451"/>
      <c r="CN67" s="451"/>
      <c r="CO67" s="451"/>
      <c r="CP67" s="480">
        <f t="shared" si="15"/>
        <v>0</v>
      </c>
      <c r="CQ67" s="480"/>
      <c r="CR67" s="480"/>
      <c r="CS67" s="480"/>
      <c r="CT67" s="480"/>
      <c r="CU67" s="480"/>
      <c r="CV67" s="480"/>
      <c r="CW67" s="480"/>
      <c r="CX67" s="480"/>
      <c r="CY67" s="480"/>
      <c r="DB67" s="81" t="s">
        <v>137</v>
      </c>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3"/>
      <c r="EQ67" s="441">
        <f>EQ64-EQ65+EQ66</f>
        <v>0</v>
      </c>
      <c r="ER67" s="442"/>
      <c r="ES67" s="442"/>
      <c r="ET67" s="442"/>
      <c r="EU67" s="442"/>
      <c r="EV67" s="442"/>
      <c r="EW67" s="442"/>
      <c r="EX67" s="442"/>
      <c r="EY67" s="461"/>
      <c r="FC67" s="479">
        <f>FC64-FC65+FC66</f>
        <v>0</v>
      </c>
      <c r="FD67" s="479"/>
      <c r="FE67" s="479"/>
      <c r="FF67" s="479"/>
      <c r="FG67" s="479"/>
      <c r="FH67" s="479"/>
      <c r="FI67" s="479"/>
      <c r="FJ67" s="479">
        <f>FJ64-FJ65+FJ66</f>
        <v>0</v>
      </c>
      <c r="FK67" s="479"/>
      <c r="FL67" s="479"/>
      <c r="FM67" s="479"/>
      <c r="FN67" s="479"/>
      <c r="FO67" s="479"/>
      <c r="FP67" s="479"/>
      <c r="FQ67" s="479">
        <f>FQ64-FQ65+FQ66</f>
        <v>0</v>
      </c>
      <c r="FR67" s="479"/>
      <c r="FS67" s="479"/>
      <c r="FT67" s="479"/>
      <c r="FU67" s="479"/>
      <c r="FV67" s="479"/>
      <c r="FW67" s="479"/>
      <c r="FX67" s="479">
        <f>FX64-FX65+FX66</f>
        <v>0</v>
      </c>
      <c r="FY67" s="479"/>
      <c r="FZ67" s="479"/>
      <c r="GA67" s="479"/>
      <c r="GB67" s="479"/>
      <c r="GC67" s="479"/>
      <c r="GD67" s="479"/>
      <c r="GE67" s="479">
        <f>GE64-GE65+GE66</f>
        <v>0</v>
      </c>
      <c r="GF67" s="479"/>
      <c r="GG67" s="479"/>
      <c r="GH67" s="479"/>
      <c r="GI67" s="479"/>
      <c r="GJ67" s="479"/>
      <c r="GK67" s="479"/>
      <c r="GL67" s="479">
        <f>GL64-GL65+GL66</f>
        <v>0</v>
      </c>
      <c r="GM67" s="479"/>
      <c r="GN67" s="479"/>
      <c r="GO67" s="479"/>
      <c r="GP67" s="479"/>
      <c r="GQ67" s="479"/>
      <c r="GR67" s="479"/>
      <c r="GS67" s="479">
        <f t="shared" si="12"/>
        <v>0</v>
      </c>
      <c r="GT67" s="479"/>
      <c r="GU67" s="479"/>
      <c r="GV67" s="479"/>
      <c r="GW67" s="479"/>
      <c r="GX67" s="479"/>
      <c r="GY67" s="479"/>
      <c r="GZ67" s="479"/>
    </row>
    <row r="68" spans="2:208" ht="12.75" customHeight="1">
      <c r="B68" s="612" t="s">
        <v>1204</v>
      </c>
      <c r="C68" s="613"/>
      <c r="D68" s="613"/>
      <c r="E68" s="613"/>
      <c r="F68" s="613"/>
      <c r="G68" s="613"/>
      <c r="H68" s="613"/>
      <c r="I68" s="613"/>
      <c r="J68" s="613"/>
      <c r="K68" s="613"/>
      <c r="L68" s="613"/>
      <c r="M68" s="613"/>
      <c r="N68" s="613"/>
      <c r="O68" s="613"/>
      <c r="P68" s="613"/>
      <c r="Q68" s="613"/>
      <c r="R68" s="613"/>
      <c r="S68" s="613"/>
      <c r="T68" s="613"/>
      <c r="U68" s="613"/>
      <c r="V68" s="613"/>
      <c r="W68" s="613"/>
      <c r="X68" s="613"/>
      <c r="Y68" s="613"/>
      <c r="Z68" s="613"/>
      <c r="AA68" s="613"/>
      <c r="AB68" s="613"/>
      <c r="AC68" s="613"/>
      <c r="AD68" s="613"/>
      <c r="AE68" s="613"/>
      <c r="AF68" s="613"/>
      <c r="AG68" s="613"/>
      <c r="AH68" s="614">
        <v>0</v>
      </c>
      <c r="AI68" s="615"/>
      <c r="AJ68" s="615"/>
      <c r="AK68" s="615"/>
      <c r="AL68" s="615"/>
      <c r="AM68" s="615"/>
      <c r="AN68" s="615"/>
      <c r="AO68" s="615"/>
      <c r="AP68" s="616"/>
      <c r="AQ68" s="614">
        <v>0</v>
      </c>
      <c r="AR68" s="615"/>
      <c r="AS68" s="615"/>
      <c r="AT68" s="615"/>
      <c r="AU68" s="615"/>
      <c r="AV68" s="615"/>
      <c r="AW68" s="615"/>
      <c r="AX68" s="615"/>
      <c r="AY68" s="616"/>
      <c r="BB68" s="479">
        <f t="shared" si="13"/>
        <v>0</v>
      </c>
      <c r="BC68" s="479"/>
      <c r="BD68" s="479"/>
      <c r="BE68" s="479"/>
      <c r="BF68" s="479"/>
      <c r="BG68" s="479"/>
      <c r="BH68" s="479"/>
      <c r="BI68" s="479"/>
      <c r="BJ68" s="479"/>
      <c r="BK68" s="479"/>
      <c r="BL68" s="590">
        <f t="shared" si="14"/>
        <v>0.9</v>
      </c>
      <c r="BM68" s="590"/>
      <c r="BN68" s="590"/>
      <c r="BO68" s="590"/>
      <c r="BP68" s="590"/>
      <c r="BQ68" s="590"/>
      <c r="BR68" s="590"/>
      <c r="BS68" s="590"/>
      <c r="BT68" s="590"/>
      <c r="BU68" s="590"/>
      <c r="BV68" s="451">
        <v>0</v>
      </c>
      <c r="BW68" s="451"/>
      <c r="BX68" s="451"/>
      <c r="BY68" s="451"/>
      <c r="BZ68" s="451"/>
      <c r="CA68" s="451"/>
      <c r="CB68" s="451"/>
      <c r="CC68" s="451"/>
      <c r="CD68" s="451"/>
      <c r="CE68" s="451"/>
      <c r="CF68" s="451">
        <v>0</v>
      </c>
      <c r="CG68" s="451"/>
      <c r="CH68" s="451"/>
      <c r="CI68" s="451"/>
      <c r="CJ68" s="451"/>
      <c r="CK68" s="451"/>
      <c r="CL68" s="451"/>
      <c r="CM68" s="451"/>
      <c r="CN68" s="451"/>
      <c r="CO68" s="451"/>
      <c r="CP68" s="480">
        <f t="shared" si="15"/>
        <v>0</v>
      </c>
      <c r="CQ68" s="480"/>
      <c r="CR68" s="480"/>
      <c r="CS68" s="480"/>
      <c r="CT68" s="480"/>
      <c r="CU68" s="480"/>
      <c r="CV68" s="480"/>
      <c r="CW68" s="480"/>
      <c r="CX68" s="480"/>
      <c r="CY68" s="480"/>
      <c r="DB68" s="81" t="s">
        <v>138</v>
      </c>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3"/>
      <c r="EQ68" s="572">
        <f>EQ107</f>
        <v>0</v>
      </c>
      <c r="ER68" s="573"/>
      <c r="ES68" s="573"/>
      <c r="ET68" s="573"/>
      <c r="EU68" s="573"/>
      <c r="EV68" s="573"/>
      <c r="EW68" s="573"/>
      <c r="EX68" s="573"/>
      <c r="EY68" s="574"/>
      <c r="FC68" s="451">
        <v>0</v>
      </c>
      <c r="FD68" s="451"/>
      <c r="FE68" s="451"/>
      <c r="FF68" s="451"/>
      <c r="FG68" s="451"/>
      <c r="FH68" s="451"/>
      <c r="FI68" s="451"/>
      <c r="FJ68" s="451">
        <v>0</v>
      </c>
      <c r="FK68" s="451"/>
      <c r="FL68" s="451"/>
      <c r="FM68" s="451"/>
      <c r="FN68" s="451"/>
      <c r="FO68" s="451"/>
      <c r="FP68" s="451"/>
      <c r="FQ68" s="451">
        <v>0</v>
      </c>
      <c r="FR68" s="451"/>
      <c r="FS68" s="451"/>
      <c r="FT68" s="451"/>
      <c r="FU68" s="451"/>
      <c r="FV68" s="451"/>
      <c r="FW68" s="451"/>
      <c r="FX68" s="451">
        <v>0</v>
      </c>
      <c r="FY68" s="451"/>
      <c r="FZ68" s="451"/>
      <c r="GA68" s="451"/>
      <c r="GB68" s="451"/>
      <c r="GC68" s="451"/>
      <c r="GD68" s="451"/>
      <c r="GE68" s="451">
        <v>0</v>
      </c>
      <c r="GF68" s="451"/>
      <c r="GG68" s="451"/>
      <c r="GH68" s="451"/>
      <c r="GI68" s="451"/>
      <c r="GJ68" s="451"/>
      <c r="GK68" s="451"/>
      <c r="GL68" s="451">
        <v>0</v>
      </c>
      <c r="GM68" s="451"/>
      <c r="GN68" s="451"/>
      <c r="GO68" s="451"/>
      <c r="GP68" s="451"/>
      <c r="GQ68" s="451"/>
      <c r="GR68" s="451"/>
      <c r="GS68" s="479">
        <f t="shared" si="12"/>
        <v>0</v>
      </c>
      <c r="GT68" s="479"/>
      <c r="GU68" s="479"/>
      <c r="GV68" s="479"/>
      <c r="GW68" s="479"/>
      <c r="GX68" s="479"/>
      <c r="GY68" s="479"/>
      <c r="GZ68" s="479"/>
    </row>
    <row r="69" spans="2:208" ht="12.75" customHeight="1">
      <c r="B69" s="612" t="s">
        <v>1205</v>
      </c>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4">
        <v>0</v>
      </c>
      <c r="AI69" s="615"/>
      <c r="AJ69" s="615"/>
      <c r="AK69" s="615"/>
      <c r="AL69" s="615"/>
      <c r="AM69" s="615"/>
      <c r="AN69" s="615"/>
      <c r="AO69" s="615"/>
      <c r="AP69" s="616"/>
      <c r="AQ69" s="614">
        <v>0</v>
      </c>
      <c r="AR69" s="615"/>
      <c r="AS69" s="615"/>
      <c r="AT69" s="615"/>
      <c r="AU69" s="615"/>
      <c r="AV69" s="615"/>
      <c r="AW69" s="615"/>
      <c r="AX69" s="615"/>
      <c r="AY69" s="616"/>
      <c r="BB69" s="479">
        <f t="shared" si="13"/>
        <v>0</v>
      </c>
      <c r="BC69" s="479"/>
      <c r="BD69" s="479"/>
      <c r="BE69" s="479"/>
      <c r="BF69" s="479"/>
      <c r="BG69" s="479"/>
      <c r="BH69" s="479"/>
      <c r="BI69" s="479"/>
      <c r="BJ69" s="479"/>
      <c r="BK69" s="479"/>
      <c r="BL69" s="590">
        <f t="shared" si="14"/>
        <v>0.9</v>
      </c>
      <c r="BM69" s="590"/>
      <c r="BN69" s="590"/>
      <c r="BO69" s="590"/>
      <c r="BP69" s="590"/>
      <c r="BQ69" s="590"/>
      <c r="BR69" s="590"/>
      <c r="BS69" s="590"/>
      <c r="BT69" s="590"/>
      <c r="BU69" s="590"/>
      <c r="BV69" s="451">
        <v>0</v>
      </c>
      <c r="BW69" s="451"/>
      <c r="BX69" s="451"/>
      <c r="BY69" s="451"/>
      <c r="BZ69" s="451"/>
      <c r="CA69" s="451"/>
      <c r="CB69" s="451"/>
      <c r="CC69" s="451"/>
      <c r="CD69" s="451"/>
      <c r="CE69" s="451"/>
      <c r="CF69" s="451">
        <v>0</v>
      </c>
      <c r="CG69" s="451"/>
      <c r="CH69" s="451"/>
      <c r="CI69" s="451"/>
      <c r="CJ69" s="451"/>
      <c r="CK69" s="451"/>
      <c r="CL69" s="451"/>
      <c r="CM69" s="451"/>
      <c r="CN69" s="451"/>
      <c r="CO69" s="451"/>
      <c r="CP69" s="480">
        <f t="shared" si="15"/>
        <v>0</v>
      </c>
      <c r="CQ69" s="480"/>
      <c r="CR69" s="480"/>
      <c r="CS69" s="480"/>
      <c r="CT69" s="480"/>
      <c r="CU69" s="480"/>
      <c r="CV69" s="480"/>
      <c r="CW69" s="480"/>
      <c r="CX69" s="480"/>
      <c r="CY69" s="480"/>
      <c r="DB69" s="81" t="s">
        <v>139</v>
      </c>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3"/>
      <c r="EQ69" s="441">
        <f>AQ114</f>
        <v>0</v>
      </c>
      <c r="ER69" s="442"/>
      <c r="ES69" s="442"/>
      <c r="ET69" s="442"/>
      <c r="EU69" s="442"/>
      <c r="EV69" s="442"/>
      <c r="EW69" s="442"/>
      <c r="EX69" s="442"/>
      <c r="EY69" s="461"/>
      <c r="FC69" s="451">
        <v>0</v>
      </c>
      <c r="FD69" s="451"/>
      <c r="FE69" s="451"/>
      <c r="FF69" s="451"/>
      <c r="FG69" s="451"/>
      <c r="FH69" s="451"/>
      <c r="FI69" s="451"/>
      <c r="FJ69" s="451">
        <v>0</v>
      </c>
      <c r="FK69" s="451"/>
      <c r="FL69" s="451"/>
      <c r="FM69" s="451"/>
      <c r="FN69" s="451"/>
      <c r="FO69" s="451"/>
      <c r="FP69" s="451"/>
      <c r="FQ69" s="451">
        <v>0</v>
      </c>
      <c r="FR69" s="451"/>
      <c r="FS69" s="451"/>
      <c r="FT69" s="451"/>
      <c r="FU69" s="451"/>
      <c r="FV69" s="451"/>
      <c r="FW69" s="451"/>
      <c r="FX69" s="451">
        <v>0</v>
      </c>
      <c r="FY69" s="451"/>
      <c r="FZ69" s="451"/>
      <c r="GA69" s="451"/>
      <c r="GB69" s="451"/>
      <c r="GC69" s="451"/>
      <c r="GD69" s="451"/>
      <c r="GE69" s="451">
        <v>0</v>
      </c>
      <c r="GF69" s="451"/>
      <c r="GG69" s="451"/>
      <c r="GH69" s="451"/>
      <c r="GI69" s="451"/>
      <c r="GJ69" s="451"/>
      <c r="GK69" s="451"/>
      <c r="GL69" s="451">
        <v>0</v>
      </c>
      <c r="GM69" s="451"/>
      <c r="GN69" s="451"/>
      <c r="GO69" s="451"/>
      <c r="GP69" s="451"/>
      <c r="GQ69" s="451"/>
      <c r="GR69" s="451"/>
      <c r="GS69" s="479">
        <f t="shared" si="12"/>
        <v>0</v>
      </c>
      <c r="GT69" s="479"/>
      <c r="GU69" s="479"/>
      <c r="GV69" s="479"/>
      <c r="GW69" s="479"/>
      <c r="GX69" s="479"/>
      <c r="GY69" s="479"/>
      <c r="GZ69" s="479"/>
    </row>
    <row r="70" spans="2:208" ht="12.75" customHeight="1">
      <c r="B70" s="612" t="s">
        <v>1206</v>
      </c>
      <c r="C70" s="613"/>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4">
        <v>0</v>
      </c>
      <c r="AI70" s="615"/>
      <c r="AJ70" s="615"/>
      <c r="AK70" s="615"/>
      <c r="AL70" s="615"/>
      <c r="AM70" s="615"/>
      <c r="AN70" s="615"/>
      <c r="AO70" s="615"/>
      <c r="AP70" s="616"/>
      <c r="AQ70" s="614">
        <v>0</v>
      </c>
      <c r="AR70" s="615"/>
      <c r="AS70" s="615"/>
      <c r="AT70" s="615"/>
      <c r="AU70" s="615"/>
      <c r="AV70" s="615"/>
      <c r="AW70" s="615"/>
      <c r="AX70" s="615"/>
      <c r="AY70" s="616"/>
      <c r="BB70" s="479">
        <f t="shared" si="13"/>
        <v>0</v>
      </c>
      <c r="BC70" s="479"/>
      <c r="BD70" s="479"/>
      <c r="BE70" s="479"/>
      <c r="BF70" s="479"/>
      <c r="BG70" s="479"/>
      <c r="BH70" s="479"/>
      <c r="BI70" s="479"/>
      <c r="BJ70" s="479"/>
      <c r="BK70" s="479"/>
      <c r="BL70" s="590">
        <f t="shared" si="14"/>
        <v>0.9</v>
      </c>
      <c r="BM70" s="590"/>
      <c r="BN70" s="590"/>
      <c r="BO70" s="590"/>
      <c r="BP70" s="590"/>
      <c r="BQ70" s="590"/>
      <c r="BR70" s="590"/>
      <c r="BS70" s="590"/>
      <c r="BT70" s="590"/>
      <c r="BU70" s="590"/>
      <c r="BV70" s="451">
        <v>0</v>
      </c>
      <c r="BW70" s="451"/>
      <c r="BX70" s="451"/>
      <c r="BY70" s="451"/>
      <c r="BZ70" s="451"/>
      <c r="CA70" s="451"/>
      <c r="CB70" s="451"/>
      <c r="CC70" s="451"/>
      <c r="CD70" s="451"/>
      <c r="CE70" s="451"/>
      <c r="CF70" s="451">
        <v>0</v>
      </c>
      <c r="CG70" s="451"/>
      <c r="CH70" s="451"/>
      <c r="CI70" s="451"/>
      <c r="CJ70" s="451"/>
      <c r="CK70" s="451"/>
      <c r="CL70" s="451"/>
      <c r="CM70" s="451"/>
      <c r="CN70" s="451"/>
      <c r="CO70" s="451"/>
      <c r="CP70" s="480">
        <f t="shared" si="15"/>
        <v>0</v>
      </c>
      <c r="CQ70" s="480"/>
      <c r="CR70" s="480"/>
      <c r="CS70" s="480"/>
      <c r="CT70" s="480"/>
      <c r="CU70" s="480"/>
      <c r="CV70" s="480"/>
      <c r="CW70" s="480"/>
      <c r="CX70" s="480"/>
      <c r="CY70" s="480"/>
      <c r="DB70" s="81" t="s">
        <v>140</v>
      </c>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3"/>
      <c r="EQ70" s="441">
        <f>FC83</f>
        <v>0</v>
      </c>
      <c r="ER70" s="442"/>
      <c r="ES70" s="442"/>
      <c r="ET70" s="442"/>
      <c r="EU70" s="442"/>
      <c r="EV70" s="442"/>
      <c r="EW70" s="442"/>
      <c r="EX70" s="442"/>
      <c r="EY70" s="461"/>
      <c r="FC70" s="451">
        <v>0</v>
      </c>
      <c r="FD70" s="451"/>
      <c r="FE70" s="451"/>
      <c r="FF70" s="451"/>
      <c r="FG70" s="451"/>
      <c r="FH70" s="451"/>
      <c r="FI70" s="451"/>
      <c r="FJ70" s="451">
        <v>0</v>
      </c>
      <c r="FK70" s="451"/>
      <c r="FL70" s="451"/>
      <c r="FM70" s="451"/>
      <c r="FN70" s="451"/>
      <c r="FO70" s="451"/>
      <c r="FP70" s="451"/>
      <c r="FQ70" s="451">
        <v>0</v>
      </c>
      <c r="FR70" s="451"/>
      <c r="FS70" s="451"/>
      <c r="FT70" s="451"/>
      <c r="FU70" s="451"/>
      <c r="FV70" s="451"/>
      <c r="FW70" s="451"/>
      <c r="FX70" s="451">
        <v>0</v>
      </c>
      <c r="FY70" s="451"/>
      <c r="FZ70" s="451"/>
      <c r="GA70" s="451"/>
      <c r="GB70" s="451"/>
      <c r="GC70" s="451"/>
      <c r="GD70" s="451"/>
      <c r="GE70" s="451">
        <v>0</v>
      </c>
      <c r="GF70" s="451"/>
      <c r="GG70" s="451"/>
      <c r="GH70" s="451"/>
      <c r="GI70" s="451"/>
      <c r="GJ70" s="451"/>
      <c r="GK70" s="451"/>
      <c r="GL70" s="451">
        <v>0</v>
      </c>
      <c r="GM70" s="451"/>
      <c r="GN70" s="451"/>
      <c r="GO70" s="451"/>
      <c r="GP70" s="451"/>
      <c r="GQ70" s="451"/>
      <c r="GR70" s="451"/>
      <c r="GS70" s="479">
        <f t="shared" si="12"/>
        <v>0</v>
      </c>
      <c r="GT70" s="479"/>
      <c r="GU70" s="479"/>
      <c r="GV70" s="479"/>
      <c r="GW70" s="479"/>
      <c r="GX70" s="479"/>
      <c r="GY70" s="479"/>
      <c r="GZ70" s="479"/>
    </row>
    <row r="71" spans="2:208" ht="12.75" customHeight="1">
      <c r="B71" s="612" t="s">
        <v>1207</v>
      </c>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4">
        <v>0</v>
      </c>
      <c r="AI71" s="615"/>
      <c r="AJ71" s="615"/>
      <c r="AK71" s="615"/>
      <c r="AL71" s="615"/>
      <c r="AM71" s="615"/>
      <c r="AN71" s="615"/>
      <c r="AO71" s="615"/>
      <c r="AP71" s="616"/>
      <c r="AQ71" s="614">
        <v>0</v>
      </c>
      <c r="AR71" s="615"/>
      <c r="AS71" s="615"/>
      <c r="AT71" s="615"/>
      <c r="AU71" s="615"/>
      <c r="AV71" s="615"/>
      <c r="AW71" s="615"/>
      <c r="AX71" s="615"/>
      <c r="AY71" s="616"/>
      <c r="BB71" s="479">
        <f t="shared" si="13"/>
        <v>0</v>
      </c>
      <c r="BC71" s="479"/>
      <c r="BD71" s="479"/>
      <c r="BE71" s="479"/>
      <c r="BF71" s="479"/>
      <c r="BG71" s="479"/>
      <c r="BH71" s="479"/>
      <c r="BI71" s="479"/>
      <c r="BJ71" s="479"/>
      <c r="BK71" s="479"/>
      <c r="BL71" s="590">
        <f t="shared" si="14"/>
        <v>0.9</v>
      </c>
      <c r="BM71" s="590"/>
      <c r="BN71" s="590"/>
      <c r="BO71" s="590"/>
      <c r="BP71" s="590"/>
      <c r="BQ71" s="590"/>
      <c r="BR71" s="590"/>
      <c r="BS71" s="590"/>
      <c r="BT71" s="590"/>
      <c r="BU71" s="590"/>
      <c r="BV71" s="451">
        <v>0</v>
      </c>
      <c r="BW71" s="451"/>
      <c r="BX71" s="451"/>
      <c r="BY71" s="451"/>
      <c r="BZ71" s="451"/>
      <c r="CA71" s="451"/>
      <c r="CB71" s="451"/>
      <c r="CC71" s="451"/>
      <c r="CD71" s="451"/>
      <c r="CE71" s="451"/>
      <c r="CF71" s="451">
        <v>0</v>
      </c>
      <c r="CG71" s="451"/>
      <c r="CH71" s="451"/>
      <c r="CI71" s="451"/>
      <c r="CJ71" s="451"/>
      <c r="CK71" s="451"/>
      <c r="CL71" s="451"/>
      <c r="CM71" s="451"/>
      <c r="CN71" s="451"/>
      <c r="CO71" s="451"/>
      <c r="CP71" s="480">
        <f t="shared" si="15"/>
        <v>0</v>
      </c>
      <c r="CQ71" s="480"/>
      <c r="CR71" s="480"/>
      <c r="CS71" s="480"/>
      <c r="CT71" s="480"/>
      <c r="CU71" s="480"/>
      <c r="CV71" s="480"/>
      <c r="CW71" s="480"/>
      <c r="CX71" s="480"/>
      <c r="CY71" s="480"/>
      <c r="DB71" s="81" t="s">
        <v>141</v>
      </c>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3"/>
      <c r="EQ71" s="583">
        <v>0</v>
      </c>
      <c r="ER71" s="453"/>
      <c r="ES71" s="453"/>
      <c r="ET71" s="453"/>
      <c r="EU71" s="453"/>
      <c r="EV71" s="453"/>
      <c r="EW71" s="453"/>
      <c r="EX71" s="453"/>
      <c r="EY71" s="455"/>
      <c r="FC71" s="451">
        <v>0</v>
      </c>
      <c r="FD71" s="451"/>
      <c r="FE71" s="451"/>
      <c r="FF71" s="451"/>
      <c r="FG71" s="451"/>
      <c r="FH71" s="451"/>
      <c r="FI71" s="451"/>
      <c r="FJ71" s="451">
        <v>0</v>
      </c>
      <c r="FK71" s="451"/>
      <c r="FL71" s="451"/>
      <c r="FM71" s="451"/>
      <c r="FN71" s="451"/>
      <c r="FO71" s="451"/>
      <c r="FP71" s="451"/>
      <c r="FQ71" s="451">
        <v>0</v>
      </c>
      <c r="FR71" s="451"/>
      <c r="FS71" s="451"/>
      <c r="FT71" s="451"/>
      <c r="FU71" s="451"/>
      <c r="FV71" s="451"/>
      <c r="FW71" s="451"/>
      <c r="FX71" s="451">
        <v>0</v>
      </c>
      <c r="FY71" s="451"/>
      <c r="FZ71" s="451"/>
      <c r="GA71" s="451"/>
      <c r="GB71" s="451"/>
      <c r="GC71" s="451"/>
      <c r="GD71" s="451"/>
      <c r="GE71" s="451">
        <v>0</v>
      </c>
      <c r="GF71" s="451"/>
      <c r="GG71" s="451"/>
      <c r="GH71" s="451"/>
      <c r="GI71" s="451"/>
      <c r="GJ71" s="451"/>
      <c r="GK71" s="451"/>
      <c r="GL71" s="451">
        <v>0</v>
      </c>
      <c r="GM71" s="451"/>
      <c r="GN71" s="451"/>
      <c r="GO71" s="451"/>
      <c r="GP71" s="451"/>
      <c r="GQ71" s="451"/>
      <c r="GR71" s="451"/>
      <c r="GS71" s="479">
        <f t="shared" si="12"/>
        <v>0</v>
      </c>
      <c r="GT71" s="479"/>
      <c r="GU71" s="479"/>
      <c r="GV71" s="479"/>
      <c r="GW71" s="479"/>
      <c r="GX71" s="479"/>
      <c r="GY71" s="479"/>
      <c r="GZ71" s="479"/>
    </row>
    <row r="72" spans="2:208" ht="12.75" customHeight="1">
      <c r="B72" s="612" t="s">
        <v>95</v>
      </c>
      <c r="C72" s="613"/>
      <c r="D72" s="613"/>
      <c r="E72" s="613"/>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4">
        <v>0</v>
      </c>
      <c r="AI72" s="615"/>
      <c r="AJ72" s="615"/>
      <c r="AK72" s="615"/>
      <c r="AL72" s="615"/>
      <c r="AM72" s="615"/>
      <c r="AN72" s="615"/>
      <c r="AO72" s="615"/>
      <c r="AP72" s="616"/>
      <c r="AQ72" s="614">
        <v>0</v>
      </c>
      <c r="AR72" s="615"/>
      <c r="AS72" s="615"/>
      <c r="AT72" s="615"/>
      <c r="AU72" s="615"/>
      <c r="AV72" s="615"/>
      <c r="AW72" s="615"/>
      <c r="AX72" s="615"/>
      <c r="AY72" s="616"/>
      <c r="BB72" s="479">
        <f t="shared" si="13"/>
        <v>0</v>
      </c>
      <c r="BC72" s="479"/>
      <c r="BD72" s="479"/>
      <c r="BE72" s="479"/>
      <c r="BF72" s="479"/>
      <c r="BG72" s="479"/>
      <c r="BH72" s="479"/>
      <c r="BI72" s="479"/>
      <c r="BJ72" s="479"/>
      <c r="BK72" s="479"/>
      <c r="BL72" s="590">
        <f t="shared" si="14"/>
        <v>0.9</v>
      </c>
      <c r="BM72" s="590"/>
      <c r="BN72" s="590"/>
      <c r="BO72" s="590"/>
      <c r="BP72" s="590"/>
      <c r="BQ72" s="590"/>
      <c r="BR72" s="590"/>
      <c r="BS72" s="590"/>
      <c r="BT72" s="590"/>
      <c r="BU72" s="590"/>
      <c r="BV72" s="451">
        <v>0</v>
      </c>
      <c r="BW72" s="451"/>
      <c r="BX72" s="451"/>
      <c r="BY72" s="451"/>
      <c r="BZ72" s="451"/>
      <c r="CA72" s="451"/>
      <c r="CB72" s="451"/>
      <c r="CC72" s="451"/>
      <c r="CD72" s="451"/>
      <c r="CE72" s="451"/>
      <c r="CF72" s="451">
        <v>0</v>
      </c>
      <c r="CG72" s="451"/>
      <c r="CH72" s="451"/>
      <c r="CI72" s="451"/>
      <c r="CJ72" s="451"/>
      <c r="CK72" s="451"/>
      <c r="CL72" s="451"/>
      <c r="CM72" s="451"/>
      <c r="CN72" s="451"/>
      <c r="CO72" s="451"/>
      <c r="CP72" s="480">
        <f t="shared" si="15"/>
        <v>0</v>
      </c>
      <c r="CQ72" s="480"/>
      <c r="CR72" s="480"/>
      <c r="CS72" s="480"/>
      <c r="CT72" s="480"/>
      <c r="CU72" s="480"/>
      <c r="CV72" s="480"/>
      <c r="CW72" s="480"/>
      <c r="CX72" s="480"/>
      <c r="CY72" s="480"/>
      <c r="DB72" s="81" t="s">
        <v>142</v>
      </c>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3"/>
      <c r="EQ72" s="441">
        <f>EQ68+EQ69+EQ70+EQ71</f>
        <v>0</v>
      </c>
      <c r="ER72" s="442"/>
      <c r="ES72" s="442"/>
      <c r="ET72" s="442"/>
      <c r="EU72" s="442"/>
      <c r="EV72" s="442"/>
      <c r="EW72" s="442"/>
      <c r="EX72" s="442"/>
      <c r="EY72" s="461"/>
      <c r="FC72" s="479">
        <f>FC68+FC69+FC70+FC71</f>
        <v>0</v>
      </c>
      <c r="FD72" s="479"/>
      <c r="FE72" s="479"/>
      <c r="FF72" s="479"/>
      <c r="FG72" s="479"/>
      <c r="FH72" s="479"/>
      <c r="FI72" s="479"/>
      <c r="FJ72" s="479">
        <f>FJ68+FJ69+FJ70+FJ71</f>
        <v>0</v>
      </c>
      <c r="FK72" s="479"/>
      <c r="FL72" s="479"/>
      <c r="FM72" s="479"/>
      <c r="FN72" s="479"/>
      <c r="FO72" s="479"/>
      <c r="FP72" s="479"/>
      <c r="FQ72" s="479">
        <f>FQ68+FQ69+FQ70+FQ71</f>
        <v>0</v>
      </c>
      <c r="FR72" s="479"/>
      <c r="FS72" s="479"/>
      <c r="FT72" s="479"/>
      <c r="FU72" s="479"/>
      <c r="FV72" s="479"/>
      <c r="FW72" s="479"/>
      <c r="FX72" s="479">
        <f>FX68+FX69+FX70+FX71</f>
        <v>0</v>
      </c>
      <c r="FY72" s="479"/>
      <c r="FZ72" s="479"/>
      <c r="GA72" s="479"/>
      <c r="GB72" s="479"/>
      <c r="GC72" s="479"/>
      <c r="GD72" s="479"/>
      <c r="GE72" s="479">
        <f>GE68+GE69+GE70+GE71</f>
        <v>0</v>
      </c>
      <c r="GF72" s="479"/>
      <c r="GG72" s="479"/>
      <c r="GH72" s="479"/>
      <c r="GI72" s="479"/>
      <c r="GJ72" s="479"/>
      <c r="GK72" s="479"/>
      <c r="GL72" s="479">
        <f>GL68+GL69+GL70+GL71</f>
        <v>0</v>
      </c>
      <c r="GM72" s="479"/>
      <c r="GN72" s="479"/>
      <c r="GO72" s="479"/>
      <c r="GP72" s="479"/>
      <c r="GQ72" s="479"/>
      <c r="GR72" s="479"/>
      <c r="GS72" s="479">
        <f t="shared" si="12"/>
        <v>0</v>
      </c>
      <c r="GT72" s="479"/>
      <c r="GU72" s="479"/>
      <c r="GV72" s="479"/>
      <c r="GW72" s="479"/>
      <c r="GX72" s="479"/>
      <c r="GY72" s="479"/>
      <c r="GZ72" s="479"/>
    </row>
    <row r="73" spans="2:208" ht="12.75" customHeight="1">
      <c r="B73" s="613" t="s">
        <v>96</v>
      </c>
      <c r="C73" s="613"/>
      <c r="D73" s="613"/>
      <c r="E73" s="613"/>
      <c r="F73" s="613"/>
      <c r="G73" s="613"/>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4">
        <v>0</v>
      </c>
      <c r="AI73" s="615"/>
      <c r="AJ73" s="615"/>
      <c r="AK73" s="615"/>
      <c r="AL73" s="615"/>
      <c r="AM73" s="615"/>
      <c r="AN73" s="615"/>
      <c r="AO73" s="615"/>
      <c r="AP73" s="616"/>
      <c r="AQ73" s="614">
        <v>0</v>
      </c>
      <c r="AR73" s="615"/>
      <c r="AS73" s="615"/>
      <c r="AT73" s="615"/>
      <c r="AU73" s="615"/>
      <c r="AV73" s="615"/>
      <c r="AW73" s="615"/>
      <c r="AX73" s="615"/>
      <c r="AY73" s="616"/>
      <c r="BB73" s="479">
        <f t="shared" si="13"/>
        <v>0</v>
      </c>
      <c r="BC73" s="479"/>
      <c r="BD73" s="479"/>
      <c r="BE73" s="479"/>
      <c r="BF73" s="479"/>
      <c r="BG73" s="479"/>
      <c r="BH73" s="479"/>
      <c r="BI73" s="479"/>
      <c r="BJ73" s="479"/>
      <c r="BK73" s="479"/>
      <c r="BL73" s="590">
        <f t="shared" si="14"/>
        <v>0.9</v>
      </c>
      <c r="BM73" s="590"/>
      <c r="BN73" s="590"/>
      <c r="BO73" s="590"/>
      <c r="BP73" s="590"/>
      <c r="BQ73" s="590"/>
      <c r="BR73" s="590"/>
      <c r="BS73" s="590"/>
      <c r="BT73" s="590"/>
      <c r="BU73" s="590"/>
      <c r="BV73" s="451">
        <v>0</v>
      </c>
      <c r="BW73" s="451"/>
      <c r="BX73" s="451"/>
      <c r="BY73" s="451"/>
      <c r="BZ73" s="451"/>
      <c r="CA73" s="451"/>
      <c r="CB73" s="451"/>
      <c r="CC73" s="451"/>
      <c r="CD73" s="451"/>
      <c r="CE73" s="451"/>
      <c r="CF73" s="451">
        <v>0</v>
      </c>
      <c r="CG73" s="451"/>
      <c r="CH73" s="451"/>
      <c r="CI73" s="451"/>
      <c r="CJ73" s="451"/>
      <c r="CK73" s="451"/>
      <c r="CL73" s="451"/>
      <c r="CM73" s="451"/>
      <c r="CN73" s="451"/>
      <c r="CO73" s="451"/>
      <c r="CP73" s="480">
        <f t="shared" si="15"/>
        <v>0</v>
      </c>
      <c r="CQ73" s="480"/>
      <c r="CR73" s="480"/>
      <c r="CS73" s="480"/>
      <c r="CT73" s="480"/>
      <c r="CU73" s="480"/>
      <c r="CV73" s="480"/>
      <c r="CW73" s="480"/>
      <c r="CX73" s="480"/>
      <c r="CY73" s="480"/>
      <c r="DB73" s="81" t="s">
        <v>143</v>
      </c>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3"/>
      <c r="EQ73" s="441">
        <f>EQ72+EQ67</f>
        <v>0</v>
      </c>
      <c r="ER73" s="442"/>
      <c r="ES73" s="442"/>
      <c r="ET73" s="442"/>
      <c r="EU73" s="442"/>
      <c r="EV73" s="442"/>
      <c r="EW73" s="442"/>
      <c r="EX73" s="442"/>
      <c r="EY73" s="461"/>
      <c r="FC73" s="479">
        <f>FC72+FC67</f>
        <v>0</v>
      </c>
      <c r="FD73" s="479"/>
      <c r="FE73" s="479"/>
      <c r="FF73" s="479"/>
      <c r="FG73" s="479"/>
      <c r="FH73" s="479"/>
      <c r="FI73" s="479"/>
      <c r="FJ73" s="479">
        <f>FJ72+FJ67</f>
        <v>0</v>
      </c>
      <c r="FK73" s="479"/>
      <c r="FL73" s="479"/>
      <c r="FM73" s="479"/>
      <c r="FN73" s="479"/>
      <c r="FO73" s="479"/>
      <c r="FP73" s="479"/>
      <c r="FQ73" s="479">
        <f>FQ72+FQ67</f>
        <v>0</v>
      </c>
      <c r="FR73" s="479"/>
      <c r="FS73" s="479"/>
      <c r="FT73" s="479"/>
      <c r="FU73" s="479"/>
      <c r="FV73" s="479"/>
      <c r="FW73" s="479"/>
      <c r="FX73" s="479">
        <f>FX72+FX67</f>
        <v>0</v>
      </c>
      <c r="FY73" s="479"/>
      <c r="FZ73" s="479"/>
      <c r="GA73" s="479"/>
      <c r="GB73" s="479"/>
      <c r="GC73" s="479"/>
      <c r="GD73" s="479"/>
      <c r="GE73" s="479">
        <f>GE72+GE67</f>
        <v>0</v>
      </c>
      <c r="GF73" s="479"/>
      <c r="GG73" s="479"/>
      <c r="GH73" s="479"/>
      <c r="GI73" s="479"/>
      <c r="GJ73" s="479"/>
      <c r="GK73" s="479"/>
      <c r="GL73" s="479">
        <f>GL72+GL67</f>
        <v>0</v>
      </c>
      <c r="GM73" s="479"/>
      <c r="GN73" s="479"/>
      <c r="GO73" s="479"/>
      <c r="GP73" s="479"/>
      <c r="GQ73" s="479"/>
      <c r="GR73" s="479"/>
      <c r="GS73" s="479">
        <f t="shared" si="12"/>
        <v>0</v>
      </c>
      <c r="GT73" s="479"/>
      <c r="GU73" s="479"/>
      <c r="GV73" s="479"/>
      <c r="GW73" s="479"/>
      <c r="GX73" s="479"/>
      <c r="GY73" s="479"/>
      <c r="GZ73" s="479"/>
    </row>
    <row r="74" spans="2:208" ht="12.75" customHeight="1">
      <c r="B74" s="613" t="s">
        <v>97</v>
      </c>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4">
        <v>0</v>
      </c>
      <c r="AI74" s="615"/>
      <c r="AJ74" s="615"/>
      <c r="AK74" s="615"/>
      <c r="AL74" s="615"/>
      <c r="AM74" s="615"/>
      <c r="AN74" s="615"/>
      <c r="AO74" s="615"/>
      <c r="AP74" s="616"/>
      <c r="AQ74" s="614">
        <v>0</v>
      </c>
      <c r="AR74" s="615"/>
      <c r="AS74" s="615"/>
      <c r="AT74" s="615"/>
      <c r="AU74" s="615"/>
      <c r="AV74" s="615"/>
      <c r="AW74" s="615"/>
      <c r="AX74" s="615"/>
      <c r="AY74" s="616"/>
      <c r="BB74" s="479">
        <f t="shared" si="13"/>
        <v>0</v>
      </c>
      <c r="BC74" s="479"/>
      <c r="BD74" s="479"/>
      <c r="BE74" s="479"/>
      <c r="BF74" s="479"/>
      <c r="BG74" s="479"/>
      <c r="BH74" s="479"/>
      <c r="BI74" s="479"/>
      <c r="BJ74" s="479"/>
      <c r="BK74" s="479"/>
      <c r="BL74" s="590">
        <f t="shared" si="14"/>
        <v>0.9</v>
      </c>
      <c r="BM74" s="590"/>
      <c r="BN74" s="590"/>
      <c r="BO74" s="590"/>
      <c r="BP74" s="590"/>
      <c r="BQ74" s="590"/>
      <c r="BR74" s="590"/>
      <c r="BS74" s="590"/>
      <c r="BT74" s="590"/>
      <c r="BU74" s="590"/>
      <c r="BV74" s="451">
        <v>0</v>
      </c>
      <c r="BW74" s="451"/>
      <c r="BX74" s="451"/>
      <c r="BY74" s="451"/>
      <c r="BZ74" s="451"/>
      <c r="CA74" s="451"/>
      <c r="CB74" s="451"/>
      <c r="CC74" s="451"/>
      <c r="CD74" s="451"/>
      <c r="CE74" s="451"/>
      <c r="CF74" s="451">
        <v>0</v>
      </c>
      <c r="CG74" s="451"/>
      <c r="CH74" s="451"/>
      <c r="CI74" s="451"/>
      <c r="CJ74" s="451"/>
      <c r="CK74" s="451"/>
      <c r="CL74" s="451"/>
      <c r="CM74" s="451"/>
      <c r="CN74" s="451"/>
      <c r="CO74" s="451"/>
      <c r="CP74" s="480">
        <f t="shared" si="15"/>
        <v>0</v>
      </c>
      <c r="CQ74" s="480"/>
      <c r="CR74" s="480"/>
      <c r="CS74" s="480"/>
      <c r="CT74" s="480"/>
      <c r="CU74" s="480"/>
      <c r="CV74" s="480"/>
      <c r="CW74" s="480"/>
      <c r="CX74" s="480"/>
      <c r="CY74" s="480"/>
      <c r="DB74" s="81" t="s">
        <v>144</v>
      </c>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3"/>
      <c r="EQ74" s="441">
        <f>FC90</f>
        <v>0</v>
      </c>
      <c r="ER74" s="442"/>
      <c r="ES74" s="442"/>
      <c r="ET74" s="442"/>
      <c r="EU74" s="442"/>
      <c r="EV74" s="442"/>
      <c r="EW74" s="442"/>
      <c r="EX74" s="442"/>
      <c r="EY74" s="461"/>
      <c r="FC74" s="480">
        <f>FJ90</f>
        <v>0</v>
      </c>
      <c r="FD74" s="480"/>
      <c r="FE74" s="480"/>
      <c r="FF74" s="480"/>
      <c r="FG74" s="480"/>
      <c r="FH74" s="480"/>
      <c r="FI74" s="480"/>
      <c r="FJ74" s="480">
        <f>FQ90</f>
        <v>0</v>
      </c>
      <c r="FK74" s="480"/>
      <c r="FL74" s="480"/>
      <c r="FM74" s="480"/>
      <c r="FN74" s="480"/>
      <c r="FO74" s="480"/>
      <c r="FP74" s="480"/>
      <c r="FQ74" s="480">
        <f>FX90</f>
        <v>0</v>
      </c>
      <c r="FR74" s="480"/>
      <c r="FS74" s="480"/>
      <c r="FT74" s="480"/>
      <c r="FU74" s="480"/>
      <c r="FV74" s="480"/>
      <c r="FW74" s="480"/>
      <c r="FX74" s="480">
        <f>GE90</f>
        <v>0</v>
      </c>
      <c r="FY74" s="480"/>
      <c r="FZ74" s="480"/>
      <c r="GA74" s="480"/>
      <c r="GB74" s="480"/>
      <c r="GC74" s="480"/>
      <c r="GD74" s="480"/>
      <c r="GE74" s="480">
        <f>GL90</f>
        <v>0</v>
      </c>
      <c r="GF74" s="480"/>
      <c r="GG74" s="480"/>
      <c r="GH74" s="480"/>
      <c r="GI74" s="480"/>
      <c r="GJ74" s="480"/>
      <c r="GK74" s="480"/>
      <c r="GL74" s="480">
        <f>GS90</f>
        <v>0</v>
      </c>
      <c r="GM74" s="480"/>
      <c r="GN74" s="480"/>
      <c r="GO74" s="480"/>
      <c r="GP74" s="480"/>
      <c r="GQ74" s="480"/>
      <c r="GR74" s="480"/>
      <c r="GS74" s="479">
        <f t="shared" si="12"/>
        <v>0</v>
      </c>
      <c r="GT74" s="479"/>
      <c r="GU74" s="479"/>
      <c r="GV74" s="479"/>
      <c r="GW74" s="479"/>
      <c r="GX74" s="479"/>
      <c r="GY74" s="479"/>
      <c r="GZ74" s="479"/>
    </row>
    <row r="75" spans="2:208" ht="12.75" customHeight="1" thickBot="1">
      <c r="B75" s="61"/>
      <c r="C75" s="1"/>
      <c r="D75" s="1"/>
      <c r="E75" s="1"/>
      <c r="F75" s="1" t="s">
        <v>98</v>
      </c>
      <c r="G75" s="1"/>
      <c r="H75" s="1"/>
      <c r="I75" s="1"/>
      <c r="J75" s="1"/>
      <c r="K75" s="1"/>
      <c r="L75" s="1"/>
      <c r="M75" s="1"/>
      <c r="N75" s="1"/>
      <c r="O75" s="1"/>
      <c r="P75" s="1"/>
      <c r="Q75" s="1"/>
      <c r="R75" s="1"/>
      <c r="S75" s="1"/>
      <c r="T75" s="1"/>
      <c r="U75" s="1"/>
      <c r="V75" s="1"/>
      <c r="W75" s="1"/>
      <c r="X75" s="1"/>
      <c r="Y75" s="1"/>
      <c r="Z75" s="1"/>
      <c r="AA75" s="1"/>
      <c r="AB75" s="1"/>
      <c r="AC75" s="1"/>
      <c r="AD75" s="1"/>
      <c r="AE75" s="1"/>
      <c r="AF75" s="1"/>
      <c r="AG75" s="66"/>
      <c r="AH75" s="447">
        <f>SUM(AH66:AP74,CH47:CP56)</f>
        <v>0</v>
      </c>
      <c r="AI75" s="447"/>
      <c r="AJ75" s="447"/>
      <c r="AK75" s="447"/>
      <c r="AL75" s="447"/>
      <c r="AM75" s="447"/>
      <c r="AN75" s="447"/>
      <c r="AO75" s="447"/>
      <c r="AP75" s="447"/>
      <c r="AQ75" s="447">
        <f>SUM(AQ66:AY74,CQ47:CY56)</f>
        <v>0</v>
      </c>
      <c r="AR75" s="447"/>
      <c r="AS75" s="447"/>
      <c r="AT75" s="447"/>
      <c r="AU75" s="447"/>
      <c r="AV75" s="447"/>
      <c r="AW75" s="447"/>
      <c r="AX75" s="447"/>
      <c r="AY75" s="447"/>
      <c r="BB75" s="481">
        <f>SUM(BB66:BK74,DB47:DK56)</f>
        <v>0</v>
      </c>
      <c r="BC75" s="481"/>
      <c r="BD75" s="481"/>
      <c r="BE75" s="481"/>
      <c r="BF75" s="481"/>
      <c r="BG75" s="481"/>
      <c r="BH75" s="481"/>
      <c r="BI75" s="481"/>
      <c r="BJ75" s="481"/>
      <c r="BK75" s="481"/>
      <c r="BL75" s="591"/>
      <c r="BM75" s="591"/>
      <c r="BN75" s="591"/>
      <c r="BO75" s="591"/>
      <c r="BP75" s="591"/>
      <c r="BQ75" s="591"/>
      <c r="BR75" s="591"/>
      <c r="BS75" s="591"/>
      <c r="BT75" s="591"/>
      <c r="BU75" s="591"/>
      <c r="BV75" s="481">
        <f>SUM(BV66:CE74,DV47:EE56)</f>
        <v>0</v>
      </c>
      <c r="BW75" s="481"/>
      <c r="BX75" s="481"/>
      <c r="BY75" s="481"/>
      <c r="BZ75" s="481"/>
      <c r="CA75" s="481"/>
      <c r="CB75" s="481"/>
      <c r="CC75" s="481"/>
      <c r="CD75" s="481"/>
      <c r="CE75" s="481"/>
      <c r="CF75" s="481">
        <f>SUM(CF66:CO74,EF47:EO56)</f>
        <v>0</v>
      </c>
      <c r="CG75" s="481"/>
      <c r="CH75" s="481"/>
      <c r="CI75" s="481"/>
      <c r="CJ75" s="481"/>
      <c r="CK75" s="481"/>
      <c r="CL75" s="481"/>
      <c r="CM75" s="481"/>
      <c r="CN75" s="481"/>
      <c r="CO75" s="481"/>
      <c r="CP75" s="447">
        <f>SUM(CP66:CY74,EP47:EY56)</f>
        <v>0</v>
      </c>
      <c r="CQ75" s="447"/>
      <c r="CR75" s="447"/>
      <c r="CS75" s="447"/>
      <c r="CT75" s="447"/>
      <c r="CU75" s="447"/>
      <c r="CV75" s="447"/>
      <c r="CW75" s="447"/>
      <c r="CX75" s="447"/>
      <c r="CY75" s="447"/>
      <c r="DB75" s="81" t="s">
        <v>145</v>
      </c>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3"/>
      <c r="EQ75" s="572">
        <f>BQ452</f>
        <v>0</v>
      </c>
      <c r="ER75" s="573"/>
      <c r="ES75" s="573"/>
      <c r="ET75" s="573"/>
      <c r="EU75" s="573"/>
      <c r="EV75" s="573"/>
      <c r="EW75" s="573"/>
      <c r="EX75" s="573"/>
      <c r="EY75" s="574"/>
      <c r="FC75" s="451">
        <v>0</v>
      </c>
      <c r="FD75" s="451"/>
      <c r="FE75" s="451"/>
      <c r="FF75" s="451"/>
      <c r="FG75" s="451"/>
      <c r="FH75" s="451"/>
      <c r="FI75" s="451"/>
      <c r="FJ75" s="451">
        <v>0</v>
      </c>
      <c r="FK75" s="451"/>
      <c r="FL75" s="451"/>
      <c r="FM75" s="451"/>
      <c r="FN75" s="451"/>
      <c r="FO75" s="451"/>
      <c r="FP75" s="451"/>
      <c r="FQ75" s="451">
        <v>0</v>
      </c>
      <c r="FR75" s="451"/>
      <c r="FS75" s="451"/>
      <c r="FT75" s="451"/>
      <c r="FU75" s="451"/>
      <c r="FV75" s="451"/>
      <c r="FW75" s="451"/>
      <c r="FX75" s="451">
        <v>0</v>
      </c>
      <c r="FY75" s="451"/>
      <c r="FZ75" s="451"/>
      <c r="GA75" s="451"/>
      <c r="GB75" s="451"/>
      <c r="GC75" s="451"/>
      <c r="GD75" s="451"/>
      <c r="GE75" s="451">
        <v>0</v>
      </c>
      <c r="GF75" s="451"/>
      <c r="GG75" s="451"/>
      <c r="GH75" s="451"/>
      <c r="GI75" s="451"/>
      <c r="GJ75" s="451"/>
      <c r="GK75" s="451"/>
      <c r="GL75" s="451">
        <v>0</v>
      </c>
      <c r="GM75" s="451"/>
      <c r="GN75" s="451"/>
      <c r="GO75" s="451"/>
      <c r="GP75" s="451"/>
      <c r="GQ75" s="451"/>
      <c r="GR75" s="451"/>
      <c r="GS75" s="479">
        <f t="shared" si="12"/>
        <v>0</v>
      </c>
      <c r="GT75" s="479"/>
      <c r="GU75" s="479"/>
      <c r="GV75" s="479"/>
      <c r="GW75" s="479"/>
      <c r="GX75" s="479"/>
      <c r="GY75" s="479"/>
      <c r="GZ75" s="479"/>
    </row>
    <row r="76" spans="2:208" ht="12.75" customHeight="1" thickTop="1">
      <c r="B76" s="611" t="s">
        <v>99</v>
      </c>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483"/>
      <c r="AI76" s="483"/>
      <c r="AJ76" s="483"/>
      <c r="AK76" s="483"/>
      <c r="AL76" s="483"/>
      <c r="AM76" s="483"/>
      <c r="AN76" s="483"/>
      <c r="AO76" s="483"/>
      <c r="AP76" s="483"/>
      <c r="AQ76" s="483"/>
      <c r="AR76" s="483"/>
      <c r="AS76" s="483"/>
      <c r="AT76" s="483"/>
      <c r="AU76" s="483"/>
      <c r="AV76" s="483"/>
      <c r="AW76" s="483"/>
      <c r="AX76" s="483"/>
      <c r="AY76" s="483"/>
      <c r="BB76" s="478"/>
      <c r="BC76" s="478"/>
      <c r="BD76" s="478"/>
      <c r="BE76" s="478"/>
      <c r="BF76" s="478"/>
      <c r="BG76" s="478"/>
      <c r="BH76" s="478"/>
      <c r="BI76" s="478"/>
      <c r="BJ76" s="478"/>
      <c r="BK76" s="478"/>
      <c r="BL76" s="575"/>
      <c r="BM76" s="575"/>
      <c r="BN76" s="575"/>
      <c r="BO76" s="575"/>
      <c r="BP76" s="575"/>
      <c r="BQ76" s="575"/>
      <c r="BR76" s="575"/>
      <c r="BS76" s="575"/>
      <c r="BT76" s="575"/>
      <c r="BU76" s="575"/>
      <c r="BV76" s="478"/>
      <c r="BW76" s="478"/>
      <c r="BX76" s="478"/>
      <c r="BY76" s="478"/>
      <c r="BZ76" s="478"/>
      <c r="CA76" s="478"/>
      <c r="CB76" s="478"/>
      <c r="CC76" s="478"/>
      <c r="CD76" s="478"/>
      <c r="CE76" s="478"/>
      <c r="CF76" s="478"/>
      <c r="CG76" s="478"/>
      <c r="CH76" s="478"/>
      <c r="CI76" s="478"/>
      <c r="CJ76" s="478"/>
      <c r="CK76" s="478"/>
      <c r="CL76" s="478"/>
      <c r="CM76" s="478"/>
      <c r="CN76" s="478"/>
      <c r="CO76" s="478"/>
      <c r="CP76" s="478"/>
      <c r="CQ76" s="478"/>
      <c r="CR76" s="478"/>
      <c r="CS76" s="478"/>
      <c r="CT76" s="478"/>
      <c r="CU76" s="478"/>
      <c r="CV76" s="478"/>
      <c r="CW76" s="478"/>
      <c r="CX76" s="478"/>
      <c r="CY76" s="478"/>
      <c r="DB76" s="81" t="s">
        <v>146</v>
      </c>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3"/>
      <c r="EQ76" s="441">
        <f>EQ74+EQ75</f>
        <v>0</v>
      </c>
      <c r="ER76" s="442"/>
      <c r="ES76" s="442"/>
      <c r="ET76" s="442"/>
      <c r="EU76" s="442"/>
      <c r="EV76" s="442"/>
      <c r="EW76" s="442"/>
      <c r="EX76" s="442"/>
      <c r="EY76" s="461"/>
      <c r="FC76" s="479">
        <f>FC74+FC75</f>
        <v>0</v>
      </c>
      <c r="FD76" s="479"/>
      <c r="FE76" s="479"/>
      <c r="FF76" s="479"/>
      <c r="FG76" s="479"/>
      <c r="FH76" s="479"/>
      <c r="FI76" s="479"/>
      <c r="FJ76" s="479">
        <f>FJ74+FJ75</f>
        <v>0</v>
      </c>
      <c r="FK76" s="479"/>
      <c r="FL76" s="479"/>
      <c r="FM76" s="479"/>
      <c r="FN76" s="479"/>
      <c r="FO76" s="479"/>
      <c r="FP76" s="479"/>
      <c r="FQ76" s="479">
        <f>FQ74+FQ75</f>
        <v>0</v>
      </c>
      <c r="FR76" s="479"/>
      <c r="FS76" s="479"/>
      <c r="FT76" s="479"/>
      <c r="FU76" s="479"/>
      <c r="FV76" s="479"/>
      <c r="FW76" s="479"/>
      <c r="FX76" s="479">
        <f>FX74+FX75</f>
        <v>0</v>
      </c>
      <c r="FY76" s="479"/>
      <c r="FZ76" s="479"/>
      <c r="GA76" s="479"/>
      <c r="GB76" s="479"/>
      <c r="GC76" s="479"/>
      <c r="GD76" s="479"/>
      <c r="GE76" s="479">
        <f>GE74+GE75</f>
        <v>0</v>
      </c>
      <c r="GF76" s="479"/>
      <c r="GG76" s="479"/>
      <c r="GH76" s="479"/>
      <c r="GI76" s="479"/>
      <c r="GJ76" s="479"/>
      <c r="GK76" s="479"/>
      <c r="GL76" s="479">
        <f>GL74+GL75</f>
        <v>0</v>
      </c>
      <c r="GM76" s="479"/>
      <c r="GN76" s="479"/>
      <c r="GO76" s="479"/>
      <c r="GP76" s="479"/>
      <c r="GQ76" s="479"/>
      <c r="GR76" s="479"/>
      <c r="GS76" s="479">
        <f t="shared" si="12"/>
        <v>0</v>
      </c>
      <c r="GT76" s="479"/>
      <c r="GU76" s="479"/>
      <c r="GV76" s="479"/>
      <c r="GW76" s="479"/>
      <c r="GX76" s="479"/>
      <c r="GY76" s="479"/>
      <c r="GZ76" s="479"/>
    </row>
    <row r="77" spans="2:208" ht="12.75" customHeight="1" thickBot="1">
      <c r="B77" s="612" t="s">
        <v>796</v>
      </c>
      <c r="C77" s="613"/>
      <c r="D77" s="613"/>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4">
        <v>0</v>
      </c>
      <c r="AI77" s="615"/>
      <c r="AJ77" s="615"/>
      <c r="AK77" s="615"/>
      <c r="AL77" s="615"/>
      <c r="AM77" s="615"/>
      <c r="AN77" s="615"/>
      <c r="AO77" s="615"/>
      <c r="AP77" s="616"/>
      <c r="AQ77" s="614">
        <v>0</v>
      </c>
      <c r="AR77" s="615"/>
      <c r="AS77" s="615"/>
      <c r="AT77" s="615"/>
      <c r="AU77" s="615"/>
      <c r="AV77" s="615"/>
      <c r="AW77" s="615"/>
      <c r="AX77" s="615"/>
      <c r="AY77" s="616"/>
      <c r="BB77" s="479">
        <f t="shared" ref="BB77:BB85" si="16">AQ77-AH77</f>
        <v>0</v>
      </c>
      <c r="BC77" s="479"/>
      <c r="BD77" s="479"/>
      <c r="BE77" s="479"/>
      <c r="BF77" s="479"/>
      <c r="BG77" s="479"/>
      <c r="BH77" s="479"/>
      <c r="BI77" s="479"/>
      <c r="BJ77" s="479"/>
      <c r="BK77" s="479"/>
      <c r="BL77" s="590">
        <f t="shared" ref="BL77:BL85" si="17">IF(AQ77=0,0.9,IF(CF77=0,0,CF77/AQ77))</f>
        <v>0.9</v>
      </c>
      <c r="BM77" s="590"/>
      <c r="BN77" s="590"/>
      <c r="BO77" s="590"/>
      <c r="BP77" s="590"/>
      <c r="BQ77" s="590"/>
      <c r="BR77" s="590"/>
      <c r="BS77" s="590"/>
      <c r="BT77" s="590"/>
      <c r="BU77" s="590"/>
      <c r="BV77" s="451">
        <v>0</v>
      </c>
      <c r="BW77" s="451"/>
      <c r="BX77" s="451"/>
      <c r="BY77" s="451"/>
      <c r="BZ77" s="451"/>
      <c r="CA77" s="451"/>
      <c r="CB77" s="451"/>
      <c r="CC77" s="451"/>
      <c r="CD77" s="451"/>
      <c r="CE77" s="451"/>
      <c r="CF77" s="451">
        <v>0</v>
      </c>
      <c r="CG77" s="451"/>
      <c r="CH77" s="451"/>
      <c r="CI77" s="451"/>
      <c r="CJ77" s="451"/>
      <c r="CK77" s="451"/>
      <c r="CL77" s="451"/>
      <c r="CM77" s="451"/>
      <c r="CN77" s="451"/>
      <c r="CO77" s="451"/>
      <c r="CP77" s="480">
        <f t="shared" ref="CP77:CP85" si="18">CF77</f>
        <v>0</v>
      </c>
      <c r="CQ77" s="480"/>
      <c r="CR77" s="480"/>
      <c r="CS77" s="480"/>
      <c r="CT77" s="480"/>
      <c r="CU77" s="480"/>
      <c r="CV77" s="480"/>
      <c r="CW77" s="480"/>
      <c r="CX77" s="480"/>
      <c r="CY77" s="480"/>
      <c r="DB77" s="84" t="str">
        <f>"CASH BALANCE JUNE 30, "&amp;Help!C18+1</f>
        <v>CASH BALANCE JUNE 30, 2012</v>
      </c>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6"/>
      <c r="EQ77" s="432">
        <f>EQ73-EQ76</f>
        <v>0</v>
      </c>
      <c r="ER77" s="433"/>
      <c r="ES77" s="433"/>
      <c r="ET77" s="433"/>
      <c r="EU77" s="433"/>
      <c r="EV77" s="433"/>
      <c r="EW77" s="433"/>
      <c r="EX77" s="433"/>
      <c r="EY77" s="491"/>
      <c r="FC77" s="447">
        <f>FC73-FC76</f>
        <v>0</v>
      </c>
      <c r="FD77" s="447"/>
      <c r="FE77" s="447"/>
      <c r="FF77" s="447"/>
      <c r="FG77" s="447"/>
      <c r="FH77" s="447"/>
      <c r="FI77" s="447"/>
      <c r="FJ77" s="447">
        <f>FJ73-FJ76</f>
        <v>0</v>
      </c>
      <c r="FK77" s="447"/>
      <c r="FL77" s="447"/>
      <c r="FM77" s="447"/>
      <c r="FN77" s="447"/>
      <c r="FO77" s="447"/>
      <c r="FP77" s="447"/>
      <c r="FQ77" s="447">
        <f>FQ73-FQ76</f>
        <v>0</v>
      </c>
      <c r="FR77" s="447"/>
      <c r="FS77" s="447"/>
      <c r="FT77" s="447"/>
      <c r="FU77" s="447"/>
      <c r="FV77" s="447"/>
      <c r="FW77" s="447"/>
      <c r="FX77" s="447">
        <f>FX73-FX76</f>
        <v>0</v>
      </c>
      <c r="FY77" s="447"/>
      <c r="FZ77" s="447"/>
      <c r="GA77" s="447"/>
      <c r="GB77" s="447"/>
      <c r="GC77" s="447"/>
      <c r="GD77" s="447"/>
      <c r="GE77" s="447">
        <f>GE73-GE76</f>
        <v>0</v>
      </c>
      <c r="GF77" s="447"/>
      <c r="GG77" s="447"/>
      <c r="GH77" s="447"/>
      <c r="GI77" s="447"/>
      <c r="GJ77" s="447"/>
      <c r="GK77" s="447"/>
      <c r="GL77" s="447">
        <f>GL73-GL76</f>
        <v>0</v>
      </c>
      <c r="GM77" s="447"/>
      <c r="GN77" s="447"/>
      <c r="GO77" s="447"/>
      <c r="GP77" s="447"/>
      <c r="GQ77" s="447"/>
      <c r="GR77" s="447"/>
      <c r="GS77" s="447">
        <f t="shared" si="12"/>
        <v>0</v>
      </c>
      <c r="GT77" s="447"/>
      <c r="GU77" s="447"/>
      <c r="GV77" s="447"/>
      <c r="GW77" s="447"/>
      <c r="GX77" s="447"/>
      <c r="GY77" s="447"/>
      <c r="GZ77" s="447"/>
    </row>
    <row r="78" spans="2:208" ht="12.75" customHeight="1" thickTop="1">
      <c r="B78" s="612" t="s">
        <v>863</v>
      </c>
      <c r="C78" s="613"/>
      <c r="D78" s="613"/>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613"/>
      <c r="AC78" s="613"/>
      <c r="AD78" s="613"/>
      <c r="AE78" s="613"/>
      <c r="AF78" s="613"/>
      <c r="AG78" s="613"/>
      <c r="AH78" s="614">
        <v>0</v>
      </c>
      <c r="AI78" s="615"/>
      <c r="AJ78" s="615"/>
      <c r="AK78" s="615"/>
      <c r="AL78" s="615"/>
      <c r="AM78" s="615"/>
      <c r="AN78" s="615"/>
      <c r="AO78" s="615"/>
      <c r="AP78" s="616"/>
      <c r="AQ78" s="614">
        <v>0</v>
      </c>
      <c r="AR78" s="615"/>
      <c r="AS78" s="615"/>
      <c r="AT78" s="615"/>
      <c r="AU78" s="615"/>
      <c r="AV78" s="615"/>
      <c r="AW78" s="615"/>
      <c r="AX78" s="615"/>
      <c r="AY78" s="616"/>
      <c r="BB78" s="479">
        <f t="shared" si="16"/>
        <v>0</v>
      </c>
      <c r="BC78" s="479"/>
      <c r="BD78" s="479"/>
      <c r="BE78" s="479"/>
      <c r="BF78" s="479"/>
      <c r="BG78" s="479"/>
      <c r="BH78" s="479"/>
      <c r="BI78" s="479"/>
      <c r="BJ78" s="479"/>
      <c r="BK78" s="479"/>
      <c r="BL78" s="590">
        <f t="shared" si="17"/>
        <v>0.9</v>
      </c>
      <c r="BM78" s="590"/>
      <c r="BN78" s="590"/>
      <c r="BO78" s="590"/>
      <c r="BP78" s="590"/>
      <c r="BQ78" s="590"/>
      <c r="BR78" s="590"/>
      <c r="BS78" s="590"/>
      <c r="BT78" s="590"/>
      <c r="BU78" s="590"/>
      <c r="BV78" s="451">
        <v>0</v>
      </c>
      <c r="BW78" s="451"/>
      <c r="BX78" s="451"/>
      <c r="BY78" s="451"/>
      <c r="BZ78" s="451"/>
      <c r="CA78" s="451"/>
      <c r="CB78" s="451"/>
      <c r="CC78" s="451"/>
      <c r="CD78" s="451"/>
      <c r="CE78" s="451"/>
      <c r="CF78" s="451">
        <v>0</v>
      </c>
      <c r="CG78" s="451"/>
      <c r="CH78" s="451"/>
      <c r="CI78" s="451"/>
      <c r="CJ78" s="451"/>
      <c r="CK78" s="451"/>
      <c r="CL78" s="451"/>
      <c r="CM78" s="451"/>
      <c r="CN78" s="451"/>
      <c r="CO78" s="451"/>
      <c r="CP78" s="480">
        <f t="shared" si="18"/>
        <v>0</v>
      </c>
      <c r="CQ78" s="480"/>
      <c r="CR78" s="480"/>
      <c r="CS78" s="480"/>
      <c r="CT78" s="480"/>
      <c r="CU78" s="480"/>
      <c r="CV78" s="480"/>
      <c r="CW78" s="480"/>
      <c r="CX78" s="480"/>
      <c r="CY78" s="480"/>
      <c r="DB78" s="77" t="s">
        <v>147</v>
      </c>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9"/>
      <c r="EQ78" s="441">
        <f>FC95</f>
        <v>0</v>
      </c>
      <c r="ER78" s="442"/>
      <c r="ES78" s="442"/>
      <c r="ET78" s="442"/>
      <c r="EU78" s="442"/>
      <c r="EV78" s="442"/>
      <c r="EW78" s="442"/>
      <c r="EX78" s="442"/>
      <c r="EY78" s="461"/>
      <c r="FC78" s="451">
        <v>0</v>
      </c>
      <c r="FD78" s="451"/>
      <c r="FE78" s="451"/>
      <c r="FF78" s="451"/>
      <c r="FG78" s="451"/>
      <c r="FH78" s="451"/>
      <c r="FI78" s="451"/>
      <c r="FJ78" s="451">
        <v>0</v>
      </c>
      <c r="FK78" s="451"/>
      <c r="FL78" s="451"/>
      <c r="FM78" s="451"/>
      <c r="FN78" s="451"/>
      <c r="FO78" s="451"/>
      <c r="FP78" s="451"/>
      <c r="FQ78" s="451">
        <v>0</v>
      </c>
      <c r="FR78" s="451"/>
      <c r="FS78" s="451"/>
      <c r="FT78" s="451"/>
      <c r="FU78" s="451"/>
      <c r="FV78" s="451"/>
      <c r="FW78" s="451"/>
      <c r="FX78" s="451">
        <v>0</v>
      </c>
      <c r="FY78" s="451"/>
      <c r="FZ78" s="451"/>
      <c r="GA78" s="451"/>
      <c r="GB78" s="451"/>
      <c r="GC78" s="451"/>
      <c r="GD78" s="451"/>
      <c r="GE78" s="451">
        <v>0</v>
      </c>
      <c r="GF78" s="451"/>
      <c r="GG78" s="451"/>
      <c r="GH78" s="451"/>
      <c r="GI78" s="451"/>
      <c r="GJ78" s="451"/>
      <c r="GK78" s="451"/>
      <c r="GL78" s="451">
        <v>0</v>
      </c>
      <c r="GM78" s="451"/>
      <c r="GN78" s="451"/>
      <c r="GO78" s="451"/>
      <c r="GP78" s="451"/>
      <c r="GQ78" s="451"/>
      <c r="GR78" s="451"/>
      <c r="GS78" s="483">
        <f t="shared" si="12"/>
        <v>0</v>
      </c>
      <c r="GT78" s="483"/>
      <c r="GU78" s="483"/>
      <c r="GV78" s="483"/>
      <c r="GW78" s="483"/>
      <c r="GX78" s="483"/>
      <c r="GY78" s="483"/>
      <c r="GZ78" s="483"/>
    </row>
    <row r="79" spans="2:208" ht="12.75" customHeight="1">
      <c r="B79" s="612" t="s">
        <v>861</v>
      </c>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4">
        <v>0</v>
      </c>
      <c r="AI79" s="615"/>
      <c r="AJ79" s="615"/>
      <c r="AK79" s="615"/>
      <c r="AL79" s="615"/>
      <c r="AM79" s="615"/>
      <c r="AN79" s="615"/>
      <c r="AO79" s="615"/>
      <c r="AP79" s="616"/>
      <c r="AQ79" s="614">
        <v>0</v>
      </c>
      <c r="AR79" s="615"/>
      <c r="AS79" s="615"/>
      <c r="AT79" s="615"/>
      <c r="AU79" s="615"/>
      <c r="AV79" s="615"/>
      <c r="AW79" s="615"/>
      <c r="AX79" s="615"/>
      <c r="AY79" s="616"/>
      <c r="BB79" s="479">
        <f t="shared" si="16"/>
        <v>0</v>
      </c>
      <c r="BC79" s="479"/>
      <c r="BD79" s="479"/>
      <c r="BE79" s="479"/>
      <c r="BF79" s="479"/>
      <c r="BG79" s="479"/>
      <c r="BH79" s="479"/>
      <c r="BI79" s="479"/>
      <c r="BJ79" s="479"/>
      <c r="BK79" s="479"/>
      <c r="BL79" s="590">
        <f t="shared" si="17"/>
        <v>0.9</v>
      </c>
      <c r="BM79" s="590"/>
      <c r="BN79" s="590"/>
      <c r="BO79" s="590"/>
      <c r="BP79" s="590"/>
      <c r="BQ79" s="590"/>
      <c r="BR79" s="590"/>
      <c r="BS79" s="590"/>
      <c r="BT79" s="590"/>
      <c r="BU79" s="590"/>
      <c r="BV79" s="451">
        <v>0</v>
      </c>
      <c r="BW79" s="451"/>
      <c r="BX79" s="451"/>
      <c r="BY79" s="451"/>
      <c r="BZ79" s="451"/>
      <c r="CA79" s="451"/>
      <c r="CB79" s="451"/>
      <c r="CC79" s="451"/>
      <c r="CD79" s="451"/>
      <c r="CE79" s="451"/>
      <c r="CF79" s="451">
        <v>0</v>
      </c>
      <c r="CG79" s="451"/>
      <c r="CH79" s="451"/>
      <c r="CI79" s="451"/>
      <c r="CJ79" s="451"/>
      <c r="CK79" s="451"/>
      <c r="CL79" s="451"/>
      <c r="CM79" s="451"/>
      <c r="CN79" s="451"/>
      <c r="CO79" s="451"/>
      <c r="CP79" s="480">
        <f t="shared" si="18"/>
        <v>0</v>
      </c>
      <c r="CQ79" s="480"/>
      <c r="CR79" s="480"/>
      <c r="CS79" s="480"/>
      <c r="CT79" s="480"/>
      <c r="CU79" s="480"/>
      <c r="CV79" s="480"/>
      <c r="CW79" s="480"/>
      <c r="CX79" s="480"/>
      <c r="CY79" s="480"/>
      <c r="DB79" s="81" t="s">
        <v>38</v>
      </c>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3"/>
      <c r="EQ79" s="583">
        <v>0</v>
      </c>
      <c r="ER79" s="453"/>
      <c r="ES79" s="453"/>
      <c r="ET79" s="453"/>
      <c r="EU79" s="453"/>
      <c r="EV79" s="453"/>
      <c r="EW79" s="453"/>
      <c r="EX79" s="453"/>
      <c r="EY79" s="455"/>
      <c r="FC79" s="451">
        <v>0</v>
      </c>
      <c r="FD79" s="451"/>
      <c r="FE79" s="451"/>
      <c r="FF79" s="451"/>
      <c r="FG79" s="451"/>
      <c r="FH79" s="451"/>
      <c r="FI79" s="451"/>
      <c r="FJ79" s="451">
        <v>0</v>
      </c>
      <c r="FK79" s="451"/>
      <c r="FL79" s="451"/>
      <c r="FM79" s="451"/>
      <c r="FN79" s="451"/>
      <c r="FO79" s="451"/>
      <c r="FP79" s="451"/>
      <c r="FQ79" s="451">
        <v>0</v>
      </c>
      <c r="FR79" s="451"/>
      <c r="FS79" s="451"/>
      <c r="FT79" s="451"/>
      <c r="FU79" s="451"/>
      <c r="FV79" s="451"/>
      <c r="FW79" s="451"/>
      <c r="FX79" s="451">
        <v>0</v>
      </c>
      <c r="FY79" s="451"/>
      <c r="FZ79" s="451"/>
      <c r="GA79" s="451"/>
      <c r="GB79" s="451"/>
      <c r="GC79" s="451"/>
      <c r="GD79" s="451"/>
      <c r="GE79" s="451">
        <v>0</v>
      </c>
      <c r="GF79" s="451"/>
      <c r="GG79" s="451"/>
      <c r="GH79" s="451"/>
      <c r="GI79" s="451"/>
      <c r="GJ79" s="451"/>
      <c r="GK79" s="451"/>
      <c r="GL79" s="451">
        <v>0</v>
      </c>
      <c r="GM79" s="451"/>
      <c r="GN79" s="451"/>
      <c r="GO79" s="451"/>
      <c r="GP79" s="451"/>
      <c r="GQ79" s="451"/>
      <c r="GR79" s="451"/>
      <c r="GS79" s="479">
        <f t="shared" si="12"/>
        <v>0</v>
      </c>
      <c r="GT79" s="479"/>
      <c r="GU79" s="479"/>
      <c r="GV79" s="479"/>
      <c r="GW79" s="479"/>
      <c r="GX79" s="479"/>
      <c r="GY79" s="479"/>
      <c r="GZ79" s="479"/>
    </row>
    <row r="80" spans="2:208" ht="12.75" customHeight="1">
      <c r="B80" s="612" t="s">
        <v>1208</v>
      </c>
      <c r="C80" s="613"/>
      <c r="D80" s="613"/>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4">
        <v>0</v>
      </c>
      <c r="AI80" s="615"/>
      <c r="AJ80" s="615"/>
      <c r="AK80" s="615"/>
      <c r="AL80" s="615"/>
      <c r="AM80" s="615"/>
      <c r="AN80" s="615"/>
      <c r="AO80" s="615"/>
      <c r="AP80" s="616"/>
      <c r="AQ80" s="614">
        <v>0</v>
      </c>
      <c r="AR80" s="615"/>
      <c r="AS80" s="615"/>
      <c r="AT80" s="615"/>
      <c r="AU80" s="615"/>
      <c r="AV80" s="615"/>
      <c r="AW80" s="615"/>
      <c r="AX80" s="615"/>
      <c r="AY80" s="616"/>
      <c r="BB80" s="479">
        <f t="shared" si="16"/>
        <v>0</v>
      </c>
      <c r="BC80" s="479"/>
      <c r="BD80" s="479"/>
      <c r="BE80" s="479"/>
      <c r="BF80" s="479"/>
      <c r="BG80" s="479"/>
      <c r="BH80" s="479"/>
      <c r="BI80" s="479"/>
      <c r="BJ80" s="479"/>
      <c r="BK80" s="479"/>
      <c r="BL80" s="590">
        <f t="shared" si="17"/>
        <v>0.9</v>
      </c>
      <c r="BM80" s="590"/>
      <c r="BN80" s="590"/>
      <c r="BO80" s="590"/>
      <c r="BP80" s="590"/>
      <c r="BQ80" s="590"/>
      <c r="BR80" s="590"/>
      <c r="BS80" s="590"/>
      <c r="BT80" s="590"/>
      <c r="BU80" s="590"/>
      <c r="BV80" s="451">
        <v>0</v>
      </c>
      <c r="BW80" s="451"/>
      <c r="BX80" s="451"/>
      <c r="BY80" s="451"/>
      <c r="BZ80" s="451"/>
      <c r="CA80" s="451"/>
      <c r="CB80" s="451"/>
      <c r="CC80" s="451"/>
      <c r="CD80" s="451"/>
      <c r="CE80" s="451"/>
      <c r="CF80" s="451">
        <v>0</v>
      </c>
      <c r="CG80" s="451"/>
      <c r="CH80" s="451"/>
      <c r="CI80" s="451"/>
      <c r="CJ80" s="451"/>
      <c r="CK80" s="451"/>
      <c r="CL80" s="451"/>
      <c r="CM80" s="451"/>
      <c r="CN80" s="451"/>
      <c r="CO80" s="451"/>
      <c r="CP80" s="480">
        <f t="shared" si="18"/>
        <v>0</v>
      </c>
      <c r="CQ80" s="480"/>
      <c r="CR80" s="480"/>
      <c r="CS80" s="480"/>
      <c r="CT80" s="480"/>
      <c r="CU80" s="480"/>
      <c r="CV80" s="480"/>
      <c r="CW80" s="480"/>
      <c r="CX80" s="480"/>
      <c r="CY80" s="480"/>
      <c r="DB80" s="81" t="s">
        <v>39</v>
      </c>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3"/>
      <c r="EQ80" s="441">
        <f>BX450</f>
        <v>0</v>
      </c>
      <c r="ER80" s="442"/>
      <c r="ES80" s="442"/>
      <c r="ET80" s="442"/>
      <c r="EU80" s="442"/>
      <c r="EV80" s="442"/>
      <c r="EW80" s="442"/>
      <c r="EX80" s="442"/>
      <c r="EY80" s="461"/>
      <c r="FC80" s="451">
        <v>0</v>
      </c>
      <c r="FD80" s="451"/>
      <c r="FE80" s="451"/>
      <c r="FF80" s="451"/>
      <c r="FG80" s="451"/>
      <c r="FH80" s="451"/>
      <c r="FI80" s="451"/>
      <c r="FJ80" s="451">
        <v>0</v>
      </c>
      <c r="FK80" s="451"/>
      <c r="FL80" s="451"/>
      <c r="FM80" s="451"/>
      <c r="FN80" s="451"/>
      <c r="FO80" s="451"/>
      <c r="FP80" s="451"/>
      <c r="FQ80" s="451">
        <v>0</v>
      </c>
      <c r="FR80" s="451"/>
      <c r="FS80" s="451"/>
      <c r="FT80" s="451"/>
      <c r="FU80" s="451"/>
      <c r="FV80" s="451"/>
      <c r="FW80" s="451"/>
      <c r="FX80" s="451">
        <v>0</v>
      </c>
      <c r="FY80" s="451"/>
      <c r="FZ80" s="451"/>
      <c r="GA80" s="451"/>
      <c r="GB80" s="451"/>
      <c r="GC80" s="451"/>
      <c r="GD80" s="451"/>
      <c r="GE80" s="451">
        <v>0</v>
      </c>
      <c r="GF80" s="451"/>
      <c r="GG80" s="451"/>
      <c r="GH80" s="451"/>
      <c r="GI80" s="451"/>
      <c r="GJ80" s="451"/>
      <c r="GK80" s="451"/>
      <c r="GL80" s="451">
        <v>0</v>
      </c>
      <c r="GM80" s="451"/>
      <c r="GN80" s="451"/>
      <c r="GO80" s="451"/>
      <c r="GP80" s="451"/>
      <c r="GQ80" s="451"/>
      <c r="GR80" s="451"/>
      <c r="GS80" s="479">
        <f t="shared" si="12"/>
        <v>0</v>
      </c>
      <c r="GT80" s="479"/>
      <c r="GU80" s="479"/>
      <c r="GV80" s="479"/>
      <c r="GW80" s="479"/>
      <c r="GX80" s="479"/>
      <c r="GY80" s="479"/>
      <c r="GZ80" s="479"/>
    </row>
    <row r="81" spans="2:208" ht="12.75" customHeight="1">
      <c r="B81" s="613" t="s">
        <v>104</v>
      </c>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4">
        <v>0</v>
      </c>
      <c r="AI81" s="615"/>
      <c r="AJ81" s="615"/>
      <c r="AK81" s="615"/>
      <c r="AL81" s="615"/>
      <c r="AM81" s="615"/>
      <c r="AN81" s="615"/>
      <c r="AO81" s="615"/>
      <c r="AP81" s="616"/>
      <c r="AQ81" s="614">
        <v>0</v>
      </c>
      <c r="AR81" s="615"/>
      <c r="AS81" s="615"/>
      <c r="AT81" s="615"/>
      <c r="AU81" s="615"/>
      <c r="AV81" s="615"/>
      <c r="AW81" s="615"/>
      <c r="AX81" s="615"/>
      <c r="AY81" s="616"/>
      <c r="BB81" s="479">
        <f t="shared" si="16"/>
        <v>0</v>
      </c>
      <c r="BC81" s="479"/>
      <c r="BD81" s="479"/>
      <c r="BE81" s="479"/>
      <c r="BF81" s="479"/>
      <c r="BG81" s="479"/>
      <c r="BH81" s="479"/>
      <c r="BI81" s="479"/>
      <c r="BJ81" s="479"/>
      <c r="BK81" s="479"/>
      <c r="BL81" s="590">
        <f t="shared" si="17"/>
        <v>0.9</v>
      </c>
      <c r="BM81" s="590"/>
      <c r="BN81" s="590"/>
      <c r="BO81" s="590"/>
      <c r="BP81" s="590"/>
      <c r="BQ81" s="590"/>
      <c r="BR81" s="590"/>
      <c r="BS81" s="590"/>
      <c r="BT81" s="590"/>
      <c r="BU81" s="590"/>
      <c r="BV81" s="451">
        <v>0</v>
      </c>
      <c r="BW81" s="451"/>
      <c r="BX81" s="451"/>
      <c r="BY81" s="451"/>
      <c r="BZ81" s="451"/>
      <c r="CA81" s="451"/>
      <c r="CB81" s="451"/>
      <c r="CC81" s="451"/>
      <c r="CD81" s="451"/>
      <c r="CE81" s="451"/>
      <c r="CF81" s="451">
        <v>0</v>
      </c>
      <c r="CG81" s="451"/>
      <c r="CH81" s="451"/>
      <c r="CI81" s="451"/>
      <c r="CJ81" s="451"/>
      <c r="CK81" s="451"/>
      <c r="CL81" s="451"/>
      <c r="CM81" s="451"/>
      <c r="CN81" s="451"/>
      <c r="CO81" s="451"/>
      <c r="CP81" s="480">
        <f t="shared" si="18"/>
        <v>0</v>
      </c>
      <c r="CQ81" s="480"/>
      <c r="CR81" s="480"/>
      <c r="CS81" s="480"/>
      <c r="CT81" s="480"/>
      <c r="CU81" s="480"/>
      <c r="CV81" s="480"/>
      <c r="CW81" s="480"/>
      <c r="CX81" s="480"/>
      <c r="CY81" s="480"/>
      <c r="DB81" s="81" t="s">
        <v>148</v>
      </c>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3"/>
      <c r="EQ81" s="441">
        <f>EQ78+EQ79+EQ80</f>
        <v>0</v>
      </c>
      <c r="ER81" s="442"/>
      <c r="ES81" s="442"/>
      <c r="ET81" s="442"/>
      <c r="EU81" s="442"/>
      <c r="EV81" s="442"/>
      <c r="EW81" s="442"/>
      <c r="EX81" s="442"/>
      <c r="EY81" s="461"/>
      <c r="FC81" s="479">
        <f>SUM(FC78:FI80)</f>
        <v>0</v>
      </c>
      <c r="FD81" s="479"/>
      <c r="FE81" s="479"/>
      <c r="FF81" s="479"/>
      <c r="FG81" s="479"/>
      <c r="FH81" s="479"/>
      <c r="FI81" s="479"/>
      <c r="FJ81" s="451">
        <f>SUM(FJ78:FP80)</f>
        <v>0</v>
      </c>
      <c r="FK81" s="451"/>
      <c r="FL81" s="451"/>
      <c r="FM81" s="451"/>
      <c r="FN81" s="451"/>
      <c r="FO81" s="451"/>
      <c r="FP81" s="451"/>
      <c r="FQ81" s="479">
        <f>SUM(FQ78:FW80)</f>
        <v>0</v>
      </c>
      <c r="FR81" s="479"/>
      <c r="FS81" s="479"/>
      <c r="FT81" s="479"/>
      <c r="FU81" s="479"/>
      <c r="FV81" s="479"/>
      <c r="FW81" s="479"/>
      <c r="FX81" s="479">
        <f>SUM(FX78:GD80)</f>
        <v>0</v>
      </c>
      <c r="FY81" s="479"/>
      <c r="FZ81" s="479"/>
      <c r="GA81" s="479"/>
      <c r="GB81" s="479"/>
      <c r="GC81" s="479"/>
      <c r="GD81" s="479"/>
      <c r="GE81" s="479">
        <f>SUM(GE78:GK80)</f>
        <v>0</v>
      </c>
      <c r="GF81" s="479"/>
      <c r="GG81" s="479"/>
      <c r="GH81" s="479"/>
      <c r="GI81" s="479"/>
      <c r="GJ81" s="479"/>
      <c r="GK81" s="479"/>
      <c r="GL81" s="479">
        <f>SUM(GL78:GR80)</f>
        <v>0</v>
      </c>
      <c r="GM81" s="479"/>
      <c r="GN81" s="479"/>
      <c r="GO81" s="479"/>
      <c r="GP81" s="479"/>
      <c r="GQ81" s="479"/>
      <c r="GR81" s="479"/>
      <c r="GS81" s="479">
        <f t="shared" si="12"/>
        <v>0</v>
      </c>
      <c r="GT81" s="479"/>
      <c r="GU81" s="479"/>
      <c r="GV81" s="479"/>
      <c r="GW81" s="479"/>
      <c r="GX81" s="479"/>
      <c r="GY81" s="479"/>
      <c r="GZ81" s="479"/>
    </row>
    <row r="82" spans="2:208" ht="12.75" customHeight="1">
      <c r="B82" s="613" t="s">
        <v>105</v>
      </c>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4">
        <v>0</v>
      </c>
      <c r="AI82" s="615"/>
      <c r="AJ82" s="615"/>
      <c r="AK82" s="615"/>
      <c r="AL82" s="615"/>
      <c r="AM82" s="615"/>
      <c r="AN82" s="615"/>
      <c r="AO82" s="615"/>
      <c r="AP82" s="616"/>
      <c r="AQ82" s="614">
        <v>0</v>
      </c>
      <c r="AR82" s="615"/>
      <c r="AS82" s="615"/>
      <c r="AT82" s="615"/>
      <c r="AU82" s="615"/>
      <c r="AV82" s="615"/>
      <c r="AW82" s="615"/>
      <c r="AX82" s="615"/>
      <c r="AY82" s="616"/>
      <c r="BB82" s="479">
        <f t="shared" si="16"/>
        <v>0</v>
      </c>
      <c r="BC82" s="479"/>
      <c r="BD82" s="479"/>
      <c r="BE82" s="479"/>
      <c r="BF82" s="479"/>
      <c r="BG82" s="479"/>
      <c r="BH82" s="479"/>
      <c r="BI82" s="479"/>
      <c r="BJ82" s="479"/>
      <c r="BK82" s="479"/>
      <c r="BL82" s="590">
        <f t="shared" si="17"/>
        <v>0.9</v>
      </c>
      <c r="BM82" s="590"/>
      <c r="BN82" s="590"/>
      <c r="BO82" s="590"/>
      <c r="BP82" s="590"/>
      <c r="BQ82" s="590"/>
      <c r="BR82" s="590"/>
      <c r="BS82" s="590"/>
      <c r="BT82" s="590"/>
      <c r="BU82" s="590"/>
      <c r="BV82" s="451">
        <v>0</v>
      </c>
      <c r="BW82" s="451"/>
      <c r="BX82" s="451"/>
      <c r="BY82" s="451"/>
      <c r="BZ82" s="451"/>
      <c r="CA82" s="451"/>
      <c r="CB82" s="451"/>
      <c r="CC82" s="451"/>
      <c r="CD82" s="451"/>
      <c r="CE82" s="451"/>
      <c r="CF82" s="451">
        <v>0</v>
      </c>
      <c r="CG82" s="451"/>
      <c r="CH82" s="451"/>
      <c r="CI82" s="451"/>
      <c r="CJ82" s="451"/>
      <c r="CK82" s="451"/>
      <c r="CL82" s="451"/>
      <c r="CM82" s="451"/>
      <c r="CN82" s="451"/>
      <c r="CO82" s="451"/>
      <c r="CP82" s="480">
        <f t="shared" si="18"/>
        <v>0</v>
      </c>
      <c r="CQ82" s="480"/>
      <c r="CR82" s="480"/>
      <c r="CS82" s="480"/>
      <c r="CT82" s="480"/>
      <c r="CU82" s="480"/>
      <c r="CV82" s="480"/>
      <c r="CW82" s="480"/>
      <c r="CX82" s="480"/>
      <c r="CY82" s="480"/>
      <c r="DB82" s="81"/>
      <c r="DC82" s="82"/>
      <c r="DD82" s="82"/>
      <c r="DE82" s="82"/>
      <c r="DF82" s="82"/>
      <c r="DG82" s="82" t="s">
        <v>149</v>
      </c>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3"/>
      <c r="EQ82" s="583">
        <v>0</v>
      </c>
      <c r="ER82" s="453"/>
      <c r="ES82" s="453"/>
      <c r="ET82" s="453"/>
      <c r="EU82" s="453"/>
      <c r="EV82" s="453"/>
      <c r="EW82" s="453"/>
      <c r="EX82" s="453"/>
      <c r="EY82" s="455"/>
      <c r="FC82" s="451">
        <v>0</v>
      </c>
      <c r="FD82" s="451"/>
      <c r="FE82" s="451"/>
      <c r="FF82" s="451"/>
      <c r="FG82" s="451"/>
      <c r="FH82" s="451"/>
      <c r="FI82" s="451"/>
      <c r="FJ82" s="451">
        <v>0</v>
      </c>
      <c r="FK82" s="451"/>
      <c r="FL82" s="451"/>
      <c r="FM82" s="451"/>
      <c r="FN82" s="451"/>
      <c r="FO82" s="451"/>
      <c r="FP82" s="451"/>
      <c r="FQ82" s="451">
        <v>0</v>
      </c>
      <c r="FR82" s="451"/>
      <c r="FS82" s="451"/>
      <c r="FT82" s="451"/>
      <c r="FU82" s="451"/>
      <c r="FV82" s="451"/>
      <c r="FW82" s="451"/>
      <c r="FX82" s="451">
        <v>0</v>
      </c>
      <c r="FY82" s="451"/>
      <c r="FZ82" s="451"/>
      <c r="GA82" s="451"/>
      <c r="GB82" s="451"/>
      <c r="GC82" s="451"/>
      <c r="GD82" s="451"/>
      <c r="GE82" s="451">
        <v>0</v>
      </c>
      <c r="GF82" s="451"/>
      <c r="GG82" s="451"/>
      <c r="GH82" s="451"/>
      <c r="GI82" s="451"/>
      <c r="GJ82" s="451"/>
      <c r="GK82" s="451"/>
      <c r="GL82" s="451">
        <v>0</v>
      </c>
      <c r="GM82" s="451"/>
      <c r="GN82" s="451"/>
      <c r="GO82" s="451"/>
      <c r="GP82" s="451"/>
      <c r="GQ82" s="451"/>
      <c r="GR82" s="451"/>
      <c r="GS82" s="479">
        <f t="shared" si="12"/>
        <v>0</v>
      </c>
      <c r="GT82" s="479"/>
      <c r="GU82" s="479"/>
      <c r="GV82" s="479"/>
      <c r="GW82" s="479"/>
      <c r="GX82" s="479"/>
      <c r="GY82" s="479"/>
      <c r="GZ82" s="479"/>
    </row>
    <row r="83" spans="2:208" ht="12.75" customHeight="1" thickBot="1">
      <c r="B83" s="613" t="s">
        <v>106</v>
      </c>
      <c r="C83" s="613"/>
      <c r="D83" s="613"/>
      <c r="E83" s="613"/>
      <c r="F83" s="613"/>
      <c r="G83" s="613"/>
      <c r="H83" s="613"/>
      <c r="I83" s="613"/>
      <c r="J83" s="613"/>
      <c r="K83" s="613"/>
      <c r="L83" s="613"/>
      <c r="M83" s="613"/>
      <c r="N83" s="613"/>
      <c r="O83" s="613"/>
      <c r="P83" s="613"/>
      <c r="Q83" s="613"/>
      <c r="R83" s="613"/>
      <c r="S83" s="613"/>
      <c r="T83" s="613"/>
      <c r="U83" s="613"/>
      <c r="V83" s="613"/>
      <c r="W83" s="613"/>
      <c r="X83" s="613"/>
      <c r="Y83" s="613"/>
      <c r="Z83" s="613"/>
      <c r="AA83" s="613"/>
      <c r="AB83" s="613"/>
      <c r="AC83" s="613"/>
      <c r="AD83" s="613"/>
      <c r="AE83" s="613"/>
      <c r="AF83" s="613"/>
      <c r="AG83" s="613"/>
      <c r="AH83" s="614">
        <v>0</v>
      </c>
      <c r="AI83" s="615"/>
      <c r="AJ83" s="615"/>
      <c r="AK83" s="615"/>
      <c r="AL83" s="615"/>
      <c r="AM83" s="615"/>
      <c r="AN83" s="615"/>
      <c r="AO83" s="615"/>
      <c r="AP83" s="616"/>
      <c r="AQ83" s="614">
        <v>0</v>
      </c>
      <c r="AR83" s="615"/>
      <c r="AS83" s="615"/>
      <c r="AT83" s="615"/>
      <c r="AU83" s="615"/>
      <c r="AV83" s="615"/>
      <c r="AW83" s="615"/>
      <c r="AX83" s="615"/>
      <c r="AY83" s="616"/>
      <c r="BB83" s="479">
        <f t="shared" si="16"/>
        <v>0</v>
      </c>
      <c r="BC83" s="479"/>
      <c r="BD83" s="479"/>
      <c r="BE83" s="479"/>
      <c r="BF83" s="479"/>
      <c r="BG83" s="479"/>
      <c r="BH83" s="479"/>
      <c r="BI83" s="479"/>
      <c r="BJ83" s="479"/>
      <c r="BK83" s="479"/>
      <c r="BL83" s="590">
        <f t="shared" si="17"/>
        <v>0.9</v>
      </c>
      <c r="BM83" s="590"/>
      <c r="BN83" s="590"/>
      <c r="BO83" s="590"/>
      <c r="BP83" s="590"/>
      <c r="BQ83" s="590"/>
      <c r="BR83" s="590"/>
      <c r="BS83" s="590"/>
      <c r="BT83" s="590"/>
      <c r="BU83" s="590"/>
      <c r="BV83" s="451">
        <v>0</v>
      </c>
      <c r="BW83" s="451"/>
      <c r="BX83" s="451"/>
      <c r="BY83" s="451"/>
      <c r="BZ83" s="451"/>
      <c r="CA83" s="451"/>
      <c r="CB83" s="451"/>
      <c r="CC83" s="451"/>
      <c r="CD83" s="451"/>
      <c r="CE83" s="451"/>
      <c r="CF83" s="451">
        <v>0</v>
      </c>
      <c r="CG83" s="451"/>
      <c r="CH83" s="451"/>
      <c r="CI83" s="451"/>
      <c r="CJ83" s="451"/>
      <c r="CK83" s="451"/>
      <c r="CL83" s="451"/>
      <c r="CM83" s="451"/>
      <c r="CN83" s="451"/>
      <c r="CO83" s="451"/>
      <c r="CP83" s="480">
        <f t="shared" si="18"/>
        <v>0</v>
      </c>
      <c r="CQ83" s="480"/>
      <c r="CR83" s="480"/>
      <c r="CS83" s="480"/>
      <c r="CT83" s="480"/>
      <c r="CU83" s="480"/>
      <c r="CV83" s="480"/>
      <c r="CW83" s="480"/>
      <c r="CX83" s="480"/>
      <c r="CY83" s="480"/>
      <c r="DB83" s="84" t="s">
        <v>150</v>
      </c>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6"/>
      <c r="EQ83" s="432">
        <f>EQ77-EQ81</f>
        <v>0</v>
      </c>
      <c r="ER83" s="433"/>
      <c r="ES83" s="433"/>
      <c r="ET83" s="433"/>
      <c r="EU83" s="433"/>
      <c r="EV83" s="433"/>
      <c r="EW83" s="433"/>
      <c r="EX83" s="433"/>
      <c r="EY83" s="491"/>
      <c r="FC83" s="447">
        <f>FC77-FC81</f>
        <v>0</v>
      </c>
      <c r="FD83" s="447"/>
      <c r="FE83" s="447"/>
      <c r="FF83" s="447"/>
      <c r="FG83" s="447"/>
      <c r="FH83" s="447"/>
      <c r="FI83" s="447"/>
      <c r="FJ83" s="447">
        <f>FJ77-FJ81</f>
        <v>0</v>
      </c>
      <c r="FK83" s="447"/>
      <c r="FL83" s="447"/>
      <c r="FM83" s="447"/>
      <c r="FN83" s="447"/>
      <c r="FO83" s="447"/>
      <c r="FP83" s="447"/>
      <c r="FQ83" s="447">
        <f>FQ77-FQ81</f>
        <v>0</v>
      </c>
      <c r="FR83" s="447"/>
      <c r="FS83" s="447"/>
      <c r="FT83" s="447"/>
      <c r="FU83" s="447"/>
      <c r="FV83" s="447"/>
      <c r="FW83" s="447"/>
      <c r="FX83" s="447">
        <f>FX77-FX81</f>
        <v>0</v>
      </c>
      <c r="FY83" s="447"/>
      <c r="FZ83" s="447"/>
      <c r="GA83" s="447"/>
      <c r="GB83" s="447"/>
      <c r="GC83" s="447"/>
      <c r="GD83" s="447"/>
      <c r="GE83" s="447">
        <f>GE77-GE81</f>
        <v>0</v>
      </c>
      <c r="GF83" s="447"/>
      <c r="GG83" s="447"/>
      <c r="GH83" s="447"/>
      <c r="GI83" s="447"/>
      <c r="GJ83" s="447"/>
      <c r="GK83" s="447"/>
      <c r="GL83" s="447">
        <f>GL77-GL81</f>
        <v>0</v>
      </c>
      <c r="GM83" s="447"/>
      <c r="GN83" s="447"/>
      <c r="GO83" s="447"/>
      <c r="GP83" s="447"/>
      <c r="GQ83" s="447"/>
      <c r="GR83" s="447"/>
      <c r="GS83" s="479">
        <f t="shared" si="12"/>
        <v>0</v>
      </c>
      <c r="GT83" s="479"/>
      <c r="GU83" s="479"/>
      <c r="GV83" s="479"/>
      <c r="GW83" s="479"/>
      <c r="GX83" s="479"/>
      <c r="GY83" s="479"/>
      <c r="GZ83" s="479"/>
    </row>
    <row r="84" spans="2:208" ht="12.75" customHeight="1" thickTop="1" thickBot="1">
      <c r="B84" s="613" t="s">
        <v>107</v>
      </c>
      <c r="C84" s="613"/>
      <c r="D84" s="613"/>
      <c r="E84" s="613"/>
      <c r="F84" s="613"/>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4">
        <v>0</v>
      </c>
      <c r="AI84" s="615"/>
      <c r="AJ84" s="615"/>
      <c r="AK84" s="615"/>
      <c r="AL84" s="615"/>
      <c r="AM84" s="615"/>
      <c r="AN84" s="615"/>
      <c r="AO84" s="615"/>
      <c r="AP84" s="616"/>
      <c r="AQ84" s="614">
        <v>0</v>
      </c>
      <c r="AR84" s="615"/>
      <c r="AS84" s="615"/>
      <c r="AT84" s="615"/>
      <c r="AU84" s="615"/>
      <c r="AV84" s="615"/>
      <c r="AW84" s="615"/>
      <c r="AX84" s="615"/>
      <c r="AY84" s="616"/>
      <c r="BB84" s="479">
        <f t="shared" si="16"/>
        <v>0</v>
      </c>
      <c r="BC84" s="479"/>
      <c r="BD84" s="479"/>
      <c r="BE84" s="479"/>
      <c r="BF84" s="479"/>
      <c r="BG84" s="479"/>
      <c r="BH84" s="479"/>
      <c r="BI84" s="479"/>
      <c r="BJ84" s="479"/>
      <c r="BK84" s="479"/>
      <c r="BL84" s="590">
        <f t="shared" si="17"/>
        <v>0.9</v>
      </c>
      <c r="BM84" s="590"/>
      <c r="BN84" s="590"/>
      <c r="BO84" s="590"/>
      <c r="BP84" s="590"/>
      <c r="BQ84" s="590"/>
      <c r="BR84" s="590"/>
      <c r="BS84" s="590"/>
      <c r="BT84" s="590"/>
      <c r="BU84" s="590"/>
      <c r="BV84" s="451">
        <v>0</v>
      </c>
      <c r="BW84" s="451"/>
      <c r="BX84" s="451"/>
      <c r="BY84" s="451"/>
      <c r="BZ84" s="451"/>
      <c r="CA84" s="451"/>
      <c r="CB84" s="451"/>
      <c r="CC84" s="451"/>
      <c r="CD84" s="451"/>
      <c r="CE84" s="451"/>
      <c r="CF84" s="451">
        <v>0</v>
      </c>
      <c r="CG84" s="451"/>
      <c r="CH84" s="451"/>
      <c r="CI84" s="451"/>
      <c r="CJ84" s="451"/>
      <c r="CK84" s="451"/>
      <c r="CL84" s="451"/>
      <c r="CM84" s="451"/>
      <c r="CN84" s="451"/>
      <c r="CO84" s="451"/>
      <c r="CP84" s="480">
        <f t="shared" si="18"/>
        <v>0</v>
      </c>
      <c r="CQ84" s="480"/>
      <c r="CR84" s="480"/>
      <c r="CS84" s="480"/>
      <c r="CT84" s="480"/>
      <c r="CU84" s="480"/>
      <c r="CV84" s="480"/>
      <c r="CW84" s="480"/>
      <c r="CX84" s="480"/>
      <c r="CY84" s="480"/>
      <c r="FG84" s="169"/>
    </row>
    <row r="85" spans="2:208" ht="12.75" customHeight="1" thickTop="1" thickBot="1">
      <c r="B85" s="613" t="s">
        <v>108</v>
      </c>
      <c r="C85" s="613"/>
      <c r="D85" s="613"/>
      <c r="E85" s="613"/>
      <c r="F85" s="613"/>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4">
        <v>0</v>
      </c>
      <c r="AI85" s="615"/>
      <c r="AJ85" s="615"/>
      <c r="AK85" s="615"/>
      <c r="AL85" s="615"/>
      <c r="AM85" s="615"/>
      <c r="AN85" s="615"/>
      <c r="AO85" s="615"/>
      <c r="AP85" s="616"/>
      <c r="AQ85" s="614">
        <v>0</v>
      </c>
      <c r="AR85" s="615"/>
      <c r="AS85" s="615"/>
      <c r="AT85" s="615"/>
      <c r="AU85" s="615"/>
      <c r="AV85" s="615"/>
      <c r="AW85" s="615"/>
      <c r="AX85" s="615"/>
      <c r="AY85" s="616"/>
      <c r="BB85" s="479">
        <f t="shared" si="16"/>
        <v>0</v>
      </c>
      <c r="BC85" s="479"/>
      <c r="BD85" s="479"/>
      <c r="BE85" s="479"/>
      <c r="BF85" s="479"/>
      <c r="BG85" s="479"/>
      <c r="BH85" s="479"/>
      <c r="BI85" s="479"/>
      <c r="BJ85" s="479"/>
      <c r="BK85" s="479"/>
      <c r="BL85" s="590">
        <f t="shared" si="17"/>
        <v>0.9</v>
      </c>
      <c r="BM85" s="590"/>
      <c r="BN85" s="590"/>
      <c r="BO85" s="590"/>
      <c r="BP85" s="590"/>
      <c r="BQ85" s="590"/>
      <c r="BR85" s="590"/>
      <c r="BS85" s="590"/>
      <c r="BT85" s="590"/>
      <c r="BU85" s="590"/>
      <c r="BV85" s="451">
        <v>0</v>
      </c>
      <c r="BW85" s="451"/>
      <c r="BX85" s="451"/>
      <c r="BY85" s="451"/>
      <c r="BZ85" s="451"/>
      <c r="CA85" s="451"/>
      <c r="CB85" s="451"/>
      <c r="CC85" s="451"/>
      <c r="CD85" s="451"/>
      <c r="CE85" s="451"/>
      <c r="CF85" s="451">
        <v>0</v>
      </c>
      <c r="CG85" s="451"/>
      <c r="CH85" s="451"/>
      <c r="CI85" s="451"/>
      <c r="CJ85" s="451"/>
      <c r="CK85" s="451"/>
      <c r="CL85" s="451"/>
      <c r="CM85" s="451"/>
      <c r="CN85" s="451"/>
      <c r="CO85" s="451"/>
      <c r="CP85" s="480">
        <f t="shared" si="18"/>
        <v>0</v>
      </c>
      <c r="CQ85" s="480"/>
      <c r="CR85" s="480"/>
      <c r="CS85" s="480"/>
      <c r="CT85" s="480"/>
      <c r="CU85" s="480"/>
      <c r="CV85" s="480"/>
      <c r="CW85" s="480"/>
      <c r="CX85" s="480"/>
      <c r="CY85" s="480"/>
      <c r="DB85" s="71" t="s">
        <v>151</v>
      </c>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c r="EO85" s="72"/>
      <c r="EP85" s="72"/>
      <c r="EQ85" s="72"/>
      <c r="ER85" s="72"/>
      <c r="ES85" s="72"/>
      <c r="ET85" s="72"/>
      <c r="EU85" s="72"/>
      <c r="EV85" s="72"/>
      <c r="EW85" s="72"/>
      <c r="EX85" s="72"/>
      <c r="EY85" s="73"/>
      <c r="FC85" s="71" t="s">
        <v>169</v>
      </c>
      <c r="FD85" s="72"/>
      <c r="FE85" s="72"/>
      <c r="FF85" s="72"/>
      <c r="FG85" s="72"/>
      <c r="FH85" s="72"/>
      <c r="FI85" s="72"/>
      <c r="FJ85" s="72"/>
      <c r="FK85" s="72"/>
      <c r="FL85" s="72"/>
      <c r="FM85" s="72"/>
      <c r="FN85" s="72"/>
      <c r="FO85" s="72"/>
      <c r="FP85" s="72"/>
      <c r="FQ85" s="72"/>
      <c r="FR85" s="72"/>
      <c r="FS85" s="72"/>
      <c r="FT85" s="72"/>
      <c r="FU85" s="72"/>
      <c r="FV85" s="72"/>
      <c r="FW85" s="72"/>
      <c r="FX85" s="72"/>
      <c r="FY85" s="72"/>
      <c r="FZ85" s="72"/>
      <c r="GA85" s="72"/>
      <c r="GB85" s="72"/>
      <c r="GC85" s="72"/>
      <c r="GD85" s="72"/>
      <c r="GE85" s="72"/>
      <c r="GF85" s="72"/>
      <c r="GG85" s="72"/>
      <c r="GH85" s="72"/>
      <c r="GI85" s="72"/>
      <c r="GJ85" s="72"/>
      <c r="GK85" s="72"/>
      <c r="GL85" s="72"/>
      <c r="GM85" s="72"/>
      <c r="GN85" s="72"/>
      <c r="GO85" s="72"/>
      <c r="GP85" s="72"/>
      <c r="GQ85" s="72"/>
      <c r="GR85" s="72"/>
      <c r="GS85" s="72"/>
      <c r="GT85" s="72"/>
      <c r="GU85" s="72"/>
      <c r="GV85" s="72"/>
      <c r="GW85" s="72"/>
      <c r="GX85" s="72"/>
      <c r="GY85" s="72"/>
      <c r="GZ85" s="73"/>
    </row>
    <row r="86" spans="2:208" ht="12.75" customHeight="1" thickTop="1" thickBot="1">
      <c r="B86" s="61"/>
      <c r="C86" s="1"/>
      <c r="D86" s="1"/>
      <c r="E86" s="1"/>
      <c r="F86" s="1" t="s">
        <v>109</v>
      </c>
      <c r="G86" s="1"/>
      <c r="H86" s="1"/>
      <c r="I86" s="1"/>
      <c r="J86" s="1"/>
      <c r="K86" s="1"/>
      <c r="L86" s="1"/>
      <c r="M86" s="1"/>
      <c r="N86" s="1"/>
      <c r="O86" s="1"/>
      <c r="P86" s="1"/>
      <c r="Q86" s="1"/>
      <c r="R86" s="1"/>
      <c r="S86" s="1"/>
      <c r="T86" s="1"/>
      <c r="U86" s="1"/>
      <c r="V86" s="1"/>
      <c r="W86" s="1"/>
      <c r="X86" s="1"/>
      <c r="Y86" s="1"/>
      <c r="Z86" s="1"/>
      <c r="AA86" s="1"/>
      <c r="AB86" s="1"/>
      <c r="AC86" s="1"/>
      <c r="AD86" s="1"/>
      <c r="AE86" s="1"/>
      <c r="AF86" s="1"/>
      <c r="AG86" s="66"/>
      <c r="AH86" s="447">
        <f>SUM(AH77:AP85)</f>
        <v>0</v>
      </c>
      <c r="AI86" s="447"/>
      <c r="AJ86" s="447"/>
      <c r="AK86" s="447"/>
      <c r="AL86" s="447"/>
      <c r="AM86" s="447"/>
      <c r="AN86" s="447"/>
      <c r="AO86" s="447"/>
      <c r="AP86" s="447"/>
      <c r="AQ86" s="447">
        <f>SUM(AQ77:AY85)</f>
        <v>0</v>
      </c>
      <c r="AR86" s="447"/>
      <c r="AS86" s="447"/>
      <c r="AT86" s="447"/>
      <c r="AU86" s="447"/>
      <c r="AV86" s="447"/>
      <c r="AW86" s="447"/>
      <c r="AX86" s="447"/>
      <c r="AY86" s="447"/>
      <c r="BB86" s="481">
        <f>SUM(BB77:BK85)</f>
        <v>0</v>
      </c>
      <c r="BC86" s="481"/>
      <c r="BD86" s="481"/>
      <c r="BE86" s="481"/>
      <c r="BF86" s="481"/>
      <c r="BG86" s="481"/>
      <c r="BH86" s="481"/>
      <c r="BI86" s="481"/>
      <c r="BJ86" s="481"/>
      <c r="BK86" s="481"/>
      <c r="BL86" s="591"/>
      <c r="BM86" s="591"/>
      <c r="BN86" s="591"/>
      <c r="BO86" s="591"/>
      <c r="BP86" s="591"/>
      <c r="BQ86" s="591"/>
      <c r="BR86" s="591"/>
      <c r="BS86" s="591"/>
      <c r="BT86" s="591"/>
      <c r="BU86" s="591"/>
      <c r="BV86" s="481">
        <f>SUM(BV77:CE85)</f>
        <v>0</v>
      </c>
      <c r="BW86" s="481"/>
      <c r="BX86" s="481"/>
      <c r="BY86" s="481"/>
      <c r="BZ86" s="481"/>
      <c r="CA86" s="481"/>
      <c r="CB86" s="481"/>
      <c r="CC86" s="481"/>
      <c r="CD86" s="481"/>
      <c r="CE86" s="481"/>
      <c r="CF86" s="481">
        <f>SUM(CF77:CO85)</f>
        <v>0</v>
      </c>
      <c r="CG86" s="481"/>
      <c r="CH86" s="481"/>
      <c r="CI86" s="481"/>
      <c r="CJ86" s="481"/>
      <c r="CK86" s="481"/>
      <c r="CL86" s="481"/>
      <c r="CM86" s="481"/>
      <c r="CN86" s="481"/>
      <c r="CO86" s="481"/>
      <c r="CP86" s="481">
        <f>SUM(CP77:CY85)</f>
        <v>0</v>
      </c>
      <c r="CQ86" s="481"/>
      <c r="CR86" s="481"/>
      <c r="CS86" s="481"/>
      <c r="CT86" s="481"/>
      <c r="CU86" s="481"/>
      <c r="CV86" s="481"/>
      <c r="CW86" s="481"/>
      <c r="CX86" s="481"/>
      <c r="CY86" s="481"/>
      <c r="DB86" s="71" t="s">
        <v>134</v>
      </c>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581" t="s">
        <v>152</v>
      </c>
      <c r="ER86" s="581"/>
      <c r="ES86" s="581"/>
      <c r="ET86" s="581"/>
      <c r="EU86" s="581"/>
      <c r="EV86" s="581"/>
      <c r="EW86" s="581"/>
      <c r="EX86" s="581"/>
      <c r="EY86" s="582"/>
      <c r="FC86" s="592" t="str">
        <f>Help!C18&amp;"-"&amp;Help!C18+1</f>
        <v>2011-2012</v>
      </c>
      <c r="FD86" s="581"/>
      <c r="FE86" s="581"/>
      <c r="FF86" s="581"/>
      <c r="FG86" s="581"/>
      <c r="FH86" s="581"/>
      <c r="FI86" s="581"/>
      <c r="FJ86" s="581" t="str">
        <f>(Help!C18-1)&amp;"-"&amp;(Help!C18-0)</f>
        <v>2010-2011</v>
      </c>
      <c r="FK86" s="581"/>
      <c r="FL86" s="581"/>
      <c r="FM86" s="581"/>
      <c r="FN86" s="581"/>
      <c r="FO86" s="581"/>
      <c r="FP86" s="581"/>
      <c r="FQ86" s="581" t="str">
        <f>(Help!C18-2)&amp;"-"&amp;(Help!C18-1)</f>
        <v>2009-2010</v>
      </c>
      <c r="FR86" s="581"/>
      <c r="FS86" s="581"/>
      <c r="FT86" s="581"/>
      <c r="FU86" s="581"/>
      <c r="FV86" s="581"/>
      <c r="FW86" s="581"/>
      <c r="FX86" s="581" t="str">
        <f>(Help!C18-3)&amp;"-"&amp;(Help!C18-2)</f>
        <v>2008-2009</v>
      </c>
      <c r="FY86" s="581"/>
      <c r="FZ86" s="581"/>
      <c r="GA86" s="581"/>
      <c r="GB86" s="581"/>
      <c r="GC86" s="581"/>
      <c r="GD86" s="581"/>
      <c r="GE86" s="581" t="str">
        <f>(Help!C18-4)&amp;"-"&amp;(Help!C18-3)</f>
        <v>2007-2008</v>
      </c>
      <c r="GF86" s="581"/>
      <c r="GG86" s="581"/>
      <c r="GH86" s="581"/>
      <c r="GI86" s="581"/>
      <c r="GJ86" s="581"/>
      <c r="GK86" s="581"/>
      <c r="GL86" s="581" t="str">
        <f>(Help!C18-5)&amp;"-"&amp;(Help!C18-4)</f>
        <v>2006-2007</v>
      </c>
      <c r="GM86" s="581"/>
      <c r="GN86" s="581"/>
      <c r="GO86" s="581"/>
      <c r="GP86" s="581"/>
      <c r="GQ86" s="581"/>
      <c r="GR86" s="581"/>
      <c r="GS86" s="581" t="str">
        <f>(Help!C18-6)&amp;"-"&amp;(Help!C18-5)</f>
        <v>2005-2006</v>
      </c>
      <c r="GT86" s="581"/>
      <c r="GU86" s="581"/>
      <c r="GV86" s="581"/>
      <c r="GW86" s="581"/>
      <c r="GX86" s="581"/>
      <c r="GY86" s="581"/>
      <c r="GZ86" s="582"/>
    </row>
    <row r="87" spans="2:208" ht="12.75" customHeight="1" thickTop="1" thickBot="1">
      <c r="B87" s="71"/>
      <c r="C87" s="87"/>
      <c r="D87" s="87"/>
      <c r="E87" s="87"/>
      <c r="F87" s="87" t="s">
        <v>110</v>
      </c>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8"/>
      <c r="AH87" s="460">
        <f>AH86+AH75+CH36</f>
        <v>0</v>
      </c>
      <c r="AI87" s="460"/>
      <c r="AJ87" s="460"/>
      <c r="AK87" s="460"/>
      <c r="AL87" s="460"/>
      <c r="AM87" s="460"/>
      <c r="AN87" s="460"/>
      <c r="AO87" s="460"/>
      <c r="AP87" s="460"/>
      <c r="AQ87" s="460">
        <f>AQ86+AQ75+CQ36</f>
        <v>0</v>
      </c>
      <c r="AR87" s="460"/>
      <c r="AS87" s="460"/>
      <c r="AT87" s="460"/>
      <c r="AU87" s="460"/>
      <c r="AV87" s="460"/>
      <c r="AW87" s="460"/>
      <c r="AX87" s="460"/>
      <c r="AY87" s="460"/>
      <c r="BB87" s="460">
        <f>BB86+DB36+BB75</f>
        <v>0</v>
      </c>
      <c r="BC87" s="460"/>
      <c r="BD87" s="460"/>
      <c r="BE87" s="460"/>
      <c r="BF87" s="460"/>
      <c r="BG87" s="460"/>
      <c r="BH87" s="460"/>
      <c r="BI87" s="460"/>
      <c r="BJ87" s="460"/>
      <c r="BK87" s="460"/>
      <c r="BL87" s="598"/>
      <c r="BM87" s="598"/>
      <c r="BN87" s="598"/>
      <c r="BO87" s="598"/>
      <c r="BP87" s="598"/>
      <c r="BQ87" s="598"/>
      <c r="BR87" s="598"/>
      <c r="BS87" s="598"/>
      <c r="BT87" s="598"/>
      <c r="BU87" s="598"/>
      <c r="BV87" s="460">
        <f>BV86+DV36+BV75</f>
        <v>0</v>
      </c>
      <c r="BW87" s="460"/>
      <c r="BX87" s="460"/>
      <c r="BY87" s="460"/>
      <c r="BZ87" s="460"/>
      <c r="CA87" s="460"/>
      <c r="CB87" s="460"/>
      <c r="CC87" s="460"/>
      <c r="CD87" s="460"/>
      <c r="CE87" s="460"/>
      <c r="CF87" s="460">
        <f>CF86+EF36+CF75</f>
        <v>0</v>
      </c>
      <c r="CG87" s="460"/>
      <c r="CH87" s="460"/>
      <c r="CI87" s="460"/>
      <c r="CJ87" s="460"/>
      <c r="CK87" s="460"/>
      <c r="CL87" s="460"/>
      <c r="CM87" s="460"/>
      <c r="CN87" s="460"/>
      <c r="CO87" s="460"/>
      <c r="CP87" s="460">
        <f>CP86+EP36+CP75</f>
        <v>0</v>
      </c>
      <c r="CQ87" s="460"/>
      <c r="CR87" s="460"/>
      <c r="CS87" s="460"/>
      <c r="CT87" s="460"/>
      <c r="CU87" s="460"/>
      <c r="CV87" s="460"/>
      <c r="CW87" s="460"/>
      <c r="CX87" s="460"/>
      <c r="CY87" s="460"/>
      <c r="DB87" s="77" t="str">
        <f>"Warrants Outstanding 6-30-"&amp;Help!C18&amp;" of Year in Caption"</f>
        <v>Warrants Outstanding 6-30-2011 of Year in Caption</v>
      </c>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466">
        <f>SUM(FC87:GZ87)</f>
        <v>0</v>
      </c>
      <c r="ER87" s="467"/>
      <c r="ES87" s="467"/>
      <c r="ET87" s="467"/>
      <c r="EU87" s="467"/>
      <c r="EV87" s="467"/>
      <c r="EW87" s="467"/>
      <c r="EX87" s="467"/>
      <c r="EY87" s="470"/>
      <c r="FC87" s="563">
        <v>0</v>
      </c>
      <c r="FD87" s="563"/>
      <c r="FE87" s="563"/>
      <c r="FF87" s="563"/>
      <c r="FG87" s="563"/>
      <c r="FH87" s="563"/>
      <c r="FI87" s="563"/>
      <c r="FJ87" s="563">
        <v>0</v>
      </c>
      <c r="FK87" s="563"/>
      <c r="FL87" s="563"/>
      <c r="FM87" s="563"/>
      <c r="FN87" s="563"/>
      <c r="FO87" s="563"/>
      <c r="FP87" s="563"/>
      <c r="FQ87" s="451">
        <v>0</v>
      </c>
      <c r="FR87" s="451"/>
      <c r="FS87" s="451"/>
      <c r="FT87" s="451"/>
      <c r="FU87" s="451"/>
      <c r="FV87" s="451"/>
      <c r="FW87" s="451"/>
      <c r="FX87" s="451">
        <v>0</v>
      </c>
      <c r="FY87" s="451"/>
      <c r="FZ87" s="451"/>
      <c r="GA87" s="451"/>
      <c r="GB87" s="451"/>
      <c r="GC87" s="451"/>
      <c r="GD87" s="451"/>
      <c r="GE87" s="451">
        <v>0</v>
      </c>
      <c r="GF87" s="451"/>
      <c r="GG87" s="451"/>
      <c r="GH87" s="451"/>
      <c r="GI87" s="451"/>
      <c r="GJ87" s="451"/>
      <c r="GK87" s="451"/>
      <c r="GL87" s="451">
        <v>0</v>
      </c>
      <c r="GM87" s="451"/>
      <c r="GN87" s="451"/>
      <c r="GO87" s="451"/>
      <c r="GP87" s="451"/>
      <c r="GQ87" s="451"/>
      <c r="GR87" s="451"/>
      <c r="GS87" s="451">
        <v>0</v>
      </c>
      <c r="GT87" s="451"/>
      <c r="GU87" s="451"/>
      <c r="GV87" s="451"/>
      <c r="GW87" s="451"/>
      <c r="GX87" s="451"/>
      <c r="GY87" s="451"/>
      <c r="GZ87" s="451"/>
    </row>
    <row r="88" spans="2:208" ht="12.75" customHeight="1" thickTop="1">
      <c r="B88" s="611" t="s">
        <v>111</v>
      </c>
      <c r="C88" s="611"/>
      <c r="D88" s="611"/>
      <c r="E88" s="611"/>
      <c r="F88" s="611"/>
      <c r="G88" s="611"/>
      <c r="H88" s="611"/>
      <c r="I88" s="611"/>
      <c r="J88" s="611"/>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483"/>
      <c r="AI88" s="483"/>
      <c r="AJ88" s="483"/>
      <c r="AK88" s="483"/>
      <c r="AL88" s="483"/>
      <c r="AM88" s="483"/>
      <c r="AN88" s="483"/>
      <c r="AO88" s="483"/>
      <c r="AP88" s="483"/>
      <c r="AQ88" s="483"/>
      <c r="AR88" s="483"/>
      <c r="AS88" s="483"/>
      <c r="AT88" s="483"/>
      <c r="AU88" s="483"/>
      <c r="AV88" s="483"/>
      <c r="AW88" s="483"/>
      <c r="AX88" s="483"/>
      <c r="AY88" s="483"/>
      <c r="BB88" s="483"/>
      <c r="BC88" s="483"/>
      <c r="BD88" s="483"/>
      <c r="BE88" s="483"/>
      <c r="BF88" s="483"/>
      <c r="BG88" s="483"/>
      <c r="BH88" s="483"/>
      <c r="BI88" s="483"/>
      <c r="BJ88" s="483"/>
      <c r="BK88" s="483"/>
      <c r="BL88" s="576"/>
      <c r="BM88" s="576"/>
      <c r="BN88" s="576"/>
      <c r="BO88" s="576"/>
      <c r="BP88" s="576"/>
      <c r="BQ88" s="576"/>
      <c r="BR88" s="576"/>
      <c r="BS88" s="576"/>
      <c r="BT88" s="576"/>
      <c r="BU88" s="576"/>
      <c r="BV88" s="483"/>
      <c r="BW88" s="483"/>
      <c r="BX88" s="483"/>
      <c r="BY88" s="483"/>
      <c r="BZ88" s="483"/>
      <c r="CA88" s="483"/>
      <c r="CB88" s="483"/>
      <c r="CC88" s="483"/>
      <c r="CD88" s="483"/>
      <c r="CE88" s="483"/>
      <c r="CF88" s="483"/>
      <c r="CG88" s="483"/>
      <c r="CH88" s="483"/>
      <c r="CI88" s="483"/>
      <c r="CJ88" s="483"/>
      <c r="CK88" s="483"/>
      <c r="CL88" s="483"/>
      <c r="CM88" s="483"/>
      <c r="CN88" s="483"/>
      <c r="CO88" s="483"/>
      <c r="CP88" s="483"/>
      <c r="CQ88" s="483"/>
      <c r="CR88" s="483"/>
      <c r="CS88" s="483"/>
      <c r="CT88" s="483"/>
      <c r="CU88" s="483"/>
      <c r="CV88" s="483"/>
      <c r="CW88" s="483"/>
      <c r="CX88" s="483"/>
      <c r="CY88" s="483"/>
      <c r="DB88" s="81" t="s">
        <v>153</v>
      </c>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442"/>
      <c r="EH88" s="442"/>
      <c r="EI88" s="442"/>
      <c r="EJ88" s="442"/>
      <c r="EK88" s="442"/>
      <c r="EL88" s="442"/>
      <c r="EM88" s="442"/>
      <c r="EN88" s="442"/>
      <c r="EO88" s="442"/>
      <c r="EP88" s="82"/>
      <c r="EQ88" s="557">
        <f>SUM(FC88:GZ88)</f>
        <v>0</v>
      </c>
      <c r="ER88" s="463"/>
      <c r="ES88" s="463"/>
      <c r="ET88" s="463"/>
      <c r="EU88" s="463"/>
      <c r="EV88" s="463"/>
      <c r="EW88" s="463"/>
      <c r="EX88" s="463"/>
      <c r="EY88" s="465"/>
      <c r="FC88" s="451">
        <v>0</v>
      </c>
      <c r="FD88" s="451"/>
      <c r="FE88" s="451"/>
      <c r="FF88" s="451"/>
      <c r="FG88" s="451"/>
      <c r="FH88" s="451"/>
      <c r="FI88" s="451"/>
      <c r="FJ88" s="451">
        <v>0</v>
      </c>
      <c r="FK88" s="451"/>
      <c r="FL88" s="451"/>
      <c r="FM88" s="451"/>
      <c r="FN88" s="451"/>
      <c r="FO88" s="451"/>
      <c r="FP88" s="451"/>
      <c r="FQ88" s="451">
        <v>0</v>
      </c>
      <c r="FR88" s="451"/>
      <c r="FS88" s="451"/>
      <c r="FT88" s="451"/>
      <c r="FU88" s="451"/>
      <c r="FV88" s="451"/>
      <c r="FW88" s="451"/>
      <c r="FX88" s="451">
        <v>0</v>
      </c>
      <c r="FY88" s="451"/>
      <c r="FZ88" s="451"/>
      <c r="GA88" s="451"/>
      <c r="GB88" s="451"/>
      <c r="GC88" s="451"/>
      <c r="GD88" s="451"/>
      <c r="GE88" s="451">
        <v>0</v>
      </c>
      <c r="GF88" s="451"/>
      <c r="GG88" s="451"/>
      <c r="GH88" s="451"/>
      <c r="GI88" s="451"/>
      <c r="GJ88" s="451"/>
      <c r="GK88" s="451"/>
      <c r="GL88" s="451">
        <v>0</v>
      </c>
      <c r="GM88" s="451"/>
      <c r="GN88" s="451"/>
      <c r="GO88" s="451"/>
      <c r="GP88" s="451"/>
      <c r="GQ88" s="451"/>
      <c r="GR88" s="451"/>
      <c r="GS88" s="451">
        <v>0</v>
      </c>
      <c r="GT88" s="451"/>
      <c r="GU88" s="451"/>
      <c r="GV88" s="451"/>
      <c r="GW88" s="451"/>
      <c r="GX88" s="451"/>
      <c r="GY88" s="451"/>
      <c r="GZ88" s="451"/>
    </row>
    <row r="89" spans="2:208" ht="12.75" customHeight="1" thickBot="1">
      <c r="B89" s="613" t="s">
        <v>112</v>
      </c>
      <c r="C89" s="613"/>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4">
        <v>0</v>
      </c>
      <c r="AI89" s="615"/>
      <c r="AJ89" s="615"/>
      <c r="AK89" s="615"/>
      <c r="AL89" s="615"/>
      <c r="AM89" s="615"/>
      <c r="AN89" s="615"/>
      <c r="AO89" s="615"/>
      <c r="AP89" s="616"/>
      <c r="AQ89" s="614">
        <v>0</v>
      </c>
      <c r="AR89" s="615"/>
      <c r="AS89" s="615"/>
      <c r="AT89" s="615"/>
      <c r="AU89" s="615"/>
      <c r="AV89" s="615"/>
      <c r="AW89" s="615"/>
      <c r="AX89" s="615"/>
      <c r="AY89" s="616"/>
      <c r="BB89" s="479">
        <f t="shared" ref="BB89:BB109" si="19">AQ89-AH89</f>
        <v>0</v>
      </c>
      <c r="BC89" s="479"/>
      <c r="BD89" s="479"/>
      <c r="BE89" s="479"/>
      <c r="BF89" s="479"/>
      <c r="BG89" s="479"/>
      <c r="BH89" s="479"/>
      <c r="BI89" s="479"/>
      <c r="BJ89" s="479"/>
      <c r="BK89" s="479"/>
      <c r="BL89" s="590">
        <f t="shared" ref="BL89:BL109" si="20">IF(AQ89=0,0.9,IF(CF89=0,0,CF89/AQ89))</f>
        <v>0.9</v>
      </c>
      <c r="BM89" s="590"/>
      <c r="BN89" s="590"/>
      <c r="BO89" s="590"/>
      <c r="BP89" s="590"/>
      <c r="BQ89" s="590"/>
      <c r="BR89" s="590"/>
      <c r="BS89" s="590"/>
      <c r="BT89" s="590"/>
      <c r="BU89" s="590"/>
      <c r="BV89" s="451">
        <v>0</v>
      </c>
      <c r="BW89" s="451"/>
      <c r="BX89" s="451"/>
      <c r="BY89" s="451"/>
      <c r="BZ89" s="451"/>
      <c r="CA89" s="451"/>
      <c r="CB89" s="451"/>
      <c r="CC89" s="451"/>
      <c r="CD89" s="451"/>
      <c r="CE89" s="451"/>
      <c r="CF89" s="451">
        <v>0</v>
      </c>
      <c r="CG89" s="451"/>
      <c r="CH89" s="451"/>
      <c r="CI89" s="451"/>
      <c r="CJ89" s="451"/>
      <c r="CK89" s="451"/>
      <c r="CL89" s="451"/>
      <c r="CM89" s="451"/>
      <c r="CN89" s="451"/>
      <c r="CO89" s="451"/>
      <c r="CP89" s="480">
        <f t="shared" ref="CP89:CP109" si="21">CF89</f>
        <v>0</v>
      </c>
      <c r="CQ89" s="480"/>
      <c r="CR89" s="480"/>
      <c r="CS89" s="480"/>
      <c r="CT89" s="480"/>
      <c r="CU89" s="480"/>
      <c r="CV89" s="480"/>
      <c r="CW89" s="480"/>
      <c r="CX89" s="480"/>
      <c r="CY89" s="480"/>
      <c r="DB89" s="84"/>
      <c r="DC89" s="85"/>
      <c r="DD89" s="85"/>
      <c r="DE89" s="85"/>
      <c r="DF89" s="85" t="s">
        <v>152</v>
      </c>
      <c r="DG89" s="85"/>
      <c r="DH89" s="85"/>
      <c r="DI89" s="85"/>
      <c r="DJ89" s="85"/>
      <c r="DK89" s="85"/>
      <c r="DL89" s="85"/>
      <c r="DM89" s="85"/>
      <c r="DN89" s="85"/>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c r="EO89" s="85"/>
      <c r="EP89" s="85"/>
      <c r="EQ89" s="432">
        <f>EQ88+EQ87</f>
        <v>0</v>
      </c>
      <c r="ER89" s="433"/>
      <c r="ES89" s="433"/>
      <c r="ET89" s="433"/>
      <c r="EU89" s="433"/>
      <c r="EV89" s="433"/>
      <c r="EW89" s="433"/>
      <c r="EX89" s="433"/>
      <c r="EY89" s="491"/>
      <c r="FC89" s="447">
        <f>FC87+FC88</f>
        <v>0</v>
      </c>
      <c r="FD89" s="447"/>
      <c r="FE89" s="447"/>
      <c r="FF89" s="447"/>
      <c r="FG89" s="447"/>
      <c r="FH89" s="447"/>
      <c r="FI89" s="447"/>
      <c r="FJ89" s="447">
        <f>FJ87+FJ88</f>
        <v>0</v>
      </c>
      <c r="FK89" s="447"/>
      <c r="FL89" s="447"/>
      <c r="FM89" s="447"/>
      <c r="FN89" s="447"/>
      <c r="FO89" s="447"/>
      <c r="FP89" s="447"/>
      <c r="FQ89" s="447">
        <f>FQ87+FQ88</f>
        <v>0</v>
      </c>
      <c r="FR89" s="447"/>
      <c r="FS89" s="447"/>
      <c r="FT89" s="447"/>
      <c r="FU89" s="447"/>
      <c r="FV89" s="447"/>
      <c r="FW89" s="447"/>
      <c r="FX89" s="447">
        <f>FX87+FX88</f>
        <v>0</v>
      </c>
      <c r="FY89" s="447"/>
      <c r="FZ89" s="447"/>
      <c r="GA89" s="447"/>
      <c r="GB89" s="447"/>
      <c r="GC89" s="447"/>
      <c r="GD89" s="447"/>
      <c r="GE89" s="447">
        <f>GE87+GE88</f>
        <v>0</v>
      </c>
      <c r="GF89" s="447"/>
      <c r="GG89" s="447"/>
      <c r="GH89" s="447"/>
      <c r="GI89" s="447"/>
      <c r="GJ89" s="447"/>
      <c r="GK89" s="447"/>
      <c r="GL89" s="447">
        <f>GL87+GL88</f>
        <v>0</v>
      </c>
      <c r="GM89" s="447"/>
      <c r="GN89" s="447"/>
      <c r="GO89" s="447"/>
      <c r="GP89" s="447"/>
      <c r="GQ89" s="447"/>
      <c r="GR89" s="447"/>
      <c r="GS89" s="447">
        <f>SUM(GS87:GZ88)</f>
        <v>0</v>
      </c>
      <c r="GT89" s="447"/>
      <c r="GU89" s="447"/>
      <c r="GV89" s="447"/>
      <c r="GW89" s="447"/>
      <c r="GX89" s="447"/>
      <c r="GY89" s="447"/>
      <c r="GZ89" s="447"/>
    </row>
    <row r="90" spans="2:208" ht="12.75" customHeight="1" thickTop="1">
      <c r="B90" s="612" t="s">
        <v>794</v>
      </c>
      <c r="C90" s="613"/>
      <c r="D90" s="613"/>
      <c r="E90" s="613"/>
      <c r="F90" s="613"/>
      <c r="G90" s="613"/>
      <c r="H90" s="613"/>
      <c r="I90" s="613"/>
      <c r="J90" s="613"/>
      <c r="K90" s="613"/>
      <c r="L90" s="613"/>
      <c r="M90" s="613"/>
      <c r="N90" s="613"/>
      <c r="O90" s="613"/>
      <c r="P90" s="613"/>
      <c r="Q90" s="613"/>
      <c r="R90" s="613"/>
      <c r="S90" s="613"/>
      <c r="T90" s="613"/>
      <c r="U90" s="613"/>
      <c r="V90" s="613"/>
      <c r="W90" s="613"/>
      <c r="X90" s="613"/>
      <c r="Y90" s="613"/>
      <c r="Z90" s="613"/>
      <c r="AA90" s="613"/>
      <c r="AB90" s="613"/>
      <c r="AC90" s="613"/>
      <c r="AD90" s="613"/>
      <c r="AE90" s="613"/>
      <c r="AF90" s="613"/>
      <c r="AG90" s="613"/>
      <c r="AH90" s="614">
        <v>0</v>
      </c>
      <c r="AI90" s="615"/>
      <c r="AJ90" s="615"/>
      <c r="AK90" s="615"/>
      <c r="AL90" s="615"/>
      <c r="AM90" s="615"/>
      <c r="AN90" s="615"/>
      <c r="AO90" s="615"/>
      <c r="AP90" s="616"/>
      <c r="AQ90" s="614">
        <v>0</v>
      </c>
      <c r="AR90" s="615"/>
      <c r="AS90" s="615"/>
      <c r="AT90" s="615"/>
      <c r="AU90" s="615"/>
      <c r="AV90" s="615"/>
      <c r="AW90" s="615"/>
      <c r="AX90" s="615"/>
      <c r="AY90" s="616"/>
      <c r="BB90" s="479">
        <f t="shared" si="19"/>
        <v>0</v>
      </c>
      <c r="BC90" s="479"/>
      <c r="BD90" s="479"/>
      <c r="BE90" s="479"/>
      <c r="BF90" s="479"/>
      <c r="BG90" s="479"/>
      <c r="BH90" s="479"/>
      <c r="BI90" s="479"/>
      <c r="BJ90" s="479"/>
      <c r="BK90" s="479"/>
      <c r="BL90" s="590">
        <f t="shared" si="20"/>
        <v>0.9</v>
      </c>
      <c r="BM90" s="590"/>
      <c r="BN90" s="590"/>
      <c r="BO90" s="590"/>
      <c r="BP90" s="590"/>
      <c r="BQ90" s="590"/>
      <c r="BR90" s="590"/>
      <c r="BS90" s="590"/>
      <c r="BT90" s="590"/>
      <c r="BU90" s="590"/>
      <c r="BV90" s="451">
        <v>0</v>
      </c>
      <c r="BW90" s="451"/>
      <c r="BX90" s="451"/>
      <c r="BY90" s="451"/>
      <c r="BZ90" s="451"/>
      <c r="CA90" s="451"/>
      <c r="CB90" s="451"/>
      <c r="CC90" s="451"/>
      <c r="CD90" s="451"/>
      <c r="CE90" s="451"/>
      <c r="CF90" s="451">
        <v>0</v>
      </c>
      <c r="CG90" s="451"/>
      <c r="CH90" s="451"/>
      <c r="CI90" s="451"/>
      <c r="CJ90" s="451"/>
      <c r="CK90" s="451"/>
      <c r="CL90" s="451"/>
      <c r="CM90" s="451"/>
      <c r="CN90" s="451"/>
      <c r="CO90" s="451"/>
      <c r="CP90" s="480">
        <f t="shared" si="21"/>
        <v>0</v>
      </c>
      <c r="CQ90" s="480"/>
      <c r="CR90" s="480"/>
      <c r="CS90" s="480"/>
      <c r="CT90" s="480"/>
      <c r="CU90" s="480"/>
      <c r="CV90" s="480"/>
      <c r="CW90" s="480"/>
      <c r="CX90" s="480"/>
      <c r="CY90" s="480"/>
      <c r="DB90" s="77" t="s">
        <v>154</v>
      </c>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c r="EO90" s="78"/>
      <c r="EP90" s="79"/>
      <c r="EQ90" s="466">
        <f>SUM(FC90:GZ90)</f>
        <v>0</v>
      </c>
      <c r="ER90" s="467"/>
      <c r="ES90" s="467"/>
      <c r="ET90" s="467"/>
      <c r="EU90" s="467"/>
      <c r="EV90" s="467"/>
      <c r="EW90" s="467"/>
      <c r="EX90" s="467"/>
      <c r="EY90" s="470"/>
      <c r="FC90" s="451">
        <v>0</v>
      </c>
      <c r="FD90" s="451"/>
      <c r="FE90" s="451"/>
      <c r="FF90" s="451"/>
      <c r="FG90" s="451"/>
      <c r="FH90" s="451"/>
      <c r="FI90" s="451"/>
      <c r="FJ90" s="451">
        <v>0</v>
      </c>
      <c r="FK90" s="451"/>
      <c r="FL90" s="451"/>
      <c r="FM90" s="451"/>
      <c r="FN90" s="451"/>
      <c r="FO90" s="451"/>
      <c r="FP90" s="451"/>
      <c r="FQ90" s="451">
        <v>0</v>
      </c>
      <c r="FR90" s="451"/>
      <c r="FS90" s="451"/>
      <c r="FT90" s="451"/>
      <c r="FU90" s="451"/>
      <c r="FV90" s="451"/>
      <c r="FW90" s="451"/>
      <c r="FX90" s="451">
        <v>0</v>
      </c>
      <c r="FY90" s="451"/>
      <c r="FZ90" s="451"/>
      <c r="GA90" s="451"/>
      <c r="GB90" s="451"/>
      <c r="GC90" s="451"/>
      <c r="GD90" s="451"/>
      <c r="GE90" s="451">
        <v>0</v>
      </c>
      <c r="GF90" s="451"/>
      <c r="GG90" s="451"/>
      <c r="GH90" s="451"/>
      <c r="GI90" s="451"/>
      <c r="GJ90" s="451"/>
      <c r="GK90" s="451"/>
      <c r="GL90" s="451">
        <v>0</v>
      </c>
      <c r="GM90" s="451"/>
      <c r="GN90" s="451"/>
      <c r="GO90" s="451"/>
      <c r="GP90" s="451"/>
      <c r="GQ90" s="451"/>
      <c r="GR90" s="451"/>
      <c r="GS90" s="563">
        <v>0</v>
      </c>
      <c r="GT90" s="563"/>
      <c r="GU90" s="563"/>
      <c r="GV90" s="563"/>
      <c r="GW90" s="563"/>
      <c r="GX90" s="563"/>
      <c r="GY90" s="563"/>
      <c r="GZ90" s="563"/>
    </row>
    <row r="91" spans="2:208" ht="12.75" customHeight="1">
      <c r="B91" s="612" t="s">
        <v>793</v>
      </c>
      <c r="C91" s="613"/>
      <c r="D91" s="613"/>
      <c r="E91" s="613"/>
      <c r="F91" s="613"/>
      <c r="G91" s="613"/>
      <c r="H91" s="613"/>
      <c r="I91" s="613"/>
      <c r="J91" s="613"/>
      <c r="K91" s="61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4">
        <v>0</v>
      </c>
      <c r="AI91" s="615"/>
      <c r="AJ91" s="615"/>
      <c r="AK91" s="615"/>
      <c r="AL91" s="615"/>
      <c r="AM91" s="615"/>
      <c r="AN91" s="615"/>
      <c r="AO91" s="615"/>
      <c r="AP91" s="616"/>
      <c r="AQ91" s="614">
        <v>0</v>
      </c>
      <c r="AR91" s="615"/>
      <c r="AS91" s="615"/>
      <c r="AT91" s="615"/>
      <c r="AU91" s="615"/>
      <c r="AV91" s="615"/>
      <c r="AW91" s="615"/>
      <c r="AX91" s="615"/>
      <c r="AY91" s="616"/>
      <c r="BB91" s="479">
        <f t="shared" si="19"/>
        <v>0</v>
      </c>
      <c r="BC91" s="479"/>
      <c r="BD91" s="479"/>
      <c r="BE91" s="479"/>
      <c r="BF91" s="479"/>
      <c r="BG91" s="479"/>
      <c r="BH91" s="479"/>
      <c r="BI91" s="479"/>
      <c r="BJ91" s="479"/>
      <c r="BK91" s="479"/>
      <c r="BL91" s="590">
        <f t="shared" si="20"/>
        <v>0.9</v>
      </c>
      <c r="BM91" s="590"/>
      <c r="BN91" s="590"/>
      <c r="BO91" s="590"/>
      <c r="BP91" s="590"/>
      <c r="BQ91" s="590"/>
      <c r="BR91" s="590"/>
      <c r="BS91" s="590"/>
      <c r="BT91" s="590"/>
      <c r="BU91" s="590"/>
      <c r="BV91" s="451">
        <v>0</v>
      </c>
      <c r="BW91" s="451"/>
      <c r="BX91" s="451"/>
      <c r="BY91" s="451"/>
      <c r="BZ91" s="451"/>
      <c r="CA91" s="451"/>
      <c r="CB91" s="451"/>
      <c r="CC91" s="451"/>
      <c r="CD91" s="451"/>
      <c r="CE91" s="451"/>
      <c r="CF91" s="451">
        <v>0</v>
      </c>
      <c r="CG91" s="451"/>
      <c r="CH91" s="451"/>
      <c r="CI91" s="451"/>
      <c r="CJ91" s="451"/>
      <c r="CK91" s="451"/>
      <c r="CL91" s="451"/>
      <c r="CM91" s="451"/>
      <c r="CN91" s="451"/>
      <c r="CO91" s="451"/>
      <c r="CP91" s="480">
        <f t="shared" si="21"/>
        <v>0</v>
      </c>
      <c r="CQ91" s="480"/>
      <c r="CR91" s="480"/>
      <c r="CS91" s="480"/>
      <c r="CT91" s="480"/>
      <c r="CU91" s="480"/>
      <c r="CV91" s="480"/>
      <c r="CW91" s="480"/>
      <c r="CX91" s="480"/>
      <c r="CY91" s="480"/>
      <c r="DB91" s="81" t="s">
        <v>155</v>
      </c>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3"/>
      <c r="EQ91" s="441">
        <f>SUM(FC91:GZ91)</f>
        <v>0</v>
      </c>
      <c r="ER91" s="442"/>
      <c r="ES91" s="442"/>
      <c r="ET91" s="442"/>
      <c r="EU91" s="442"/>
      <c r="EV91" s="442"/>
      <c r="EW91" s="442"/>
      <c r="EX91" s="442"/>
      <c r="EY91" s="461"/>
      <c r="FC91" s="451">
        <v>0</v>
      </c>
      <c r="FD91" s="451"/>
      <c r="FE91" s="451"/>
      <c r="FF91" s="451"/>
      <c r="FG91" s="451"/>
      <c r="FH91" s="451"/>
      <c r="FI91" s="451"/>
      <c r="FJ91" s="451">
        <v>0</v>
      </c>
      <c r="FK91" s="451"/>
      <c r="FL91" s="451"/>
      <c r="FM91" s="451"/>
      <c r="FN91" s="451"/>
      <c r="FO91" s="451"/>
      <c r="FP91" s="451"/>
      <c r="FQ91" s="451">
        <v>0</v>
      </c>
      <c r="FR91" s="451"/>
      <c r="FS91" s="451"/>
      <c r="FT91" s="451"/>
      <c r="FU91" s="451"/>
      <c r="FV91" s="451"/>
      <c r="FW91" s="451"/>
      <c r="FX91" s="451">
        <v>0</v>
      </c>
      <c r="FY91" s="451"/>
      <c r="FZ91" s="451"/>
      <c r="GA91" s="451"/>
      <c r="GB91" s="451"/>
      <c r="GC91" s="451"/>
      <c r="GD91" s="451"/>
      <c r="GE91" s="451">
        <v>0</v>
      </c>
      <c r="GF91" s="451"/>
      <c r="GG91" s="451"/>
      <c r="GH91" s="451"/>
      <c r="GI91" s="451"/>
      <c r="GJ91" s="451"/>
      <c r="GK91" s="451"/>
      <c r="GL91" s="451">
        <v>0</v>
      </c>
      <c r="GM91" s="451"/>
      <c r="GN91" s="451"/>
      <c r="GO91" s="451"/>
      <c r="GP91" s="451"/>
      <c r="GQ91" s="451"/>
      <c r="GR91" s="451"/>
      <c r="GS91" s="451">
        <v>0</v>
      </c>
      <c r="GT91" s="451"/>
      <c r="GU91" s="451"/>
      <c r="GV91" s="451"/>
      <c r="GW91" s="451"/>
      <c r="GX91" s="451"/>
      <c r="GY91" s="451"/>
      <c r="GZ91" s="451"/>
    </row>
    <row r="92" spans="2:208" ht="12.75" customHeight="1">
      <c r="B92" s="613" t="s">
        <v>115</v>
      </c>
      <c r="C92" s="613"/>
      <c r="D92" s="613"/>
      <c r="E92" s="613"/>
      <c r="F92" s="613"/>
      <c r="G92" s="613"/>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3"/>
      <c r="AH92" s="614">
        <v>0</v>
      </c>
      <c r="AI92" s="615"/>
      <c r="AJ92" s="615"/>
      <c r="AK92" s="615"/>
      <c r="AL92" s="615"/>
      <c r="AM92" s="615"/>
      <c r="AN92" s="615"/>
      <c r="AO92" s="615"/>
      <c r="AP92" s="616"/>
      <c r="AQ92" s="614">
        <v>0</v>
      </c>
      <c r="AR92" s="615"/>
      <c r="AS92" s="615"/>
      <c r="AT92" s="615"/>
      <c r="AU92" s="615"/>
      <c r="AV92" s="615"/>
      <c r="AW92" s="615"/>
      <c r="AX92" s="615"/>
      <c r="AY92" s="616"/>
      <c r="BB92" s="479">
        <f t="shared" si="19"/>
        <v>0</v>
      </c>
      <c r="BC92" s="479"/>
      <c r="BD92" s="479"/>
      <c r="BE92" s="479"/>
      <c r="BF92" s="479"/>
      <c r="BG92" s="479"/>
      <c r="BH92" s="479"/>
      <c r="BI92" s="479"/>
      <c r="BJ92" s="479"/>
      <c r="BK92" s="479"/>
      <c r="BL92" s="590">
        <f t="shared" si="20"/>
        <v>0.9</v>
      </c>
      <c r="BM92" s="590"/>
      <c r="BN92" s="590"/>
      <c r="BO92" s="590"/>
      <c r="BP92" s="590"/>
      <c r="BQ92" s="590"/>
      <c r="BR92" s="590"/>
      <c r="BS92" s="590"/>
      <c r="BT92" s="590"/>
      <c r="BU92" s="590"/>
      <c r="BV92" s="451">
        <v>0</v>
      </c>
      <c r="BW92" s="451"/>
      <c r="BX92" s="451"/>
      <c r="BY92" s="451"/>
      <c r="BZ92" s="451"/>
      <c r="CA92" s="451"/>
      <c r="CB92" s="451"/>
      <c r="CC92" s="451"/>
      <c r="CD92" s="451"/>
      <c r="CE92" s="451"/>
      <c r="CF92" s="451">
        <v>0</v>
      </c>
      <c r="CG92" s="451"/>
      <c r="CH92" s="451"/>
      <c r="CI92" s="451"/>
      <c r="CJ92" s="451"/>
      <c r="CK92" s="451"/>
      <c r="CL92" s="451"/>
      <c r="CM92" s="451"/>
      <c r="CN92" s="451"/>
      <c r="CO92" s="451"/>
      <c r="CP92" s="480">
        <f t="shared" si="21"/>
        <v>0</v>
      </c>
      <c r="CQ92" s="480"/>
      <c r="CR92" s="480"/>
      <c r="CS92" s="480"/>
      <c r="CT92" s="480"/>
      <c r="CU92" s="480"/>
      <c r="CV92" s="480"/>
      <c r="CW92" s="480"/>
      <c r="CX92" s="480"/>
      <c r="CY92" s="480"/>
      <c r="DB92" s="81" t="s">
        <v>156</v>
      </c>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3"/>
      <c r="EQ92" s="441">
        <f>SUM(FC92:GZ92)</f>
        <v>0</v>
      </c>
      <c r="ER92" s="442"/>
      <c r="ES92" s="442"/>
      <c r="ET92" s="442"/>
      <c r="EU92" s="442"/>
      <c r="EV92" s="442"/>
      <c r="EW92" s="442"/>
      <c r="EX92" s="442"/>
      <c r="EY92" s="461"/>
      <c r="FC92" s="451">
        <v>0</v>
      </c>
      <c r="FD92" s="451"/>
      <c r="FE92" s="451"/>
      <c r="FF92" s="451"/>
      <c r="FG92" s="451"/>
      <c r="FH92" s="451"/>
      <c r="FI92" s="451"/>
      <c r="FJ92" s="451">
        <v>0</v>
      </c>
      <c r="FK92" s="451"/>
      <c r="FL92" s="451"/>
      <c r="FM92" s="451"/>
      <c r="FN92" s="451"/>
      <c r="FO92" s="451"/>
      <c r="FP92" s="451"/>
      <c r="FQ92" s="451">
        <v>0</v>
      </c>
      <c r="FR92" s="451"/>
      <c r="FS92" s="451"/>
      <c r="FT92" s="451"/>
      <c r="FU92" s="451"/>
      <c r="FV92" s="451"/>
      <c r="FW92" s="451"/>
      <c r="FX92" s="451">
        <v>0</v>
      </c>
      <c r="FY92" s="451"/>
      <c r="FZ92" s="451"/>
      <c r="GA92" s="451"/>
      <c r="GB92" s="451"/>
      <c r="GC92" s="451"/>
      <c r="GD92" s="451"/>
      <c r="GE92" s="451">
        <v>0</v>
      </c>
      <c r="GF92" s="451"/>
      <c r="GG92" s="451"/>
      <c r="GH92" s="451"/>
      <c r="GI92" s="451"/>
      <c r="GJ92" s="451"/>
      <c r="GK92" s="451"/>
      <c r="GL92" s="451">
        <v>0</v>
      </c>
      <c r="GM92" s="451"/>
      <c r="GN92" s="451"/>
      <c r="GO92" s="451"/>
      <c r="GP92" s="451"/>
      <c r="GQ92" s="451"/>
      <c r="GR92" s="451"/>
      <c r="GS92" s="451">
        <v>0</v>
      </c>
      <c r="GT92" s="451"/>
      <c r="GU92" s="451"/>
      <c r="GV92" s="451"/>
      <c r="GW92" s="451"/>
      <c r="GX92" s="451"/>
      <c r="GY92" s="451"/>
      <c r="GZ92" s="451"/>
    </row>
    <row r="93" spans="2:208" ht="12.75" customHeight="1">
      <c r="B93" s="612" t="s">
        <v>1209</v>
      </c>
      <c r="C93" s="613"/>
      <c r="D93" s="613"/>
      <c r="E93" s="613"/>
      <c r="F93" s="613"/>
      <c r="G93" s="613"/>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4">
        <v>0</v>
      </c>
      <c r="AI93" s="615"/>
      <c r="AJ93" s="615"/>
      <c r="AK93" s="615"/>
      <c r="AL93" s="615"/>
      <c r="AM93" s="615"/>
      <c r="AN93" s="615"/>
      <c r="AO93" s="615"/>
      <c r="AP93" s="616"/>
      <c r="AQ93" s="614">
        <v>0</v>
      </c>
      <c r="AR93" s="615"/>
      <c r="AS93" s="615"/>
      <c r="AT93" s="615"/>
      <c r="AU93" s="615"/>
      <c r="AV93" s="615"/>
      <c r="AW93" s="615"/>
      <c r="AX93" s="615"/>
      <c r="AY93" s="616"/>
      <c r="BB93" s="479">
        <f t="shared" si="19"/>
        <v>0</v>
      </c>
      <c r="BC93" s="479"/>
      <c r="BD93" s="479"/>
      <c r="BE93" s="479"/>
      <c r="BF93" s="479"/>
      <c r="BG93" s="479"/>
      <c r="BH93" s="479"/>
      <c r="BI93" s="479"/>
      <c r="BJ93" s="479"/>
      <c r="BK93" s="479"/>
      <c r="BL93" s="590">
        <f t="shared" si="20"/>
        <v>0.9</v>
      </c>
      <c r="BM93" s="590"/>
      <c r="BN93" s="590"/>
      <c r="BO93" s="590"/>
      <c r="BP93" s="590"/>
      <c r="BQ93" s="590"/>
      <c r="BR93" s="590"/>
      <c r="BS93" s="590"/>
      <c r="BT93" s="590"/>
      <c r="BU93" s="590"/>
      <c r="BV93" s="451">
        <v>0</v>
      </c>
      <c r="BW93" s="451"/>
      <c r="BX93" s="451"/>
      <c r="BY93" s="451"/>
      <c r="BZ93" s="451"/>
      <c r="CA93" s="451"/>
      <c r="CB93" s="451"/>
      <c r="CC93" s="451"/>
      <c r="CD93" s="451"/>
      <c r="CE93" s="451"/>
      <c r="CF93" s="451">
        <v>0</v>
      </c>
      <c r="CG93" s="451"/>
      <c r="CH93" s="451"/>
      <c r="CI93" s="451"/>
      <c r="CJ93" s="451"/>
      <c r="CK93" s="451"/>
      <c r="CL93" s="451"/>
      <c r="CM93" s="451"/>
      <c r="CN93" s="451"/>
      <c r="CO93" s="451"/>
      <c r="CP93" s="480">
        <f t="shared" si="21"/>
        <v>0</v>
      </c>
      <c r="CQ93" s="480"/>
      <c r="CR93" s="480"/>
      <c r="CS93" s="480"/>
      <c r="CT93" s="480"/>
      <c r="CU93" s="480"/>
      <c r="CV93" s="480"/>
      <c r="CW93" s="480"/>
      <c r="CX93" s="480"/>
      <c r="CY93" s="480"/>
      <c r="DB93" s="81" t="s">
        <v>157</v>
      </c>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3"/>
      <c r="EQ93" s="441">
        <f>SUM(FC93:GZ93)</f>
        <v>0</v>
      </c>
      <c r="ER93" s="442"/>
      <c r="ES93" s="442"/>
      <c r="ET93" s="442"/>
      <c r="EU93" s="442"/>
      <c r="EV93" s="442"/>
      <c r="EW93" s="442"/>
      <c r="EX93" s="442"/>
      <c r="EY93" s="461"/>
      <c r="FC93" s="451">
        <v>0</v>
      </c>
      <c r="FD93" s="451"/>
      <c r="FE93" s="451"/>
      <c r="FF93" s="451"/>
      <c r="FG93" s="451"/>
      <c r="FH93" s="451"/>
      <c r="FI93" s="451"/>
      <c r="FJ93" s="451">
        <v>0</v>
      </c>
      <c r="FK93" s="451"/>
      <c r="FL93" s="451"/>
      <c r="FM93" s="451"/>
      <c r="FN93" s="451"/>
      <c r="FO93" s="451"/>
      <c r="FP93" s="451"/>
      <c r="FQ93" s="451">
        <v>0</v>
      </c>
      <c r="FR93" s="451"/>
      <c r="FS93" s="451"/>
      <c r="FT93" s="451"/>
      <c r="FU93" s="451"/>
      <c r="FV93" s="451"/>
      <c r="FW93" s="451"/>
      <c r="FX93" s="451">
        <v>0</v>
      </c>
      <c r="FY93" s="451"/>
      <c r="FZ93" s="451"/>
      <c r="GA93" s="451"/>
      <c r="GB93" s="451"/>
      <c r="GC93" s="451"/>
      <c r="GD93" s="451"/>
      <c r="GE93" s="451">
        <v>0</v>
      </c>
      <c r="GF93" s="451"/>
      <c r="GG93" s="451"/>
      <c r="GH93" s="451"/>
      <c r="GI93" s="451"/>
      <c r="GJ93" s="451"/>
      <c r="GK93" s="451"/>
      <c r="GL93" s="451">
        <v>0</v>
      </c>
      <c r="GM93" s="451"/>
      <c r="GN93" s="451"/>
      <c r="GO93" s="451"/>
      <c r="GP93" s="451"/>
      <c r="GQ93" s="451"/>
      <c r="GR93" s="451"/>
      <c r="GS93" s="451">
        <v>0</v>
      </c>
      <c r="GT93" s="451"/>
      <c r="GU93" s="451"/>
      <c r="GV93" s="451"/>
      <c r="GW93" s="451"/>
      <c r="GX93" s="451"/>
      <c r="GY93" s="451"/>
      <c r="GZ93" s="451"/>
    </row>
    <row r="94" spans="2:208" ht="12.75" customHeight="1" thickBot="1">
      <c r="B94" s="612" t="s">
        <v>1210</v>
      </c>
      <c r="C94" s="613"/>
      <c r="D94" s="613"/>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3"/>
      <c r="AD94" s="613"/>
      <c r="AE94" s="613"/>
      <c r="AF94" s="613"/>
      <c r="AG94" s="613"/>
      <c r="AH94" s="614">
        <v>0</v>
      </c>
      <c r="AI94" s="615"/>
      <c r="AJ94" s="615"/>
      <c r="AK94" s="615"/>
      <c r="AL94" s="615"/>
      <c r="AM94" s="615"/>
      <c r="AN94" s="615"/>
      <c r="AO94" s="615"/>
      <c r="AP94" s="616"/>
      <c r="AQ94" s="614">
        <v>0</v>
      </c>
      <c r="AR94" s="615"/>
      <c r="AS94" s="615"/>
      <c r="AT94" s="615"/>
      <c r="AU94" s="615"/>
      <c r="AV94" s="615"/>
      <c r="AW94" s="615"/>
      <c r="AX94" s="615"/>
      <c r="AY94" s="616"/>
      <c r="BB94" s="479">
        <f t="shared" si="19"/>
        <v>0</v>
      </c>
      <c r="BC94" s="479"/>
      <c r="BD94" s="479"/>
      <c r="BE94" s="479"/>
      <c r="BF94" s="479"/>
      <c r="BG94" s="479"/>
      <c r="BH94" s="479"/>
      <c r="BI94" s="479"/>
      <c r="BJ94" s="479"/>
      <c r="BK94" s="479"/>
      <c r="BL94" s="590">
        <f t="shared" si="20"/>
        <v>0.9</v>
      </c>
      <c r="BM94" s="590"/>
      <c r="BN94" s="590"/>
      <c r="BO94" s="590"/>
      <c r="BP94" s="590"/>
      <c r="BQ94" s="590"/>
      <c r="BR94" s="590"/>
      <c r="BS94" s="590"/>
      <c r="BT94" s="590"/>
      <c r="BU94" s="590"/>
      <c r="BV94" s="451">
        <v>0</v>
      </c>
      <c r="BW94" s="451"/>
      <c r="BX94" s="451"/>
      <c r="BY94" s="451"/>
      <c r="BZ94" s="451"/>
      <c r="CA94" s="451"/>
      <c r="CB94" s="451"/>
      <c r="CC94" s="451"/>
      <c r="CD94" s="451"/>
      <c r="CE94" s="451"/>
      <c r="CF94" s="451">
        <v>0</v>
      </c>
      <c r="CG94" s="451"/>
      <c r="CH94" s="451"/>
      <c r="CI94" s="451"/>
      <c r="CJ94" s="451"/>
      <c r="CK94" s="451"/>
      <c r="CL94" s="451"/>
      <c r="CM94" s="451"/>
      <c r="CN94" s="451"/>
      <c r="CO94" s="451"/>
      <c r="CP94" s="480">
        <f t="shared" si="21"/>
        <v>0</v>
      </c>
      <c r="CQ94" s="480"/>
      <c r="CR94" s="480"/>
      <c r="CS94" s="480"/>
      <c r="CT94" s="480"/>
      <c r="CU94" s="480"/>
      <c r="CV94" s="480"/>
      <c r="CW94" s="480"/>
      <c r="CX94" s="480"/>
      <c r="CY94" s="480"/>
      <c r="DB94" s="84"/>
      <c r="DC94" s="85"/>
      <c r="DD94" s="85"/>
      <c r="DE94" s="85"/>
      <c r="DF94" s="85" t="s">
        <v>158</v>
      </c>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6"/>
      <c r="EQ94" s="432">
        <f>EQ93+EQ92+EQ91+EQ90</f>
        <v>0</v>
      </c>
      <c r="ER94" s="433"/>
      <c r="ES94" s="433"/>
      <c r="ET94" s="433"/>
      <c r="EU94" s="433"/>
      <c r="EV94" s="433"/>
      <c r="EW94" s="433"/>
      <c r="EX94" s="433"/>
      <c r="EY94" s="491"/>
      <c r="FC94" s="447">
        <f>FC90+FC91+FC92+FC93</f>
        <v>0</v>
      </c>
      <c r="FD94" s="447"/>
      <c r="FE94" s="447"/>
      <c r="FF94" s="447"/>
      <c r="FG94" s="447"/>
      <c r="FH94" s="447"/>
      <c r="FI94" s="447"/>
      <c r="FJ94" s="447">
        <f>FJ90+FJ91+FJ92+FJ93</f>
        <v>0</v>
      </c>
      <c r="FK94" s="447"/>
      <c r="FL94" s="447"/>
      <c r="FM94" s="447"/>
      <c r="FN94" s="447"/>
      <c r="FO94" s="447"/>
      <c r="FP94" s="447"/>
      <c r="FQ94" s="447">
        <f>FQ90+FQ91+FQ92+FQ93</f>
        <v>0</v>
      </c>
      <c r="FR94" s="447"/>
      <c r="FS94" s="447"/>
      <c r="FT94" s="447"/>
      <c r="FU94" s="447"/>
      <c r="FV94" s="447"/>
      <c r="FW94" s="447"/>
      <c r="FX94" s="447">
        <f>FX90+FX91+FX92+FX93</f>
        <v>0</v>
      </c>
      <c r="FY94" s="447"/>
      <c r="FZ94" s="447"/>
      <c r="GA94" s="447"/>
      <c r="GB94" s="447"/>
      <c r="GC94" s="447"/>
      <c r="GD94" s="447"/>
      <c r="GE94" s="447">
        <f>GE90+GE91+GE92+GE93</f>
        <v>0</v>
      </c>
      <c r="GF94" s="447"/>
      <c r="GG94" s="447"/>
      <c r="GH94" s="447"/>
      <c r="GI94" s="447"/>
      <c r="GJ94" s="447"/>
      <c r="GK94" s="447"/>
      <c r="GL94" s="447">
        <f>GL90+GL91+GL92+GL93</f>
        <v>0</v>
      </c>
      <c r="GM94" s="447"/>
      <c r="GN94" s="447"/>
      <c r="GO94" s="447"/>
      <c r="GP94" s="447"/>
      <c r="GQ94" s="447"/>
      <c r="GR94" s="447"/>
      <c r="GS94" s="481">
        <f>SUM(GS90:GZ93)</f>
        <v>0</v>
      </c>
      <c r="GT94" s="481"/>
      <c r="GU94" s="481"/>
      <c r="GV94" s="481"/>
      <c r="GW94" s="481"/>
      <c r="GX94" s="481"/>
      <c r="GY94" s="481"/>
      <c r="GZ94" s="481"/>
    </row>
    <row r="95" spans="2:208" ht="12.75" customHeight="1" thickTop="1" thickBot="1">
      <c r="B95" s="612" t="s">
        <v>1211</v>
      </c>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4">
        <v>0</v>
      </c>
      <c r="AI95" s="615"/>
      <c r="AJ95" s="615"/>
      <c r="AK95" s="615"/>
      <c r="AL95" s="615"/>
      <c r="AM95" s="615"/>
      <c r="AN95" s="615"/>
      <c r="AO95" s="615"/>
      <c r="AP95" s="616"/>
      <c r="AQ95" s="614">
        <v>0</v>
      </c>
      <c r="AR95" s="615"/>
      <c r="AS95" s="615"/>
      <c r="AT95" s="615"/>
      <c r="AU95" s="615"/>
      <c r="AV95" s="615"/>
      <c r="AW95" s="615"/>
      <c r="AX95" s="615"/>
      <c r="AY95" s="616"/>
      <c r="BB95" s="479">
        <f t="shared" si="19"/>
        <v>0</v>
      </c>
      <c r="BC95" s="479"/>
      <c r="BD95" s="479"/>
      <c r="BE95" s="479"/>
      <c r="BF95" s="479"/>
      <c r="BG95" s="479"/>
      <c r="BH95" s="479"/>
      <c r="BI95" s="479"/>
      <c r="BJ95" s="479"/>
      <c r="BK95" s="479"/>
      <c r="BL95" s="590">
        <f t="shared" si="20"/>
        <v>0.9</v>
      </c>
      <c r="BM95" s="590"/>
      <c r="BN95" s="590"/>
      <c r="BO95" s="590"/>
      <c r="BP95" s="590"/>
      <c r="BQ95" s="590"/>
      <c r="BR95" s="590"/>
      <c r="BS95" s="590"/>
      <c r="BT95" s="590"/>
      <c r="BU95" s="590"/>
      <c r="BV95" s="451">
        <v>0</v>
      </c>
      <c r="BW95" s="451"/>
      <c r="BX95" s="451"/>
      <c r="BY95" s="451"/>
      <c r="BZ95" s="451"/>
      <c r="CA95" s="451"/>
      <c r="CB95" s="451"/>
      <c r="CC95" s="451"/>
      <c r="CD95" s="451"/>
      <c r="CE95" s="451"/>
      <c r="CF95" s="451">
        <v>0</v>
      </c>
      <c r="CG95" s="451"/>
      <c r="CH95" s="451"/>
      <c r="CI95" s="451"/>
      <c r="CJ95" s="451"/>
      <c r="CK95" s="451"/>
      <c r="CL95" s="451"/>
      <c r="CM95" s="451"/>
      <c r="CN95" s="451"/>
      <c r="CO95" s="451"/>
      <c r="CP95" s="480">
        <f t="shared" si="21"/>
        <v>0</v>
      </c>
      <c r="CQ95" s="480"/>
      <c r="CR95" s="480"/>
      <c r="CS95" s="480"/>
      <c r="CT95" s="480"/>
      <c r="CU95" s="480"/>
      <c r="CV95" s="480"/>
      <c r="CW95" s="480"/>
      <c r="CX95" s="480"/>
      <c r="CY95" s="480"/>
      <c r="DB95" s="71"/>
      <c r="DC95" s="72"/>
      <c r="DD95" s="72"/>
      <c r="DE95" s="72"/>
      <c r="DF95" s="72" t="str">
        <f>"BALANCE WARRANTS OUTSTANDING JUNE 30, "&amp;Help!C18+1</f>
        <v>BALANCE WARRANTS OUTSTANDING JUNE 30, 2012</v>
      </c>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592">
        <f>EQ89-EQ94</f>
        <v>0</v>
      </c>
      <c r="ER95" s="581"/>
      <c r="ES95" s="581"/>
      <c r="ET95" s="581"/>
      <c r="EU95" s="581"/>
      <c r="EV95" s="581"/>
      <c r="EW95" s="581"/>
      <c r="EX95" s="581"/>
      <c r="EY95" s="582"/>
      <c r="FC95" s="447">
        <f>FC89-FC94</f>
        <v>0</v>
      </c>
      <c r="FD95" s="447"/>
      <c r="FE95" s="447"/>
      <c r="FF95" s="447"/>
      <c r="FG95" s="447"/>
      <c r="FH95" s="447"/>
      <c r="FI95" s="447"/>
      <c r="FJ95" s="447">
        <f>FJ89-FJ94</f>
        <v>0</v>
      </c>
      <c r="FK95" s="447"/>
      <c r="FL95" s="447"/>
      <c r="FM95" s="447"/>
      <c r="FN95" s="447"/>
      <c r="FO95" s="447"/>
      <c r="FP95" s="447"/>
      <c r="FQ95" s="447">
        <f>FQ89-FQ94</f>
        <v>0</v>
      </c>
      <c r="FR95" s="447"/>
      <c r="FS95" s="447"/>
      <c r="FT95" s="447"/>
      <c r="FU95" s="447"/>
      <c r="FV95" s="447"/>
      <c r="FW95" s="447"/>
      <c r="FX95" s="447">
        <f>FX89-FX94</f>
        <v>0</v>
      </c>
      <c r="FY95" s="447"/>
      <c r="FZ95" s="447"/>
      <c r="GA95" s="447"/>
      <c r="GB95" s="447"/>
      <c r="GC95" s="447"/>
      <c r="GD95" s="447"/>
      <c r="GE95" s="447">
        <f>GE89-GE94</f>
        <v>0</v>
      </c>
      <c r="GF95" s="447"/>
      <c r="GG95" s="447"/>
      <c r="GH95" s="447"/>
      <c r="GI95" s="447"/>
      <c r="GJ95" s="447"/>
      <c r="GK95" s="447"/>
      <c r="GL95" s="447">
        <f>GL89-GL94</f>
        <v>0</v>
      </c>
      <c r="GM95" s="447"/>
      <c r="GN95" s="447"/>
      <c r="GO95" s="447"/>
      <c r="GP95" s="447"/>
      <c r="GQ95" s="447"/>
      <c r="GR95" s="447"/>
      <c r="GS95" s="460">
        <f>GS89-GS94</f>
        <v>0</v>
      </c>
      <c r="GT95" s="460"/>
      <c r="GU95" s="460"/>
      <c r="GV95" s="460"/>
      <c r="GW95" s="460"/>
      <c r="GX95" s="460"/>
      <c r="GY95" s="460"/>
      <c r="GZ95" s="460"/>
    </row>
    <row r="96" spans="2:208" ht="12.75" customHeight="1" thickTop="1">
      <c r="B96" s="612" t="s">
        <v>1212</v>
      </c>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3"/>
      <c r="AH96" s="614">
        <v>0</v>
      </c>
      <c r="AI96" s="615"/>
      <c r="AJ96" s="615"/>
      <c r="AK96" s="615"/>
      <c r="AL96" s="615"/>
      <c r="AM96" s="615"/>
      <c r="AN96" s="615"/>
      <c r="AO96" s="615"/>
      <c r="AP96" s="616"/>
      <c r="AQ96" s="614">
        <v>0</v>
      </c>
      <c r="AR96" s="615"/>
      <c r="AS96" s="615"/>
      <c r="AT96" s="615"/>
      <c r="AU96" s="615"/>
      <c r="AV96" s="615"/>
      <c r="AW96" s="615"/>
      <c r="AX96" s="615"/>
      <c r="AY96" s="616"/>
      <c r="BB96" s="479">
        <f t="shared" si="19"/>
        <v>0</v>
      </c>
      <c r="BC96" s="479"/>
      <c r="BD96" s="479"/>
      <c r="BE96" s="479"/>
      <c r="BF96" s="479"/>
      <c r="BG96" s="479"/>
      <c r="BH96" s="479"/>
      <c r="BI96" s="479"/>
      <c r="BJ96" s="479"/>
      <c r="BK96" s="479"/>
      <c r="BL96" s="590">
        <f t="shared" si="20"/>
        <v>0.9</v>
      </c>
      <c r="BM96" s="590"/>
      <c r="BN96" s="590"/>
      <c r="BO96" s="590"/>
      <c r="BP96" s="590"/>
      <c r="BQ96" s="590"/>
      <c r="BR96" s="590"/>
      <c r="BS96" s="590"/>
      <c r="BT96" s="590"/>
      <c r="BU96" s="590"/>
      <c r="BV96" s="451">
        <v>0</v>
      </c>
      <c r="BW96" s="451"/>
      <c r="BX96" s="451"/>
      <c r="BY96" s="451"/>
      <c r="BZ96" s="451"/>
      <c r="CA96" s="451"/>
      <c r="CB96" s="451"/>
      <c r="CC96" s="451"/>
      <c r="CD96" s="451"/>
      <c r="CE96" s="451"/>
      <c r="CF96" s="451">
        <v>0</v>
      </c>
      <c r="CG96" s="451"/>
      <c r="CH96" s="451"/>
      <c r="CI96" s="451"/>
      <c r="CJ96" s="451"/>
      <c r="CK96" s="451"/>
      <c r="CL96" s="451"/>
      <c r="CM96" s="451"/>
      <c r="CN96" s="451"/>
      <c r="CO96" s="451"/>
      <c r="CP96" s="480">
        <f t="shared" si="21"/>
        <v>0</v>
      </c>
      <c r="CQ96" s="480"/>
      <c r="CR96" s="480"/>
      <c r="CS96" s="480"/>
      <c r="CT96" s="480"/>
      <c r="CU96" s="480"/>
      <c r="CV96" s="480"/>
      <c r="CW96" s="480"/>
      <c r="CX96" s="480"/>
      <c r="CY96" s="480"/>
    </row>
    <row r="97" spans="2:208" ht="12.75" customHeight="1" thickBot="1">
      <c r="B97" s="612" t="s">
        <v>1213</v>
      </c>
      <c r="C97" s="613"/>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4">
        <v>0</v>
      </c>
      <c r="AI97" s="615"/>
      <c r="AJ97" s="615"/>
      <c r="AK97" s="615"/>
      <c r="AL97" s="615"/>
      <c r="AM97" s="615"/>
      <c r="AN97" s="615"/>
      <c r="AO97" s="615"/>
      <c r="AP97" s="616"/>
      <c r="AQ97" s="614">
        <v>0</v>
      </c>
      <c r="AR97" s="615"/>
      <c r="AS97" s="615"/>
      <c r="AT97" s="615"/>
      <c r="AU97" s="615"/>
      <c r="AV97" s="615"/>
      <c r="AW97" s="615"/>
      <c r="AX97" s="615"/>
      <c r="AY97" s="616"/>
      <c r="BB97" s="479">
        <f t="shared" si="19"/>
        <v>0</v>
      </c>
      <c r="BC97" s="479"/>
      <c r="BD97" s="479"/>
      <c r="BE97" s="479"/>
      <c r="BF97" s="479"/>
      <c r="BG97" s="479"/>
      <c r="BH97" s="479"/>
      <c r="BI97" s="479"/>
      <c r="BJ97" s="479"/>
      <c r="BK97" s="479"/>
      <c r="BL97" s="590">
        <f t="shared" si="20"/>
        <v>0.9</v>
      </c>
      <c r="BM97" s="590"/>
      <c r="BN97" s="590"/>
      <c r="BO97" s="590"/>
      <c r="BP97" s="590"/>
      <c r="BQ97" s="590"/>
      <c r="BR97" s="590"/>
      <c r="BS97" s="590"/>
      <c r="BT97" s="590"/>
      <c r="BU97" s="590"/>
      <c r="BV97" s="451">
        <v>0</v>
      </c>
      <c r="BW97" s="451"/>
      <c r="BX97" s="451"/>
      <c r="BY97" s="451"/>
      <c r="BZ97" s="451"/>
      <c r="CA97" s="451"/>
      <c r="CB97" s="451"/>
      <c r="CC97" s="451"/>
      <c r="CD97" s="451"/>
      <c r="CE97" s="451"/>
      <c r="CF97" s="451">
        <v>0</v>
      </c>
      <c r="CG97" s="451"/>
      <c r="CH97" s="451"/>
      <c r="CI97" s="451"/>
      <c r="CJ97" s="451"/>
      <c r="CK97" s="451"/>
      <c r="CL97" s="451"/>
      <c r="CM97" s="451"/>
      <c r="CN97" s="451"/>
      <c r="CO97" s="451"/>
      <c r="CP97" s="480">
        <f t="shared" si="21"/>
        <v>0</v>
      </c>
      <c r="CQ97" s="480"/>
      <c r="CR97" s="480"/>
      <c r="CS97" s="480"/>
      <c r="CT97" s="480"/>
      <c r="CU97" s="480"/>
      <c r="CV97" s="480"/>
      <c r="CW97" s="480"/>
      <c r="CX97" s="480"/>
      <c r="CY97" s="480"/>
    </row>
    <row r="98" spans="2:208" ht="12.75" customHeight="1" thickTop="1" thickBot="1">
      <c r="B98" s="612" t="s">
        <v>1214</v>
      </c>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4">
        <v>0</v>
      </c>
      <c r="AI98" s="615"/>
      <c r="AJ98" s="615"/>
      <c r="AK98" s="615"/>
      <c r="AL98" s="615"/>
      <c r="AM98" s="615"/>
      <c r="AN98" s="615"/>
      <c r="AO98" s="615"/>
      <c r="AP98" s="616"/>
      <c r="AQ98" s="614">
        <v>0</v>
      </c>
      <c r="AR98" s="615"/>
      <c r="AS98" s="615"/>
      <c r="AT98" s="615"/>
      <c r="AU98" s="615"/>
      <c r="AV98" s="615"/>
      <c r="AW98" s="615"/>
      <c r="AX98" s="615"/>
      <c r="AY98" s="616"/>
      <c r="BB98" s="479">
        <f t="shared" si="19"/>
        <v>0</v>
      </c>
      <c r="BC98" s="479"/>
      <c r="BD98" s="479"/>
      <c r="BE98" s="479"/>
      <c r="BF98" s="479"/>
      <c r="BG98" s="479"/>
      <c r="BH98" s="479"/>
      <c r="BI98" s="479"/>
      <c r="BJ98" s="479"/>
      <c r="BK98" s="479"/>
      <c r="BL98" s="590">
        <f t="shared" si="20"/>
        <v>0.9</v>
      </c>
      <c r="BM98" s="590"/>
      <c r="BN98" s="590"/>
      <c r="BO98" s="590"/>
      <c r="BP98" s="590"/>
      <c r="BQ98" s="590"/>
      <c r="BR98" s="590"/>
      <c r="BS98" s="590"/>
      <c r="BT98" s="590"/>
      <c r="BU98" s="590"/>
      <c r="BV98" s="451">
        <v>0</v>
      </c>
      <c r="BW98" s="451"/>
      <c r="BX98" s="451"/>
      <c r="BY98" s="451"/>
      <c r="BZ98" s="451"/>
      <c r="CA98" s="451"/>
      <c r="CB98" s="451"/>
      <c r="CC98" s="451"/>
      <c r="CD98" s="451"/>
      <c r="CE98" s="451"/>
      <c r="CF98" s="451">
        <v>0</v>
      </c>
      <c r="CG98" s="451"/>
      <c r="CH98" s="451"/>
      <c r="CI98" s="451"/>
      <c r="CJ98" s="451"/>
      <c r="CK98" s="451"/>
      <c r="CL98" s="451"/>
      <c r="CM98" s="451"/>
      <c r="CN98" s="451"/>
      <c r="CO98" s="451"/>
      <c r="CP98" s="480">
        <f t="shared" si="21"/>
        <v>0</v>
      </c>
      <c r="CQ98" s="480"/>
      <c r="CR98" s="480"/>
      <c r="CS98" s="480"/>
      <c r="CT98" s="480"/>
      <c r="CU98" s="480"/>
      <c r="CV98" s="480"/>
      <c r="CW98" s="480"/>
      <c r="CX98" s="480"/>
      <c r="CY98" s="480"/>
      <c r="DB98" s="71" t="str">
        <f>"Schedule 7, "&amp;Help!C18&amp;" Ad Valorem Tax Account"</f>
        <v>Schedule 7, 2011 Ad Valorem Tax Account</v>
      </c>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3"/>
      <c r="FC98" s="71" t="s">
        <v>170</v>
      </c>
      <c r="FD98" s="72"/>
      <c r="FE98" s="72"/>
      <c r="FF98" s="72"/>
      <c r="FG98" s="72"/>
      <c r="FH98" s="72"/>
      <c r="FI98" s="72"/>
      <c r="FJ98" s="72"/>
      <c r="FK98" s="72"/>
      <c r="FL98" s="72"/>
      <c r="FM98" s="72"/>
      <c r="FN98" s="72"/>
      <c r="FO98" s="72"/>
      <c r="FP98" s="72"/>
      <c r="FQ98" s="72"/>
      <c r="FR98" s="72"/>
      <c r="FS98" s="72"/>
      <c r="FT98" s="72"/>
      <c r="FU98" s="72"/>
      <c r="FV98" s="72"/>
      <c r="FW98" s="72"/>
      <c r="FX98" s="72"/>
      <c r="FY98" s="72"/>
      <c r="FZ98" s="72"/>
      <c r="GA98" s="72"/>
      <c r="GB98" s="72"/>
      <c r="GC98" s="72"/>
      <c r="GD98" s="72"/>
      <c r="GE98" s="72"/>
      <c r="GF98" s="72"/>
      <c r="GG98" s="72"/>
      <c r="GH98" s="72"/>
      <c r="GI98" s="72"/>
      <c r="GJ98" s="72"/>
      <c r="GK98" s="72"/>
      <c r="GL98" s="72"/>
      <c r="GM98" s="72"/>
      <c r="GN98" s="72"/>
      <c r="GO98" s="72"/>
      <c r="GP98" s="72"/>
      <c r="GQ98" s="72"/>
      <c r="GR98" s="72"/>
      <c r="GS98" s="72"/>
      <c r="GT98" s="72"/>
      <c r="GU98" s="72"/>
      <c r="GV98" s="72"/>
      <c r="GW98" s="72"/>
      <c r="GX98" s="72"/>
      <c r="GY98" s="72"/>
      <c r="GZ98" s="73"/>
    </row>
    <row r="99" spans="2:208" ht="12.75" customHeight="1" thickTop="1" thickBot="1">
      <c r="B99" s="612" t="s">
        <v>1215</v>
      </c>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4">
        <v>0</v>
      </c>
      <c r="AI99" s="615"/>
      <c r="AJ99" s="615"/>
      <c r="AK99" s="615"/>
      <c r="AL99" s="615"/>
      <c r="AM99" s="615"/>
      <c r="AN99" s="615"/>
      <c r="AO99" s="615"/>
      <c r="AP99" s="616"/>
      <c r="AQ99" s="614">
        <v>0</v>
      </c>
      <c r="AR99" s="615"/>
      <c r="AS99" s="615"/>
      <c r="AT99" s="615"/>
      <c r="AU99" s="615"/>
      <c r="AV99" s="615"/>
      <c r="AW99" s="615"/>
      <c r="AX99" s="615"/>
      <c r="AY99" s="616"/>
      <c r="BB99" s="479">
        <f t="shared" si="19"/>
        <v>0</v>
      </c>
      <c r="BC99" s="479"/>
      <c r="BD99" s="479"/>
      <c r="BE99" s="479"/>
      <c r="BF99" s="479"/>
      <c r="BG99" s="479"/>
      <c r="BH99" s="479"/>
      <c r="BI99" s="479"/>
      <c r="BJ99" s="479"/>
      <c r="BK99" s="479"/>
      <c r="BL99" s="590">
        <f t="shared" si="20"/>
        <v>0.9</v>
      </c>
      <c r="BM99" s="590"/>
      <c r="BN99" s="590"/>
      <c r="BO99" s="590"/>
      <c r="BP99" s="590"/>
      <c r="BQ99" s="590"/>
      <c r="BR99" s="590"/>
      <c r="BS99" s="590"/>
      <c r="BT99" s="590"/>
      <c r="BU99" s="590"/>
      <c r="BV99" s="451">
        <v>0</v>
      </c>
      <c r="BW99" s="451"/>
      <c r="BX99" s="451"/>
      <c r="BY99" s="451"/>
      <c r="BZ99" s="451"/>
      <c r="CA99" s="451"/>
      <c r="CB99" s="451"/>
      <c r="CC99" s="451"/>
      <c r="CD99" s="451"/>
      <c r="CE99" s="451"/>
      <c r="CF99" s="451">
        <v>0</v>
      </c>
      <c r="CG99" s="451"/>
      <c r="CH99" s="451"/>
      <c r="CI99" s="451"/>
      <c r="CJ99" s="451"/>
      <c r="CK99" s="451"/>
      <c r="CL99" s="451"/>
      <c r="CM99" s="451"/>
      <c r="CN99" s="451"/>
      <c r="CO99" s="451"/>
      <c r="CP99" s="480">
        <f t="shared" si="21"/>
        <v>0</v>
      </c>
      <c r="CQ99" s="480"/>
      <c r="CR99" s="480"/>
      <c r="CS99" s="480"/>
      <c r="CT99" s="480"/>
      <c r="CU99" s="480"/>
      <c r="CV99" s="480"/>
      <c r="CW99" s="480"/>
      <c r="CX99" s="480"/>
      <c r="CY99" s="480"/>
      <c r="DB99" s="71" t="str">
        <f>Help!C18&amp;" Net Valuation Certified To County Excise Board"</f>
        <v>2011 Net Valuation Certified To County Excise Board</v>
      </c>
      <c r="DC99" s="72"/>
      <c r="DD99" s="72"/>
      <c r="DE99" s="72"/>
      <c r="DF99" s="72"/>
      <c r="DG99" s="72"/>
      <c r="DH99" s="72"/>
      <c r="DI99" s="72"/>
      <c r="DJ99" s="72"/>
      <c r="DK99" s="72"/>
      <c r="DL99" s="72"/>
      <c r="DM99" s="72"/>
      <c r="DN99" s="72"/>
      <c r="DO99" s="72"/>
      <c r="DP99" s="72"/>
      <c r="DQ99" s="72"/>
      <c r="DR99" s="72"/>
      <c r="DS99" s="72"/>
      <c r="DT99" s="72"/>
      <c r="DU99" s="72"/>
      <c r="DV99" s="72"/>
      <c r="DW99" s="594">
        <v>0</v>
      </c>
      <c r="DX99" s="594"/>
      <c r="DY99" s="594"/>
      <c r="DZ99" s="594"/>
      <c r="EA99" s="594"/>
      <c r="EB99" s="594"/>
      <c r="EC99" s="594"/>
      <c r="ED99" s="594"/>
      <c r="EE99" s="593">
        <v>0</v>
      </c>
      <c r="EF99" s="593"/>
      <c r="EG99" s="593"/>
      <c r="EH99" s="593"/>
      <c r="EI99" s="593"/>
      <c r="EJ99" s="593"/>
      <c r="EK99" s="588" t="s">
        <v>159</v>
      </c>
      <c r="EL99" s="588"/>
      <c r="EM99" s="588"/>
      <c r="EN99" s="588"/>
      <c r="EO99" s="588"/>
      <c r="EP99" s="588"/>
      <c r="EQ99" s="581" t="s">
        <v>32</v>
      </c>
      <c r="ER99" s="581"/>
      <c r="ES99" s="581"/>
      <c r="ET99" s="581"/>
      <c r="EU99" s="581"/>
      <c r="EV99" s="581"/>
      <c r="EW99" s="581"/>
      <c r="EX99" s="581"/>
      <c r="EY99" s="582"/>
      <c r="FC99" s="580"/>
      <c r="FD99" s="580"/>
      <c r="FE99" s="580"/>
      <c r="FF99" s="580"/>
      <c r="FG99" s="580"/>
      <c r="FH99" s="580"/>
      <c r="FI99" s="580"/>
      <c r="FJ99" s="580"/>
      <c r="FK99" s="580" t="s">
        <v>34</v>
      </c>
      <c r="FL99" s="580"/>
      <c r="FM99" s="580"/>
      <c r="FN99" s="580"/>
      <c r="FO99" s="580"/>
      <c r="FP99" s="580"/>
      <c r="FQ99" s="580"/>
      <c r="FR99" s="580"/>
      <c r="FS99" s="580"/>
      <c r="FT99" s="580"/>
      <c r="FU99" s="580"/>
      <c r="FV99" s="580"/>
      <c r="FW99" s="580"/>
      <c r="FX99" s="580"/>
      <c r="FY99" s="466" t="s">
        <v>177</v>
      </c>
      <c r="FZ99" s="467"/>
      <c r="GA99" s="467"/>
      <c r="GB99" s="467"/>
      <c r="GC99" s="467"/>
      <c r="GD99" s="467"/>
      <c r="GE99" s="467"/>
      <c r="GF99" s="467"/>
      <c r="GG99" s="467"/>
      <c r="GH99" s="467"/>
      <c r="GI99" s="467"/>
      <c r="GJ99" s="467"/>
      <c r="GK99" s="467"/>
      <c r="GL99" s="470"/>
      <c r="GM99" s="580" t="s">
        <v>180</v>
      </c>
      <c r="GN99" s="580"/>
      <c r="GO99" s="580"/>
      <c r="GP99" s="580"/>
      <c r="GQ99" s="580"/>
      <c r="GR99" s="580"/>
      <c r="GS99" s="580"/>
      <c r="GT99" s="580" t="s">
        <v>34</v>
      </c>
      <c r="GU99" s="580"/>
      <c r="GV99" s="580"/>
      <c r="GW99" s="580"/>
      <c r="GX99" s="580"/>
      <c r="GY99" s="580"/>
      <c r="GZ99" s="580"/>
    </row>
    <row r="100" spans="2:208" ht="12.75" customHeight="1" thickTop="1">
      <c r="B100" s="612" t="s">
        <v>1216</v>
      </c>
      <c r="C100" s="613"/>
      <c r="D100" s="613"/>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4">
        <v>0</v>
      </c>
      <c r="AI100" s="615"/>
      <c r="AJ100" s="615"/>
      <c r="AK100" s="615"/>
      <c r="AL100" s="615"/>
      <c r="AM100" s="615"/>
      <c r="AN100" s="615"/>
      <c r="AO100" s="615"/>
      <c r="AP100" s="616"/>
      <c r="AQ100" s="614">
        <v>0</v>
      </c>
      <c r="AR100" s="615"/>
      <c r="AS100" s="615"/>
      <c r="AT100" s="615"/>
      <c r="AU100" s="615"/>
      <c r="AV100" s="615"/>
      <c r="AW100" s="615"/>
      <c r="AX100" s="615"/>
      <c r="AY100" s="616"/>
      <c r="BB100" s="479">
        <f t="shared" si="19"/>
        <v>0</v>
      </c>
      <c r="BC100" s="479"/>
      <c r="BD100" s="479"/>
      <c r="BE100" s="479"/>
      <c r="BF100" s="479"/>
      <c r="BG100" s="479"/>
      <c r="BH100" s="479"/>
      <c r="BI100" s="479"/>
      <c r="BJ100" s="479"/>
      <c r="BK100" s="479"/>
      <c r="BL100" s="590">
        <f t="shared" si="20"/>
        <v>0.9</v>
      </c>
      <c r="BM100" s="590"/>
      <c r="BN100" s="590"/>
      <c r="BO100" s="590"/>
      <c r="BP100" s="590"/>
      <c r="BQ100" s="590"/>
      <c r="BR100" s="590"/>
      <c r="BS100" s="590"/>
      <c r="BT100" s="590"/>
      <c r="BU100" s="590"/>
      <c r="BV100" s="451">
        <v>0</v>
      </c>
      <c r="BW100" s="451"/>
      <c r="BX100" s="451"/>
      <c r="BY100" s="451"/>
      <c r="BZ100" s="451"/>
      <c r="CA100" s="451"/>
      <c r="CB100" s="451"/>
      <c r="CC100" s="451"/>
      <c r="CD100" s="451"/>
      <c r="CE100" s="451"/>
      <c r="CF100" s="451">
        <v>0</v>
      </c>
      <c r="CG100" s="451"/>
      <c r="CH100" s="451"/>
      <c r="CI100" s="451"/>
      <c r="CJ100" s="451"/>
      <c r="CK100" s="451"/>
      <c r="CL100" s="451"/>
      <c r="CM100" s="451"/>
      <c r="CN100" s="451"/>
      <c r="CO100" s="451"/>
      <c r="CP100" s="480">
        <f t="shared" si="21"/>
        <v>0</v>
      </c>
      <c r="CQ100" s="480"/>
      <c r="CR100" s="480"/>
      <c r="CS100" s="480"/>
      <c r="CT100" s="480"/>
      <c r="CU100" s="480"/>
      <c r="CV100" s="480"/>
      <c r="CW100" s="480"/>
      <c r="CX100" s="480"/>
      <c r="CY100" s="480"/>
      <c r="DB100" s="77" t="s">
        <v>160</v>
      </c>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c r="EO100" s="78"/>
      <c r="EP100" s="79"/>
      <c r="EQ100" s="584">
        <f>DW99*EE99/1000</f>
        <v>0</v>
      </c>
      <c r="ER100" s="585"/>
      <c r="ES100" s="585"/>
      <c r="ET100" s="585"/>
      <c r="EU100" s="585"/>
      <c r="EV100" s="585"/>
      <c r="EW100" s="585"/>
      <c r="EX100" s="585"/>
      <c r="EY100" s="586"/>
      <c r="FC100" s="552" t="s">
        <v>171</v>
      </c>
      <c r="FD100" s="552"/>
      <c r="FE100" s="552"/>
      <c r="FF100" s="552"/>
      <c r="FG100" s="552"/>
      <c r="FH100" s="552"/>
      <c r="FI100" s="552"/>
      <c r="FJ100" s="552"/>
      <c r="FK100" s="552" t="s">
        <v>172</v>
      </c>
      <c r="FL100" s="552"/>
      <c r="FM100" s="552"/>
      <c r="FN100" s="552"/>
      <c r="FO100" s="552"/>
      <c r="FP100" s="552"/>
      <c r="FQ100" s="552"/>
      <c r="FR100" s="552" t="s">
        <v>173</v>
      </c>
      <c r="FS100" s="552"/>
      <c r="FT100" s="552"/>
      <c r="FU100" s="552"/>
      <c r="FV100" s="552"/>
      <c r="FW100" s="552"/>
      <c r="FX100" s="552"/>
      <c r="FY100" s="552" t="s">
        <v>175</v>
      </c>
      <c r="FZ100" s="552"/>
      <c r="GA100" s="552"/>
      <c r="GB100" s="552"/>
      <c r="GC100" s="552"/>
      <c r="GD100" s="552"/>
      <c r="GE100" s="552"/>
      <c r="GF100" s="552" t="s">
        <v>178</v>
      </c>
      <c r="GG100" s="552"/>
      <c r="GH100" s="552"/>
      <c r="GI100" s="552"/>
      <c r="GJ100" s="552"/>
      <c r="GK100" s="552"/>
      <c r="GL100" s="552"/>
      <c r="GM100" s="552" t="s">
        <v>181</v>
      </c>
      <c r="GN100" s="552"/>
      <c r="GO100" s="552"/>
      <c r="GP100" s="552"/>
      <c r="GQ100" s="552"/>
      <c r="GR100" s="552"/>
      <c r="GS100" s="552"/>
      <c r="GT100" s="552" t="s">
        <v>172</v>
      </c>
      <c r="GU100" s="552"/>
      <c r="GV100" s="552"/>
      <c r="GW100" s="552"/>
      <c r="GX100" s="552"/>
      <c r="GY100" s="552"/>
      <c r="GZ100" s="552"/>
    </row>
    <row r="101" spans="2:208" ht="12.75" customHeight="1" thickBot="1">
      <c r="B101" s="612" t="s">
        <v>1217</v>
      </c>
      <c r="C101" s="613"/>
      <c r="D101" s="613"/>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3"/>
      <c r="AH101" s="614">
        <v>0</v>
      </c>
      <c r="AI101" s="615"/>
      <c r="AJ101" s="615"/>
      <c r="AK101" s="615"/>
      <c r="AL101" s="615"/>
      <c r="AM101" s="615"/>
      <c r="AN101" s="615"/>
      <c r="AO101" s="615"/>
      <c r="AP101" s="616"/>
      <c r="AQ101" s="614">
        <v>0</v>
      </c>
      <c r="AR101" s="615"/>
      <c r="AS101" s="615"/>
      <c r="AT101" s="615"/>
      <c r="AU101" s="615"/>
      <c r="AV101" s="615"/>
      <c r="AW101" s="615"/>
      <c r="AX101" s="615"/>
      <c r="AY101" s="616"/>
      <c r="BB101" s="479">
        <f t="shared" si="19"/>
        <v>0</v>
      </c>
      <c r="BC101" s="479"/>
      <c r="BD101" s="479"/>
      <c r="BE101" s="479"/>
      <c r="BF101" s="479"/>
      <c r="BG101" s="479"/>
      <c r="BH101" s="479"/>
      <c r="BI101" s="479"/>
      <c r="BJ101" s="479"/>
      <c r="BK101" s="479"/>
      <c r="BL101" s="590">
        <f t="shared" si="20"/>
        <v>0.9</v>
      </c>
      <c r="BM101" s="590"/>
      <c r="BN101" s="590"/>
      <c r="BO101" s="590"/>
      <c r="BP101" s="590"/>
      <c r="BQ101" s="590"/>
      <c r="BR101" s="590"/>
      <c r="BS101" s="590"/>
      <c r="BT101" s="590"/>
      <c r="BU101" s="590"/>
      <c r="BV101" s="451">
        <v>0</v>
      </c>
      <c r="BW101" s="451"/>
      <c r="BX101" s="451"/>
      <c r="BY101" s="451"/>
      <c r="BZ101" s="451"/>
      <c r="CA101" s="451"/>
      <c r="CB101" s="451"/>
      <c r="CC101" s="451"/>
      <c r="CD101" s="451"/>
      <c r="CE101" s="451"/>
      <c r="CF101" s="451">
        <v>0</v>
      </c>
      <c r="CG101" s="451"/>
      <c r="CH101" s="451"/>
      <c r="CI101" s="451"/>
      <c r="CJ101" s="451"/>
      <c r="CK101" s="451"/>
      <c r="CL101" s="451"/>
      <c r="CM101" s="451"/>
      <c r="CN101" s="451"/>
      <c r="CO101" s="451"/>
      <c r="CP101" s="480">
        <f t="shared" si="21"/>
        <v>0</v>
      </c>
      <c r="CQ101" s="480"/>
      <c r="CR101" s="480"/>
      <c r="CS101" s="480"/>
      <c r="CT101" s="480"/>
      <c r="CU101" s="480"/>
      <c r="CV101" s="480"/>
      <c r="CW101" s="480"/>
      <c r="CX101" s="480"/>
      <c r="CY101" s="480"/>
      <c r="DB101" s="81" t="s">
        <v>161</v>
      </c>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3"/>
      <c r="EQ101" s="583">
        <v>0</v>
      </c>
      <c r="ER101" s="453"/>
      <c r="ES101" s="453"/>
      <c r="ET101" s="453"/>
      <c r="EU101" s="453"/>
      <c r="EV101" s="453"/>
      <c r="EW101" s="453"/>
      <c r="EX101" s="453"/>
      <c r="EY101" s="455"/>
      <c r="FC101" s="482"/>
      <c r="FD101" s="482"/>
      <c r="FE101" s="482"/>
      <c r="FF101" s="482"/>
      <c r="FG101" s="482"/>
      <c r="FH101" s="482"/>
      <c r="FI101" s="482"/>
      <c r="FJ101" s="482"/>
      <c r="FK101" s="482" t="str">
        <f>"June 30, "&amp;Help!C18</f>
        <v>June 30, 2011</v>
      </c>
      <c r="FL101" s="482"/>
      <c r="FM101" s="482"/>
      <c r="FN101" s="482"/>
      <c r="FO101" s="482"/>
      <c r="FP101" s="482"/>
      <c r="FQ101" s="482"/>
      <c r="FR101" s="482" t="s">
        <v>174</v>
      </c>
      <c r="FS101" s="482"/>
      <c r="FT101" s="482"/>
      <c r="FU101" s="482"/>
      <c r="FV101" s="482"/>
      <c r="FW101" s="482"/>
      <c r="FX101" s="482"/>
      <c r="FY101" s="482" t="s">
        <v>176</v>
      </c>
      <c r="FZ101" s="482"/>
      <c r="GA101" s="482"/>
      <c r="GB101" s="482"/>
      <c r="GC101" s="482"/>
      <c r="GD101" s="482"/>
      <c r="GE101" s="482"/>
      <c r="GF101" s="482" t="s">
        <v>179</v>
      </c>
      <c r="GG101" s="482"/>
      <c r="GH101" s="482"/>
      <c r="GI101" s="482"/>
      <c r="GJ101" s="482"/>
      <c r="GK101" s="482"/>
      <c r="GL101" s="482"/>
      <c r="GM101" s="482" t="s">
        <v>182</v>
      </c>
      <c r="GN101" s="482"/>
      <c r="GO101" s="482"/>
      <c r="GP101" s="482"/>
      <c r="GQ101" s="482"/>
      <c r="GR101" s="482"/>
      <c r="GS101" s="482"/>
      <c r="GT101" s="482" t="str">
        <f>"June 30, "&amp;Help!C18+1</f>
        <v>June 30, 2012</v>
      </c>
      <c r="GU101" s="482"/>
      <c r="GV101" s="482"/>
      <c r="GW101" s="482"/>
      <c r="GX101" s="482"/>
      <c r="GY101" s="482"/>
      <c r="GZ101" s="482"/>
    </row>
    <row r="102" spans="2:208" ht="12.75" customHeight="1" thickTop="1">
      <c r="B102" s="612" t="s">
        <v>1218</v>
      </c>
      <c r="C102" s="613"/>
      <c r="D102" s="613"/>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4">
        <v>0</v>
      </c>
      <c r="AI102" s="615"/>
      <c r="AJ102" s="615"/>
      <c r="AK102" s="615"/>
      <c r="AL102" s="615"/>
      <c r="AM102" s="615"/>
      <c r="AN102" s="615"/>
      <c r="AO102" s="615"/>
      <c r="AP102" s="616"/>
      <c r="AQ102" s="614">
        <v>0</v>
      </c>
      <c r="AR102" s="615"/>
      <c r="AS102" s="615"/>
      <c r="AT102" s="615"/>
      <c r="AU102" s="615"/>
      <c r="AV102" s="615"/>
      <c r="AW102" s="615"/>
      <c r="AX102" s="615"/>
      <c r="AY102" s="616"/>
      <c r="BB102" s="479">
        <f t="shared" si="19"/>
        <v>0</v>
      </c>
      <c r="BC102" s="479"/>
      <c r="BD102" s="479"/>
      <c r="BE102" s="479"/>
      <c r="BF102" s="479"/>
      <c r="BG102" s="479"/>
      <c r="BH102" s="479"/>
      <c r="BI102" s="479"/>
      <c r="BJ102" s="479"/>
      <c r="BK102" s="479"/>
      <c r="BL102" s="590">
        <f t="shared" si="20"/>
        <v>0.9</v>
      </c>
      <c r="BM102" s="590"/>
      <c r="BN102" s="590"/>
      <c r="BO102" s="590"/>
      <c r="BP102" s="590"/>
      <c r="BQ102" s="590"/>
      <c r="BR102" s="590"/>
      <c r="BS102" s="590"/>
      <c r="BT102" s="590"/>
      <c r="BU102" s="590"/>
      <c r="BV102" s="451">
        <v>0</v>
      </c>
      <c r="BW102" s="451"/>
      <c r="BX102" s="451"/>
      <c r="BY102" s="451"/>
      <c r="BZ102" s="451"/>
      <c r="CA102" s="451"/>
      <c r="CB102" s="451"/>
      <c r="CC102" s="451"/>
      <c r="CD102" s="451"/>
      <c r="CE102" s="451"/>
      <c r="CF102" s="451">
        <v>0</v>
      </c>
      <c r="CG102" s="451"/>
      <c r="CH102" s="451"/>
      <c r="CI102" s="451"/>
      <c r="CJ102" s="451"/>
      <c r="CK102" s="451"/>
      <c r="CL102" s="451"/>
      <c r="CM102" s="451"/>
      <c r="CN102" s="451"/>
      <c r="CO102" s="451"/>
      <c r="CP102" s="480">
        <f t="shared" si="21"/>
        <v>0</v>
      </c>
      <c r="CQ102" s="480"/>
      <c r="CR102" s="480"/>
      <c r="CS102" s="480"/>
      <c r="CT102" s="480"/>
      <c r="CU102" s="480"/>
      <c r="CV102" s="480"/>
      <c r="CW102" s="480"/>
      <c r="CX102" s="480"/>
      <c r="CY102" s="480"/>
      <c r="DB102" s="81" t="s">
        <v>162</v>
      </c>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3"/>
      <c r="EQ102" s="583">
        <v>0</v>
      </c>
      <c r="ER102" s="453"/>
      <c r="ES102" s="453"/>
      <c r="ET102" s="453"/>
      <c r="EU102" s="453"/>
      <c r="EV102" s="453"/>
      <c r="EW102" s="453"/>
      <c r="EX102" s="453"/>
      <c r="EY102" s="455"/>
      <c r="FC102" s="579"/>
      <c r="FD102" s="579"/>
      <c r="FE102" s="579"/>
      <c r="FF102" s="579"/>
      <c r="FG102" s="579"/>
      <c r="FH102" s="579"/>
      <c r="FI102" s="579"/>
      <c r="FJ102" s="579"/>
      <c r="FK102" s="577">
        <v>0</v>
      </c>
      <c r="FL102" s="577"/>
      <c r="FM102" s="577"/>
      <c r="FN102" s="577"/>
      <c r="FO102" s="577"/>
      <c r="FP102" s="577"/>
      <c r="FQ102" s="577"/>
      <c r="FR102" s="577">
        <v>0</v>
      </c>
      <c r="FS102" s="577"/>
      <c r="FT102" s="577"/>
      <c r="FU102" s="577"/>
      <c r="FV102" s="577"/>
      <c r="FW102" s="577"/>
      <c r="FX102" s="577"/>
      <c r="FY102" s="577">
        <v>0</v>
      </c>
      <c r="FZ102" s="577"/>
      <c r="GA102" s="577"/>
      <c r="GB102" s="577"/>
      <c r="GC102" s="577"/>
      <c r="GD102" s="577"/>
      <c r="GE102" s="577"/>
      <c r="GF102" s="577">
        <v>0</v>
      </c>
      <c r="GG102" s="577"/>
      <c r="GH102" s="577"/>
      <c r="GI102" s="577"/>
      <c r="GJ102" s="577"/>
      <c r="GK102" s="577"/>
      <c r="GL102" s="577"/>
      <c r="GM102" s="577">
        <v>0</v>
      </c>
      <c r="GN102" s="577"/>
      <c r="GO102" s="577"/>
      <c r="GP102" s="577"/>
      <c r="GQ102" s="577"/>
      <c r="GR102" s="577"/>
      <c r="GS102" s="577"/>
      <c r="GT102" s="577">
        <v>0</v>
      </c>
      <c r="GU102" s="577"/>
      <c r="GV102" s="577"/>
      <c r="GW102" s="577"/>
      <c r="GX102" s="577"/>
      <c r="GY102" s="577"/>
      <c r="GZ102" s="577"/>
    </row>
    <row r="103" spans="2:208" ht="12.75" customHeight="1">
      <c r="B103" s="612" t="s">
        <v>1219</v>
      </c>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4">
        <v>0</v>
      </c>
      <c r="AI103" s="615"/>
      <c r="AJ103" s="615"/>
      <c r="AK103" s="615"/>
      <c r="AL103" s="615"/>
      <c r="AM103" s="615"/>
      <c r="AN103" s="615"/>
      <c r="AO103" s="615"/>
      <c r="AP103" s="616"/>
      <c r="AQ103" s="614">
        <v>0</v>
      </c>
      <c r="AR103" s="615"/>
      <c r="AS103" s="615"/>
      <c r="AT103" s="615"/>
      <c r="AU103" s="615"/>
      <c r="AV103" s="615"/>
      <c r="AW103" s="615"/>
      <c r="AX103" s="615"/>
      <c r="AY103" s="616"/>
      <c r="BB103" s="479">
        <f t="shared" si="19"/>
        <v>0</v>
      </c>
      <c r="BC103" s="479"/>
      <c r="BD103" s="479"/>
      <c r="BE103" s="479"/>
      <c r="BF103" s="479"/>
      <c r="BG103" s="479"/>
      <c r="BH103" s="479"/>
      <c r="BI103" s="479"/>
      <c r="BJ103" s="479"/>
      <c r="BK103" s="479"/>
      <c r="BL103" s="590">
        <f t="shared" si="20"/>
        <v>0.9</v>
      </c>
      <c r="BM103" s="590"/>
      <c r="BN103" s="590"/>
      <c r="BO103" s="590"/>
      <c r="BP103" s="590"/>
      <c r="BQ103" s="590"/>
      <c r="BR103" s="590"/>
      <c r="BS103" s="590"/>
      <c r="BT103" s="590"/>
      <c r="BU103" s="590"/>
      <c r="BV103" s="451">
        <v>0</v>
      </c>
      <c r="BW103" s="451"/>
      <c r="BX103" s="451"/>
      <c r="BY103" s="451"/>
      <c r="BZ103" s="451"/>
      <c r="CA103" s="451"/>
      <c r="CB103" s="451"/>
      <c r="CC103" s="451"/>
      <c r="CD103" s="451"/>
      <c r="CE103" s="451"/>
      <c r="CF103" s="451">
        <v>0</v>
      </c>
      <c r="CG103" s="451"/>
      <c r="CH103" s="451"/>
      <c r="CI103" s="451"/>
      <c r="CJ103" s="451"/>
      <c r="CK103" s="451"/>
      <c r="CL103" s="451"/>
      <c r="CM103" s="451"/>
      <c r="CN103" s="451"/>
      <c r="CO103" s="451"/>
      <c r="CP103" s="480">
        <f t="shared" si="21"/>
        <v>0</v>
      </c>
      <c r="CQ103" s="480"/>
      <c r="CR103" s="480"/>
      <c r="CS103" s="480"/>
      <c r="CT103" s="480"/>
      <c r="CU103" s="480"/>
      <c r="CV103" s="480"/>
      <c r="CW103" s="480"/>
      <c r="CX103" s="480"/>
      <c r="CY103" s="480"/>
      <c r="DB103" s="81" t="s">
        <v>163</v>
      </c>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3"/>
      <c r="EQ103" s="441">
        <f>EQ100+EQ101+EQ102</f>
        <v>0</v>
      </c>
      <c r="ER103" s="442"/>
      <c r="ES103" s="442"/>
      <c r="ET103" s="442"/>
      <c r="EU103" s="442"/>
      <c r="EV103" s="442"/>
      <c r="EW103" s="442"/>
      <c r="EX103" s="442"/>
      <c r="EY103" s="461"/>
      <c r="FC103" s="578"/>
      <c r="FD103" s="578"/>
      <c r="FE103" s="578"/>
      <c r="FF103" s="578"/>
      <c r="FG103" s="578"/>
      <c r="FH103" s="578"/>
      <c r="FI103" s="578"/>
      <c r="FJ103" s="578"/>
      <c r="FK103" s="451">
        <v>0</v>
      </c>
      <c r="FL103" s="451"/>
      <c r="FM103" s="451"/>
      <c r="FN103" s="451"/>
      <c r="FO103" s="451"/>
      <c r="FP103" s="451"/>
      <c r="FQ103" s="451"/>
      <c r="FR103" s="451">
        <v>0</v>
      </c>
      <c r="FS103" s="451"/>
      <c r="FT103" s="451"/>
      <c r="FU103" s="451"/>
      <c r="FV103" s="451"/>
      <c r="FW103" s="451"/>
      <c r="FX103" s="451"/>
      <c r="FY103" s="451">
        <v>0</v>
      </c>
      <c r="FZ103" s="451"/>
      <c r="GA103" s="451"/>
      <c r="GB103" s="451"/>
      <c r="GC103" s="451"/>
      <c r="GD103" s="451"/>
      <c r="GE103" s="451"/>
      <c r="GF103" s="451">
        <v>0</v>
      </c>
      <c r="GG103" s="451"/>
      <c r="GH103" s="451"/>
      <c r="GI103" s="451"/>
      <c r="GJ103" s="451"/>
      <c r="GK103" s="451"/>
      <c r="GL103" s="451"/>
      <c r="GM103" s="451">
        <v>0</v>
      </c>
      <c r="GN103" s="451"/>
      <c r="GO103" s="451"/>
      <c r="GP103" s="451"/>
      <c r="GQ103" s="451"/>
      <c r="GR103" s="451"/>
      <c r="GS103" s="451"/>
      <c r="GT103" s="451">
        <v>0</v>
      </c>
      <c r="GU103" s="451"/>
      <c r="GV103" s="451"/>
      <c r="GW103" s="451"/>
      <c r="GX103" s="451"/>
      <c r="GY103" s="451"/>
      <c r="GZ103" s="451"/>
    </row>
    <row r="104" spans="2:208" ht="12.75" customHeight="1">
      <c r="B104" s="612" t="s">
        <v>1220</v>
      </c>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4">
        <v>0</v>
      </c>
      <c r="AI104" s="615"/>
      <c r="AJ104" s="615"/>
      <c r="AK104" s="615"/>
      <c r="AL104" s="615"/>
      <c r="AM104" s="615"/>
      <c r="AN104" s="615"/>
      <c r="AO104" s="615"/>
      <c r="AP104" s="616"/>
      <c r="AQ104" s="614">
        <v>0</v>
      </c>
      <c r="AR104" s="615"/>
      <c r="AS104" s="615"/>
      <c r="AT104" s="615"/>
      <c r="AU104" s="615"/>
      <c r="AV104" s="615"/>
      <c r="AW104" s="615"/>
      <c r="AX104" s="615"/>
      <c r="AY104" s="616"/>
      <c r="BB104" s="479">
        <f t="shared" si="19"/>
        <v>0</v>
      </c>
      <c r="BC104" s="479"/>
      <c r="BD104" s="479"/>
      <c r="BE104" s="479"/>
      <c r="BF104" s="479"/>
      <c r="BG104" s="479"/>
      <c r="BH104" s="479"/>
      <c r="BI104" s="479"/>
      <c r="BJ104" s="479"/>
      <c r="BK104" s="479"/>
      <c r="BL104" s="590">
        <f t="shared" si="20"/>
        <v>0.9</v>
      </c>
      <c r="BM104" s="590"/>
      <c r="BN104" s="590"/>
      <c r="BO104" s="590"/>
      <c r="BP104" s="590"/>
      <c r="BQ104" s="590"/>
      <c r="BR104" s="590"/>
      <c r="BS104" s="590"/>
      <c r="BT104" s="590"/>
      <c r="BU104" s="590"/>
      <c r="BV104" s="451">
        <v>0</v>
      </c>
      <c r="BW104" s="451"/>
      <c r="BX104" s="451"/>
      <c r="BY104" s="451"/>
      <c r="BZ104" s="451"/>
      <c r="CA104" s="451"/>
      <c r="CB104" s="451"/>
      <c r="CC104" s="451"/>
      <c r="CD104" s="451"/>
      <c r="CE104" s="451"/>
      <c r="CF104" s="451">
        <v>0</v>
      </c>
      <c r="CG104" s="451"/>
      <c r="CH104" s="451"/>
      <c r="CI104" s="451"/>
      <c r="CJ104" s="451"/>
      <c r="CK104" s="451"/>
      <c r="CL104" s="451"/>
      <c r="CM104" s="451"/>
      <c r="CN104" s="451"/>
      <c r="CO104" s="451"/>
      <c r="CP104" s="480">
        <f t="shared" si="21"/>
        <v>0</v>
      </c>
      <c r="CQ104" s="480"/>
      <c r="CR104" s="480"/>
      <c r="CS104" s="480"/>
      <c r="CT104" s="480"/>
      <c r="CU104" s="480"/>
      <c r="CV104" s="480"/>
      <c r="CW104" s="480"/>
      <c r="CX104" s="480"/>
      <c r="CY104" s="480"/>
      <c r="DB104" s="81" t="s">
        <v>164</v>
      </c>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3"/>
      <c r="EQ104" s="583">
        <v>0</v>
      </c>
      <c r="ER104" s="453"/>
      <c r="ES104" s="453"/>
      <c r="ET104" s="453"/>
      <c r="EU104" s="453"/>
      <c r="EV104" s="453"/>
      <c r="EW104" s="453"/>
      <c r="EX104" s="453"/>
      <c r="EY104" s="455"/>
      <c r="FC104" s="578"/>
      <c r="FD104" s="578"/>
      <c r="FE104" s="578"/>
      <c r="FF104" s="578"/>
      <c r="FG104" s="578"/>
      <c r="FH104" s="578"/>
      <c r="FI104" s="578"/>
      <c r="FJ104" s="578"/>
      <c r="FK104" s="451">
        <v>0</v>
      </c>
      <c r="FL104" s="451"/>
      <c r="FM104" s="451"/>
      <c r="FN104" s="451"/>
      <c r="FO104" s="451"/>
      <c r="FP104" s="451"/>
      <c r="FQ104" s="451"/>
      <c r="FR104" s="451">
        <v>0</v>
      </c>
      <c r="FS104" s="451"/>
      <c r="FT104" s="451"/>
      <c r="FU104" s="451"/>
      <c r="FV104" s="451"/>
      <c r="FW104" s="451"/>
      <c r="FX104" s="451"/>
      <c r="FY104" s="451">
        <v>0</v>
      </c>
      <c r="FZ104" s="451"/>
      <c r="GA104" s="451"/>
      <c r="GB104" s="451"/>
      <c r="GC104" s="451"/>
      <c r="GD104" s="451"/>
      <c r="GE104" s="451"/>
      <c r="GF104" s="451">
        <v>0</v>
      </c>
      <c r="GG104" s="451"/>
      <c r="GH104" s="451"/>
      <c r="GI104" s="451"/>
      <c r="GJ104" s="451"/>
      <c r="GK104" s="451"/>
      <c r="GL104" s="451"/>
      <c r="GM104" s="451">
        <v>0</v>
      </c>
      <c r="GN104" s="451"/>
      <c r="GO104" s="451"/>
      <c r="GP104" s="451"/>
      <c r="GQ104" s="451"/>
      <c r="GR104" s="451"/>
      <c r="GS104" s="451"/>
      <c r="GT104" s="451">
        <v>0</v>
      </c>
      <c r="GU104" s="451"/>
      <c r="GV104" s="451"/>
      <c r="GW104" s="451"/>
      <c r="GX104" s="451"/>
      <c r="GY104" s="451"/>
      <c r="GZ104" s="451"/>
    </row>
    <row r="105" spans="2:208" ht="12.75" customHeight="1">
      <c r="B105" s="612" t="s">
        <v>1221</v>
      </c>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4">
        <v>0</v>
      </c>
      <c r="AI105" s="615"/>
      <c r="AJ105" s="615"/>
      <c r="AK105" s="615"/>
      <c r="AL105" s="615"/>
      <c r="AM105" s="615"/>
      <c r="AN105" s="615"/>
      <c r="AO105" s="615"/>
      <c r="AP105" s="616"/>
      <c r="AQ105" s="614">
        <v>0</v>
      </c>
      <c r="AR105" s="615"/>
      <c r="AS105" s="615"/>
      <c r="AT105" s="615"/>
      <c r="AU105" s="615"/>
      <c r="AV105" s="615"/>
      <c r="AW105" s="615"/>
      <c r="AX105" s="615"/>
      <c r="AY105" s="616"/>
      <c r="BB105" s="479">
        <f t="shared" si="19"/>
        <v>0</v>
      </c>
      <c r="BC105" s="479"/>
      <c r="BD105" s="479"/>
      <c r="BE105" s="479"/>
      <c r="BF105" s="479"/>
      <c r="BG105" s="479"/>
      <c r="BH105" s="479"/>
      <c r="BI105" s="479"/>
      <c r="BJ105" s="479"/>
      <c r="BK105" s="479"/>
      <c r="BL105" s="590">
        <f t="shared" si="20"/>
        <v>0.9</v>
      </c>
      <c r="BM105" s="590"/>
      <c r="BN105" s="590"/>
      <c r="BO105" s="590"/>
      <c r="BP105" s="590"/>
      <c r="BQ105" s="590"/>
      <c r="BR105" s="590"/>
      <c r="BS105" s="590"/>
      <c r="BT105" s="590"/>
      <c r="BU105" s="590"/>
      <c r="BV105" s="451">
        <v>0</v>
      </c>
      <c r="BW105" s="451"/>
      <c r="BX105" s="451"/>
      <c r="BY105" s="451"/>
      <c r="BZ105" s="451"/>
      <c r="CA105" s="451"/>
      <c r="CB105" s="451"/>
      <c r="CC105" s="451"/>
      <c r="CD105" s="451"/>
      <c r="CE105" s="451"/>
      <c r="CF105" s="451">
        <v>0</v>
      </c>
      <c r="CG105" s="451"/>
      <c r="CH105" s="451"/>
      <c r="CI105" s="451"/>
      <c r="CJ105" s="451"/>
      <c r="CK105" s="451"/>
      <c r="CL105" s="451"/>
      <c r="CM105" s="451"/>
      <c r="CN105" s="451"/>
      <c r="CO105" s="451"/>
      <c r="CP105" s="480">
        <f t="shared" si="21"/>
        <v>0</v>
      </c>
      <c r="CQ105" s="480"/>
      <c r="CR105" s="480"/>
      <c r="CS105" s="480"/>
      <c r="CT105" s="480"/>
      <c r="CU105" s="480"/>
      <c r="CV105" s="480"/>
      <c r="CW105" s="480"/>
      <c r="CX105" s="480"/>
      <c r="CY105" s="480"/>
      <c r="DB105" s="81" t="s">
        <v>165</v>
      </c>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3"/>
      <c r="EQ105" s="583">
        <v>0</v>
      </c>
      <c r="ER105" s="453"/>
      <c r="ES105" s="453"/>
      <c r="ET105" s="453"/>
      <c r="EU105" s="453"/>
      <c r="EV105" s="453"/>
      <c r="EW105" s="453"/>
      <c r="EX105" s="453"/>
      <c r="EY105" s="455"/>
      <c r="FC105" s="578"/>
      <c r="FD105" s="578"/>
      <c r="FE105" s="578"/>
      <c r="FF105" s="578"/>
      <c r="FG105" s="578"/>
      <c r="FH105" s="578"/>
      <c r="FI105" s="578"/>
      <c r="FJ105" s="578"/>
      <c r="FK105" s="451">
        <v>0</v>
      </c>
      <c r="FL105" s="451"/>
      <c r="FM105" s="451"/>
      <c r="FN105" s="451"/>
      <c r="FO105" s="451"/>
      <c r="FP105" s="451"/>
      <c r="FQ105" s="451"/>
      <c r="FR105" s="451">
        <v>0</v>
      </c>
      <c r="FS105" s="451"/>
      <c r="FT105" s="451"/>
      <c r="FU105" s="451"/>
      <c r="FV105" s="451"/>
      <c r="FW105" s="451"/>
      <c r="FX105" s="451"/>
      <c r="FY105" s="451">
        <v>0</v>
      </c>
      <c r="FZ105" s="451"/>
      <c r="GA105" s="451"/>
      <c r="GB105" s="451"/>
      <c r="GC105" s="451"/>
      <c r="GD105" s="451"/>
      <c r="GE105" s="451"/>
      <c r="GF105" s="451">
        <v>0</v>
      </c>
      <c r="GG105" s="451"/>
      <c r="GH105" s="451"/>
      <c r="GI105" s="451"/>
      <c r="GJ105" s="451"/>
      <c r="GK105" s="451"/>
      <c r="GL105" s="451"/>
      <c r="GM105" s="451">
        <v>0</v>
      </c>
      <c r="GN105" s="451"/>
      <c r="GO105" s="451"/>
      <c r="GP105" s="451"/>
      <c r="GQ105" s="451"/>
      <c r="GR105" s="451"/>
      <c r="GS105" s="451"/>
      <c r="GT105" s="451">
        <v>0</v>
      </c>
      <c r="GU105" s="451"/>
      <c r="GV105" s="451"/>
      <c r="GW105" s="451"/>
      <c r="GX105" s="451"/>
      <c r="GY105" s="451"/>
      <c r="GZ105" s="451"/>
    </row>
    <row r="106" spans="2:208" ht="12.75" customHeight="1">
      <c r="B106" s="612" t="s">
        <v>1222</v>
      </c>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4">
        <v>0</v>
      </c>
      <c r="AI106" s="615"/>
      <c r="AJ106" s="615"/>
      <c r="AK106" s="615"/>
      <c r="AL106" s="615"/>
      <c r="AM106" s="615"/>
      <c r="AN106" s="615"/>
      <c r="AO106" s="615"/>
      <c r="AP106" s="616"/>
      <c r="AQ106" s="614">
        <v>0</v>
      </c>
      <c r="AR106" s="615"/>
      <c r="AS106" s="615"/>
      <c r="AT106" s="615"/>
      <c r="AU106" s="615"/>
      <c r="AV106" s="615"/>
      <c r="AW106" s="615"/>
      <c r="AX106" s="615"/>
      <c r="AY106" s="616"/>
      <c r="BB106" s="479">
        <f t="shared" si="19"/>
        <v>0</v>
      </c>
      <c r="BC106" s="479"/>
      <c r="BD106" s="479"/>
      <c r="BE106" s="479"/>
      <c r="BF106" s="479"/>
      <c r="BG106" s="479"/>
      <c r="BH106" s="479"/>
      <c r="BI106" s="479"/>
      <c r="BJ106" s="479"/>
      <c r="BK106" s="479"/>
      <c r="BL106" s="590">
        <f t="shared" si="20"/>
        <v>0.9</v>
      </c>
      <c r="BM106" s="590"/>
      <c r="BN106" s="590"/>
      <c r="BO106" s="590"/>
      <c r="BP106" s="590"/>
      <c r="BQ106" s="590"/>
      <c r="BR106" s="590"/>
      <c r="BS106" s="590"/>
      <c r="BT106" s="590"/>
      <c r="BU106" s="590"/>
      <c r="BV106" s="451">
        <v>0</v>
      </c>
      <c r="BW106" s="451"/>
      <c r="BX106" s="451"/>
      <c r="BY106" s="451"/>
      <c r="BZ106" s="451"/>
      <c r="CA106" s="451"/>
      <c r="CB106" s="451"/>
      <c r="CC106" s="451"/>
      <c r="CD106" s="451"/>
      <c r="CE106" s="451"/>
      <c r="CF106" s="451">
        <v>0</v>
      </c>
      <c r="CG106" s="451"/>
      <c r="CH106" s="451"/>
      <c r="CI106" s="451"/>
      <c r="CJ106" s="451"/>
      <c r="CK106" s="451"/>
      <c r="CL106" s="451"/>
      <c r="CM106" s="451"/>
      <c r="CN106" s="451"/>
      <c r="CO106" s="451"/>
      <c r="CP106" s="480">
        <f t="shared" si="21"/>
        <v>0</v>
      </c>
      <c r="CQ106" s="480"/>
      <c r="CR106" s="480"/>
      <c r="CS106" s="480"/>
      <c r="CT106" s="480"/>
      <c r="CU106" s="480"/>
      <c r="CV106" s="480"/>
      <c r="CW106" s="480"/>
      <c r="CX106" s="480"/>
      <c r="CY106" s="480"/>
      <c r="DB106" s="81" t="s">
        <v>166</v>
      </c>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3"/>
      <c r="EQ106" s="441">
        <f>EQ103-EQ104-EQ105</f>
        <v>0</v>
      </c>
      <c r="ER106" s="442"/>
      <c r="ES106" s="442"/>
      <c r="ET106" s="442"/>
      <c r="EU106" s="442"/>
      <c r="EV106" s="442"/>
      <c r="EW106" s="442"/>
      <c r="EX106" s="442"/>
      <c r="EY106" s="461"/>
      <c r="FC106" s="578"/>
      <c r="FD106" s="578"/>
      <c r="FE106" s="578"/>
      <c r="FF106" s="578"/>
      <c r="FG106" s="578"/>
      <c r="FH106" s="578"/>
      <c r="FI106" s="578"/>
      <c r="FJ106" s="578"/>
      <c r="FK106" s="451">
        <v>0</v>
      </c>
      <c r="FL106" s="451"/>
      <c r="FM106" s="451"/>
      <c r="FN106" s="451"/>
      <c r="FO106" s="451"/>
      <c r="FP106" s="451"/>
      <c r="FQ106" s="451"/>
      <c r="FR106" s="451">
        <v>0</v>
      </c>
      <c r="FS106" s="451"/>
      <c r="FT106" s="451"/>
      <c r="FU106" s="451"/>
      <c r="FV106" s="451"/>
      <c r="FW106" s="451"/>
      <c r="FX106" s="451"/>
      <c r="FY106" s="451">
        <v>0</v>
      </c>
      <c r="FZ106" s="451"/>
      <c r="GA106" s="451"/>
      <c r="GB106" s="451"/>
      <c r="GC106" s="451"/>
      <c r="GD106" s="451"/>
      <c r="GE106" s="451"/>
      <c r="GF106" s="451">
        <v>0</v>
      </c>
      <c r="GG106" s="451"/>
      <c r="GH106" s="451"/>
      <c r="GI106" s="451"/>
      <c r="GJ106" s="451"/>
      <c r="GK106" s="451"/>
      <c r="GL106" s="451"/>
      <c r="GM106" s="451">
        <v>0</v>
      </c>
      <c r="GN106" s="451"/>
      <c r="GO106" s="451"/>
      <c r="GP106" s="451"/>
      <c r="GQ106" s="451"/>
      <c r="GR106" s="451"/>
      <c r="GS106" s="451"/>
      <c r="GT106" s="451">
        <v>0</v>
      </c>
      <c r="GU106" s="451"/>
      <c r="GV106" s="451"/>
      <c r="GW106" s="451"/>
      <c r="GX106" s="451"/>
      <c r="GY106" s="451"/>
      <c r="GZ106" s="451"/>
    </row>
    <row r="107" spans="2:208" ht="12.75" customHeight="1">
      <c r="B107" s="612" t="s">
        <v>1223</v>
      </c>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4">
        <v>0</v>
      </c>
      <c r="AI107" s="615"/>
      <c r="AJ107" s="615"/>
      <c r="AK107" s="615"/>
      <c r="AL107" s="615"/>
      <c r="AM107" s="615"/>
      <c r="AN107" s="615"/>
      <c r="AO107" s="615"/>
      <c r="AP107" s="616"/>
      <c r="AQ107" s="614">
        <v>0</v>
      </c>
      <c r="AR107" s="615"/>
      <c r="AS107" s="615"/>
      <c r="AT107" s="615"/>
      <c r="AU107" s="615"/>
      <c r="AV107" s="615"/>
      <c r="AW107" s="615"/>
      <c r="AX107" s="615"/>
      <c r="AY107" s="616"/>
      <c r="BB107" s="479">
        <f t="shared" si="19"/>
        <v>0</v>
      </c>
      <c r="BC107" s="479"/>
      <c r="BD107" s="479"/>
      <c r="BE107" s="479"/>
      <c r="BF107" s="479"/>
      <c r="BG107" s="479"/>
      <c r="BH107" s="479"/>
      <c r="BI107" s="479"/>
      <c r="BJ107" s="479"/>
      <c r="BK107" s="479"/>
      <c r="BL107" s="590">
        <f t="shared" si="20"/>
        <v>0.9</v>
      </c>
      <c r="BM107" s="590"/>
      <c r="BN107" s="590"/>
      <c r="BO107" s="590"/>
      <c r="BP107" s="590"/>
      <c r="BQ107" s="590"/>
      <c r="BR107" s="590"/>
      <c r="BS107" s="590"/>
      <c r="BT107" s="590"/>
      <c r="BU107" s="590"/>
      <c r="BV107" s="451">
        <v>0</v>
      </c>
      <c r="BW107" s="451"/>
      <c r="BX107" s="451"/>
      <c r="BY107" s="451"/>
      <c r="BZ107" s="451"/>
      <c r="CA107" s="451"/>
      <c r="CB107" s="451"/>
      <c r="CC107" s="451"/>
      <c r="CD107" s="451"/>
      <c r="CE107" s="451"/>
      <c r="CF107" s="451">
        <v>0</v>
      </c>
      <c r="CG107" s="451"/>
      <c r="CH107" s="451"/>
      <c r="CI107" s="451"/>
      <c r="CJ107" s="451"/>
      <c r="CK107" s="451"/>
      <c r="CL107" s="451"/>
      <c r="CM107" s="451"/>
      <c r="CN107" s="451"/>
      <c r="CO107" s="451"/>
      <c r="CP107" s="480">
        <f t="shared" si="21"/>
        <v>0</v>
      </c>
      <c r="CQ107" s="480"/>
      <c r="CR107" s="480"/>
      <c r="CS107" s="480"/>
      <c r="CT107" s="480"/>
      <c r="CU107" s="480"/>
      <c r="CV107" s="480"/>
      <c r="CW107" s="480"/>
      <c r="CX107" s="480"/>
      <c r="CY107" s="480"/>
      <c r="DB107" s="81" t="str">
        <f>"Deduct "&amp;Help!C18&amp;" Tax Apportioned"</f>
        <v>Deduct 2011 Tax Apportioned</v>
      </c>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3"/>
      <c r="EQ107" s="583">
        <v>0</v>
      </c>
      <c r="ER107" s="453"/>
      <c r="ES107" s="453"/>
      <c r="ET107" s="453"/>
      <c r="EU107" s="453"/>
      <c r="EV107" s="453"/>
      <c r="EW107" s="453"/>
      <c r="EX107" s="453"/>
      <c r="EY107" s="455"/>
      <c r="FC107" s="578"/>
      <c r="FD107" s="578"/>
      <c r="FE107" s="578"/>
      <c r="FF107" s="578"/>
      <c r="FG107" s="578"/>
      <c r="FH107" s="578"/>
      <c r="FI107" s="578"/>
      <c r="FJ107" s="578"/>
      <c r="FK107" s="451">
        <v>0</v>
      </c>
      <c r="FL107" s="451"/>
      <c r="FM107" s="451"/>
      <c r="FN107" s="451"/>
      <c r="FO107" s="451"/>
      <c r="FP107" s="451"/>
      <c r="FQ107" s="451"/>
      <c r="FR107" s="451">
        <v>0</v>
      </c>
      <c r="FS107" s="451"/>
      <c r="FT107" s="451"/>
      <c r="FU107" s="451"/>
      <c r="FV107" s="451"/>
      <c r="FW107" s="451"/>
      <c r="FX107" s="451"/>
      <c r="FY107" s="451">
        <v>0</v>
      </c>
      <c r="FZ107" s="451"/>
      <c r="GA107" s="451"/>
      <c r="GB107" s="451"/>
      <c r="GC107" s="451"/>
      <c r="GD107" s="451"/>
      <c r="GE107" s="451"/>
      <c r="GF107" s="451">
        <v>0</v>
      </c>
      <c r="GG107" s="451"/>
      <c r="GH107" s="451"/>
      <c r="GI107" s="451"/>
      <c r="GJ107" s="451"/>
      <c r="GK107" s="451"/>
      <c r="GL107" s="451"/>
      <c r="GM107" s="451">
        <v>0</v>
      </c>
      <c r="GN107" s="451"/>
      <c r="GO107" s="451"/>
      <c r="GP107" s="451"/>
      <c r="GQ107" s="451"/>
      <c r="GR107" s="451"/>
      <c r="GS107" s="451"/>
      <c r="GT107" s="451">
        <v>0</v>
      </c>
      <c r="GU107" s="451"/>
      <c r="GV107" s="451"/>
      <c r="GW107" s="451"/>
      <c r="GX107" s="451"/>
      <c r="GY107" s="451"/>
      <c r="GZ107" s="451"/>
    </row>
    <row r="108" spans="2:208" ht="12.75" customHeight="1">
      <c r="B108" s="612" t="s">
        <v>1224</v>
      </c>
      <c r="C108" s="613"/>
      <c r="D108" s="613"/>
      <c r="E108" s="613"/>
      <c r="F108" s="613"/>
      <c r="G108" s="613"/>
      <c r="H108" s="613"/>
      <c r="I108" s="613"/>
      <c r="J108" s="613"/>
      <c r="K108" s="613"/>
      <c r="L108" s="613"/>
      <c r="M108" s="613"/>
      <c r="N108" s="613"/>
      <c r="O108" s="613"/>
      <c r="P108" s="613"/>
      <c r="Q108" s="613"/>
      <c r="R108" s="613"/>
      <c r="S108" s="613"/>
      <c r="T108" s="613"/>
      <c r="U108" s="613"/>
      <c r="V108" s="613"/>
      <c r="W108" s="613"/>
      <c r="X108" s="613"/>
      <c r="Y108" s="613"/>
      <c r="Z108" s="613"/>
      <c r="AA108" s="613"/>
      <c r="AB108" s="613"/>
      <c r="AC108" s="613"/>
      <c r="AD108" s="613"/>
      <c r="AE108" s="613"/>
      <c r="AF108" s="613"/>
      <c r="AG108" s="613"/>
      <c r="AH108" s="614">
        <v>0</v>
      </c>
      <c r="AI108" s="615"/>
      <c r="AJ108" s="615"/>
      <c r="AK108" s="615"/>
      <c r="AL108" s="615"/>
      <c r="AM108" s="615"/>
      <c r="AN108" s="615"/>
      <c r="AO108" s="615"/>
      <c r="AP108" s="616"/>
      <c r="AQ108" s="614">
        <v>0</v>
      </c>
      <c r="AR108" s="615"/>
      <c r="AS108" s="615"/>
      <c r="AT108" s="615"/>
      <c r="AU108" s="615"/>
      <c r="AV108" s="615"/>
      <c r="AW108" s="615"/>
      <c r="AX108" s="615"/>
      <c r="AY108" s="616"/>
      <c r="BB108" s="479">
        <f t="shared" si="19"/>
        <v>0</v>
      </c>
      <c r="BC108" s="479"/>
      <c r="BD108" s="479"/>
      <c r="BE108" s="479"/>
      <c r="BF108" s="479"/>
      <c r="BG108" s="479"/>
      <c r="BH108" s="479"/>
      <c r="BI108" s="479"/>
      <c r="BJ108" s="479"/>
      <c r="BK108" s="479"/>
      <c r="BL108" s="590">
        <f t="shared" si="20"/>
        <v>0.9</v>
      </c>
      <c r="BM108" s="590"/>
      <c r="BN108" s="590"/>
      <c r="BO108" s="590"/>
      <c r="BP108" s="590"/>
      <c r="BQ108" s="590"/>
      <c r="BR108" s="590"/>
      <c r="BS108" s="590"/>
      <c r="BT108" s="590"/>
      <c r="BU108" s="590"/>
      <c r="BV108" s="451">
        <v>0</v>
      </c>
      <c r="BW108" s="451"/>
      <c r="BX108" s="451"/>
      <c r="BY108" s="451"/>
      <c r="BZ108" s="451"/>
      <c r="CA108" s="451"/>
      <c r="CB108" s="451"/>
      <c r="CC108" s="451"/>
      <c r="CD108" s="451"/>
      <c r="CE108" s="451"/>
      <c r="CF108" s="451">
        <v>0</v>
      </c>
      <c r="CG108" s="451"/>
      <c r="CH108" s="451"/>
      <c r="CI108" s="451"/>
      <c r="CJ108" s="451"/>
      <c r="CK108" s="451"/>
      <c r="CL108" s="451"/>
      <c r="CM108" s="451"/>
      <c r="CN108" s="451"/>
      <c r="CO108" s="451"/>
      <c r="CP108" s="480">
        <f t="shared" si="21"/>
        <v>0</v>
      </c>
      <c r="CQ108" s="480"/>
      <c r="CR108" s="480"/>
      <c r="CS108" s="480"/>
      <c r="CT108" s="480"/>
      <c r="CU108" s="480"/>
      <c r="CV108" s="480"/>
      <c r="CW108" s="480"/>
      <c r="CX108" s="480"/>
      <c r="CY108" s="480"/>
      <c r="DB108" s="81"/>
      <c r="DC108" s="82" t="str">
        <f>"Net Balance "&amp;Help!C18&amp;" Tax in Process of Collection or"</f>
        <v>Net Balance 2011 Tax in Process of Collection or</v>
      </c>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442"/>
      <c r="EL108" s="442"/>
      <c r="EM108" s="442"/>
      <c r="EN108" s="442"/>
      <c r="EO108" s="442"/>
      <c r="EP108" s="461"/>
      <c r="EQ108" s="572">
        <f>IF((EQ106-EQ107)&gt;0,ABS(EQ106-EQ107),0)</f>
        <v>0</v>
      </c>
      <c r="ER108" s="573"/>
      <c r="ES108" s="573"/>
      <c r="ET108" s="573"/>
      <c r="EU108" s="573"/>
      <c r="EV108" s="573"/>
      <c r="EW108" s="573"/>
      <c r="EX108" s="573"/>
      <c r="EY108" s="574"/>
      <c r="FC108" s="578"/>
      <c r="FD108" s="578"/>
      <c r="FE108" s="578"/>
      <c r="FF108" s="578"/>
      <c r="FG108" s="578"/>
      <c r="FH108" s="578"/>
      <c r="FI108" s="578"/>
      <c r="FJ108" s="578"/>
      <c r="FK108" s="451">
        <v>0</v>
      </c>
      <c r="FL108" s="451"/>
      <c r="FM108" s="451"/>
      <c r="FN108" s="451"/>
      <c r="FO108" s="451"/>
      <c r="FP108" s="451"/>
      <c r="FQ108" s="451"/>
      <c r="FR108" s="451">
        <v>0</v>
      </c>
      <c r="FS108" s="451"/>
      <c r="FT108" s="451"/>
      <c r="FU108" s="451"/>
      <c r="FV108" s="451"/>
      <c r="FW108" s="451"/>
      <c r="FX108" s="451"/>
      <c r="FY108" s="451">
        <v>0</v>
      </c>
      <c r="FZ108" s="451"/>
      <c r="GA108" s="451"/>
      <c r="GB108" s="451"/>
      <c r="GC108" s="451"/>
      <c r="GD108" s="451"/>
      <c r="GE108" s="451"/>
      <c r="GF108" s="451">
        <v>0</v>
      </c>
      <c r="GG108" s="451"/>
      <c r="GH108" s="451"/>
      <c r="GI108" s="451"/>
      <c r="GJ108" s="451"/>
      <c r="GK108" s="451"/>
      <c r="GL108" s="451"/>
      <c r="GM108" s="451">
        <v>0</v>
      </c>
      <c r="GN108" s="451"/>
      <c r="GO108" s="451"/>
      <c r="GP108" s="451"/>
      <c r="GQ108" s="451"/>
      <c r="GR108" s="451"/>
      <c r="GS108" s="451"/>
      <c r="GT108" s="451">
        <v>0</v>
      </c>
      <c r="GU108" s="451"/>
      <c r="GV108" s="451"/>
      <c r="GW108" s="451"/>
      <c r="GX108" s="451"/>
      <c r="GY108" s="451"/>
      <c r="GZ108" s="451"/>
    </row>
    <row r="109" spans="2:208" ht="12.75" customHeight="1" thickBot="1">
      <c r="B109" s="612" t="s">
        <v>1225</v>
      </c>
      <c r="C109" s="613"/>
      <c r="D109" s="613"/>
      <c r="E109" s="613"/>
      <c r="F109" s="613"/>
      <c r="G109" s="613"/>
      <c r="H109" s="613"/>
      <c r="I109" s="613"/>
      <c r="J109" s="613"/>
      <c r="K109" s="613"/>
      <c r="L109" s="613"/>
      <c r="M109" s="613"/>
      <c r="N109" s="613"/>
      <c r="O109" s="613"/>
      <c r="P109" s="613"/>
      <c r="Q109" s="613"/>
      <c r="R109" s="613"/>
      <c r="S109" s="613"/>
      <c r="T109" s="613"/>
      <c r="U109" s="613"/>
      <c r="V109" s="613"/>
      <c r="W109" s="613"/>
      <c r="X109" s="613"/>
      <c r="Y109" s="613"/>
      <c r="Z109" s="613"/>
      <c r="AA109" s="613"/>
      <c r="AB109" s="613"/>
      <c r="AC109" s="613"/>
      <c r="AD109" s="613"/>
      <c r="AE109" s="613"/>
      <c r="AF109" s="613"/>
      <c r="AG109" s="613"/>
      <c r="AH109" s="614">
        <v>0</v>
      </c>
      <c r="AI109" s="615"/>
      <c r="AJ109" s="615"/>
      <c r="AK109" s="615"/>
      <c r="AL109" s="615"/>
      <c r="AM109" s="615"/>
      <c r="AN109" s="615"/>
      <c r="AO109" s="615"/>
      <c r="AP109" s="616"/>
      <c r="AQ109" s="614">
        <v>0</v>
      </c>
      <c r="AR109" s="615"/>
      <c r="AS109" s="615"/>
      <c r="AT109" s="615"/>
      <c r="AU109" s="615"/>
      <c r="AV109" s="615"/>
      <c r="AW109" s="615"/>
      <c r="AX109" s="615"/>
      <c r="AY109" s="616"/>
      <c r="BB109" s="479">
        <f t="shared" si="19"/>
        <v>0</v>
      </c>
      <c r="BC109" s="479"/>
      <c r="BD109" s="479"/>
      <c r="BE109" s="479"/>
      <c r="BF109" s="479"/>
      <c r="BG109" s="479"/>
      <c r="BH109" s="479"/>
      <c r="BI109" s="479"/>
      <c r="BJ109" s="479"/>
      <c r="BK109" s="479"/>
      <c r="BL109" s="590">
        <f t="shared" si="20"/>
        <v>0.9</v>
      </c>
      <c r="BM109" s="590"/>
      <c r="BN109" s="590"/>
      <c r="BO109" s="590"/>
      <c r="BP109" s="590"/>
      <c r="BQ109" s="590"/>
      <c r="BR109" s="590"/>
      <c r="BS109" s="590"/>
      <c r="BT109" s="590"/>
      <c r="BU109" s="590"/>
      <c r="BV109" s="451">
        <v>0</v>
      </c>
      <c r="BW109" s="451"/>
      <c r="BX109" s="451"/>
      <c r="BY109" s="451"/>
      <c r="BZ109" s="451"/>
      <c r="CA109" s="451"/>
      <c r="CB109" s="451"/>
      <c r="CC109" s="451"/>
      <c r="CD109" s="451"/>
      <c r="CE109" s="451"/>
      <c r="CF109" s="451">
        <v>0</v>
      </c>
      <c r="CG109" s="451"/>
      <c r="CH109" s="451"/>
      <c r="CI109" s="451"/>
      <c r="CJ109" s="451"/>
      <c r="CK109" s="451"/>
      <c r="CL109" s="451"/>
      <c r="CM109" s="451"/>
      <c r="CN109" s="451"/>
      <c r="CO109" s="451"/>
      <c r="CP109" s="480">
        <f t="shared" si="21"/>
        <v>0</v>
      </c>
      <c r="CQ109" s="480"/>
      <c r="CR109" s="480"/>
      <c r="CS109" s="480"/>
      <c r="CT109" s="480"/>
      <c r="CU109" s="480"/>
      <c r="CV109" s="480"/>
      <c r="CW109" s="480"/>
      <c r="CX109" s="480"/>
      <c r="CY109" s="480"/>
      <c r="DB109" s="84"/>
      <c r="DC109" s="85" t="s">
        <v>167</v>
      </c>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5"/>
      <c r="EA109" s="85"/>
      <c r="EB109" s="85"/>
      <c r="EC109" s="85"/>
      <c r="ED109" s="85"/>
      <c r="EE109" s="85"/>
      <c r="EF109" s="85"/>
      <c r="EG109" s="85"/>
      <c r="EH109" s="85"/>
      <c r="EI109" s="85"/>
      <c r="EJ109" s="85"/>
      <c r="EK109" s="85"/>
      <c r="EL109" s="433"/>
      <c r="EM109" s="433"/>
      <c r="EN109" s="433"/>
      <c r="EO109" s="433"/>
      <c r="EP109" s="491"/>
      <c r="EQ109" s="432">
        <f>IF(EQ106-EQ107&lt;0,ABS(EQ106-EQ107),0)</f>
        <v>0</v>
      </c>
      <c r="ER109" s="433"/>
      <c r="ES109" s="433"/>
      <c r="ET109" s="433"/>
      <c r="EU109" s="433"/>
      <c r="EV109" s="433"/>
      <c r="EW109" s="433"/>
      <c r="EX109" s="433"/>
      <c r="EY109" s="491"/>
      <c r="FC109" s="578"/>
      <c r="FD109" s="578"/>
      <c r="FE109" s="578"/>
      <c r="FF109" s="578"/>
      <c r="FG109" s="578"/>
      <c r="FH109" s="578"/>
      <c r="FI109" s="578"/>
      <c r="FJ109" s="578"/>
      <c r="FK109" s="451">
        <v>0</v>
      </c>
      <c r="FL109" s="451"/>
      <c r="FM109" s="451"/>
      <c r="FN109" s="451"/>
      <c r="FO109" s="451"/>
      <c r="FP109" s="451"/>
      <c r="FQ109" s="451"/>
      <c r="FR109" s="451">
        <v>0</v>
      </c>
      <c r="FS109" s="451"/>
      <c r="FT109" s="451"/>
      <c r="FU109" s="451"/>
      <c r="FV109" s="451"/>
      <c r="FW109" s="451"/>
      <c r="FX109" s="451"/>
      <c r="FY109" s="451">
        <v>0</v>
      </c>
      <c r="FZ109" s="451"/>
      <c r="GA109" s="451"/>
      <c r="GB109" s="451"/>
      <c r="GC109" s="451"/>
      <c r="GD109" s="451"/>
      <c r="GE109" s="451"/>
      <c r="GF109" s="451">
        <v>0</v>
      </c>
      <c r="GG109" s="451"/>
      <c r="GH109" s="451"/>
      <c r="GI109" s="451"/>
      <c r="GJ109" s="451"/>
      <c r="GK109" s="451"/>
      <c r="GL109" s="451"/>
      <c r="GM109" s="451">
        <v>0</v>
      </c>
      <c r="GN109" s="451"/>
      <c r="GO109" s="451"/>
      <c r="GP109" s="451"/>
      <c r="GQ109" s="451"/>
      <c r="GR109" s="451"/>
      <c r="GS109" s="451"/>
      <c r="GT109" s="451">
        <v>0</v>
      </c>
      <c r="GU109" s="451"/>
      <c r="GV109" s="451"/>
      <c r="GW109" s="451"/>
      <c r="GX109" s="451"/>
      <c r="GY109" s="451"/>
      <c r="GZ109" s="451"/>
    </row>
    <row r="110" spans="2:208" ht="12.75" customHeight="1" thickTop="1" thickBot="1">
      <c r="B110" s="61"/>
      <c r="C110" s="1"/>
      <c r="D110" s="1"/>
      <c r="E110" s="1"/>
      <c r="F110" s="1" t="s">
        <v>116</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66"/>
      <c r="AH110" s="447">
        <f>SUM(AH89:AP109)</f>
        <v>0</v>
      </c>
      <c r="AI110" s="447"/>
      <c r="AJ110" s="447"/>
      <c r="AK110" s="447"/>
      <c r="AL110" s="447"/>
      <c r="AM110" s="447"/>
      <c r="AN110" s="447"/>
      <c r="AO110" s="447"/>
      <c r="AP110" s="447"/>
      <c r="AQ110" s="447">
        <f>SUM(AQ89:AY109)</f>
        <v>0</v>
      </c>
      <c r="AR110" s="447"/>
      <c r="AS110" s="447"/>
      <c r="AT110" s="447"/>
      <c r="AU110" s="447"/>
      <c r="AV110" s="447"/>
      <c r="AW110" s="447"/>
      <c r="AX110" s="447"/>
      <c r="AY110" s="447"/>
      <c r="BB110" s="481">
        <f>SUM(BB89:BK109)</f>
        <v>0</v>
      </c>
      <c r="BC110" s="481"/>
      <c r="BD110" s="481"/>
      <c r="BE110" s="481"/>
      <c r="BF110" s="481"/>
      <c r="BG110" s="481"/>
      <c r="BH110" s="481"/>
      <c r="BI110" s="481"/>
      <c r="BJ110" s="481"/>
      <c r="BK110" s="481"/>
      <c r="BL110" s="591"/>
      <c r="BM110" s="591"/>
      <c r="BN110" s="591"/>
      <c r="BO110" s="591"/>
      <c r="BP110" s="591"/>
      <c r="BQ110" s="591"/>
      <c r="BR110" s="591"/>
      <c r="BS110" s="591"/>
      <c r="BT110" s="591"/>
      <c r="BU110" s="591"/>
      <c r="BV110" s="481">
        <f>SUM(BV89:CE109)</f>
        <v>0</v>
      </c>
      <c r="BW110" s="481"/>
      <c r="BX110" s="481"/>
      <c r="BY110" s="481"/>
      <c r="BZ110" s="481"/>
      <c r="CA110" s="481"/>
      <c r="CB110" s="481"/>
      <c r="CC110" s="481"/>
      <c r="CD110" s="481"/>
      <c r="CE110" s="481"/>
      <c r="CF110" s="481">
        <f>SUM(CF89:CO109)</f>
        <v>0</v>
      </c>
      <c r="CG110" s="481"/>
      <c r="CH110" s="481"/>
      <c r="CI110" s="481"/>
      <c r="CJ110" s="481"/>
      <c r="CK110" s="481"/>
      <c r="CL110" s="481"/>
      <c r="CM110" s="481"/>
      <c r="CN110" s="481"/>
      <c r="CO110" s="481"/>
      <c r="CP110" s="481">
        <f>SUM(CP89:CY109)</f>
        <v>0</v>
      </c>
      <c r="CQ110" s="481"/>
      <c r="CR110" s="481"/>
      <c r="CS110" s="481"/>
      <c r="CT110" s="481"/>
      <c r="CU110" s="481"/>
      <c r="CV110" s="481"/>
      <c r="CW110" s="481"/>
      <c r="CX110" s="481"/>
      <c r="CY110" s="481"/>
      <c r="DB110" s="16" t="str">
        <f>Coversheets!$B$51</f>
        <v>S.A.&amp;I. Form 2641R99 Entity: Type in Name of City City, 99</v>
      </c>
      <c r="EQ110" s="445">
        <f ca="1">$AP$52</f>
        <v>41499.346880902776</v>
      </c>
      <c r="ER110" s="445"/>
      <c r="ES110" s="445"/>
      <c r="ET110" s="445"/>
      <c r="EU110" s="445"/>
      <c r="EV110" s="445"/>
      <c r="EW110" s="445"/>
      <c r="EX110" s="445"/>
      <c r="EY110" s="445"/>
      <c r="EZ110" s="379"/>
      <c r="FC110" s="578"/>
      <c r="FD110" s="578"/>
      <c r="FE110" s="578"/>
      <c r="FF110" s="578"/>
      <c r="FG110" s="578"/>
      <c r="FH110" s="578"/>
      <c r="FI110" s="578"/>
      <c r="FJ110" s="578"/>
      <c r="FK110" s="451">
        <v>0</v>
      </c>
      <c r="FL110" s="451"/>
      <c r="FM110" s="451"/>
      <c r="FN110" s="451"/>
      <c r="FO110" s="451"/>
      <c r="FP110" s="451"/>
      <c r="FQ110" s="451"/>
      <c r="FR110" s="451">
        <v>0</v>
      </c>
      <c r="FS110" s="451"/>
      <c r="FT110" s="451"/>
      <c r="FU110" s="451"/>
      <c r="FV110" s="451"/>
      <c r="FW110" s="451"/>
      <c r="FX110" s="451"/>
      <c r="FY110" s="451">
        <v>0</v>
      </c>
      <c r="FZ110" s="451"/>
      <c r="GA110" s="451"/>
      <c r="GB110" s="451"/>
      <c r="GC110" s="451"/>
      <c r="GD110" s="451"/>
      <c r="GE110" s="451"/>
      <c r="GF110" s="451">
        <v>0</v>
      </c>
      <c r="GG110" s="451"/>
      <c r="GH110" s="451"/>
      <c r="GI110" s="451"/>
      <c r="GJ110" s="451"/>
      <c r="GK110" s="451"/>
      <c r="GL110" s="451"/>
      <c r="GM110" s="451">
        <v>0</v>
      </c>
      <c r="GN110" s="451"/>
      <c r="GO110" s="451"/>
      <c r="GP110" s="451"/>
      <c r="GQ110" s="451"/>
      <c r="GR110" s="451"/>
      <c r="GS110" s="451"/>
      <c r="GT110" s="451">
        <v>0</v>
      </c>
      <c r="GU110" s="451"/>
      <c r="GV110" s="451"/>
      <c r="GW110" s="451"/>
      <c r="GX110" s="451"/>
      <c r="GY110" s="451"/>
      <c r="GZ110" s="451"/>
    </row>
    <row r="111" spans="2:208" ht="12.75" customHeight="1" thickTop="1" thickBot="1">
      <c r="B111" s="611" t="s">
        <v>117</v>
      </c>
      <c r="C111" s="611"/>
      <c r="D111" s="611"/>
      <c r="E111" s="611"/>
      <c r="F111" s="611"/>
      <c r="G111" s="611"/>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483"/>
      <c r="AI111" s="483"/>
      <c r="AJ111" s="483"/>
      <c r="AK111" s="483"/>
      <c r="AL111" s="483"/>
      <c r="AM111" s="483"/>
      <c r="AN111" s="483"/>
      <c r="AO111" s="483"/>
      <c r="AP111" s="483"/>
      <c r="AQ111" s="483"/>
      <c r="AR111" s="483"/>
      <c r="AS111" s="483"/>
      <c r="AT111" s="483"/>
      <c r="AU111" s="483"/>
      <c r="AV111" s="483"/>
      <c r="AW111" s="483"/>
      <c r="AX111" s="483"/>
      <c r="AY111" s="483"/>
      <c r="BB111" s="478"/>
      <c r="BC111" s="478"/>
      <c r="BD111" s="478"/>
      <c r="BE111" s="478"/>
      <c r="BF111" s="478"/>
      <c r="BG111" s="478"/>
      <c r="BH111" s="478"/>
      <c r="BI111" s="478"/>
      <c r="BJ111" s="478"/>
      <c r="BK111" s="478"/>
      <c r="BL111" s="575"/>
      <c r="BM111" s="575"/>
      <c r="BN111" s="575"/>
      <c r="BO111" s="575"/>
      <c r="BP111" s="575"/>
      <c r="BQ111" s="575"/>
      <c r="BR111" s="575"/>
      <c r="BS111" s="575"/>
      <c r="BT111" s="575"/>
      <c r="BU111" s="575"/>
      <c r="BV111" s="478"/>
      <c r="BW111" s="478"/>
      <c r="BX111" s="478"/>
      <c r="BY111" s="478"/>
      <c r="BZ111" s="478"/>
      <c r="CA111" s="478"/>
      <c r="CB111" s="478"/>
      <c r="CC111" s="478"/>
      <c r="CD111" s="478"/>
      <c r="CE111" s="478"/>
      <c r="CF111" s="478"/>
      <c r="CG111" s="478"/>
      <c r="CH111" s="478"/>
      <c r="CI111" s="478"/>
      <c r="CJ111" s="478"/>
      <c r="CK111" s="478"/>
      <c r="CL111" s="478"/>
      <c r="CM111" s="478"/>
      <c r="CN111" s="478"/>
      <c r="CO111" s="478"/>
      <c r="CP111" s="478"/>
      <c r="CQ111" s="478"/>
      <c r="CR111" s="478"/>
      <c r="CS111" s="478"/>
      <c r="CT111" s="478"/>
      <c r="CU111" s="478"/>
      <c r="CV111" s="478"/>
      <c r="CW111" s="478"/>
      <c r="CX111" s="478"/>
      <c r="CY111" s="478"/>
      <c r="FC111" s="569"/>
      <c r="FD111" s="569"/>
      <c r="FE111" s="569"/>
      <c r="FF111" s="569"/>
      <c r="FG111" s="569"/>
      <c r="FH111" s="569"/>
      <c r="FI111" s="569"/>
      <c r="FJ111" s="569"/>
      <c r="FK111" s="563">
        <v>0</v>
      </c>
      <c r="FL111" s="563"/>
      <c r="FM111" s="563"/>
      <c r="FN111" s="563"/>
      <c r="FO111" s="563"/>
      <c r="FP111" s="563"/>
      <c r="FQ111" s="563"/>
      <c r="FR111" s="563">
        <v>0</v>
      </c>
      <c r="FS111" s="563"/>
      <c r="FT111" s="563"/>
      <c r="FU111" s="563"/>
      <c r="FV111" s="563"/>
      <c r="FW111" s="563"/>
      <c r="FX111" s="563"/>
      <c r="FY111" s="563">
        <v>0</v>
      </c>
      <c r="FZ111" s="563"/>
      <c r="GA111" s="563"/>
      <c r="GB111" s="563"/>
      <c r="GC111" s="563"/>
      <c r="GD111" s="563"/>
      <c r="GE111" s="563"/>
      <c r="GF111" s="563">
        <v>0</v>
      </c>
      <c r="GG111" s="563"/>
      <c r="GH111" s="563"/>
      <c r="GI111" s="563"/>
      <c r="GJ111" s="563"/>
      <c r="GK111" s="563"/>
      <c r="GL111" s="563"/>
      <c r="GM111" s="563">
        <v>0</v>
      </c>
      <c r="GN111" s="563"/>
      <c r="GO111" s="563"/>
      <c r="GP111" s="563"/>
      <c r="GQ111" s="563"/>
      <c r="GR111" s="563"/>
      <c r="GS111" s="563"/>
      <c r="GT111" s="563">
        <v>0</v>
      </c>
      <c r="GU111" s="563"/>
      <c r="GV111" s="563"/>
      <c r="GW111" s="563"/>
      <c r="GX111" s="563"/>
      <c r="GY111" s="563"/>
      <c r="GZ111" s="563"/>
    </row>
    <row r="112" spans="2:208" ht="12.75" customHeight="1" thickTop="1" thickBot="1">
      <c r="B112" s="617" t="s">
        <v>118</v>
      </c>
      <c r="C112" s="617"/>
      <c r="D112" s="617"/>
      <c r="E112" s="617"/>
      <c r="F112" s="617"/>
      <c r="G112" s="617"/>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4">
        <v>0</v>
      </c>
      <c r="AI112" s="615"/>
      <c r="AJ112" s="615"/>
      <c r="AK112" s="615"/>
      <c r="AL112" s="615"/>
      <c r="AM112" s="615"/>
      <c r="AN112" s="615"/>
      <c r="AO112" s="615"/>
      <c r="AP112" s="616"/>
      <c r="AQ112" s="614">
        <v>0</v>
      </c>
      <c r="AR112" s="615"/>
      <c r="AS112" s="615"/>
      <c r="AT112" s="615"/>
      <c r="AU112" s="615"/>
      <c r="AV112" s="615"/>
      <c r="AW112" s="615"/>
      <c r="AX112" s="615"/>
      <c r="AY112" s="616"/>
      <c r="BB112" s="479">
        <f>AQ112-AH112</f>
        <v>0</v>
      </c>
      <c r="BC112" s="479"/>
      <c r="BD112" s="479"/>
      <c r="BE112" s="479"/>
      <c r="BF112" s="479"/>
      <c r="BG112" s="479"/>
      <c r="BH112" s="479"/>
      <c r="BI112" s="479"/>
      <c r="BJ112" s="479"/>
      <c r="BK112" s="479"/>
      <c r="BL112" s="590">
        <f>IF(AQ112=0,0.9,IF(CF112=0,0,CF112/AQ112))</f>
        <v>0.9</v>
      </c>
      <c r="BM112" s="590"/>
      <c r="BN112" s="590"/>
      <c r="BO112" s="590"/>
      <c r="BP112" s="590"/>
      <c r="BQ112" s="590"/>
      <c r="BR112" s="590"/>
      <c r="BS112" s="590"/>
      <c r="BT112" s="590"/>
      <c r="BU112" s="590"/>
      <c r="BV112" s="451">
        <v>0</v>
      </c>
      <c r="BW112" s="451"/>
      <c r="BX112" s="451"/>
      <c r="BY112" s="451"/>
      <c r="BZ112" s="451"/>
      <c r="CA112" s="451"/>
      <c r="CB112" s="451"/>
      <c r="CC112" s="451"/>
      <c r="CD112" s="451"/>
      <c r="CE112" s="451"/>
      <c r="CF112" s="451">
        <v>0</v>
      </c>
      <c r="CG112" s="451"/>
      <c r="CH112" s="451"/>
      <c r="CI112" s="451"/>
      <c r="CJ112" s="451"/>
      <c r="CK112" s="451"/>
      <c r="CL112" s="451"/>
      <c r="CM112" s="451"/>
      <c r="CN112" s="451"/>
      <c r="CO112" s="451"/>
      <c r="CP112" s="480">
        <f>CF112</f>
        <v>0</v>
      </c>
      <c r="CQ112" s="480"/>
      <c r="CR112" s="480"/>
      <c r="CS112" s="480"/>
      <c r="CT112" s="480"/>
      <c r="CU112" s="480"/>
      <c r="CV112" s="480"/>
      <c r="CW112" s="480"/>
      <c r="CX112" s="480"/>
      <c r="CY112" s="480"/>
      <c r="FC112" s="570" t="s">
        <v>183</v>
      </c>
      <c r="FD112" s="570"/>
      <c r="FE112" s="570"/>
      <c r="FF112" s="570"/>
      <c r="FG112" s="570"/>
      <c r="FH112" s="570"/>
      <c r="FI112" s="570"/>
      <c r="FJ112" s="570"/>
      <c r="FK112" s="460">
        <f>FK102+FK103+FK104+FK105+FK106+FK107+FK108+FK109+FK110+FK111</f>
        <v>0</v>
      </c>
      <c r="FL112" s="460"/>
      <c r="FM112" s="460"/>
      <c r="FN112" s="460"/>
      <c r="FO112" s="460"/>
      <c r="FP112" s="460"/>
      <c r="FQ112" s="460"/>
      <c r="FR112" s="460">
        <f>FR102+FR103+FR104+FR105+FR106+FR107+FR108+FR109+FR110+FR111</f>
        <v>0</v>
      </c>
      <c r="FS112" s="460"/>
      <c r="FT112" s="460"/>
      <c r="FU112" s="460"/>
      <c r="FV112" s="460"/>
      <c r="FW112" s="460"/>
      <c r="FX112" s="460"/>
      <c r="FY112" s="460">
        <f>FY102+FY103+FY104+FY105+FY106+FY107+FY108+FY109+FY110+FY111</f>
        <v>0</v>
      </c>
      <c r="FZ112" s="460"/>
      <c r="GA112" s="460"/>
      <c r="GB112" s="460"/>
      <c r="GC112" s="460"/>
      <c r="GD112" s="460"/>
      <c r="GE112" s="460"/>
      <c r="GF112" s="460">
        <f>GF102+GF103+GF104+GF105+GF106+GF107+GF108+GF109+GF110+GF111</f>
        <v>0</v>
      </c>
      <c r="GG112" s="460"/>
      <c r="GH112" s="460"/>
      <c r="GI112" s="460"/>
      <c r="GJ112" s="460"/>
      <c r="GK112" s="460"/>
      <c r="GL112" s="460"/>
      <c r="GM112" s="460">
        <f>GM102+GM103+GM104+GM105+GM106+GM107+GM108+GM109+GM110+GM111</f>
        <v>0</v>
      </c>
      <c r="GN112" s="460"/>
      <c r="GO112" s="460"/>
      <c r="GP112" s="460"/>
      <c r="GQ112" s="460"/>
      <c r="GR112" s="460"/>
      <c r="GS112" s="460"/>
      <c r="GT112" s="460">
        <f>GT102+GT103+GT104+GT105+GT106+GT107+GT108+GT109+GT110+GT111</f>
        <v>0</v>
      </c>
      <c r="GU112" s="460"/>
      <c r="GV112" s="460"/>
      <c r="GW112" s="460"/>
      <c r="GX112" s="460"/>
      <c r="GY112" s="460"/>
      <c r="GZ112" s="460"/>
    </row>
    <row r="113" spans="2:208" ht="12.75" customHeight="1" thickTop="1">
      <c r="B113" s="611"/>
      <c r="C113" s="611"/>
      <c r="D113" s="611"/>
      <c r="E113" s="611"/>
      <c r="F113" s="611"/>
      <c r="G113" s="611"/>
      <c r="H113" s="611"/>
      <c r="I113" s="611"/>
      <c r="J113" s="611"/>
      <c r="K113" s="611"/>
      <c r="L113" s="611"/>
      <c r="M113" s="611"/>
      <c r="N113" s="611"/>
      <c r="O113" s="611"/>
      <c r="P113" s="611"/>
      <c r="Q113" s="611"/>
      <c r="R113" s="611"/>
      <c r="S113" s="611"/>
      <c r="T113" s="611"/>
      <c r="U113" s="611"/>
      <c r="V113" s="611"/>
      <c r="W113" s="611"/>
      <c r="X113" s="611"/>
      <c r="Y113" s="611"/>
      <c r="Z113" s="611"/>
      <c r="AA113" s="611"/>
      <c r="AB113" s="611"/>
      <c r="AC113" s="611"/>
      <c r="AD113" s="611"/>
      <c r="AE113" s="611"/>
      <c r="AF113" s="611"/>
      <c r="AG113" s="611"/>
      <c r="AH113" s="483"/>
      <c r="AI113" s="483"/>
      <c r="AJ113" s="483"/>
      <c r="AK113" s="483"/>
      <c r="AL113" s="483"/>
      <c r="AM113" s="483"/>
      <c r="AN113" s="483"/>
      <c r="AO113" s="483"/>
      <c r="AP113" s="483"/>
      <c r="AQ113" s="483"/>
      <c r="AR113" s="483"/>
      <c r="AS113" s="483"/>
      <c r="AT113" s="483"/>
      <c r="AU113" s="483"/>
      <c r="AV113" s="483"/>
      <c r="AW113" s="483"/>
      <c r="AX113" s="483"/>
      <c r="AY113" s="483"/>
      <c r="BB113" s="483"/>
      <c r="BC113" s="483"/>
      <c r="BD113" s="483"/>
      <c r="BE113" s="483"/>
      <c r="BF113" s="483"/>
      <c r="BG113" s="483"/>
      <c r="BH113" s="483"/>
      <c r="BI113" s="483"/>
      <c r="BJ113" s="483"/>
      <c r="BK113" s="483"/>
      <c r="BL113" s="576"/>
      <c r="BM113" s="576"/>
      <c r="BN113" s="576"/>
      <c r="BO113" s="576"/>
      <c r="BP113" s="576"/>
      <c r="BQ113" s="576"/>
      <c r="BR113" s="576"/>
      <c r="BS113" s="576"/>
      <c r="BT113" s="576"/>
      <c r="BU113" s="576"/>
      <c r="BV113" s="483"/>
      <c r="BW113" s="483"/>
      <c r="BX113" s="483"/>
      <c r="BY113" s="483"/>
      <c r="BZ113" s="483"/>
      <c r="CA113" s="483"/>
      <c r="CB113" s="483"/>
      <c r="CC113" s="483"/>
      <c r="CD113" s="483"/>
      <c r="CE113" s="483"/>
      <c r="CF113" s="483"/>
      <c r="CG113" s="483"/>
      <c r="CH113" s="483"/>
      <c r="CI113" s="483"/>
      <c r="CJ113" s="483"/>
      <c r="CK113" s="483"/>
      <c r="CL113" s="483"/>
      <c r="CM113" s="483"/>
      <c r="CN113" s="483"/>
      <c r="CO113" s="483"/>
      <c r="CP113" s="483"/>
      <c r="CQ113" s="483"/>
      <c r="CR113" s="483"/>
      <c r="CS113" s="483"/>
      <c r="CT113" s="483"/>
      <c r="CU113" s="483"/>
      <c r="CV113" s="483"/>
      <c r="CW113" s="483"/>
      <c r="CX113" s="483"/>
      <c r="CY113" s="483"/>
      <c r="FC113" s="16" t="str">
        <f>Coversheets!$B$51</f>
        <v>S.A.&amp;I. Form 2641R99 Entity: Type in Name of City City, 99</v>
      </c>
      <c r="GR113" s="446">
        <f ca="1">$AP$52</f>
        <v>41499.346880902776</v>
      </c>
      <c r="GS113" s="446"/>
      <c r="GT113" s="446"/>
      <c r="GU113" s="446"/>
      <c r="GV113" s="446"/>
      <c r="GW113" s="446"/>
      <c r="GX113" s="446"/>
      <c r="GY113" s="446"/>
      <c r="GZ113" s="446"/>
    </row>
    <row r="114" spans="2:208" ht="12.75" customHeight="1" thickBot="1">
      <c r="B114" s="84"/>
      <c r="C114" s="85"/>
      <c r="D114" s="85"/>
      <c r="E114" s="85"/>
      <c r="F114" s="85" t="s">
        <v>119</v>
      </c>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6"/>
      <c r="AH114" s="447">
        <f>AH110+AH87+CH19+AH112</f>
        <v>0</v>
      </c>
      <c r="AI114" s="447"/>
      <c r="AJ114" s="447"/>
      <c r="AK114" s="447"/>
      <c r="AL114" s="447"/>
      <c r="AM114" s="447"/>
      <c r="AN114" s="447"/>
      <c r="AO114" s="447"/>
      <c r="AP114" s="447"/>
      <c r="AQ114" s="447">
        <f>AQ110+AQ87+CQ19+AQ112</f>
        <v>0</v>
      </c>
      <c r="AR114" s="447"/>
      <c r="AS114" s="447"/>
      <c r="AT114" s="447"/>
      <c r="AU114" s="447"/>
      <c r="AV114" s="447"/>
      <c r="AW114" s="447"/>
      <c r="AX114" s="447"/>
      <c r="AY114" s="447"/>
      <c r="BB114" s="447">
        <f>BB110+BB87+DB19+BB112</f>
        <v>0</v>
      </c>
      <c r="BC114" s="447"/>
      <c r="BD114" s="447"/>
      <c r="BE114" s="447"/>
      <c r="BF114" s="447"/>
      <c r="BG114" s="447"/>
      <c r="BH114" s="447"/>
      <c r="BI114" s="447"/>
      <c r="BJ114" s="447"/>
      <c r="BK114" s="447"/>
      <c r="BL114" s="571"/>
      <c r="BM114" s="571"/>
      <c r="BN114" s="571"/>
      <c r="BO114" s="571"/>
      <c r="BP114" s="571"/>
      <c r="BQ114" s="571"/>
      <c r="BR114" s="571"/>
      <c r="BS114" s="571"/>
      <c r="BT114" s="571"/>
      <c r="BU114" s="571"/>
      <c r="BV114" s="447">
        <f>BV110+BV87+DV19+BV112</f>
        <v>0</v>
      </c>
      <c r="BW114" s="447"/>
      <c r="BX114" s="447"/>
      <c r="BY114" s="447"/>
      <c r="BZ114" s="447"/>
      <c r="CA114" s="447"/>
      <c r="CB114" s="447"/>
      <c r="CC114" s="447"/>
      <c r="CD114" s="447"/>
      <c r="CE114" s="447"/>
      <c r="CF114" s="447">
        <f>CF110+CF87+EF19+CF112</f>
        <v>0</v>
      </c>
      <c r="CG114" s="447"/>
      <c r="CH114" s="447"/>
      <c r="CI114" s="447"/>
      <c r="CJ114" s="447"/>
      <c r="CK114" s="447"/>
      <c r="CL114" s="447"/>
      <c r="CM114" s="447"/>
      <c r="CN114" s="447"/>
      <c r="CO114" s="447"/>
      <c r="CP114" s="447">
        <f>CP110+CP87+EP19+CP112</f>
        <v>0</v>
      </c>
      <c r="CQ114" s="447"/>
      <c r="CR114" s="447"/>
      <c r="CS114" s="447"/>
      <c r="CT114" s="447"/>
      <c r="CU114" s="447"/>
      <c r="CV114" s="447"/>
      <c r="CW114" s="447"/>
      <c r="CX114" s="447"/>
      <c r="CY114" s="447"/>
    </row>
    <row r="115" spans="2:208" ht="12.75" customHeight="1" thickTop="1">
      <c r="C115" s="16" t="str">
        <f>Coversheets!$B$51</f>
        <v>S.A.&amp;I. Form 2641R99 Entity: Type in Name of City City, 99</v>
      </c>
      <c r="AQ115" s="446">
        <f ca="1">$AP$52</f>
        <v>41499.346880902776</v>
      </c>
      <c r="AR115" s="446"/>
      <c r="AS115" s="446"/>
      <c r="AT115" s="446"/>
      <c r="AU115" s="446"/>
      <c r="AV115" s="446"/>
      <c r="AW115" s="446"/>
      <c r="AX115" s="446"/>
      <c r="AY115" s="446"/>
      <c r="BC115" s="25" t="str">
        <f>Coversheets!$B$51</f>
        <v>S.A.&amp;I. Form 2641R99 Entity: Type in Name of City City, 99</v>
      </c>
      <c r="CQ115" s="446">
        <f ca="1">$AP$52</f>
        <v>41499.346880902776</v>
      </c>
      <c r="CR115" s="446"/>
      <c r="CS115" s="446"/>
      <c r="CT115" s="446"/>
      <c r="CU115" s="446"/>
      <c r="CV115" s="446"/>
      <c r="CW115" s="446"/>
      <c r="CX115" s="446"/>
      <c r="CY115" s="446"/>
    </row>
    <row r="116" spans="2:208" ht="11.25" customHeight="1">
      <c r="B116" s="498" t="str">
        <f>$B$59</f>
        <v>GENERAL FUND ACCOUNTS COVERING THE PERIOD JULY 1, 2011, to JUNE 30, 2012</v>
      </c>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BB116" s="498" t="str">
        <f>$B$59</f>
        <v>GENERAL FUND ACCOUNTS COVERING THE PERIOD JULY 1, 2011, to JUNE 30, 2012</v>
      </c>
      <c r="BC116" s="498"/>
      <c r="BD116" s="498"/>
      <c r="BE116" s="498"/>
      <c r="BF116" s="498"/>
      <c r="BG116" s="498"/>
      <c r="BH116" s="498"/>
      <c r="BI116" s="498"/>
      <c r="BJ116" s="498"/>
      <c r="BK116" s="498"/>
      <c r="BL116" s="498"/>
      <c r="BM116" s="498"/>
      <c r="BN116" s="498"/>
      <c r="BO116" s="498"/>
      <c r="BP116" s="498"/>
      <c r="BQ116" s="498"/>
      <c r="BR116" s="498"/>
      <c r="BS116" s="498"/>
      <c r="BT116" s="498"/>
      <c r="BU116" s="498"/>
      <c r="BV116" s="498"/>
      <c r="BW116" s="498"/>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8"/>
      <c r="CU116" s="498"/>
      <c r="CV116" s="498"/>
      <c r="CW116" s="498"/>
      <c r="CX116" s="498"/>
      <c r="CY116" s="498"/>
      <c r="DB116" s="498" t="str">
        <f>$B$59</f>
        <v>GENERAL FUND ACCOUNTS COVERING THE PERIOD JULY 1, 2011, to JUNE 30, 2012</v>
      </c>
      <c r="DC116" s="498"/>
      <c r="DD116" s="498"/>
      <c r="DE116" s="498"/>
      <c r="DF116" s="498"/>
      <c r="DG116" s="498"/>
      <c r="DH116" s="498"/>
      <c r="DI116" s="498"/>
      <c r="DJ116" s="498"/>
      <c r="DK116" s="498"/>
      <c r="DL116" s="498"/>
      <c r="DM116" s="498"/>
      <c r="DN116" s="498"/>
      <c r="DO116" s="498"/>
      <c r="DP116" s="498"/>
      <c r="DQ116" s="498"/>
      <c r="DR116" s="498"/>
      <c r="DS116" s="498"/>
      <c r="DT116" s="498"/>
      <c r="DU116" s="498"/>
      <c r="DV116" s="498"/>
      <c r="DW116" s="498"/>
      <c r="DX116" s="498"/>
      <c r="DY116" s="498"/>
      <c r="DZ116" s="498"/>
      <c r="EA116" s="498"/>
      <c r="EB116" s="498"/>
      <c r="EC116" s="498"/>
      <c r="ED116" s="498"/>
      <c r="EE116" s="498"/>
      <c r="EF116" s="498"/>
      <c r="EG116" s="498"/>
      <c r="EH116" s="498"/>
      <c r="EI116" s="498"/>
      <c r="EJ116" s="498"/>
      <c r="EK116" s="498"/>
      <c r="EL116" s="498"/>
      <c r="EM116" s="498"/>
      <c r="EN116" s="498"/>
      <c r="EO116" s="498"/>
      <c r="EP116" s="498"/>
      <c r="EQ116" s="498"/>
      <c r="ER116" s="498"/>
      <c r="ES116" s="498"/>
      <c r="ET116" s="498"/>
      <c r="EU116" s="498"/>
      <c r="EV116" s="498"/>
      <c r="EW116" s="498"/>
      <c r="EX116" s="498"/>
      <c r="EY116" s="498"/>
      <c r="FC116" s="498" t="str">
        <f>$B$59</f>
        <v>GENERAL FUND ACCOUNTS COVERING THE PERIOD JULY 1, 2011, to JUNE 30, 2012</v>
      </c>
      <c r="FD116" s="498"/>
      <c r="FE116" s="498"/>
      <c r="FF116" s="498"/>
      <c r="FG116" s="498"/>
      <c r="FH116" s="498"/>
      <c r="FI116" s="498"/>
      <c r="FJ116" s="498"/>
      <c r="FK116" s="498"/>
      <c r="FL116" s="498"/>
      <c r="FM116" s="498"/>
      <c r="FN116" s="498"/>
      <c r="FO116" s="498"/>
      <c r="FP116" s="498"/>
      <c r="FQ116" s="498"/>
      <c r="FR116" s="498"/>
      <c r="FS116" s="498"/>
      <c r="FT116" s="498"/>
      <c r="FU116" s="498"/>
      <c r="FV116" s="498"/>
      <c r="FW116" s="498"/>
      <c r="FX116" s="498"/>
      <c r="FY116" s="498"/>
      <c r="FZ116" s="498"/>
      <c r="GA116" s="498"/>
      <c r="GB116" s="498"/>
      <c r="GC116" s="498"/>
      <c r="GD116" s="498"/>
      <c r="GE116" s="498"/>
      <c r="GF116" s="498"/>
      <c r="GG116" s="498"/>
      <c r="GH116" s="498"/>
      <c r="GI116" s="498"/>
      <c r="GJ116" s="498"/>
      <c r="GK116" s="498"/>
      <c r="GL116" s="498"/>
      <c r="GM116" s="498"/>
      <c r="GN116" s="498"/>
      <c r="GO116" s="498"/>
      <c r="GP116" s="498"/>
      <c r="GQ116" s="498"/>
      <c r="GR116" s="498"/>
      <c r="GS116" s="498"/>
      <c r="GT116" s="498"/>
      <c r="GU116" s="498"/>
      <c r="GV116" s="498"/>
      <c r="GW116" s="498"/>
      <c r="GX116" s="498"/>
      <c r="GY116" s="498"/>
      <c r="GZ116" s="498"/>
    </row>
    <row r="117" spans="2:208" ht="11.25" customHeight="1">
      <c r="B117" s="498" t="str">
        <f>$B$60</f>
        <v>ESTIMATE OF NEEDS FOR 2012-2013</v>
      </c>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BB117" s="498" t="str">
        <f>$B$60</f>
        <v>ESTIMATE OF NEEDS FOR 2012-2013</v>
      </c>
      <c r="BC117" s="498"/>
      <c r="BD117" s="498"/>
      <c r="BE117" s="498"/>
      <c r="BF117" s="498"/>
      <c r="BG117" s="498"/>
      <c r="BH117" s="498"/>
      <c r="BI117" s="498"/>
      <c r="BJ117" s="498"/>
      <c r="BK117" s="498"/>
      <c r="BL117" s="498"/>
      <c r="BM117" s="498"/>
      <c r="BN117" s="498"/>
      <c r="BO117" s="498"/>
      <c r="BP117" s="498"/>
      <c r="BQ117" s="498"/>
      <c r="BR117" s="498"/>
      <c r="BS117" s="498"/>
      <c r="BT117" s="498"/>
      <c r="BU117" s="498"/>
      <c r="BV117" s="498"/>
      <c r="BW117" s="498"/>
      <c r="BX117" s="498"/>
      <c r="BY117" s="498"/>
      <c r="BZ117" s="498"/>
      <c r="CA117" s="498"/>
      <c r="CB117" s="498"/>
      <c r="CC117" s="498"/>
      <c r="CD117" s="498"/>
      <c r="CE117" s="498"/>
      <c r="CF117" s="498"/>
      <c r="CG117" s="498"/>
      <c r="CH117" s="498"/>
      <c r="CI117" s="498"/>
      <c r="CJ117" s="498"/>
      <c r="CK117" s="498"/>
      <c r="CL117" s="498"/>
      <c r="CM117" s="498"/>
      <c r="CN117" s="498"/>
      <c r="CO117" s="498"/>
      <c r="CP117" s="498"/>
      <c r="CQ117" s="498"/>
      <c r="CR117" s="498"/>
      <c r="CS117" s="498"/>
      <c r="CT117" s="498"/>
      <c r="CU117" s="498"/>
      <c r="CV117" s="498"/>
      <c r="CW117" s="498"/>
      <c r="CX117" s="498"/>
      <c r="CY117" s="498"/>
      <c r="DB117" s="498" t="str">
        <f>$B$60</f>
        <v>ESTIMATE OF NEEDS FOR 2012-2013</v>
      </c>
      <c r="DC117" s="498"/>
      <c r="DD117" s="498"/>
      <c r="DE117" s="498"/>
      <c r="DF117" s="498"/>
      <c r="DG117" s="498"/>
      <c r="DH117" s="498"/>
      <c r="DI117" s="498"/>
      <c r="DJ117" s="498"/>
      <c r="DK117" s="498"/>
      <c r="DL117" s="498"/>
      <c r="DM117" s="498"/>
      <c r="DN117" s="498"/>
      <c r="DO117" s="498"/>
      <c r="DP117" s="498"/>
      <c r="DQ117" s="498"/>
      <c r="DR117" s="498"/>
      <c r="DS117" s="498"/>
      <c r="DT117" s="498"/>
      <c r="DU117" s="498"/>
      <c r="DV117" s="498"/>
      <c r="DW117" s="498"/>
      <c r="DX117" s="498"/>
      <c r="DY117" s="498"/>
      <c r="DZ117" s="498"/>
      <c r="EA117" s="498"/>
      <c r="EB117" s="498"/>
      <c r="EC117" s="498"/>
      <c r="ED117" s="498"/>
      <c r="EE117" s="498"/>
      <c r="EF117" s="498"/>
      <c r="EG117" s="498"/>
      <c r="EH117" s="498"/>
      <c r="EI117" s="498"/>
      <c r="EJ117" s="498"/>
      <c r="EK117" s="498"/>
      <c r="EL117" s="498"/>
      <c r="EM117" s="498"/>
      <c r="EN117" s="498"/>
      <c r="EO117" s="498"/>
      <c r="EP117" s="498"/>
      <c r="EQ117" s="498"/>
      <c r="ER117" s="498"/>
      <c r="ES117" s="498"/>
      <c r="ET117" s="498"/>
      <c r="EU117" s="498"/>
      <c r="EV117" s="498"/>
      <c r="EW117" s="498"/>
      <c r="EX117" s="498"/>
      <c r="EY117" s="498"/>
      <c r="FC117" s="498" t="str">
        <f>$B$60</f>
        <v>ESTIMATE OF NEEDS FOR 2012-2013</v>
      </c>
      <c r="FD117" s="498"/>
      <c r="FE117" s="498"/>
      <c r="FF117" s="498"/>
      <c r="FG117" s="498"/>
      <c r="FH117" s="498"/>
      <c r="FI117" s="498"/>
      <c r="FJ117" s="498"/>
      <c r="FK117" s="498"/>
      <c r="FL117" s="498"/>
      <c r="FM117" s="498"/>
      <c r="FN117" s="498"/>
      <c r="FO117" s="498"/>
      <c r="FP117" s="498"/>
      <c r="FQ117" s="498"/>
      <c r="FR117" s="498"/>
      <c r="FS117" s="498"/>
      <c r="FT117" s="498"/>
      <c r="FU117" s="498"/>
      <c r="FV117" s="498"/>
      <c r="FW117" s="498"/>
      <c r="FX117" s="498"/>
      <c r="FY117" s="498"/>
      <c r="FZ117" s="498"/>
      <c r="GA117" s="498"/>
      <c r="GB117" s="498"/>
      <c r="GC117" s="498"/>
      <c r="GD117" s="498"/>
      <c r="GE117" s="498"/>
      <c r="GF117" s="498"/>
      <c r="GG117" s="498"/>
      <c r="GH117" s="498"/>
      <c r="GI117" s="498"/>
      <c r="GJ117" s="498"/>
      <c r="GK117" s="498"/>
      <c r="GL117" s="498"/>
      <c r="GM117" s="498"/>
      <c r="GN117" s="498"/>
      <c r="GO117" s="498"/>
      <c r="GP117" s="498"/>
      <c r="GQ117" s="498"/>
      <c r="GR117" s="498"/>
      <c r="GS117" s="498"/>
      <c r="GT117" s="498"/>
      <c r="GU117" s="498"/>
      <c r="GV117" s="498"/>
      <c r="GW117" s="498"/>
      <c r="GX117" s="498"/>
      <c r="GY117" s="498"/>
      <c r="GZ117" s="498"/>
    </row>
    <row r="118" spans="2:208" ht="12.75" customHeight="1" thickBot="1">
      <c r="B118" s="16" t="s">
        <v>30</v>
      </c>
      <c r="AY118" s="18" t="s">
        <v>184</v>
      </c>
      <c r="CY118" s="18" t="s">
        <v>244</v>
      </c>
      <c r="DB118" s="16" t="s">
        <v>30</v>
      </c>
      <c r="EY118" s="18" t="s">
        <v>257</v>
      </c>
      <c r="GZ118" s="18" t="s">
        <v>307</v>
      </c>
    </row>
    <row r="119" spans="2:208" ht="12.75" customHeight="1" thickTop="1">
      <c r="B119" s="77" t="s">
        <v>185</v>
      </c>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9"/>
      <c r="BB119" s="537" t="s">
        <v>245</v>
      </c>
      <c r="BC119" s="538"/>
      <c r="BD119" s="538"/>
      <c r="BE119" s="538"/>
      <c r="BF119" s="538"/>
      <c r="BG119" s="538"/>
      <c r="BH119" s="538"/>
      <c r="BI119" s="538"/>
      <c r="BJ119" s="538"/>
      <c r="BK119" s="538"/>
      <c r="BL119" s="538"/>
      <c r="BM119" s="538"/>
      <c r="BN119" s="538"/>
      <c r="BO119" s="538"/>
      <c r="BP119" s="538"/>
      <c r="BQ119" s="538"/>
      <c r="BR119" s="538"/>
      <c r="BS119" s="538"/>
      <c r="BT119" s="538"/>
      <c r="BU119" s="538"/>
      <c r="BV119" s="538"/>
      <c r="BW119" s="538"/>
      <c r="BX119" s="538"/>
      <c r="BY119" s="538"/>
      <c r="BZ119" s="538"/>
      <c r="CA119" s="538"/>
      <c r="CB119" s="538"/>
      <c r="CC119" s="538"/>
      <c r="CD119" s="538"/>
      <c r="CE119" s="538"/>
      <c r="CF119" s="538"/>
      <c r="CG119" s="538"/>
      <c r="CH119" s="538"/>
      <c r="CI119" s="538"/>
      <c r="CJ119" s="538"/>
      <c r="CK119" s="538"/>
      <c r="CL119" s="538"/>
      <c r="CM119" s="538"/>
      <c r="CN119" s="538"/>
      <c r="CO119" s="538"/>
      <c r="CP119" s="538"/>
      <c r="CQ119" s="538"/>
      <c r="CR119" s="538"/>
      <c r="CS119" s="538"/>
      <c r="CT119" s="538"/>
      <c r="CU119" s="538"/>
      <c r="CV119" s="538"/>
      <c r="CW119" s="538"/>
      <c r="CX119" s="538"/>
      <c r="CY119" s="539"/>
      <c r="DB119" s="499" t="s">
        <v>258</v>
      </c>
      <c r="DC119" s="500"/>
      <c r="DD119" s="500"/>
      <c r="DE119" s="500"/>
      <c r="DF119" s="500"/>
      <c r="DG119" s="500"/>
      <c r="DH119" s="500"/>
      <c r="DI119" s="500"/>
      <c r="DJ119" s="500"/>
      <c r="DK119" s="500"/>
      <c r="DL119" s="500"/>
      <c r="DM119" s="500"/>
      <c r="DN119" s="500"/>
      <c r="DO119" s="500"/>
      <c r="DP119" s="500"/>
      <c r="DQ119" s="500"/>
      <c r="DR119" s="500"/>
      <c r="DS119" s="500"/>
      <c r="DT119" s="500"/>
      <c r="DU119" s="500"/>
      <c r="DV119" s="500"/>
      <c r="DW119" s="500"/>
      <c r="DX119" s="467"/>
      <c r="DY119" s="467"/>
      <c r="DZ119" s="467"/>
      <c r="EA119" s="467"/>
      <c r="EB119" s="467"/>
      <c r="EC119" s="467"/>
      <c r="ED119" s="467"/>
      <c r="EE119" s="467"/>
      <c r="EF119" s="467"/>
      <c r="EG119" s="467"/>
      <c r="EH119" s="467"/>
      <c r="EI119" s="467"/>
      <c r="EJ119" s="467"/>
      <c r="EK119" s="467"/>
      <c r="EL119" s="467"/>
      <c r="EM119" s="467"/>
      <c r="EN119" s="467"/>
      <c r="EO119" s="467"/>
      <c r="EP119" s="467"/>
      <c r="EQ119" s="467"/>
      <c r="ER119" s="467"/>
      <c r="ES119" s="467"/>
      <c r="ET119" s="467"/>
      <c r="EU119" s="467"/>
      <c r="EV119" s="467"/>
      <c r="EW119" s="467"/>
      <c r="EX119" s="467"/>
      <c r="EY119" s="470"/>
      <c r="FC119" s="537" t="s">
        <v>245</v>
      </c>
      <c r="FD119" s="538"/>
      <c r="FE119" s="538"/>
      <c r="FF119" s="538"/>
      <c r="FG119" s="538"/>
      <c r="FH119" s="538"/>
      <c r="FI119" s="538"/>
      <c r="FJ119" s="538"/>
      <c r="FK119" s="538"/>
      <c r="FL119" s="538"/>
      <c r="FM119" s="538"/>
      <c r="FN119" s="538"/>
      <c r="FO119" s="538"/>
      <c r="FP119" s="538"/>
      <c r="FQ119" s="538"/>
      <c r="FR119" s="538"/>
      <c r="FS119" s="538"/>
      <c r="FT119" s="538"/>
      <c r="FU119" s="538"/>
      <c r="FV119" s="538"/>
      <c r="FW119" s="538"/>
      <c r="FX119" s="538"/>
      <c r="FY119" s="538"/>
      <c r="FZ119" s="538"/>
      <c r="GA119" s="538"/>
      <c r="GB119" s="538"/>
      <c r="GC119" s="538"/>
      <c r="GD119" s="538"/>
      <c r="GE119" s="538"/>
      <c r="GF119" s="538"/>
      <c r="GG119" s="538"/>
      <c r="GH119" s="538"/>
      <c r="GI119" s="538"/>
      <c r="GJ119" s="538"/>
      <c r="GK119" s="538"/>
      <c r="GL119" s="538"/>
      <c r="GM119" s="538"/>
      <c r="GN119" s="538"/>
      <c r="GO119" s="538"/>
      <c r="GP119" s="538"/>
      <c r="GQ119" s="538"/>
      <c r="GR119" s="538"/>
      <c r="GS119" s="538"/>
      <c r="GT119" s="538"/>
      <c r="GU119" s="538"/>
      <c r="GV119" s="538"/>
      <c r="GW119" s="538"/>
      <c r="GX119" s="538"/>
      <c r="GY119" s="538"/>
      <c r="GZ119" s="539"/>
    </row>
    <row r="120" spans="2:208" ht="12.75" customHeight="1">
      <c r="B120" s="565"/>
      <c r="C120" s="498"/>
      <c r="D120" s="498"/>
      <c r="E120" s="498"/>
      <c r="F120" s="498"/>
      <c r="G120" s="498"/>
      <c r="H120" s="498"/>
      <c r="I120" s="498"/>
      <c r="J120" s="498"/>
      <c r="K120" s="498"/>
      <c r="L120" s="498"/>
      <c r="M120" s="498"/>
      <c r="N120" s="498"/>
      <c r="O120" s="498"/>
      <c r="P120" s="498"/>
      <c r="Q120" s="498"/>
      <c r="R120" s="498"/>
      <c r="S120" s="498"/>
      <c r="T120" s="498"/>
      <c r="U120" s="498"/>
      <c r="V120" s="498"/>
      <c r="W120" s="566"/>
      <c r="X120" s="444" t="str">
        <f>"FISCAL YEAR ENDING JUNE 30, "&amp;Help!C18</f>
        <v>FISCAL YEAR ENDING JUNE 30, 2011</v>
      </c>
      <c r="Y120" s="442"/>
      <c r="Z120" s="442"/>
      <c r="AA120" s="442"/>
      <c r="AB120" s="442"/>
      <c r="AC120" s="442"/>
      <c r="AD120" s="442"/>
      <c r="AE120" s="442"/>
      <c r="AF120" s="442"/>
      <c r="AG120" s="442"/>
      <c r="AH120" s="442"/>
      <c r="AI120" s="442"/>
      <c r="AJ120" s="442"/>
      <c r="AK120" s="442"/>
      <c r="AL120" s="442"/>
      <c r="AM120" s="442"/>
      <c r="AN120" s="442"/>
      <c r="AO120" s="442"/>
      <c r="AP120" s="442"/>
      <c r="AQ120" s="442"/>
      <c r="AR120" s="443"/>
      <c r="AS120" s="462"/>
      <c r="AT120" s="463"/>
      <c r="AU120" s="463"/>
      <c r="AV120" s="463"/>
      <c r="AW120" s="463"/>
      <c r="AX120" s="463"/>
      <c r="AY120" s="465"/>
      <c r="BB120" s="441" t="str">
        <f>"FISCAL YEAR ENDING JUNE 30, "&amp;Help!C18+1</f>
        <v>FISCAL YEAR ENDING JUNE 30, 2012</v>
      </c>
      <c r="BC120" s="442"/>
      <c r="BD120" s="442"/>
      <c r="BE120" s="442"/>
      <c r="BF120" s="442"/>
      <c r="BG120" s="442"/>
      <c r="BH120" s="442"/>
      <c r="BI120" s="442"/>
      <c r="BJ120" s="442"/>
      <c r="BK120" s="442"/>
      <c r="BL120" s="442"/>
      <c r="BM120" s="442"/>
      <c r="BN120" s="442"/>
      <c r="BO120" s="442"/>
      <c r="BP120" s="442"/>
      <c r="BQ120" s="442"/>
      <c r="BR120" s="442"/>
      <c r="BS120" s="442"/>
      <c r="BT120" s="442"/>
      <c r="BU120" s="442"/>
      <c r="BV120" s="442"/>
      <c r="BW120" s="442"/>
      <c r="BX120" s="442"/>
      <c r="BY120" s="442"/>
      <c r="BZ120" s="442"/>
      <c r="CA120" s="442"/>
      <c r="CB120" s="442"/>
      <c r="CC120" s="442"/>
      <c r="CD120" s="442"/>
      <c r="CE120" s="442"/>
      <c r="CF120" s="442"/>
      <c r="CG120" s="442"/>
      <c r="CH120" s="442"/>
      <c r="CI120" s="442"/>
      <c r="CJ120" s="442"/>
      <c r="CK120" s="443"/>
      <c r="CL120" s="444" t="str">
        <f>"FISCAL YEAR "&amp;Help!C18+1&amp;"-"&amp;Help!C18+2</f>
        <v>FISCAL YEAR 2012-2013</v>
      </c>
      <c r="CM120" s="442"/>
      <c r="CN120" s="442"/>
      <c r="CO120" s="442"/>
      <c r="CP120" s="442"/>
      <c r="CQ120" s="442"/>
      <c r="CR120" s="442"/>
      <c r="CS120" s="442"/>
      <c r="CT120" s="442"/>
      <c r="CU120" s="442"/>
      <c r="CV120" s="442"/>
      <c r="CW120" s="442"/>
      <c r="CX120" s="442"/>
      <c r="CY120" s="461"/>
      <c r="DB120" s="534"/>
      <c r="DC120" s="529"/>
      <c r="DD120" s="529"/>
      <c r="DE120" s="529"/>
      <c r="DF120" s="529"/>
      <c r="DG120" s="529"/>
      <c r="DH120" s="529"/>
      <c r="DI120" s="529"/>
      <c r="DJ120" s="529"/>
      <c r="DK120" s="529"/>
      <c r="DL120" s="529"/>
      <c r="DM120" s="529"/>
      <c r="DN120" s="529"/>
      <c r="DO120" s="529"/>
      <c r="DP120" s="529"/>
      <c r="DQ120" s="529"/>
      <c r="DR120" s="529"/>
      <c r="DS120" s="529"/>
      <c r="DT120" s="529"/>
      <c r="DU120" s="529"/>
      <c r="DV120" s="529"/>
      <c r="DW120" s="529"/>
      <c r="DX120" s="529" t="str">
        <f>"FISCAL YEAR ENDING JUNE 30, "&amp;Help!C18</f>
        <v>FISCAL YEAR ENDING JUNE 30, 2011</v>
      </c>
      <c r="DY120" s="529"/>
      <c r="DZ120" s="529"/>
      <c r="EA120" s="529"/>
      <c r="EB120" s="529"/>
      <c r="EC120" s="529"/>
      <c r="ED120" s="529"/>
      <c r="EE120" s="529"/>
      <c r="EF120" s="529"/>
      <c r="EG120" s="529"/>
      <c r="EH120" s="529"/>
      <c r="EI120" s="529"/>
      <c r="EJ120" s="529"/>
      <c r="EK120" s="529"/>
      <c r="EL120" s="529"/>
      <c r="EM120" s="529"/>
      <c r="EN120" s="529"/>
      <c r="EO120" s="529"/>
      <c r="EP120" s="529"/>
      <c r="EQ120" s="529"/>
      <c r="ER120" s="529"/>
      <c r="ES120" s="529"/>
      <c r="ET120" s="529"/>
      <c r="EU120" s="529"/>
      <c r="EV120" s="529"/>
      <c r="EW120" s="529"/>
      <c r="EX120" s="529"/>
      <c r="EY120" s="530"/>
      <c r="FC120" s="441" t="str">
        <f>"FISCAL YEAR ENDING JUNE 30, "&amp;Help!C18+1</f>
        <v>FISCAL YEAR ENDING JUNE 30, 2012</v>
      </c>
      <c r="FD120" s="442"/>
      <c r="FE120" s="442"/>
      <c r="FF120" s="442"/>
      <c r="FG120" s="442"/>
      <c r="FH120" s="442"/>
      <c r="FI120" s="442"/>
      <c r="FJ120" s="442"/>
      <c r="FK120" s="442"/>
      <c r="FL120" s="442"/>
      <c r="FM120" s="442"/>
      <c r="FN120" s="442"/>
      <c r="FO120" s="442"/>
      <c r="FP120" s="442"/>
      <c r="FQ120" s="442"/>
      <c r="FR120" s="442"/>
      <c r="FS120" s="442"/>
      <c r="FT120" s="442"/>
      <c r="FU120" s="442"/>
      <c r="FV120" s="442"/>
      <c r="FW120" s="442"/>
      <c r="FX120" s="442"/>
      <c r="FY120" s="442"/>
      <c r="FZ120" s="442"/>
      <c r="GA120" s="442"/>
      <c r="GB120" s="442"/>
      <c r="GC120" s="442"/>
      <c r="GD120" s="442"/>
      <c r="GE120" s="442"/>
      <c r="GF120" s="442"/>
      <c r="GG120" s="442"/>
      <c r="GH120" s="442"/>
      <c r="GI120" s="442"/>
      <c r="GJ120" s="442"/>
      <c r="GK120" s="442"/>
      <c r="GL120" s="443"/>
      <c r="GM120" s="444" t="str">
        <f>"FISCAL YEAR "&amp;Help!C18+1&amp;"-"&amp;Help!C18+2</f>
        <v>FISCAL YEAR 2012-2013</v>
      </c>
      <c r="GN120" s="442"/>
      <c r="GO120" s="442"/>
      <c r="GP120" s="442"/>
      <c r="GQ120" s="442"/>
      <c r="GR120" s="442"/>
      <c r="GS120" s="442"/>
      <c r="GT120" s="442"/>
      <c r="GU120" s="442"/>
      <c r="GV120" s="442"/>
      <c r="GW120" s="442"/>
      <c r="GX120" s="442"/>
      <c r="GY120" s="442"/>
      <c r="GZ120" s="461"/>
    </row>
    <row r="121" spans="2:208" ht="12.75" customHeight="1">
      <c r="B121" s="441" t="s">
        <v>186</v>
      </c>
      <c r="C121" s="442"/>
      <c r="D121" s="442"/>
      <c r="E121" s="442"/>
      <c r="F121" s="442"/>
      <c r="G121" s="442"/>
      <c r="H121" s="442"/>
      <c r="I121" s="442"/>
      <c r="J121" s="442"/>
      <c r="K121" s="442"/>
      <c r="L121" s="442"/>
      <c r="M121" s="442"/>
      <c r="N121" s="442"/>
      <c r="O121" s="442"/>
      <c r="P121" s="442"/>
      <c r="Q121" s="442"/>
      <c r="R121" s="442"/>
      <c r="S121" s="442"/>
      <c r="T121" s="442"/>
      <c r="U121" s="442"/>
      <c r="V121" s="442"/>
      <c r="W121" s="443"/>
      <c r="X121" s="442" t="s">
        <v>188</v>
      </c>
      <c r="Y121" s="442"/>
      <c r="Z121" s="442"/>
      <c r="AA121" s="442"/>
      <c r="AB121" s="442"/>
      <c r="AC121" s="442"/>
      <c r="AD121" s="443"/>
      <c r="AE121" s="444" t="s">
        <v>189</v>
      </c>
      <c r="AF121" s="442"/>
      <c r="AG121" s="442"/>
      <c r="AH121" s="442"/>
      <c r="AI121" s="442"/>
      <c r="AJ121" s="442"/>
      <c r="AK121" s="443"/>
      <c r="AL121" s="444" t="s">
        <v>190</v>
      </c>
      <c r="AM121" s="442"/>
      <c r="AN121" s="442"/>
      <c r="AO121" s="442"/>
      <c r="AP121" s="442"/>
      <c r="AQ121" s="442"/>
      <c r="AR121" s="443"/>
      <c r="AS121" s="444" t="s">
        <v>191</v>
      </c>
      <c r="AT121" s="442"/>
      <c r="AU121" s="442"/>
      <c r="AV121" s="442"/>
      <c r="AW121" s="442"/>
      <c r="AX121" s="442"/>
      <c r="AY121" s="461"/>
      <c r="AZ121" s="91"/>
      <c r="BB121" s="441"/>
      <c r="BC121" s="442"/>
      <c r="BD121" s="442"/>
      <c r="BE121" s="442"/>
      <c r="BF121" s="442"/>
      <c r="BG121" s="442"/>
      <c r="BH121" s="442"/>
      <c r="BI121" s="443"/>
      <c r="BJ121" s="444" t="s">
        <v>246</v>
      </c>
      <c r="BK121" s="442"/>
      <c r="BL121" s="442"/>
      <c r="BM121" s="442"/>
      <c r="BN121" s="442"/>
      <c r="BO121" s="442"/>
      <c r="BP121" s="443"/>
      <c r="BQ121" s="444" t="s">
        <v>189</v>
      </c>
      <c r="BR121" s="442"/>
      <c r="BS121" s="442"/>
      <c r="BT121" s="442"/>
      <c r="BU121" s="442"/>
      <c r="BV121" s="442"/>
      <c r="BW121" s="443"/>
      <c r="BX121" s="444" t="s">
        <v>188</v>
      </c>
      <c r="BY121" s="442"/>
      <c r="BZ121" s="442"/>
      <c r="CA121" s="442"/>
      <c r="CB121" s="442"/>
      <c r="CC121" s="442"/>
      <c r="CD121" s="443"/>
      <c r="CE121" s="444" t="s">
        <v>193</v>
      </c>
      <c r="CF121" s="442"/>
      <c r="CG121" s="442"/>
      <c r="CH121" s="442"/>
      <c r="CI121" s="442"/>
      <c r="CJ121" s="442"/>
      <c r="CK121" s="443"/>
      <c r="CL121" s="444" t="s">
        <v>247</v>
      </c>
      <c r="CM121" s="442"/>
      <c r="CN121" s="442"/>
      <c r="CO121" s="442"/>
      <c r="CP121" s="442"/>
      <c r="CQ121" s="442"/>
      <c r="CR121" s="443"/>
      <c r="CS121" s="444" t="s">
        <v>130</v>
      </c>
      <c r="CT121" s="442"/>
      <c r="CU121" s="442"/>
      <c r="CV121" s="442"/>
      <c r="CW121" s="442"/>
      <c r="CX121" s="442"/>
      <c r="CY121" s="461"/>
      <c r="DB121" s="534" t="s">
        <v>186</v>
      </c>
      <c r="DC121" s="529"/>
      <c r="DD121" s="529"/>
      <c r="DE121" s="529"/>
      <c r="DF121" s="529"/>
      <c r="DG121" s="529"/>
      <c r="DH121" s="529"/>
      <c r="DI121" s="529"/>
      <c r="DJ121" s="529"/>
      <c r="DK121" s="529"/>
      <c r="DL121" s="529"/>
      <c r="DM121" s="529"/>
      <c r="DN121" s="529"/>
      <c r="DO121" s="529"/>
      <c r="DP121" s="529"/>
      <c r="DQ121" s="529"/>
      <c r="DR121" s="529"/>
      <c r="DS121" s="529"/>
      <c r="DT121" s="529"/>
      <c r="DU121" s="529"/>
      <c r="DV121" s="529"/>
      <c r="DW121" s="529"/>
      <c r="DX121" s="529" t="s">
        <v>188</v>
      </c>
      <c r="DY121" s="529"/>
      <c r="DZ121" s="529"/>
      <c r="EA121" s="529"/>
      <c r="EB121" s="529"/>
      <c r="EC121" s="529"/>
      <c r="ED121" s="529"/>
      <c r="EE121" s="529" t="s">
        <v>189</v>
      </c>
      <c r="EF121" s="529"/>
      <c r="EG121" s="529"/>
      <c r="EH121" s="529"/>
      <c r="EI121" s="529"/>
      <c r="EJ121" s="529"/>
      <c r="EK121" s="529"/>
      <c r="EL121" s="529" t="s">
        <v>190</v>
      </c>
      <c r="EM121" s="529"/>
      <c r="EN121" s="529"/>
      <c r="EO121" s="529"/>
      <c r="EP121" s="529"/>
      <c r="EQ121" s="529"/>
      <c r="ER121" s="529"/>
      <c r="ES121" s="529" t="s">
        <v>191</v>
      </c>
      <c r="ET121" s="529"/>
      <c r="EU121" s="529"/>
      <c r="EV121" s="529"/>
      <c r="EW121" s="529"/>
      <c r="EX121" s="529"/>
      <c r="EY121" s="530"/>
      <c r="FC121" s="441"/>
      <c r="FD121" s="442"/>
      <c r="FE121" s="442"/>
      <c r="FF121" s="442"/>
      <c r="FG121" s="442"/>
      <c r="FH121" s="442"/>
      <c r="FI121" s="442"/>
      <c r="FJ121" s="443"/>
      <c r="FK121" s="444" t="s">
        <v>246</v>
      </c>
      <c r="FL121" s="442"/>
      <c r="FM121" s="442"/>
      <c r="FN121" s="442"/>
      <c r="FO121" s="442"/>
      <c r="FP121" s="442"/>
      <c r="FQ121" s="443"/>
      <c r="FR121" s="444" t="s">
        <v>189</v>
      </c>
      <c r="FS121" s="442"/>
      <c r="FT121" s="442"/>
      <c r="FU121" s="442"/>
      <c r="FV121" s="442"/>
      <c r="FW121" s="442"/>
      <c r="FX121" s="443"/>
      <c r="FY121" s="444" t="s">
        <v>188</v>
      </c>
      <c r="FZ121" s="442"/>
      <c r="GA121" s="442"/>
      <c r="GB121" s="442"/>
      <c r="GC121" s="442"/>
      <c r="GD121" s="442"/>
      <c r="GE121" s="443"/>
      <c r="GF121" s="444" t="s">
        <v>193</v>
      </c>
      <c r="GG121" s="442"/>
      <c r="GH121" s="442"/>
      <c r="GI121" s="442"/>
      <c r="GJ121" s="442"/>
      <c r="GK121" s="442"/>
      <c r="GL121" s="443"/>
      <c r="GM121" s="444" t="s">
        <v>247</v>
      </c>
      <c r="GN121" s="442"/>
      <c r="GO121" s="442"/>
      <c r="GP121" s="442"/>
      <c r="GQ121" s="442"/>
      <c r="GR121" s="442"/>
      <c r="GS121" s="443"/>
      <c r="GT121" s="444" t="s">
        <v>130</v>
      </c>
      <c r="GU121" s="442"/>
      <c r="GV121" s="442"/>
      <c r="GW121" s="442"/>
      <c r="GX121" s="442"/>
      <c r="GY121" s="442"/>
      <c r="GZ121" s="461"/>
    </row>
    <row r="122" spans="2:208" ht="12.75" customHeight="1">
      <c r="B122" s="441" t="s">
        <v>187</v>
      </c>
      <c r="C122" s="442"/>
      <c r="D122" s="442"/>
      <c r="E122" s="442"/>
      <c r="F122" s="442"/>
      <c r="G122" s="442"/>
      <c r="H122" s="442"/>
      <c r="I122" s="442"/>
      <c r="J122" s="442"/>
      <c r="K122" s="442"/>
      <c r="L122" s="442"/>
      <c r="M122" s="442"/>
      <c r="N122" s="442"/>
      <c r="O122" s="442"/>
      <c r="P122" s="442"/>
      <c r="Q122" s="442"/>
      <c r="R122" s="442"/>
      <c r="S122" s="442"/>
      <c r="T122" s="442"/>
      <c r="U122" s="442"/>
      <c r="V122" s="442"/>
      <c r="W122" s="443"/>
      <c r="X122" s="442" t="str">
        <f>"6-30-"&amp;Help!C18</f>
        <v>6-30-2011</v>
      </c>
      <c r="Y122" s="442"/>
      <c r="Z122" s="442"/>
      <c r="AA122" s="442"/>
      <c r="AB122" s="442"/>
      <c r="AC122" s="442"/>
      <c r="AD122" s="443"/>
      <c r="AE122" s="444" t="s">
        <v>192</v>
      </c>
      <c r="AF122" s="442"/>
      <c r="AG122" s="442"/>
      <c r="AH122" s="442"/>
      <c r="AI122" s="442"/>
      <c r="AJ122" s="442"/>
      <c r="AK122" s="443"/>
      <c r="AL122" s="444" t="s">
        <v>193</v>
      </c>
      <c r="AM122" s="442"/>
      <c r="AN122" s="442"/>
      <c r="AO122" s="442"/>
      <c r="AP122" s="442"/>
      <c r="AQ122" s="442"/>
      <c r="AR122" s="443"/>
      <c r="AS122" s="495" t="s">
        <v>194</v>
      </c>
      <c r="AT122" s="496"/>
      <c r="AU122" s="496"/>
      <c r="AV122" s="496"/>
      <c r="AW122" s="496"/>
      <c r="AX122" s="496"/>
      <c r="AY122" s="564"/>
      <c r="BB122" s="441" t="s">
        <v>248</v>
      </c>
      <c r="BC122" s="442"/>
      <c r="BD122" s="442"/>
      <c r="BE122" s="442"/>
      <c r="BF122" s="442"/>
      <c r="BG122" s="442"/>
      <c r="BH122" s="442"/>
      <c r="BI122" s="443"/>
      <c r="BJ122" s="444" t="s">
        <v>249</v>
      </c>
      <c r="BK122" s="442"/>
      <c r="BL122" s="442"/>
      <c r="BM122" s="442"/>
      <c r="BN122" s="442"/>
      <c r="BO122" s="442"/>
      <c r="BP122" s="443"/>
      <c r="BQ122" s="444" t="s">
        <v>195</v>
      </c>
      <c r="BR122" s="442"/>
      <c r="BS122" s="442"/>
      <c r="BT122" s="442"/>
      <c r="BU122" s="442"/>
      <c r="BV122" s="442"/>
      <c r="BW122" s="443"/>
      <c r="BX122" s="444"/>
      <c r="BY122" s="442"/>
      <c r="BZ122" s="442"/>
      <c r="CA122" s="442"/>
      <c r="CB122" s="442"/>
      <c r="CC122" s="442"/>
      <c r="CD122" s="443"/>
      <c r="CE122" s="444" t="s">
        <v>190</v>
      </c>
      <c r="CF122" s="442"/>
      <c r="CG122" s="442"/>
      <c r="CH122" s="442"/>
      <c r="CI122" s="442"/>
      <c r="CJ122" s="442"/>
      <c r="CK122" s="443"/>
      <c r="CL122" s="444" t="s">
        <v>128</v>
      </c>
      <c r="CM122" s="442"/>
      <c r="CN122" s="442"/>
      <c r="CO122" s="442"/>
      <c r="CP122" s="442"/>
      <c r="CQ122" s="442"/>
      <c r="CR122" s="443"/>
      <c r="CS122" s="444" t="s">
        <v>1075</v>
      </c>
      <c r="CT122" s="442"/>
      <c r="CU122" s="442"/>
      <c r="CV122" s="442"/>
      <c r="CW122" s="442"/>
      <c r="CX122" s="442"/>
      <c r="CY122" s="461"/>
      <c r="DB122" s="534" t="s">
        <v>187</v>
      </c>
      <c r="DC122" s="529"/>
      <c r="DD122" s="529"/>
      <c r="DE122" s="529"/>
      <c r="DF122" s="529"/>
      <c r="DG122" s="529"/>
      <c r="DH122" s="529"/>
      <c r="DI122" s="529"/>
      <c r="DJ122" s="529"/>
      <c r="DK122" s="529"/>
      <c r="DL122" s="529"/>
      <c r="DM122" s="529"/>
      <c r="DN122" s="529"/>
      <c r="DO122" s="529"/>
      <c r="DP122" s="529"/>
      <c r="DQ122" s="529"/>
      <c r="DR122" s="529"/>
      <c r="DS122" s="529"/>
      <c r="DT122" s="529"/>
      <c r="DU122" s="529"/>
      <c r="DV122" s="529"/>
      <c r="DW122" s="529"/>
      <c r="DX122" s="529" t="str">
        <f>"6-30-"&amp;Help!C18</f>
        <v>6-30-2011</v>
      </c>
      <c r="DY122" s="529"/>
      <c r="DZ122" s="529"/>
      <c r="EA122" s="529"/>
      <c r="EB122" s="529"/>
      <c r="EC122" s="529"/>
      <c r="ED122" s="529"/>
      <c r="EE122" s="529" t="s">
        <v>192</v>
      </c>
      <c r="EF122" s="529"/>
      <c r="EG122" s="529"/>
      <c r="EH122" s="529"/>
      <c r="EI122" s="529"/>
      <c r="EJ122" s="529"/>
      <c r="EK122" s="529"/>
      <c r="EL122" s="529" t="s">
        <v>193</v>
      </c>
      <c r="EM122" s="529"/>
      <c r="EN122" s="529"/>
      <c r="EO122" s="529"/>
      <c r="EP122" s="529"/>
      <c r="EQ122" s="529"/>
      <c r="ER122" s="529"/>
      <c r="ES122" s="535" t="s">
        <v>194</v>
      </c>
      <c r="ET122" s="535"/>
      <c r="EU122" s="535"/>
      <c r="EV122" s="535"/>
      <c r="EW122" s="535"/>
      <c r="EX122" s="535"/>
      <c r="EY122" s="536"/>
      <c r="FC122" s="441" t="s">
        <v>248</v>
      </c>
      <c r="FD122" s="442"/>
      <c r="FE122" s="442"/>
      <c r="FF122" s="442"/>
      <c r="FG122" s="442"/>
      <c r="FH122" s="442"/>
      <c r="FI122" s="442"/>
      <c r="FJ122" s="443"/>
      <c r="FK122" s="444" t="s">
        <v>249</v>
      </c>
      <c r="FL122" s="442"/>
      <c r="FM122" s="442"/>
      <c r="FN122" s="442"/>
      <c r="FO122" s="442"/>
      <c r="FP122" s="442"/>
      <c r="FQ122" s="443"/>
      <c r="FR122" s="444" t="s">
        <v>195</v>
      </c>
      <c r="FS122" s="442"/>
      <c r="FT122" s="442"/>
      <c r="FU122" s="442"/>
      <c r="FV122" s="442"/>
      <c r="FW122" s="442"/>
      <c r="FX122" s="443"/>
      <c r="FY122" s="444"/>
      <c r="FZ122" s="442"/>
      <c r="GA122" s="442"/>
      <c r="GB122" s="442"/>
      <c r="GC122" s="442"/>
      <c r="GD122" s="442"/>
      <c r="GE122" s="443"/>
      <c r="GF122" s="444" t="s">
        <v>190</v>
      </c>
      <c r="GG122" s="442"/>
      <c r="GH122" s="442"/>
      <c r="GI122" s="442"/>
      <c r="GJ122" s="442"/>
      <c r="GK122" s="442"/>
      <c r="GL122" s="443"/>
      <c r="GM122" s="444" t="s">
        <v>128</v>
      </c>
      <c r="GN122" s="442"/>
      <c r="GO122" s="442"/>
      <c r="GP122" s="442"/>
      <c r="GQ122" s="442"/>
      <c r="GR122" s="442"/>
      <c r="GS122" s="443"/>
      <c r="GT122" s="444" t="s">
        <v>1075</v>
      </c>
      <c r="GU122" s="442"/>
      <c r="GV122" s="442"/>
      <c r="GW122" s="442"/>
      <c r="GX122" s="442"/>
      <c r="GY122" s="442"/>
      <c r="GZ122" s="461"/>
    </row>
    <row r="123" spans="2:208" ht="12.75" customHeight="1">
      <c r="B123" s="441"/>
      <c r="C123" s="442"/>
      <c r="D123" s="442"/>
      <c r="E123" s="442"/>
      <c r="F123" s="442"/>
      <c r="G123" s="442"/>
      <c r="H123" s="442"/>
      <c r="I123" s="442"/>
      <c r="J123" s="442"/>
      <c r="K123" s="442"/>
      <c r="L123" s="442"/>
      <c r="M123" s="442"/>
      <c r="N123" s="442"/>
      <c r="O123" s="442"/>
      <c r="P123" s="442"/>
      <c r="Q123" s="442"/>
      <c r="R123" s="442"/>
      <c r="S123" s="442"/>
      <c r="T123" s="442"/>
      <c r="U123" s="442"/>
      <c r="V123" s="442"/>
      <c r="W123" s="443"/>
      <c r="X123" s="442"/>
      <c r="Y123" s="442"/>
      <c r="Z123" s="442"/>
      <c r="AA123" s="442"/>
      <c r="AB123" s="442"/>
      <c r="AC123" s="442"/>
      <c r="AD123" s="443"/>
      <c r="AE123" s="444" t="s">
        <v>195</v>
      </c>
      <c r="AF123" s="442"/>
      <c r="AG123" s="442"/>
      <c r="AH123" s="442"/>
      <c r="AI123" s="442"/>
      <c r="AJ123" s="442"/>
      <c r="AK123" s="443"/>
      <c r="AL123" s="495" t="s">
        <v>194</v>
      </c>
      <c r="AM123" s="496"/>
      <c r="AN123" s="496"/>
      <c r="AO123" s="496"/>
      <c r="AP123" s="496"/>
      <c r="AQ123" s="496"/>
      <c r="AR123" s="497"/>
      <c r="AS123" s="444"/>
      <c r="AT123" s="442"/>
      <c r="AU123" s="442"/>
      <c r="AV123" s="442"/>
      <c r="AW123" s="442"/>
      <c r="AX123" s="442"/>
      <c r="AY123" s="461"/>
      <c r="BB123" s="441" t="s">
        <v>251</v>
      </c>
      <c r="BC123" s="442"/>
      <c r="BD123" s="442"/>
      <c r="BE123" s="442"/>
      <c r="BF123" s="442"/>
      <c r="BG123" s="442"/>
      <c r="BH123" s="442"/>
      <c r="BI123" s="443"/>
      <c r="BJ123" s="495" t="s">
        <v>194</v>
      </c>
      <c r="BK123" s="496"/>
      <c r="BL123" s="496"/>
      <c r="BM123" s="496"/>
      <c r="BN123" s="496"/>
      <c r="BO123" s="496"/>
      <c r="BP123" s="497"/>
      <c r="BQ123" s="444"/>
      <c r="BR123" s="442"/>
      <c r="BS123" s="442"/>
      <c r="BT123" s="442"/>
      <c r="BU123" s="442"/>
      <c r="BV123" s="442"/>
      <c r="BW123" s="443"/>
      <c r="BX123" s="444"/>
      <c r="BY123" s="442"/>
      <c r="BZ123" s="442"/>
      <c r="CA123" s="442"/>
      <c r="CB123" s="442"/>
      <c r="CC123" s="442"/>
      <c r="CD123" s="443"/>
      <c r="CE123" s="444" t="s">
        <v>250</v>
      </c>
      <c r="CF123" s="442"/>
      <c r="CG123" s="442"/>
      <c r="CH123" s="442"/>
      <c r="CI123" s="442"/>
      <c r="CJ123" s="442"/>
      <c r="CK123" s="443"/>
      <c r="CL123" s="444" t="s">
        <v>253</v>
      </c>
      <c r="CM123" s="442"/>
      <c r="CN123" s="442"/>
      <c r="CO123" s="442"/>
      <c r="CP123" s="442"/>
      <c r="CQ123" s="442"/>
      <c r="CR123" s="443"/>
      <c r="CS123" s="444" t="s">
        <v>131</v>
      </c>
      <c r="CT123" s="442"/>
      <c r="CU123" s="442"/>
      <c r="CV123" s="442"/>
      <c r="CW123" s="442"/>
      <c r="CX123" s="442"/>
      <c r="CY123" s="461"/>
      <c r="DB123" s="534"/>
      <c r="DC123" s="529"/>
      <c r="DD123" s="529"/>
      <c r="DE123" s="529"/>
      <c r="DF123" s="529"/>
      <c r="DG123" s="529"/>
      <c r="DH123" s="529"/>
      <c r="DI123" s="529"/>
      <c r="DJ123" s="529"/>
      <c r="DK123" s="529"/>
      <c r="DL123" s="529"/>
      <c r="DM123" s="529"/>
      <c r="DN123" s="529"/>
      <c r="DO123" s="529"/>
      <c r="DP123" s="529"/>
      <c r="DQ123" s="529"/>
      <c r="DR123" s="529"/>
      <c r="DS123" s="529"/>
      <c r="DT123" s="529"/>
      <c r="DU123" s="529"/>
      <c r="DV123" s="529"/>
      <c r="DW123" s="529"/>
      <c r="DX123" s="529"/>
      <c r="DY123" s="529"/>
      <c r="DZ123" s="529"/>
      <c r="EA123" s="529"/>
      <c r="EB123" s="529"/>
      <c r="EC123" s="529"/>
      <c r="ED123" s="529"/>
      <c r="EE123" s="529" t="s">
        <v>195</v>
      </c>
      <c r="EF123" s="529"/>
      <c r="EG123" s="529"/>
      <c r="EH123" s="529"/>
      <c r="EI123" s="529"/>
      <c r="EJ123" s="529"/>
      <c r="EK123" s="529"/>
      <c r="EL123" s="535" t="s">
        <v>194</v>
      </c>
      <c r="EM123" s="535"/>
      <c r="EN123" s="535"/>
      <c r="EO123" s="535"/>
      <c r="EP123" s="535"/>
      <c r="EQ123" s="535"/>
      <c r="ER123" s="535"/>
      <c r="ES123" s="529"/>
      <c r="ET123" s="529"/>
      <c r="EU123" s="529"/>
      <c r="EV123" s="529"/>
      <c r="EW123" s="529"/>
      <c r="EX123" s="529"/>
      <c r="EY123" s="530"/>
      <c r="FC123" s="441" t="s">
        <v>251</v>
      </c>
      <c r="FD123" s="442"/>
      <c r="FE123" s="442"/>
      <c r="FF123" s="442"/>
      <c r="FG123" s="442"/>
      <c r="FH123" s="442"/>
      <c r="FI123" s="442"/>
      <c r="FJ123" s="443"/>
      <c r="FK123" s="495" t="s">
        <v>194</v>
      </c>
      <c r="FL123" s="496"/>
      <c r="FM123" s="496"/>
      <c r="FN123" s="496"/>
      <c r="FO123" s="496"/>
      <c r="FP123" s="496"/>
      <c r="FQ123" s="497"/>
      <c r="FR123" s="444"/>
      <c r="FS123" s="442"/>
      <c r="FT123" s="442"/>
      <c r="FU123" s="442"/>
      <c r="FV123" s="442"/>
      <c r="FW123" s="442"/>
      <c r="FX123" s="443"/>
      <c r="FY123" s="444"/>
      <c r="FZ123" s="442"/>
      <c r="GA123" s="442"/>
      <c r="GB123" s="442"/>
      <c r="GC123" s="442"/>
      <c r="GD123" s="442"/>
      <c r="GE123" s="443"/>
      <c r="GF123" s="444" t="s">
        <v>250</v>
      </c>
      <c r="GG123" s="442"/>
      <c r="GH123" s="442"/>
      <c r="GI123" s="442"/>
      <c r="GJ123" s="442"/>
      <c r="GK123" s="442"/>
      <c r="GL123" s="443"/>
      <c r="GM123" s="444" t="s">
        <v>253</v>
      </c>
      <c r="GN123" s="442"/>
      <c r="GO123" s="442"/>
      <c r="GP123" s="442"/>
      <c r="GQ123" s="442"/>
      <c r="GR123" s="442"/>
      <c r="GS123" s="443"/>
      <c r="GT123" s="444" t="s">
        <v>131</v>
      </c>
      <c r="GU123" s="442"/>
      <c r="GV123" s="442"/>
      <c r="GW123" s="442"/>
      <c r="GX123" s="442"/>
      <c r="GY123" s="442"/>
      <c r="GZ123" s="461"/>
    </row>
    <row r="124" spans="2:208" ht="12.75" customHeight="1" thickBot="1">
      <c r="B124" s="567"/>
      <c r="C124" s="474"/>
      <c r="D124" s="474"/>
      <c r="E124" s="474"/>
      <c r="F124" s="474"/>
      <c r="G124" s="474"/>
      <c r="H124" s="474"/>
      <c r="I124" s="474"/>
      <c r="J124" s="474"/>
      <c r="K124" s="474"/>
      <c r="L124" s="474"/>
      <c r="M124" s="474"/>
      <c r="N124" s="474"/>
      <c r="O124" s="474"/>
      <c r="P124" s="474"/>
      <c r="Q124" s="474"/>
      <c r="R124" s="474"/>
      <c r="S124" s="474"/>
      <c r="T124" s="474"/>
      <c r="U124" s="474"/>
      <c r="V124" s="474"/>
      <c r="W124" s="568"/>
      <c r="X124" s="433"/>
      <c r="Y124" s="433"/>
      <c r="Z124" s="433"/>
      <c r="AA124" s="433"/>
      <c r="AB124" s="433"/>
      <c r="AC124" s="433"/>
      <c r="AD124" s="434"/>
      <c r="AE124" s="438"/>
      <c r="AF124" s="433"/>
      <c r="AG124" s="433"/>
      <c r="AH124" s="433"/>
      <c r="AI124" s="433"/>
      <c r="AJ124" s="433"/>
      <c r="AK124" s="434"/>
      <c r="AL124" s="438"/>
      <c r="AM124" s="433"/>
      <c r="AN124" s="433"/>
      <c r="AO124" s="433"/>
      <c r="AP124" s="433"/>
      <c r="AQ124" s="433"/>
      <c r="AR124" s="434"/>
      <c r="AS124" s="438"/>
      <c r="AT124" s="433"/>
      <c r="AU124" s="433"/>
      <c r="AV124" s="433"/>
      <c r="AW124" s="433"/>
      <c r="AX124" s="433"/>
      <c r="AY124" s="491"/>
      <c r="BB124" s="494" t="s">
        <v>254</v>
      </c>
      <c r="BC124" s="489"/>
      <c r="BD124" s="489"/>
      <c r="BE124" s="490"/>
      <c r="BF124" s="488" t="s">
        <v>255</v>
      </c>
      <c r="BG124" s="489"/>
      <c r="BH124" s="489"/>
      <c r="BI124" s="490"/>
      <c r="BJ124" s="438"/>
      <c r="BK124" s="433"/>
      <c r="BL124" s="433"/>
      <c r="BM124" s="433"/>
      <c r="BN124" s="433"/>
      <c r="BO124" s="433"/>
      <c r="BP124" s="434"/>
      <c r="BQ124" s="438"/>
      <c r="BR124" s="433"/>
      <c r="BS124" s="433"/>
      <c r="BT124" s="433"/>
      <c r="BU124" s="433"/>
      <c r="BV124" s="433"/>
      <c r="BW124" s="434"/>
      <c r="BX124" s="438"/>
      <c r="BY124" s="433"/>
      <c r="BZ124" s="433"/>
      <c r="CA124" s="433"/>
      <c r="CB124" s="433"/>
      <c r="CC124" s="433"/>
      <c r="CD124" s="434"/>
      <c r="CE124" s="488" t="s">
        <v>252</v>
      </c>
      <c r="CF124" s="489"/>
      <c r="CG124" s="489"/>
      <c r="CH124" s="489"/>
      <c r="CI124" s="489"/>
      <c r="CJ124" s="489"/>
      <c r="CK124" s="490"/>
      <c r="CL124" s="438" t="s">
        <v>256</v>
      </c>
      <c r="CM124" s="433"/>
      <c r="CN124" s="433"/>
      <c r="CO124" s="433"/>
      <c r="CP124" s="433"/>
      <c r="CQ124" s="433"/>
      <c r="CR124" s="434"/>
      <c r="CS124" s="438"/>
      <c r="CT124" s="433"/>
      <c r="CU124" s="433"/>
      <c r="CV124" s="433"/>
      <c r="CW124" s="433"/>
      <c r="CX124" s="433"/>
      <c r="CY124" s="491"/>
      <c r="DB124" s="531"/>
      <c r="DC124" s="532"/>
      <c r="DD124" s="532"/>
      <c r="DE124" s="532"/>
      <c r="DF124" s="532"/>
      <c r="DG124" s="532"/>
      <c r="DH124" s="532"/>
      <c r="DI124" s="532"/>
      <c r="DJ124" s="532"/>
      <c r="DK124" s="532"/>
      <c r="DL124" s="532"/>
      <c r="DM124" s="532"/>
      <c r="DN124" s="532"/>
      <c r="DO124" s="532"/>
      <c r="DP124" s="532"/>
      <c r="DQ124" s="532"/>
      <c r="DR124" s="532"/>
      <c r="DS124" s="532"/>
      <c r="DT124" s="532"/>
      <c r="DU124" s="532"/>
      <c r="DV124" s="532"/>
      <c r="DW124" s="532"/>
      <c r="DX124" s="532"/>
      <c r="DY124" s="532"/>
      <c r="DZ124" s="532"/>
      <c r="EA124" s="532"/>
      <c r="EB124" s="532"/>
      <c r="EC124" s="532"/>
      <c r="ED124" s="532"/>
      <c r="EE124" s="532"/>
      <c r="EF124" s="532"/>
      <c r="EG124" s="532"/>
      <c r="EH124" s="532"/>
      <c r="EI124" s="532"/>
      <c r="EJ124" s="532"/>
      <c r="EK124" s="532"/>
      <c r="EL124" s="532"/>
      <c r="EM124" s="532"/>
      <c r="EN124" s="532"/>
      <c r="EO124" s="532"/>
      <c r="EP124" s="532"/>
      <c r="EQ124" s="532"/>
      <c r="ER124" s="532"/>
      <c r="ES124" s="532"/>
      <c r="ET124" s="532"/>
      <c r="EU124" s="532"/>
      <c r="EV124" s="532"/>
      <c r="EW124" s="532"/>
      <c r="EX124" s="532"/>
      <c r="EY124" s="533"/>
      <c r="FC124" s="494" t="s">
        <v>254</v>
      </c>
      <c r="FD124" s="489"/>
      <c r="FE124" s="489"/>
      <c r="FF124" s="490"/>
      <c r="FG124" s="488" t="s">
        <v>255</v>
      </c>
      <c r="FH124" s="489"/>
      <c r="FI124" s="489"/>
      <c r="FJ124" s="490"/>
      <c r="FK124" s="438"/>
      <c r="FL124" s="433"/>
      <c r="FM124" s="433"/>
      <c r="FN124" s="433"/>
      <c r="FO124" s="433"/>
      <c r="FP124" s="433"/>
      <c r="FQ124" s="434"/>
      <c r="FR124" s="438"/>
      <c r="FS124" s="433"/>
      <c r="FT124" s="433"/>
      <c r="FU124" s="433"/>
      <c r="FV124" s="433"/>
      <c r="FW124" s="433"/>
      <c r="FX124" s="434"/>
      <c r="FY124" s="438"/>
      <c r="FZ124" s="433"/>
      <c r="GA124" s="433"/>
      <c r="GB124" s="433"/>
      <c r="GC124" s="433"/>
      <c r="GD124" s="433"/>
      <c r="GE124" s="434"/>
      <c r="GF124" s="488" t="s">
        <v>252</v>
      </c>
      <c r="GG124" s="489"/>
      <c r="GH124" s="489"/>
      <c r="GI124" s="489"/>
      <c r="GJ124" s="489"/>
      <c r="GK124" s="489"/>
      <c r="GL124" s="490"/>
      <c r="GM124" s="438" t="s">
        <v>256</v>
      </c>
      <c r="GN124" s="433"/>
      <c r="GO124" s="433"/>
      <c r="GP124" s="433"/>
      <c r="GQ124" s="433"/>
      <c r="GR124" s="433"/>
      <c r="GS124" s="434"/>
      <c r="GT124" s="438"/>
      <c r="GU124" s="433"/>
      <c r="GV124" s="433"/>
      <c r="GW124" s="433"/>
      <c r="GX124" s="433"/>
      <c r="GY124" s="433"/>
      <c r="GZ124" s="491"/>
    </row>
    <row r="125" spans="2:208" ht="12.75" customHeight="1" thickTop="1">
      <c r="B125" s="508" t="s">
        <v>196</v>
      </c>
      <c r="C125" s="509"/>
      <c r="D125" s="509"/>
      <c r="E125" s="509"/>
      <c r="F125" s="509"/>
      <c r="G125" s="509"/>
      <c r="H125" s="509"/>
      <c r="I125" s="509"/>
      <c r="J125" s="509"/>
      <c r="K125" s="509"/>
      <c r="L125" s="509"/>
      <c r="M125" s="509"/>
      <c r="N125" s="509"/>
      <c r="O125" s="509"/>
      <c r="P125" s="509"/>
      <c r="Q125" s="509"/>
      <c r="R125" s="509"/>
      <c r="S125" s="509"/>
      <c r="T125" s="509"/>
      <c r="U125" s="509"/>
      <c r="V125" s="509"/>
      <c r="W125" s="510"/>
      <c r="X125" s="478"/>
      <c r="Y125" s="478"/>
      <c r="Z125" s="478"/>
      <c r="AA125" s="478"/>
      <c r="AB125" s="478"/>
      <c r="AC125" s="478"/>
      <c r="AD125" s="478"/>
      <c r="AE125" s="478"/>
      <c r="AF125" s="478"/>
      <c r="AG125" s="478"/>
      <c r="AH125" s="478"/>
      <c r="AI125" s="478"/>
      <c r="AJ125" s="478"/>
      <c r="AK125" s="478"/>
      <c r="AL125" s="478"/>
      <c r="AM125" s="478"/>
      <c r="AN125" s="478"/>
      <c r="AO125" s="478"/>
      <c r="AP125" s="478"/>
      <c r="AQ125" s="478"/>
      <c r="AR125" s="478"/>
      <c r="AS125" s="478"/>
      <c r="AT125" s="478"/>
      <c r="AU125" s="478"/>
      <c r="AV125" s="478"/>
      <c r="AW125" s="478"/>
      <c r="AX125" s="478"/>
      <c r="AY125" s="478"/>
      <c r="BB125" s="478"/>
      <c r="BC125" s="478"/>
      <c r="BD125" s="478"/>
      <c r="BE125" s="478"/>
      <c r="BF125" s="478"/>
      <c r="BG125" s="478"/>
      <c r="BH125" s="478"/>
      <c r="BI125" s="478"/>
      <c r="BJ125" s="478"/>
      <c r="BK125" s="478"/>
      <c r="BL125" s="478"/>
      <c r="BM125" s="478"/>
      <c r="BN125" s="478"/>
      <c r="BO125" s="478"/>
      <c r="BP125" s="478"/>
      <c r="BQ125" s="478"/>
      <c r="BR125" s="478"/>
      <c r="BS125" s="478"/>
      <c r="BT125" s="478"/>
      <c r="BU125" s="478"/>
      <c r="BV125" s="478"/>
      <c r="BW125" s="478"/>
      <c r="BX125" s="478"/>
      <c r="BY125" s="478"/>
      <c r="BZ125" s="478"/>
      <c r="CA125" s="478"/>
      <c r="CB125" s="478"/>
      <c r="CC125" s="478"/>
      <c r="CD125" s="478"/>
      <c r="CE125" s="478"/>
      <c r="CF125" s="478"/>
      <c r="CG125" s="478"/>
      <c r="CH125" s="478"/>
      <c r="CI125" s="478"/>
      <c r="CJ125" s="478"/>
      <c r="CK125" s="478"/>
      <c r="CL125" s="478"/>
      <c r="CM125" s="478"/>
      <c r="CN125" s="478"/>
      <c r="CO125" s="478"/>
      <c r="CP125" s="478"/>
      <c r="CQ125" s="478"/>
      <c r="CR125" s="478"/>
      <c r="CS125" s="478"/>
      <c r="CT125" s="478"/>
      <c r="CU125" s="478"/>
      <c r="CV125" s="478"/>
      <c r="CW125" s="478"/>
      <c r="CX125" s="478"/>
      <c r="CY125" s="478"/>
      <c r="DB125" s="508" t="s">
        <v>259</v>
      </c>
      <c r="DC125" s="509"/>
      <c r="DD125" s="509"/>
      <c r="DE125" s="509"/>
      <c r="DF125" s="509"/>
      <c r="DG125" s="509"/>
      <c r="DH125" s="509"/>
      <c r="DI125" s="509"/>
      <c r="DJ125" s="509"/>
      <c r="DK125" s="509"/>
      <c r="DL125" s="509"/>
      <c r="DM125" s="509"/>
      <c r="DN125" s="509"/>
      <c r="DO125" s="509"/>
      <c r="DP125" s="509"/>
      <c r="DQ125" s="509"/>
      <c r="DR125" s="509"/>
      <c r="DS125" s="509"/>
      <c r="DT125" s="509"/>
      <c r="DU125" s="509"/>
      <c r="DV125" s="509"/>
      <c r="DW125" s="510"/>
      <c r="DX125" s="478"/>
      <c r="DY125" s="478"/>
      <c r="DZ125" s="478"/>
      <c r="EA125" s="478"/>
      <c r="EB125" s="478"/>
      <c r="EC125" s="478"/>
      <c r="ED125" s="478"/>
      <c r="EE125" s="478"/>
      <c r="EF125" s="478"/>
      <c r="EG125" s="478"/>
      <c r="EH125" s="478"/>
      <c r="EI125" s="478"/>
      <c r="EJ125" s="478"/>
      <c r="EK125" s="478"/>
      <c r="EL125" s="478"/>
      <c r="EM125" s="478"/>
      <c r="EN125" s="478"/>
      <c r="EO125" s="478"/>
      <c r="EP125" s="478"/>
      <c r="EQ125" s="478"/>
      <c r="ER125" s="478"/>
      <c r="ES125" s="478"/>
      <c r="ET125" s="478"/>
      <c r="EU125" s="478"/>
      <c r="EV125" s="478"/>
      <c r="EW125" s="478"/>
      <c r="EX125" s="478"/>
      <c r="EY125" s="478"/>
      <c r="FC125" s="466"/>
      <c r="FD125" s="467"/>
      <c r="FE125" s="467"/>
      <c r="FF125" s="468"/>
      <c r="FG125" s="469"/>
      <c r="FH125" s="467"/>
      <c r="FI125" s="467"/>
      <c r="FJ125" s="468"/>
      <c r="FK125" s="469"/>
      <c r="FL125" s="467"/>
      <c r="FM125" s="467"/>
      <c r="FN125" s="467"/>
      <c r="FO125" s="467"/>
      <c r="FP125" s="467"/>
      <c r="FQ125" s="468"/>
      <c r="FR125" s="469"/>
      <c r="FS125" s="467"/>
      <c r="FT125" s="467"/>
      <c r="FU125" s="467"/>
      <c r="FV125" s="467"/>
      <c r="FW125" s="467"/>
      <c r="FX125" s="468"/>
      <c r="FY125" s="469"/>
      <c r="FZ125" s="467"/>
      <c r="GA125" s="467"/>
      <c r="GB125" s="467"/>
      <c r="GC125" s="467"/>
      <c r="GD125" s="467"/>
      <c r="GE125" s="468"/>
      <c r="GF125" s="469"/>
      <c r="GG125" s="467"/>
      <c r="GH125" s="467"/>
      <c r="GI125" s="467"/>
      <c r="GJ125" s="467"/>
      <c r="GK125" s="467"/>
      <c r="GL125" s="468"/>
      <c r="GM125" s="469"/>
      <c r="GN125" s="467"/>
      <c r="GO125" s="467"/>
      <c r="GP125" s="467"/>
      <c r="GQ125" s="467"/>
      <c r="GR125" s="467"/>
      <c r="GS125" s="468"/>
      <c r="GT125" s="469"/>
      <c r="GU125" s="467"/>
      <c r="GV125" s="467"/>
      <c r="GW125" s="467"/>
      <c r="GX125" s="467"/>
      <c r="GY125" s="467"/>
      <c r="GZ125" s="470"/>
    </row>
    <row r="126" spans="2:208" ht="12.75" customHeight="1">
      <c r="B126" s="543" t="s">
        <v>197</v>
      </c>
      <c r="C126" s="544"/>
      <c r="D126" s="544"/>
      <c r="E126" s="544"/>
      <c r="F126" s="544"/>
      <c r="G126" s="544"/>
      <c r="H126" s="544"/>
      <c r="I126" s="544"/>
      <c r="J126" s="544"/>
      <c r="K126" s="544"/>
      <c r="L126" s="544"/>
      <c r="M126" s="544"/>
      <c r="N126" s="544"/>
      <c r="O126" s="544"/>
      <c r="P126" s="544"/>
      <c r="Q126" s="544"/>
      <c r="R126" s="544"/>
      <c r="S126" s="544"/>
      <c r="T126" s="544"/>
      <c r="U126" s="544"/>
      <c r="V126" s="544"/>
      <c r="W126" s="545"/>
      <c r="X126" s="451">
        <v>0</v>
      </c>
      <c r="Y126" s="451"/>
      <c r="Z126" s="451"/>
      <c r="AA126" s="451"/>
      <c r="AB126" s="451"/>
      <c r="AC126" s="451"/>
      <c r="AD126" s="451"/>
      <c r="AE126" s="451">
        <v>0</v>
      </c>
      <c r="AF126" s="451"/>
      <c r="AG126" s="451"/>
      <c r="AH126" s="451"/>
      <c r="AI126" s="451"/>
      <c r="AJ126" s="451"/>
      <c r="AK126" s="451"/>
      <c r="AL126" s="479">
        <f>X126-AE126</f>
        <v>0</v>
      </c>
      <c r="AM126" s="479"/>
      <c r="AN126" s="479"/>
      <c r="AO126" s="479"/>
      <c r="AP126" s="479"/>
      <c r="AQ126" s="479"/>
      <c r="AR126" s="479"/>
      <c r="AS126" s="451">
        <v>0</v>
      </c>
      <c r="AT126" s="451"/>
      <c r="AU126" s="451"/>
      <c r="AV126" s="451"/>
      <c r="AW126" s="451"/>
      <c r="AX126" s="451"/>
      <c r="AY126" s="451"/>
      <c r="AZ126" s="92"/>
      <c r="BA126" s="92"/>
      <c r="BB126" s="451">
        <v>0</v>
      </c>
      <c r="BC126" s="451"/>
      <c r="BD126" s="451"/>
      <c r="BE126" s="451"/>
      <c r="BF126" s="451">
        <v>0</v>
      </c>
      <c r="BG126" s="451"/>
      <c r="BH126" s="451"/>
      <c r="BI126" s="451"/>
      <c r="BJ126" s="479">
        <f t="shared" ref="BJ126:BJ132" si="22">BB126-BF126+AS126+AL126+AE126-X126</f>
        <v>0</v>
      </c>
      <c r="BK126" s="479"/>
      <c r="BL126" s="479"/>
      <c r="BM126" s="479"/>
      <c r="BN126" s="479"/>
      <c r="BO126" s="479"/>
      <c r="BP126" s="479"/>
      <c r="BQ126" s="451">
        <v>0</v>
      </c>
      <c r="BR126" s="451"/>
      <c r="BS126" s="451"/>
      <c r="BT126" s="451"/>
      <c r="BU126" s="451"/>
      <c r="BV126" s="451"/>
      <c r="BW126" s="451"/>
      <c r="BX126" s="451">
        <v>0</v>
      </c>
      <c r="BY126" s="451"/>
      <c r="BZ126" s="451"/>
      <c r="CA126" s="451"/>
      <c r="CB126" s="451"/>
      <c r="CC126" s="451"/>
      <c r="CD126" s="451"/>
      <c r="CE126" s="480">
        <f>BJ126-BQ126-BX126</f>
        <v>0</v>
      </c>
      <c r="CF126" s="480"/>
      <c r="CG126" s="480"/>
      <c r="CH126" s="480"/>
      <c r="CI126" s="480"/>
      <c r="CJ126" s="480"/>
      <c r="CK126" s="480"/>
      <c r="CL126" s="451">
        <v>0</v>
      </c>
      <c r="CM126" s="451"/>
      <c r="CN126" s="451"/>
      <c r="CO126" s="451"/>
      <c r="CP126" s="451"/>
      <c r="CQ126" s="451"/>
      <c r="CR126" s="451"/>
      <c r="CS126" s="480">
        <f>CL126</f>
        <v>0</v>
      </c>
      <c r="CT126" s="480"/>
      <c r="CU126" s="480"/>
      <c r="CV126" s="480"/>
      <c r="CW126" s="480"/>
      <c r="CX126" s="480"/>
      <c r="CY126" s="480"/>
      <c r="DB126" s="543" t="s">
        <v>260</v>
      </c>
      <c r="DC126" s="544"/>
      <c r="DD126" s="544"/>
      <c r="DE126" s="544"/>
      <c r="DF126" s="544"/>
      <c r="DG126" s="544"/>
      <c r="DH126" s="544"/>
      <c r="DI126" s="544"/>
      <c r="DJ126" s="544"/>
      <c r="DK126" s="544"/>
      <c r="DL126" s="544"/>
      <c r="DM126" s="544"/>
      <c r="DN126" s="544"/>
      <c r="DO126" s="544"/>
      <c r="DP126" s="544"/>
      <c r="DQ126" s="544"/>
      <c r="DR126" s="544"/>
      <c r="DS126" s="544"/>
      <c r="DT126" s="544"/>
      <c r="DU126" s="544"/>
      <c r="DV126" s="544"/>
      <c r="DW126" s="545"/>
      <c r="DX126" s="451">
        <v>0</v>
      </c>
      <c r="DY126" s="451"/>
      <c r="DZ126" s="451"/>
      <c r="EA126" s="451"/>
      <c r="EB126" s="451"/>
      <c r="EC126" s="451"/>
      <c r="ED126" s="451"/>
      <c r="EE126" s="451">
        <v>0</v>
      </c>
      <c r="EF126" s="451"/>
      <c r="EG126" s="451"/>
      <c r="EH126" s="451"/>
      <c r="EI126" s="451"/>
      <c r="EJ126" s="451"/>
      <c r="EK126" s="451"/>
      <c r="EL126" s="479">
        <f t="shared" ref="EL126:EL132" si="23">DX126-EE126</f>
        <v>0</v>
      </c>
      <c r="EM126" s="479"/>
      <c r="EN126" s="479"/>
      <c r="EO126" s="479"/>
      <c r="EP126" s="479"/>
      <c r="EQ126" s="479"/>
      <c r="ER126" s="479"/>
      <c r="ES126" s="451">
        <v>0</v>
      </c>
      <c r="ET126" s="451"/>
      <c r="EU126" s="451"/>
      <c r="EV126" s="451"/>
      <c r="EW126" s="451"/>
      <c r="EX126" s="451"/>
      <c r="EY126" s="451"/>
      <c r="EZ126" s="92"/>
      <c r="FA126" s="92"/>
      <c r="FB126" s="92"/>
      <c r="FC126" s="451">
        <v>0</v>
      </c>
      <c r="FD126" s="451"/>
      <c r="FE126" s="451"/>
      <c r="FF126" s="451"/>
      <c r="FG126" s="451">
        <v>0</v>
      </c>
      <c r="FH126" s="451"/>
      <c r="FI126" s="451"/>
      <c r="FJ126" s="451"/>
      <c r="FK126" s="479">
        <f t="shared" ref="FK126:FK132" si="24">FC126-FG126+ES126+EL126+EE126-DX126</f>
        <v>0</v>
      </c>
      <c r="FL126" s="479"/>
      <c r="FM126" s="479"/>
      <c r="FN126" s="479"/>
      <c r="FO126" s="479"/>
      <c r="FP126" s="479"/>
      <c r="FQ126" s="479"/>
      <c r="FR126" s="451">
        <v>0</v>
      </c>
      <c r="FS126" s="451"/>
      <c r="FT126" s="451"/>
      <c r="FU126" s="451"/>
      <c r="FV126" s="451"/>
      <c r="FW126" s="451"/>
      <c r="FX126" s="451"/>
      <c r="FY126" s="451">
        <v>0</v>
      </c>
      <c r="FZ126" s="451"/>
      <c r="GA126" s="451"/>
      <c r="GB126" s="451"/>
      <c r="GC126" s="451"/>
      <c r="GD126" s="451"/>
      <c r="GE126" s="451"/>
      <c r="GF126" s="480">
        <f t="shared" ref="GF126:GF132" si="25">FK126-FR126-FY126</f>
        <v>0</v>
      </c>
      <c r="GG126" s="480"/>
      <c r="GH126" s="480"/>
      <c r="GI126" s="480"/>
      <c r="GJ126" s="480"/>
      <c r="GK126" s="480"/>
      <c r="GL126" s="480"/>
      <c r="GM126" s="451">
        <v>0</v>
      </c>
      <c r="GN126" s="451"/>
      <c r="GO126" s="451"/>
      <c r="GP126" s="451"/>
      <c r="GQ126" s="451"/>
      <c r="GR126" s="451"/>
      <c r="GS126" s="451"/>
      <c r="GT126" s="480">
        <f>GM126</f>
        <v>0</v>
      </c>
      <c r="GU126" s="480"/>
      <c r="GV126" s="480"/>
      <c r="GW126" s="480"/>
      <c r="GX126" s="480"/>
      <c r="GY126" s="480"/>
      <c r="GZ126" s="480"/>
    </row>
    <row r="127" spans="2:208" ht="12.75" customHeight="1">
      <c r="B127" s="543" t="s">
        <v>198</v>
      </c>
      <c r="C127" s="544"/>
      <c r="D127" s="544"/>
      <c r="E127" s="544"/>
      <c r="F127" s="544"/>
      <c r="G127" s="544"/>
      <c r="H127" s="544"/>
      <c r="I127" s="544"/>
      <c r="J127" s="544"/>
      <c r="K127" s="544"/>
      <c r="L127" s="544"/>
      <c r="M127" s="544"/>
      <c r="N127" s="544"/>
      <c r="O127" s="544"/>
      <c r="P127" s="544"/>
      <c r="Q127" s="544"/>
      <c r="R127" s="544"/>
      <c r="S127" s="544"/>
      <c r="T127" s="544"/>
      <c r="U127" s="544"/>
      <c r="V127" s="544"/>
      <c r="W127" s="545"/>
      <c r="X127" s="451">
        <v>0</v>
      </c>
      <c r="Y127" s="451"/>
      <c r="Z127" s="451"/>
      <c r="AA127" s="451"/>
      <c r="AB127" s="451"/>
      <c r="AC127" s="451"/>
      <c r="AD127" s="451"/>
      <c r="AE127" s="451">
        <v>0</v>
      </c>
      <c r="AF127" s="451"/>
      <c r="AG127" s="451"/>
      <c r="AH127" s="451"/>
      <c r="AI127" s="451"/>
      <c r="AJ127" s="451"/>
      <c r="AK127" s="451"/>
      <c r="AL127" s="479">
        <f t="shared" ref="AL127:AL132" si="26">X127-AE127</f>
        <v>0</v>
      </c>
      <c r="AM127" s="479"/>
      <c r="AN127" s="479"/>
      <c r="AO127" s="479"/>
      <c r="AP127" s="479"/>
      <c r="AQ127" s="479"/>
      <c r="AR127" s="479"/>
      <c r="AS127" s="451">
        <v>0</v>
      </c>
      <c r="AT127" s="451"/>
      <c r="AU127" s="451"/>
      <c r="AV127" s="451"/>
      <c r="AW127" s="451"/>
      <c r="AX127" s="451"/>
      <c r="AY127" s="451"/>
      <c r="AZ127" s="92"/>
      <c r="BA127" s="92"/>
      <c r="BB127" s="451">
        <v>0</v>
      </c>
      <c r="BC127" s="451"/>
      <c r="BD127" s="451"/>
      <c r="BE127" s="451"/>
      <c r="BF127" s="451">
        <v>0</v>
      </c>
      <c r="BG127" s="451"/>
      <c r="BH127" s="451"/>
      <c r="BI127" s="451"/>
      <c r="BJ127" s="479">
        <f t="shared" si="22"/>
        <v>0</v>
      </c>
      <c r="BK127" s="479"/>
      <c r="BL127" s="479"/>
      <c r="BM127" s="479"/>
      <c r="BN127" s="479"/>
      <c r="BO127" s="479"/>
      <c r="BP127" s="479"/>
      <c r="BQ127" s="451">
        <v>0</v>
      </c>
      <c r="BR127" s="451"/>
      <c r="BS127" s="451"/>
      <c r="BT127" s="451"/>
      <c r="BU127" s="451"/>
      <c r="BV127" s="451"/>
      <c r="BW127" s="451"/>
      <c r="BX127" s="451">
        <v>0</v>
      </c>
      <c r="BY127" s="451"/>
      <c r="BZ127" s="451"/>
      <c r="CA127" s="451"/>
      <c r="CB127" s="451"/>
      <c r="CC127" s="451"/>
      <c r="CD127" s="451"/>
      <c r="CE127" s="480">
        <f t="shared" ref="CE127:CE132" si="27">BJ127-BQ127-BX127</f>
        <v>0</v>
      </c>
      <c r="CF127" s="480"/>
      <c r="CG127" s="480"/>
      <c r="CH127" s="480"/>
      <c r="CI127" s="480"/>
      <c r="CJ127" s="480"/>
      <c r="CK127" s="480"/>
      <c r="CL127" s="451">
        <v>0</v>
      </c>
      <c r="CM127" s="451"/>
      <c r="CN127" s="451"/>
      <c r="CO127" s="451"/>
      <c r="CP127" s="451"/>
      <c r="CQ127" s="451"/>
      <c r="CR127" s="451"/>
      <c r="CS127" s="480">
        <f t="shared" ref="CS127:CS132" si="28">CL127</f>
        <v>0</v>
      </c>
      <c r="CT127" s="480"/>
      <c r="CU127" s="480"/>
      <c r="CV127" s="480"/>
      <c r="CW127" s="480"/>
      <c r="CX127" s="480"/>
      <c r="CY127" s="480"/>
      <c r="DB127" s="543" t="s">
        <v>261</v>
      </c>
      <c r="DC127" s="544"/>
      <c r="DD127" s="544"/>
      <c r="DE127" s="544"/>
      <c r="DF127" s="544"/>
      <c r="DG127" s="544"/>
      <c r="DH127" s="544"/>
      <c r="DI127" s="544"/>
      <c r="DJ127" s="544"/>
      <c r="DK127" s="544"/>
      <c r="DL127" s="544"/>
      <c r="DM127" s="544"/>
      <c r="DN127" s="544"/>
      <c r="DO127" s="544"/>
      <c r="DP127" s="544"/>
      <c r="DQ127" s="544"/>
      <c r="DR127" s="544"/>
      <c r="DS127" s="544"/>
      <c r="DT127" s="544"/>
      <c r="DU127" s="544"/>
      <c r="DV127" s="544"/>
      <c r="DW127" s="545"/>
      <c r="DX127" s="451">
        <v>0</v>
      </c>
      <c r="DY127" s="451"/>
      <c r="DZ127" s="451"/>
      <c r="EA127" s="451"/>
      <c r="EB127" s="451"/>
      <c r="EC127" s="451"/>
      <c r="ED127" s="451"/>
      <c r="EE127" s="451">
        <v>0</v>
      </c>
      <c r="EF127" s="451"/>
      <c r="EG127" s="451"/>
      <c r="EH127" s="451"/>
      <c r="EI127" s="451"/>
      <c r="EJ127" s="451"/>
      <c r="EK127" s="451"/>
      <c r="EL127" s="479">
        <f t="shared" si="23"/>
        <v>0</v>
      </c>
      <c r="EM127" s="479"/>
      <c r="EN127" s="479"/>
      <c r="EO127" s="479"/>
      <c r="EP127" s="479"/>
      <c r="EQ127" s="479"/>
      <c r="ER127" s="479"/>
      <c r="ES127" s="451">
        <v>0</v>
      </c>
      <c r="ET127" s="451"/>
      <c r="EU127" s="451"/>
      <c r="EV127" s="451"/>
      <c r="EW127" s="451"/>
      <c r="EX127" s="451"/>
      <c r="EY127" s="451"/>
      <c r="EZ127" s="92"/>
      <c r="FA127" s="92"/>
      <c r="FB127" s="92"/>
      <c r="FC127" s="451">
        <v>0</v>
      </c>
      <c r="FD127" s="451"/>
      <c r="FE127" s="451"/>
      <c r="FF127" s="451"/>
      <c r="FG127" s="451">
        <v>0</v>
      </c>
      <c r="FH127" s="451"/>
      <c r="FI127" s="451"/>
      <c r="FJ127" s="451"/>
      <c r="FK127" s="479">
        <f t="shared" si="24"/>
        <v>0</v>
      </c>
      <c r="FL127" s="479"/>
      <c r="FM127" s="479"/>
      <c r="FN127" s="479"/>
      <c r="FO127" s="479"/>
      <c r="FP127" s="479"/>
      <c r="FQ127" s="479"/>
      <c r="FR127" s="451">
        <v>0</v>
      </c>
      <c r="FS127" s="451"/>
      <c r="FT127" s="451"/>
      <c r="FU127" s="451"/>
      <c r="FV127" s="451"/>
      <c r="FW127" s="451"/>
      <c r="FX127" s="451"/>
      <c r="FY127" s="451">
        <v>0</v>
      </c>
      <c r="FZ127" s="451"/>
      <c r="GA127" s="451"/>
      <c r="GB127" s="451"/>
      <c r="GC127" s="451"/>
      <c r="GD127" s="451"/>
      <c r="GE127" s="451"/>
      <c r="GF127" s="480">
        <f t="shared" si="25"/>
        <v>0</v>
      </c>
      <c r="GG127" s="480"/>
      <c r="GH127" s="480"/>
      <c r="GI127" s="480"/>
      <c r="GJ127" s="480"/>
      <c r="GK127" s="480"/>
      <c r="GL127" s="480"/>
      <c r="GM127" s="451">
        <v>0</v>
      </c>
      <c r="GN127" s="451"/>
      <c r="GO127" s="451"/>
      <c r="GP127" s="451"/>
      <c r="GQ127" s="451"/>
      <c r="GR127" s="451"/>
      <c r="GS127" s="451"/>
      <c r="GT127" s="480">
        <f t="shared" ref="GT127:GT132" si="29">GM127</f>
        <v>0</v>
      </c>
      <c r="GU127" s="480"/>
      <c r="GV127" s="480"/>
      <c r="GW127" s="480"/>
      <c r="GX127" s="480"/>
      <c r="GY127" s="480"/>
      <c r="GZ127" s="480"/>
    </row>
    <row r="128" spans="2:208" ht="12.75" customHeight="1">
      <c r="B128" s="543" t="s">
        <v>199</v>
      </c>
      <c r="C128" s="544"/>
      <c r="D128" s="544"/>
      <c r="E128" s="544"/>
      <c r="F128" s="544"/>
      <c r="G128" s="544"/>
      <c r="H128" s="544"/>
      <c r="I128" s="544"/>
      <c r="J128" s="544"/>
      <c r="K128" s="544"/>
      <c r="L128" s="544"/>
      <c r="M128" s="544"/>
      <c r="N128" s="544"/>
      <c r="O128" s="544"/>
      <c r="P128" s="544"/>
      <c r="Q128" s="544"/>
      <c r="R128" s="544"/>
      <c r="S128" s="544"/>
      <c r="T128" s="544"/>
      <c r="U128" s="544"/>
      <c r="V128" s="544"/>
      <c r="W128" s="545"/>
      <c r="X128" s="451">
        <v>0</v>
      </c>
      <c r="Y128" s="451"/>
      <c r="Z128" s="451"/>
      <c r="AA128" s="451"/>
      <c r="AB128" s="451"/>
      <c r="AC128" s="451"/>
      <c r="AD128" s="451"/>
      <c r="AE128" s="451">
        <v>0</v>
      </c>
      <c r="AF128" s="451"/>
      <c r="AG128" s="451"/>
      <c r="AH128" s="451"/>
      <c r="AI128" s="451"/>
      <c r="AJ128" s="451"/>
      <c r="AK128" s="451"/>
      <c r="AL128" s="479">
        <f t="shared" si="26"/>
        <v>0</v>
      </c>
      <c r="AM128" s="479"/>
      <c r="AN128" s="479"/>
      <c r="AO128" s="479"/>
      <c r="AP128" s="479"/>
      <c r="AQ128" s="479"/>
      <c r="AR128" s="479"/>
      <c r="AS128" s="451">
        <v>0</v>
      </c>
      <c r="AT128" s="451"/>
      <c r="AU128" s="451"/>
      <c r="AV128" s="451"/>
      <c r="AW128" s="451"/>
      <c r="AX128" s="451"/>
      <c r="AY128" s="451"/>
      <c r="AZ128" s="92"/>
      <c r="BA128" s="92"/>
      <c r="BB128" s="451">
        <v>0</v>
      </c>
      <c r="BC128" s="451"/>
      <c r="BD128" s="451"/>
      <c r="BE128" s="451"/>
      <c r="BF128" s="451">
        <v>0</v>
      </c>
      <c r="BG128" s="451"/>
      <c r="BH128" s="451"/>
      <c r="BI128" s="451"/>
      <c r="BJ128" s="479">
        <f t="shared" si="22"/>
        <v>0</v>
      </c>
      <c r="BK128" s="479"/>
      <c r="BL128" s="479"/>
      <c r="BM128" s="479"/>
      <c r="BN128" s="479"/>
      <c r="BO128" s="479"/>
      <c r="BP128" s="479"/>
      <c r="BQ128" s="451">
        <v>0</v>
      </c>
      <c r="BR128" s="451"/>
      <c r="BS128" s="451"/>
      <c r="BT128" s="451"/>
      <c r="BU128" s="451"/>
      <c r="BV128" s="451"/>
      <c r="BW128" s="451"/>
      <c r="BX128" s="451">
        <v>0</v>
      </c>
      <c r="BY128" s="451"/>
      <c r="BZ128" s="451"/>
      <c r="CA128" s="451"/>
      <c r="CB128" s="451"/>
      <c r="CC128" s="451"/>
      <c r="CD128" s="451"/>
      <c r="CE128" s="480">
        <f t="shared" si="27"/>
        <v>0</v>
      </c>
      <c r="CF128" s="480"/>
      <c r="CG128" s="480"/>
      <c r="CH128" s="480"/>
      <c r="CI128" s="480"/>
      <c r="CJ128" s="480"/>
      <c r="CK128" s="480"/>
      <c r="CL128" s="451">
        <v>0</v>
      </c>
      <c r="CM128" s="451"/>
      <c r="CN128" s="451"/>
      <c r="CO128" s="451"/>
      <c r="CP128" s="451"/>
      <c r="CQ128" s="451"/>
      <c r="CR128" s="451"/>
      <c r="CS128" s="480">
        <f t="shared" si="28"/>
        <v>0</v>
      </c>
      <c r="CT128" s="480"/>
      <c r="CU128" s="480"/>
      <c r="CV128" s="480"/>
      <c r="CW128" s="480"/>
      <c r="CX128" s="480"/>
      <c r="CY128" s="480"/>
      <c r="DB128" s="543" t="s">
        <v>262</v>
      </c>
      <c r="DC128" s="544"/>
      <c r="DD128" s="544"/>
      <c r="DE128" s="544"/>
      <c r="DF128" s="544"/>
      <c r="DG128" s="544"/>
      <c r="DH128" s="544"/>
      <c r="DI128" s="544"/>
      <c r="DJ128" s="544"/>
      <c r="DK128" s="544"/>
      <c r="DL128" s="544"/>
      <c r="DM128" s="544"/>
      <c r="DN128" s="544"/>
      <c r="DO128" s="544"/>
      <c r="DP128" s="544"/>
      <c r="DQ128" s="544"/>
      <c r="DR128" s="544"/>
      <c r="DS128" s="544"/>
      <c r="DT128" s="544"/>
      <c r="DU128" s="544"/>
      <c r="DV128" s="544"/>
      <c r="DW128" s="545"/>
      <c r="DX128" s="451">
        <v>0</v>
      </c>
      <c r="DY128" s="451"/>
      <c r="DZ128" s="451"/>
      <c r="EA128" s="451"/>
      <c r="EB128" s="451"/>
      <c r="EC128" s="451"/>
      <c r="ED128" s="451"/>
      <c r="EE128" s="451">
        <v>0</v>
      </c>
      <c r="EF128" s="451"/>
      <c r="EG128" s="451"/>
      <c r="EH128" s="451"/>
      <c r="EI128" s="451"/>
      <c r="EJ128" s="451"/>
      <c r="EK128" s="451"/>
      <c r="EL128" s="479">
        <f t="shared" si="23"/>
        <v>0</v>
      </c>
      <c r="EM128" s="479"/>
      <c r="EN128" s="479"/>
      <c r="EO128" s="479"/>
      <c r="EP128" s="479"/>
      <c r="EQ128" s="479"/>
      <c r="ER128" s="479"/>
      <c r="ES128" s="451">
        <v>0</v>
      </c>
      <c r="ET128" s="451"/>
      <c r="EU128" s="451"/>
      <c r="EV128" s="451"/>
      <c r="EW128" s="451"/>
      <c r="EX128" s="451"/>
      <c r="EY128" s="451"/>
      <c r="EZ128" s="92"/>
      <c r="FA128" s="92"/>
      <c r="FB128" s="92"/>
      <c r="FC128" s="451">
        <v>0</v>
      </c>
      <c r="FD128" s="451"/>
      <c r="FE128" s="451"/>
      <c r="FF128" s="451"/>
      <c r="FG128" s="451">
        <v>0</v>
      </c>
      <c r="FH128" s="451"/>
      <c r="FI128" s="451"/>
      <c r="FJ128" s="451"/>
      <c r="FK128" s="479">
        <f t="shared" si="24"/>
        <v>0</v>
      </c>
      <c r="FL128" s="479"/>
      <c r="FM128" s="479"/>
      <c r="FN128" s="479"/>
      <c r="FO128" s="479"/>
      <c r="FP128" s="479"/>
      <c r="FQ128" s="479"/>
      <c r="FR128" s="451">
        <v>0</v>
      </c>
      <c r="FS128" s="451"/>
      <c r="FT128" s="451"/>
      <c r="FU128" s="451"/>
      <c r="FV128" s="451"/>
      <c r="FW128" s="451"/>
      <c r="FX128" s="451"/>
      <c r="FY128" s="451">
        <v>0</v>
      </c>
      <c r="FZ128" s="451"/>
      <c r="GA128" s="451"/>
      <c r="GB128" s="451"/>
      <c r="GC128" s="451"/>
      <c r="GD128" s="451"/>
      <c r="GE128" s="451"/>
      <c r="GF128" s="480">
        <f t="shared" si="25"/>
        <v>0</v>
      </c>
      <c r="GG128" s="480"/>
      <c r="GH128" s="480"/>
      <c r="GI128" s="480"/>
      <c r="GJ128" s="480"/>
      <c r="GK128" s="480"/>
      <c r="GL128" s="480"/>
      <c r="GM128" s="451">
        <v>0</v>
      </c>
      <c r="GN128" s="451"/>
      <c r="GO128" s="451"/>
      <c r="GP128" s="451"/>
      <c r="GQ128" s="451"/>
      <c r="GR128" s="451"/>
      <c r="GS128" s="451"/>
      <c r="GT128" s="480">
        <f t="shared" si="29"/>
        <v>0</v>
      </c>
      <c r="GU128" s="480"/>
      <c r="GV128" s="480"/>
      <c r="GW128" s="480"/>
      <c r="GX128" s="480"/>
      <c r="GY128" s="480"/>
      <c r="GZ128" s="480"/>
    </row>
    <row r="129" spans="2:208" ht="12.75" customHeight="1">
      <c r="B129" s="543" t="s">
        <v>200</v>
      </c>
      <c r="C129" s="544"/>
      <c r="D129" s="544"/>
      <c r="E129" s="544"/>
      <c r="F129" s="544"/>
      <c r="G129" s="544"/>
      <c r="H129" s="544"/>
      <c r="I129" s="544"/>
      <c r="J129" s="544"/>
      <c r="K129" s="544"/>
      <c r="L129" s="544"/>
      <c r="M129" s="544"/>
      <c r="N129" s="544"/>
      <c r="O129" s="544"/>
      <c r="P129" s="544"/>
      <c r="Q129" s="544"/>
      <c r="R129" s="544"/>
      <c r="S129" s="544"/>
      <c r="T129" s="544"/>
      <c r="U129" s="544"/>
      <c r="V129" s="544"/>
      <c r="W129" s="545"/>
      <c r="X129" s="451">
        <v>0</v>
      </c>
      <c r="Y129" s="451"/>
      <c r="Z129" s="451"/>
      <c r="AA129" s="451"/>
      <c r="AB129" s="451"/>
      <c r="AC129" s="451"/>
      <c r="AD129" s="451"/>
      <c r="AE129" s="451">
        <v>0</v>
      </c>
      <c r="AF129" s="451"/>
      <c r="AG129" s="451"/>
      <c r="AH129" s="451"/>
      <c r="AI129" s="451"/>
      <c r="AJ129" s="451"/>
      <c r="AK129" s="451"/>
      <c r="AL129" s="479">
        <f t="shared" si="26"/>
        <v>0</v>
      </c>
      <c r="AM129" s="479"/>
      <c r="AN129" s="479"/>
      <c r="AO129" s="479"/>
      <c r="AP129" s="479"/>
      <c r="AQ129" s="479"/>
      <c r="AR129" s="479"/>
      <c r="AS129" s="451">
        <v>0</v>
      </c>
      <c r="AT129" s="451"/>
      <c r="AU129" s="451"/>
      <c r="AV129" s="451"/>
      <c r="AW129" s="451"/>
      <c r="AX129" s="451"/>
      <c r="AY129" s="451"/>
      <c r="AZ129" s="92"/>
      <c r="BA129" s="92"/>
      <c r="BB129" s="451">
        <v>0</v>
      </c>
      <c r="BC129" s="451"/>
      <c r="BD129" s="451"/>
      <c r="BE129" s="451"/>
      <c r="BF129" s="451">
        <v>0</v>
      </c>
      <c r="BG129" s="451"/>
      <c r="BH129" s="451"/>
      <c r="BI129" s="451"/>
      <c r="BJ129" s="479">
        <f t="shared" si="22"/>
        <v>0</v>
      </c>
      <c r="BK129" s="479"/>
      <c r="BL129" s="479"/>
      <c r="BM129" s="479"/>
      <c r="BN129" s="479"/>
      <c r="BO129" s="479"/>
      <c r="BP129" s="479"/>
      <c r="BQ129" s="451">
        <v>0</v>
      </c>
      <c r="BR129" s="451"/>
      <c r="BS129" s="451"/>
      <c r="BT129" s="451"/>
      <c r="BU129" s="451"/>
      <c r="BV129" s="451"/>
      <c r="BW129" s="451"/>
      <c r="BX129" s="451">
        <v>0</v>
      </c>
      <c r="BY129" s="451"/>
      <c r="BZ129" s="451"/>
      <c r="CA129" s="451"/>
      <c r="CB129" s="451"/>
      <c r="CC129" s="451"/>
      <c r="CD129" s="451"/>
      <c r="CE129" s="480">
        <f t="shared" si="27"/>
        <v>0</v>
      </c>
      <c r="CF129" s="480"/>
      <c r="CG129" s="480"/>
      <c r="CH129" s="480"/>
      <c r="CI129" s="480"/>
      <c r="CJ129" s="480"/>
      <c r="CK129" s="480"/>
      <c r="CL129" s="451">
        <v>0</v>
      </c>
      <c r="CM129" s="451"/>
      <c r="CN129" s="451"/>
      <c r="CO129" s="451"/>
      <c r="CP129" s="451"/>
      <c r="CQ129" s="451"/>
      <c r="CR129" s="451"/>
      <c r="CS129" s="480">
        <f t="shared" si="28"/>
        <v>0</v>
      </c>
      <c r="CT129" s="480"/>
      <c r="CU129" s="480"/>
      <c r="CV129" s="480"/>
      <c r="CW129" s="480"/>
      <c r="CX129" s="480"/>
      <c r="CY129" s="480"/>
      <c r="DB129" s="543" t="s">
        <v>263</v>
      </c>
      <c r="DC129" s="544"/>
      <c r="DD129" s="544"/>
      <c r="DE129" s="544"/>
      <c r="DF129" s="544"/>
      <c r="DG129" s="544"/>
      <c r="DH129" s="544"/>
      <c r="DI129" s="544"/>
      <c r="DJ129" s="544"/>
      <c r="DK129" s="544"/>
      <c r="DL129" s="544"/>
      <c r="DM129" s="544"/>
      <c r="DN129" s="544"/>
      <c r="DO129" s="544"/>
      <c r="DP129" s="544"/>
      <c r="DQ129" s="544"/>
      <c r="DR129" s="544"/>
      <c r="DS129" s="544"/>
      <c r="DT129" s="544"/>
      <c r="DU129" s="544"/>
      <c r="DV129" s="544"/>
      <c r="DW129" s="545"/>
      <c r="DX129" s="451">
        <v>0</v>
      </c>
      <c r="DY129" s="451"/>
      <c r="DZ129" s="451"/>
      <c r="EA129" s="451"/>
      <c r="EB129" s="451"/>
      <c r="EC129" s="451"/>
      <c r="ED129" s="451"/>
      <c r="EE129" s="451">
        <v>0</v>
      </c>
      <c r="EF129" s="451"/>
      <c r="EG129" s="451"/>
      <c r="EH129" s="451"/>
      <c r="EI129" s="451"/>
      <c r="EJ129" s="451"/>
      <c r="EK129" s="451"/>
      <c r="EL129" s="479">
        <f t="shared" si="23"/>
        <v>0</v>
      </c>
      <c r="EM129" s="479"/>
      <c r="EN129" s="479"/>
      <c r="EO129" s="479"/>
      <c r="EP129" s="479"/>
      <c r="EQ129" s="479"/>
      <c r="ER129" s="479"/>
      <c r="ES129" s="451">
        <v>0</v>
      </c>
      <c r="ET129" s="451"/>
      <c r="EU129" s="451"/>
      <c r="EV129" s="451"/>
      <c r="EW129" s="451"/>
      <c r="EX129" s="451"/>
      <c r="EY129" s="451"/>
      <c r="EZ129" s="92"/>
      <c r="FA129" s="92"/>
      <c r="FB129" s="92"/>
      <c r="FC129" s="451">
        <v>0</v>
      </c>
      <c r="FD129" s="451"/>
      <c r="FE129" s="451"/>
      <c r="FF129" s="451"/>
      <c r="FG129" s="451">
        <v>0</v>
      </c>
      <c r="FH129" s="451"/>
      <c r="FI129" s="451"/>
      <c r="FJ129" s="451"/>
      <c r="FK129" s="479">
        <f t="shared" si="24"/>
        <v>0</v>
      </c>
      <c r="FL129" s="479"/>
      <c r="FM129" s="479"/>
      <c r="FN129" s="479"/>
      <c r="FO129" s="479"/>
      <c r="FP129" s="479"/>
      <c r="FQ129" s="479"/>
      <c r="FR129" s="451">
        <v>0</v>
      </c>
      <c r="FS129" s="451"/>
      <c r="FT129" s="451"/>
      <c r="FU129" s="451"/>
      <c r="FV129" s="451"/>
      <c r="FW129" s="451"/>
      <c r="FX129" s="451"/>
      <c r="FY129" s="451">
        <v>0</v>
      </c>
      <c r="FZ129" s="451"/>
      <c r="GA129" s="451"/>
      <c r="GB129" s="451"/>
      <c r="GC129" s="451"/>
      <c r="GD129" s="451"/>
      <c r="GE129" s="451"/>
      <c r="GF129" s="480">
        <f t="shared" si="25"/>
        <v>0</v>
      </c>
      <c r="GG129" s="480"/>
      <c r="GH129" s="480"/>
      <c r="GI129" s="480"/>
      <c r="GJ129" s="480"/>
      <c r="GK129" s="480"/>
      <c r="GL129" s="480"/>
      <c r="GM129" s="451">
        <v>0</v>
      </c>
      <c r="GN129" s="451"/>
      <c r="GO129" s="451"/>
      <c r="GP129" s="451"/>
      <c r="GQ129" s="451"/>
      <c r="GR129" s="451"/>
      <c r="GS129" s="451"/>
      <c r="GT129" s="480">
        <f t="shared" si="29"/>
        <v>0</v>
      </c>
      <c r="GU129" s="480"/>
      <c r="GV129" s="480"/>
      <c r="GW129" s="480"/>
      <c r="GX129" s="480"/>
      <c r="GY129" s="480"/>
      <c r="GZ129" s="480"/>
    </row>
    <row r="130" spans="2:208" ht="12.75" customHeight="1">
      <c r="B130" s="543" t="s">
        <v>201</v>
      </c>
      <c r="C130" s="544"/>
      <c r="D130" s="544"/>
      <c r="E130" s="544"/>
      <c r="F130" s="544"/>
      <c r="G130" s="544"/>
      <c r="H130" s="544"/>
      <c r="I130" s="544"/>
      <c r="J130" s="544"/>
      <c r="K130" s="544"/>
      <c r="L130" s="544"/>
      <c r="M130" s="544"/>
      <c r="N130" s="544"/>
      <c r="O130" s="544"/>
      <c r="P130" s="544"/>
      <c r="Q130" s="544"/>
      <c r="R130" s="544"/>
      <c r="S130" s="544"/>
      <c r="T130" s="544"/>
      <c r="U130" s="544"/>
      <c r="V130" s="544"/>
      <c r="W130" s="545"/>
      <c r="X130" s="451">
        <v>0</v>
      </c>
      <c r="Y130" s="451"/>
      <c r="Z130" s="451"/>
      <c r="AA130" s="451"/>
      <c r="AB130" s="451"/>
      <c r="AC130" s="451"/>
      <c r="AD130" s="451"/>
      <c r="AE130" s="451">
        <v>0</v>
      </c>
      <c r="AF130" s="451"/>
      <c r="AG130" s="451"/>
      <c r="AH130" s="451"/>
      <c r="AI130" s="451"/>
      <c r="AJ130" s="451"/>
      <c r="AK130" s="451"/>
      <c r="AL130" s="479">
        <f t="shared" si="26"/>
        <v>0</v>
      </c>
      <c r="AM130" s="479"/>
      <c r="AN130" s="479"/>
      <c r="AO130" s="479"/>
      <c r="AP130" s="479"/>
      <c r="AQ130" s="479"/>
      <c r="AR130" s="479"/>
      <c r="AS130" s="451">
        <v>0</v>
      </c>
      <c r="AT130" s="451"/>
      <c r="AU130" s="451"/>
      <c r="AV130" s="451"/>
      <c r="AW130" s="451"/>
      <c r="AX130" s="451"/>
      <c r="AY130" s="451"/>
      <c r="AZ130" s="92"/>
      <c r="BA130" s="92"/>
      <c r="BB130" s="451">
        <v>0</v>
      </c>
      <c r="BC130" s="451"/>
      <c r="BD130" s="451"/>
      <c r="BE130" s="451"/>
      <c r="BF130" s="451">
        <v>0</v>
      </c>
      <c r="BG130" s="451"/>
      <c r="BH130" s="451"/>
      <c r="BI130" s="451"/>
      <c r="BJ130" s="479">
        <f t="shared" si="22"/>
        <v>0</v>
      </c>
      <c r="BK130" s="479"/>
      <c r="BL130" s="479"/>
      <c r="BM130" s="479"/>
      <c r="BN130" s="479"/>
      <c r="BO130" s="479"/>
      <c r="BP130" s="479"/>
      <c r="BQ130" s="451">
        <v>0</v>
      </c>
      <c r="BR130" s="451"/>
      <c r="BS130" s="451"/>
      <c r="BT130" s="451"/>
      <c r="BU130" s="451"/>
      <c r="BV130" s="451"/>
      <c r="BW130" s="451"/>
      <c r="BX130" s="451">
        <v>0</v>
      </c>
      <c r="BY130" s="451"/>
      <c r="BZ130" s="451"/>
      <c r="CA130" s="451"/>
      <c r="CB130" s="451"/>
      <c r="CC130" s="451"/>
      <c r="CD130" s="451"/>
      <c r="CE130" s="480">
        <f t="shared" si="27"/>
        <v>0</v>
      </c>
      <c r="CF130" s="480"/>
      <c r="CG130" s="480"/>
      <c r="CH130" s="480"/>
      <c r="CI130" s="480"/>
      <c r="CJ130" s="480"/>
      <c r="CK130" s="480"/>
      <c r="CL130" s="451">
        <v>0</v>
      </c>
      <c r="CM130" s="451"/>
      <c r="CN130" s="451"/>
      <c r="CO130" s="451"/>
      <c r="CP130" s="451"/>
      <c r="CQ130" s="451"/>
      <c r="CR130" s="451"/>
      <c r="CS130" s="480">
        <f t="shared" si="28"/>
        <v>0</v>
      </c>
      <c r="CT130" s="480"/>
      <c r="CU130" s="480"/>
      <c r="CV130" s="480"/>
      <c r="CW130" s="480"/>
      <c r="CX130" s="480"/>
      <c r="CY130" s="480"/>
      <c r="DB130" s="543" t="s">
        <v>264</v>
      </c>
      <c r="DC130" s="544"/>
      <c r="DD130" s="544"/>
      <c r="DE130" s="544"/>
      <c r="DF130" s="544"/>
      <c r="DG130" s="544"/>
      <c r="DH130" s="544"/>
      <c r="DI130" s="544"/>
      <c r="DJ130" s="544"/>
      <c r="DK130" s="544"/>
      <c r="DL130" s="544"/>
      <c r="DM130" s="544"/>
      <c r="DN130" s="544"/>
      <c r="DO130" s="544"/>
      <c r="DP130" s="544"/>
      <c r="DQ130" s="544"/>
      <c r="DR130" s="544"/>
      <c r="DS130" s="544"/>
      <c r="DT130" s="544"/>
      <c r="DU130" s="544"/>
      <c r="DV130" s="544"/>
      <c r="DW130" s="545"/>
      <c r="DX130" s="451">
        <v>0</v>
      </c>
      <c r="DY130" s="451"/>
      <c r="DZ130" s="451"/>
      <c r="EA130" s="451"/>
      <c r="EB130" s="451"/>
      <c r="EC130" s="451"/>
      <c r="ED130" s="451"/>
      <c r="EE130" s="451">
        <v>0</v>
      </c>
      <c r="EF130" s="451"/>
      <c r="EG130" s="451"/>
      <c r="EH130" s="451"/>
      <c r="EI130" s="451"/>
      <c r="EJ130" s="451"/>
      <c r="EK130" s="451"/>
      <c r="EL130" s="479">
        <f t="shared" si="23"/>
        <v>0</v>
      </c>
      <c r="EM130" s="479"/>
      <c r="EN130" s="479"/>
      <c r="EO130" s="479"/>
      <c r="EP130" s="479"/>
      <c r="EQ130" s="479"/>
      <c r="ER130" s="479"/>
      <c r="ES130" s="451">
        <v>0</v>
      </c>
      <c r="ET130" s="451"/>
      <c r="EU130" s="451"/>
      <c r="EV130" s="451"/>
      <c r="EW130" s="451"/>
      <c r="EX130" s="451"/>
      <c r="EY130" s="451"/>
      <c r="EZ130" s="92"/>
      <c r="FA130" s="92"/>
      <c r="FB130" s="92"/>
      <c r="FC130" s="451">
        <v>0</v>
      </c>
      <c r="FD130" s="451"/>
      <c r="FE130" s="451"/>
      <c r="FF130" s="451"/>
      <c r="FG130" s="451">
        <v>0</v>
      </c>
      <c r="FH130" s="451"/>
      <c r="FI130" s="451"/>
      <c r="FJ130" s="451"/>
      <c r="FK130" s="479">
        <f t="shared" si="24"/>
        <v>0</v>
      </c>
      <c r="FL130" s="479"/>
      <c r="FM130" s="479"/>
      <c r="FN130" s="479"/>
      <c r="FO130" s="479"/>
      <c r="FP130" s="479"/>
      <c r="FQ130" s="479"/>
      <c r="FR130" s="451">
        <v>0</v>
      </c>
      <c r="FS130" s="451"/>
      <c r="FT130" s="451"/>
      <c r="FU130" s="451"/>
      <c r="FV130" s="451"/>
      <c r="FW130" s="451"/>
      <c r="FX130" s="451"/>
      <c r="FY130" s="451">
        <v>0</v>
      </c>
      <c r="FZ130" s="451"/>
      <c r="GA130" s="451"/>
      <c r="GB130" s="451"/>
      <c r="GC130" s="451"/>
      <c r="GD130" s="451"/>
      <c r="GE130" s="451"/>
      <c r="GF130" s="480">
        <f t="shared" si="25"/>
        <v>0</v>
      </c>
      <c r="GG130" s="480"/>
      <c r="GH130" s="480"/>
      <c r="GI130" s="480"/>
      <c r="GJ130" s="480"/>
      <c r="GK130" s="480"/>
      <c r="GL130" s="480"/>
      <c r="GM130" s="451">
        <v>0</v>
      </c>
      <c r="GN130" s="451"/>
      <c r="GO130" s="451"/>
      <c r="GP130" s="451"/>
      <c r="GQ130" s="451"/>
      <c r="GR130" s="451"/>
      <c r="GS130" s="451"/>
      <c r="GT130" s="480">
        <f t="shared" si="29"/>
        <v>0</v>
      </c>
      <c r="GU130" s="480"/>
      <c r="GV130" s="480"/>
      <c r="GW130" s="480"/>
      <c r="GX130" s="480"/>
      <c r="GY130" s="480"/>
      <c r="GZ130" s="480"/>
    </row>
    <row r="131" spans="2:208" ht="12.75" customHeight="1">
      <c r="B131" s="543" t="s">
        <v>202</v>
      </c>
      <c r="C131" s="544"/>
      <c r="D131" s="544"/>
      <c r="E131" s="544"/>
      <c r="F131" s="544"/>
      <c r="G131" s="544"/>
      <c r="H131" s="544"/>
      <c r="I131" s="544"/>
      <c r="J131" s="544"/>
      <c r="K131" s="544"/>
      <c r="L131" s="544"/>
      <c r="M131" s="544"/>
      <c r="N131" s="544"/>
      <c r="O131" s="544"/>
      <c r="P131" s="544"/>
      <c r="Q131" s="544"/>
      <c r="R131" s="544"/>
      <c r="S131" s="544"/>
      <c r="T131" s="544"/>
      <c r="U131" s="544"/>
      <c r="V131" s="544"/>
      <c r="W131" s="545"/>
      <c r="X131" s="451">
        <v>0</v>
      </c>
      <c r="Y131" s="451"/>
      <c r="Z131" s="451"/>
      <c r="AA131" s="451"/>
      <c r="AB131" s="451"/>
      <c r="AC131" s="451"/>
      <c r="AD131" s="451"/>
      <c r="AE131" s="451">
        <v>0</v>
      </c>
      <c r="AF131" s="451"/>
      <c r="AG131" s="451"/>
      <c r="AH131" s="451"/>
      <c r="AI131" s="451"/>
      <c r="AJ131" s="451"/>
      <c r="AK131" s="451"/>
      <c r="AL131" s="479">
        <f t="shared" si="26"/>
        <v>0</v>
      </c>
      <c r="AM131" s="479"/>
      <c r="AN131" s="479"/>
      <c r="AO131" s="479"/>
      <c r="AP131" s="479"/>
      <c r="AQ131" s="479"/>
      <c r="AR131" s="479"/>
      <c r="AS131" s="451">
        <v>0</v>
      </c>
      <c r="AT131" s="451"/>
      <c r="AU131" s="451"/>
      <c r="AV131" s="451"/>
      <c r="AW131" s="451"/>
      <c r="AX131" s="451"/>
      <c r="AY131" s="451"/>
      <c r="AZ131" s="92"/>
      <c r="BA131" s="92"/>
      <c r="BB131" s="451">
        <v>0</v>
      </c>
      <c r="BC131" s="451"/>
      <c r="BD131" s="451"/>
      <c r="BE131" s="451"/>
      <c r="BF131" s="451">
        <v>0</v>
      </c>
      <c r="BG131" s="451"/>
      <c r="BH131" s="451"/>
      <c r="BI131" s="451"/>
      <c r="BJ131" s="479">
        <f t="shared" si="22"/>
        <v>0</v>
      </c>
      <c r="BK131" s="479"/>
      <c r="BL131" s="479"/>
      <c r="BM131" s="479"/>
      <c r="BN131" s="479"/>
      <c r="BO131" s="479"/>
      <c r="BP131" s="479"/>
      <c r="BQ131" s="451">
        <v>0</v>
      </c>
      <c r="BR131" s="451"/>
      <c r="BS131" s="451"/>
      <c r="BT131" s="451"/>
      <c r="BU131" s="451"/>
      <c r="BV131" s="451"/>
      <c r="BW131" s="451"/>
      <c r="BX131" s="451">
        <v>0</v>
      </c>
      <c r="BY131" s="451"/>
      <c r="BZ131" s="451"/>
      <c r="CA131" s="451"/>
      <c r="CB131" s="451"/>
      <c r="CC131" s="451"/>
      <c r="CD131" s="451"/>
      <c r="CE131" s="480">
        <f t="shared" si="27"/>
        <v>0</v>
      </c>
      <c r="CF131" s="480"/>
      <c r="CG131" s="480"/>
      <c r="CH131" s="480"/>
      <c r="CI131" s="480"/>
      <c r="CJ131" s="480"/>
      <c r="CK131" s="480"/>
      <c r="CL131" s="451">
        <v>0</v>
      </c>
      <c r="CM131" s="451"/>
      <c r="CN131" s="451"/>
      <c r="CO131" s="451"/>
      <c r="CP131" s="451"/>
      <c r="CQ131" s="451"/>
      <c r="CR131" s="451"/>
      <c r="CS131" s="480">
        <f t="shared" si="28"/>
        <v>0</v>
      </c>
      <c r="CT131" s="480"/>
      <c r="CU131" s="480"/>
      <c r="CV131" s="480"/>
      <c r="CW131" s="480"/>
      <c r="CX131" s="480"/>
      <c r="CY131" s="480"/>
      <c r="DB131" s="543" t="s">
        <v>265</v>
      </c>
      <c r="DC131" s="544"/>
      <c r="DD131" s="544"/>
      <c r="DE131" s="544"/>
      <c r="DF131" s="544"/>
      <c r="DG131" s="544"/>
      <c r="DH131" s="544"/>
      <c r="DI131" s="544"/>
      <c r="DJ131" s="544"/>
      <c r="DK131" s="544"/>
      <c r="DL131" s="544"/>
      <c r="DM131" s="544"/>
      <c r="DN131" s="544"/>
      <c r="DO131" s="544"/>
      <c r="DP131" s="544"/>
      <c r="DQ131" s="544"/>
      <c r="DR131" s="544"/>
      <c r="DS131" s="544"/>
      <c r="DT131" s="544"/>
      <c r="DU131" s="544"/>
      <c r="DV131" s="544"/>
      <c r="DW131" s="545"/>
      <c r="DX131" s="451">
        <v>0</v>
      </c>
      <c r="DY131" s="451"/>
      <c r="DZ131" s="451"/>
      <c r="EA131" s="451"/>
      <c r="EB131" s="451"/>
      <c r="EC131" s="451"/>
      <c r="ED131" s="451"/>
      <c r="EE131" s="451">
        <v>0</v>
      </c>
      <c r="EF131" s="451"/>
      <c r="EG131" s="451"/>
      <c r="EH131" s="451"/>
      <c r="EI131" s="451"/>
      <c r="EJ131" s="451"/>
      <c r="EK131" s="451"/>
      <c r="EL131" s="479">
        <f t="shared" si="23"/>
        <v>0</v>
      </c>
      <c r="EM131" s="479"/>
      <c r="EN131" s="479"/>
      <c r="EO131" s="479"/>
      <c r="EP131" s="479"/>
      <c r="EQ131" s="479"/>
      <c r="ER131" s="479"/>
      <c r="ES131" s="451">
        <v>0</v>
      </c>
      <c r="ET131" s="451"/>
      <c r="EU131" s="451"/>
      <c r="EV131" s="451"/>
      <c r="EW131" s="451"/>
      <c r="EX131" s="451"/>
      <c r="EY131" s="451"/>
      <c r="EZ131" s="92"/>
      <c r="FA131" s="92"/>
      <c r="FB131" s="92"/>
      <c r="FC131" s="451">
        <v>0</v>
      </c>
      <c r="FD131" s="451"/>
      <c r="FE131" s="451"/>
      <c r="FF131" s="451"/>
      <c r="FG131" s="451">
        <v>0</v>
      </c>
      <c r="FH131" s="451"/>
      <c r="FI131" s="451"/>
      <c r="FJ131" s="451"/>
      <c r="FK131" s="479">
        <f t="shared" si="24"/>
        <v>0</v>
      </c>
      <c r="FL131" s="479"/>
      <c r="FM131" s="479"/>
      <c r="FN131" s="479"/>
      <c r="FO131" s="479"/>
      <c r="FP131" s="479"/>
      <c r="FQ131" s="479"/>
      <c r="FR131" s="451">
        <v>0</v>
      </c>
      <c r="FS131" s="451"/>
      <c r="FT131" s="451"/>
      <c r="FU131" s="451"/>
      <c r="FV131" s="451"/>
      <c r="FW131" s="451"/>
      <c r="FX131" s="451"/>
      <c r="FY131" s="451">
        <v>0</v>
      </c>
      <c r="FZ131" s="451"/>
      <c r="GA131" s="451"/>
      <c r="GB131" s="451"/>
      <c r="GC131" s="451"/>
      <c r="GD131" s="451"/>
      <c r="GE131" s="451"/>
      <c r="GF131" s="480">
        <f t="shared" si="25"/>
        <v>0</v>
      </c>
      <c r="GG131" s="480"/>
      <c r="GH131" s="480"/>
      <c r="GI131" s="480"/>
      <c r="GJ131" s="480"/>
      <c r="GK131" s="480"/>
      <c r="GL131" s="480"/>
      <c r="GM131" s="451">
        <v>0</v>
      </c>
      <c r="GN131" s="451"/>
      <c r="GO131" s="451"/>
      <c r="GP131" s="451"/>
      <c r="GQ131" s="451"/>
      <c r="GR131" s="451"/>
      <c r="GS131" s="451"/>
      <c r="GT131" s="480">
        <f t="shared" si="29"/>
        <v>0</v>
      </c>
      <c r="GU131" s="480"/>
      <c r="GV131" s="480"/>
      <c r="GW131" s="480"/>
      <c r="GX131" s="480"/>
      <c r="GY131" s="480"/>
      <c r="GZ131" s="480"/>
    </row>
    <row r="132" spans="2:208" ht="12.75" customHeight="1">
      <c r="B132" s="543" t="s">
        <v>203</v>
      </c>
      <c r="C132" s="544"/>
      <c r="D132" s="544"/>
      <c r="E132" s="544"/>
      <c r="F132" s="544"/>
      <c r="G132" s="544"/>
      <c r="H132" s="544"/>
      <c r="I132" s="544"/>
      <c r="J132" s="544"/>
      <c r="K132" s="544"/>
      <c r="L132" s="544"/>
      <c r="M132" s="544"/>
      <c r="N132" s="544"/>
      <c r="O132" s="544"/>
      <c r="P132" s="544"/>
      <c r="Q132" s="544"/>
      <c r="R132" s="544"/>
      <c r="S132" s="544"/>
      <c r="T132" s="544"/>
      <c r="U132" s="544"/>
      <c r="V132" s="544"/>
      <c r="W132" s="545"/>
      <c r="X132" s="451">
        <v>0</v>
      </c>
      <c r="Y132" s="451"/>
      <c r="Z132" s="451"/>
      <c r="AA132" s="451"/>
      <c r="AB132" s="451"/>
      <c r="AC132" s="451"/>
      <c r="AD132" s="451"/>
      <c r="AE132" s="451">
        <v>0</v>
      </c>
      <c r="AF132" s="451"/>
      <c r="AG132" s="451"/>
      <c r="AH132" s="451"/>
      <c r="AI132" s="451"/>
      <c r="AJ132" s="451"/>
      <c r="AK132" s="451"/>
      <c r="AL132" s="479">
        <f t="shared" si="26"/>
        <v>0</v>
      </c>
      <c r="AM132" s="479"/>
      <c r="AN132" s="479"/>
      <c r="AO132" s="479"/>
      <c r="AP132" s="479"/>
      <c r="AQ132" s="479"/>
      <c r="AR132" s="479"/>
      <c r="AS132" s="451">
        <v>0</v>
      </c>
      <c r="AT132" s="451"/>
      <c r="AU132" s="451"/>
      <c r="AV132" s="451"/>
      <c r="AW132" s="451"/>
      <c r="AX132" s="451"/>
      <c r="AY132" s="451"/>
      <c r="AZ132" s="92"/>
      <c r="BA132" s="92"/>
      <c r="BB132" s="451">
        <v>0</v>
      </c>
      <c r="BC132" s="451"/>
      <c r="BD132" s="451"/>
      <c r="BE132" s="451"/>
      <c r="BF132" s="451">
        <v>0</v>
      </c>
      <c r="BG132" s="451"/>
      <c r="BH132" s="451"/>
      <c r="BI132" s="451"/>
      <c r="BJ132" s="479">
        <f t="shared" si="22"/>
        <v>0</v>
      </c>
      <c r="BK132" s="479"/>
      <c r="BL132" s="479"/>
      <c r="BM132" s="479"/>
      <c r="BN132" s="479"/>
      <c r="BO132" s="479"/>
      <c r="BP132" s="479"/>
      <c r="BQ132" s="451">
        <v>0</v>
      </c>
      <c r="BR132" s="451"/>
      <c r="BS132" s="451"/>
      <c r="BT132" s="451"/>
      <c r="BU132" s="451"/>
      <c r="BV132" s="451"/>
      <c r="BW132" s="451"/>
      <c r="BX132" s="451">
        <v>0</v>
      </c>
      <c r="BY132" s="451"/>
      <c r="BZ132" s="451"/>
      <c r="CA132" s="451"/>
      <c r="CB132" s="451"/>
      <c r="CC132" s="451"/>
      <c r="CD132" s="451"/>
      <c r="CE132" s="480">
        <f t="shared" si="27"/>
        <v>0</v>
      </c>
      <c r="CF132" s="480"/>
      <c r="CG132" s="480"/>
      <c r="CH132" s="480"/>
      <c r="CI132" s="480"/>
      <c r="CJ132" s="480"/>
      <c r="CK132" s="480"/>
      <c r="CL132" s="451">
        <v>0</v>
      </c>
      <c r="CM132" s="451"/>
      <c r="CN132" s="451"/>
      <c r="CO132" s="451"/>
      <c r="CP132" s="451"/>
      <c r="CQ132" s="451"/>
      <c r="CR132" s="451"/>
      <c r="CS132" s="480">
        <f t="shared" si="28"/>
        <v>0</v>
      </c>
      <c r="CT132" s="480"/>
      <c r="CU132" s="480"/>
      <c r="CV132" s="480"/>
      <c r="CW132" s="480"/>
      <c r="CX132" s="480"/>
      <c r="CY132" s="480"/>
      <c r="DB132" s="543" t="s">
        <v>266</v>
      </c>
      <c r="DC132" s="544"/>
      <c r="DD132" s="544"/>
      <c r="DE132" s="544"/>
      <c r="DF132" s="544"/>
      <c r="DG132" s="544"/>
      <c r="DH132" s="544"/>
      <c r="DI132" s="544"/>
      <c r="DJ132" s="544"/>
      <c r="DK132" s="544"/>
      <c r="DL132" s="544"/>
      <c r="DM132" s="544"/>
      <c r="DN132" s="544"/>
      <c r="DO132" s="544"/>
      <c r="DP132" s="544"/>
      <c r="DQ132" s="544"/>
      <c r="DR132" s="544"/>
      <c r="DS132" s="544"/>
      <c r="DT132" s="544"/>
      <c r="DU132" s="544"/>
      <c r="DV132" s="544"/>
      <c r="DW132" s="545"/>
      <c r="DX132" s="451">
        <v>0</v>
      </c>
      <c r="DY132" s="451"/>
      <c r="DZ132" s="451"/>
      <c r="EA132" s="451"/>
      <c r="EB132" s="451"/>
      <c r="EC132" s="451"/>
      <c r="ED132" s="451"/>
      <c r="EE132" s="451">
        <v>0</v>
      </c>
      <c r="EF132" s="451"/>
      <c r="EG132" s="451"/>
      <c r="EH132" s="451"/>
      <c r="EI132" s="451"/>
      <c r="EJ132" s="451"/>
      <c r="EK132" s="451"/>
      <c r="EL132" s="479">
        <f t="shared" si="23"/>
        <v>0</v>
      </c>
      <c r="EM132" s="479"/>
      <c r="EN132" s="479"/>
      <c r="EO132" s="479"/>
      <c r="EP132" s="479"/>
      <c r="EQ132" s="479"/>
      <c r="ER132" s="479"/>
      <c r="ES132" s="451">
        <v>0</v>
      </c>
      <c r="ET132" s="451"/>
      <c r="EU132" s="451"/>
      <c r="EV132" s="451"/>
      <c r="EW132" s="451"/>
      <c r="EX132" s="451"/>
      <c r="EY132" s="451"/>
      <c r="EZ132" s="92"/>
      <c r="FA132" s="92"/>
      <c r="FB132" s="92"/>
      <c r="FC132" s="451">
        <v>0</v>
      </c>
      <c r="FD132" s="451"/>
      <c r="FE132" s="451"/>
      <c r="FF132" s="451"/>
      <c r="FG132" s="451">
        <v>0</v>
      </c>
      <c r="FH132" s="451"/>
      <c r="FI132" s="451"/>
      <c r="FJ132" s="451"/>
      <c r="FK132" s="479">
        <f t="shared" si="24"/>
        <v>0</v>
      </c>
      <c r="FL132" s="479"/>
      <c r="FM132" s="479"/>
      <c r="FN132" s="479"/>
      <c r="FO132" s="479"/>
      <c r="FP132" s="479"/>
      <c r="FQ132" s="479"/>
      <c r="FR132" s="451">
        <v>0</v>
      </c>
      <c r="FS132" s="451"/>
      <c r="FT132" s="451"/>
      <c r="FU132" s="451"/>
      <c r="FV132" s="451"/>
      <c r="FW132" s="451"/>
      <c r="FX132" s="451"/>
      <c r="FY132" s="451">
        <v>0</v>
      </c>
      <c r="FZ132" s="451"/>
      <c r="GA132" s="451"/>
      <c r="GB132" s="451"/>
      <c r="GC132" s="451"/>
      <c r="GD132" s="451"/>
      <c r="GE132" s="451"/>
      <c r="GF132" s="480">
        <f t="shared" si="25"/>
        <v>0</v>
      </c>
      <c r="GG132" s="480"/>
      <c r="GH132" s="480"/>
      <c r="GI132" s="480"/>
      <c r="GJ132" s="480"/>
      <c r="GK132" s="480"/>
      <c r="GL132" s="480"/>
      <c r="GM132" s="451">
        <v>0</v>
      </c>
      <c r="GN132" s="451"/>
      <c r="GO132" s="451"/>
      <c r="GP132" s="451"/>
      <c r="GQ132" s="451"/>
      <c r="GR132" s="451"/>
      <c r="GS132" s="451"/>
      <c r="GT132" s="480">
        <f t="shared" si="29"/>
        <v>0</v>
      </c>
      <c r="GU132" s="480"/>
      <c r="GV132" s="480"/>
      <c r="GW132" s="480"/>
      <c r="GX132" s="480"/>
      <c r="GY132" s="480"/>
      <c r="GZ132" s="480"/>
    </row>
    <row r="133" spans="2:208" ht="12.75" customHeight="1" thickBot="1">
      <c r="B133" s="511" t="s">
        <v>204</v>
      </c>
      <c r="C133" s="512"/>
      <c r="D133" s="512"/>
      <c r="E133" s="512"/>
      <c r="F133" s="512"/>
      <c r="G133" s="512"/>
      <c r="H133" s="512"/>
      <c r="I133" s="512"/>
      <c r="J133" s="512"/>
      <c r="K133" s="512"/>
      <c r="L133" s="512"/>
      <c r="M133" s="512"/>
      <c r="N133" s="512"/>
      <c r="O133" s="512"/>
      <c r="P133" s="512"/>
      <c r="Q133" s="512"/>
      <c r="R133" s="512"/>
      <c r="S133" s="512"/>
      <c r="T133" s="512"/>
      <c r="U133" s="512"/>
      <c r="V133" s="512"/>
      <c r="W133" s="435"/>
      <c r="X133" s="447">
        <f>SUM(X126:AD132)</f>
        <v>0</v>
      </c>
      <c r="Y133" s="447"/>
      <c r="Z133" s="447"/>
      <c r="AA133" s="447"/>
      <c r="AB133" s="447"/>
      <c r="AC133" s="447"/>
      <c r="AD133" s="447"/>
      <c r="AE133" s="447">
        <f>SUM(AE126:AK132)</f>
        <v>0</v>
      </c>
      <c r="AF133" s="447"/>
      <c r="AG133" s="447"/>
      <c r="AH133" s="447"/>
      <c r="AI133" s="447"/>
      <c r="AJ133" s="447"/>
      <c r="AK133" s="447"/>
      <c r="AL133" s="447">
        <f>SUM(AL126:AR132)</f>
        <v>0</v>
      </c>
      <c r="AM133" s="447"/>
      <c r="AN133" s="447"/>
      <c r="AO133" s="447"/>
      <c r="AP133" s="447"/>
      <c r="AQ133" s="447"/>
      <c r="AR133" s="447"/>
      <c r="AS133" s="447">
        <f>SUM(AS126:AY132)</f>
        <v>0</v>
      </c>
      <c r="AT133" s="447"/>
      <c r="AU133" s="447"/>
      <c r="AV133" s="447"/>
      <c r="AW133" s="447"/>
      <c r="AX133" s="447"/>
      <c r="AY133" s="447"/>
      <c r="BB133" s="447">
        <f>SUM(BB126:BE132)</f>
        <v>0</v>
      </c>
      <c r="BC133" s="447"/>
      <c r="BD133" s="447"/>
      <c r="BE133" s="447"/>
      <c r="BF133" s="447">
        <f>SUM(BF126:BI132)</f>
        <v>0</v>
      </c>
      <c r="BG133" s="447"/>
      <c r="BH133" s="447"/>
      <c r="BI133" s="447"/>
      <c r="BJ133" s="447">
        <f>SUM(BJ126:BP132)</f>
        <v>0</v>
      </c>
      <c r="BK133" s="447"/>
      <c r="BL133" s="447"/>
      <c r="BM133" s="447"/>
      <c r="BN133" s="447"/>
      <c r="BO133" s="447"/>
      <c r="BP133" s="447"/>
      <c r="BQ133" s="447">
        <f>SUM(BQ126:BW132)</f>
        <v>0</v>
      </c>
      <c r="BR133" s="447"/>
      <c r="BS133" s="447"/>
      <c r="BT133" s="447"/>
      <c r="BU133" s="447"/>
      <c r="BV133" s="447"/>
      <c r="BW133" s="447"/>
      <c r="BX133" s="447">
        <f>SUM(BX126:CD132)</f>
        <v>0</v>
      </c>
      <c r="BY133" s="447"/>
      <c r="BZ133" s="447"/>
      <c r="CA133" s="447"/>
      <c r="CB133" s="447"/>
      <c r="CC133" s="447"/>
      <c r="CD133" s="447"/>
      <c r="CE133" s="447">
        <f>SUM(CE126:CK132)</f>
        <v>0</v>
      </c>
      <c r="CF133" s="447"/>
      <c r="CG133" s="447"/>
      <c r="CH133" s="447"/>
      <c r="CI133" s="447"/>
      <c r="CJ133" s="447"/>
      <c r="CK133" s="447"/>
      <c r="CL133" s="447">
        <f>SUM(CL126:CR132)</f>
        <v>0</v>
      </c>
      <c r="CM133" s="447"/>
      <c r="CN133" s="447"/>
      <c r="CO133" s="447"/>
      <c r="CP133" s="447"/>
      <c r="CQ133" s="447"/>
      <c r="CR133" s="447"/>
      <c r="CS133" s="447">
        <f>SUM(CS126:CY132)</f>
        <v>0</v>
      </c>
      <c r="CT133" s="447"/>
      <c r="CU133" s="447"/>
      <c r="CV133" s="447"/>
      <c r="CW133" s="447"/>
      <c r="CX133" s="447"/>
      <c r="CY133" s="447"/>
      <c r="DB133" s="540" t="s">
        <v>267</v>
      </c>
      <c r="DC133" s="541"/>
      <c r="DD133" s="541"/>
      <c r="DE133" s="541"/>
      <c r="DF133" s="541"/>
      <c r="DG133" s="541"/>
      <c r="DH133" s="541"/>
      <c r="DI133" s="541"/>
      <c r="DJ133" s="541"/>
      <c r="DK133" s="541"/>
      <c r="DL133" s="541"/>
      <c r="DM133" s="541"/>
      <c r="DN133" s="541"/>
      <c r="DO133" s="541"/>
      <c r="DP133" s="541"/>
      <c r="DQ133" s="541"/>
      <c r="DR133" s="541"/>
      <c r="DS133" s="541"/>
      <c r="DT133" s="541"/>
      <c r="DU133" s="541"/>
      <c r="DV133" s="541"/>
      <c r="DW133" s="542"/>
      <c r="DX133" s="447">
        <f>SUM(DX126:ED132)</f>
        <v>0</v>
      </c>
      <c r="DY133" s="447"/>
      <c r="DZ133" s="447"/>
      <c r="EA133" s="447"/>
      <c r="EB133" s="447"/>
      <c r="EC133" s="447"/>
      <c r="ED133" s="447"/>
      <c r="EE133" s="447">
        <f>SUM(EE126:EK132)</f>
        <v>0</v>
      </c>
      <c r="EF133" s="447"/>
      <c r="EG133" s="447"/>
      <c r="EH133" s="447"/>
      <c r="EI133" s="447"/>
      <c r="EJ133" s="447"/>
      <c r="EK133" s="447"/>
      <c r="EL133" s="447">
        <f>SUM(EL126:ER132)</f>
        <v>0</v>
      </c>
      <c r="EM133" s="447"/>
      <c r="EN133" s="447"/>
      <c r="EO133" s="447"/>
      <c r="EP133" s="447"/>
      <c r="EQ133" s="447"/>
      <c r="ER133" s="447"/>
      <c r="ES133" s="447">
        <f>SUM(ES126:EY132)</f>
        <v>0</v>
      </c>
      <c r="ET133" s="447"/>
      <c r="EU133" s="447"/>
      <c r="EV133" s="447"/>
      <c r="EW133" s="447"/>
      <c r="EX133" s="447"/>
      <c r="EY133" s="447"/>
      <c r="FC133" s="432">
        <f>SUM(FC126:FF132)</f>
        <v>0</v>
      </c>
      <c r="FD133" s="433"/>
      <c r="FE133" s="433"/>
      <c r="FF133" s="434"/>
      <c r="FG133" s="438">
        <f>SUM(FG126:FJ132)</f>
        <v>0</v>
      </c>
      <c r="FH133" s="433"/>
      <c r="FI133" s="433"/>
      <c r="FJ133" s="434"/>
      <c r="FK133" s="438">
        <f>SUM(FK126:FQ132)</f>
        <v>0</v>
      </c>
      <c r="FL133" s="433"/>
      <c r="FM133" s="433"/>
      <c r="FN133" s="433"/>
      <c r="FO133" s="433"/>
      <c r="FP133" s="433"/>
      <c r="FQ133" s="434"/>
      <c r="FR133" s="438">
        <f>SUM(FR126:FX132)</f>
        <v>0</v>
      </c>
      <c r="FS133" s="433"/>
      <c r="FT133" s="433"/>
      <c r="FU133" s="433"/>
      <c r="FV133" s="433"/>
      <c r="FW133" s="433"/>
      <c r="FX133" s="434"/>
      <c r="FY133" s="438">
        <f>SUM(FY126:GE132)</f>
        <v>0</v>
      </c>
      <c r="FZ133" s="433"/>
      <c r="GA133" s="433"/>
      <c r="GB133" s="433"/>
      <c r="GC133" s="433"/>
      <c r="GD133" s="433"/>
      <c r="GE133" s="434"/>
      <c r="GF133" s="438">
        <f>SUM(GF126:GL132)</f>
        <v>0</v>
      </c>
      <c r="GG133" s="433"/>
      <c r="GH133" s="433"/>
      <c r="GI133" s="433"/>
      <c r="GJ133" s="433"/>
      <c r="GK133" s="433"/>
      <c r="GL133" s="434"/>
      <c r="GM133" s="438">
        <f>SUM(GM126:GS132)</f>
        <v>0</v>
      </c>
      <c r="GN133" s="433"/>
      <c r="GO133" s="433"/>
      <c r="GP133" s="433"/>
      <c r="GQ133" s="433"/>
      <c r="GR133" s="433"/>
      <c r="GS133" s="434"/>
      <c r="GT133" s="438">
        <f>SUM(GT126:GZ132)</f>
        <v>0</v>
      </c>
      <c r="GU133" s="433"/>
      <c r="GV133" s="433"/>
      <c r="GW133" s="433"/>
      <c r="GX133" s="433"/>
      <c r="GY133" s="433"/>
      <c r="GZ133" s="491"/>
    </row>
    <row r="134" spans="2:208" ht="12.75" customHeight="1" thickTop="1">
      <c r="B134" s="547" t="s">
        <v>205</v>
      </c>
      <c r="C134" s="548"/>
      <c r="D134" s="548"/>
      <c r="E134" s="548"/>
      <c r="F134" s="548"/>
      <c r="G134" s="548"/>
      <c r="H134" s="548"/>
      <c r="I134" s="548"/>
      <c r="J134" s="548"/>
      <c r="K134" s="548"/>
      <c r="L134" s="548"/>
      <c r="M134" s="548"/>
      <c r="N134" s="548"/>
      <c r="O134" s="548"/>
      <c r="P134" s="548"/>
      <c r="Q134" s="548"/>
      <c r="R134" s="548"/>
      <c r="S134" s="548"/>
      <c r="T134" s="548"/>
      <c r="U134" s="548"/>
      <c r="V134" s="548"/>
      <c r="W134" s="549"/>
      <c r="X134" s="483"/>
      <c r="Y134" s="483"/>
      <c r="Z134" s="483"/>
      <c r="AA134" s="483"/>
      <c r="AB134" s="483"/>
      <c r="AC134" s="483"/>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3"/>
      <c r="AY134" s="483"/>
      <c r="BB134" s="478"/>
      <c r="BC134" s="478"/>
      <c r="BD134" s="478"/>
      <c r="BE134" s="478"/>
      <c r="BF134" s="478"/>
      <c r="BG134" s="478"/>
      <c r="BH134" s="478"/>
      <c r="BI134" s="478"/>
      <c r="BJ134" s="478"/>
      <c r="BK134" s="478"/>
      <c r="BL134" s="478"/>
      <c r="BM134" s="478"/>
      <c r="BN134" s="478"/>
      <c r="BO134" s="478"/>
      <c r="BP134" s="478"/>
      <c r="BQ134" s="478"/>
      <c r="BR134" s="478"/>
      <c r="BS134" s="478"/>
      <c r="BT134" s="478"/>
      <c r="BU134" s="478"/>
      <c r="BV134" s="478"/>
      <c r="BW134" s="478"/>
      <c r="BX134" s="478"/>
      <c r="BY134" s="478"/>
      <c r="BZ134" s="478"/>
      <c r="CA134" s="478"/>
      <c r="CB134" s="478"/>
      <c r="CC134" s="478"/>
      <c r="CD134" s="478"/>
      <c r="CE134" s="478"/>
      <c r="CF134" s="478"/>
      <c r="CG134" s="478"/>
      <c r="CH134" s="478"/>
      <c r="CI134" s="478"/>
      <c r="CJ134" s="478"/>
      <c r="CK134" s="478"/>
      <c r="CL134" s="478"/>
      <c r="CM134" s="478"/>
      <c r="CN134" s="478"/>
      <c r="CO134" s="478"/>
      <c r="CP134" s="478"/>
      <c r="CQ134" s="478"/>
      <c r="CR134" s="478"/>
      <c r="CS134" s="478"/>
      <c r="CT134" s="478"/>
      <c r="CU134" s="478"/>
      <c r="CV134" s="478"/>
      <c r="CW134" s="478"/>
      <c r="CX134" s="478"/>
      <c r="CY134" s="478"/>
      <c r="DB134" s="508" t="s">
        <v>268</v>
      </c>
      <c r="DC134" s="509"/>
      <c r="DD134" s="509"/>
      <c r="DE134" s="509"/>
      <c r="DF134" s="509"/>
      <c r="DG134" s="509"/>
      <c r="DH134" s="509"/>
      <c r="DI134" s="509"/>
      <c r="DJ134" s="509"/>
      <c r="DK134" s="509"/>
      <c r="DL134" s="509"/>
      <c r="DM134" s="509"/>
      <c r="DN134" s="509"/>
      <c r="DO134" s="509"/>
      <c r="DP134" s="509"/>
      <c r="DQ134" s="509"/>
      <c r="DR134" s="509"/>
      <c r="DS134" s="509"/>
      <c r="DT134" s="509"/>
      <c r="DU134" s="509"/>
      <c r="DV134" s="509"/>
      <c r="DW134" s="510"/>
      <c r="DX134" s="483"/>
      <c r="DY134" s="483"/>
      <c r="DZ134" s="483"/>
      <c r="EA134" s="483"/>
      <c r="EB134" s="483"/>
      <c r="EC134" s="483"/>
      <c r="ED134" s="483"/>
      <c r="EE134" s="483"/>
      <c r="EF134" s="483"/>
      <c r="EG134" s="483"/>
      <c r="EH134" s="483"/>
      <c r="EI134" s="483"/>
      <c r="EJ134" s="483"/>
      <c r="EK134" s="483"/>
      <c r="EL134" s="483"/>
      <c r="EM134" s="483"/>
      <c r="EN134" s="483"/>
      <c r="EO134" s="483"/>
      <c r="EP134" s="483"/>
      <c r="EQ134" s="483"/>
      <c r="ER134" s="483"/>
      <c r="ES134" s="483"/>
      <c r="ET134" s="483"/>
      <c r="EU134" s="483"/>
      <c r="EV134" s="483"/>
      <c r="EW134" s="483"/>
      <c r="EX134" s="483"/>
      <c r="EY134" s="483"/>
      <c r="FC134" s="466"/>
      <c r="FD134" s="467"/>
      <c r="FE134" s="467"/>
      <c r="FF134" s="468"/>
      <c r="FG134" s="469"/>
      <c r="FH134" s="467"/>
      <c r="FI134" s="467"/>
      <c r="FJ134" s="468"/>
      <c r="FK134" s="469"/>
      <c r="FL134" s="467"/>
      <c r="FM134" s="467"/>
      <c r="FN134" s="467"/>
      <c r="FO134" s="467"/>
      <c r="FP134" s="467"/>
      <c r="FQ134" s="468"/>
      <c r="FR134" s="469"/>
      <c r="FS134" s="467"/>
      <c r="FT134" s="467"/>
      <c r="FU134" s="467"/>
      <c r="FV134" s="467"/>
      <c r="FW134" s="467"/>
      <c r="FX134" s="468"/>
      <c r="FY134" s="469"/>
      <c r="FZ134" s="467"/>
      <c r="GA134" s="467"/>
      <c r="GB134" s="467"/>
      <c r="GC134" s="467"/>
      <c r="GD134" s="467"/>
      <c r="GE134" s="468"/>
      <c r="GF134" s="469"/>
      <c r="GG134" s="467"/>
      <c r="GH134" s="467"/>
      <c r="GI134" s="467"/>
      <c r="GJ134" s="467"/>
      <c r="GK134" s="467"/>
      <c r="GL134" s="468"/>
      <c r="GM134" s="469"/>
      <c r="GN134" s="467"/>
      <c r="GO134" s="467"/>
      <c r="GP134" s="467"/>
      <c r="GQ134" s="467"/>
      <c r="GR134" s="467"/>
      <c r="GS134" s="468"/>
      <c r="GT134" s="469"/>
      <c r="GU134" s="467"/>
      <c r="GV134" s="467"/>
      <c r="GW134" s="467"/>
      <c r="GX134" s="467"/>
      <c r="GY134" s="467"/>
      <c r="GZ134" s="470"/>
    </row>
    <row r="135" spans="2:208" ht="12.75" customHeight="1">
      <c r="B135" s="543" t="s">
        <v>206</v>
      </c>
      <c r="C135" s="544"/>
      <c r="D135" s="544"/>
      <c r="E135" s="544"/>
      <c r="F135" s="544"/>
      <c r="G135" s="544"/>
      <c r="H135" s="544"/>
      <c r="I135" s="544"/>
      <c r="J135" s="544"/>
      <c r="K135" s="544"/>
      <c r="L135" s="544"/>
      <c r="M135" s="544"/>
      <c r="N135" s="544"/>
      <c r="O135" s="544"/>
      <c r="P135" s="544"/>
      <c r="Q135" s="544"/>
      <c r="R135" s="544"/>
      <c r="S135" s="544"/>
      <c r="T135" s="544"/>
      <c r="U135" s="544"/>
      <c r="V135" s="544"/>
      <c r="W135" s="545"/>
      <c r="X135" s="451">
        <v>0</v>
      </c>
      <c r="Y135" s="451"/>
      <c r="Z135" s="451"/>
      <c r="AA135" s="451"/>
      <c r="AB135" s="451"/>
      <c r="AC135" s="451"/>
      <c r="AD135" s="451"/>
      <c r="AE135" s="451">
        <v>0</v>
      </c>
      <c r="AF135" s="451"/>
      <c r="AG135" s="451"/>
      <c r="AH135" s="451"/>
      <c r="AI135" s="451"/>
      <c r="AJ135" s="451"/>
      <c r="AK135" s="451"/>
      <c r="AL135" s="479">
        <f t="shared" ref="AL135:AL142" si="30">X135-AE135</f>
        <v>0</v>
      </c>
      <c r="AM135" s="479"/>
      <c r="AN135" s="479"/>
      <c r="AO135" s="479"/>
      <c r="AP135" s="479"/>
      <c r="AQ135" s="479"/>
      <c r="AR135" s="479"/>
      <c r="AS135" s="451">
        <v>0</v>
      </c>
      <c r="AT135" s="451"/>
      <c r="AU135" s="451"/>
      <c r="AV135" s="451"/>
      <c r="AW135" s="451"/>
      <c r="AX135" s="451"/>
      <c r="AY135" s="451"/>
      <c r="AZ135" s="92"/>
      <c r="BA135" s="92"/>
      <c r="BB135" s="451">
        <v>0</v>
      </c>
      <c r="BC135" s="451"/>
      <c r="BD135" s="451"/>
      <c r="BE135" s="451"/>
      <c r="BF135" s="451">
        <v>0</v>
      </c>
      <c r="BG135" s="451"/>
      <c r="BH135" s="451"/>
      <c r="BI135" s="451"/>
      <c r="BJ135" s="479">
        <f t="shared" ref="BJ135:BJ142" si="31">BB135-BF135+AS135+AL135+AE135-X135</f>
        <v>0</v>
      </c>
      <c r="BK135" s="479"/>
      <c r="BL135" s="479"/>
      <c r="BM135" s="479"/>
      <c r="BN135" s="479"/>
      <c r="BO135" s="479"/>
      <c r="BP135" s="479"/>
      <c r="BQ135" s="451">
        <v>0</v>
      </c>
      <c r="BR135" s="451"/>
      <c r="BS135" s="451"/>
      <c r="BT135" s="451"/>
      <c r="BU135" s="451"/>
      <c r="BV135" s="451"/>
      <c r="BW135" s="451"/>
      <c r="BX135" s="451">
        <v>0</v>
      </c>
      <c r="BY135" s="451"/>
      <c r="BZ135" s="451"/>
      <c r="CA135" s="451"/>
      <c r="CB135" s="451"/>
      <c r="CC135" s="451"/>
      <c r="CD135" s="451"/>
      <c r="CE135" s="480">
        <f t="shared" ref="CE135:CE142" si="32">BJ135-BQ135-BX135</f>
        <v>0</v>
      </c>
      <c r="CF135" s="480"/>
      <c r="CG135" s="480"/>
      <c r="CH135" s="480"/>
      <c r="CI135" s="480"/>
      <c r="CJ135" s="480"/>
      <c r="CK135" s="480"/>
      <c r="CL135" s="451">
        <v>0</v>
      </c>
      <c r="CM135" s="451"/>
      <c r="CN135" s="451"/>
      <c r="CO135" s="451"/>
      <c r="CP135" s="451"/>
      <c r="CQ135" s="451"/>
      <c r="CR135" s="451"/>
      <c r="CS135" s="480">
        <f t="shared" ref="CS135:CS142" si="33">CL135</f>
        <v>0</v>
      </c>
      <c r="CT135" s="480"/>
      <c r="CU135" s="480"/>
      <c r="CV135" s="480"/>
      <c r="CW135" s="480"/>
      <c r="CX135" s="480"/>
      <c r="CY135" s="480"/>
      <c r="DB135" s="543" t="s">
        <v>269</v>
      </c>
      <c r="DC135" s="544"/>
      <c r="DD135" s="544"/>
      <c r="DE135" s="544"/>
      <c r="DF135" s="544"/>
      <c r="DG135" s="544"/>
      <c r="DH135" s="544"/>
      <c r="DI135" s="544"/>
      <c r="DJ135" s="544"/>
      <c r="DK135" s="544"/>
      <c r="DL135" s="544"/>
      <c r="DM135" s="544"/>
      <c r="DN135" s="544"/>
      <c r="DO135" s="544"/>
      <c r="DP135" s="544"/>
      <c r="DQ135" s="544"/>
      <c r="DR135" s="544"/>
      <c r="DS135" s="544"/>
      <c r="DT135" s="544"/>
      <c r="DU135" s="544"/>
      <c r="DV135" s="544"/>
      <c r="DW135" s="545"/>
      <c r="DX135" s="451">
        <v>0</v>
      </c>
      <c r="DY135" s="451"/>
      <c r="DZ135" s="451"/>
      <c r="EA135" s="451"/>
      <c r="EB135" s="451"/>
      <c r="EC135" s="451"/>
      <c r="ED135" s="451"/>
      <c r="EE135" s="451">
        <v>0</v>
      </c>
      <c r="EF135" s="451"/>
      <c r="EG135" s="451"/>
      <c r="EH135" s="451"/>
      <c r="EI135" s="451"/>
      <c r="EJ135" s="451"/>
      <c r="EK135" s="451"/>
      <c r="EL135" s="479">
        <f t="shared" ref="EL135:EL142" si="34">DX135-EE135</f>
        <v>0</v>
      </c>
      <c r="EM135" s="479"/>
      <c r="EN135" s="479"/>
      <c r="EO135" s="479"/>
      <c r="EP135" s="479"/>
      <c r="EQ135" s="479"/>
      <c r="ER135" s="479"/>
      <c r="ES135" s="451">
        <v>0</v>
      </c>
      <c r="ET135" s="451"/>
      <c r="EU135" s="451"/>
      <c r="EV135" s="451"/>
      <c r="EW135" s="451"/>
      <c r="EX135" s="451"/>
      <c r="EY135" s="451"/>
      <c r="EZ135" s="92"/>
      <c r="FA135" s="92"/>
      <c r="FB135" s="92"/>
      <c r="FC135" s="451">
        <v>0</v>
      </c>
      <c r="FD135" s="451"/>
      <c r="FE135" s="451"/>
      <c r="FF135" s="451"/>
      <c r="FG135" s="451">
        <v>0</v>
      </c>
      <c r="FH135" s="451"/>
      <c r="FI135" s="451"/>
      <c r="FJ135" s="451"/>
      <c r="FK135" s="479">
        <f t="shared" ref="FK135:FK142" si="35">FC135-FG135+ES135+EL135+EE135-DX135</f>
        <v>0</v>
      </c>
      <c r="FL135" s="479"/>
      <c r="FM135" s="479"/>
      <c r="FN135" s="479"/>
      <c r="FO135" s="479"/>
      <c r="FP135" s="479"/>
      <c r="FQ135" s="479"/>
      <c r="FR135" s="451">
        <v>0</v>
      </c>
      <c r="FS135" s="451"/>
      <c r="FT135" s="451"/>
      <c r="FU135" s="451"/>
      <c r="FV135" s="451"/>
      <c r="FW135" s="451"/>
      <c r="FX135" s="451"/>
      <c r="FY135" s="451">
        <v>0</v>
      </c>
      <c r="FZ135" s="451"/>
      <c r="GA135" s="451"/>
      <c r="GB135" s="451"/>
      <c r="GC135" s="451"/>
      <c r="GD135" s="451"/>
      <c r="GE135" s="451"/>
      <c r="GF135" s="480">
        <f t="shared" ref="GF135:GF142" si="36">FK135-FR135-FY135</f>
        <v>0</v>
      </c>
      <c r="GG135" s="480"/>
      <c r="GH135" s="480"/>
      <c r="GI135" s="480"/>
      <c r="GJ135" s="480"/>
      <c r="GK135" s="480"/>
      <c r="GL135" s="480"/>
      <c r="GM135" s="451">
        <v>0</v>
      </c>
      <c r="GN135" s="451"/>
      <c r="GO135" s="451"/>
      <c r="GP135" s="451"/>
      <c r="GQ135" s="451"/>
      <c r="GR135" s="451"/>
      <c r="GS135" s="451"/>
      <c r="GT135" s="480">
        <f>GM135</f>
        <v>0</v>
      </c>
      <c r="GU135" s="480"/>
      <c r="GV135" s="480"/>
      <c r="GW135" s="480"/>
      <c r="GX135" s="480"/>
      <c r="GY135" s="480"/>
      <c r="GZ135" s="480"/>
    </row>
    <row r="136" spans="2:208" ht="12.75" customHeight="1">
      <c r="B136" s="543" t="s">
        <v>207</v>
      </c>
      <c r="C136" s="544"/>
      <c r="D136" s="544"/>
      <c r="E136" s="544"/>
      <c r="F136" s="544"/>
      <c r="G136" s="544"/>
      <c r="H136" s="544"/>
      <c r="I136" s="544"/>
      <c r="J136" s="544"/>
      <c r="K136" s="544"/>
      <c r="L136" s="544"/>
      <c r="M136" s="544"/>
      <c r="N136" s="544"/>
      <c r="O136" s="544"/>
      <c r="P136" s="544"/>
      <c r="Q136" s="544"/>
      <c r="R136" s="544"/>
      <c r="S136" s="544"/>
      <c r="T136" s="544"/>
      <c r="U136" s="544"/>
      <c r="V136" s="544"/>
      <c r="W136" s="545"/>
      <c r="X136" s="451">
        <v>0</v>
      </c>
      <c r="Y136" s="451"/>
      <c r="Z136" s="451"/>
      <c r="AA136" s="451"/>
      <c r="AB136" s="451"/>
      <c r="AC136" s="451"/>
      <c r="AD136" s="451"/>
      <c r="AE136" s="451">
        <v>0</v>
      </c>
      <c r="AF136" s="451"/>
      <c r="AG136" s="451"/>
      <c r="AH136" s="451"/>
      <c r="AI136" s="451"/>
      <c r="AJ136" s="451"/>
      <c r="AK136" s="451"/>
      <c r="AL136" s="479">
        <f t="shared" si="30"/>
        <v>0</v>
      </c>
      <c r="AM136" s="479"/>
      <c r="AN136" s="479"/>
      <c r="AO136" s="479"/>
      <c r="AP136" s="479"/>
      <c r="AQ136" s="479"/>
      <c r="AR136" s="479"/>
      <c r="AS136" s="451">
        <v>0</v>
      </c>
      <c r="AT136" s="451"/>
      <c r="AU136" s="451"/>
      <c r="AV136" s="451"/>
      <c r="AW136" s="451"/>
      <c r="AX136" s="451"/>
      <c r="AY136" s="451"/>
      <c r="AZ136" s="92"/>
      <c r="BA136" s="92"/>
      <c r="BB136" s="451">
        <v>0</v>
      </c>
      <c r="BC136" s="451"/>
      <c r="BD136" s="451"/>
      <c r="BE136" s="451"/>
      <c r="BF136" s="451">
        <v>0</v>
      </c>
      <c r="BG136" s="451"/>
      <c r="BH136" s="451"/>
      <c r="BI136" s="451"/>
      <c r="BJ136" s="479">
        <f t="shared" si="31"/>
        <v>0</v>
      </c>
      <c r="BK136" s="479"/>
      <c r="BL136" s="479"/>
      <c r="BM136" s="479"/>
      <c r="BN136" s="479"/>
      <c r="BO136" s="479"/>
      <c r="BP136" s="479"/>
      <c r="BQ136" s="451">
        <v>0</v>
      </c>
      <c r="BR136" s="451"/>
      <c r="BS136" s="451"/>
      <c r="BT136" s="451"/>
      <c r="BU136" s="451"/>
      <c r="BV136" s="451"/>
      <c r="BW136" s="451"/>
      <c r="BX136" s="451">
        <v>0</v>
      </c>
      <c r="BY136" s="451"/>
      <c r="BZ136" s="451"/>
      <c r="CA136" s="451"/>
      <c r="CB136" s="451"/>
      <c r="CC136" s="451"/>
      <c r="CD136" s="451"/>
      <c r="CE136" s="480">
        <f t="shared" si="32"/>
        <v>0</v>
      </c>
      <c r="CF136" s="480"/>
      <c r="CG136" s="480"/>
      <c r="CH136" s="480"/>
      <c r="CI136" s="480"/>
      <c r="CJ136" s="480"/>
      <c r="CK136" s="480"/>
      <c r="CL136" s="451">
        <v>0</v>
      </c>
      <c r="CM136" s="451"/>
      <c r="CN136" s="451"/>
      <c r="CO136" s="451"/>
      <c r="CP136" s="451"/>
      <c r="CQ136" s="451"/>
      <c r="CR136" s="451"/>
      <c r="CS136" s="480">
        <f t="shared" si="33"/>
        <v>0</v>
      </c>
      <c r="CT136" s="480"/>
      <c r="CU136" s="480"/>
      <c r="CV136" s="480"/>
      <c r="CW136" s="480"/>
      <c r="CX136" s="480"/>
      <c r="CY136" s="480"/>
      <c r="DB136" s="543" t="s">
        <v>270</v>
      </c>
      <c r="DC136" s="544"/>
      <c r="DD136" s="544"/>
      <c r="DE136" s="544"/>
      <c r="DF136" s="544"/>
      <c r="DG136" s="544"/>
      <c r="DH136" s="544"/>
      <c r="DI136" s="544"/>
      <c r="DJ136" s="544"/>
      <c r="DK136" s="544"/>
      <c r="DL136" s="544"/>
      <c r="DM136" s="544"/>
      <c r="DN136" s="544"/>
      <c r="DO136" s="544"/>
      <c r="DP136" s="544"/>
      <c r="DQ136" s="544"/>
      <c r="DR136" s="544"/>
      <c r="DS136" s="544"/>
      <c r="DT136" s="544"/>
      <c r="DU136" s="544"/>
      <c r="DV136" s="544"/>
      <c r="DW136" s="545"/>
      <c r="DX136" s="451">
        <v>0</v>
      </c>
      <c r="DY136" s="451"/>
      <c r="DZ136" s="451"/>
      <c r="EA136" s="451"/>
      <c r="EB136" s="451"/>
      <c r="EC136" s="451"/>
      <c r="ED136" s="451"/>
      <c r="EE136" s="451">
        <v>0</v>
      </c>
      <c r="EF136" s="451"/>
      <c r="EG136" s="451"/>
      <c r="EH136" s="451"/>
      <c r="EI136" s="451"/>
      <c r="EJ136" s="451"/>
      <c r="EK136" s="451"/>
      <c r="EL136" s="479">
        <f t="shared" si="34"/>
        <v>0</v>
      </c>
      <c r="EM136" s="479"/>
      <c r="EN136" s="479"/>
      <c r="EO136" s="479"/>
      <c r="EP136" s="479"/>
      <c r="EQ136" s="479"/>
      <c r="ER136" s="479"/>
      <c r="ES136" s="451">
        <v>0</v>
      </c>
      <c r="ET136" s="451"/>
      <c r="EU136" s="451"/>
      <c r="EV136" s="451"/>
      <c r="EW136" s="451"/>
      <c r="EX136" s="451"/>
      <c r="EY136" s="451"/>
      <c r="EZ136" s="92"/>
      <c r="FA136" s="92"/>
      <c r="FB136" s="92"/>
      <c r="FC136" s="451">
        <v>0</v>
      </c>
      <c r="FD136" s="451"/>
      <c r="FE136" s="451"/>
      <c r="FF136" s="451"/>
      <c r="FG136" s="451">
        <v>0</v>
      </c>
      <c r="FH136" s="451"/>
      <c r="FI136" s="451"/>
      <c r="FJ136" s="451"/>
      <c r="FK136" s="479">
        <f t="shared" si="35"/>
        <v>0</v>
      </c>
      <c r="FL136" s="479"/>
      <c r="FM136" s="479"/>
      <c r="FN136" s="479"/>
      <c r="FO136" s="479"/>
      <c r="FP136" s="479"/>
      <c r="FQ136" s="479"/>
      <c r="FR136" s="451">
        <v>0</v>
      </c>
      <c r="FS136" s="451"/>
      <c r="FT136" s="451"/>
      <c r="FU136" s="451"/>
      <c r="FV136" s="451"/>
      <c r="FW136" s="451"/>
      <c r="FX136" s="451"/>
      <c r="FY136" s="451">
        <v>0</v>
      </c>
      <c r="FZ136" s="451"/>
      <c r="GA136" s="451"/>
      <c r="GB136" s="451"/>
      <c r="GC136" s="451"/>
      <c r="GD136" s="451"/>
      <c r="GE136" s="451"/>
      <c r="GF136" s="480">
        <f t="shared" si="36"/>
        <v>0</v>
      </c>
      <c r="GG136" s="480"/>
      <c r="GH136" s="480"/>
      <c r="GI136" s="480"/>
      <c r="GJ136" s="480"/>
      <c r="GK136" s="480"/>
      <c r="GL136" s="480"/>
      <c r="GM136" s="451">
        <v>0</v>
      </c>
      <c r="GN136" s="451"/>
      <c r="GO136" s="451"/>
      <c r="GP136" s="451"/>
      <c r="GQ136" s="451"/>
      <c r="GR136" s="451"/>
      <c r="GS136" s="451"/>
      <c r="GT136" s="480">
        <f t="shared" ref="GT136:GT142" si="37">GM136</f>
        <v>0</v>
      </c>
      <c r="GU136" s="480"/>
      <c r="GV136" s="480"/>
      <c r="GW136" s="480"/>
      <c r="GX136" s="480"/>
      <c r="GY136" s="480"/>
      <c r="GZ136" s="480"/>
    </row>
    <row r="137" spans="2:208" ht="12.75" customHeight="1">
      <c r="B137" s="543" t="s">
        <v>208</v>
      </c>
      <c r="C137" s="544"/>
      <c r="D137" s="544"/>
      <c r="E137" s="544"/>
      <c r="F137" s="544"/>
      <c r="G137" s="544"/>
      <c r="H137" s="544"/>
      <c r="I137" s="544"/>
      <c r="J137" s="544"/>
      <c r="K137" s="544"/>
      <c r="L137" s="544"/>
      <c r="M137" s="544"/>
      <c r="N137" s="544"/>
      <c r="O137" s="544"/>
      <c r="P137" s="544"/>
      <c r="Q137" s="544"/>
      <c r="R137" s="544"/>
      <c r="S137" s="544"/>
      <c r="T137" s="544"/>
      <c r="U137" s="544"/>
      <c r="V137" s="544"/>
      <c r="W137" s="545"/>
      <c r="X137" s="451">
        <v>0</v>
      </c>
      <c r="Y137" s="451"/>
      <c r="Z137" s="451"/>
      <c r="AA137" s="451"/>
      <c r="AB137" s="451"/>
      <c r="AC137" s="451"/>
      <c r="AD137" s="451"/>
      <c r="AE137" s="451">
        <v>0</v>
      </c>
      <c r="AF137" s="451"/>
      <c r="AG137" s="451"/>
      <c r="AH137" s="451"/>
      <c r="AI137" s="451"/>
      <c r="AJ137" s="451"/>
      <c r="AK137" s="451"/>
      <c r="AL137" s="479">
        <f t="shared" si="30"/>
        <v>0</v>
      </c>
      <c r="AM137" s="479"/>
      <c r="AN137" s="479"/>
      <c r="AO137" s="479"/>
      <c r="AP137" s="479"/>
      <c r="AQ137" s="479"/>
      <c r="AR137" s="479"/>
      <c r="AS137" s="451">
        <v>0</v>
      </c>
      <c r="AT137" s="451"/>
      <c r="AU137" s="451"/>
      <c r="AV137" s="451"/>
      <c r="AW137" s="451"/>
      <c r="AX137" s="451"/>
      <c r="AY137" s="451"/>
      <c r="AZ137" s="92"/>
      <c r="BA137" s="92"/>
      <c r="BB137" s="451">
        <v>0</v>
      </c>
      <c r="BC137" s="451"/>
      <c r="BD137" s="451"/>
      <c r="BE137" s="451"/>
      <c r="BF137" s="451">
        <v>0</v>
      </c>
      <c r="BG137" s="451"/>
      <c r="BH137" s="451"/>
      <c r="BI137" s="451"/>
      <c r="BJ137" s="479">
        <f t="shared" si="31"/>
        <v>0</v>
      </c>
      <c r="BK137" s="479"/>
      <c r="BL137" s="479"/>
      <c r="BM137" s="479"/>
      <c r="BN137" s="479"/>
      <c r="BO137" s="479"/>
      <c r="BP137" s="479"/>
      <c r="BQ137" s="451">
        <v>0</v>
      </c>
      <c r="BR137" s="451"/>
      <c r="BS137" s="451"/>
      <c r="BT137" s="451"/>
      <c r="BU137" s="451"/>
      <c r="BV137" s="451"/>
      <c r="BW137" s="451"/>
      <c r="BX137" s="451">
        <v>0</v>
      </c>
      <c r="BY137" s="451"/>
      <c r="BZ137" s="451"/>
      <c r="CA137" s="451"/>
      <c r="CB137" s="451"/>
      <c r="CC137" s="451"/>
      <c r="CD137" s="451"/>
      <c r="CE137" s="480">
        <f t="shared" si="32"/>
        <v>0</v>
      </c>
      <c r="CF137" s="480"/>
      <c r="CG137" s="480"/>
      <c r="CH137" s="480"/>
      <c r="CI137" s="480"/>
      <c r="CJ137" s="480"/>
      <c r="CK137" s="480"/>
      <c r="CL137" s="451">
        <v>0</v>
      </c>
      <c r="CM137" s="451"/>
      <c r="CN137" s="451"/>
      <c r="CO137" s="451"/>
      <c r="CP137" s="451"/>
      <c r="CQ137" s="451"/>
      <c r="CR137" s="451"/>
      <c r="CS137" s="480">
        <f t="shared" si="33"/>
        <v>0</v>
      </c>
      <c r="CT137" s="480"/>
      <c r="CU137" s="480"/>
      <c r="CV137" s="480"/>
      <c r="CW137" s="480"/>
      <c r="CX137" s="480"/>
      <c r="CY137" s="480"/>
      <c r="DB137" s="543" t="s">
        <v>271</v>
      </c>
      <c r="DC137" s="544"/>
      <c r="DD137" s="544"/>
      <c r="DE137" s="544"/>
      <c r="DF137" s="544"/>
      <c r="DG137" s="544"/>
      <c r="DH137" s="544"/>
      <c r="DI137" s="544"/>
      <c r="DJ137" s="544"/>
      <c r="DK137" s="544"/>
      <c r="DL137" s="544"/>
      <c r="DM137" s="544"/>
      <c r="DN137" s="544"/>
      <c r="DO137" s="544"/>
      <c r="DP137" s="544"/>
      <c r="DQ137" s="544"/>
      <c r="DR137" s="544"/>
      <c r="DS137" s="544"/>
      <c r="DT137" s="544"/>
      <c r="DU137" s="544"/>
      <c r="DV137" s="544"/>
      <c r="DW137" s="545"/>
      <c r="DX137" s="451">
        <v>0</v>
      </c>
      <c r="DY137" s="451"/>
      <c r="DZ137" s="451"/>
      <c r="EA137" s="451"/>
      <c r="EB137" s="451"/>
      <c r="EC137" s="451"/>
      <c r="ED137" s="451"/>
      <c r="EE137" s="451">
        <v>0</v>
      </c>
      <c r="EF137" s="451"/>
      <c r="EG137" s="451"/>
      <c r="EH137" s="451"/>
      <c r="EI137" s="451"/>
      <c r="EJ137" s="451"/>
      <c r="EK137" s="451"/>
      <c r="EL137" s="479">
        <f t="shared" si="34"/>
        <v>0</v>
      </c>
      <c r="EM137" s="479"/>
      <c r="EN137" s="479"/>
      <c r="EO137" s="479"/>
      <c r="EP137" s="479"/>
      <c r="EQ137" s="479"/>
      <c r="ER137" s="479"/>
      <c r="ES137" s="451">
        <v>0</v>
      </c>
      <c r="ET137" s="451"/>
      <c r="EU137" s="451"/>
      <c r="EV137" s="451"/>
      <c r="EW137" s="451"/>
      <c r="EX137" s="451"/>
      <c r="EY137" s="451"/>
      <c r="EZ137" s="92"/>
      <c r="FA137" s="92"/>
      <c r="FB137" s="92"/>
      <c r="FC137" s="451">
        <v>0</v>
      </c>
      <c r="FD137" s="451"/>
      <c r="FE137" s="451"/>
      <c r="FF137" s="451"/>
      <c r="FG137" s="451">
        <v>0</v>
      </c>
      <c r="FH137" s="451"/>
      <c r="FI137" s="451"/>
      <c r="FJ137" s="451"/>
      <c r="FK137" s="479">
        <f t="shared" si="35"/>
        <v>0</v>
      </c>
      <c r="FL137" s="479"/>
      <c r="FM137" s="479"/>
      <c r="FN137" s="479"/>
      <c r="FO137" s="479"/>
      <c r="FP137" s="479"/>
      <c r="FQ137" s="479"/>
      <c r="FR137" s="451">
        <v>0</v>
      </c>
      <c r="FS137" s="451"/>
      <c r="FT137" s="451"/>
      <c r="FU137" s="451"/>
      <c r="FV137" s="451"/>
      <c r="FW137" s="451"/>
      <c r="FX137" s="451"/>
      <c r="FY137" s="451">
        <v>0</v>
      </c>
      <c r="FZ137" s="451"/>
      <c r="GA137" s="451"/>
      <c r="GB137" s="451"/>
      <c r="GC137" s="451"/>
      <c r="GD137" s="451"/>
      <c r="GE137" s="451"/>
      <c r="GF137" s="480">
        <f t="shared" si="36"/>
        <v>0</v>
      </c>
      <c r="GG137" s="480"/>
      <c r="GH137" s="480"/>
      <c r="GI137" s="480"/>
      <c r="GJ137" s="480"/>
      <c r="GK137" s="480"/>
      <c r="GL137" s="480"/>
      <c r="GM137" s="451">
        <v>0</v>
      </c>
      <c r="GN137" s="451"/>
      <c r="GO137" s="451"/>
      <c r="GP137" s="451"/>
      <c r="GQ137" s="451"/>
      <c r="GR137" s="451"/>
      <c r="GS137" s="451"/>
      <c r="GT137" s="480">
        <f t="shared" si="37"/>
        <v>0</v>
      </c>
      <c r="GU137" s="480"/>
      <c r="GV137" s="480"/>
      <c r="GW137" s="480"/>
      <c r="GX137" s="480"/>
      <c r="GY137" s="480"/>
      <c r="GZ137" s="480"/>
    </row>
    <row r="138" spans="2:208" ht="12.75" customHeight="1">
      <c r="B138" s="543" t="s">
        <v>209</v>
      </c>
      <c r="C138" s="544"/>
      <c r="D138" s="544"/>
      <c r="E138" s="544"/>
      <c r="F138" s="544"/>
      <c r="G138" s="544"/>
      <c r="H138" s="544"/>
      <c r="I138" s="544"/>
      <c r="J138" s="544"/>
      <c r="K138" s="544"/>
      <c r="L138" s="544"/>
      <c r="M138" s="544"/>
      <c r="N138" s="544"/>
      <c r="O138" s="544"/>
      <c r="P138" s="544"/>
      <c r="Q138" s="544"/>
      <c r="R138" s="544"/>
      <c r="S138" s="544"/>
      <c r="T138" s="544"/>
      <c r="U138" s="544"/>
      <c r="V138" s="544"/>
      <c r="W138" s="545"/>
      <c r="X138" s="451">
        <v>0</v>
      </c>
      <c r="Y138" s="451"/>
      <c r="Z138" s="451"/>
      <c r="AA138" s="451"/>
      <c r="AB138" s="451"/>
      <c r="AC138" s="451"/>
      <c r="AD138" s="451"/>
      <c r="AE138" s="451">
        <v>0</v>
      </c>
      <c r="AF138" s="451"/>
      <c r="AG138" s="451"/>
      <c r="AH138" s="451"/>
      <c r="AI138" s="451"/>
      <c r="AJ138" s="451"/>
      <c r="AK138" s="451"/>
      <c r="AL138" s="479">
        <f t="shared" si="30"/>
        <v>0</v>
      </c>
      <c r="AM138" s="479"/>
      <c r="AN138" s="479"/>
      <c r="AO138" s="479"/>
      <c r="AP138" s="479"/>
      <c r="AQ138" s="479"/>
      <c r="AR138" s="479"/>
      <c r="AS138" s="451">
        <v>0</v>
      </c>
      <c r="AT138" s="451"/>
      <c r="AU138" s="451"/>
      <c r="AV138" s="451"/>
      <c r="AW138" s="451"/>
      <c r="AX138" s="451"/>
      <c r="AY138" s="451"/>
      <c r="AZ138" s="92"/>
      <c r="BA138" s="92"/>
      <c r="BB138" s="451">
        <v>0</v>
      </c>
      <c r="BC138" s="451"/>
      <c r="BD138" s="451"/>
      <c r="BE138" s="451"/>
      <c r="BF138" s="451">
        <v>0</v>
      </c>
      <c r="BG138" s="451"/>
      <c r="BH138" s="451"/>
      <c r="BI138" s="451"/>
      <c r="BJ138" s="479">
        <f t="shared" si="31"/>
        <v>0</v>
      </c>
      <c r="BK138" s="479"/>
      <c r="BL138" s="479"/>
      <c r="BM138" s="479"/>
      <c r="BN138" s="479"/>
      <c r="BO138" s="479"/>
      <c r="BP138" s="479"/>
      <c r="BQ138" s="451">
        <v>0</v>
      </c>
      <c r="BR138" s="451"/>
      <c r="BS138" s="451"/>
      <c r="BT138" s="451"/>
      <c r="BU138" s="451"/>
      <c r="BV138" s="451"/>
      <c r="BW138" s="451"/>
      <c r="BX138" s="451">
        <v>0</v>
      </c>
      <c r="BY138" s="451"/>
      <c r="BZ138" s="451"/>
      <c r="CA138" s="451"/>
      <c r="CB138" s="451"/>
      <c r="CC138" s="451"/>
      <c r="CD138" s="451"/>
      <c r="CE138" s="480">
        <f t="shared" si="32"/>
        <v>0</v>
      </c>
      <c r="CF138" s="480"/>
      <c r="CG138" s="480"/>
      <c r="CH138" s="480"/>
      <c r="CI138" s="480"/>
      <c r="CJ138" s="480"/>
      <c r="CK138" s="480"/>
      <c r="CL138" s="451">
        <v>0</v>
      </c>
      <c r="CM138" s="451"/>
      <c r="CN138" s="451"/>
      <c r="CO138" s="451"/>
      <c r="CP138" s="451"/>
      <c r="CQ138" s="451"/>
      <c r="CR138" s="451"/>
      <c r="CS138" s="480">
        <f t="shared" si="33"/>
        <v>0</v>
      </c>
      <c r="CT138" s="480"/>
      <c r="CU138" s="480"/>
      <c r="CV138" s="480"/>
      <c r="CW138" s="480"/>
      <c r="CX138" s="480"/>
      <c r="CY138" s="480"/>
      <c r="DB138" s="543" t="s">
        <v>272</v>
      </c>
      <c r="DC138" s="544"/>
      <c r="DD138" s="544"/>
      <c r="DE138" s="544"/>
      <c r="DF138" s="544"/>
      <c r="DG138" s="544"/>
      <c r="DH138" s="544"/>
      <c r="DI138" s="544"/>
      <c r="DJ138" s="544"/>
      <c r="DK138" s="544"/>
      <c r="DL138" s="544"/>
      <c r="DM138" s="544"/>
      <c r="DN138" s="544"/>
      <c r="DO138" s="544"/>
      <c r="DP138" s="544"/>
      <c r="DQ138" s="544"/>
      <c r="DR138" s="544"/>
      <c r="DS138" s="544"/>
      <c r="DT138" s="544"/>
      <c r="DU138" s="544"/>
      <c r="DV138" s="544"/>
      <c r="DW138" s="545"/>
      <c r="DX138" s="451">
        <v>0</v>
      </c>
      <c r="DY138" s="451"/>
      <c r="DZ138" s="451"/>
      <c r="EA138" s="451"/>
      <c r="EB138" s="451"/>
      <c r="EC138" s="451"/>
      <c r="ED138" s="451"/>
      <c r="EE138" s="451">
        <v>0</v>
      </c>
      <c r="EF138" s="451"/>
      <c r="EG138" s="451"/>
      <c r="EH138" s="451"/>
      <c r="EI138" s="451"/>
      <c r="EJ138" s="451"/>
      <c r="EK138" s="451"/>
      <c r="EL138" s="479">
        <f t="shared" si="34"/>
        <v>0</v>
      </c>
      <c r="EM138" s="479"/>
      <c r="EN138" s="479"/>
      <c r="EO138" s="479"/>
      <c r="EP138" s="479"/>
      <c r="EQ138" s="479"/>
      <c r="ER138" s="479"/>
      <c r="ES138" s="451">
        <v>0</v>
      </c>
      <c r="ET138" s="451"/>
      <c r="EU138" s="451"/>
      <c r="EV138" s="451"/>
      <c r="EW138" s="451"/>
      <c r="EX138" s="451"/>
      <c r="EY138" s="451"/>
      <c r="EZ138" s="92"/>
      <c r="FA138" s="92"/>
      <c r="FB138" s="92"/>
      <c r="FC138" s="451">
        <v>0</v>
      </c>
      <c r="FD138" s="451"/>
      <c r="FE138" s="451"/>
      <c r="FF138" s="451"/>
      <c r="FG138" s="451">
        <v>0</v>
      </c>
      <c r="FH138" s="451"/>
      <c r="FI138" s="451"/>
      <c r="FJ138" s="451"/>
      <c r="FK138" s="479">
        <f t="shared" si="35"/>
        <v>0</v>
      </c>
      <c r="FL138" s="479"/>
      <c r="FM138" s="479"/>
      <c r="FN138" s="479"/>
      <c r="FO138" s="479"/>
      <c r="FP138" s="479"/>
      <c r="FQ138" s="479"/>
      <c r="FR138" s="451">
        <v>0</v>
      </c>
      <c r="FS138" s="451"/>
      <c r="FT138" s="451"/>
      <c r="FU138" s="451"/>
      <c r="FV138" s="451"/>
      <c r="FW138" s="451"/>
      <c r="FX138" s="451"/>
      <c r="FY138" s="451">
        <v>0</v>
      </c>
      <c r="FZ138" s="451"/>
      <c r="GA138" s="451"/>
      <c r="GB138" s="451"/>
      <c r="GC138" s="451"/>
      <c r="GD138" s="451"/>
      <c r="GE138" s="451"/>
      <c r="GF138" s="480">
        <f t="shared" si="36"/>
        <v>0</v>
      </c>
      <c r="GG138" s="480"/>
      <c r="GH138" s="480"/>
      <c r="GI138" s="480"/>
      <c r="GJ138" s="480"/>
      <c r="GK138" s="480"/>
      <c r="GL138" s="480"/>
      <c r="GM138" s="451">
        <v>0</v>
      </c>
      <c r="GN138" s="451"/>
      <c r="GO138" s="451"/>
      <c r="GP138" s="451"/>
      <c r="GQ138" s="451"/>
      <c r="GR138" s="451"/>
      <c r="GS138" s="451"/>
      <c r="GT138" s="480">
        <f t="shared" si="37"/>
        <v>0</v>
      </c>
      <c r="GU138" s="480"/>
      <c r="GV138" s="480"/>
      <c r="GW138" s="480"/>
      <c r="GX138" s="480"/>
      <c r="GY138" s="480"/>
      <c r="GZ138" s="480"/>
    </row>
    <row r="139" spans="2:208" ht="12.75" customHeight="1">
      <c r="B139" s="543" t="s">
        <v>210</v>
      </c>
      <c r="C139" s="544"/>
      <c r="D139" s="544"/>
      <c r="E139" s="544"/>
      <c r="F139" s="544"/>
      <c r="G139" s="544"/>
      <c r="H139" s="544"/>
      <c r="I139" s="544"/>
      <c r="J139" s="544"/>
      <c r="K139" s="544"/>
      <c r="L139" s="544"/>
      <c r="M139" s="544"/>
      <c r="N139" s="544"/>
      <c r="O139" s="544"/>
      <c r="P139" s="544"/>
      <c r="Q139" s="544"/>
      <c r="R139" s="544"/>
      <c r="S139" s="544"/>
      <c r="T139" s="544"/>
      <c r="U139" s="544"/>
      <c r="V139" s="544"/>
      <c r="W139" s="545"/>
      <c r="X139" s="451">
        <v>0</v>
      </c>
      <c r="Y139" s="451"/>
      <c r="Z139" s="451"/>
      <c r="AA139" s="451"/>
      <c r="AB139" s="451"/>
      <c r="AC139" s="451"/>
      <c r="AD139" s="451"/>
      <c r="AE139" s="451">
        <v>0</v>
      </c>
      <c r="AF139" s="451"/>
      <c r="AG139" s="451"/>
      <c r="AH139" s="451"/>
      <c r="AI139" s="451"/>
      <c r="AJ139" s="451"/>
      <c r="AK139" s="451"/>
      <c r="AL139" s="479">
        <f t="shared" si="30"/>
        <v>0</v>
      </c>
      <c r="AM139" s="479"/>
      <c r="AN139" s="479"/>
      <c r="AO139" s="479"/>
      <c r="AP139" s="479"/>
      <c r="AQ139" s="479"/>
      <c r="AR139" s="479"/>
      <c r="AS139" s="451">
        <v>0</v>
      </c>
      <c r="AT139" s="451"/>
      <c r="AU139" s="451"/>
      <c r="AV139" s="451"/>
      <c r="AW139" s="451"/>
      <c r="AX139" s="451"/>
      <c r="AY139" s="451"/>
      <c r="AZ139" s="92"/>
      <c r="BA139" s="92"/>
      <c r="BB139" s="451">
        <v>0</v>
      </c>
      <c r="BC139" s="451"/>
      <c r="BD139" s="451"/>
      <c r="BE139" s="451"/>
      <c r="BF139" s="451">
        <v>0</v>
      </c>
      <c r="BG139" s="451"/>
      <c r="BH139" s="451"/>
      <c r="BI139" s="451"/>
      <c r="BJ139" s="479">
        <f t="shared" si="31"/>
        <v>0</v>
      </c>
      <c r="BK139" s="479"/>
      <c r="BL139" s="479"/>
      <c r="BM139" s="479"/>
      <c r="BN139" s="479"/>
      <c r="BO139" s="479"/>
      <c r="BP139" s="479"/>
      <c r="BQ139" s="451">
        <v>0</v>
      </c>
      <c r="BR139" s="451"/>
      <c r="BS139" s="451"/>
      <c r="BT139" s="451"/>
      <c r="BU139" s="451"/>
      <c r="BV139" s="451"/>
      <c r="BW139" s="451"/>
      <c r="BX139" s="451">
        <v>0</v>
      </c>
      <c r="BY139" s="451"/>
      <c r="BZ139" s="451"/>
      <c r="CA139" s="451"/>
      <c r="CB139" s="451"/>
      <c r="CC139" s="451"/>
      <c r="CD139" s="451"/>
      <c r="CE139" s="480">
        <f t="shared" si="32"/>
        <v>0</v>
      </c>
      <c r="CF139" s="480"/>
      <c r="CG139" s="480"/>
      <c r="CH139" s="480"/>
      <c r="CI139" s="480"/>
      <c r="CJ139" s="480"/>
      <c r="CK139" s="480"/>
      <c r="CL139" s="451">
        <v>0</v>
      </c>
      <c r="CM139" s="451"/>
      <c r="CN139" s="451"/>
      <c r="CO139" s="451"/>
      <c r="CP139" s="451"/>
      <c r="CQ139" s="451"/>
      <c r="CR139" s="451"/>
      <c r="CS139" s="480">
        <f t="shared" si="33"/>
        <v>0</v>
      </c>
      <c r="CT139" s="480"/>
      <c r="CU139" s="480"/>
      <c r="CV139" s="480"/>
      <c r="CW139" s="480"/>
      <c r="CX139" s="480"/>
      <c r="CY139" s="480"/>
      <c r="DB139" s="543" t="s">
        <v>273</v>
      </c>
      <c r="DC139" s="544"/>
      <c r="DD139" s="544"/>
      <c r="DE139" s="544"/>
      <c r="DF139" s="544"/>
      <c r="DG139" s="544"/>
      <c r="DH139" s="544"/>
      <c r="DI139" s="544"/>
      <c r="DJ139" s="544"/>
      <c r="DK139" s="544"/>
      <c r="DL139" s="544"/>
      <c r="DM139" s="544"/>
      <c r="DN139" s="544"/>
      <c r="DO139" s="544"/>
      <c r="DP139" s="544"/>
      <c r="DQ139" s="544"/>
      <c r="DR139" s="544"/>
      <c r="DS139" s="544"/>
      <c r="DT139" s="544"/>
      <c r="DU139" s="544"/>
      <c r="DV139" s="544"/>
      <c r="DW139" s="545"/>
      <c r="DX139" s="451">
        <v>0</v>
      </c>
      <c r="DY139" s="451"/>
      <c r="DZ139" s="451"/>
      <c r="EA139" s="451"/>
      <c r="EB139" s="451"/>
      <c r="EC139" s="451"/>
      <c r="ED139" s="451"/>
      <c r="EE139" s="451">
        <v>0</v>
      </c>
      <c r="EF139" s="451"/>
      <c r="EG139" s="451"/>
      <c r="EH139" s="451"/>
      <c r="EI139" s="451"/>
      <c r="EJ139" s="451"/>
      <c r="EK139" s="451"/>
      <c r="EL139" s="479">
        <f t="shared" si="34"/>
        <v>0</v>
      </c>
      <c r="EM139" s="479"/>
      <c r="EN139" s="479"/>
      <c r="EO139" s="479"/>
      <c r="EP139" s="479"/>
      <c r="EQ139" s="479"/>
      <c r="ER139" s="479"/>
      <c r="ES139" s="451">
        <v>0</v>
      </c>
      <c r="ET139" s="451"/>
      <c r="EU139" s="451"/>
      <c r="EV139" s="451"/>
      <c r="EW139" s="451"/>
      <c r="EX139" s="451"/>
      <c r="EY139" s="451"/>
      <c r="EZ139" s="92"/>
      <c r="FA139" s="92"/>
      <c r="FB139" s="92"/>
      <c r="FC139" s="451">
        <v>0</v>
      </c>
      <c r="FD139" s="451"/>
      <c r="FE139" s="451"/>
      <c r="FF139" s="451"/>
      <c r="FG139" s="451">
        <v>0</v>
      </c>
      <c r="FH139" s="451"/>
      <c r="FI139" s="451"/>
      <c r="FJ139" s="451"/>
      <c r="FK139" s="479">
        <f t="shared" si="35"/>
        <v>0</v>
      </c>
      <c r="FL139" s="479"/>
      <c r="FM139" s="479"/>
      <c r="FN139" s="479"/>
      <c r="FO139" s="479"/>
      <c r="FP139" s="479"/>
      <c r="FQ139" s="479"/>
      <c r="FR139" s="451">
        <v>0</v>
      </c>
      <c r="FS139" s="451"/>
      <c r="FT139" s="451"/>
      <c r="FU139" s="451"/>
      <c r="FV139" s="451"/>
      <c r="FW139" s="451"/>
      <c r="FX139" s="451"/>
      <c r="FY139" s="451">
        <v>0</v>
      </c>
      <c r="FZ139" s="451"/>
      <c r="GA139" s="451"/>
      <c r="GB139" s="451"/>
      <c r="GC139" s="451"/>
      <c r="GD139" s="451"/>
      <c r="GE139" s="451"/>
      <c r="GF139" s="480">
        <f t="shared" si="36"/>
        <v>0</v>
      </c>
      <c r="GG139" s="480"/>
      <c r="GH139" s="480"/>
      <c r="GI139" s="480"/>
      <c r="GJ139" s="480"/>
      <c r="GK139" s="480"/>
      <c r="GL139" s="480"/>
      <c r="GM139" s="451">
        <v>0</v>
      </c>
      <c r="GN139" s="451"/>
      <c r="GO139" s="451"/>
      <c r="GP139" s="451"/>
      <c r="GQ139" s="451"/>
      <c r="GR139" s="451"/>
      <c r="GS139" s="451"/>
      <c r="GT139" s="480">
        <f t="shared" si="37"/>
        <v>0</v>
      </c>
      <c r="GU139" s="480"/>
      <c r="GV139" s="480"/>
      <c r="GW139" s="480"/>
      <c r="GX139" s="480"/>
      <c r="GY139" s="480"/>
      <c r="GZ139" s="480"/>
    </row>
    <row r="140" spans="2:208" ht="12.75" customHeight="1">
      <c r="B140" s="543" t="s">
        <v>211</v>
      </c>
      <c r="C140" s="544"/>
      <c r="D140" s="544"/>
      <c r="E140" s="544"/>
      <c r="F140" s="544"/>
      <c r="G140" s="544"/>
      <c r="H140" s="544"/>
      <c r="I140" s="544"/>
      <c r="J140" s="544"/>
      <c r="K140" s="544"/>
      <c r="L140" s="544"/>
      <c r="M140" s="544"/>
      <c r="N140" s="544"/>
      <c r="O140" s="544"/>
      <c r="P140" s="544"/>
      <c r="Q140" s="544"/>
      <c r="R140" s="544"/>
      <c r="S140" s="544"/>
      <c r="T140" s="544"/>
      <c r="U140" s="544"/>
      <c r="V140" s="544"/>
      <c r="W140" s="545"/>
      <c r="X140" s="451">
        <v>0</v>
      </c>
      <c r="Y140" s="451"/>
      <c r="Z140" s="451"/>
      <c r="AA140" s="451"/>
      <c r="AB140" s="451"/>
      <c r="AC140" s="451"/>
      <c r="AD140" s="451"/>
      <c r="AE140" s="451">
        <v>0</v>
      </c>
      <c r="AF140" s="451"/>
      <c r="AG140" s="451"/>
      <c r="AH140" s="451"/>
      <c r="AI140" s="451"/>
      <c r="AJ140" s="451"/>
      <c r="AK140" s="451"/>
      <c r="AL140" s="479">
        <f t="shared" si="30"/>
        <v>0</v>
      </c>
      <c r="AM140" s="479"/>
      <c r="AN140" s="479"/>
      <c r="AO140" s="479"/>
      <c r="AP140" s="479"/>
      <c r="AQ140" s="479"/>
      <c r="AR140" s="479"/>
      <c r="AS140" s="451">
        <v>0</v>
      </c>
      <c r="AT140" s="451"/>
      <c r="AU140" s="451"/>
      <c r="AV140" s="451"/>
      <c r="AW140" s="451"/>
      <c r="AX140" s="451"/>
      <c r="AY140" s="451"/>
      <c r="AZ140" s="92"/>
      <c r="BA140" s="92"/>
      <c r="BB140" s="451">
        <v>0</v>
      </c>
      <c r="BC140" s="451"/>
      <c r="BD140" s="451"/>
      <c r="BE140" s="451"/>
      <c r="BF140" s="451">
        <v>0</v>
      </c>
      <c r="BG140" s="451"/>
      <c r="BH140" s="451"/>
      <c r="BI140" s="451"/>
      <c r="BJ140" s="479">
        <f t="shared" si="31"/>
        <v>0</v>
      </c>
      <c r="BK140" s="479"/>
      <c r="BL140" s="479"/>
      <c r="BM140" s="479"/>
      <c r="BN140" s="479"/>
      <c r="BO140" s="479"/>
      <c r="BP140" s="479"/>
      <c r="BQ140" s="451">
        <v>0</v>
      </c>
      <c r="BR140" s="451"/>
      <c r="BS140" s="451"/>
      <c r="BT140" s="451"/>
      <c r="BU140" s="451"/>
      <c r="BV140" s="451"/>
      <c r="BW140" s="451"/>
      <c r="BX140" s="451">
        <v>0</v>
      </c>
      <c r="BY140" s="451"/>
      <c r="BZ140" s="451"/>
      <c r="CA140" s="451"/>
      <c r="CB140" s="451"/>
      <c r="CC140" s="451"/>
      <c r="CD140" s="451"/>
      <c r="CE140" s="480">
        <f t="shared" si="32"/>
        <v>0</v>
      </c>
      <c r="CF140" s="480"/>
      <c r="CG140" s="480"/>
      <c r="CH140" s="480"/>
      <c r="CI140" s="480"/>
      <c r="CJ140" s="480"/>
      <c r="CK140" s="480"/>
      <c r="CL140" s="451">
        <v>0</v>
      </c>
      <c r="CM140" s="451"/>
      <c r="CN140" s="451"/>
      <c r="CO140" s="451"/>
      <c r="CP140" s="451"/>
      <c r="CQ140" s="451"/>
      <c r="CR140" s="451"/>
      <c r="CS140" s="480">
        <f t="shared" si="33"/>
        <v>0</v>
      </c>
      <c r="CT140" s="480"/>
      <c r="CU140" s="480"/>
      <c r="CV140" s="480"/>
      <c r="CW140" s="480"/>
      <c r="CX140" s="480"/>
      <c r="CY140" s="480"/>
      <c r="DB140" s="543" t="s">
        <v>274</v>
      </c>
      <c r="DC140" s="544"/>
      <c r="DD140" s="544"/>
      <c r="DE140" s="544"/>
      <c r="DF140" s="544"/>
      <c r="DG140" s="544"/>
      <c r="DH140" s="544"/>
      <c r="DI140" s="544"/>
      <c r="DJ140" s="544"/>
      <c r="DK140" s="544"/>
      <c r="DL140" s="544"/>
      <c r="DM140" s="544"/>
      <c r="DN140" s="544"/>
      <c r="DO140" s="544"/>
      <c r="DP140" s="544"/>
      <c r="DQ140" s="544"/>
      <c r="DR140" s="544"/>
      <c r="DS140" s="544"/>
      <c r="DT140" s="544"/>
      <c r="DU140" s="544"/>
      <c r="DV140" s="544"/>
      <c r="DW140" s="545"/>
      <c r="DX140" s="451">
        <v>0</v>
      </c>
      <c r="DY140" s="451"/>
      <c r="DZ140" s="451"/>
      <c r="EA140" s="451"/>
      <c r="EB140" s="451"/>
      <c r="EC140" s="451"/>
      <c r="ED140" s="451"/>
      <c r="EE140" s="451">
        <v>0</v>
      </c>
      <c r="EF140" s="451"/>
      <c r="EG140" s="451"/>
      <c r="EH140" s="451"/>
      <c r="EI140" s="451"/>
      <c r="EJ140" s="451"/>
      <c r="EK140" s="451"/>
      <c r="EL140" s="479">
        <f t="shared" si="34"/>
        <v>0</v>
      </c>
      <c r="EM140" s="479"/>
      <c r="EN140" s="479"/>
      <c r="EO140" s="479"/>
      <c r="EP140" s="479"/>
      <c r="EQ140" s="479"/>
      <c r="ER140" s="479"/>
      <c r="ES140" s="451">
        <v>0</v>
      </c>
      <c r="ET140" s="451"/>
      <c r="EU140" s="451"/>
      <c r="EV140" s="451"/>
      <c r="EW140" s="451"/>
      <c r="EX140" s="451"/>
      <c r="EY140" s="451"/>
      <c r="EZ140" s="92"/>
      <c r="FA140" s="92"/>
      <c r="FB140" s="92"/>
      <c r="FC140" s="451">
        <v>0</v>
      </c>
      <c r="FD140" s="451"/>
      <c r="FE140" s="451"/>
      <c r="FF140" s="451"/>
      <c r="FG140" s="451">
        <v>0</v>
      </c>
      <c r="FH140" s="451"/>
      <c r="FI140" s="451"/>
      <c r="FJ140" s="451"/>
      <c r="FK140" s="479">
        <f t="shared" si="35"/>
        <v>0</v>
      </c>
      <c r="FL140" s="479"/>
      <c r="FM140" s="479"/>
      <c r="FN140" s="479"/>
      <c r="FO140" s="479"/>
      <c r="FP140" s="479"/>
      <c r="FQ140" s="479"/>
      <c r="FR140" s="451">
        <v>0</v>
      </c>
      <c r="FS140" s="451"/>
      <c r="FT140" s="451"/>
      <c r="FU140" s="451"/>
      <c r="FV140" s="451"/>
      <c r="FW140" s="451"/>
      <c r="FX140" s="451"/>
      <c r="FY140" s="451">
        <v>0</v>
      </c>
      <c r="FZ140" s="451"/>
      <c r="GA140" s="451"/>
      <c r="GB140" s="451"/>
      <c r="GC140" s="451"/>
      <c r="GD140" s="451"/>
      <c r="GE140" s="451"/>
      <c r="GF140" s="480">
        <f t="shared" si="36"/>
        <v>0</v>
      </c>
      <c r="GG140" s="480"/>
      <c r="GH140" s="480"/>
      <c r="GI140" s="480"/>
      <c r="GJ140" s="480"/>
      <c r="GK140" s="480"/>
      <c r="GL140" s="480"/>
      <c r="GM140" s="451">
        <v>0</v>
      </c>
      <c r="GN140" s="451"/>
      <c r="GO140" s="451"/>
      <c r="GP140" s="451"/>
      <c r="GQ140" s="451"/>
      <c r="GR140" s="451"/>
      <c r="GS140" s="451"/>
      <c r="GT140" s="480">
        <f t="shared" si="37"/>
        <v>0</v>
      </c>
      <c r="GU140" s="480"/>
      <c r="GV140" s="480"/>
      <c r="GW140" s="480"/>
      <c r="GX140" s="480"/>
      <c r="GY140" s="480"/>
      <c r="GZ140" s="480"/>
    </row>
    <row r="141" spans="2:208" ht="12.75" customHeight="1">
      <c r="B141" s="543" t="s">
        <v>212</v>
      </c>
      <c r="C141" s="544"/>
      <c r="D141" s="544"/>
      <c r="E141" s="544"/>
      <c r="F141" s="544"/>
      <c r="G141" s="544"/>
      <c r="H141" s="544"/>
      <c r="I141" s="544"/>
      <c r="J141" s="544"/>
      <c r="K141" s="544"/>
      <c r="L141" s="544"/>
      <c r="M141" s="544"/>
      <c r="N141" s="544"/>
      <c r="O141" s="544"/>
      <c r="P141" s="544"/>
      <c r="Q141" s="544"/>
      <c r="R141" s="544"/>
      <c r="S141" s="544"/>
      <c r="T141" s="544"/>
      <c r="U141" s="544"/>
      <c r="V141" s="544"/>
      <c r="W141" s="545"/>
      <c r="X141" s="451">
        <v>0</v>
      </c>
      <c r="Y141" s="451"/>
      <c r="Z141" s="451"/>
      <c r="AA141" s="451"/>
      <c r="AB141" s="451"/>
      <c r="AC141" s="451"/>
      <c r="AD141" s="451"/>
      <c r="AE141" s="451">
        <v>0</v>
      </c>
      <c r="AF141" s="451"/>
      <c r="AG141" s="451"/>
      <c r="AH141" s="451"/>
      <c r="AI141" s="451"/>
      <c r="AJ141" s="451"/>
      <c r="AK141" s="451"/>
      <c r="AL141" s="479">
        <f t="shared" si="30"/>
        <v>0</v>
      </c>
      <c r="AM141" s="479"/>
      <c r="AN141" s="479"/>
      <c r="AO141" s="479"/>
      <c r="AP141" s="479"/>
      <c r="AQ141" s="479"/>
      <c r="AR141" s="479"/>
      <c r="AS141" s="451">
        <v>0</v>
      </c>
      <c r="AT141" s="451"/>
      <c r="AU141" s="451"/>
      <c r="AV141" s="451"/>
      <c r="AW141" s="451"/>
      <c r="AX141" s="451"/>
      <c r="AY141" s="451"/>
      <c r="AZ141" s="92"/>
      <c r="BA141" s="92"/>
      <c r="BB141" s="451">
        <v>0</v>
      </c>
      <c r="BC141" s="451"/>
      <c r="BD141" s="451"/>
      <c r="BE141" s="451"/>
      <c r="BF141" s="451">
        <v>0</v>
      </c>
      <c r="BG141" s="451"/>
      <c r="BH141" s="451"/>
      <c r="BI141" s="451"/>
      <c r="BJ141" s="479">
        <f t="shared" si="31"/>
        <v>0</v>
      </c>
      <c r="BK141" s="479"/>
      <c r="BL141" s="479"/>
      <c r="BM141" s="479"/>
      <c r="BN141" s="479"/>
      <c r="BO141" s="479"/>
      <c r="BP141" s="479"/>
      <c r="BQ141" s="451">
        <v>0</v>
      </c>
      <c r="BR141" s="451"/>
      <c r="BS141" s="451"/>
      <c r="BT141" s="451"/>
      <c r="BU141" s="451"/>
      <c r="BV141" s="451"/>
      <c r="BW141" s="451"/>
      <c r="BX141" s="451">
        <v>0</v>
      </c>
      <c r="BY141" s="451"/>
      <c r="BZ141" s="451"/>
      <c r="CA141" s="451"/>
      <c r="CB141" s="451"/>
      <c r="CC141" s="451"/>
      <c r="CD141" s="451"/>
      <c r="CE141" s="480">
        <f t="shared" si="32"/>
        <v>0</v>
      </c>
      <c r="CF141" s="480"/>
      <c r="CG141" s="480"/>
      <c r="CH141" s="480"/>
      <c r="CI141" s="480"/>
      <c r="CJ141" s="480"/>
      <c r="CK141" s="480"/>
      <c r="CL141" s="451">
        <v>0</v>
      </c>
      <c r="CM141" s="451"/>
      <c r="CN141" s="451"/>
      <c r="CO141" s="451"/>
      <c r="CP141" s="451"/>
      <c r="CQ141" s="451"/>
      <c r="CR141" s="451"/>
      <c r="CS141" s="480">
        <f t="shared" si="33"/>
        <v>0</v>
      </c>
      <c r="CT141" s="480"/>
      <c r="CU141" s="480"/>
      <c r="CV141" s="480"/>
      <c r="CW141" s="480"/>
      <c r="CX141" s="480"/>
      <c r="CY141" s="480"/>
      <c r="DB141" s="543" t="s">
        <v>275</v>
      </c>
      <c r="DC141" s="544"/>
      <c r="DD141" s="544"/>
      <c r="DE141" s="544"/>
      <c r="DF141" s="544"/>
      <c r="DG141" s="544"/>
      <c r="DH141" s="544"/>
      <c r="DI141" s="544"/>
      <c r="DJ141" s="544"/>
      <c r="DK141" s="544"/>
      <c r="DL141" s="544"/>
      <c r="DM141" s="544"/>
      <c r="DN141" s="544"/>
      <c r="DO141" s="544"/>
      <c r="DP141" s="544"/>
      <c r="DQ141" s="544"/>
      <c r="DR141" s="544"/>
      <c r="DS141" s="544"/>
      <c r="DT141" s="544"/>
      <c r="DU141" s="544"/>
      <c r="DV141" s="544"/>
      <c r="DW141" s="545"/>
      <c r="DX141" s="451">
        <v>0</v>
      </c>
      <c r="DY141" s="451"/>
      <c r="DZ141" s="451"/>
      <c r="EA141" s="451"/>
      <c r="EB141" s="451"/>
      <c r="EC141" s="451"/>
      <c r="ED141" s="451"/>
      <c r="EE141" s="451">
        <v>0</v>
      </c>
      <c r="EF141" s="451"/>
      <c r="EG141" s="451"/>
      <c r="EH141" s="451"/>
      <c r="EI141" s="451"/>
      <c r="EJ141" s="451"/>
      <c r="EK141" s="451"/>
      <c r="EL141" s="479">
        <f t="shared" si="34"/>
        <v>0</v>
      </c>
      <c r="EM141" s="479"/>
      <c r="EN141" s="479"/>
      <c r="EO141" s="479"/>
      <c r="EP141" s="479"/>
      <c r="EQ141" s="479"/>
      <c r="ER141" s="479"/>
      <c r="ES141" s="451">
        <v>0</v>
      </c>
      <c r="ET141" s="451"/>
      <c r="EU141" s="451"/>
      <c r="EV141" s="451"/>
      <c r="EW141" s="451"/>
      <c r="EX141" s="451"/>
      <c r="EY141" s="451"/>
      <c r="EZ141" s="92"/>
      <c r="FA141" s="92"/>
      <c r="FB141" s="92"/>
      <c r="FC141" s="451">
        <v>0</v>
      </c>
      <c r="FD141" s="451"/>
      <c r="FE141" s="451"/>
      <c r="FF141" s="451"/>
      <c r="FG141" s="451">
        <v>0</v>
      </c>
      <c r="FH141" s="451"/>
      <c r="FI141" s="451"/>
      <c r="FJ141" s="451"/>
      <c r="FK141" s="479">
        <f t="shared" si="35"/>
        <v>0</v>
      </c>
      <c r="FL141" s="479"/>
      <c r="FM141" s="479"/>
      <c r="FN141" s="479"/>
      <c r="FO141" s="479"/>
      <c r="FP141" s="479"/>
      <c r="FQ141" s="479"/>
      <c r="FR141" s="451">
        <v>0</v>
      </c>
      <c r="FS141" s="451"/>
      <c r="FT141" s="451"/>
      <c r="FU141" s="451"/>
      <c r="FV141" s="451"/>
      <c r="FW141" s="451"/>
      <c r="FX141" s="451"/>
      <c r="FY141" s="451">
        <v>0</v>
      </c>
      <c r="FZ141" s="451"/>
      <c r="GA141" s="451"/>
      <c r="GB141" s="451"/>
      <c r="GC141" s="451"/>
      <c r="GD141" s="451"/>
      <c r="GE141" s="451"/>
      <c r="GF141" s="480">
        <f t="shared" si="36"/>
        <v>0</v>
      </c>
      <c r="GG141" s="480"/>
      <c r="GH141" s="480"/>
      <c r="GI141" s="480"/>
      <c r="GJ141" s="480"/>
      <c r="GK141" s="480"/>
      <c r="GL141" s="480"/>
      <c r="GM141" s="451">
        <v>0</v>
      </c>
      <c r="GN141" s="451"/>
      <c r="GO141" s="451"/>
      <c r="GP141" s="451"/>
      <c r="GQ141" s="451"/>
      <c r="GR141" s="451"/>
      <c r="GS141" s="451"/>
      <c r="GT141" s="480">
        <f t="shared" si="37"/>
        <v>0</v>
      </c>
      <c r="GU141" s="480"/>
      <c r="GV141" s="480"/>
      <c r="GW141" s="480"/>
      <c r="GX141" s="480"/>
      <c r="GY141" s="480"/>
      <c r="GZ141" s="480"/>
    </row>
    <row r="142" spans="2:208" ht="12.75" customHeight="1">
      <c r="B142" s="543" t="s">
        <v>213</v>
      </c>
      <c r="C142" s="544"/>
      <c r="D142" s="544"/>
      <c r="E142" s="544"/>
      <c r="F142" s="544"/>
      <c r="G142" s="544"/>
      <c r="H142" s="544"/>
      <c r="I142" s="544"/>
      <c r="J142" s="544"/>
      <c r="K142" s="544"/>
      <c r="L142" s="544"/>
      <c r="M142" s="544"/>
      <c r="N142" s="544"/>
      <c r="O142" s="544"/>
      <c r="P142" s="544"/>
      <c r="Q142" s="544"/>
      <c r="R142" s="544"/>
      <c r="S142" s="544"/>
      <c r="T142" s="544"/>
      <c r="U142" s="544"/>
      <c r="V142" s="544"/>
      <c r="W142" s="545"/>
      <c r="X142" s="451">
        <v>0</v>
      </c>
      <c r="Y142" s="451"/>
      <c r="Z142" s="451"/>
      <c r="AA142" s="451"/>
      <c r="AB142" s="451"/>
      <c r="AC142" s="451"/>
      <c r="AD142" s="451"/>
      <c r="AE142" s="451">
        <v>0</v>
      </c>
      <c r="AF142" s="451"/>
      <c r="AG142" s="451"/>
      <c r="AH142" s="451"/>
      <c r="AI142" s="451"/>
      <c r="AJ142" s="451"/>
      <c r="AK142" s="451"/>
      <c r="AL142" s="479">
        <f t="shared" si="30"/>
        <v>0</v>
      </c>
      <c r="AM142" s="479"/>
      <c r="AN142" s="479"/>
      <c r="AO142" s="479"/>
      <c r="AP142" s="479"/>
      <c r="AQ142" s="479"/>
      <c r="AR142" s="479"/>
      <c r="AS142" s="451">
        <v>0</v>
      </c>
      <c r="AT142" s="451"/>
      <c r="AU142" s="451"/>
      <c r="AV142" s="451"/>
      <c r="AW142" s="451"/>
      <c r="AX142" s="451"/>
      <c r="AY142" s="451"/>
      <c r="AZ142" s="92"/>
      <c r="BA142" s="92"/>
      <c r="BB142" s="451">
        <v>0</v>
      </c>
      <c r="BC142" s="451"/>
      <c r="BD142" s="451"/>
      <c r="BE142" s="451"/>
      <c r="BF142" s="451">
        <v>0</v>
      </c>
      <c r="BG142" s="451"/>
      <c r="BH142" s="451"/>
      <c r="BI142" s="451"/>
      <c r="BJ142" s="479">
        <f t="shared" si="31"/>
        <v>0</v>
      </c>
      <c r="BK142" s="479"/>
      <c r="BL142" s="479"/>
      <c r="BM142" s="479"/>
      <c r="BN142" s="479"/>
      <c r="BO142" s="479"/>
      <c r="BP142" s="479"/>
      <c r="BQ142" s="451">
        <v>0</v>
      </c>
      <c r="BR142" s="451"/>
      <c r="BS142" s="451"/>
      <c r="BT142" s="451"/>
      <c r="BU142" s="451"/>
      <c r="BV142" s="451"/>
      <c r="BW142" s="451"/>
      <c r="BX142" s="451">
        <v>0</v>
      </c>
      <c r="BY142" s="451"/>
      <c r="BZ142" s="451"/>
      <c r="CA142" s="451"/>
      <c r="CB142" s="451"/>
      <c r="CC142" s="451"/>
      <c r="CD142" s="451"/>
      <c r="CE142" s="480">
        <f t="shared" si="32"/>
        <v>0</v>
      </c>
      <c r="CF142" s="480"/>
      <c r="CG142" s="480"/>
      <c r="CH142" s="480"/>
      <c r="CI142" s="480"/>
      <c r="CJ142" s="480"/>
      <c r="CK142" s="480"/>
      <c r="CL142" s="451">
        <v>0</v>
      </c>
      <c r="CM142" s="451"/>
      <c r="CN142" s="451"/>
      <c r="CO142" s="451"/>
      <c r="CP142" s="451"/>
      <c r="CQ142" s="451"/>
      <c r="CR142" s="451"/>
      <c r="CS142" s="480">
        <f t="shared" si="33"/>
        <v>0</v>
      </c>
      <c r="CT142" s="480"/>
      <c r="CU142" s="480"/>
      <c r="CV142" s="480"/>
      <c r="CW142" s="480"/>
      <c r="CX142" s="480"/>
      <c r="CY142" s="480"/>
      <c r="DB142" s="543" t="s">
        <v>276</v>
      </c>
      <c r="DC142" s="544"/>
      <c r="DD142" s="544"/>
      <c r="DE142" s="544"/>
      <c r="DF142" s="544"/>
      <c r="DG142" s="544"/>
      <c r="DH142" s="544"/>
      <c r="DI142" s="544"/>
      <c r="DJ142" s="544"/>
      <c r="DK142" s="544"/>
      <c r="DL142" s="544"/>
      <c r="DM142" s="544"/>
      <c r="DN142" s="544"/>
      <c r="DO142" s="544"/>
      <c r="DP142" s="544"/>
      <c r="DQ142" s="544"/>
      <c r="DR142" s="544"/>
      <c r="DS142" s="544"/>
      <c r="DT142" s="544"/>
      <c r="DU142" s="544"/>
      <c r="DV142" s="544"/>
      <c r="DW142" s="545"/>
      <c r="DX142" s="451">
        <v>0</v>
      </c>
      <c r="DY142" s="451"/>
      <c r="DZ142" s="451"/>
      <c r="EA142" s="451"/>
      <c r="EB142" s="451"/>
      <c r="EC142" s="451"/>
      <c r="ED142" s="451"/>
      <c r="EE142" s="451">
        <v>0</v>
      </c>
      <c r="EF142" s="451"/>
      <c r="EG142" s="451"/>
      <c r="EH142" s="451"/>
      <c r="EI142" s="451"/>
      <c r="EJ142" s="451"/>
      <c r="EK142" s="451"/>
      <c r="EL142" s="479">
        <f t="shared" si="34"/>
        <v>0</v>
      </c>
      <c r="EM142" s="479"/>
      <c r="EN142" s="479"/>
      <c r="EO142" s="479"/>
      <c r="EP142" s="479"/>
      <c r="EQ142" s="479"/>
      <c r="ER142" s="479"/>
      <c r="ES142" s="451">
        <v>0</v>
      </c>
      <c r="ET142" s="451"/>
      <c r="EU142" s="451"/>
      <c r="EV142" s="451"/>
      <c r="EW142" s="451"/>
      <c r="EX142" s="451"/>
      <c r="EY142" s="451"/>
      <c r="EZ142" s="92"/>
      <c r="FA142" s="92"/>
      <c r="FB142" s="92"/>
      <c r="FC142" s="451">
        <v>0</v>
      </c>
      <c r="FD142" s="451"/>
      <c r="FE142" s="451"/>
      <c r="FF142" s="451"/>
      <c r="FG142" s="451">
        <v>0</v>
      </c>
      <c r="FH142" s="451"/>
      <c r="FI142" s="451"/>
      <c r="FJ142" s="451"/>
      <c r="FK142" s="479">
        <f t="shared" si="35"/>
        <v>0</v>
      </c>
      <c r="FL142" s="479"/>
      <c r="FM142" s="479"/>
      <c r="FN142" s="479"/>
      <c r="FO142" s="479"/>
      <c r="FP142" s="479"/>
      <c r="FQ142" s="479"/>
      <c r="FR142" s="451">
        <v>0</v>
      </c>
      <c r="FS142" s="451"/>
      <c r="FT142" s="451"/>
      <c r="FU142" s="451"/>
      <c r="FV142" s="451"/>
      <c r="FW142" s="451"/>
      <c r="FX142" s="451"/>
      <c r="FY142" s="451">
        <v>0</v>
      </c>
      <c r="FZ142" s="451"/>
      <c r="GA142" s="451"/>
      <c r="GB142" s="451"/>
      <c r="GC142" s="451"/>
      <c r="GD142" s="451"/>
      <c r="GE142" s="451"/>
      <c r="GF142" s="480">
        <f t="shared" si="36"/>
        <v>0</v>
      </c>
      <c r="GG142" s="480"/>
      <c r="GH142" s="480"/>
      <c r="GI142" s="480"/>
      <c r="GJ142" s="480"/>
      <c r="GK142" s="480"/>
      <c r="GL142" s="480"/>
      <c r="GM142" s="451">
        <v>0</v>
      </c>
      <c r="GN142" s="451"/>
      <c r="GO142" s="451"/>
      <c r="GP142" s="451"/>
      <c r="GQ142" s="451"/>
      <c r="GR142" s="451"/>
      <c r="GS142" s="451"/>
      <c r="GT142" s="480">
        <f t="shared" si="37"/>
        <v>0</v>
      </c>
      <c r="GU142" s="480"/>
      <c r="GV142" s="480"/>
      <c r="GW142" s="480"/>
      <c r="GX142" s="480"/>
      <c r="GY142" s="480"/>
      <c r="GZ142" s="480"/>
    </row>
    <row r="143" spans="2:208" ht="12.75" customHeight="1" thickBot="1">
      <c r="B143" s="511" t="s">
        <v>214</v>
      </c>
      <c r="C143" s="512"/>
      <c r="D143" s="512"/>
      <c r="E143" s="512"/>
      <c r="F143" s="512"/>
      <c r="G143" s="512"/>
      <c r="H143" s="512"/>
      <c r="I143" s="512"/>
      <c r="J143" s="512"/>
      <c r="K143" s="512"/>
      <c r="L143" s="512"/>
      <c r="M143" s="512"/>
      <c r="N143" s="512"/>
      <c r="O143" s="512"/>
      <c r="P143" s="512"/>
      <c r="Q143" s="512"/>
      <c r="R143" s="512"/>
      <c r="S143" s="512"/>
      <c r="T143" s="512"/>
      <c r="U143" s="512"/>
      <c r="V143" s="512"/>
      <c r="W143" s="435"/>
      <c r="X143" s="447">
        <f>SUM(X135:AD142)</f>
        <v>0</v>
      </c>
      <c r="Y143" s="447"/>
      <c r="Z143" s="447"/>
      <c r="AA143" s="447"/>
      <c r="AB143" s="447"/>
      <c r="AC143" s="447"/>
      <c r="AD143" s="447"/>
      <c r="AE143" s="447">
        <f>SUM(AE135:AK142)</f>
        <v>0</v>
      </c>
      <c r="AF143" s="447"/>
      <c r="AG143" s="447"/>
      <c r="AH143" s="447"/>
      <c r="AI143" s="447"/>
      <c r="AJ143" s="447"/>
      <c r="AK143" s="447"/>
      <c r="AL143" s="447">
        <f>SUM(AL135:AR142)</f>
        <v>0</v>
      </c>
      <c r="AM143" s="447"/>
      <c r="AN143" s="447"/>
      <c r="AO143" s="447"/>
      <c r="AP143" s="447"/>
      <c r="AQ143" s="447"/>
      <c r="AR143" s="447"/>
      <c r="AS143" s="447">
        <f>SUM(AS135:AY142)</f>
        <v>0</v>
      </c>
      <c r="AT143" s="447"/>
      <c r="AU143" s="447"/>
      <c r="AV143" s="447"/>
      <c r="AW143" s="447"/>
      <c r="AX143" s="447"/>
      <c r="AY143" s="447"/>
      <c r="BB143" s="447">
        <f>SUM(BB135:BE142)</f>
        <v>0</v>
      </c>
      <c r="BC143" s="447"/>
      <c r="BD143" s="447"/>
      <c r="BE143" s="447"/>
      <c r="BF143" s="447">
        <f>SUM(BF135:BI142)</f>
        <v>0</v>
      </c>
      <c r="BG143" s="447"/>
      <c r="BH143" s="447"/>
      <c r="BI143" s="447"/>
      <c r="BJ143" s="447">
        <f>SUM(BJ135:BP142)</f>
        <v>0</v>
      </c>
      <c r="BK143" s="447"/>
      <c r="BL143" s="447"/>
      <c r="BM143" s="447"/>
      <c r="BN143" s="447"/>
      <c r="BO143" s="447"/>
      <c r="BP143" s="447"/>
      <c r="BQ143" s="447">
        <f>SUM(BQ135:BW142)</f>
        <v>0</v>
      </c>
      <c r="BR143" s="447"/>
      <c r="BS143" s="447"/>
      <c r="BT143" s="447"/>
      <c r="BU143" s="447"/>
      <c r="BV143" s="447"/>
      <c r="BW143" s="447"/>
      <c r="BX143" s="447">
        <f>SUM(BX135:CD142)</f>
        <v>0</v>
      </c>
      <c r="BY143" s="447"/>
      <c r="BZ143" s="447"/>
      <c r="CA143" s="447"/>
      <c r="CB143" s="447"/>
      <c r="CC143" s="447"/>
      <c r="CD143" s="447"/>
      <c r="CE143" s="447">
        <f>SUM(CE135:CK142)</f>
        <v>0</v>
      </c>
      <c r="CF143" s="447"/>
      <c r="CG143" s="447"/>
      <c r="CH143" s="447"/>
      <c r="CI143" s="447"/>
      <c r="CJ143" s="447"/>
      <c r="CK143" s="447"/>
      <c r="CL143" s="447">
        <f>SUM(CL135:CR142)</f>
        <v>0</v>
      </c>
      <c r="CM143" s="447"/>
      <c r="CN143" s="447"/>
      <c r="CO143" s="447"/>
      <c r="CP143" s="447"/>
      <c r="CQ143" s="447"/>
      <c r="CR143" s="447"/>
      <c r="CS143" s="447">
        <f>SUM(CS135:CY142)</f>
        <v>0</v>
      </c>
      <c r="CT143" s="447"/>
      <c r="CU143" s="447"/>
      <c r="CV143" s="447"/>
      <c r="CW143" s="447"/>
      <c r="CX143" s="447"/>
      <c r="CY143" s="447"/>
      <c r="DB143" s="540" t="s">
        <v>277</v>
      </c>
      <c r="DC143" s="541"/>
      <c r="DD143" s="541"/>
      <c r="DE143" s="541"/>
      <c r="DF143" s="541"/>
      <c r="DG143" s="541"/>
      <c r="DH143" s="541"/>
      <c r="DI143" s="541"/>
      <c r="DJ143" s="541"/>
      <c r="DK143" s="541"/>
      <c r="DL143" s="541"/>
      <c r="DM143" s="541"/>
      <c r="DN143" s="541"/>
      <c r="DO143" s="541"/>
      <c r="DP143" s="541"/>
      <c r="DQ143" s="541"/>
      <c r="DR143" s="541"/>
      <c r="DS143" s="541"/>
      <c r="DT143" s="541"/>
      <c r="DU143" s="541"/>
      <c r="DV143" s="541"/>
      <c r="DW143" s="542"/>
      <c r="DX143" s="447">
        <f>SUM(DX135:ED142)</f>
        <v>0</v>
      </c>
      <c r="DY143" s="447"/>
      <c r="DZ143" s="447"/>
      <c r="EA143" s="447"/>
      <c r="EB143" s="447"/>
      <c r="EC143" s="447"/>
      <c r="ED143" s="447"/>
      <c r="EE143" s="447">
        <f>SUM(EE135:EK142)</f>
        <v>0</v>
      </c>
      <c r="EF143" s="447"/>
      <c r="EG143" s="447"/>
      <c r="EH143" s="447"/>
      <c r="EI143" s="447"/>
      <c r="EJ143" s="447"/>
      <c r="EK143" s="447"/>
      <c r="EL143" s="447">
        <f>SUM(EL135:ER142)</f>
        <v>0</v>
      </c>
      <c r="EM143" s="447"/>
      <c r="EN143" s="447"/>
      <c r="EO143" s="447"/>
      <c r="EP143" s="447"/>
      <c r="EQ143" s="447"/>
      <c r="ER143" s="447"/>
      <c r="ES143" s="447">
        <f>SUM(ES135:EY142)</f>
        <v>0</v>
      </c>
      <c r="ET143" s="447"/>
      <c r="EU143" s="447"/>
      <c r="EV143" s="447"/>
      <c r="EW143" s="447"/>
      <c r="EX143" s="447"/>
      <c r="EY143" s="447"/>
      <c r="FC143" s="432">
        <f>SUM(FC135:FF142)</f>
        <v>0</v>
      </c>
      <c r="FD143" s="433"/>
      <c r="FE143" s="433"/>
      <c r="FF143" s="434"/>
      <c r="FG143" s="438">
        <f>SUM(FG135:FJ142)</f>
        <v>0</v>
      </c>
      <c r="FH143" s="433"/>
      <c r="FI143" s="433"/>
      <c r="FJ143" s="434"/>
      <c r="FK143" s="438">
        <f>SUM(FK135:FQ142)</f>
        <v>0</v>
      </c>
      <c r="FL143" s="433"/>
      <c r="FM143" s="433"/>
      <c r="FN143" s="433"/>
      <c r="FO143" s="433"/>
      <c r="FP143" s="433"/>
      <c r="FQ143" s="434"/>
      <c r="FR143" s="438">
        <f>SUM(FR135:FX142)</f>
        <v>0</v>
      </c>
      <c r="FS143" s="433"/>
      <c r="FT143" s="433"/>
      <c r="FU143" s="433"/>
      <c r="FV143" s="433"/>
      <c r="FW143" s="433"/>
      <c r="FX143" s="434"/>
      <c r="FY143" s="438">
        <f>SUM(FY135:GE142)</f>
        <v>0</v>
      </c>
      <c r="FZ143" s="433"/>
      <c r="GA143" s="433"/>
      <c r="GB143" s="433"/>
      <c r="GC143" s="433"/>
      <c r="GD143" s="433"/>
      <c r="GE143" s="434"/>
      <c r="GF143" s="438">
        <f>SUM(GF135:GL142)</f>
        <v>0</v>
      </c>
      <c r="GG143" s="433"/>
      <c r="GH143" s="433"/>
      <c r="GI143" s="433"/>
      <c r="GJ143" s="433"/>
      <c r="GK143" s="433"/>
      <c r="GL143" s="434"/>
      <c r="GM143" s="438">
        <f>SUM(GM135:GS142)</f>
        <v>0</v>
      </c>
      <c r="GN143" s="433"/>
      <c r="GO143" s="433"/>
      <c r="GP143" s="433"/>
      <c r="GQ143" s="433"/>
      <c r="GR143" s="433"/>
      <c r="GS143" s="434"/>
      <c r="GT143" s="438">
        <f>SUM(GT135:GZ142)</f>
        <v>0</v>
      </c>
      <c r="GU143" s="433"/>
      <c r="GV143" s="433"/>
      <c r="GW143" s="433"/>
      <c r="GX143" s="433"/>
      <c r="GY143" s="433"/>
      <c r="GZ143" s="491"/>
    </row>
    <row r="144" spans="2:208" ht="12.75" customHeight="1" thickTop="1">
      <c r="B144" s="547" t="s">
        <v>215</v>
      </c>
      <c r="C144" s="548"/>
      <c r="D144" s="548"/>
      <c r="E144" s="548"/>
      <c r="F144" s="548"/>
      <c r="G144" s="548"/>
      <c r="H144" s="548"/>
      <c r="I144" s="548"/>
      <c r="J144" s="548"/>
      <c r="K144" s="548"/>
      <c r="L144" s="548"/>
      <c r="M144" s="548"/>
      <c r="N144" s="548"/>
      <c r="O144" s="548"/>
      <c r="P144" s="548"/>
      <c r="Q144" s="548"/>
      <c r="R144" s="548"/>
      <c r="S144" s="548"/>
      <c r="T144" s="548"/>
      <c r="U144" s="548"/>
      <c r="V144" s="548"/>
      <c r="W144" s="549"/>
      <c r="X144" s="483"/>
      <c r="Y144" s="483"/>
      <c r="Z144" s="483"/>
      <c r="AA144" s="483"/>
      <c r="AB144" s="483"/>
      <c r="AC144" s="483"/>
      <c r="AD144" s="483"/>
      <c r="AE144" s="483"/>
      <c r="AF144" s="483"/>
      <c r="AG144" s="483"/>
      <c r="AH144" s="483"/>
      <c r="AI144" s="483"/>
      <c r="AJ144" s="483"/>
      <c r="AK144" s="483"/>
      <c r="AL144" s="483"/>
      <c r="AM144" s="483"/>
      <c r="AN144" s="483"/>
      <c r="AO144" s="483"/>
      <c r="AP144" s="483"/>
      <c r="AQ144" s="483"/>
      <c r="AR144" s="483"/>
      <c r="AS144" s="483"/>
      <c r="AT144" s="483"/>
      <c r="AU144" s="483"/>
      <c r="AV144" s="483"/>
      <c r="AW144" s="483"/>
      <c r="AX144" s="483"/>
      <c r="AY144" s="483"/>
      <c r="BB144" s="478"/>
      <c r="BC144" s="478"/>
      <c r="BD144" s="478"/>
      <c r="BE144" s="478"/>
      <c r="BF144" s="478"/>
      <c r="BG144" s="478"/>
      <c r="BH144" s="478"/>
      <c r="BI144" s="478"/>
      <c r="BJ144" s="478"/>
      <c r="BK144" s="478"/>
      <c r="BL144" s="478"/>
      <c r="BM144" s="478"/>
      <c r="BN144" s="478"/>
      <c r="BO144" s="478"/>
      <c r="BP144" s="478"/>
      <c r="BQ144" s="478"/>
      <c r="BR144" s="478"/>
      <c r="BS144" s="478"/>
      <c r="BT144" s="478"/>
      <c r="BU144" s="478"/>
      <c r="BV144" s="478"/>
      <c r="BW144" s="478"/>
      <c r="BX144" s="478"/>
      <c r="BY144" s="478"/>
      <c r="BZ144" s="478"/>
      <c r="CA144" s="478"/>
      <c r="CB144" s="478"/>
      <c r="CC144" s="478"/>
      <c r="CD144" s="478"/>
      <c r="CE144" s="478"/>
      <c r="CF144" s="478"/>
      <c r="CG144" s="478"/>
      <c r="CH144" s="478"/>
      <c r="CI144" s="478"/>
      <c r="CJ144" s="478"/>
      <c r="CK144" s="478"/>
      <c r="CL144" s="478"/>
      <c r="CM144" s="478"/>
      <c r="CN144" s="478"/>
      <c r="CO144" s="478"/>
      <c r="CP144" s="478"/>
      <c r="CQ144" s="478"/>
      <c r="CR144" s="478"/>
      <c r="CS144" s="478"/>
      <c r="CT144" s="478"/>
      <c r="CU144" s="478"/>
      <c r="CV144" s="478"/>
      <c r="CW144" s="478"/>
      <c r="CX144" s="478"/>
      <c r="CY144" s="478"/>
      <c r="DB144" s="508" t="s">
        <v>287</v>
      </c>
      <c r="DC144" s="509"/>
      <c r="DD144" s="509"/>
      <c r="DE144" s="509"/>
      <c r="DF144" s="509"/>
      <c r="DG144" s="509"/>
      <c r="DH144" s="509"/>
      <c r="DI144" s="509"/>
      <c r="DJ144" s="509"/>
      <c r="DK144" s="509"/>
      <c r="DL144" s="509"/>
      <c r="DM144" s="509"/>
      <c r="DN144" s="509"/>
      <c r="DO144" s="509"/>
      <c r="DP144" s="509"/>
      <c r="DQ144" s="509"/>
      <c r="DR144" s="509"/>
      <c r="DS144" s="509"/>
      <c r="DT144" s="509"/>
      <c r="DU144" s="509"/>
      <c r="DV144" s="509"/>
      <c r="DW144" s="510"/>
      <c r="DX144" s="483"/>
      <c r="DY144" s="483"/>
      <c r="DZ144" s="483"/>
      <c r="EA144" s="483"/>
      <c r="EB144" s="483"/>
      <c r="EC144" s="483"/>
      <c r="ED144" s="483"/>
      <c r="EE144" s="483"/>
      <c r="EF144" s="483"/>
      <c r="EG144" s="483"/>
      <c r="EH144" s="483"/>
      <c r="EI144" s="483"/>
      <c r="EJ144" s="483"/>
      <c r="EK144" s="483"/>
      <c r="EL144" s="483"/>
      <c r="EM144" s="483"/>
      <c r="EN144" s="483"/>
      <c r="EO144" s="483"/>
      <c r="EP144" s="483"/>
      <c r="EQ144" s="483"/>
      <c r="ER144" s="483"/>
      <c r="ES144" s="483"/>
      <c r="ET144" s="483"/>
      <c r="EU144" s="483"/>
      <c r="EV144" s="483"/>
      <c r="EW144" s="483"/>
      <c r="EX144" s="483"/>
      <c r="EY144" s="483"/>
      <c r="FC144" s="466"/>
      <c r="FD144" s="467"/>
      <c r="FE144" s="467"/>
      <c r="FF144" s="468"/>
      <c r="FG144" s="469"/>
      <c r="FH144" s="467"/>
      <c r="FI144" s="467"/>
      <c r="FJ144" s="468"/>
      <c r="FK144" s="469"/>
      <c r="FL144" s="467"/>
      <c r="FM144" s="467"/>
      <c r="FN144" s="467"/>
      <c r="FO144" s="467"/>
      <c r="FP144" s="467"/>
      <c r="FQ144" s="468"/>
      <c r="FR144" s="469"/>
      <c r="FS144" s="467"/>
      <c r="FT144" s="467"/>
      <c r="FU144" s="467"/>
      <c r="FV144" s="467"/>
      <c r="FW144" s="467"/>
      <c r="FX144" s="468"/>
      <c r="FY144" s="469"/>
      <c r="FZ144" s="467"/>
      <c r="GA144" s="467"/>
      <c r="GB144" s="467"/>
      <c r="GC144" s="467"/>
      <c r="GD144" s="467"/>
      <c r="GE144" s="468"/>
      <c r="GF144" s="469"/>
      <c r="GG144" s="467"/>
      <c r="GH144" s="467"/>
      <c r="GI144" s="467"/>
      <c r="GJ144" s="467"/>
      <c r="GK144" s="467"/>
      <c r="GL144" s="468"/>
      <c r="GM144" s="469"/>
      <c r="GN144" s="467"/>
      <c r="GO144" s="467"/>
      <c r="GP144" s="467"/>
      <c r="GQ144" s="467"/>
      <c r="GR144" s="467"/>
      <c r="GS144" s="468"/>
      <c r="GT144" s="469"/>
      <c r="GU144" s="467"/>
      <c r="GV144" s="467"/>
      <c r="GW144" s="467"/>
      <c r="GX144" s="467"/>
      <c r="GY144" s="467"/>
      <c r="GZ144" s="470"/>
    </row>
    <row r="145" spans="2:208" ht="12.75" customHeight="1">
      <c r="B145" s="543" t="s">
        <v>216</v>
      </c>
      <c r="C145" s="544"/>
      <c r="D145" s="544"/>
      <c r="E145" s="544"/>
      <c r="F145" s="544"/>
      <c r="G145" s="544"/>
      <c r="H145" s="544"/>
      <c r="I145" s="544"/>
      <c r="J145" s="544"/>
      <c r="K145" s="544"/>
      <c r="L145" s="544"/>
      <c r="M145" s="544"/>
      <c r="N145" s="544"/>
      <c r="O145" s="544"/>
      <c r="P145" s="544"/>
      <c r="Q145" s="544"/>
      <c r="R145" s="544"/>
      <c r="S145" s="544"/>
      <c r="T145" s="544"/>
      <c r="U145" s="544"/>
      <c r="V145" s="544"/>
      <c r="W145" s="545"/>
      <c r="X145" s="451">
        <v>0</v>
      </c>
      <c r="Y145" s="451"/>
      <c r="Z145" s="451"/>
      <c r="AA145" s="451"/>
      <c r="AB145" s="451"/>
      <c r="AC145" s="451"/>
      <c r="AD145" s="451"/>
      <c r="AE145" s="451">
        <v>0</v>
      </c>
      <c r="AF145" s="451"/>
      <c r="AG145" s="451"/>
      <c r="AH145" s="451"/>
      <c r="AI145" s="451"/>
      <c r="AJ145" s="451"/>
      <c r="AK145" s="451"/>
      <c r="AL145" s="479">
        <f t="shared" ref="AL145:AL153" si="38">X145-AE145</f>
        <v>0</v>
      </c>
      <c r="AM145" s="479"/>
      <c r="AN145" s="479"/>
      <c r="AO145" s="479"/>
      <c r="AP145" s="479"/>
      <c r="AQ145" s="479"/>
      <c r="AR145" s="479"/>
      <c r="AS145" s="451">
        <v>0</v>
      </c>
      <c r="AT145" s="451"/>
      <c r="AU145" s="451"/>
      <c r="AV145" s="451"/>
      <c r="AW145" s="451"/>
      <c r="AX145" s="451"/>
      <c r="AY145" s="451"/>
      <c r="AZ145" s="92"/>
      <c r="BA145" s="92"/>
      <c r="BB145" s="451">
        <v>0</v>
      </c>
      <c r="BC145" s="451"/>
      <c r="BD145" s="451"/>
      <c r="BE145" s="451"/>
      <c r="BF145" s="451">
        <v>0</v>
      </c>
      <c r="BG145" s="451"/>
      <c r="BH145" s="451"/>
      <c r="BI145" s="451"/>
      <c r="BJ145" s="479">
        <f t="shared" ref="BJ145:BJ153" si="39">BB145-BF145+AS145+AL145+AE145-X145</f>
        <v>0</v>
      </c>
      <c r="BK145" s="479"/>
      <c r="BL145" s="479"/>
      <c r="BM145" s="479"/>
      <c r="BN145" s="479"/>
      <c r="BO145" s="479"/>
      <c r="BP145" s="479"/>
      <c r="BQ145" s="451">
        <v>0</v>
      </c>
      <c r="BR145" s="451"/>
      <c r="BS145" s="451"/>
      <c r="BT145" s="451"/>
      <c r="BU145" s="451"/>
      <c r="BV145" s="451"/>
      <c r="BW145" s="451"/>
      <c r="BX145" s="451">
        <v>0</v>
      </c>
      <c r="BY145" s="451"/>
      <c r="BZ145" s="451"/>
      <c r="CA145" s="451"/>
      <c r="CB145" s="451"/>
      <c r="CC145" s="451"/>
      <c r="CD145" s="451"/>
      <c r="CE145" s="480">
        <f t="shared" ref="CE145:CE153" si="40">BJ145-BQ145-BX145</f>
        <v>0</v>
      </c>
      <c r="CF145" s="480"/>
      <c r="CG145" s="480"/>
      <c r="CH145" s="480"/>
      <c r="CI145" s="480"/>
      <c r="CJ145" s="480"/>
      <c r="CK145" s="480"/>
      <c r="CL145" s="451">
        <v>0</v>
      </c>
      <c r="CM145" s="451"/>
      <c r="CN145" s="451"/>
      <c r="CO145" s="451"/>
      <c r="CP145" s="451"/>
      <c r="CQ145" s="451"/>
      <c r="CR145" s="451"/>
      <c r="CS145" s="480">
        <f>CL145</f>
        <v>0</v>
      </c>
      <c r="CT145" s="480"/>
      <c r="CU145" s="480"/>
      <c r="CV145" s="480"/>
      <c r="CW145" s="480"/>
      <c r="CX145" s="480"/>
      <c r="CY145" s="480"/>
      <c r="DB145" s="543" t="s">
        <v>278</v>
      </c>
      <c r="DC145" s="544"/>
      <c r="DD145" s="544"/>
      <c r="DE145" s="544"/>
      <c r="DF145" s="544"/>
      <c r="DG145" s="544"/>
      <c r="DH145" s="544"/>
      <c r="DI145" s="544"/>
      <c r="DJ145" s="544"/>
      <c r="DK145" s="544"/>
      <c r="DL145" s="544"/>
      <c r="DM145" s="544"/>
      <c r="DN145" s="544"/>
      <c r="DO145" s="544"/>
      <c r="DP145" s="544"/>
      <c r="DQ145" s="544"/>
      <c r="DR145" s="544"/>
      <c r="DS145" s="544"/>
      <c r="DT145" s="544"/>
      <c r="DU145" s="544"/>
      <c r="DV145" s="544"/>
      <c r="DW145" s="545"/>
      <c r="DX145" s="451">
        <v>0</v>
      </c>
      <c r="DY145" s="451"/>
      <c r="DZ145" s="451"/>
      <c r="EA145" s="451"/>
      <c r="EB145" s="451"/>
      <c r="EC145" s="451"/>
      <c r="ED145" s="451"/>
      <c r="EE145" s="451">
        <v>0</v>
      </c>
      <c r="EF145" s="451"/>
      <c r="EG145" s="451"/>
      <c r="EH145" s="451"/>
      <c r="EI145" s="451"/>
      <c r="EJ145" s="451"/>
      <c r="EK145" s="451"/>
      <c r="EL145" s="479">
        <f t="shared" ref="EL145:EL151" si="41">DX145-EE145</f>
        <v>0</v>
      </c>
      <c r="EM145" s="479"/>
      <c r="EN145" s="479"/>
      <c r="EO145" s="479"/>
      <c r="EP145" s="479"/>
      <c r="EQ145" s="479"/>
      <c r="ER145" s="479"/>
      <c r="ES145" s="451">
        <v>0</v>
      </c>
      <c r="ET145" s="451"/>
      <c r="EU145" s="451"/>
      <c r="EV145" s="451"/>
      <c r="EW145" s="451"/>
      <c r="EX145" s="451"/>
      <c r="EY145" s="451"/>
      <c r="EZ145" s="92"/>
      <c r="FA145" s="92"/>
      <c r="FB145" s="92"/>
      <c r="FC145" s="451">
        <v>0</v>
      </c>
      <c r="FD145" s="451"/>
      <c r="FE145" s="451"/>
      <c r="FF145" s="451"/>
      <c r="FG145" s="451">
        <v>0</v>
      </c>
      <c r="FH145" s="451"/>
      <c r="FI145" s="451"/>
      <c r="FJ145" s="451"/>
      <c r="FK145" s="479">
        <f t="shared" ref="FK145:FK151" si="42">FC145-FG145+ES145+EL145+EE145-DX145</f>
        <v>0</v>
      </c>
      <c r="FL145" s="479"/>
      <c r="FM145" s="479"/>
      <c r="FN145" s="479"/>
      <c r="FO145" s="479"/>
      <c r="FP145" s="479"/>
      <c r="FQ145" s="479"/>
      <c r="FR145" s="451">
        <v>0</v>
      </c>
      <c r="FS145" s="451"/>
      <c r="FT145" s="451"/>
      <c r="FU145" s="451"/>
      <c r="FV145" s="451"/>
      <c r="FW145" s="451"/>
      <c r="FX145" s="451"/>
      <c r="FY145" s="451">
        <v>0</v>
      </c>
      <c r="FZ145" s="451"/>
      <c r="GA145" s="451"/>
      <c r="GB145" s="451"/>
      <c r="GC145" s="451"/>
      <c r="GD145" s="451"/>
      <c r="GE145" s="451"/>
      <c r="GF145" s="480">
        <f t="shared" ref="GF145:GF151" si="43">FK145-FR145-FY145</f>
        <v>0</v>
      </c>
      <c r="GG145" s="480"/>
      <c r="GH145" s="480"/>
      <c r="GI145" s="480"/>
      <c r="GJ145" s="480"/>
      <c r="GK145" s="480"/>
      <c r="GL145" s="480"/>
      <c r="GM145" s="451">
        <v>0</v>
      </c>
      <c r="GN145" s="451"/>
      <c r="GO145" s="451"/>
      <c r="GP145" s="451"/>
      <c r="GQ145" s="451"/>
      <c r="GR145" s="451"/>
      <c r="GS145" s="451"/>
      <c r="GT145" s="480">
        <f t="shared" ref="GT145:GT151" si="44">GM145</f>
        <v>0</v>
      </c>
      <c r="GU145" s="480"/>
      <c r="GV145" s="480"/>
      <c r="GW145" s="480"/>
      <c r="GX145" s="480"/>
      <c r="GY145" s="480"/>
      <c r="GZ145" s="480"/>
    </row>
    <row r="146" spans="2:208" ht="12.75" customHeight="1">
      <c r="B146" s="543" t="s">
        <v>217</v>
      </c>
      <c r="C146" s="544"/>
      <c r="D146" s="544"/>
      <c r="E146" s="544"/>
      <c r="F146" s="544"/>
      <c r="G146" s="544"/>
      <c r="H146" s="544"/>
      <c r="I146" s="544"/>
      <c r="J146" s="544"/>
      <c r="K146" s="544"/>
      <c r="L146" s="544"/>
      <c r="M146" s="544"/>
      <c r="N146" s="544"/>
      <c r="O146" s="544"/>
      <c r="P146" s="544"/>
      <c r="Q146" s="544"/>
      <c r="R146" s="544"/>
      <c r="S146" s="544"/>
      <c r="T146" s="544"/>
      <c r="U146" s="544"/>
      <c r="V146" s="544"/>
      <c r="W146" s="545"/>
      <c r="X146" s="451">
        <v>0</v>
      </c>
      <c r="Y146" s="451"/>
      <c r="Z146" s="451"/>
      <c r="AA146" s="451"/>
      <c r="AB146" s="451"/>
      <c r="AC146" s="451"/>
      <c r="AD146" s="451"/>
      <c r="AE146" s="451">
        <v>0</v>
      </c>
      <c r="AF146" s="451"/>
      <c r="AG146" s="451"/>
      <c r="AH146" s="451"/>
      <c r="AI146" s="451"/>
      <c r="AJ146" s="451"/>
      <c r="AK146" s="451"/>
      <c r="AL146" s="479">
        <f t="shared" si="38"/>
        <v>0</v>
      </c>
      <c r="AM146" s="479"/>
      <c r="AN146" s="479"/>
      <c r="AO146" s="479"/>
      <c r="AP146" s="479"/>
      <c r="AQ146" s="479"/>
      <c r="AR146" s="479"/>
      <c r="AS146" s="451">
        <v>0</v>
      </c>
      <c r="AT146" s="451"/>
      <c r="AU146" s="451"/>
      <c r="AV146" s="451"/>
      <c r="AW146" s="451"/>
      <c r="AX146" s="451"/>
      <c r="AY146" s="451"/>
      <c r="AZ146" s="92"/>
      <c r="BA146" s="92"/>
      <c r="BB146" s="451">
        <v>0</v>
      </c>
      <c r="BC146" s="451"/>
      <c r="BD146" s="451"/>
      <c r="BE146" s="451"/>
      <c r="BF146" s="451">
        <v>0</v>
      </c>
      <c r="BG146" s="451"/>
      <c r="BH146" s="451"/>
      <c r="BI146" s="451"/>
      <c r="BJ146" s="479">
        <f t="shared" si="39"/>
        <v>0</v>
      </c>
      <c r="BK146" s="479"/>
      <c r="BL146" s="479"/>
      <c r="BM146" s="479"/>
      <c r="BN146" s="479"/>
      <c r="BO146" s="479"/>
      <c r="BP146" s="479"/>
      <c r="BQ146" s="451">
        <v>0</v>
      </c>
      <c r="BR146" s="451"/>
      <c r="BS146" s="451"/>
      <c r="BT146" s="451"/>
      <c r="BU146" s="451"/>
      <c r="BV146" s="451"/>
      <c r="BW146" s="451"/>
      <c r="BX146" s="451">
        <v>0</v>
      </c>
      <c r="BY146" s="451"/>
      <c r="BZ146" s="451"/>
      <c r="CA146" s="451"/>
      <c r="CB146" s="451"/>
      <c r="CC146" s="451"/>
      <c r="CD146" s="451"/>
      <c r="CE146" s="480">
        <f t="shared" si="40"/>
        <v>0</v>
      </c>
      <c r="CF146" s="480"/>
      <c r="CG146" s="480"/>
      <c r="CH146" s="480"/>
      <c r="CI146" s="480"/>
      <c r="CJ146" s="480"/>
      <c r="CK146" s="480"/>
      <c r="CL146" s="451">
        <v>0</v>
      </c>
      <c r="CM146" s="451"/>
      <c r="CN146" s="451"/>
      <c r="CO146" s="451"/>
      <c r="CP146" s="451"/>
      <c r="CQ146" s="451"/>
      <c r="CR146" s="451"/>
      <c r="CS146" s="480">
        <f t="shared" ref="CS146:CS153" si="45">CL146</f>
        <v>0</v>
      </c>
      <c r="CT146" s="480"/>
      <c r="CU146" s="480"/>
      <c r="CV146" s="480"/>
      <c r="CW146" s="480"/>
      <c r="CX146" s="480"/>
      <c r="CY146" s="480"/>
      <c r="DB146" s="543" t="s">
        <v>279</v>
      </c>
      <c r="DC146" s="544"/>
      <c r="DD146" s="544"/>
      <c r="DE146" s="544"/>
      <c r="DF146" s="544"/>
      <c r="DG146" s="544"/>
      <c r="DH146" s="544"/>
      <c r="DI146" s="544"/>
      <c r="DJ146" s="544"/>
      <c r="DK146" s="544"/>
      <c r="DL146" s="544"/>
      <c r="DM146" s="544"/>
      <c r="DN146" s="544"/>
      <c r="DO146" s="544"/>
      <c r="DP146" s="544"/>
      <c r="DQ146" s="544"/>
      <c r="DR146" s="544"/>
      <c r="DS146" s="544"/>
      <c r="DT146" s="544"/>
      <c r="DU146" s="544"/>
      <c r="DV146" s="544"/>
      <c r="DW146" s="545"/>
      <c r="DX146" s="451">
        <v>0</v>
      </c>
      <c r="DY146" s="451"/>
      <c r="DZ146" s="451"/>
      <c r="EA146" s="451"/>
      <c r="EB146" s="451"/>
      <c r="EC146" s="451"/>
      <c r="ED146" s="451"/>
      <c r="EE146" s="451">
        <v>0</v>
      </c>
      <c r="EF146" s="451"/>
      <c r="EG146" s="451"/>
      <c r="EH146" s="451"/>
      <c r="EI146" s="451"/>
      <c r="EJ146" s="451"/>
      <c r="EK146" s="451"/>
      <c r="EL146" s="479">
        <f t="shared" si="41"/>
        <v>0</v>
      </c>
      <c r="EM146" s="479"/>
      <c r="EN146" s="479"/>
      <c r="EO146" s="479"/>
      <c r="EP146" s="479"/>
      <c r="EQ146" s="479"/>
      <c r="ER146" s="479"/>
      <c r="ES146" s="451">
        <v>0</v>
      </c>
      <c r="ET146" s="451"/>
      <c r="EU146" s="451"/>
      <c r="EV146" s="451"/>
      <c r="EW146" s="451"/>
      <c r="EX146" s="451"/>
      <c r="EY146" s="451"/>
      <c r="EZ146" s="92"/>
      <c r="FA146" s="92"/>
      <c r="FB146" s="92"/>
      <c r="FC146" s="451">
        <v>0</v>
      </c>
      <c r="FD146" s="451"/>
      <c r="FE146" s="451"/>
      <c r="FF146" s="451"/>
      <c r="FG146" s="451">
        <v>0</v>
      </c>
      <c r="FH146" s="451"/>
      <c r="FI146" s="451"/>
      <c r="FJ146" s="451"/>
      <c r="FK146" s="479">
        <f t="shared" si="42"/>
        <v>0</v>
      </c>
      <c r="FL146" s="479"/>
      <c r="FM146" s="479"/>
      <c r="FN146" s="479"/>
      <c r="FO146" s="479"/>
      <c r="FP146" s="479"/>
      <c r="FQ146" s="479"/>
      <c r="FR146" s="451">
        <v>0</v>
      </c>
      <c r="FS146" s="451"/>
      <c r="FT146" s="451"/>
      <c r="FU146" s="451"/>
      <c r="FV146" s="451"/>
      <c r="FW146" s="451"/>
      <c r="FX146" s="451"/>
      <c r="FY146" s="451">
        <v>0</v>
      </c>
      <c r="FZ146" s="451"/>
      <c r="GA146" s="451"/>
      <c r="GB146" s="451"/>
      <c r="GC146" s="451"/>
      <c r="GD146" s="451"/>
      <c r="GE146" s="451"/>
      <c r="GF146" s="480">
        <f t="shared" si="43"/>
        <v>0</v>
      </c>
      <c r="GG146" s="480"/>
      <c r="GH146" s="480"/>
      <c r="GI146" s="480"/>
      <c r="GJ146" s="480"/>
      <c r="GK146" s="480"/>
      <c r="GL146" s="480"/>
      <c r="GM146" s="451">
        <v>0</v>
      </c>
      <c r="GN146" s="451"/>
      <c r="GO146" s="451"/>
      <c r="GP146" s="451"/>
      <c r="GQ146" s="451"/>
      <c r="GR146" s="451"/>
      <c r="GS146" s="451"/>
      <c r="GT146" s="480">
        <f t="shared" si="44"/>
        <v>0</v>
      </c>
      <c r="GU146" s="480"/>
      <c r="GV146" s="480"/>
      <c r="GW146" s="480"/>
      <c r="GX146" s="480"/>
      <c r="GY146" s="480"/>
      <c r="GZ146" s="480"/>
    </row>
    <row r="147" spans="2:208" ht="12.75" customHeight="1">
      <c r="B147" s="543" t="s">
        <v>218</v>
      </c>
      <c r="C147" s="544"/>
      <c r="D147" s="544"/>
      <c r="E147" s="544"/>
      <c r="F147" s="544"/>
      <c r="G147" s="544"/>
      <c r="H147" s="544"/>
      <c r="I147" s="544"/>
      <c r="J147" s="544"/>
      <c r="K147" s="544"/>
      <c r="L147" s="544"/>
      <c r="M147" s="544"/>
      <c r="N147" s="544"/>
      <c r="O147" s="544"/>
      <c r="P147" s="544"/>
      <c r="Q147" s="544"/>
      <c r="R147" s="544"/>
      <c r="S147" s="544"/>
      <c r="T147" s="544"/>
      <c r="U147" s="544"/>
      <c r="V147" s="544"/>
      <c r="W147" s="545"/>
      <c r="X147" s="451">
        <v>0</v>
      </c>
      <c r="Y147" s="451"/>
      <c r="Z147" s="451"/>
      <c r="AA147" s="451"/>
      <c r="AB147" s="451"/>
      <c r="AC147" s="451"/>
      <c r="AD147" s="451"/>
      <c r="AE147" s="451">
        <v>0</v>
      </c>
      <c r="AF147" s="451"/>
      <c r="AG147" s="451"/>
      <c r="AH147" s="451"/>
      <c r="AI147" s="451"/>
      <c r="AJ147" s="451"/>
      <c r="AK147" s="451"/>
      <c r="AL147" s="479">
        <f t="shared" si="38"/>
        <v>0</v>
      </c>
      <c r="AM147" s="479"/>
      <c r="AN147" s="479"/>
      <c r="AO147" s="479"/>
      <c r="AP147" s="479"/>
      <c r="AQ147" s="479"/>
      <c r="AR147" s="479"/>
      <c r="AS147" s="451">
        <v>0</v>
      </c>
      <c r="AT147" s="451"/>
      <c r="AU147" s="451"/>
      <c r="AV147" s="451"/>
      <c r="AW147" s="451"/>
      <c r="AX147" s="451"/>
      <c r="AY147" s="451"/>
      <c r="AZ147" s="92"/>
      <c r="BA147" s="92"/>
      <c r="BB147" s="451">
        <v>0</v>
      </c>
      <c r="BC147" s="451"/>
      <c r="BD147" s="451"/>
      <c r="BE147" s="451"/>
      <c r="BF147" s="451">
        <v>0</v>
      </c>
      <c r="BG147" s="451"/>
      <c r="BH147" s="451"/>
      <c r="BI147" s="451"/>
      <c r="BJ147" s="479">
        <f t="shared" si="39"/>
        <v>0</v>
      </c>
      <c r="BK147" s="479"/>
      <c r="BL147" s="479"/>
      <c r="BM147" s="479"/>
      <c r="BN147" s="479"/>
      <c r="BO147" s="479"/>
      <c r="BP147" s="479"/>
      <c r="BQ147" s="451">
        <v>0</v>
      </c>
      <c r="BR147" s="451"/>
      <c r="BS147" s="451"/>
      <c r="BT147" s="451"/>
      <c r="BU147" s="451"/>
      <c r="BV147" s="451"/>
      <c r="BW147" s="451"/>
      <c r="BX147" s="451">
        <v>0</v>
      </c>
      <c r="BY147" s="451"/>
      <c r="BZ147" s="451"/>
      <c r="CA147" s="451"/>
      <c r="CB147" s="451"/>
      <c r="CC147" s="451"/>
      <c r="CD147" s="451"/>
      <c r="CE147" s="480">
        <f t="shared" si="40"/>
        <v>0</v>
      </c>
      <c r="CF147" s="480"/>
      <c r="CG147" s="480"/>
      <c r="CH147" s="480"/>
      <c r="CI147" s="480"/>
      <c r="CJ147" s="480"/>
      <c r="CK147" s="480"/>
      <c r="CL147" s="451">
        <v>0</v>
      </c>
      <c r="CM147" s="451"/>
      <c r="CN147" s="451"/>
      <c r="CO147" s="451"/>
      <c r="CP147" s="451"/>
      <c r="CQ147" s="451"/>
      <c r="CR147" s="451"/>
      <c r="CS147" s="480">
        <f t="shared" si="45"/>
        <v>0</v>
      </c>
      <c r="CT147" s="480"/>
      <c r="CU147" s="480"/>
      <c r="CV147" s="480"/>
      <c r="CW147" s="480"/>
      <c r="CX147" s="480"/>
      <c r="CY147" s="480"/>
      <c r="DB147" s="543" t="s">
        <v>280</v>
      </c>
      <c r="DC147" s="544"/>
      <c r="DD147" s="544"/>
      <c r="DE147" s="544"/>
      <c r="DF147" s="544"/>
      <c r="DG147" s="544"/>
      <c r="DH147" s="544"/>
      <c r="DI147" s="544"/>
      <c r="DJ147" s="544"/>
      <c r="DK147" s="544"/>
      <c r="DL147" s="544"/>
      <c r="DM147" s="544"/>
      <c r="DN147" s="544"/>
      <c r="DO147" s="544"/>
      <c r="DP147" s="544"/>
      <c r="DQ147" s="544"/>
      <c r="DR147" s="544"/>
      <c r="DS147" s="544"/>
      <c r="DT147" s="544"/>
      <c r="DU147" s="544"/>
      <c r="DV147" s="544"/>
      <c r="DW147" s="545"/>
      <c r="DX147" s="451">
        <v>0</v>
      </c>
      <c r="DY147" s="451"/>
      <c r="DZ147" s="451"/>
      <c r="EA147" s="451"/>
      <c r="EB147" s="451"/>
      <c r="EC147" s="451"/>
      <c r="ED147" s="451"/>
      <c r="EE147" s="451">
        <v>0</v>
      </c>
      <c r="EF147" s="451"/>
      <c r="EG147" s="451"/>
      <c r="EH147" s="451"/>
      <c r="EI147" s="451"/>
      <c r="EJ147" s="451"/>
      <c r="EK147" s="451"/>
      <c r="EL147" s="479">
        <f t="shared" si="41"/>
        <v>0</v>
      </c>
      <c r="EM147" s="479"/>
      <c r="EN147" s="479"/>
      <c r="EO147" s="479"/>
      <c r="EP147" s="479"/>
      <c r="EQ147" s="479"/>
      <c r="ER147" s="479"/>
      <c r="ES147" s="451">
        <v>0</v>
      </c>
      <c r="ET147" s="451"/>
      <c r="EU147" s="451"/>
      <c r="EV147" s="451"/>
      <c r="EW147" s="451"/>
      <c r="EX147" s="451"/>
      <c r="EY147" s="451"/>
      <c r="EZ147" s="92"/>
      <c r="FA147" s="92"/>
      <c r="FB147" s="92"/>
      <c r="FC147" s="451">
        <v>0</v>
      </c>
      <c r="FD147" s="451"/>
      <c r="FE147" s="451"/>
      <c r="FF147" s="451"/>
      <c r="FG147" s="451">
        <v>0</v>
      </c>
      <c r="FH147" s="451"/>
      <c r="FI147" s="451"/>
      <c r="FJ147" s="451"/>
      <c r="FK147" s="479">
        <f t="shared" si="42"/>
        <v>0</v>
      </c>
      <c r="FL147" s="479"/>
      <c r="FM147" s="479"/>
      <c r="FN147" s="479"/>
      <c r="FO147" s="479"/>
      <c r="FP147" s="479"/>
      <c r="FQ147" s="479"/>
      <c r="FR147" s="451">
        <v>0</v>
      </c>
      <c r="FS147" s="451"/>
      <c r="FT147" s="451"/>
      <c r="FU147" s="451"/>
      <c r="FV147" s="451"/>
      <c r="FW147" s="451"/>
      <c r="FX147" s="451"/>
      <c r="FY147" s="451">
        <v>0</v>
      </c>
      <c r="FZ147" s="451"/>
      <c r="GA147" s="451"/>
      <c r="GB147" s="451"/>
      <c r="GC147" s="451"/>
      <c r="GD147" s="451"/>
      <c r="GE147" s="451"/>
      <c r="GF147" s="480">
        <f t="shared" si="43"/>
        <v>0</v>
      </c>
      <c r="GG147" s="480"/>
      <c r="GH147" s="480"/>
      <c r="GI147" s="480"/>
      <c r="GJ147" s="480"/>
      <c r="GK147" s="480"/>
      <c r="GL147" s="480"/>
      <c r="GM147" s="451">
        <v>0</v>
      </c>
      <c r="GN147" s="451"/>
      <c r="GO147" s="451"/>
      <c r="GP147" s="451"/>
      <c r="GQ147" s="451"/>
      <c r="GR147" s="451"/>
      <c r="GS147" s="451"/>
      <c r="GT147" s="480">
        <f t="shared" si="44"/>
        <v>0</v>
      </c>
      <c r="GU147" s="480"/>
      <c r="GV147" s="480"/>
      <c r="GW147" s="480"/>
      <c r="GX147" s="480"/>
      <c r="GY147" s="480"/>
      <c r="GZ147" s="480"/>
    </row>
    <row r="148" spans="2:208" ht="12.75" customHeight="1">
      <c r="B148" s="543" t="s">
        <v>219</v>
      </c>
      <c r="C148" s="544"/>
      <c r="D148" s="544"/>
      <c r="E148" s="544"/>
      <c r="F148" s="544"/>
      <c r="G148" s="544"/>
      <c r="H148" s="544"/>
      <c r="I148" s="544"/>
      <c r="J148" s="544"/>
      <c r="K148" s="544"/>
      <c r="L148" s="544"/>
      <c r="M148" s="544"/>
      <c r="N148" s="544"/>
      <c r="O148" s="544"/>
      <c r="P148" s="544"/>
      <c r="Q148" s="544"/>
      <c r="R148" s="544"/>
      <c r="S148" s="544"/>
      <c r="T148" s="544"/>
      <c r="U148" s="544"/>
      <c r="V148" s="544"/>
      <c r="W148" s="545"/>
      <c r="X148" s="451">
        <v>0</v>
      </c>
      <c r="Y148" s="451"/>
      <c r="Z148" s="451"/>
      <c r="AA148" s="451"/>
      <c r="AB148" s="451"/>
      <c r="AC148" s="451"/>
      <c r="AD148" s="451"/>
      <c r="AE148" s="451">
        <v>0</v>
      </c>
      <c r="AF148" s="451"/>
      <c r="AG148" s="451"/>
      <c r="AH148" s="451"/>
      <c r="AI148" s="451"/>
      <c r="AJ148" s="451"/>
      <c r="AK148" s="451"/>
      <c r="AL148" s="479">
        <f t="shared" si="38"/>
        <v>0</v>
      </c>
      <c r="AM148" s="479"/>
      <c r="AN148" s="479"/>
      <c r="AO148" s="479"/>
      <c r="AP148" s="479"/>
      <c r="AQ148" s="479"/>
      <c r="AR148" s="479"/>
      <c r="AS148" s="451">
        <v>0</v>
      </c>
      <c r="AT148" s="451"/>
      <c r="AU148" s="451"/>
      <c r="AV148" s="451"/>
      <c r="AW148" s="451"/>
      <c r="AX148" s="451"/>
      <c r="AY148" s="451"/>
      <c r="AZ148" s="92"/>
      <c r="BA148" s="92"/>
      <c r="BB148" s="451">
        <v>0</v>
      </c>
      <c r="BC148" s="451"/>
      <c r="BD148" s="451"/>
      <c r="BE148" s="451"/>
      <c r="BF148" s="451">
        <v>0</v>
      </c>
      <c r="BG148" s="451"/>
      <c r="BH148" s="451"/>
      <c r="BI148" s="451"/>
      <c r="BJ148" s="479">
        <f t="shared" si="39"/>
        <v>0</v>
      </c>
      <c r="BK148" s="479"/>
      <c r="BL148" s="479"/>
      <c r="BM148" s="479"/>
      <c r="BN148" s="479"/>
      <c r="BO148" s="479"/>
      <c r="BP148" s="479"/>
      <c r="BQ148" s="451">
        <v>0</v>
      </c>
      <c r="BR148" s="451"/>
      <c r="BS148" s="451"/>
      <c r="BT148" s="451"/>
      <c r="BU148" s="451"/>
      <c r="BV148" s="451"/>
      <c r="BW148" s="451"/>
      <c r="BX148" s="451">
        <v>0</v>
      </c>
      <c r="BY148" s="451"/>
      <c r="BZ148" s="451"/>
      <c r="CA148" s="451"/>
      <c r="CB148" s="451"/>
      <c r="CC148" s="451"/>
      <c r="CD148" s="451"/>
      <c r="CE148" s="480">
        <f t="shared" si="40"/>
        <v>0</v>
      </c>
      <c r="CF148" s="480"/>
      <c r="CG148" s="480"/>
      <c r="CH148" s="480"/>
      <c r="CI148" s="480"/>
      <c r="CJ148" s="480"/>
      <c r="CK148" s="480"/>
      <c r="CL148" s="451">
        <v>0</v>
      </c>
      <c r="CM148" s="451"/>
      <c r="CN148" s="451"/>
      <c r="CO148" s="451"/>
      <c r="CP148" s="451"/>
      <c r="CQ148" s="451"/>
      <c r="CR148" s="451"/>
      <c r="CS148" s="480">
        <f>CL148</f>
        <v>0</v>
      </c>
      <c r="CT148" s="480"/>
      <c r="CU148" s="480"/>
      <c r="CV148" s="480"/>
      <c r="CW148" s="480"/>
      <c r="CX148" s="480"/>
      <c r="CY148" s="480"/>
      <c r="DB148" s="543" t="s">
        <v>281</v>
      </c>
      <c r="DC148" s="544"/>
      <c r="DD148" s="544"/>
      <c r="DE148" s="544"/>
      <c r="DF148" s="544"/>
      <c r="DG148" s="544"/>
      <c r="DH148" s="544"/>
      <c r="DI148" s="544"/>
      <c r="DJ148" s="544"/>
      <c r="DK148" s="544"/>
      <c r="DL148" s="544"/>
      <c r="DM148" s="544"/>
      <c r="DN148" s="544"/>
      <c r="DO148" s="544"/>
      <c r="DP148" s="544"/>
      <c r="DQ148" s="544"/>
      <c r="DR148" s="544"/>
      <c r="DS148" s="544"/>
      <c r="DT148" s="544"/>
      <c r="DU148" s="544"/>
      <c r="DV148" s="544"/>
      <c r="DW148" s="545"/>
      <c r="DX148" s="451">
        <v>0</v>
      </c>
      <c r="DY148" s="451"/>
      <c r="DZ148" s="451"/>
      <c r="EA148" s="451"/>
      <c r="EB148" s="451"/>
      <c r="EC148" s="451"/>
      <c r="ED148" s="451"/>
      <c r="EE148" s="451">
        <v>0</v>
      </c>
      <c r="EF148" s="451"/>
      <c r="EG148" s="451"/>
      <c r="EH148" s="451"/>
      <c r="EI148" s="451"/>
      <c r="EJ148" s="451"/>
      <c r="EK148" s="451"/>
      <c r="EL148" s="479">
        <f t="shared" si="41"/>
        <v>0</v>
      </c>
      <c r="EM148" s="479"/>
      <c r="EN148" s="479"/>
      <c r="EO148" s="479"/>
      <c r="EP148" s="479"/>
      <c r="EQ148" s="479"/>
      <c r="ER148" s="479"/>
      <c r="ES148" s="451">
        <v>0</v>
      </c>
      <c r="ET148" s="451"/>
      <c r="EU148" s="451"/>
      <c r="EV148" s="451"/>
      <c r="EW148" s="451"/>
      <c r="EX148" s="451"/>
      <c r="EY148" s="451"/>
      <c r="EZ148" s="92"/>
      <c r="FA148" s="92"/>
      <c r="FB148" s="92"/>
      <c r="FC148" s="451">
        <v>0</v>
      </c>
      <c r="FD148" s="451"/>
      <c r="FE148" s="451"/>
      <c r="FF148" s="451"/>
      <c r="FG148" s="451">
        <v>0</v>
      </c>
      <c r="FH148" s="451"/>
      <c r="FI148" s="451"/>
      <c r="FJ148" s="451"/>
      <c r="FK148" s="479">
        <f t="shared" si="42"/>
        <v>0</v>
      </c>
      <c r="FL148" s="479"/>
      <c r="FM148" s="479"/>
      <c r="FN148" s="479"/>
      <c r="FO148" s="479"/>
      <c r="FP148" s="479"/>
      <c r="FQ148" s="479"/>
      <c r="FR148" s="451">
        <v>0</v>
      </c>
      <c r="FS148" s="451"/>
      <c r="FT148" s="451"/>
      <c r="FU148" s="451"/>
      <c r="FV148" s="451"/>
      <c r="FW148" s="451"/>
      <c r="FX148" s="451"/>
      <c r="FY148" s="451">
        <v>0</v>
      </c>
      <c r="FZ148" s="451"/>
      <c r="GA148" s="451"/>
      <c r="GB148" s="451"/>
      <c r="GC148" s="451"/>
      <c r="GD148" s="451"/>
      <c r="GE148" s="451"/>
      <c r="GF148" s="480">
        <f t="shared" si="43"/>
        <v>0</v>
      </c>
      <c r="GG148" s="480"/>
      <c r="GH148" s="480"/>
      <c r="GI148" s="480"/>
      <c r="GJ148" s="480"/>
      <c r="GK148" s="480"/>
      <c r="GL148" s="480"/>
      <c r="GM148" s="451">
        <v>0</v>
      </c>
      <c r="GN148" s="451"/>
      <c r="GO148" s="451"/>
      <c r="GP148" s="451"/>
      <c r="GQ148" s="451"/>
      <c r="GR148" s="451"/>
      <c r="GS148" s="451"/>
      <c r="GT148" s="480">
        <f t="shared" si="44"/>
        <v>0</v>
      </c>
      <c r="GU148" s="480"/>
      <c r="GV148" s="480"/>
      <c r="GW148" s="480"/>
      <c r="GX148" s="480"/>
      <c r="GY148" s="480"/>
      <c r="GZ148" s="480"/>
    </row>
    <row r="149" spans="2:208" ht="12.75" customHeight="1">
      <c r="B149" s="543" t="s">
        <v>220</v>
      </c>
      <c r="C149" s="544"/>
      <c r="D149" s="544"/>
      <c r="E149" s="544"/>
      <c r="F149" s="544"/>
      <c r="G149" s="544"/>
      <c r="H149" s="544"/>
      <c r="I149" s="544"/>
      <c r="J149" s="544"/>
      <c r="K149" s="544"/>
      <c r="L149" s="544"/>
      <c r="M149" s="544"/>
      <c r="N149" s="544"/>
      <c r="O149" s="544"/>
      <c r="P149" s="544"/>
      <c r="Q149" s="544"/>
      <c r="R149" s="544"/>
      <c r="S149" s="544"/>
      <c r="T149" s="544"/>
      <c r="U149" s="544"/>
      <c r="V149" s="544"/>
      <c r="W149" s="545"/>
      <c r="X149" s="451">
        <v>0</v>
      </c>
      <c r="Y149" s="451"/>
      <c r="Z149" s="451"/>
      <c r="AA149" s="451"/>
      <c r="AB149" s="451"/>
      <c r="AC149" s="451"/>
      <c r="AD149" s="451"/>
      <c r="AE149" s="451">
        <v>0</v>
      </c>
      <c r="AF149" s="451"/>
      <c r="AG149" s="451"/>
      <c r="AH149" s="451"/>
      <c r="AI149" s="451"/>
      <c r="AJ149" s="451"/>
      <c r="AK149" s="451"/>
      <c r="AL149" s="479">
        <f t="shared" si="38"/>
        <v>0</v>
      </c>
      <c r="AM149" s="479"/>
      <c r="AN149" s="479"/>
      <c r="AO149" s="479"/>
      <c r="AP149" s="479"/>
      <c r="AQ149" s="479"/>
      <c r="AR149" s="479"/>
      <c r="AS149" s="451">
        <v>0</v>
      </c>
      <c r="AT149" s="451"/>
      <c r="AU149" s="451"/>
      <c r="AV149" s="451"/>
      <c r="AW149" s="451"/>
      <c r="AX149" s="451"/>
      <c r="AY149" s="451"/>
      <c r="AZ149" s="92"/>
      <c r="BA149" s="92"/>
      <c r="BB149" s="451">
        <v>0</v>
      </c>
      <c r="BC149" s="451"/>
      <c r="BD149" s="451"/>
      <c r="BE149" s="451"/>
      <c r="BF149" s="451">
        <v>0</v>
      </c>
      <c r="BG149" s="451"/>
      <c r="BH149" s="451"/>
      <c r="BI149" s="451"/>
      <c r="BJ149" s="479">
        <f t="shared" si="39"/>
        <v>0</v>
      </c>
      <c r="BK149" s="479"/>
      <c r="BL149" s="479"/>
      <c r="BM149" s="479"/>
      <c r="BN149" s="479"/>
      <c r="BO149" s="479"/>
      <c r="BP149" s="479"/>
      <c r="BQ149" s="451">
        <v>0</v>
      </c>
      <c r="BR149" s="451"/>
      <c r="BS149" s="451"/>
      <c r="BT149" s="451"/>
      <c r="BU149" s="451"/>
      <c r="BV149" s="451"/>
      <c r="BW149" s="451"/>
      <c r="BX149" s="451">
        <v>0</v>
      </c>
      <c r="BY149" s="451"/>
      <c r="BZ149" s="451"/>
      <c r="CA149" s="451"/>
      <c r="CB149" s="451"/>
      <c r="CC149" s="451"/>
      <c r="CD149" s="451"/>
      <c r="CE149" s="480">
        <f t="shared" si="40"/>
        <v>0</v>
      </c>
      <c r="CF149" s="480"/>
      <c r="CG149" s="480"/>
      <c r="CH149" s="480"/>
      <c r="CI149" s="480"/>
      <c r="CJ149" s="480"/>
      <c r="CK149" s="480"/>
      <c r="CL149" s="451">
        <v>0</v>
      </c>
      <c r="CM149" s="451"/>
      <c r="CN149" s="451"/>
      <c r="CO149" s="451"/>
      <c r="CP149" s="451"/>
      <c r="CQ149" s="451"/>
      <c r="CR149" s="451"/>
      <c r="CS149" s="480">
        <f t="shared" si="45"/>
        <v>0</v>
      </c>
      <c r="CT149" s="480"/>
      <c r="CU149" s="480"/>
      <c r="CV149" s="480"/>
      <c r="CW149" s="480"/>
      <c r="CX149" s="480"/>
      <c r="CY149" s="480"/>
      <c r="DB149" s="543" t="s">
        <v>282</v>
      </c>
      <c r="DC149" s="544"/>
      <c r="DD149" s="544"/>
      <c r="DE149" s="544"/>
      <c r="DF149" s="544"/>
      <c r="DG149" s="544"/>
      <c r="DH149" s="544"/>
      <c r="DI149" s="544"/>
      <c r="DJ149" s="544"/>
      <c r="DK149" s="544"/>
      <c r="DL149" s="544"/>
      <c r="DM149" s="544"/>
      <c r="DN149" s="544"/>
      <c r="DO149" s="544"/>
      <c r="DP149" s="544"/>
      <c r="DQ149" s="544"/>
      <c r="DR149" s="544"/>
      <c r="DS149" s="544"/>
      <c r="DT149" s="544"/>
      <c r="DU149" s="544"/>
      <c r="DV149" s="544"/>
      <c r="DW149" s="545"/>
      <c r="DX149" s="451">
        <v>0</v>
      </c>
      <c r="DY149" s="451"/>
      <c r="DZ149" s="451"/>
      <c r="EA149" s="451"/>
      <c r="EB149" s="451"/>
      <c r="EC149" s="451"/>
      <c r="ED149" s="451"/>
      <c r="EE149" s="451">
        <v>0</v>
      </c>
      <c r="EF149" s="451"/>
      <c r="EG149" s="451"/>
      <c r="EH149" s="451"/>
      <c r="EI149" s="451"/>
      <c r="EJ149" s="451"/>
      <c r="EK149" s="451"/>
      <c r="EL149" s="479">
        <f t="shared" si="41"/>
        <v>0</v>
      </c>
      <c r="EM149" s="479"/>
      <c r="EN149" s="479"/>
      <c r="EO149" s="479"/>
      <c r="EP149" s="479"/>
      <c r="EQ149" s="479"/>
      <c r="ER149" s="479"/>
      <c r="ES149" s="451">
        <v>0</v>
      </c>
      <c r="ET149" s="451"/>
      <c r="EU149" s="451"/>
      <c r="EV149" s="451"/>
      <c r="EW149" s="451"/>
      <c r="EX149" s="451"/>
      <c r="EY149" s="451"/>
      <c r="EZ149" s="92"/>
      <c r="FA149" s="92"/>
      <c r="FB149" s="92"/>
      <c r="FC149" s="451">
        <v>0</v>
      </c>
      <c r="FD149" s="451"/>
      <c r="FE149" s="451"/>
      <c r="FF149" s="451"/>
      <c r="FG149" s="451">
        <v>0</v>
      </c>
      <c r="FH149" s="451"/>
      <c r="FI149" s="451"/>
      <c r="FJ149" s="451"/>
      <c r="FK149" s="479">
        <f t="shared" si="42"/>
        <v>0</v>
      </c>
      <c r="FL149" s="479"/>
      <c r="FM149" s="479"/>
      <c r="FN149" s="479"/>
      <c r="FO149" s="479"/>
      <c r="FP149" s="479"/>
      <c r="FQ149" s="479"/>
      <c r="FR149" s="451">
        <v>0</v>
      </c>
      <c r="FS149" s="451"/>
      <c r="FT149" s="451"/>
      <c r="FU149" s="451"/>
      <c r="FV149" s="451"/>
      <c r="FW149" s="451"/>
      <c r="FX149" s="451"/>
      <c r="FY149" s="451">
        <v>0</v>
      </c>
      <c r="FZ149" s="451"/>
      <c r="GA149" s="451"/>
      <c r="GB149" s="451"/>
      <c r="GC149" s="451"/>
      <c r="GD149" s="451"/>
      <c r="GE149" s="451"/>
      <c r="GF149" s="480">
        <f t="shared" si="43"/>
        <v>0</v>
      </c>
      <c r="GG149" s="480"/>
      <c r="GH149" s="480"/>
      <c r="GI149" s="480"/>
      <c r="GJ149" s="480"/>
      <c r="GK149" s="480"/>
      <c r="GL149" s="480"/>
      <c r="GM149" s="451">
        <v>0</v>
      </c>
      <c r="GN149" s="451"/>
      <c r="GO149" s="451"/>
      <c r="GP149" s="451"/>
      <c r="GQ149" s="451"/>
      <c r="GR149" s="451"/>
      <c r="GS149" s="451"/>
      <c r="GT149" s="480">
        <f>GM149</f>
        <v>0</v>
      </c>
      <c r="GU149" s="480"/>
      <c r="GV149" s="480"/>
      <c r="GW149" s="480"/>
      <c r="GX149" s="480"/>
      <c r="GY149" s="480"/>
      <c r="GZ149" s="480"/>
    </row>
    <row r="150" spans="2:208" ht="12.75" customHeight="1">
      <c r="B150" s="543" t="s">
        <v>221</v>
      </c>
      <c r="C150" s="544"/>
      <c r="D150" s="544"/>
      <c r="E150" s="544"/>
      <c r="F150" s="544"/>
      <c r="G150" s="544"/>
      <c r="H150" s="544"/>
      <c r="I150" s="544"/>
      <c r="J150" s="544"/>
      <c r="K150" s="544"/>
      <c r="L150" s="544"/>
      <c r="M150" s="544"/>
      <c r="N150" s="544"/>
      <c r="O150" s="544"/>
      <c r="P150" s="544"/>
      <c r="Q150" s="544"/>
      <c r="R150" s="544"/>
      <c r="S150" s="544"/>
      <c r="T150" s="544"/>
      <c r="U150" s="544"/>
      <c r="V150" s="544"/>
      <c r="W150" s="545"/>
      <c r="X150" s="451">
        <v>0</v>
      </c>
      <c r="Y150" s="451"/>
      <c r="Z150" s="451"/>
      <c r="AA150" s="451"/>
      <c r="AB150" s="451"/>
      <c r="AC150" s="451"/>
      <c r="AD150" s="451"/>
      <c r="AE150" s="451">
        <v>0</v>
      </c>
      <c r="AF150" s="451"/>
      <c r="AG150" s="451"/>
      <c r="AH150" s="451"/>
      <c r="AI150" s="451"/>
      <c r="AJ150" s="451"/>
      <c r="AK150" s="451"/>
      <c r="AL150" s="479">
        <f t="shared" si="38"/>
        <v>0</v>
      </c>
      <c r="AM150" s="479"/>
      <c r="AN150" s="479"/>
      <c r="AO150" s="479"/>
      <c r="AP150" s="479"/>
      <c r="AQ150" s="479"/>
      <c r="AR150" s="479"/>
      <c r="AS150" s="451">
        <v>0</v>
      </c>
      <c r="AT150" s="451"/>
      <c r="AU150" s="451"/>
      <c r="AV150" s="451"/>
      <c r="AW150" s="451"/>
      <c r="AX150" s="451"/>
      <c r="AY150" s="451"/>
      <c r="AZ150" s="92"/>
      <c r="BA150" s="92"/>
      <c r="BB150" s="451">
        <v>0</v>
      </c>
      <c r="BC150" s="451"/>
      <c r="BD150" s="451"/>
      <c r="BE150" s="451"/>
      <c r="BF150" s="451">
        <v>0</v>
      </c>
      <c r="BG150" s="451"/>
      <c r="BH150" s="451"/>
      <c r="BI150" s="451"/>
      <c r="BJ150" s="479">
        <f t="shared" si="39"/>
        <v>0</v>
      </c>
      <c r="BK150" s="479"/>
      <c r="BL150" s="479"/>
      <c r="BM150" s="479"/>
      <c r="BN150" s="479"/>
      <c r="BO150" s="479"/>
      <c r="BP150" s="479"/>
      <c r="BQ150" s="451">
        <v>0</v>
      </c>
      <c r="BR150" s="451"/>
      <c r="BS150" s="451"/>
      <c r="BT150" s="451"/>
      <c r="BU150" s="451"/>
      <c r="BV150" s="451"/>
      <c r="BW150" s="451"/>
      <c r="BX150" s="451">
        <v>0</v>
      </c>
      <c r="BY150" s="451"/>
      <c r="BZ150" s="451"/>
      <c r="CA150" s="451"/>
      <c r="CB150" s="451"/>
      <c r="CC150" s="451"/>
      <c r="CD150" s="451"/>
      <c r="CE150" s="480">
        <f t="shared" si="40"/>
        <v>0</v>
      </c>
      <c r="CF150" s="480"/>
      <c r="CG150" s="480"/>
      <c r="CH150" s="480"/>
      <c r="CI150" s="480"/>
      <c r="CJ150" s="480"/>
      <c r="CK150" s="480"/>
      <c r="CL150" s="451">
        <v>0</v>
      </c>
      <c r="CM150" s="451"/>
      <c r="CN150" s="451"/>
      <c r="CO150" s="451"/>
      <c r="CP150" s="451"/>
      <c r="CQ150" s="451"/>
      <c r="CR150" s="451"/>
      <c r="CS150" s="480">
        <f t="shared" si="45"/>
        <v>0</v>
      </c>
      <c r="CT150" s="480"/>
      <c r="CU150" s="480"/>
      <c r="CV150" s="480"/>
      <c r="CW150" s="480"/>
      <c r="CX150" s="480"/>
      <c r="CY150" s="480"/>
      <c r="DB150" s="543" t="s">
        <v>283</v>
      </c>
      <c r="DC150" s="544"/>
      <c r="DD150" s="544"/>
      <c r="DE150" s="544"/>
      <c r="DF150" s="544"/>
      <c r="DG150" s="544"/>
      <c r="DH150" s="544"/>
      <c r="DI150" s="544"/>
      <c r="DJ150" s="544"/>
      <c r="DK150" s="544"/>
      <c r="DL150" s="544"/>
      <c r="DM150" s="544"/>
      <c r="DN150" s="544"/>
      <c r="DO150" s="544"/>
      <c r="DP150" s="544"/>
      <c r="DQ150" s="544"/>
      <c r="DR150" s="544"/>
      <c r="DS150" s="544"/>
      <c r="DT150" s="544"/>
      <c r="DU150" s="544"/>
      <c r="DV150" s="544"/>
      <c r="DW150" s="545"/>
      <c r="DX150" s="451">
        <v>0</v>
      </c>
      <c r="DY150" s="451"/>
      <c r="DZ150" s="451"/>
      <c r="EA150" s="451"/>
      <c r="EB150" s="451"/>
      <c r="EC150" s="451"/>
      <c r="ED150" s="451"/>
      <c r="EE150" s="451">
        <v>0</v>
      </c>
      <c r="EF150" s="451"/>
      <c r="EG150" s="451"/>
      <c r="EH150" s="451"/>
      <c r="EI150" s="451"/>
      <c r="EJ150" s="451"/>
      <c r="EK150" s="451"/>
      <c r="EL150" s="479">
        <f t="shared" si="41"/>
        <v>0</v>
      </c>
      <c r="EM150" s="479"/>
      <c r="EN150" s="479"/>
      <c r="EO150" s="479"/>
      <c r="EP150" s="479"/>
      <c r="EQ150" s="479"/>
      <c r="ER150" s="479"/>
      <c r="ES150" s="451">
        <v>0</v>
      </c>
      <c r="ET150" s="451"/>
      <c r="EU150" s="451"/>
      <c r="EV150" s="451"/>
      <c r="EW150" s="451"/>
      <c r="EX150" s="451"/>
      <c r="EY150" s="451"/>
      <c r="EZ150" s="92"/>
      <c r="FA150" s="92"/>
      <c r="FB150" s="92"/>
      <c r="FC150" s="451">
        <v>0</v>
      </c>
      <c r="FD150" s="451"/>
      <c r="FE150" s="451"/>
      <c r="FF150" s="451"/>
      <c r="FG150" s="451">
        <v>0</v>
      </c>
      <c r="FH150" s="451"/>
      <c r="FI150" s="451"/>
      <c r="FJ150" s="451"/>
      <c r="FK150" s="479">
        <f t="shared" si="42"/>
        <v>0</v>
      </c>
      <c r="FL150" s="479"/>
      <c r="FM150" s="479"/>
      <c r="FN150" s="479"/>
      <c r="FO150" s="479"/>
      <c r="FP150" s="479"/>
      <c r="FQ150" s="479"/>
      <c r="FR150" s="451">
        <v>0</v>
      </c>
      <c r="FS150" s="451"/>
      <c r="FT150" s="451"/>
      <c r="FU150" s="451"/>
      <c r="FV150" s="451"/>
      <c r="FW150" s="451"/>
      <c r="FX150" s="451"/>
      <c r="FY150" s="451">
        <v>0</v>
      </c>
      <c r="FZ150" s="451"/>
      <c r="GA150" s="451"/>
      <c r="GB150" s="451"/>
      <c r="GC150" s="451"/>
      <c r="GD150" s="451"/>
      <c r="GE150" s="451"/>
      <c r="GF150" s="480">
        <f t="shared" si="43"/>
        <v>0</v>
      </c>
      <c r="GG150" s="480"/>
      <c r="GH150" s="480"/>
      <c r="GI150" s="480"/>
      <c r="GJ150" s="480"/>
      <c r="GK150" s="480"/>
      <c r="GL150" s="480"/>
      <c r="GM150" s="451">
        <v>0</v>
      </c>
      <c r="GN150" s="451"/>
      <c r="GO150" s="451"/>
      <c r="GP150" s="451"/>
      <c r="GQ150" s="451"/>
      <c r="GR150" s="451"/>
      <c r="GS150" s="451"/>
      <c r="GT150" s="480">
        <f t="shared" si="44"/>
        <v>0</v>
      </c>
      <c r="GU150" s="480"/>
      <c r="GV150" s="480"/>
      <c r="GW150" s="480"/>
      <c r="GX150" s="480"/>
      <c r="GY150" s="480"/>
      <c r="GZ150" s="480"/>
    </row>
    <row r="151" spans="2:208" ht="12.75" customHeight="1">
      <c r="B151" s="543" t="s">
        <v>222</v>
      </c>
      <c r="C151" s="544"/>
      <c r="D151" s="544"/>
      <c r="E151" s="544"/>
      <c r="F151" s="544"/>
      <c r="G151" s="544"/>
      <c r="H151" s="544"/>
      <c r="I151" s="544"/>
      <c r="J151" s="544"/>
      <c r="K151" s="544"/>
      <c r="L151" s="544"/>
      <c r="M151" s="544"/>
      <c r="N151" s="544"/>
      <c r="O151" s="544"/>
      <c r="P151" s="544"/>
      <c r="Q151" s="544"/>
      <c r="R151" s="544"/>
      <c r="S151" s="544"/>
      <c r="T151" s="544"/>
      <c r="U151" s="544"/>
      <c r="V151" s="544"/>
      <c r="W151" s="545"/>
      <c r="X151" s="451">
        <v>0</v>
      </c>
      <c r="Y151" s="451"/>
      <c r="Z151" s="451"/>
      <c r="AA151" s="451"/>
      <c r="AB151" s="451"/>
      <c r="AC151" s="451"/>
      <c r="AD151" s="451"/>
      <c r="AE151" s="451">
        <v>0</v>
      </c>
      <c r="AF151" s="451"/>
      <c r="AG151" s="451"/>
      <c r="AH151" s="451"/>
      <c r="AI151" s="451"/>
      <c r="AJ151" s="451"/>
      <c r="AK151" s="451"/>
      <c r="AL151" s="479">
        <f t="shared" si="38"/>
        <v>0</v>
      </c>
      <c r="AM151" s="479"/>
      <c r="AN151" s="479"/>
      <c r="AO151" s="479"/>
      <c r="AP151" s="479"/>
      <c r="AQ151" s="479"/>
      <c r="AR151" s="479"/>
      <c r="AS151" s="451">
        <v>0</v>
      </c>
      <c r="AT151" s="451"/>
      <c r="AU151" s="451"/>
      <c r="AV151" s="451"/>
      <c r="AW151" s="451"/>
      <c r="AX151" s="451"/>
      <c r="AY151" s="451"/>
      <c r="AZ151" s="92"/>
      <c r="BA151" s="92"/>
      <c r="BB151" s="451">
        <v>0</v>
      </c>
      <c r="BC151" s="451"/>
      <c r="BD151" s="451"/>
      <c r="BE151" s="451"/>
      <c r="BF151" s="451">
        <v>0</v>
      </c>
      <c r="BG151" s="451"/>
      <c r="BH151" s="451"/>
      <c r="BI151" s="451"/>
      <c r="BJ151" s="479">
        <f t="shared" si="39"/>
        <v>0</v>
      </c>
      <c r="BK151" s="479"/>
      <c r="BL151" s="479"/>
      <c r="BM151" s="479"/>
      <c r="BN151" s="479"/>
      <c r="BO151" s="479"/>
      <c r="BP151" s="479"/>
      <c r="BQ151" s="451">
        <v>0</v>
      </c>
      <c r="BR151" s="451"/>
      <c r="BS151" s="451"/>
      <c r="BT151" s="451"/>
      <c r="BU151" s="451"/>
      <c r="BV151" s="451"/>
      <c r="BW151" s="451"/>
      <c r="BX151" s="451">
        <v>0</v>
      </c>
      <c r="BY151" s="451"/>
      <c r="BZ151" s="451"/>
      <c r="CA151" s="451"/>
      <c r="CB151" s="451"/>
      <c r="CC151" s="451"/>
      <c r="CD151" s="451"/>
      <c r="CE151" s="480">
        <f t="shared" si="40"/>
        <v>0</v>
      </c>
      <c r="CF151" s="480"/>
      <c r="CG151" s="480"/>
      <c r="CH151" s="480"/>
      <c r="CI151" s="480"/>
      <c r="CJ151" s="480"/>
      <c r="CK151" s="480"/>
      <c r="CL151" s="451">
        <v>0</v>
      </c>
      <c r="CM151" s="451"/>
      <c r="CN151" s="451"/>
      <c r="CO151" s="451"/>
      <c r="CP151" s="451"/>
      <c r="CQ151" s="451"/>
      <c r="CR151" s="451"/>
      <c r="CS151" s="480">
        <f t="shared" si="45"/>
        <v>0</v>
      </c>
      <c r="CT151" s="480"/>
      <c r="CU151" s="480"/>
      <c r="CV151" s="480"/>
      <c r="CW151" s="480"/>
      <c r="CX151" s="480"/>
      <c r="CY151" s="480"/>
      <c r="DB151" s="543" t="s">
        <v>284</v>
      </c>
      <c r="DC151" s="544"/>
      <c r="DD151" s="544"/>
      <c r="DE151" s="544"/>
      <c r="DF151" s="544"/>
      <c r="DG151" s="544"/>
      <c r="DH151" s="544"/>
      <c r="DI151" s="544"/>
      <c r="DJ151" s="544"/>
      <c r="DK151" s="544"/>
      <c r="DL151" s="544"/>
      <c r="DM151" s="544"/>
      <c r="DN151" s="544"/>
      <c r="DO151" s="544"/>
      <c r="DP151" s="544"/>
      <c r="DQ151" s="544"/>
      <c r="DR151" s="544"/>
      <c r="DS151" s="544"/>
      <c r="DT151" s="544"/>
      <c r="DU151" s="544"/>
      <c r="DV151" s="544"/>
      <c r="DW151" s="545"/>
      <c r="DX151" s="451">
        <v>0</v>
      </c>
      <c r="DY151" s="451"/>
      <c r="DZ151" s="451"/>
      <c r="EA151" s="451"/>
      <c r="EB151" s="451"/>
      <c r="EC151" s="451"/>
      <c r="ED151" s="451"/>
      <c r="EE151" s="451">
        <v>0</v>
      </c>
      <c r="EF151" s="451"/>
      <c r="EG151" s="451"/>
      <c r="EH151" s="451"/>
      <c r="EI151" s="451"/>
      <c r="EJ151" s="451"/>
      <c r="EK151" s="451"/>
      <c r="EL151" s="479">
        <f t="shared" si="41"/>
        <v>0</v>
      </c>
      <c r="EM151" s="479"/>
      <c r="EN151" s="479"/>
      <c r="EO151" s="479"/>
      <c r="EP151" s="479"/>
      <c r="EQ151" s="479"/>
      <c r="ER151" s="479"/>
      <c r="ES151" s="451">
        <v>0</v>
      </c>
      <c r="ET151" s="451"/>
      <c r="EU151" s="451"/>
      <c r="EV151" s="451"/>
      <c r="EW151" s="451"/>
      <c r="EX151" s="451"/>
      <c r="EY151" s="451"/>
      <c r="EZ151" s="92"/>
      <c r="FA151" s="92"/>
      <c r="FB151" s="92"/>
      <c r="FC151" s="451">
        <v>0</v>
      </c>
      <c r="FD151" s="451"/>
      <c r="FE151" s="451"/>
      <c r="FF151" s="451"/>
      <c r="FG151" s="451">
        <v>0</v>
      </c>
      <c r="FH151" s="451"/>
      <c r="FI151" s="451"/>
      <c r="FJ151" s="451"/>
      <c r="FK151" s="479">
        <f t="shared" si="42"/>
        <v>0</v>
      </c>
      <c r="FL151" s="479"/>
      <c r="FM151" s="479"/>
      <c r="FN151" s="479"/>
      <c r="FO151" s="479"/>
      <c r="FP151" s="479"/>
      <c r="FQ151" s="479"/>
      <c r="FR151" s="451">
        <v>0</v>
      </c>
      <c r="FS151" s="451"/>
      <c r="FT151" s="451"/>
      <c r="FU151" s="451"/>
      <c r="FV151" s="451"/>
      <c r="FW151" s="451"/>
      <c r="FX151" s="451"/>
      <c r="FY151" s="451">
        <v>0</v>
      </c>
      <c r="FZ151" s="451"/>
      <c r="GA151" s="451"/>
      <c r="GB151" s="451"/>
      <c r="GC151" s="451"/>
      <c r="GD151" s="451"/>
      <c r="GE151" s="451"/>
      <c r="GF151" s="480">
        <f t="shared" si="43"/>
        <v>0</v>
      </c>
      <c r="GG151" s="480"/>
      <c r="GH151" s="480"/>
      <c r="GI151" s="480"/>
      <c r="GJ151" s="480"/>
      <c r="GK151" s="480"/>
      <c r="GL151" s="480"/>
      <c r="GM151" s="451">
        <v>0</v>
      </c>
      <c r="GN151" s="451"/>
      <c r="GO151" s="451"/>
      <c r="GP151" s="451"/>
      <c r="GQ151" s="451"/>
      <c r="GR151" s="451"/>
      <c r="GS151" s="451"/>
      <c r="GT151" s="480">
        <f t="shared" si="44"/>
        <v>0</v>
      </c>
      <c r="GU151" s="480"/>
      <c r="GV151" s="480"/>
      <c r="GW151" s="480"/>
      <c r="GX151" s="480"/>
      <c r="GY151" s="480"/>
      <c r="GZ151" s="480"/>
    </row>
    <row r="152" spans="2:208" ht="12.75" customHeight="1" thickBot="1">
      <c r="B152" s="543" t="s">
        <v>223</v>
      </c>
      <c r="C152" s="544"/>
      <c r="D152" s="544"/>
      <c r="E152" s="544"/>
      <c r="F152" s="544"/>
      <c r="G152" s="544"/>
      <c r="H152" s="544"/>
      <c r="I152" s="544"/>
      <c r="J152" s="544"/>
      <c r="K152" s="544"/>
      <c r="L152" s="544"/>
      <c r="M152" s="544"/>
      <c r="N152" s="544"/>
      <c r="O152" s="544"/>
      <c r="P152" s="544"/>
      <c r="Q152" s="544"/>
      <c r="R152" s="544"/>
      <c r="S152" s="544"/>
      <c r="T152" s="544"/>
      <c r="U152" s="544"/>
      <c r="V152" s="544"/>
      <c r="W152" s="545"/>
      <c r="X152" s="451">
        <v>0</v>
      </c>
      <c r="Y152" s="451"/>
      <c r="Z152" s="451"/>
      <c r="AA152" s="451"/>
      <c r="AB152" s="451"/>
      <c r="AC152" s="451"/>
      <c r="AD152" s="451"/>
      <c r="AE152" s="451">
        <v>0</v>
      </c>
      <c r="AF152" s="451"/>
      <c r="AG152" s="451"/>
      <c r="AH152" s="451"/>
      <c r="AI152" s="451"/>
      <c r="AJ152" s="451"/>
      <c r="AK152" s="451"/>
      <c r="AL152" s="479">
        <f t="shared" si="38"/>
        <v>0</v>
      </c>
      <c r="AM152" s="479"/>
      <c r="AN152" s="479"/>
      <c r="AO152" s="479"/>
      <c r="AP152" s="479"/>
      <c r="AQ152" s="479"/>
      <c r="AR152" s="479"/>
      <c r="AS152" s="451">
        <v>0</v>
      </c>
      <c r="AT152" s="451"/>
      <c r="AU152" s="451"/>
      <c r="AV152" s="451"/>
      <c r="AW152" s="451"/>
      <c r="AX152" s="451"/>
      <c r="AY152" s="451"/>
      <c r="AZ152" s="92"/>
      <c r="BA152" s="92"/>
      <c r="BB152" s="451">
        <v>0</v>
      </c>
      <c r="BC152" s="451"/>
      <c r="BD152" s="451"/>
      <c r="BE152" s="451"/>
      <c r="BF152" s="451">
        <v>0</v>
      </c>
      <c r="BG152" s="451"/>
      <c r="BH152" s="451"/>
      <c r="BI152" s="451"/>
      <c r="BJ152" s="479">
        <f t="shared" si="39"/>
        <v>0</v>
      </c>
      <c r="BK152" s="479"/>
      <c r="BL152" s="479"/>
      <c r="BM152" s="479"/>
      <c r="BN152" s="479"/>
      <c r="BO152" s="479"/>
      <c r="BP152" s="479"/>
      <c r="BQ152" s="451">
        <v>0</v>
      </c>
      <c r="BR152" s="451"/>
      <c r="BS152" s="451"/>
      <c r="BT152" s="451"/>
      <c r="BU152" s="451"/>
      <c r="BV152" s="451"/>
      <c r="BW152" s="451"/>
      <c r="BX152" s="451">
        <v>0</v>
      </c>
      <c r="BY152" s="451"/>
      <c r="BZ152" s="451"/>
      <c r="CA152" s="451"/>
      <c r="CB152" s="451"/>
      <c r="CC152" s="451"/>
      <c r="CD152" s="451"/>
      <c r="CE152" s="480">
        <f t="shared" si="40"/>
        <v>0</v>
      </c>
      <c r="CF152" s="480"/>
      <c r="CG152" s="480"/>
      <c r="CH152" s="480"/>
      <c r="CI152" s="480"/>
      <c r="CJ152" s="480"/>
      <c r="CK152" s="480"/>
      <c r="CL152" s="451">
        <v>0</v>
      </c>
      <c r="CM152" s="451"/>
      <c r="CN152" s="451"/>
      <c r="CO152" s="451"/>
      <c r="CP152" s="451"/>
      <c r="CQ152" s="451"/>
      <c r="CR152" s="451"/>
      <c r="CS152" s="480">
        <f t="shared" si="45"/>
        <v>0</v>
      </c>
      <c r="CT152" s="480"/>
      <c r="CU152" s="480"/>
      <c r="CV152" s="480"/>
      <c r="CW152" s="480"/>
      <c r="CX152" s="480"/>
      <c r="CY152" s="480"/>
      <c r="DB152" s="540" t="s">
        <v>285</v>
      </c>
      <c r="DC152" s="541"/>
      <c r="DD152" s="541"/>
      <c r="DE152" s="541"/>
      <c r="DF152" s="541"/>
      <c r="DG152" s="541"/>
      <c r="DH152" s="541"/>
      <c r="DI152" s="541"/>
      <c r="DJ152" s="541"/>
      <c r="DK152" s="541"/>
      <c r="DL152" s="541"/>
      <c r="DM152" s="541"/>
      <c r="DN152" s="541"/>
      <c r="DO152" s="541"/>
      <c r="DP152" s="541"/>
      <c r="DQ152" s="541"/>
      <c r="DR152" s="541"/>
      <c r="DS152" s="541"/>
      <c r="DT152" s="541"/>
      <c r="DU152" s="541"/>
      <c r="DV152" s="541"/>
      <c r="DW152" s="542"/>
      <c r="DX152" s="447">
        <f>SUM(DX145:ED151)</f>
        <v>0</v>
      </c>
      <c r="DY152" s="447"/>
      <c r="DZ152" s="447"/>
      <c r="EA152" s="447"/>
      <c r="EB152" s="447"/>
      <c r="EC152" s="447"/>
      <c r="ED152" s="447"/>
      <c r="EE152" s="447">
        <f>SUM(EE145:EK151)</f>
        <v>0</v>
      </c>
      <c r="EF152" s="447"/>
      <c r="EG152" s="447"/>
      <c r="EH152" s="447"/>
      <c r="EI152" s="447"/>
      <c r="EJ152" s="447"/>
      <c r="EK152" s="447"/>
      <c r="EL152" s="447">
        <f>SUM(EL145:ER151)</f>
        <v>0</v>
      </c>
      <c r="EM152" s="447"/>
      <c r="EN152" s="447"/>
      <c r="EO152" s="447"/>
      <c r="EP152" s="447"/>
      <c r="EQ152" s="447"/>
      <c r="ER152" s="447"/>
      <c r="ES152" s="447">
        <f>SUM(ES145:EY151)</f>
        <v>0</v>
      </c>
      <c r="ET152" s="447"/>
      <c r="EU152" s="447"/>
      <c r="EV152" s="447"/>
      <c r="EW152" s="447"/>
      <c r="EX152" s="447"/>
      <c r="EY152" s="447"/>
      <c r="FC152" s="432">
        <f>SUM(FC145:FF151)</f>
        <v>0</v>
      </c>
      <c r="FD152" s="433"/>
      <c r="FE152" s="433"/>
      <c r="FF152" s="434"/>
      <c r="FG152" s="438">
        <f>SUM(FG145:FJ151)</f>
        <v>0</v>
      </c>
      <c r="FH152" s="433"/>
      <c r="FI152" s="433"/>
      <c r="FJ152" s="434"/>
      <c r="FK152" s="438">
        <f>SUM(FK145:FQ151)</f>
        <v>0</v>
      </c>
      <c r="FL152" s="433"/>
      <c r="FM152" s="433"/>
      <c r="FN152" s="433"/>
      <c r="FO152" s="433"/>
      <c r="FP152" s="433"/>
      <c r="FQ152" s="434"/>
      <c r="FR152" s="438">
        <f>SUM(FR145:FX151)</f>
        <v>0</v>
      </c>
      <c r="FS152" s="433"/>
      <c r="FT152" s="433"/>
      <c r="FU152" s="433"/>
      <c r="FV152" s="433"/>
      <c r="FW152" s="433"/>
      <c r="FX152" s="434"/>
      <c r="FY152" s="438">
        <f>SUM(FY145:GE151)</f>
        <v>0</v>
      </c>
      <c r="FZ152" s="433"/>
      <c r="GA152" s="433"/>
      <c r="GB152" s="433"/>
      <c r="GC152" s="433"/>
      <c r="GD152" s="433"/>
      <c r="GE152" s="434"/>
      <c r="GF152" s="438">
        <f>SUM(GF145:GL151)</f>
        <v>0</v>
      </c>
      <c r="GG152" s="433"/>
      <c r="GH152" s="433"/>
      <c r="GI152" s="433"/>
      <c r="GJ152" s="433"/>
      <c r="GK152" s="433"/>
      <c r="GL152" s="434"/>
      <c r="GM152" s="438">
        <f>SUM(GM145:GS151)</f>
        <v>0</v>
      </c>
      <c r="GN152" s="433"/>
      <c r="GO152" s="433"/>
      <c r="GP152" s="433"/>
      <c r="GQ152" s="433"/>
      <c r="GR152" s="433"/>
      <c r="GS152" s="434"/>
      <c r="GT152" s="438">
        <f>SUM(GT145:GZ151)</f>
        <v>0</v>
      </c>
      <c r="GU152" s="433"/>
      <c r="GV152" s="433"/>
      <c r="GW152" s="433"/>
      <c r="GX152" s="433"/>
      <c r="GY152" s="433"/>
      <c r="GZ152" s="491"/>
    </row>
    <row r="153" spans="2:208" ht="12.75" customHeight="1" thickTop="1">
      <c r="B153" s="543" t="s">
        <v>224</v>
      </c>
      <c r="C153" s="544"/>
      <c r="D153" s="544"/>
      <c r="E153" s="544"/>
      <c r="F153" s="544"/>
      <c r="G153" s="544"/>
      <c r="H153" s="544"/>
      <c r="I153" s="544"/>
      <c r="J153" s="544"/>
      <c r="K153" s="544"/>
      <c r="L153" s="544"/>
      <c r="M153" s="544"/>
      <c r="N153" s="544"/>
      <c r="O153" s="544"/>
      <c r="P153" s="544"/>
      <c r="Q153" s="544"/>
      <c r="R153" s="544"/>
      <c r="S153" s="544"/>
      <c r="T153" s="544"/>
      <c r="U153" s="544"/>
      <c r="V153" s="544"/>
      <c r="W153" s="545"/>
      <c r="X153" s="451">
        <v>0</v>
      </c>
      <c r="Y153" s="451"/>
      <c r="Z153" s="451"/>
      <c r="AA153" s="451"/>
      <c r="AB153" s="451"/>
      <c r="AC153" s="451"/>
      <c r="AD153" s="451"/>
      <c r="AE153" s="451">
        <v>0</v>
      </c>
      <c r="AF153" s="451"/>
      <c r="AG153" s="451"/>
      <c r="AH153" s="451"/>
      <c r="AI153" s="451"/>
      <c r="AJ153" s="451"/>
      <c r="AK153" s="451"/>
      <c r="AL153" s="479">
        <f t="shared" si="38"/>
        <v>0</v>
      </c>
      <c r="AM153" s="479"/>
      <c r="AN153" s="479"/>
      <c r="AO153" s="479"/>
      <c r="AP153" s="479"/>
      <c r="AQ153" s="479"/>
      <c r="AR153" s="479"/>
      <c r="AS153" s="451">
        <v>0</v>
      </c>
      <c r="AT153" s="451"/>
      <c r="AU153" s="451"/>
      <c r="AV153" s="451"/>
      <c r="AW153" s="451"/>
      <c r="AX153" s="451"/>
      <c r="AY153" s="451"/>
      <c r="AZ153" s="92"/>
      <c r="BA153" s="92"/>
      <c r="BB153" s="451">
        <v>0</v>
      </c>
      <c r="BC153" s="451"/>
      <c r="BD153" s="451"/>
      <c r="BE153" s="451"/>
      <c r="BF153" s="451">
        <v>0</v>
      </c>
      <c r="BG153" s="451"/>
      <c r="BH153" s="451"/>
      <c r="BI153" s="451"/>
      <c r="BJ153" s="479">
        <f t="shared" si="39"/>
        <v>0</v>
      </c>
      <c r="BK153" s="479"/>
      <c r="BL153" s="479"/>
      <c r="BM153" s="479"/>
      <c r="BN153" s="479"/>
      <c r="BO153" s="479"/>
      <c r="BP153" s="479"/>
      <c r="BQ153" s="451">
        <v>0</v>
      </c>
      <c r="BR153" s="451"/>
      <c r="BS153" s="451"/>
      <c r="BT153" s="451"/>
      <c r="BU153" s="451"/>
      <c r="BV153" s="451"/>
      <c r="BW153" s="451"/>
      <c r="BX153" s="451">
        <v>0</v>
      </c>
      <c r="BY153" s="451"/>
      <c r="BZ153" s="451"/>
      <c r="CA153" s="451"/>
      <c r="CB153" s="451"/>
      <c r="CC153" s="451"/>
      <c r="CD153" s="451"/>
      <c r="CE153" s="480">
        <f t="shared" si="40"/>
        <v>0</v>
      </c>
      <c r="CF153" s="480"/>
      <c r="CG153" s="480"/>
      <c r="CH153" s="480"/>
      <c r="CI153" s="480"/>
      <c r="CJ153" s="480"/>
      <c r="CK153" s="480"/>
      <c r="CL153" s="451">
        <v>0</v>
      </c>
      <c r="CM153" s="451"/>
      <c r="CN153" s="451"/>
      <c r="CO153" s="451"/>
      <c r="CP153" s="451"/>
      <c r="CQ153" s="451"/>
      <c r="CR153" s="451"/>
      <c r="CS153" s="480">
        <f t="shared" si="45"/>
        <v>0</v>
      </c>
      <c r="CT153" s="480"/>
      <c r="CU153" s="480"/>
      <c r="CV153" s="480"/>
      <c r="CW153" s="480"/>
      <c r="CX153" s="480"/>
      <c r="CY153" s="480"/>
      <c r="DB153" s="508" t="s">
        <v>286</v>
      </c>
      <c r="DC153" s="509"/>
      <c r="DD153" s="509"/>
      <c r="DE153" s="509"/>
      <c r="DF153" s="509"/>
      <c r="DG153" s="509"/>
      <c r="DH153" s="509"/>
      <c r="DI153" s="509"/>
      <c r="DJ153" s="509"/>
      <c r="DK153" s="509"/>
      <c r="DL153" s="509"/>
      <c r="DM153" s="509"/>
      <c r="DN153" s="509"/>
      <c r="DO153" s="509"/>
      <c r="DP153" s="509"/>
      <c r="DQ153" s="509"/>
      <c r="DR153" s="509"/>
      <c r="DS153" s="509"/>
      <c r="DT153" s="509"/>
      <c r="DU153" s="509"/>
      <c r="DV153" s="509"/>
      <c r="DW153" s="510"/>
      <c r="DX153" s="483"/>
      <c r="DY153" s="483"/>
      <c r="DZ153" s="483"/>
      <c r="EA153" s="483"/>
      <c r="EB153" s="483"/>
      <c r="EC153" s="483"/>
      <c r="ED153" s="483"/>
      <c r="EE153" s="483"/>
      <c r="EF153" s="483"/>
      <c r="EG153" s="483"/>
      <c r="EH153" s="483"/>
      <c r="EI153" s="483"/>
      <c r="EJ153" s="483"/>
      <c r="EK153" s="483"/>
      <c r="EL153" s="483"/>
      <c r="EM153" s="483"/>
      <c r="EN153" s="483"/>
      <c r="EO153" s="483"/>
      <c r="EP153" s="483"/>
      <c r="EQ153" s="483"/>
      <c r="ER153" s="483"/>
      <c r="ES153" s="483"/>
      <c r="ET153" s="483"/>
      <c r="EU153" s="483"/>
      <c r="EV153" s="483"/>
      <c r="EW153" s="483"/>
      <c r="EX153" s="483"/>
      <c r="EY153" s="483"/>
      <c r="FC153" s="557"/>
      <c r="FD153" s="463"/>
      <c r="FE153" s="463"/>
      <c r="FF153" s="464"/>
      <c r="FG153" s="462"/>
      <c r="FH153" s="463"/>
      <c r="FI153" s="463"/>
      <c r="FJ153" s="464"/>
      <c r="FK153" s="462"/>
      <c r="FL153" s="463"/>
      <c r="FM153" s="463"/>
      <c r="FN153" s="463"/>
      <c r="FO153" s="463"/>
      <c r="FP153" s="463"/>
      <c r="FQ153" s="464"/>
      <c r="FR153" s="462"/>
      <c r="FS153" s="463"/>
      <c r="FT153" s="463"/>
      <c r="FU153" s="463"/>
      <c r="FV153" s="463"/>
      <c r="FW153" s="463"/>
      <c r="FX153" s="464"/>
      <c r="FY153" s="462"/>
      <c r="FZ153" s="463"/>
      <c r="GA153" s="463"/>
      <c r="GB153" s="463"/>
      <c r="GC153" s="463"/>
      <c r="GD153" s="463"/>
      <c r="GE153" s="464"/>
      <c r="GF153" s="462"/>
      <c r="GG153" s="463"/>
      <c r="GH153" s="463"/>
      <c r="GI153" s="463"/>
      <c r="GJ153" s="463"/>
      <c r="GK153" s="463"/>
      <c r="GL153" s="464"/>
      <c r="GM153" s="462"/>
      <c r="GN153" s="463"/>
      <c r="GO153" s="463"/>
      <c r="GP153" s="463"/>
      <c r="GQ153" s="463"/>
      <c r="GR153" s="463"/>
      <c r="GS153" s="464"/>
      <c r="GT153" s="462"/>
      <c r="GU153" s="463"/>
      <c r="GV153" s="463"/>
      <c r="GW153" s="463"/>
      <c r="GX153" s="463"/>
      <c r="GY153" s="463"/>
      <c r="GZ153" s="465"/>
    </row>
    <row r="154" spans="2:208" ht="12.75" customHeight="1" thickBot="1">
      <c r="B154" s="511" t="s">
        <v>225</v>
      </c>
      <c r="C154" s="512"/>
      <c r="D154" s="512"/>
      <c r="E154" s="512"/>
      <c r="F154" s="512"/>
      <c r="G154" s="512"/>
      <c r="H154" s="512"/>
      <c r="I154" s="512"/>
      <c r="J154" s="512"/>
      <c r="K154" s="512"/>
      <c r="L154" s="512"/>
      <c r="M154" s="512"/>
      <c r="N154" s="512"/>
      <c r="O154" s="512"/>
      <c r="P154" s="512"/>
      <c r="Q154" s="512"/>
      <c r="R154" s="512"/>
      <c r="S154" s="512"/>
      <c r="T154" s="512"/>
      <c r="U154" s="512"/>
      <c r="V154" s="512"/>
      <c r="W154" s="435"/>
      <c r="X154" s="447">
        <f>SUM(X145:AD153)</f>
        <v>0</v>
      </c>
      <c r="Y154" s="447"/>
      <c r="Z154" s="447"/>
      <c r="AA154" s="447"/>
      <c r="AB154" s="447"/>
      <c r="AC154" s="447"/>
      <c r="AD154" s="447"/>
      <c r="AE154" s="447">
        <f>SUM(AE145:AK153)</f>
        <v>0</v>
      </c>
      <c r="AF154" s="447"/>
      <c r="AG154" s="447"/>
      <c r="AH154" s="447"/>
      <c r="AI154" s="447"/>
      <c r="AJ154" s="447"/>
      <c r="AK154" s="447"/>
      <c r="AL154" s="447">
        <f>SUM(AL145:AR153)</f>
        <v>0</v>
      </c>
      <c r="AM154" s="447"/>
      <c r="AN154" s="447"/>
      <c r="AO154" s="447"/>
      <c r="AP154" s="447"/>
      <c r="AQ154" s="447"/>
      <c r="AR154" s="447"/>
      <c r="AS154" s="447">
        <f>SUM(AS145:AY153)</f>
        <v>0</v>
      </c>
      <c r="AT154" s="447"/>
      <c r="AU154" s="447"/>
      <c r="AV154" s="447"/>
      <c r="AW154" s="447"/>
      <c r="AX154" s="447"/>
      <c r="AY154" s="447"/>
      <c r="BB154" s="447">
        <f>SUM(BB145:BE153)</f>
        <v>0</v>
      </c>
      <c r="BC154" s="447"/>
      <c r="BD154" s="447"/>
      <c r="BE154" s="447"/>
      <c r="BF154" s="447">
        <f>SUM(BF145:BI153)</f>
        <v>0</v>
      </c>
      <c r="BG154" s="447"/>
      <c r="BH154" s="447"/>
      <c r="BI154" s="447"/>
      <c r="BJ154" s="447">
        <f>SUM(BJ145:BP153)</f>
        <v>0</v>
      </c>
      <c r="BK154" s="447"/>
      <c r="BL154" s="447"/>
      <c r="BM154" s="447"/>
      <c r="BN154" s="447"/>
      <c r="BO154" s="447"/>
      <c r="BP154" s="447"/>
      <c r="BQ154" s="447">
        <f>SUM(BQ145:BW153)</f>
        <v>0</v>
      </c>
      <c r="BR154" s="447"/>
      <c r="BS154" s="447"/>
      <c r="BT154" s="447"/>
      <c r="BU154" s="447"/>
      <c r="BV154" s="447"/>
      <c r="BW154" s="447"/>
      <c r="BX154" s="447">
        <f>SUM(BX145:CD153)</f>
        <v>0</v>
      </c>
      <c r="BY154" s="447"/>
      <c r="BZ154" s="447"/>
      <c r="CA154" s="447"/>
      <c r="CB154" s="447"/>
      <c r="CC154" s="447"/>
      <c r="CD154" s="447"/>
      <c r="CE154" s="447">
        <f>SUM(CE145:CK153)</f>
        <v>0</v>
      </c>
      <c r="CF154" s="447"/>
      <c r="CG154" s="447"/>
      <c r="CH154" s="447"/>
      <c r="CI154" s="447"/>
      <c r="CJ154" s="447"/>
      <c r="CK154" s="447"/>
      <c r="CL154" s="447">
        <f>SUM(CL145:CR153)</f>
        <v>0</v>
      </c>
      <c r="CM154" s="447"/>
      <c r="CN154" s="447"/>
      <c r="CO154" s="447"/>
      <c r="CP154" s="447"/>
      <c r="CQ154" s="447"/>
      <c r="CR154" s="447"/>
      <c r="CS154" s="447">
        <f>SUM(CS145:CY153)</f>
        <v>0</v>
      </c>
      <c r="CT154" s="447"/>
      <c r="CU154" s="447"/>
      <c r="CV154" s="447"/>
      <c r="CW154" s="447"/>
      <c r="CX154" s="447"/>
      <c r="CY154" s="447"/>
      <c r="DB154" s="547" t="s">
        <v>290</v>
      </c>
      <c r="DC154" s="548"/>
      <c r="DD154" s="548"/>
      <c r="DE154" s="548"/>
      <c r="DF154" s="548"/>
      <c r="DG154" s="548"/>
      <c r="DH154" s="548"/>
      <c r="DI154" s="548"/>
      <c r="DJ154" s="548"/>
      <c r="DK154" s="548"/>
      <c r="DL154" s="548"/>
      <c r="DM154" s="548"/>
      <c r="DN154" s="548"/>
      <c r="DO154" s="548"/>
      <c r="DP154" s="548"/>
      <c r="DQ154" s="548"/>
      <c r="DR154" s="548"/>
      <c r="DS154" s="548"/>
      <c r="DT154" s="548"/>
      <c r="DU154" s="548"/>
      <c r="DV154" s="548"/>
      <c r="DW154" s="549"/>
      <c r="DX154" s="451">
        <v>0</v>
      </c>
      <c r="DY154" s="451"/>
      <c r="DZ154" s="451"/>
      <c r="EA154" s="451"/>
      <c r="EB154" s="451"/>
      <c r="EC154" s="451"/>
      <c r="ED154" s="451"/>
      <c r="EE154" s="451">
        <v>0</v>
      </c>
      <c r="EF154" s="451"/>
      <c r="EG154" s="451"/>
      <c r="EH154" s="451"/>
      <c r="EI154" s="451"/>
      <c r="EJ154" s="451"/>
      <c r="EK154" s="451"/>
      <c r="EL154" s="479">
        <f t="shared" ref="EL154:EL161" si="46">DX154-EE154</f>
        <v>0</v>
      </c>
      <c r="EM154" s="479"/>
      <c r="EN154" s="479"/>
      <c r="EO154" s="479"/>
      <c r="EP154" s="479"/>
      <c r="EQ154" s="479"/>
      <c r="ER154" s="479"/>
      <c r="ES154" s="451">
        <v>0</v>
      </c>
      <c r="ET154" s="451"/>
      <c r="EU154" s="451"/>
      <c r="EV154" s="451"/>
      <c r="EW154" s="451"/>
      <c r="EX154" s="451"/>
      <c r="EY154" s="451"/>
      <c r="EZ154" s="92"/>
      <c r="FA154" s="92"/>
      <c r="FB154" s="92"/>
      <c r="FC154" s="451">
        <v>0</v>
      </c>
      <c r="FD154" s="451"/>
      <c r="FE154" s="451"/>
      <c r="FF154" s="451"/>
      <c r="FG154" s="451">
        <v>0</v>
      </c>
      <c r="FH154" s="451"/>
      <c r="FI154" s="451"/>
      <c r="FJ154" s="451"/>
      <c r="FK154" s="479">
        <f t="shared" ref="FK154:FK161" si="47">FC154-FG154+ES154+EL154+EE154-DX154</f>
        <v>0</v>
      </c>
      <c r="FL154" s="479"/>
      <c r="FM154" s="479"/>
      <c r="FN154" s="479"/>
      <c r="FO154" s="479"/>
      <c r="FP154" s="479"/>
      <c r="FQ154" s="479"/>
      <c r="FR154" s="451">
        <v>0</v>
      </c>
      <c r="FS154" s="451"/>
      <c r="FT154" s="451"/>
      <c r="FU154" s="451"/>
      <c r="FV154" s="451"/>
      <c r="FW154" s="451"/>
      <c r="FX154" s="451"/>
      <c r="FY154" s="451">
        <v>0</v>
      </c>
      <c r="FZ154" s="451"/>
      <c r="GA154" s="451"/>
      <c r="GB154" s="451"/>
      <c r="GC154" s="451"/>
      <c r="GD154" s="451"/>
      <c r="GE154" s="451"/>
      <c r="GF154" s="480">
        <f t="shared" ref="GF154:GF161" si="48">FK154-FR154-FY154</f>
        <v>0</v>
      </c>
      <c r="GG154" s="480"/>
      <c r="GH154" s="480"/>
      <c r="GI154" s="480"/>
      <c r="GJ154" s="480"/>
      <c r="GK154" s="480"/>
      <c r="GL154" s="480"/>
      <c r="GM154" s="451">
        <v>0</v>
      </c>
      <c r="GN154" s="451"/>
      <c r="GO154" s="451"/>
      <c r="GP154" s="451"/>
      <c r="GQ154" s="451"/>
      <c r="GR154" s="451"/>
      <c r="GS154" s="451"/>
      <c r="GT154" s="480">
        <f>GM154</f>
        <v>0</v>
      </c>
      <c r="GU154" s="480"/>
      <c r="GV154" s="480"/>
      <c r="GW154" s="480"/>
      <c r="GX154" s="480"/>
      <c r="GY154" s="480"/>
      <c r="GZ154" s="480"/>
    </row>
    <row r="155" spans="2:208" ht="12.75" customHeight="1" thickTop="1">
      <c r="B155" s="547" t="s">
        <v>226</v>
      </c>
      <c r="C155" s="548"/>
      <c r="D155" s="548"/>
      <c r="E155" s="548"/>
      <c r="F155" s="548"/>
      <c r="G155" s="548"/>
      <c r="H155" s="548"/>
      <c r="I155" s="548"/>
      <c r="J155" s="548"/>
      <c r="K155" s="548"/>
      <c r="L155" s="548"/>
      <c r="M155" s="548"/>
      <c r="N155" s="548"/>
      <c r="O155" s="548"/>
      <c r="P155" s="548"/>
      <c r="Q155" s="548"/>
      <c r="R155" s="548"/>
      <c r="S155" s="548"/>
      <c r="T155" s="548"/>
      <c r="U155" s="548"/>
      <c r="V155" s="548"/>
      <c r="W155" s="549"/>
      <c r="X155" s="483"/>
      <c r="Y155" s="483"/>
      <c r="Z155" s="483"/>
      <c r="AA155" s="483"/>
      <c r="AB155" s="483"/>
      <c r="AC155" s="483"/>
      <c r="AD155" s="483"/>
      <c r="AE155" s="483"/>
      <c r="AF155" s="483"/>
      <c r="AG155" s="483"/>
      <c r="AH155" s="483"/>
      <c r="AI155" s="483"/>
      <c r="AJ155" s="483"/>
      <c r="AK155" s="483"/>
      <c r="AL155" s="483"/>
      <c r="AM155" s="483"/>
      <c r="AN155" s="483"/>
      <c r="AO155" s="483"/>
      <c r="AP155" s="483"/>
      <c r="AQ155" s="483"/>
      <c r="AR155" s="483"/>
      <c r="AS155" s="483"/>
      <c r="AT155" s="483"/>
      <c r="AU155" s="483"/>
      <c r="AV155" s="483"/>
      <c r="AW155" s="483"/>
      <c r="AX155" s="483"/>
      <c r="AY155" s="483"/>
      <c r="BB155" s="478"/>
      <c r="BC155" s="478"/>
      <c r="BD155" s="478"/>
      <c r="BE155" s="478"/>
      <c r="BF155" s="478"/>
      <c r="BG155" s="478"/>
      <c r="BH155" s="478"/>
      <c r="BI155" s="478"/>
      <c r="BJ155" s="478"/>
      <c r="BK155" s="478"/>
      <c r="BL155" s="478"/>
      <c r="BM155" s="478"/>
      <c r="BN155" s="478"/>
      <c r="BO155" s="478"/>
      <c r="BP155" s="478"/>
      <c r="BQ155" s="478"/>
      <c r="BR155" s="478"/>
      <c r="BS155" s="478"/>
      <c r="BT155" s="478"/>
      <c r="BU155" s="478"/>
      <c r="BV155" s="478"/>
      <c r="BW155" s="478"/>
      <c r="BX155" s="478"/>
      <c r="BY155" s="478"/>
      <c r="BZ155" s="478"/>
      <c r="CA155" s="478"/>
      <c r="CB155" s="478"/>
      <c r="CC155" s="478"/>
      <c r="CD155" s="478"/>
      <c r="CE155" s="478"/>
      <c r="CF155" s="478"/>
      <c r="CG155" s="478"/>
      <c r="CH155" s="478"/>
      <c r="CI155" s="478"/>
      <c r="CJ155" s="478"/>
      <c r="CK155" s="478"/>
      <c r="CL155" s="478"/>
      <c r="CM155" s="478"/>
      <c r="CN155" s="478"/>
      <c r="CO155" s="478"/>
      <c r="CP155" s="478"/>
      <c r="CQ155" s="478"/>
      <c r="CR155" s="478"/>
      <c r="CS155" s="478"/>
      <c r="CT155" s="478"/>
      <c r="CU155" s="478"/>
      <c r="CV155" s="478"/>
      <c r="CW155" s="478"/>
      <c r="CX155" s="478"/>
      <c r="CY155" s="478"/>
      <c r="DB155" s="543" t="s">
        <v>291</v>
      </c>
      <c r="DC155" s="544"/>
      <c r="DD155" s="544"/>
      <c r="DE155" s="544"/>
      <c r="DF155" s="544"/>
      <c r="DG155" s="544"/>
      <c r="DH155" s="544"/>
      <c r="DI155" s="544"/>
      <c r="DJ155" s="544"/>
      <c r="DK155" s="544"/>
      <c r="DL155" s="544"/>
      <c r="DM155" s="544"/>
      <c r="DN155" s="544"/>
      <c r="DO155" s="544"/>
      <c r="DP155" s="544"/>
      <c r="DQ155" s="544"/>
      <c r="DR155" s="544"/>
      <c r="DS155" s="544"/>
      <c r="DT155" s="544"/>
      <c r="DU155" s="544"/>
      <c r="DV155" s="544"/>
      <c r="DW155" s="545"/>
      <c r="DX155" s="451">
        <v>0</v>
      </c>
      <c r="DY155" s="451"/>
      <c r="DZ155" s="451"/>
      <c r="EA155" s="451"/>
      <c r="EB155" s="451"/>
      <c r="EC155" s="451"/>
      <c r="ED155" s="451"/>
      <c r="EE155" s="451">
        <v>0</v>
      </c>
      <c r="EF155" s="451"/>
      <c r="EG155" s="451"/>
      <c r="EH155" s="451"/>
      <c r="EI155" s="451"/>
      <c r="EJ155" s="451"/>
      <c r="EK155" s="451"/>
      <c r="EL155" s="479">
        <f t="shared" si="46"/>
        <v>0</v>
      </c>
      <c r="EM155" s="479"/>
      <c r="EN155" s="479"/>
      <c r="EO155" s="479"/>
      <c r="EP155" s="479"/>
      <c r="EQ155" s="479"/>
      <c r="ER155" s="479"/>
      <c r="ES155" s="451">
        <v>0</v>
      </c>
      <c r="ET155" s="451"/>
      <c r="EU155" s="451"/>
      <c r="EV155" s="451"/>
      <c r="EW155" s="451"/>
      <c r="EX155" s="451"/>
      <c r="EY155" s="451"/>
      <c r="EZ155" s="92"/>
      <c r="FA155" s="92"/>
      <c r="FB155" s="92"/>
      <c r="FC155" s="451">
        <v>0</v>
      </c>
      <c r="FD155" s="451"/>
      <c r="FE155" s="451"/>
      <c r="FF155" s="451"/>
      <c r="FG155" s="451">
        <v>0</v>
      </c>
      <c r="FH155" s="451"/>
      <c r="FI155" s="451"/>
      <c r="FJ155" s="451"/>
      <c r="FK155" s="479">
        <f t="shared" si="47"/>
        <v>0</v>
      </c>
      <c r="FL155" s="479"/>
      <c r="FM155" s="479"/>
      <c r="FN155" s="479"/>
      <c r="FO155" s="479"/>
      <c r="FP155" s="479"/>
      <c r="FQ155" s="479"/>
      <c r="FR155" s="451">
        <v>0</v>
      </c>
      <c r="FS155" s="451"/>
      <c r="FT155" s="451"/>
      <c r="FU155" s="451"/>
      <c r="FV155" s="451"/>
      <c r="FW155" s="451"/>
      <c r="FX155" s="451"/>
      <c r="FY155" s="451">
        <v>0</v>
      </c>
      <c r="FZ155" s="451"/>
      <c r="GA155" s="451"/>
      <c r="GB155" s="451"/>
      <c r="GC155" s="451"/>
      <c r="GD155" s="451"/>
      <c r="GE155" s="451"/>
      <c r="GF155" s="480">
        <f t="shared" si="48"/>
        <v>0</v>
      </c>
      <c r="GG155" s="480"/>
      <c r="GH155" s="480"/>
      <c r="GI155" s="480"/>
      <c r="GJ155" s="480"/>
      <c r="GK155" s="480"/>
      <c r="GL155" s="480"/>
      <c r="GM155" s="451">
        <v>0</v>
      </c>
      <c r="GN155" s="451"/>
      <c r="GO155" s="451"/>
      <c r="GP155" s="451"/>
      <c r="GQ155" s="451"/>
      <c r="GR155" s="451"/>
      <c r="GS155" s="451"/>
      <c r="GT155" s="480">
        <f t="shared" ref="GT155:GT161" si="49">GM155</f>
        <v>0</v>
      </c>
      <c r="GU155" s="480"/>
      <c r="GV155" s="480"/>
      <c r="GW155" s="480"/>
      <c r="GX155" s="480"/>
      <c r="GY155" s="480"/>
      <c r="GZ155" s="480"/>
    </row>
    <row r="156" spans="2:208" ht="12.75" customHeight="1">
      <c r="B156" s="543" t="s">
        <v>227</v>
      </c>
      <c r="C156" s="544"/>
      <c r="D156" s="544"/>
      <c r="E156" s="544"/>
      <c r="F156" s="544"/>
      <c r="G156" s="544"/>
      <c r="H156" s="544"/>
      <c r="I156" s="544"/>
      <c r="J156" s="544"/>
      <c r="K156" s="544"/>
      <c r="L156" s="544"/>
      <c r="M156" s="544"/>
      <c r="N156" s="544"/>
      <c r="O156" s="544"/>
      <c r="P156" s="544"/>
      <c r="Q156" s="544"/>
      <c r="R156" s="544"/>
      <c r="S156" s="544"/>
      <c r="T156" s="544"/>
      <c r="U156" s="544"/>
      <c r="V156" s="544"/>
      <c r="W156" s="545"/>
      <c r="X156" s="451">
        <v>0</v>
      </c>
      <c r="Y156" s="451"/>
      <c r="Z156" s="451"/>
      <c r="AA156" s="451"/>
      <c r="AB156" s="451"/>
      <c r="AC156" s="451"/>
      <c r="AD156" s="451"/>
      <c r="AE156" s="451">
        <v>0</v>
      </c>
      <c r="AF156" s="451"/>
      <c r="AG156" s="451"/>
      <c r="AH156" s="451"/>
      <c r="AI156" s="451"/>
      <c r="AJ156" s="451"/>
      <c r="AK156" s="451"/>
      <c r="AL156" s="479">
        <f t="shared" ref="AL156:AL162" si="50">X156-AE156</f>
        <v>0</v>
      </c>
      <c r="AM156" s="479"/>
      <c r="AN156" s="479"/>
      <c r="AO156" s="479"/>
      <c r="AP156" s="479"/>
      <c r="AQ156" s="479"/>
      <c r="AR156" s="479"/>
      <c r="AS156" s="451">
        <v>0</v>
      </c>
      <c r="AT156" s="451"/>
      <c r="AU156" s="451"/>
      <c r="AV156" s="451"/>
      <c r="AW156" s="451"/>
      <c r="AX156" s="451"/>
      <c r="AY156" s="451"/>
      <c r="AZ156" s="92"/>
      <c r="BA156" s="92"/>
      <c r="BB156" s="451">
        <v>0</v>
      </c>
      <c r="BC156" s="451"/>
      <c r="BD156" s="451"/>
      <c r="BE156" s="451"/>
      <c r="BF156" s="451">
        <v>0</v>
      </c>
      <c r="BG156" s="451"/>
      <c r="BH156" s="451"/>
      <c r="BI156" s="451"/>
      <c r="BJ156" s="479">
        <f t="shared" ref="BJ156:BJ162" si="51">BB156-BF156+AS156+AL156+AE156-X156</f>
        <v>0</v>
      </c>
      <c r="BK156" s="479"/>
      <c r="BL156" s="479"/>
      <c r="BM156" s="479"/>
      <c r="BN156" s="479"/>
      <c r="BO156" s="479"/>
      <c r="BP156" s="479"/>
      <c r="BQ156" s="451">
        <v>0</v>
      </c>
      <c r="BR156" s="451"/>
      <c r="BS156" s="451"/>
      <c r="BT156" s="451"/>
      <c r="BU156" s="451"/>
      <c r="BV156" s="451"/>
      <c r="BW156" s="451"/>
      <c r="BX156" s="451">
        <v>0</v>
      </c>
      <c r="BY156" s="451"/>
      <c r="BZ156" s="451"/>
      <c r="CA156" s="451"/>
      <c r="CB156" s="451"/>
      <c r="CC156" s="451"/>
      <c r="CD156" s="451"/>
      <c r="CE156" s="480">
        <f t="shared" ref="CE156:CE162" si="52">BJ156-BQ156-BX156</f>
        <v>0</v>
      </c>
      <c r="CF156" s="480"/>
      <c r="CG156" s="480"/>
      <c r="CH156" s="480"/>
      <c r="CI156" s="480"/>
      <c r="CJ156" s="480"/>
      <c r="CK156" s="480"/>
      <c r="CL156" s="451">
        <v>0</v>
      </c>
      <c r="CM156" s="451"/>
      <c r="CN156" s="451"/>
      <c r="CO156" s="451"/>
      <c r="CP156" s="451"/>
      <c r="CQ156" s="451"/>
      <c r="CR156" s="451"/>
      <c r="CS156" s="480">
        <f t="shared" ref="CS156:CS162" si="53">CL156</f>
        <v>0</v>
      </c>
      <c r="CT156" s="480"/>
      <c r="CU156" s="480"/>
      <c r="CV156" s="480"/>
      <c r="CW156" s="480"/>
      <c r="CX156" s="480"/>
      <c r="CY156" s="480"/>
      <c r="DB156" s="543" t="s">
        <v>292</v>
      </c>
      <c r="DC156" s="544"/>
      <c r="DD156" s="544"/>
      <c r="DE156" s="544"/>
      <c r="DF156" s="544"/>
      <c r="DG156" s="544"/>
      <c r="DH156" s="544"/>
      <c r="DI156" s="544"/>
      <c r="DJ156" s="544"/>
      <c r="DK156" s="544"/>
      <c r="DL156" s="544"/>
      <c r="DM156" s="544"/>
      <c r="DN156" s="544"/>
      <c r="DO156" s="544"/>
      <c r="DP156" s="544"/>
      <c r="DQ156" s="544"/>
      <c r="DR156" s="544"/>
      <c r="DS156" s="544"/>
      <c r="DT156" s="544"/>
      <c r="DU156" s="544"/>
      <c r="DV156" s="544"/>
      <c r="DW156" s="545"/>
      <c r="DX156" s="451">
        <v>0</v>
      </c>
      <c r="DY156" s="451"/>
      <c r="DZ156" s="451"/>
      <c r="EA156" s="451"/>
      <c r="EB156" s="451"/>
      <c r="EC156" s="451"/>
      <c r="ED156" s="451"/>
      <c r="EE156" s="451">
        <v>0</v>
      </c>
      <c r="EF156" s="451"/>
      <c r="EG156" s="451"/>
      <c r="EH156" s="451"/>
      <c r="EI156" s="451"/>
      <c r="EJ156" s="451"/>
      <c r="EK156" s="451"/>
      <c r="EL156" s="479">
        <f t="shared" si="46"/>
        <v>0</v>
      </c>
      <c r="EM156" s="479"/>
      <c r="EN156" s="479"/>
      <c r="EO156" s="479"/>
      <c r="EP156" s="479"/>
      <c r="EQ156" s="479"/>
      <c r="ER156" s="479"/>
      <c r="ES156" s="451">
        <v>0</v>
      </c>
      <c r="ET156" s="451"/>
      <c r="EU156" s="451"/>
      <c r="EV156" s="451"/>
      <c r="EW156" s="451"/>
      <c r="EX156" s="451"/>
      <c r="EY156" s="451"/>
      <c r="EZ156" s="92"/>
      <c r="FA156" s="92"/>
      <c r="FB156" s="92"/>
      <c r="FC156" s="451">
        <v>0</v>
      </c>
      <c r="FD156" s="451"/>
      <c r="FE156" s="451"/>
      <c r="FF156" s="451"/>
      <c r="FG156" s="451">
        <v>0</v>
      </c>
      <c r="FH156" s="451"/>
      <c r="FI156" s="451"/>
      <c r="FJ156" s="451"/>
      <c r="FK156" s="479">
        <f t="shared" si="47"/>
        <v>0</v>
      </c>
      <c r="FL156" s="479"/>
      <c r="FM156" s="479"/>
      <c r="FN156" s="479"/>
      <c r="FO156" s="479"/>
      <c r="FP156" s="479"/>
      <c r="FQ156" s="479"/>
      <c r="FR156" s="451">
        <v>0</v>
      </c>
      <c r="FS156" s="451"/>
      <c r="FT156" s="451"/>
      <c r="FU156" s="451"/>
      <c r="FV156" s="451"/>
      <c r="FW156" s="451"/>
      <c r="FX156" s="451"/>
      <c r="FY156" s="451">
        <v>0</v>
      </c>
      <c r="FZ156" s="451"/>
      <c r="GA156" s="451"/>
      <c r="GB156" s="451"/>
      <c r="GC156" s="451"/>
      <c r="GD156" s="451"/>
      <c r="GE156" s="451"/>
      <c r="GF156" s="480">
        <f t="shared" si="48"/>
        <v>0</v>
      </c>
      <c r="GG156" s="480"/>
      <c r="GH156" s="480"/>
      <c r="GI156" s="480"/>
      <c r="GJ156" s="480"/>
      <c r="GK156" s="480"/>
      <c r="GL156" s="480"/>
      <c r="GM156" s="451">
        <v>0</v>
      </c>
      <c r="GN156" s="451"/>
      <c r="GO156" s="451"/>
      <c r="GP156" s="451"/>
      <c r="GQ156" s="451"/>
      <c r="GR156" s="451"/>
      <c r="GS156" s="451"/>
      <c r="GT156" s="480">
        <f t="shared" si="49"/>
        <v>0</v>
      </c>
      <c r="GU156" s="480"/>
      <c r="GV156" s="480"/>
      <c r="GW156" s="480"/>
      <c r="GX156" s="480"/>
      <c r="GY156" s="480"/>
      <c r="GZ156" s="480"/>
    </row>
    <row r="157" spans="2:208" ht="12.75" customHeight="1">
      <c r="B157" s="543" t="s">
        <v>228</v>
      </c>
      <c r="C157" s="544"/>
      <c r="D157" s="544"/>
      <c r="E157" s="544"/>
      <c r="F157" s="544"/>
      <c r="G157" s="544"/>
      <c r="H157" s="544"/>
      <c r="I157" s="544"/>
      <c r="J157" s="544"/>
      <c r="K157" s="544"/>
      <c r="L157" s="544"/>
      <c r="M157" s="544"/>
      <c r="N157" s="544"/>
      <c r="O157" s="544"/>
      <c r="P157" s="544"/>
      <c r="Q157" s="544"/>
      <c r="R157" s="544"/>
      <c r="S157" s="544"/>
      <c r="T157" s="544"/>
      <c r="U157" s="544"/>
      <c r="V157" s="544"/>
      <c r="W157" s="545"/>
      <c r="X157" s="451">
        <v>0</v>
      </c>
      <c r="Y157" s="451"/>
      <c r="Z157" s="451"/>
      <c r="AA157" s="451"/>
      <c r="AB157" s="451"/>
      <c r="AC157" s="451"/>
      <c r="AD157" s="451"/>
      <c r="AE157" s="451">
        <v>0</v>
      </c>
      <c r="AF157" s="451"/>
      <c r="AG157" s="451"/>
      <c r="AH157" s="451"/>
      <c r="AI157" s="451"/>
      <c r="AJ157" s="451"/>
      <c r="AK157" s="451"/>
      <c r="AL157" s="479">
        <f t="shared" si="50"/>
        <v>0</v>
      </c>
      <c r="AM157" s="479"/>
      <c r="AN157" s="479"/>
      <c r="AO157" s="479"/>
      <c r="AP157" s="479"/>
      <c r="AQ157" s="479"/>
      <c r="AR157" s="479"/>
      <c r="AS157" s="451">
        <v>0</v>
      </c>
      <c r="AT157" s="451"/>
      <c r="AU157" s="451"/>
      <c r="AV157" s="451"/>
      <c r="AW157" s="451"/>
      <c r="AX157" s="451"/>
      <c r="AY157" s="451"/>
      <c r="AZ157" s="92"/>
      <c r="BA157" s="92"/>
      <c r="BB157" s="451">
        <v>0</v>
      </c>
      <c r="BC157" s="451"/>
      <c r="BD157" s="451"/>
      <c r="BE157" s="451"/>
      <c r="BF157" s="451">
        <v>0</v>
      </c>
      <c r="BG157" s="451"/>
      <c r="BH157" s="451"/>
      <c r="BI157" s="451"/>
      <c r="BJ157" s="479">
        <f t="shared" si="51"/>
        <v>0</v>
      </c>
      <c r="BK157" s="479"/>
      <c r="BL157" s="479"/>
      <c r="BM157" s="479"/>
      <c r="BN157" s="479"/>
      <c r="BO157" s="479"/>
      <c r="BP157" s="479"/>
      <c r="BQ157" s="451">
        <v>0</v>
      </c>
      <c r="BR157" s="451"/>
      <c r="BS157" s="451"/>
      <c r="BT157" s="451"/>
      <c r="BU157" s="451"/>
      <c r="BV157" s="451"/>
      <c r="BW157" s="451"/>
      <c r="BX157" s="451">
        <v>0</v>
      </c>
      <c r="BY157" s="451"/>
      <c r="BZ157" s="451"/>
      <c r="CA157" s="451"/>
      <c r="CB157" s="451"/>
      <c r="CC157" s="451"/>
      <c r="CD157" s="451"/>
      <c r="CE157" s="480">
        <f t="shared" si="52"/>
        <v>0</v>
      </c>
      <c r="CF157" s="480"/>
      <c r="CG157" s="480"/>
      <c r="CH157" s="480"/>
      <c r="CI157" s="480"/>
      <c r="CJ157" s="480"/>
      <c r="CK157" s="480"/>
      <c r="CL157" s="451">
        <v>0</v>
      </c>
      <c r="CM157" s="451"/>
      <c r="CN157" s="451"/>
      <c r="CO157" s="451"/>
      <c r="CP157" s="451"/>
      <c r="CQ157" s="451"/>
      <c r="CR157" s="451"/>
      <c r="CS157" s="480">
        <f t="shared" si="53"/>
        <v>0</v>
      </c>
      <c r="CT157" s="480"/>
      <c r="CU157" s="480"/>
      <c r="CV157" s="480"/>
      <c r="CW157" s="480"/>
      <c r="CX157" s="480"/>
      <c r="CY157" s="480"/>
      <c r="DB157" s="543" t="s">
        <v>293</v>
      </c>
      <c r="DC157" s="544"/>
      <c r="DD157" s="544"/>
      <c r="DE157" s="544"/>
      <c r="DF157" s="544"/>
      <c r="DG157" s="544"/>
      <c r="DH157" s="544"/>
      <c r="DI157" s="544"/>
      <c r="DJ157" s="544"/>
      <c r="DK157" s="544"/>
      <c r="DL157" s="544"/>
      <c r="DM157" s="544"/>
      <c r="DN157" s="544"/>
      <c r="DO157" s="544"/>
      <c r="DP157" s="544"/>
      <c r="DQ157" s="544"/>
      <c r="DR157" s="544"/>
      <c r="DS157" s="544"/>
      <c r="DT157" s="544"/>
      <c r="DU157" s="544"/>
      <c r="DV157" s="544"/>
      <c r="DW157" s="545"/>
      <c r="DX157" s="451">
        <v>0</v>
      </c>
      <c r="DY157" s="451"/>
      <c r="DZ157" s="451"/>
      <c r="EA157" s="451"/>
      <c r="EB157" s="451"/>
      <c r="EC157" s="451"/>
      <c r="ED157" s="451"/>
      <c r="EE157" s="451">
        <v>0</v>
      </c>
      <c r="EF157" s="451"/>
      <c r="EG157" s="451"/>
      <c r="EH157" s="451"/>
      <c r="EI157" s="451"/>
      <c r="EJ157" s="451"/>
      <c r="EK157" s="451"/>
      <c r="EL157" s="479">
        <f t="shared" si="46"/>
        <v>0</v>
      </c>
      <c r="EM157" s="479"/>
      <c r="EN157" s="479"/>
      <c r="EO157" s="479"/>
      <c r="EP157" s="479"/>
      <c r="EQ157" s="479"/>
      <c r="ER157" s="479"/>
      <c r="ES157" s="451">
        <v>0</v>
      </c>
      <c r="ET157" s="451"/>
      <c r="EU157" s="451"/>
      <c r="EV157" s="451"/>
      <c r="EW157" s="451"/>
      <c r="EX157" s="451"/>
      <c r="EY157" s="451"/>
      <c r="EZ157" s="92"/>
      <c r="FA157" s="92"/>
      <c r="FB157" s="92"/>
      <c r="FC157" s="451">
        <v>0</v>
      </c>
      <c r="FD157" s="451"/>
      <c r="FE157" s="451"/>
      <c r="FF157" s="451"/>
      <c r="FG157" s="451">
        <v>0</v>
      </c>
      <c r="FH157" s="451"/>
      <c r="FI157" s="451"/>
      <c r="FJ157" s="451"/>
      <c r="FK157" s="479">
        <f t="shared" si="47"/>
        <v>0</v>
      </c>
      <c r="FL157" s="479"/>
      <c r="FM157" s="479"/>
      <c r="FN157" s="479"/>
      <c r="FO157" s="479"/>
      <c r="FP157" s="479"/>
      <c r="FQ157" s="479"/>
      <c r="FR157" s="451">
        <v>0</v>
      </c>
      <c r="FS157" s="451"/>
      <c r="FT157" s="451"/>
      <c r="FU157" s="451"/>
      <c r="FV157" s="451"/>
      <c r="FW157" s="451"/>
      <c r="FX157" s="451"/>
      <c r="FY157" s="451">
        <v>0</v>
      </c>
      <c r="FZ157" s="451"/>
      <c r="GA157" s="451"/>
      <c r="GB157" s="451"/>
      <c r="GC157" s="451"/>
      <c r="GD157" s="451"/>
      <c r="GE157" s="451"/>
      <c r="GF157" s="480">
        <f t="shared" si="48"/>
        <v>0</v>
      </c>
      <c r="GG157" s="480"/>
      <c r="GH157" s="480"/>
      <c r="GI157" s="480"/>
      <c r="GJ157" s="480"/>
      <c r="GK157" s="480"/>
      <c r="GL157" s="480"/>
      <c r="GM157" s="451">
        <v>0</v>
      </c>
      <c r="GN157" s="451"/>
      <c r="GO157" s="451"/>
      <c r="GP157" s="451"/>
      <c r="GQ157" s="451"/>
      <c r="GR157" s="451"/>
      <c r="GS157" s="451"/>
      <c r="GT157" s="480">
        <f t="shared" si="49"/>
        <v>0</v>
      </c>
      <c r="GU157" s="480"/>
      <c r="GV157" s="480"/>
      <c r="GW157" s="480"/>
      <c r="GX157" s="480"/>
      <c r="GY157" s="480"/>
      <c r="GZ157" s="480"/>
    </row>
    <row r="158" spans="2:208" ht="12.75" customHeight="1">
      <c r="B158" s="543" t="s">
        <v>231</v>
      </c>
      <c r="C158" s="544"/>
      <c r="D158" s="544"/>
      <c r="E158" s="544"/>
      <c r="F158" s="544"/>
      <c r="G158" s="544"/>
      <c r="H158" s="544"/>
      <c r="I158" s="544"/>
      <c r="J158" s="544"/>
      <c r="K158" s="544"/>
      <c r="L158" s="544"/>
      <c r="M158" s="544"/>
      <c r="N158" s="544"/>
      <c r="O158" s="544"/>
      <c r="P158" s="544"/>
      <c r="Q158" s="544"/>
      <c r="R158" s="544"/>
      <c r="S158" s="544"/>
      <c r="T158" s="544"/>
      <c r="U158" s="544"/>
      <c r="V158" s="544"/>
      <c r="W158" s="545"/>
      <c r="X158" s="451">
        <v>0</v>
      </c>
      <c r="Y158" s="451"/>
      <c r="Z158" s="451"/>
      <c r="AA158" s="451"/>
      <c r="AB158" s="451"/>
      <c r="AC158" s="451"/>
      <c r="AD158" s="451"/>
      <c r="AE158" s="451">
        <v>0</v>
      </c>
      <c r="AF158" s="451"/>
      <c r="AG158" s="451"/>
      <c r="AH158" s="451"/>
      <c r="AI158" s="451"/>
      <c r="AJ158" s="451"/>
      <c r="AK158" s="451"/>
      <c r="AL158" s="479">
        <f t="shared" si="50"/>
        <v>0</v>
      </c>
      <c r="AM158" s="479"/>
      <c r="AN158" s="479"/>
      <c r="AO158" s="479"/>
      <c r="AP158" s="479"/>
      <c r="AQ158" s="479"/>
      <c r="AR158" s="479"/>
      <c r="AS158" s="451">
        <v>0</v>
      </c>
      <c r="AT158" s="451"/>
      <c r="AU158" s="451"/>
      <c r="AV158" s="451"/>
      <c r="AW158" s="451"/>
      <c r="AX158" s="451"/>
      <c r="AY158" s="451"/>
      <c r="AZ158" s="92"/>
      <c r="BA158" s="92"/>
      <c r="BB158" s="451">
        <v>0</v>
      </c>
      <c r="BC158" s="451"/>
      <c r="BD158" s="451"/>
      <c r="BE158" s="451"/>
      <c r="BF158" s="451">
        <v>0</v>
      </c>
      <c r="BG158" s="451"/>
      <c r="BH158" s="451"/>
      <c r="BI158" s="451"/>
      <c r="BJ158" s="479">
        <f t="shared" si="51"/>
        <v>0</v>
      </c>
      <c r="BK158" s="479"/>
      <c r="BL158" s="479"/>
      <c r="BM158" s="479"/>
      <c r="BN158" s="479"/>
      <c r="BO158" s="479"/>
      <c r="BP158" s="479"/>
      <c r="BQ158" s="451">
        <v>0</v>
      </c>
      <c r="BR158" s="451"/>
      <c r="BS158" s="451"/>
      <c r="BT158" s="451"/>
      <c r="BU158" s="451"/>
      <c r="BV158" s="451"/>
      <c r="BW158" s="451"/>
      <c r="BX158" s="451">
        <v>0</v>
      </c>
      <c r="BY158" s="451"/>
      <c r="BZ158" s="451"/>
      <c r="CA158" s="451"/>
      <c r="CB158" s="451"/>
      <c r="CC158" s="451"/>
      <c r="CD158" s="451"/>
      <c r="CE158" s="480">
        <f t="shared" si="52"/>
        <v>0</v>
      </c>
      <c r="CF158" s="480"/>
      <c r="CG158" s="480"/>
      <c r="CH158" s="480"/>
      <c r="CI158" s="480"/>
      <c r="CJ158" s="480"/>
      <c r="CK158" s="480"/>
      <c r="CL158" s="451">
        <v>0</v>
      </c>
      <c r="CM158" s="451"/>
      <c r="CN158" s="451"/>
      <c r="CO158" s="451"/>
      <c r="CP158" s="451"/>
      <c r="CQ158" s="451"/>
      <c r="CR158" s="451"/>
      <c r="CS158" s="480">
        <f t="shared" si="53"/>
        <v>0</v>
      </c>
      <c r="CT158" s="480"/>
      <c r="CU158" s="480"/>
      <c r="CV158" s="480"/>
      <c r="CW158" s="480"/>
      <c r="CX158" s="480"/>
      <c r="CY158" s="480"/>
      <c r="DB158" s="543" t="s">
        <v>294</v>
      </c>
      <c r="DC158" s="544"/>
      <c r="DD158" s="544"/>
      <c r="DE158" s="544"/>
      <c r="DF158" s="544"/>
      <c r="DG158" s="544"/>
      <c r="DH158" s="544"/>
      <c r="DI158" s="544"/>
      <c r="DJ158" s="544"/>
      <c r="DK158" s="544"/>
      <c r="DL158" s="544"/>
      <c r="DM158" s="544"/>
      <c r="DN158" s="544"/>
      <c r="DO158" s="544"/>
      <c r="DP158" s="544"/>
      <c r="DQ158" s="544"/>
      <c r="DR158" s="544"/>
      <c r="DS158" s="544"/>
      <c r="DT158" s="544"/>
      <c r="DU158" s="544"/>
      <c r="DV158" s="544"/>
      <c r="DW158" s="545"/>
      <c r="DX158" s="451">
        <v>0</v>
      </c>
      <c r="DY158" s="451"/>
      <c r="DZ158" s="451"/>
      <c r="EA158" s="451"/>
      <c r="EB158" s="451"/>
      <c r="EC158" s="451"/>
      <c r="ED158" s="451"/>
      <c r="EE158" s="451">
        <v>0</v>
      </c>
      <c r="EF158" s="451"/>
      <c r="EG158" s="451"/>
      <c r="EH158" s="451"/>
      <c r="EI158" s="451"/>
      <c r="EJ158" s="451"/>
      <c r="EK158" s="451"/>
      <c r="EL158" s="479">
        <f t="shared" si="46"/>
        <v>0</v>
      </c>
      <c r="EM158" s="479"/>
      <c r="EN158" s="479"/>
      <c r="EO158" s="479"/>
      <c r="EP158" s="479"/>
      <c r="EQ158" s="479"/>
      <c r="ER158" s="479"/>
      <c r="ES158" s="451">
        <v>0</v>
      </c>
      <c r="ET158" s="451"/>
      <c r="EU158" s="451"/>
      <c r="EV158" s="451"/>
      <c r="EW158" s="451"/>
      <c r="EX158" s="451"/>
      <c r="EY158" s="451"/>
      <c r="EZ158" s="92"/>
      <c r="FA158" s="92"/>
      <c r="FB158" s="92"/>
      <c r="FC158" s="451">
        <v>0</v>
      </c>
      <c r="FD158" s="451"/>
      <c r="FE158" s="451"/>
      <c r="FF158" s="451"/>
      <c r="FG158" s="451">
        <v>0</v>
      </c>
      <c r="FH158" s="451"/>
      <c r="FI158" s="451"/>
      <c r="FJ158" s="451"/>
      <c r="FK158" s="479">
        <f t="shared" si="47"/>
        <v>0</v>
      </c>
      <c r="FL158" s="479"/>
      <c r="FM158" s="479"/>
      <c r="FN158" s="479"/>
      <c r="FO158" s="479"/>
      <c r="FP158" s="479"/>
      <c r="FQ158" s="479"/>
      <c r="FR158" s="451">
        <v>0</v>
      </c>
      <c r="FS158" s="451"/>
      <c r="FT158" s="451"/>
      <c r="FU158" s="451"/>
      <c r="FV158" s="451"/>
      <c r="FW158" s="451"/>
      <c r="FX158" s="451"/>
      <c r="FY158" s="451">
        <v>0</v>
      </c>
      <c r="FZ158" s="451"/>
      <c r="GA158" s="451"/>
      <c r="GB158" s="451"/>
      <c r="GC158" s="451"/>
      <c r="GD158" s="451"/>
      <c r="GE158" s="451"/>
      <c r="GF158" s="480">
        <f t="shared" si="48"/>
        <v>0</v>
      </c>
      <c r="GG158" s="480"/>
      <c r="GH158" s="480"/>
      <c r="GI158" s="480"/>
      <c r="GJ158" s="480"/>
      <c r="GK158" s="480"/>
      <c r="GL158" s="480"/>
      <c r="GM158" s="451">
        <v>0</v>
      </c>
      <c r="GN158" s="451"/>
      <c r="GO158" s="451"/>
      <c r="GP158" s="451"/>
      <c r="GQ158" s="451"/>
      <c r="GR158" s="451"/>
      <c r="GS158" s="451"/>
      <c r="GT158" s="480">
        <f t="shared" si="49"/>
        <v>0</v>
      </c>
      <c r="GU158" s="480"/>
      <c r="GV158" s="480"/>
      <c r="GW158" s="480"/>
      <c r="GX158" s="480"/>
      <c r="GY158" s="480"/>
      <c r="GZ158" s="480"/>
    </row>
    <row r="159" spans="2:208" ht="12.75" customHeight="1">
      <c r="B159" s="543" t="s">
        <v>232</v>
      </c>
      <c r="C159" s="544"/>
      <c r="D159" s="544"/>
      <c r="E159" s="544"/>
      <c r="F159" s="544"/>
      <c r="G159" s="544"/>
      <c r="H159" s="544"/>
      <c r="I159" s="544"/>
      <c r="J159" s="544"/>
      <c r="K159" s="544"/>
      <c r="L159" s="544"/>
      <c r="M159" s="544"/>
      <c r="N159" s="544"/>
      <c r="O159" s="544"/>
      <c r="P159" s="544"/>
      <c r="Q159" s="544"/>
      <c r="R159" s="544"/>
      <c r="S159" s="544"/>
      <c r="T159" s="544"/>
      <c r="U159" s="544"/>
      <c r="V159" s="544"/>
      <c r="W159" s="545"/>
      <c r="X159" s="451">
        <v>0</v>
      </c>
      <c r="Y159" s="451"/>
      <c r="Z159" s="451"/>
      <c r="AA159" s="451"/>
      <c r="AB159" s="451"/>
      <c r="AC159" s="451"/>
      <c r="AD159" s="451"/>
      <c r="AE159" s="451">
        <v>0</v>
      </c>
      <c r="AF159" s="451"/>
      <c r="AG159" s="451"/>
      <c r="AH159" s="451"/>
      <c r="AI159" s="451"/>
      <c r="AJ159" s="451"/>
      <c r="AK159" s="451"/>
      <c r="AL159" s="479">
        <f t="shared" si="50"/>
        <v>0</v>
      </c>
      <c r="AM159" s="479"/>
      <c r="AN159" s="479"/>
      <c r="AO159" s="479"/>
      <c r="AP159" s="479"/>
      <c r="AQ159" s="479"/>
      <c r="AR159" s="479"/>
      <c r="AS159" s="451">
        <v>0</v>
      </c>
      <c r="AT159" s="451"/>
      <c r="AU159" s="451"/>
      <c r="AV159" s="451"/>
      <c r="AW159" s="451"/>
      <c r="AX159" s="451"/>
      <c r="AY159" s="451"/>
      <c r="AZ159" s="92"/>
      <c r="BA159" s="92"/>
      <c r="BB159" s="451">
        <v>0</v>
      </c>
      <c r="BC159" s="451"/>
      <c r="BD159" s="451"/>
      <c r="BE159" s="451"/>
      <c r="BF159" s="451">
        <v>0</v>
      </c>
      <c r="BG159" s="451"/>
      <c r="BH159" s="451"/>
      <c r="BI159" s="451"/>
      <c r="BJ159" s="479">
        <f t="shared" si="51"/>
        <v>0</v>
      </c>
      <c r="BK159" s="479"/>
      <c r="BL159" s="479"/>
      <c r="BM159" s="479"/>
      <c r="BN159" s="479"/>
      <c r="BO159" s="479"/>
      <c r="BP159" s="479"/>
      <c r="BQ159" s="451">
        <v>0</v>
      </c>
      <c r="BR159" s="451"/>
      <c r="BS159" s="451"/>
      <c r="BT159" s="451"/>
      <c r="BU159" s="451"/>
      <c r="BV159" s="451"/>
      <c r="BW159" s="451"/>
      <c r="BX159" s="451">
        <v>0</v>
      </c>
      <c r="BY159" s="451"/>
      <c r="BZ159" s="451"/>
      <c r="CA159" s="451"/>
      <c r="CB159" s="451"/>
      <c r="CC159" s="451"/>
      <c r="CD159" s="451"/>
      <c r="CE159" s="480">
        <f t="shared" si="52"/>
        <v>0</v>
      </c>
      <c r="CF159" s="480"/>
      <c r="CG159" s="480"/>
      <c r="CH159" s="480"/>
      <c r="CI159" s="480"/>
      <c r="CJ159" s="480"/>
      <c r="CK159" s="480"/>
      <c r="CL159" s="451">
        <v>0</v>
      </c>
      <c r="CM159" s="451"/>
      <c r="CN159" s="451"/>
      <c r="CO159" s="451"/>
      <c r="CP159" s="451"/>
      <c r="CQ159" s="451"/>
      <c r="CR159" s="451"/>
      <c r="CS159" s="480">
        <f t="shared" si="53"/>
        <v>0</v>
      </c>
      <c r="CT159" s="480"/>
      <c r="CU159" s="480"/>
      <c r="CV159" s="480"/>
      <c r="CW159" s="480"/>
      <c r="CX159" s="480"/>
      <c r="CY159" s="480"/>
      <c r="DB159" s="543" t="s">
        <v>295</v>
      </c>
      <c r="DC159" s="544"/>
      <c r="DD159" s="544"/>
      <c r="DE159" s="544"/>
      <c r="DF159" s="544"/>
      <c r="DG159" s="544"/>
      <c r="DH159" s="544"/>
      <c r="DI159" s="544"/>
      <c r="DJ159" s="544"/>
      <c r="DK159" s="544"/>
      <c r="DL159" s="544"/>
      <c r="DM159" s="544"/>
      <c r="DN159" s="544"/>
      <c r="DO159" s="544"/>
      <c r="DP159" s="544"/>
      <c r="DQ159" s="544"/>
      <c r="DR159" s="544"/>
      <c r="DS159" s="544"/>
      <c r="DT159" s="544"/>
      <c r="DU159" s="544"/>
      <c r="DV159" s="544"/>
      <c r="DW159" s="545"/>
      <c r="DX159" s="451">
        <v>0</v>
      </c>
      <c r="DY159" s="451"/>
      <c r="DZ159" s="451"/>
      <c r="EA159" s="451"/>
      <c r="EB159" s="451"/>
      <c r="EC159" s="451"/>
      <c r="ED159" s="451"/>
      <c r="EE159" s="451">
        <v>0</v>
      </c>
      <c r="EF159" s="451"/>
      <c r="EG159" s="451"/>
      <c r="EH159" s="451"/>
      <c r="EI159" s="451"/>
      <c r="EJ159" s="451"/>
      <c r="EK159" s="451"/>
      <c r="EL159" s="479">
        <f t="shared" si="46"/>
        <v>0</v>
      </c>
      <c r="EM159" s="479"/>
      <c r="EN159" s="479"/>
      <c r="EO159" s="479"/>
      <c r="EP159" s="479"/>
      <c r="EQ159" s="479"/>
      <c r="ER159" s="479"/>
      <c r="ES159" s="451">
        <v>0</v>
      </c>
      <c r="ET159" s="451"/>
      <c r="EU159" s="451"/>
      <c r="EV159" s="451"/>
      <c r="EW159" s="451"/>
      <c r="EX159" s="451"/>
      <c r="EY159" s="451"/>
      <c r="EZ159" s="92"/>
      <c r="FA159" s="92"/>
      <c r="FB159" s="92"/>
      <c r="FC159" s="451">
        <v>0</v>
      </c>
      <c r="FD159" s="451"/>
      <c r="FE159" s="451"/>
      <c r="FF159" s="451"/>
      <c r="FG159" s="451">
        <v>0</v>
      </c>
      <c r="FH159" s="451"/>
      <c r="FI159" s="451"/>
      <c r="FJ159" s="451"/>
      <c r="FK159" s="479">
        <f t="shared" si="47"/>
        <v>0</v>
      </c>
      <c r="FL159" s="479"/>
      <c r="FM159" s="479"/>
      <c r="FN159" s="479"/>
      <c r="FO159" s="479"/>
      <c r="FP159" s="479"/>
      <c r="FQ159" s="479"/>
      <c r="FR159" s="451">
        <v>0</v>
      </c>
      <c r="FS159" s="451"/>
      <c r="FT159" s="451"/>
      <c r="FU159" s="451"/>
      <c r="FV159" s="451"/>
      <c r="FW159" s="451"/>
      <c r="FX159" s="451"/>
      <c r="FY159" s="451">
        <v>0</v>
      </c>
      <c r="FZ159" s="451"/>
      <c r="GA159" s="451"/>
      <c r="GB159" s="451"/>
      <c r="GC159" s="451"/>
      <c r="GD159" s="451"/>
      <c r="GE159" s="451"/>
      <c r="GF159" s="480">
        <f t="shared" si="48"/>
        <v>0</v>
      </c>
      <c r="GG159" s="480"/>
      <c r="GH159" s="480"/>
      <c r="GI159" s="480"/>
      <c r="GJ159" s="480"/>
      <c r="GK159" s="480"/>
      <c r="GL159" s="480"/>
      <c r="GM159" s="451">
        <v>0</v>
      </c>
      <c r="GN159" s="451"/>
      <c r="GO159" s="451"/>
      <c r="GP159" s="451"/>
      <c r="GQ159" s="451"/>
      <c r="GR159" s="451"/>
      <c r="GS159" s="451"/>
      <c r="GT159" s="480">
        <f t="shared" si="49"/>
        <v>0</v>
      </c>
      <c r="GU159" s="480"/>
      <c r="GV159" s="480"/>
      <c r="GW159" s="480"/>
      <c r="GX159" s="480"/>
      <c r="GY159" s="480"/>
      <c r="GZ159" s="480"/>
    </row>
    <row r="160" spans="2:208" ht="12.75" customHeight="1">
      <c r="B160" s="543" t="s">
        <v>233</v>
      </c>
      <c r="C160" s="544"/>
      <c r="D160" s="544"/>
      <c r="E160" s="544"/>
      <c r="F160" s="544"/>
      <c r="G160" s="544"/>
      <c r="H160" s="544"/>
      <c r="I160" s="544"/>
      <c r="J160" s="544"/>
      <c r="K160" s="544"/>
      <c r="L160" s="544"/>
      <c r="M160" s="544"/>
      <c r="N160" s="544"/>
      <c r="O160" s="544"/>
      <c r="P160" s="544"/>
      <c r="Q160" s="544"/>
      <c r="R160" s="544"/>
      <c r="S160" s="544"/>
      <c r="T160" s="544"/>
      <c r="U160" s="544"/>
      <c r="V160" s="544"/>
      <c r="W160" s="545"/>
      <c r="X160" s="451">
        <v>0</v>
      </c>
      <c r="Y160" s="451"/>
      <c r="Z160" s="451"/>
      <c r="AA160" s="451"/>
      <c r="AB160" s="451"/>
      <c r="AC160" s="451"/>
      <c r="AD160" s="451"/>
      <c r="AE160" s="451">
        <v>0</v>
      </c>
      <c r="AF160" s="451"/>
      <c r="AG160" s="451"/>
      <c r="AH160" s="451"/>
      <c r="AI160" s="451"/>
      <c r="AJ160" s="451"/>
      <c r="AK160" s="451"/>
      <c r="AL160" s="479">
        <f t="shared" si="50"/>
        <v>0</v>
      </c>
      <c r="AM160" s="479"/>
      <c r="AN160" s="479"/>
      <c r="AO160" s="479"/>
      <c r="AP160" s="479"/>
      <c r="AQ160" s="479"/>
      <c r="AR160" s="479"/>
      <c r="AS160" s="451">
        <v>0</v>
      </c>
      <c r="AT160" s="451"/>
      <c r="AU160" s="451"/>
      <c r="AV160" s="451"/>
      <c r="AW160" s="451"/>
      <c r="AX160" s="451"/>
      <c r="AY160" s="451"/>
      <c r="AZ160" s="92"/>
      <c r="BA160" s="92"/>
      <c r="BB160" s="451">
        <v>0</v>
      </c>
      <c r="BC160" s="451"/>
      <c r="BD160" s="451"/>
      <c r="BE160" s="451"/>
      <c r="BF160" s="451">
        <v>0</v>
      </c>
      <c r="BG160" s="451"/>
      <c r="BH160" s="451"/>
      <c r="BI160" s="451"/>
      <c r="BJ160" s="479">
        <f t="shared" si="51"/>
        <v>0</v>
      </c>
      <c r="BK160" s="479"/>
      <c r="BL160" s="479"/>
      <c r="BM160" s="479"/>
      <c r="BN160" s="479"/>
      <c r="BO160" s="479"/>
      <c r="BP160" s="479"/>
      <c r="BQ160" s="451">
        <v>0</v>
      </c>
      <c r="BR160" s="451"/>
      <c r="BS160" s="451"/>
      <c r="BT160" s="451"/>
      <c r="BU160" s="451"/>
      <c r="BV160" s="451"/>
      <c r="BW160" s="451"/>
      <c r="BX160" s="451">
        <v>0</v>
      </c>
      <c r="BY160" s="451"/>
      <c r="BZ160" s="451"/>
      <c r="CA160" s="451"/>
      <c r="CB160" s="451"/>
      <c r="CC160" s="451"/>
      <c r="CD160" s="451"/>
      <c r="CE160" s="480">
        <f t="shared" si="52"/>
        <v>0</v>
      </c>
      <c r="CF160" s="480"/>
      <c r="CG160" s="480"/>
      <c r="CH160" s="480"/>
      <c r="CI160" s="480"/>
      <c r="CJ160" s="480"/>
      <c r="CK160" s="480"/>
      <c r="CL160" s="451">
        <v>0</v>
      </c>
      <c r="CM160" s="451"/>
      <c r="CN160" s="451"/>
      <c r="CO160" s="451"/>
      <c r="CP160" s="451"/>
      <c r="CQ160" s="451"/>
      <c r="CR160" s="451"/>
      <c r="CS160" s="480">
        <f t="shared" si="53"/>
        <v>0</v>
      </c>
      <c r="CT160" s="480"/>
      <c r="CU160" s="480"/>
      <c r="CV160" s="480"/>
      <c r="CW160" s="480"/>
      <c r="CX160" s="480"/>
      <c r="CY160" s="480"/>
      <c r="DB160" s="543" t="s">
        <v>296</v>
      </c>
      <c r="DC160" s="544"/>
      <c r="DD160" s="544"/>
      <c r="DE160" s="544"/>
      <c r="DF160" s="544"/>
      <c r="DG160" s="544"/>
      <c r="DH160" s="544"/>
      <c r="DI160" s="544"/>
      <c r="DJ160" s="544"/>
      <c r="DK160" s="544"/>
      <c r="DL160" s="544"/>
      <c r="DM160" s="544"/>
      <c r="DN160" s="544"/>
      <c r="DO160" s="544"/>
      <c r="DP160" s="544"/>
      <c r="DQ160" s="544"/>
      <c r="DR160" s="544"/>
      <c r="DS160" s="544"/>
      <c r="DT160" s="544"/>
      <c r="DU160" s="544"/>
      <c r="DV160" s="544"/>
      <c r="DW160" s="545"/>
      <c r="DX160" s="451">
        <v>0</v>
      </c>
      <c r="DY160" s="451"/>
      <c r="DZ160" s="451"/>
      <c r="EA160" s="451"/>
      <c r="EB160" s="451"/>
      <c r="EC160" s="451"/>
      <c r="ED160" s="451"/>
      <c r="EE160" s="451">
        <v>0</v>
      </c>
      <c r="EF160" s="451"/>
      <c r="EG160" s="451"/>
      <c r="EH160" s="451"/>
      <c r="EI160" s="451"/>
      <c r="EJ160" s="451"/>
      <c r="EK160" s="451"/>
      <c r="EL160" s="479">
        <f t="shared" si="46"/>
        <v>0</v>
      </c>
      <c r="EM160" s="479"/>
      <c r="EN160" s="479"/>
      <c r="EO160" s="479"/>
      <c r="EP160" s="479"/>
      <c r="EQ160" s="479"/>
      <c r="ER160" s="479"/>
      <c r="ES160" s="451">
        <v>0</v>
      </c>
      <c r="ET160" s="451"/>
      <c r="EU160" s="451"/>
      <c r="EV160" s="451"/>
      <c r="EW160" s="451"/>
      <c r="EX160" s="451"/>
      <c r="EY160" s="451"/>
      <c r="EZ160" s="92"/>
      <c r="FA160" s="92"/>
      <c r="FB160" s="92"/>
      <c r="FC160" s="451">
        <v>0</v>
      </c>
      <c r="FD160" s="451"/>
      <c r="FE160" s="451"/>
      <c r="FF160" s="451"/>
      <c r="FG160" s="451">
        <v>0</v>
      </c>
      <c r="FH160" s="451"/>
      <c r="FI160" s="451"/>
      <c r="FJ160" s="451"/>
      <c r="FK160" s="479">
        <f t="shared" si="47"/>
        <v>0</v>
      </c>
      <c r="FL160" s="479"/>
      <c r="FM160" s="479"/>
      <c r="FN160" s="479"/>
      <c r="FO160" s="479"/>
      <c r="FP160" s="479"/>
      <c r="FQ160" s="479"/>
      <c r="FR160" s="451">
        <v>0</v>
      </c>
      <c r="FS160" s="451"/>
      <c r="FT160" s="451"/>
      <c r="FU160" s="451"/>
      <c r="FV160" s="451"/>
      <c r="FW160" s="451"/>
      <c r="FX160" s="451"/>
      <c r="FY160" s="451">
        <v>0</v>
      </c>
      <c r="FZ160" s="451"/>
      <c r="GA160" s="451"/>
      <c r="GB160" s="451"/>
      <c r="GC160" s="451"/>
      <c r="GD160" s="451"/>
      <c r="GE160" s="451"/>
      <c r="GF160" s="480">
        <f t="shared" si="48"/>
        <v>0</v>
      </c>
      <c r="GG160" s="480"/>
      <c r="GH160" s="480"/>
      <c r="GI160" s="480"/>
      <c r="GJ160" s="480"/>
      <c r="GK160" s="480"/>
      <c r="GL160" s="480"/>
      <c r="GM160" s="451">
        <v>0</v>
      </c>
      <c r="GN160" s="451"/>
      <c r="GO160" s="451"/>
      <c r="GP160" s="451"/>
      <c r="GQ160" s="451"/>
      <c r="GR160" s="451"/>
      <c r="GS160" s="451"/>
      <c r="GT160" s="480">
        <f t="shared" si="49"/>
        <v>0</v>
      </c>
      <c r="GU160" s="480"/>
      <c r="GV160" s="480"/>
      <c r="GW160" s="480"/>
      <c r="GX160" s="480"/>
      <c r="GY160" s="480"/>
      <c r="GZ160" s="480"/>
    </row>
    <row r="161" spans="2:208" ht="12.75" customHeight="1">
      <c r="B161" s="543" t="s">
        <v>234</v>
      </c>
      <c r="C161" s="544"/>
      <c r="D161" s="544"/>
      <c r="E161" s="544"/>
      <c r="F161" s="544"/>
      <c r="G161" s="544"/>
      <c r="H161" s="544"/>
      <c r="I161" s="544"/>
      <c r="J161" s="544"/>
      <c r="K161" s="544"/>
      <c r="L161" s="544"/>
      <c r="M161" s="544"/>
      <c r="N161" s="544"/>
      <c r="O161" s="544"/>
      <c r="P161" s="544"/>
      <c r="Q161" s="544"/>
      <c r="R161" s="544"/>
      <c r="S161" s="544"/>
      <c r="T161" s="544"/>
      <c r="U161" s="544"/>
      <c r="V161" s="544"/>
      <c r="W161" s="545"/>
      <c r="X161" s="451">
        <v>0</v>
      </c>
      <c r="Y161" s="451"/>
      <c r="Z161" s="451"/>
      <c r="AA161" s="451"/>
      <c r="AB161" s="451"/>
      <c r="AC161" s="451"/>
      <c r="AD161" s="451"/>
      <c r="AE161" s="451">
        <v>0</v>
      </c>
      <c r="AF161" s="451"/>
      <c r="AG161" s="451"/>
      <c r="AH161" s="451"/>
      <c r="AI161" s="451"/>
      <c r="AJ161" s="451"/>
      <c r="AK161" s="451"/>
      <c r="AL161" s="479">
        <f t="shared" si="50"/>
        <v>0</v>
      </c>
      <c r="AM161" s="479"/>
      <c r="AN161" s="479"/>
      <c r="AO161" s="479"/>
      <c r="AP161" s="479"/>
      <c r="AQ161" s="479"/>
      <c r="AR161" s="479"/>
      <c r="AS161" s="451">
        <v>0</v>
      </c>
      <c r="AT161" s="451"/>
      <c r="AU161" s="451"/>
      <c r="AV161" s="451"/>
      <c r="AW161" s="451"/>
      <c r="AX161" s="451"/>
      <c r="AY161" s="451"/>
      <c r="AZ161" s="92"/>
      <c r="BA161" s="92"/>
      <c r="BB161" s="451">
        <v>0</v>
      </c>
      <c r="BC161" s="451"/>
      <c r="BD161" s="451"/>
      <c r="BE161" s="451"/>
      <c r="BF161" s="451">
        <v>0</v>
      </c>
      <c r="BG161" s="451"/>
      <c r="BH161" s="451"/>
      <c r="BI161" s="451"/>
      <c r="BJ161" s="479">
        <f t="shared" si="51"/>
        <v>0</v>
      </c>
      <c r="BK161" s="479"/>
      <c r="BL161" s="479"/>
      <c r="BM161" s="479"/>
      <c r="BN161" s="479"/>
      <c r="BO161" s="479"/>
      <c r="BP161" s="479"/>
      <c r="BQ161" s="451">
        <v>0</v>
      </c>
      <c r="BR161" s="451"/>
      <c r="BS161" s="451"/>
      <c r="BT161" s="451"/>
      <c r="BU161" s="451"/>
      <c r="BV161" s="451"/>
      <c r="BW161" s="451"/>
      <c r="BX161" s="451">
        <v>0</v>
      </c>
      <c r="BY161" s="451"/>
      <c r="BZ161" s="451"/>
      <c r="CA161" s="451"/>
      <c r="CB161" s="451"/>
      <c r="CC161" s="451"/>
      <c r="CD161" s="451"/>
      <c r="CE161" s="480">
        <f t="shared" si="52"/>
        <v>0</v>
      </c>
      <c r="CF161" s="480"/>
      <c r="CG161" s="480"/>
      <c r="CH161" s="480"/>
      <c r="CI161" s="480"/>
      <c r="CJ161" s="480"/>
      <c r="CK161" s="480"/>
      <c r="CL161" s="451">
        <v>0</v>
      </c>
      <c r="CM161" s="451"/>
      <c r="CN161" s="451"/>
      <c r="CO161" s="451"/>
      <c r="CP161" s="451"/>
      <c r="CQ161" s="451"/>
      <c r="CR161" s="451"/>
      <c r="CS161" s="480">
        <f t="shared" si="53"/>
        <v>0</v>
      </c>
      <c r="CT161" s="480"/>
      <c r="CU161" s="480"/>
      <c r="CV161" s="480"/>
      <c r="CW161" s="480"/>
      <c r="CX161" s="480"/>
      <c r="CY161" s="480"/>
      <c r="DB161" s="543" t="s">
        <v>288</v>
      </c>
      <c r="DC161" s="544"/>
      <c r="DD161" s="544"/>
      <c r="DE161" s="544"/>
      <c r="DF161" s="544"/>
      <c r="DG161" s="544"/>
      <c r="DH161" s="544"/>
      <c r="DI161" s="544"/>
      <c r="DJ161" s="544"/>
      <c r="DK161" s="544"/>
      <c r="DL161" s="544"/>
      <c r="DM161" s="544"/>
      <c r="DN161" s="544"/>
      <c r="DO161" s="544"/>
      <c r="DP161" s="544"/>
      <c r="DQ161" s="544"/>
      <c r="DR161" s="544"/>
      <c r="DS161" s="544"/>
      <c r="DT161" s="544"/>
      <c r="DU161" s="544"/>
      <c r="DV161" s="544"/>
      <c r="DW161" s="545"/>
      <c r="DX161" s="451">
        <v>0</v>
      </c>
      <c r="DY161" s="451"/>
      <c r="DZ161" s="451"/>
      <c r="EA161" s="451"/>
      <c r="EB161" s="451"/>
      <c r="EC161" s="451"/>
      <c r="ED161" s="451"/>
      <c r="EE161" s="451">
        <v>0</v>
      </c>
      <c r="EF161" s="451"/>
      <c r="EG161" s="451"/>
      <c r="EH161" s="451"/>
      <c r="EI161" s="451"/>
      <c r="EJ161" s="451"/>
      <c r="EK161" s="451"/>
      <c r="EL161" s="479">
        <f t="shared" si="46"/>
        <v>0</v>
      </c>
      <c r="EM161" s="479"/>
      <c r="EN161" s="479"/>
      <c r="EO161" s="479"/>
      <c r="EP161" s="479"/>
      <c r="EQ161" s="479"/>
      <c r="ER161" s="479"/>
      <c r="ES161" s="451">
        <v>0</v>
      </c>
      <c r="ET161" s="451"/>
      <c r="EU161" s="451"/>
      <c r="EV161" s="451"/>
      <c r="EW161" s="451"/>
      <c r="EX161" s="451"/>
      <c r="EY161" s="451"/>
      <c r="EZ161" s="92"/>
      <c r="FA161" s="92"/>
      <c r="FB161" s="92"/>
      <c r="FC161" s="451">
        <v>0</v>
      </c>
      <c r="FD161" s="451"/>
      <c r="FE161" s="451"/>
      <c r="FF161" s="451"/>
      <c r="FG161" s="451">
        <v>0</v>
      </c>
      <c r="FH161" s="451"/>
      <c r="FI161" s="451"/>
      <c r="FJ161" s="451"/>
      <c r="FK161" s="479">
        <f t="shared" si="47"/>
        <v>0</v>
      </c>
      <c r="FL161" s="479"/>
      <c r="FM161" s="479"/>
      <c r="FN161" s="479"/>
      <c r="FO161" s="479"/>
      <c r="FP161" s="479"/>
      <c r="FQ161" s="479"/>
      <c r="FR161" s="451">
        <v>0</v>
      </c>
      <c r="FS161" s="451"/>
      <c r="FT161" s="451"/>
      <c r="FU161" s="451"/>
      <c r="FV161" s="451"/>
      <c r="FW161" s="451"/>
      <c r="FX161" s="451"/>
      <c r="FY161" s="451">
        <v>0</v>
      </c>
      <c r="FZ161" s="451"/>
      <c r="GA161" s="451"/>
      <c r="GB161" s="451"/>
      <c r="GC161" s="451"/>
      <c r="GD161" s="451"/>
      <c r="GE161" s="451"/>
      <c r="GF161" s="480">
        <f t="shared" si="48"/>
        <v>0</v>
      </c>
      <c r="GG161" s="480"/>
      <c r="GH161" s="480"/>
      <c r="GI161" s="480"/>
      <c r="GJ161" s="480"/>
      <c r="GK161" s="480"/>
      <c r="GL161" s="480"/>
      <c r="GM161" s="451">
        <v>0</v>
      </c>
      <c r="GN161" s="451"/>
      <c r="GO161" s="451"/>
      <c r="GP161" s="451"/>
      <c r="GQ161" s="451"/>
      <c r="GR161" s="451"/>
      <c r="GS161" s="451"/>
      <c r="GT161" s="480">
        <f t="shared" si="49"/>
        <v>0</v>
      </c>
      <c r="GU161" s="480"/>
      <c r="GV161" s="480"/>
      <c r="GW161" s="480"/>
      <c r="GX161" s="480"/>
      <c r="GY161" s="480"/>
      <c r="GZ161" s="480"/>
    </row>
    <row r="162" spans="2:208" ht="12.75" customHeight="1" thickBot="1">
      <c r="B162" s="543" t="s">
        <v>229</v>
      </c>
      <c r="C162" s="544"/>
      <c r="D162" s="544"/>
      <c r="E162" s="544"/>
      <c r="F162" s="544"/>
      <c r="G162" s="544"/>
      <c r="H162" s="544"/>
      <c r="I162" s="544"/>
      <c r="J162" s="544"/>
      <c r="K162" s="544"/>
      <c r="L162" s="544"/>
      <c r="M162" s="544"/>
      <c r="N162" s="544"/>
      <c r="O162" s="544"/>
      <c r="P162" s="544"/>
      <c r="Q162" s="544"/>
      <c r="R162" s="544"/>
      <c r="S162" s="544"/>
      <c r="T162" s="544"/>
      <c r="U162" s="544"/>
      <c r="V162" s="544"/>
      <c r="W162" s="545"/>
      <c r="X162" s="451">
        <v>0</v>
      </c>
      <c r="Y162" s="451"/>
      <c r="Z162" s="451"/>
      <c r="AA162" s="451"/>
      <c r="AB162" s="451"/>
      <c r="AC162" s="451"/>
      <c r="AD162" s="451"/>
      <c r="AE162" s="451">
        <v>0</v>
      </c>
      <c r="AF162" s="451"/>
      <c r="AG162" s="451"/>
      <c r="AH162" s="451"/>
      <c r="AI162" s="451"/>
      <c r="AJ162" s="451"/>
      <c r="AK162" s="451"/>
      <c r="AL162" s="479">
        <f t="shared" si="50"/>
        <v>0</v>
      </c>
      <c r="AM162" s="479"/>
      <c r="AN162" s="479"/>
      <c r="AO162" s="479"/>
      <c r="AP162" s="479"/>
      <c r="AQ162" s="479"/>
      <c r="AR162" s="479"/>
      <c r="AS162" s="451">
        <v>0</v>
      </c>
      <c r="AT162" s="451"/>
      <c r="AU162" s="451"/>
      <c r="AV162" s="451"/>
      <c r="AW162" s="451"/>
      <c r="AX162" s="451"/>
      <c r="AY162" s="451"/>
      <c r="AZ162" s="92"/>
      <c r="BA162" s="92"/>
      <c r="BB162" s="451">
        <v>0</v>
      </c>
      <c r="BC162" s="451"/>
      <c r="BD162" s="451"/>
      <c r="BE162" s="451"/>
      <c r="BF162" s="451">
        <v>0</v>
      </c>
      <c r="BG162" s="451"/>
      <c r="BH162" s="451"/>
      <c r="BI162" s="451"/>
      <c r="BJ162" s="479">
        <f t="shared" si="51"/>
        <v>0</v>
      </c>
      <c r="BK162" s="479"/>
      <c r="BL162" s="479"/>
      <c r="BM162" s="479"/>
      <c r="BN162" s="479"/>
      <c r="BO162" s="479"/>
      <c r="BP162" s="479"/>
      <c r="BQ162" s="451">
        <v>0</v>
      </c>
      <c r="BR162" s="451"/>
      <c r="BS162" s="451"/>
      <c r="BT162" s="451"/>
      <c r="BU162" s="451"/>
      <c r="BV162" s="451"/>
      <c r="BW162" s="451"/>
      <c r="BX162" s="451">
        <v>0</v>
      </c>
      <c r="BY162" s="451"/>
      <c r="BZ162" s="451"/>
      <c r="CA162" s="451"/>
      <c r="CB162" s="451"/>
      <c r="CC162" s="451"/>
      <c r="CD162" s="451"/>
      <c r="CE162" s="480">
        <f t="shared" si="52"/>
        <v>0</v>
      </c>
      <c r="CF162" s="480"/>
      <c r="CG162" s="480"/>
      <c r="CH162" s="480"/>
      <c r="CI162" s="480"/>
      <c r="CJ162" s="480"/>
      <c r="CK162" s="480"/>
      <c r="CL162" s="451">
        <v>0</v>
      </c>
      <c r="CM162" s="451"/>
      <c r="CN162" s="451"/>
      <c r="CO162" s="451"/>
      <c r="CP162" s="451"/>
      <c r="CQ162" s="451"/>
      <c r="CR162" s="451"/>
      <c r="CS162" s="480">
        <f t="shared" si="53"/>
        <v>0</v>
      </c>
      <c r="CT162" s="480"/>
      <c r="CU162" s="480"/>
      <c r="CV162" s="480"/>
      <c r="CW162" s="480"/>
      <c r="CX162" s="480"/>
      <c r="CY162" s="480"/>
      <c r="DB162" s="511" t="s">
        <v>289</v>
      </c>
      <c r="DC162" s="512"/>
      <c r="DD162" s="512"/>
      <c r="DE162" s="512"/>
      <c r="DF162" s="512"/>
      <c r="DG162" s="512"/>
      <c r="DH162" s="512"/>
      <c r="DI162" s="512"/>
      <c r="DJ162" s="512"/>
      <c r="DK162" s="512"/>
      <c r="DL162" s="512"/>
      <c r="DM162" s="512"/>
      <c r="DN162" s="512"/>
      <c r="DO162" s="512"/>
      <c r="DP162" s="512"/>
      <c r="DQ162" s="512"/>
      <c r="DR162" s="512"/>
      <c r="DS162" s="512"/>
      <c r="DT162" s="512"/>
      <c r="DU162" s="512"/>
      <c r="DV162" s="512"/>
      <c r="DW162" s="435"/>
      <c r="DX162" s="447">
        <f>SUM(DX154:ED161)</f>
        <v>0</v>
      </c>
      <c r="DY162" s="447"/>
      <c r="DZ162" s="447"/>
      <c r="EA162" s="447"/>
      <c r="EB162" s="447"/>
      <c r="EC162" s="447"/>
      <c r="ED162" s="447"/>
      <c r="EE162" s="447">
        <f>SUM(EE154:EK161)</f>
        <v>0</v>
      </c>
      <c r="EF162" s="447"/>
      <c r="EG162" s="447"/>
      <c r="EH162" s="447"/>
      <c r="EI162" s="447"/>
      <c r="EJ162" s="447"/>
      <c r="EK162" s="447"/>
      <c r="EL162" s="447">
        <f>SUM(EL154:ER161)</f>
        <v>0</v>
      </c>
      <c r="EM162" s="447"/>
      <c r="EN162" s="447"/>
      <c r="EO162" s="447"/>
      <c r="EP162" s="447"/>
      <c r="EQ162" s="447"/>
      <c r="ER162" s="447"/>
      <c r="ES162" s="447">
        <f>SUM(ES154:EY161)</f>
        <v>0</v>
      </c>
      <c r="ET162" s="447"/>
      <c r="EU162" s="447"/>
      <c r="EV162" s="447"/>
      <c r="EW162" s="447"/>
      <c r="EX162" s="447"/>
      <c r="EY162" s="447"/>
      <c r="FC162" s="560">
        <f>SUM(FC154:FF161)</f>
        <v>0</v>
      </c>
      <c r="FD162" s="457"/>
      <c r="FE162" s="457"/>
      <c r="FF162" s="458"/>
      <c r="FG162" s="456">
        <f>SUM(FG154:FJ161)</f>
        <v>0</v>
      </c>
      <c r="FH162" s="457"/>
      <c r="FI162" s="457"/>
      <c r="FJ162" s="458"/>
      <c r="FK162" s="456">
        <f>SUM(FK154:FQ161)</f>
        <v>0</v>
      </c>
      <c r="FL162" s="457"/>
      <c r="FM162" s="457"/>
      <c r="FN162" s="457"/>
      <c r="FO162" s="457"/>
      <c r="FP162" s="457"/>
      <c r="FQ162" s="458"/>
      <c r="FR162" s="456">
        <f>SUM(FR154:FX161)</f>
        <v>0</v>
      </c>
      <c r="FS162" s="457"/>
      <c r="FT162" s="457"/>
      <c r="FU162" s="457"/>
      <c r="FV162" s="457"/>
      <c r="FW162" s="457"/>
      <c r="FX162" s="458"/>
      <c r="FY162" s="456">
        <f>SUM(FY154:GE161)</f>
        <v>0</v>
      </c>
      <c r="FZ162" s="457"/>
      <c r="GA162" s="457"/>
      <c r="GB162" s="457"/>
      <c r="GC162" s="457"/>
      <c r="GD162" s="457"/>
      <c r="GE162" s="458"/>
      <c r="GF162" s="456">
        <f>SUM(GF154:GL161)</f>
        <v>0</v>
      </c>
      <c r="GG162" s="457"/>
      <c r="GH162" s="457"/>
      <c r="GI162" s="457"/>
      <c r="GJ162" s="457"/>
      <c r="GK162" s="457"/>
      <c r="GL162" s="458"/>
      <c r="GM162" s="456">
        <f>SUM(GM154:GS161)</f>
        <v>0</v>
      </c>
      <c r="GN162" s="457"/>
      <c r="GO162" s="457"/>
      <c r="GP162" s="457"/>
      <c r="GQ162" s="457"/>
      <c r="GR162" s="457"/>
      <c r="GS162" s="458"/>
      <c r="GT162" s="456">
        <f>SUM(GT154:GZ161)</f>
        <v>0</v>
      </c>
      <c r="GU162" s="457"/>
      <c r="GV162" s="457"/>
      <c r="GW162" s="457"/>
      <c r="GX162" s="457"/>
      <c r="GY162" s="457"/>
      <c r="GZ162" s="459"/>
    </row>
    <row r="163" spans="2:208" ht="12.75" customHeight="1" thickTop="1" thickBot="1">
      <c r="B163" s="511" t="s">
        <v>230</v>
      </c>
      <c r="C163" s="512"/>
      <c r="D163" s="512"/>
      <c r="E163" s="512"/>
      <c r="F163" s="512"/>
      <c r="G163" s="512"/>
      <c r="H163" s="512"/>
      <c r="I163" s="512"/>
      <c r="J163" s="512"/>
      <c r="K163" s="512"/>
      <c r="L163" s="512"/>
      <c r="M163" s="512"/>
      <c r="N163" s="512"/>
      <c r="O163" s="512"/>
      <c r="P163" s="512"/>
      <c r="Q163" s="512"/>
      <c r="R163" s="512"/>
      <c r="S163" s="512"/>
      <c r="T163" s="512"/>
      <c r="U163" s="512"/>
      <c r="V163" s="512"/>
      <c r="W163" s="435"/>
      <c r="X163" s="447">
        <f>SUM(X156:AD162)</f>
        <v>0</v>
      </c>
      <c r="Y163" s="447"/>
      <c r="Z163" s="447"/>
      <c r="AA163" s="447"/>
      <c r="AB163" s="447"/>
      <c r="AC163" s="447"/>
      <c r="AD163" s="447"/>
      <c r="AE163" s="447">
        <f>SUM(AE156:AK162)</f>
        <v>0</v>
      </c>
      <c r="AF163" s="447"/>
      <c r="AG163" s="447"/>
      <c r="AH163" s="447"/>
      <c r="AI163" s="447"/>
      <c r="AJ163" s="447"/>
      <c r="AK163" s="447"/>
      <c r="AL163" s="447">
        <f>SUM(AL156:AR162)</f>
        <v>0</v>
      </c>
      <c r="AM163" s="447"/>
      <c r="AN163" s="447"/>
      <c r="AO163" s="447"/>
      <c r="AP163" s="447"/>
      <c r="AQ163" s="447"/>
      <c r="AR163" s="447"/>
      <c r="AS163" s="447">
        <f>SUM(AS156:AY162)</f>
        <v>0</v>
      </c>
      <c r="AT163" s="447"/>
      <c r="AU163" s="447"/>
      <c r="AV163" s="447"/>
      <c r="AW163" s="447"/>
      <c r="AX163" s="447"/>
      <c r="AY163" s="447"/>
      <c r="BB163" s="447">
        <f>SUM(BB156:BE162)</f>
        <v>0</v>
      </c>
      <c r="BC163" s="447"/>
      <c r="BD163" s="447"/>
      <c r="BE163" s="447"/>
      <c r="BF163" s="447">
        <f>SUM(BF156:BI162)</f>
        <v>0</v>
      </c>
      <c r="BG163" s="447"/>
      <c r="BH163" s="447"/>
      <c r="BI163" s="447"/>
      <c r="BJ163" s="447">
        <f>SUM(BJ156:BP162)</f>
        <v>0</v>
      </c>
      <c r="BK163" s="447"/>
      <c r="BL163" s="447"/>
      <c r="BM163" s="447"/>
      <c r="BN163" s="447"/>
      <c r="BO163" s="447"/>
      <c r="BP163" s="447"/>
      <c r="BQ163" s="447">
        <f>SUM(BQ156:BW162)</f>
        <v>0</v>
      </c>
      <c r="BR163" s="447"/>
      <c r="BS163" s="447"/>
      <c r="BT163" s="447"/>
      <c r="BU163" s="447"/>
      <c r="BV163" s="447"/>
      <c r="BW163" s="447"/>
      <c r="BX163" s="447">
        <f>SUM(BX156:CD162)</f>
        <v>0</v>
      </c>
      <c r="BY163" s="447"/>
      <c r="BZ163" s="447"/>
      <c r="CA163" s="447"/>
      <c r="CB163" s="447"/>
      <c r="CC163" s="447"/>
      <c r="CD163" s="447"/>
      <c r="CE163" s="447">
        <f>SUM(CE156:CK162)</f>
        <v>0</v>
      </c>
      <c r="CF163" s="447"/>
      <c r="CG163" s="447"/>
      <c r="CH163" s="447"/>
      <c r="CI163" s="447"/>
      <c r="CJ163" s="447"/>
      <c r="CK163" s="447"/>
      <c r="CL163" s="447">
        <f>SUM(CL156:CR162)</f>
        <v>0</v>
      </c>
      <c r="CM163" s="447"/>
      <c r="CN163" s="447"/>
      <c r="CO163" s="447"/>
      <c r="CP163" s="447"/>
      <c r="CQ163" s="447"/>
      <c r="CR163" s="447"/>
      <c r="CS163" s="447">
        <f>SUM(CS156:CY162)</f>
        <v>0</v>
      </c>
      <c r="CT163" s="447"/>
      <c r="CU163" s="447"/>
      <c r="CV163" s="447"/>
      <c r="CW163" s="447"/>
      <c r="CX163" s="447"/>
      <c r="CY163" s="447"/>
      <c r="DB163" s="492" t="s">
        <v>297</v>
      </c>
      <c r="DC163" s="493"/>
      <c r="DD163" s="493"/>
      <c r="DE163" s="493"/>
      <c r="DF163" s="493"/>
      <c r="DG163" s="493"/>
      <c r="DH163" s="493"/>
      <c r="DI163" s="493"/>
      <c r="DJ163" s="493"/>
      <c r="DK163" s="493"/>
      <c r="DL163" s="493"/>
      <c r="DM163" s="493"/>
      <c r="DN163" s="493"/>
      <c r="DO163" s="493"/>
      <c r="DP163" s="493"/>
      <c r="DQ163" s="493"/>
      <c r="DR163" s="493"/>
      <c r="DS163" s="493"/>
      <c r="DT163" s="493"/>
      <c r="DU163" s="493"/>
      <c r="DV163" s="493"/>
      <c r="DW163" s="493"/>
      <c r="DX163" s="483"/>
      <c r="DY163" s="483"/>
      <c r="DZ163" s="483"/>
      <c r="EA163" s="483"/>
      <c r="EB163" s="483"/>
      <c r="EC163" s="483"/>
      <c r="ED163" s="483"/>
      <c r="EE163" s="483"/>
      <c r="EF163" s="483"/>
      <c r="EG163" s="483"/>
      <c r="EH163" s="483"/>
      <c r="EI163" s="483"/>
      <c r="EJ163" s="483"/>
      <c r="EK163" s="483"/>
      <c r="EL163" s="483"/>
      <c r="EM163" s="483"/>
      <c r="EN163" s="483"/>
      <c r="EO163" s="483"/>
      <c r="EP163" s="483"/>
      <c r="EQ163" s="483"/>
      <c r="ER163" s="483"/>
      <c r="ES163" s="483"/>
      <c r="ET163" s="483"/>
      <c r="EU163" s="483"/>
      <c r="EV163" s="483"/>
      <c r="EW163" s="483"/>
      <c r="EX163" s="483"/>
      <c r="EY163" s="483"/>
      <c r="FC163" s="466"/>
      <c r="FD163" s="467"/>
      <c r="FE163" s="467"/>
      <c r="FF163" s="468"/>
      <c r="FG163" s="469"/>
      <c r="FH163" s="467"/>
      <c r="FI163" s="467"/>
      <c r="FJ163" s="468"/>
      <c r="FK163" s="469"/>
      <c r="FL163" s="467"/>
      <c r="FM163" s="467"/>
      <c r="FN163" s="467"/>
      <c r="FO163" s="467"/>
      <c r="FP163" s="467"/>
      <c r="FQ163" s="468"/>
      <c r="FR163" s="469"/>
      <c r="FS163" s="467"/>
      <c r="FT163" s="467"/>
      <c r="FU163" s="467"/>
      <c r="FV163" s="467"/>
      <c r="FW163" s="467"/>
      <c r="FX163" s="468"/>
      <c r="FY163" s="469"/>
      <c r="FZ163" s="467"/>
      <c r="GA163" s="467"/>
      <c r="GB163" s="467"/>
      <c r="GC163" s="467"/>
      <c r="GD163" s="467"/>
      <c r="GE163" s="468"/>
      <c r="GF163" s="469"/>
      <c r="GG163" s="467"/>
      <c r="GH163" s="467"/>
      <c r="GI163" s="467"/>
      <c r="GJ163" s="467"/>
      <c r="GK163" s="467"/>
      <c r="GL163" s="468"/>
      <c r="GM163" s="469"/>
      <c r="GN163" s="467"/>
      <c r="GO163" s="467"/>
      <c r="GP163" s="467"/>
      <c r="GQ163" s="467"/>
      <c r="GR163" s="467"/>
      <c r="GS163" s="468"/>
      <c r="GT163" s="469"/>
      <c r="GU163" s="467"/>
      <c r="GV163" s="467"/>
      <c r="GW163" s="467"/>
      <c r="GX163" s="467"/>
      <c r="GY163" s="467"/>
      <c r="GZ163" s="470"/>
    </row>
    <row r="164" spans="2:208" ht="12.75" customHeight="1" thickTop="1">
      <c r="B164" s="547" t="s">
        <v>235</v>
      </c>
      <c r="C164" s="548"/>
      <c r="D164" s="548"/>
      <c r="E164" s="548"/>
      <c r="F164" s="548"/>
      <c r="G164" s="548"/>
      <c r="H164" s="548"/>
      <c r="I164" s="548"/>
      <c r="J164" s="548"/>
      <c r="K164" s="548"/>
      <c r="L164" s="548"/>
      <c r="M164" s="548"/>
      <c r="N164" s="548"/>
      <c r="O164" s="548"/>
      <c r="P164" s="548"/>
      <c r="Q164" s="548"/>
      <c r="R164" s="548"/>
      <c r="S164" s="548"/>
      <c r="T164" s="548"/>
      <c r="U164" s="548"/>
      <c r="V164" s="548"/>
      <c r="W164" s="549"/>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483"/>
      <c r="AY164" s="483"/>
      <c r="BB164" s="478"/>
      <c r="BC164" s="478"/>
      <c r="BD164" s="478"/>
      <c r="BE164" s="478"/>
      <c r="BF164" s="478"/>
      <c r="BG164" s="478"/>
      <c r="BH164" s="478"/>
      <c r="BI164" s="478"/>
      <c r="BJ164" s="478"/>
      <c r="BK164" s="478"/>
      <c r="BL164" s="478"/>
      <c r="BM164" s="478"/>
      <c r="BN164" s="478"/>
      <c r="BO164" s="478"/>
      <c r="BP164" s="478"/>
      <c r="BQ164" s="478"/>
      <c r="BR164" s="478"/>
      <c r="BS164" s="478"/>
      <c r="BT164" s="478"/>
      <c r="BU164" s="478"/>
      <c r="BV164" s="478"/>
      <c r="BW164" s="478"/>
      <c r="BX164" s="478"/>
      <c r="BY164" s="478"/>
      <c r="BZ164" s="478"/>
      <c r="CA164" s="478"/>
      <c r="CB164" s="478"/>
      <c r="CC164" s="478"/>
      <c r="CD164" s="478"/>
      <c r="CE164" s="478"/>
      <c r="CF164" s="478"/>
      <c r="CG164" s="478"/>
      <c r="CH164" s="478"/>
      <c r="CI164" s="478"/>
      <c r="CJ164" s="478"/>
      <c r="CK164" s="478"/>
      <c r="CL164" s="478"/>
      <c r="CM164" s="478"/>
      <c r="CN164" s="478"/>
      <c r="CO164" s="478"/>
      <c r="CP164" s="478"/>
      <c r="CQ164" s="478"/>
      <c r="CR164" s="478"/>
      <c r="CS164" s="478"/>
      <c r="CT164" s="478"/>
      <c r="CU164" s="478"/>
      <c r="CV164" s="478"/>
      <c r="CW164" s="478"/>
      <c r="CX164" s="478"/>
      <c r="CY164" s="478"/>
      <c r="DB164" s="543" t="s">
        <v>298</v>
      </c>
      <c r="DC164" s="544"/>
      <c r="DD164" s="544"/>
      <c r="DE164" s="544"/>
      <c r="DF164" s="544"/>
      <c r="DG164" s="544"/>
      <c r="DH164" s="544"/>
      <c r="DI164" s="544"/>
      <c r="DJ164" s="544"/>
      <c r="DK164" s="544"/>
      <c r="DL164" s="544"/>
      <c r="DM164" s="544"/>
      <c r="DN164" s="544"/>
      <c r="DO164" s="544"/>
      <c r="DP164" s="544"/>
      <c r="DQ164" s="544"/>
      <c r="DR164" s="544"/>
      <c r="DS164" s="544"/>
      <c r="DT164" s="544"/>
      <c r="DU164" s="544"/>
      <c r="DV164" s="544"/>
      <c r="DW164" s="545"/>
      <c r="DX164" s="451">
        <v>0</v>
      </c>
      <c r="DY164" s="451"/>
      <c r="DZ164" s="451"/>
      <c r="EA164" s="451"/>
      <c r="EB164" s="451"/>
      <c r="EC164" s="451"/>
      <c r="ED164" s="451"/>
      <c r="EE164" s="451">
        <v>0</v>
      </c>
      <c r="EF164" s="451"/>
      <c r="EG164" s="451"/>
      <c r="EH164" s="451"/>
      <c r="EI164" s="451"/>
      <c r="EJ164" s="451"/>
      <c r="EK164" s="451"/>
      <c r="EL164" s="479">
        <f t="shared" ref="EL164:EL171" si="54">DX164-EE164</f>
        <v>0</v>
      </c>
      <c r="EM164" s="479"/>
      <c r="EN164" s="479"/>
      <c r="EO164" s="479"/>
      <c r="EP164" s="479"/>
      <c r="EQ164" s="479"/>
      <c r="ER164" s="479"/>
      <c r="ES164" s="451">
        <v>0</v>
      </c>
      <c r="ET164" s="451"/>
      <c r="EU164" s="451"/>
      <c r="EV164" s="451"/>
      <c r="EW164" s="451"/>
      <c r="EX164" s="451"/>
      <c r="EY164" s="451"/>
      <c r="EZ164" s="92"/>
      <c r="FA164" s="92"/>
      <c r="FB164" s="92"/>
      <c r="FC164" s="451">
        <v>0</v>
      </c>
      <c r="FD164" s="451"/>
      <c r="FE164" s="451"/>
      <c r="FF164" s="451"/>
      <c r="FG164" s="451">
        <v>0</v>
      </c>
      <c r="FH164" s="451"/>
      <c r="FI164" s="451"/>
      <c r="FJ164" s="451"/>
      <c r="FK164" s="479">
        <f t="shared" ref="FK164:FK171" si="55">FC164-FG164+ES164+EL164+EE164-DX164</f>
        <v>0</v>
      </c>
      <c r="FL164" s="479"/>
      <c r="FM164" s="479"/>
      <c r="FN164" s="479"/>
      <c r="FO164" s="479"/>
      <c r="FP164" s="479"/>
      <c r="FQ164" s="479"/>
      <c r="FR164" s="451">
        <v>0</v>
      </c>
      <c r="FS164" s="451"/>
      <c r="FT164" s="451"/>
      <c r="FU164" s="451"/>
      <c r="FV164" s="451"/>
      <c r="FW164" s="451"/>
      <c r="FX164" s="451"/>
      <c r="FY164" s="451">
        <v>0</v>
      </c>
      <c r="FZ164" s="451"/>
      <c r="GA164" s="451"/>
      <c r="GB164" s="451"/>
      <c r="GC164" s="451"/>
      <c r="GD164" s="451"/>
      <c r="GE164" s="451"/>
      <c r="GF164" s="480">
        <f t="shared" ref="GF164:GF171" si="56">FK164-FR164-FY164</f>
        <v>0</v>
      </c>
      <c r="GG164" s="480"/>
      <c r="GH164" s="480"/>
      <c r="GI164" s="480"/>
      <c r="GJ164" s="480"/>
      <c r="GK164" s="480"/>
      <c r="GL164" s="480"/>
      <c r="GM164" s="451">
        <v>0</v>
      </c>
      <c r="GN164" s="451"/>
      <c r="GO164" s="451"/>
      <c r="GP164" s="451"/>
      <c r="GQ164" s="451"/>
      <c r="GR164" s="451"/>
      <c r="GS164" s="451"/>
      <c r="GT164" s="480">
        <f t="shared" ref="GT164:GT171" si="57">GM164</f>
        <v>0</v>
      </c>
      <c r="GU164" s="480"/>
      <c r="GV164" s="480"/>
      <c r="GW164" s="480"/>
      <c r="GX164" s="480"/>
      <c r="GY164" s="480"/>
      <c r="GZ164" s="480"/>
    </row>
    <row r="165" spans="2:208" ht="12.75" customHeight="1">
      <c r="B165" s="543" t="s">
        <v>236</v>
      </c>
      <c r="C165" s="544"/>
      <c r="D165" s="544"/>
      <c r="E165" s="544"/>
      <c r="F165" s="544"/>
      <c r="G165" s="544"/>
      <c r="H165" s="544"/>
      <c r="I165" s="544"/>
      <c r="J165" s="544"/>
      <c r="K165" s="544"/>
      <c r="L165" s="544"/>
      <c r="M165" s="544"/>
      <c r="N165" s="544"/>
      <c r="O165" s="544"/>
      <c r="P165" s="544"/>
      <c r="Q165" s="544"/>
      <c r="R165" s="544"/>
      <c r="S165" s="544"/>
      <c r="T165" s="544"/>
      <c r="U165" s="544"/>
      <c r="V165" s="544"/>
      <c r="W165" s="545"/>
      <c r="X165" s="451">
        <v>0</v>
      </c>
      <c r="Y165" s="451"/>
      <c r="Z165" s="451"/>
      <c r="AA165" s="451"/>
      <c r="AB165" s="451"/>
      <c r="AC165" s="451"/>
      <c r="AD165" s="451"/>
      <c r="AE165" s="451">
        <v>0</v>
      </c>
      <c r="AF165" s="451"/>
      <c r="AG165" s="451"/>
      <c r="AH165" s="451"/>
      <c r="AI165" s="451"/>
      <c r="AJ165" s="451"/>
      <c r="AK165" s="451"/>
      <c r="AL165" s="479">
        <f t="shared" ref="AL165:AL171" si="58">X165-AE165</f>
        <v>0</v>
      </c>
      <c r="AM165" s="479"/>
      <c r="AN165" s="479"/>
      <c r="AO165" s="479"/>
      <c r="AP165" s="479"/>
      <c r="AQ165" s="479"/>
      <c r="AR165" s="479"/>
      <c r="AS165" s="451">
        <v>0</v>
      </c>
      <c r="AT165" s="451"/>
      <c r="AU165" s="451"/>
      <c r="AV165" s="451"/>
      <c r="AW165" s="451"/>
      <c r="AX165" s="451"/>
      <c r="AY165" s="451"/>
      <c r="AZ165" s="92"/>
      <c r="BA165" s="92"/>
      <c r="BB165" s="451">
        <v>0</v>
      </c>
      <c r="BC165" s="451"/>
      <c r="BD165" s="451"/>
      <c r="BE165" s="451"/>
      <c r="BF165" s="451">
        <v>0</v>
      </c>
      <c r="BG165" s="451"/>
      <c r="BH165" s="451"/>
      <c r="BI165" s="451"/>
      <c r="BJ165" s="479">
        <f t="shared" ref="BJ165:BJ171" si="59">BB165-BF165+AS165+AL165+AE165-X165</f>
        <v>0</v>
      </c>
      <c r="BK165" s="479"/>
      <c r="BL165" s="479"/>
      <c r="BM165" s="479"/>
      <c r="BN165" s="479"/>
      <c r="BO165" s="479"/>
      <c r="BP165" s="479"/>
      <c r="BQ165" s="451">
        <v>0</v>
      </c>
      <c r="BR165" s="451"/>
      <c r="BS165" s="451"/>
      <c r="BT165" s="451"/>
      <c r="BU165" s="451"/>
      <c r="BV165" s="451"/>
      <c r="BW165" s="451"/>
      <c r="BX165" s="451">
        <v>0</v>
      </c>
      <c r="BY165" s="451"/>
      <c r="BZ165" s="451"/>
      <c r="CA165" s="451"/>
      <c r="CB165" s="451"/>
      <c r="CC165" s="451"/>
      <c r="CD165" s="451"/>
      <c r="CE165" s="480">
        <f t="shared" ref="CE165:CE171" si="60">BJ165-BQ165-BX165</f>
        <v>0</v>
      </c>
      <c r="CF165" s="480"/>
      <c r="CG165" s="480"/>
      <c r="CH165" s="480"/>
      <c r="CI165" s="480"/>
      <c r="CJ165" s="480"/>
      <c r="CK165" s="480"/>
      <c r="CL165" s="451">
        <v>0</v>
      </c>
      <c r="CM165" s="451"/>
      <c r="CN165" s="451"/>
      <c r="CO165" s="451"/>
      <c r="CP165" s="451"/>
      <c r="CQ165" s="451"/>
      <c r="CR165" s="451"/>
      <c r="CS165" s="480">
        <f t="shared" ref="CS165:CS171" si="61">CL165</f>
        <v>0</v>
      </c>
      <c r="CT165" s="480"/>
      <c r="CU165" s="480"/>
      <c r="CV165" s="480"/>
      <c r="CW165" s="480"/>
      <c r="CX165" s="480"/>
      <c r="CY165" s="480"/>
      <c r="DB165" s="543" t="s">
        <v>299</v>
      </c>
      <c r="DC165" s="544"/>
      <c r="DD165" s="544"/>
      <c r="DE165" s="544"/>
      <c r="DF165" s="544"/>
      <c r="DG165" s="544"/>
      <c r="DH165" s="544"/>
      <c r="DI165" s="544"/>
      <c r="DJ165" s="544"/>
      <c r="DK165" s="544"/>
      <c r="DL165" s="544"/>
      <c r="DM165" s="544"/>
      <c r="DN165" s="544"/>
      <c r="DO165" s="544"/>
      <c r="DP165" s="544"/>
      <c r="DQ165" s="544"/>
      <c r="DR165" s="544"/>
      <c r="DS165" s="544"/>
      <c r="DT165" s="544"/>
      <c r="DU165" s="544"/>
      <c r="DV165" s="544"/>
      <c r="DW165" s="545"/>
      <c r="DX165" s="451">
        <v>0</v>
      </c>
      <c r="DY165" s="451"/>
      <c r="DZ165" s="451"/>
      <c r="EA165" s="451"/>
      <c r="EB165" s="451"/>
      <c r="EC165" s="451"/>
      <c r="ED165" s="451"/>
      <c r="EE165" s="451">
        <v>0</v>
      </c>
      <c r="EF165" s="451"/>
      <c r="EG165" s="451"/>
      <c r="EH165" s="451"/>
      <c r="EI165" s="451"/>
      <c r="EJ165" s="451"/>
      <c r="EK165" s="451"/>
      <c r="EL165" s="479">
        <f t="shared" si="54"/>
        <v>0</v>
      </c>
      <c r="EM165" s="479"/>
      <c r="EN165" s="479"/>
      <c r="EO165" s="479"/>
      <c r="EP165" s="479"/>
      <c r="EQ165" s="479"/>
      <c r="ER165" s="479"/>
      <c r="ES165" s="451">
        <v>0</v>
      </c>
      <c r="ET165" s="451"/>
      <c r="EU165" s="451"/>
      <c r="EV165" s="451"/>
      <c r="EW165" s="451"/>
      <c r="EX165" s="451"/>
      <c r="EY165" s="451"/>
      <c r="EZ165" s="92"/>
      <c r="FA165" s="92"/>
      <c r="FB165" s="92"/>
      <c r="FC165" s="451">
        <v>0</v>
      </c>
      <c r="FD165" s="451"/>
      <c r="FE165" s="451"/>
      <c r="FF165" s="451"/>
      <c r="FG165" s="451">
        <v>0</v>
      </c>
      <c r="FH165" s="451"/>
      <c r="FI165" s="451"/>
      <c r="FJ165" s="451"/>
      <c r="FK165" s="479">
        <f t="shared" si="55"/>
        <v>0</v>
      </c>
      <c r="FL165" s="479"/>
      <c r="FM165" s="479"/>
      <c r="FN165" s="479"/>
      <c r="FO165" s="479"/>
      <c r="FP165" s="479"/>
      <c r="FQ165" s="479"/>
      <c r="FR165" s="451">
        <v>0</v>
      </c>
      <c r="FS165" s="451"/>
      <c r="FT165" s="451"/>
      <c r="FU165" s="451"/>
      <c r="FV165" s="451"/>
      <c r="FW165" s="451"/>
      <c r="FX165" s="451"/>
      <c r="FY165" s="451">
        <v>0</v>
      </c>
      <c r="FZ165" s="451"/>
      <c r="GA165" s="451"/>
      <c r="GB165" s="451"/>
      <c r="GC165" s="451"/>
      <c r="GD165" s="451"/>
      <c r="GE165" s="451"/>
      <c r="GF165" s="480">
        <f t="shared" si="56"/>
        <v>0</v>
      </c>
      <c r="GG165" s="480"/>
      <c r="GH165" s="480"/>
      <c r="GI165" s="480"/>
      <c r="GJ165" s="480"/>
      <c r="GK165" s="480"/>
      <c r="GL165" s="480"/>
      <c r="GM165" s="451">
        <v>0</v>
      </c>
      <c r="GN165" s="451"/>
      <c r="GO165" s="451"/>
      <c r="GP165" s="451"/>
      <c r="GQ165" s="451"/>
      <c r="GR165" s="451"/>
      <c r="GS165" s="451"/>
      <c r="GT165" s="480">
        <f t="shared" si="57"/>
        <v>0</v>
      </c>
      <c r="GU165" s="480"/>
      <c r="GV165" s="480"/>
      <c r="GW165" s="480"/>
      <c r="GX165" s="480"/>
      <c r="GY165" s="480"/>
      <c r="GZ165" s="480"/>
    </row>
    <row r="166" spans="2:208" ht="12.75" customHeight="1">
      <c r="B166" s="543" t="s">
        <v>237</v>
      </c>
      <c r="C166" s="544"/>
      <c r="D166" s="544"/>
      <c r="E166" s="544"/>
      <c r="F166" s="544"/>
      <c r="G166" s="544"/>
      <c r="H166" s="544"/>
      <c r="I166" s="544"/>
      <c r="J166" s="544"/>
      <c r="K166" s="544"/>
      <c r="L166" s="544"/>
      <c r="M166" s="544"/>
      <c r="N166" s="544"/>
      <c r="O166" s="544"/>
      <c r="P166" s="544"/>
      <c r="Q166" s="544"/>
      <c r="R166" s="544"/>
      <c r="S166" s="544"/>
      <c r="T166" s="544"/>
      <c r="U166" s="544"/>
      <c r="V166" s="544"/>
      <c r="W166" s="545"/>
      <c r="X166" s="451">
        <v>0</v>
      </c>
      <c r="Y166" s="451"/>
      <c r="Z166" s="451"/>
      <c r="AA166" s="451"/>
      <c r="AB166" s="451"/>
      <c r="AC166" s="451"/>
      <c r="AD166" s="451"/>
      <c r="AE166" s="451">
        <v>0</v>
      </c>
      <c r="AF166" s="451"/>
      <c r="AG166" s="451"/>
      <c r="AH166" s="451"/>
      <c r="AI166" s="451"/>
      <c r="AJ166" s="451"/>
      <c r="AK166" s="451"/>
      <c r="AL166" s="479">
        <f t="shared" si="58"/>
        <v>0</v>
      </c>
      <c r="AM166" s="479"/>
      <c r="AN166" s="479"/>
      <c r="AO166" s="479"/>
      <c r="AP166" s="479"/>
      <c r="AQ166" s="479"/>
      <c r="AR166" s="479"/>
      <c r="AS166" s="451">
        <v>0</v>
      </c>
      <c r="AT166" s="451"/>
      <c r="AU166" s="451"/>
      <c r="AV166" s="451"/>
      <c r="AW166" s="451"/>
      <c r="AX166" s="451"/>
      <c r="AY166" s="451"/>
      <c r="AZ166" s="92"/>
      <c r="BA166" s="92"/>
      <c r="BB166" s="451">
        <v>0</v>
      </c>
      <c r="BC166" s="451"/>
      <c r="BD166" s="451"/>
      <c r="BE166" s="451"/>
      <c r="BF166" s="451">
        <v>0</v>
      </c>
      <c r="BG166" s="451"/>
      <c r="BH166" s="451"/>
      <c r="BI166" s="451"/>
      <c r="BJ166" s="479">
        <f t="shared" si="59"/>
        <v>0</v>
      </c>
      <c r="BK166" s="479"/>
      <c r="BL166" s="479"/>
      <c r="BM166" s="479"/>
      <c r="BN166" s="479"/>
      <c r="BO166" s="479"/>
      <c r="BP166" s="479"/>
      <c r="BQ166" s="451">
        <v>0</v>
      </c>
      <c r="BR166" s="451"/>
      <c r="BS166" s="451"/>
      <c r="BT166" s="451"/>
      <c r="BU166" s="451"/>
      <c r="BV166" s="451"/>
      <c r="BW166" s="451"/>
      <c r="BX166" s="451">
        <v>0</v>
      </c>
      <c r="BY166" s="451"/>
      <c r="BZ166" s="451"/>
      <c r="CA166" s="451"/>
      <c r="CB166" s="451"/>
      <c r="CC166" s="451"/>
      <c r="CD166" s="451"/>
      <c r="CE166" s="480">
        <f t="shared" si="60"/>
        <v>0</v>
      </c>
      <c r="CF166" s="480"/>
      <c r="CG166" s="480"/>
      <c r="CH166" s="480"/>
      <c r="CI166" s="480"/>
      <c r="CJ166" s="480"/>
      <c r="CK166" s="480"/>
      <c r="CL166" s="451">
        <v>0</v>
      </c>
      <c r="CM166" s="451"/>
      <c r="CN166" s="451"/>
      <c r="CO166" s="451"/>
      <c r="CP166" s="451"/>
      <c r="CQ166" s="451"/>
      <c r="CR166" s="451"/>
      <c r="CS166" s="480">
        <f t="shared" si="61"/>
        <v>0</v>
      </c>
      <c r="CT166" s="480"/>
      <c r="CU166" s="480"/>
      <c r="CV166" s="480"/>
      <c r="CW166" s="480"/>
      <c r="CX166" s="480"/>
      <c r="CY166" s="480"/>
      <c r="DB166" s="543" t="s">
        <v>300</v>
      </c>
      <c r="DC166" s="544"/>
      <c r="DD166" s="544"/>
      <c r="DE166" s="544"/>
      <c r="DF166" s="544"/>
      <c r="DG166" s="544"/>
      <c r="DH166" s="544"/>
      <c r="DI166" s="544"/>
      <c r="DJ166" s="544"/>
      <c r="DK166" s="544"/>
      <c r="DL166" s="544"/>
      <c r="DM166" s="544"/>
      <c r="DN166" s="544"/>
      <c r="DO166" s="544"/>
      <c r="DP166" s="544"/>
      <c r="DQ166" s="544"/>
      <c r="DR166" s="544"/>
      <c r="DS166" s="544"/>
      <c r="DT166" s="544"/>
      <c r="DU166" s="544"/>
      <c r="DV166" s="544"/>
      <c r="DW166" s="545"/>
      <c r="DX166" s="451">
        <v>0</v>
      </c>
      <c r="DY166" s="451"/>
      <c r="DZ166" s="451"/>
      <c r="EA166" s="451"/>
      <c r="EB166" s="451"/>
      <c r="EC166" s="451"/>
      <c r="ED166" s="451"/>
      <c r="EE166" s="451">
        <v>0</v>
      </c>
      <c r="EF166" s="451"/>
      <c r="EG166" s="451"/>
      <c r="EH166" s="451"/>
      <c r="EI166" s="451"/>
      <c r="EJ166" s="451"/>
      <c r="EK166" s="451"/>
      <c r="EL166" s="479">
        <f t="shared" si="54"/>
        <v>0</v>
      </c>
      <c r="EM166" s="479"/>
      <c r="EN166" s="479"/>
      <c r="EO166" s="479"/>
      <c r="EP166" s="479"/>
      <c r="EQ166" s="479"/>
      <c r="ER166" s="479"/>
      <c r="ES166" s="451">
        <v>0</v>
      </c>
      <c r="ET166" s="451"/>
      <c r="EU166" s="451"/>
      <c r="EV166" s="451"/>
      <c r="EW166" s="451"/>
      <c r="EX166" s="451"/>
      <c r="EY166" s="451"/>
      <c r="EZ166" s="92"/>
      <c r="FA166" s="92"/>
      <c r="FB166" s="92"/>
      <c r="FC166" s="451">
        <v>0</v>
      </c>
      <c r="FD166" s="451"/>
      <c r="FE166" s="451"/>
      <c r="FF166" s="451"/>
      <c r="FG166" s="451">
        <v>0</v>
      </c>
      <c r="FH166" s="451"/>
      <c r="FI166" s="451"/>
      <c r="FJ166" s="451"/>
      <c r="FK166" s="479">
        <f t="shared" si="55"/>
        <v>0</v>
      </c>
      <c r="FL166" s="479"/>
      <c r="FM166" s="479"/>
      <c r="FN166" s="479"/>
      <c r="FO166" s="479"/>
      <c r="FP166" s="479"/>
      <c r="FQ166" s="479"/>
      <c r="FR166" s="451">
        <v>0</v>
      </c>
      <c r="FS166" s="451"/>
      <c r="FT166" s="451"/>
      <c r="FU166" s="451"/>
      <c r="FV166" s="451"/>
      <c r="FW166" s="451"/>
      <c r="FX166" s="451"/>
      <c r="FY166" s="451">
        <v>0</v>
      </c>
      <c r="FZ166" s="451"/>
      <c r="GA166" s="451"/>
      <c r="GB166" s="451"/>
      <c r="GC166" s="451"/>
      <c r="GD166" s="451"/>
      <c r="GE166" s="451"/>
      <c r="GF166" s="480">
        <f t="shared" si="56"/>
        <v>0</v>
      </c>
      <c r="GG166" s="480"/>
      <c r="GH166" s="480"/>
      <c r="GI166" s="480"/>
      <c r="GJ166" s="480"/>
      <c r="GK166" s="480"/>
      <c r="GL166" s="480"/>
      <c r="GM166" s="451">
        <v>0</v>
      </c>
      <c r="GN166" s="451"/>
      <c r="GO166" s="451"/>
      <c r="GP166" s="451"/>
      <c r="GQ166" s="451"/>
      <c r="GR166" s="451"/>
      <c r="GS166" s="451"/>
      <c r="GT166" s="480">
        <f t="shared" si="57"/>
        <v>0</v>
      </c>
      <c r="GU166" s="480"/>
      <c r="GV166" s="480"/>
      <c r="GW166" s="480"/>
      <c r="GX166" s="480"/>
      <c r="GY166" s="480"/>
      <c r="GZ166" s="480"/>
    </row>
    <row r="167" spans="2:208" ht="12.75" customHeight="1">
      <c r="B167" s="543" t="s">
        <v>238</v>
      </c>
      <c r="C167" s="544"/>
      <c r="D167" s="544"/>
      <c r="E167" s="544"/>
      <c r="F167" s="544"/>
      <c r="G167" s="544"/>
      <c r="H167" s="544"/>
      <c r="I167" s="544"/>
      <c r="J167" s="544"/>
      <c r="K167" s="544"/>
      <c r="L167" s="544"/>
      <c r="M167" s="544"/>
      <c r="N167" s="544"/>
      <c r="O167" s="544"/>
      <c r="P167" s="544"/>
      <c r="Q167" s="544"/>
      <c r="R167" s="544"/>
      <c r="S167" s="544"/>
      <c r="T167" s="544"/>
      <c r="U167" s="544"/>
      <c r="V167" s="544"/>
      <c r="W167" s="545"/>
      <c r="X167" s="451">
        <v>0</v>
      </c>
      <c r="Y167" s="451"/>
      <c r="Z167" s="451"/>
      <c r="AA167" s="451"/>
      <c r="AB167" s="451"/>
      <c r="AC167" s="451"/>
      <c r="AD167" s="451"/>
      <c r="AE167" s="451">
        <v>0</v>
      </c>
      <c r="AF167" s="451"/>
      <c r="AG167" s="451"/>
      <c r="AH167" s="451"/>
      <c r="AI167" s="451"/>
      <c r="AJ167" s="451"/>
      <c r="AK167" s="451"/>
      <c r="AL167" s="479">
        <f t="shared" si="58"/>
        <v>0</v>
      </c>
      <c r="AM167" s="479"/>
      <c r="AN167" s="479"/>
      <c r="AO167" s="479"/>
      <c r="AP167" s="479"/>
      <c r="AQ167" s="479"/>
      <c r="AR167" s="479"/>
      <c r="AS167" s="451">
        <v>0</v>
      </c>
      <c r="AT167" s="451"/>
      <c r="AU167" s="451"/>
      <c r="AV167" s="451"/>
      <c r="AW167" s="451"/>
      <c r="AX167" s="451"/>
      <c r="AY167" s="451"/>
      <c r="AZ167" s="92"/>
      <c r="BA167" s="92"/>
      <c r="BB167" s="451">
        <v>0</v>
      </c>
      <c r="BC167" s="451"/>
      <c r="BD167" s="451"/>
      <c r="BE167" s="451"/>
      <c r="BF167" s="451">
        <v>0</v>
      </c>
      <c r="BG167" s="451"/>
      <c r="BH167" s="451"/>
      <c r="BI167" s="451"/>
      <c r="BJ167" s="479">
        <f t="shared" si="59"/>
        <v>0</v>
      </c>
      <c r="BK167" s="479"/>
      <c r="BL167" s="479"/>
      <c r="BM167" s="479"/>
      <c r="BN167" s="479"/>
      <c r="BO167" s="479"/>
      <c r="BP167" s="479"/>
      <c r="BQ167" s="451">
        <v>0</v>
      </c>
      <c r="BR167" s="451"/>
      <c r="BS167" s="451"/>
      <c r="BT167" s="451"/>
      <c r="BU167" s="451"/>
      <c r="BV167" s="451"/>
      <c r="BW167" s="451"/>
      <c r="BX167" s="451">
        <v>0</v>
      </c>
      <c r="BY167" s="451"/>
      <c r="BZ167" s="451"/>
      <c r="CA167" s="451"/>
      <c r="CB167" s="451"/>
      <c r="CC167" s="451"/>
      <c r="CD167" s="451"/>
      <c r="CE167" s="480">
        <f t="shared" si="60"/>
        <v>0</v>
      </c>
      <c r="CF167" s="480"/>
      <c r="CG167" s="480"/>
      <c r="CH167" s="480"/>
      <c r="CI167" s="480"/>
      <c r="CJ167" s="480"/>
      <c r="CK167" s="480"/>
      <c r="CL167" s="451">
        <v>0</v>
      </c>
      <c r="CM167" s="451"/>
      <c r="CN167" s="451"/>
      <c r="CO167" s="451"/>
      <c r="CP167" s="451"/>
      <c r="CQ167" s="451"/>
      <c r="CR167" s="451"/>
      <c r="CS167" s="480">
        <f t="shared" si="61"/>
        <v>0</v>
      </c>
      <c r="CT167" s="480"/>
      <c r="CU167" s="480"/>
      <c r="CV167" s="480"/>
      <c r="CW167" s="480"/>
      <c r="CX167" s="480"/>
      <c r="CY167" s="480"/>
      <c r="DB167" s="543" t="s">
        <v>301</v>
      </c>
      <c r="DC167" s="544"/>
      <c r="DD167" s="544"/>
      <c r="DE167" s="544"/>
      <c r="DF167" s="544"/>
      <c r="DG167" s="544"/>
      <c r="DH167" s="544"/>
      <c r="DI167" s="544"/>
      <c r="DJ167" s="544"/>
      <c r="DK167" s="544"/>
      <c r="DL167" s="544"/>
      <c r="DM167" s="544"/>
      <c r="DN167" s="544"/>
      <c r="DO167" s="544"/>
      <c r="DP167" s="544"/>
      <c r="DQ167" s="544"/>
      <c r="DR167" s="544"/>
      <c r="DS167" s="544"/>
      <c r="DT167" s="544"/>
      <c r="DU167" s="544"/>
      <c r="DV167" s="544"/>
      <c r="DW167" s="545"/>
      <c r="DX167" s="451">
        <v>0</v>
      </c>
      <c r="DY167" s="451"/>
      <c r="DZ167" s="451"/>
      <c r="EA167" s="451"/>
      <c r="EB167" s="451"/>
      <c r="EC167" s="451"/>
      <c r="ED167" s="451"/>
      <c r="EE167" s="451">
        <v>0</v>
      </c>
      <c r="EF167" s="451"/>
      <c r="EG167" s="451"/>
      <c r="EH167" s="451"/>
      <c r="EI167" s="451"/>
      <c r="EJ167" s="451"/>
      <c r="EK167" s="451"/>
      <c r="EL167" s="479">
        <f t="shared" si="54"/>
        <v>0</v>
      </c>
      <c r="EM167" s="479"/>
      <c r="EN167" s="479"/>
      <c r="EO167" s="479"/>
      <c r="EP167" s="479"/>
      <c r="EQ167" s="479"/>
      <c r="ER167" s="479"/>
      <c r="ES167" s="451">
        <v>0</v>
      </c>
      <c r="ET167" s="451"/>
      <c r="EU167" s="451"/>
      <c r="EV167" s="451"/>
      <c r="EW167" s="451"/>
      <c r="EX167" s="451"/>
      <c r="EY167" s="451"/>
      <c r="EZ167" s="92"/>
      <c r="FA167" s="92"/>
      <c r="FB167" s="92"/>
      <c r="FC167" s="451">
        <v>0</v>
      </c>
      <c r="FD167" s="451"/>
      <c r="FE167" s="451"/>
      <c r="FF167" s="451"/>
      <c r="FG167" s="451">
        <v>0</v>
      </c>
      <c r="FH167" s="451"/>
      <c r="FI167" s="451"/>
      <c r="FJ167" s="451"/>
      <c r="FK167" s="479">
        <f t="shared" si="55"/>
        <v>0</v>
      </c>
      <c r="FL167" s="479"/>
      <c r="FM167" s="479"/>
      <c r="FN167" s="479"/>
      <c r="FO167" s="479"/>
      <c r="FP167" s="479"/>
      <c r="FQ167" s="479"/>
      <c r="FR167" s="451">
        <v>0</v>
      </c>
      <c r="FS167" s="451"/>
      <c r="FT167" s="451"/>
      <c r="FU167" s="451"/>
      <c r="FV167" s="451"/>
      <c r="FW167" s="451"/>
      <c r="FX167" s="451"/>
      <c r="FY167" s="451">
        <v>0</v>
      </c>
      <c r="FZ167" s="451"/>
      <c r="GA167" s="451"/>
      <c r="GB167" s="451"/>
      <c r="GC167" s="451"/>
      <c r="GD167" s="451"/>
      <c r="GE167" s="451"/>
      <c r="GF167" s="480">
        <f t="shared" si="56"/>
        <v>0</v>
      </c>
      <c r="GG167" s="480"/>
      <c r="GH167" s="480"/>
      <c r="GI167" s="480"/>
      <c r="GJ167" s="480"/>
      <c r="GK167" s="480"/>
      <c r="GL167" s="480"/>
      <c r="GM167" s="451">
        <v>0</v>
      </c>
      <c r="GN167" s="451"/>
      <c r="GO167" s="451"/>
      <c r="GP167" s="451"/>
      <c r="GQ167" s="451"/>
      <c r="GR167" s="451"/>
      <c r="GS167" s="451"/>
      <c r="GT167" s="480">
        <f t="shared" si="57"/>
        <v>0</v>
      </c>
      <c r="GU167" s="480"/>
      <c r="GV167" s="480"/>
      <c r="GW167" s="480"/>
      <c r="GX167" s="480"/>
      <c r="GY167" s="480"/>
      <c r="GZ167" s="480"/>
    </row>
    <row r="168" spans="2:208" ht="12.75" customHeight="1">
      <c r="B168" s="543" t="s">
        <v>239</v>
      </c>
      <c r="C168" s="544"/>
      <c r="D168" s="544"/>
      <c r="E168" s="544"/>
      <c r="F168" s="544"/>
      <c r="G168" s="544"/>
      <c r="H168" s="544"/>
      <c r="I168" s="544"/>
      <c r="J168" s="544"/>
      <c r="K168" s="544"/>
      <c r="L168" s="544"/>
      <c r="M168" s="544"/>
      <c r="N168" s="544"/>
      <c r="O168" s="544"/>
      <c r="P168" s="544"/>
      <c r="Q168" s="544"/>
      <c r="R168" s="544"/>
      <c r="S168" s="544"/>
      <c r="T168" s="544"/>
      <c r="U168" s="544"/>
      <c r="V168" s="544"/>
      <c r="W168" s="545"/>
      <c r="X168" s="451">
        <v>0</v>
      </c>
      <c r="Y168" s="451"/>
      <c r="Z168" s="451"/>
      <c r="AA168" s="451"/>
      <c r="AB168" s="451"/>
      <c r="AC168" s="451"/>
      <c r="AD168" s="451"/>
      <c r="AE168" s="451">
        <v>0</v>
      </c>
      <c r="AF168" s="451"/>
      <c r="AG168" s="451"/>
      <c r="AH168" s="451"/>
      <c r="AI168" s="451"/>
      <c r="AJ168" s="451"/>
      <c r="AK168" s="451"/>
      <c r="AL168" s="479">
        <f t="shared" si="58"/>
        <v>0</v>
      </c>
      <c r="AM168" s="479"/>
      <c r="AN168" s="479"/>
      <c r="AO168" s="479"/>
      <c r="AP168" s="479"/>
      <c r="AQ168" s="479"/>
      <c r="AR168" s="479"/>
      <c r="AS168" s="451">
        <v>0</v>
      </c>
      <c r="AT168" s="451"/>
      <c r="AU168" s="451"/>
      <c r="AV168" s="451"/>
      <c r="AW168" s="451"/>
      <c r="AX168" s="451"/>
      <c r="AY168" s="451"/>
      <c r="AZ168" s="92"/>
      <c r="BA168" s="92"/>
      <c r="BB168" s="451">
        <v>0</v>
      </c>
      <c r="BC168" s="451"/>
      <c r="BD168" s="451"/>
      <c r="BE168" s="451"/>
      <c r="BF168" s="451">
        <v>0</v>
      </c>
      <c r="BG168" s="451"/>
      <c r="BH168" s="451"/>
      <c r="BI168" s="451"/>
      <c r="BJ168" s="479">
        <f t="shared" si="59"/>
        <v>0</v>
      </c>
      <c r="BK168" s="479"/>
      <c r="BL168" s="479"/>
      <c r="BM168" s="479"/>
      <c r="BN168" s="479"/>
      <c r="BO168" s="479"/>
      <c r="BP168" s="479"/>
      <c r="BQ168" s="451">
        <v>0</v>
      </c>
      <c r="BR168" s="451"/>
      <c r="BS168" s="451"/>
      <c r="BT168" s="451"/>
      <c r="BU168" s="451"/>
      <c r="BV168" s="451"/>
      <c r="BW168" s="451"/>
      <c r="BX168" s="451">
        <v>0</v>
      </c>
      <c r="BY168" s="451"/>
      <c r="BZ168" s="451"/>
      <c r="CA168" s="451"/>
      <c r="CB168" s="451"/>
      <c r="CC168" s="451"/>
      <c r="CD168" s="451"/>
      <c r="CE168" s="480">
        <f t="shared" si="60"/>
        <v>0</v>
      </c>
      <c r="CF168" s="480"/>
      <c r="CG168" s="480"/>
      <c r="CH168" s="480"/>
      <c r="CI168" s="480"/>
      <c r="CJ168" s="480"/>
      <c r="CK168" s="480"/>
      <c r="CL168" s="451">
        <v>0</v>
      </c>
      <c r="CM168" s="451"/>
      <c r="CN168" s="451"/>
      <c r="CO168" s="451"/>
      <c r="CP168" s="451"/>
      <c r="CQ168" s="451"/>
      <c r="CR168" s="451"/>
      <c r="CS168" s="480">
        <f t="shared" si="61"/>
        <v>0</v>
      </c>
      <c r="CT168" s="480"/>
      <c r="CU168" s="480"/>
      <c r="CV168" s="480"/>
      <c r="CW168" s="480"/>
      <c r="CX168" s="480"/>
      <c r="CY168" s="480"/>
      <c r="DB168" s="543" t="s">
        <v>302</v>
      </c>
      <c r="DC168" s="544"/>
      <c r="DD168" s="544"/>
      <c r="DE168" s="544"/>
      <c r="DF168" s="544"/>
      <c r="DG168" s="544"/>
      <c r="DH168" s="544"/>
      <c r="DI168" s="544"/>
      <c r="DJ168" s="544"/>
      <c r="DK168" s="544"/>
      <c r="DL168" s="544"/>
      <c r="DM168" s="544"/>
      <c r="DN168" s="544"/>
      <c r="DO168" s="544"/>
      <c r="DP168" s="544"/>
      <c r="DQ168" s="544"/>
      <c r="DR168" s="544"/>
      <c r="DS168" s="544"/>
      <c r="DT168" s="544"/>
      <c r="DU168" s="544"/>
      <c r="DV168" s="544"/>
      <c r="DW168" s="545"/>
      <c r="DX168" s="451">
        <v>0</v>
      </c>
      <c r="DY168" s="451"/>
      <c r="DZ168" s="451"/>
      <c r="EA168" s="451"/>
      <c r="EB168" s="451"/>
      <c r="EC168" s="451"/>
      <c r="ED168" s="451"/>
      <c r="EE168" s="451">
        <v>0</v>
      </c>
      <c r="EF168" s="451"/>
      <c r="EG168" s="451"/>
      <c r="EH168" s="451"/>
      <c r="EI168" s="451"/>
      <c r="EJ168" s="451"/>
      <c r="EK168" s="451"/>
      <c r="EL168" s="479">
        <f t="shared" si="54"/>
        <v>0</v>
      </c>
      <c r="EM168" s="479"/>
      <c r="EN168" s="479"/>
      <c r="EO168" s="479"/>
      <c r="EP168" s="479"/>
      <c r="EQ168" s="479"/>
      <c r="ER168" s="479"/>
      <c r="ES168" s="451">
        <v>0</v>
      </c>
      <c r="ET168" s="451"/>
      <c r="EU168" s="451"/>
      <c r="EV168" s="451"/>
      <c r="EW168" s="451"/>
      <c r="EX168" s="451"/>
      <c r="EY168" s="451"/>
      <c r="EZ168" s="92"/>
      <c r="FA168" s="92"/>
      <c r="FB168" s="92"/>
      <c r="FC168" s="451">
        <v>0</v>
      </c>
      <c r="FD168" s="451"/>
      <c r="FE168" s="451"/>
      <c r="FF168" s="451"/>
      <c r="FG168" s="451">
        <v>0</v>
      </c>
      <c r="FH168" s="451"/>
      <c r="FI168" s="451"/>
      <c r="FJ168" s="451"/>
      <c r="FK168" s="479">
        <f t="shared" si="55"/>
        <v>0</v>
      </c>
      <c r="FL168" s="479"/>
      <c r="FM168" s="479"/>
      <c r="FN168" s="479"/>
      <c r="FO168" s="479"/>
      <c r="FP168" s="479"/>
      <c r="FQ168" s="479"/>
      <c r="FR168" s="451">
        <v>0</v>
      </c>
      <c r="FS168" s="451"/>
      <c r="FT168" s="451"/>
      <c r="FU168" s="451"/>
      <c r="FV168" s="451"/>
      <c r="FW168" s="451"/>
      <c r="FX168" s="451"/>
      <c r="FY168" s="451">
        <v>0</v>
      </c>
      <c r="FZ168" s="451"/>
      <c r="GA168" s="451"/>
      <c r="GB168" s="451"/>
      <c r="GC168" s="451"/>
      <c r="GD168" s="451"/>
      <c r="GE168" s="451"/>
      <c r="GF168" s="480">
        <f t="shared" si="56"/>
        <v>0</v>
      </c>
      <c r="GG168" s="480"/>
      <c r="GH168" s="480"/>
      <c r="GI168" s="480"/>
      <c r="GJ168" s="480"/>
      <c r="GK168" s="480"/>
      <c r="GL168" s="480"/>
      <c r="GM168" s="451">
        <v>0</v>
      </c>
      <c r="GN168" s="451"/>
      <c r="GO168" s="451"/>
      <c r="GP168" s="451"/>
      <c r="GQ168" s="451"/>
      <c r="GR168" s="451"/>
      <c r="GS168" s="451"/>
      <c r="GT168" s="480">
        <f t="shared" si="57"/>
        <v>0</v>
      </c>
      <c r="GU168" s="480"/>
      <c r="GV168" s="480"/>
      <c r="GW168" s="480"/>
      <c r="GX168" s="480"/>
      <c r="GY168" s="480"/>
      <c r="GZ168" s="480"/>
    </row>
    <row r="169" spans="2:208" ht="12.75" customHeight="1">
      <c r="B169" s="543" t="s">
        <v>240</v>
      </c>
      <c r="C169" s="544"/>
      <c r="D169" s="544"/>
      <c r="E169" s="544"/>
      <c r="F169" s="544"/>
      <c r="G169" s="544"/>
      <c r="H169" s="544"/>
      <c r="I169" s="544"/>
      <c r="J169" s="544"/>
      <c r="K169" s="544"/>
      <c r="L169" s="544"/>
      <c r="M169" s="544"/>
      <c r="N169" s="544"/>
      <c r="O169" s="544"/>
      <c r="P169" s="544"/>
      <c r="Q169" s="544"/>
      <c r="R169" s="544"/>
      <c r="S169" s="544"/>
      <c r="T169" s="544"/>
      <c r="U169" s="544"/>
      <c r="V169" s="544"/>
      <c r="W169" s="545"/>
      <c r="X169" s="451">
        <v>0</v>
      </c>
      <c r="Y169" s="451"/>
      <c r="Z169" s="451"/>
      <c r="AA169" s="451"/>
      <c r="AB169" s="451"/>
      <c r="AC169" s="451"/>
      <c r="AD169" s="451"/>
      <c r="AE169" s="451">
        <v>0</v>
      </c>
      <c r="AF169" s="451"/>
      <c r="AG169" s="451"/>
      <c r="AH169" s="451"/>
      <c r="AI169" s="451"/>
      <c r="AJ169" s="451"/>
      <c r="AK169" s="451"/>
      <c r="AL169" s="479">
        <f t="shared" si="58"/>
        <v>0</v>
      </c>
      <c r="AM169" s="479"/>
      <c r="AN169" s="479"/>
      <c r="AO169" s="479"/>
      <c r="AP169" s="479"/>
      <c r="AQ169" s="479"/>
      <c r="AR169" s="479"/>
      <c r="AS169" s="451">
        <v>0</v>
      </c>
      <c r="AT169" s="451"/>
      <c r="AU169" s="451"/>
      <c r="AV169" s="451"/>
      <c r="AW169" s="451"/>
      <c r="AX169" s="451"/>
      <c r="AY169" s="451"/>
      <c r="AZ169" s="92"/>
      <c r="BA169" s="92"/>
      <c r="BB169" s="451">
        <v>0</v>
      </c>
      <c r="BC169" s="451"/>
      <c r="BD169" s="451"/>
      <c r="BE169" s="451"/>
      <c r="BF169" s="451">
        <v>0</v>
      </c>
      <c r="BG169" s="451"/>
      <c r="BH169" s="451"/>
      <c r="BI169" s="451"/>
      <c r="BJ169" s="479">
        <f t="shared" si="59"/>
        <v>0</v>
      </c>
      <c r="BK169" s="479"/>
      <c r="BL169" s="479"/>
      <c r="BM169" s="479"/>
      <c r="BN169" s="479"/>
      <c r="BO169" s="479"/>
      <c r="BP169" s="479"/>
      <c r="BQ169" s="451">
        <v>0</v>
      </c>
      <c r="BR169" s="451"/>
      <c r="BS169" s="451"/>
      <c r="BT169" s="451"/>
      <c r="BU169" s="451"/>
      <c r="BV169" s="451"/>
      <c r="BW169" s="451"/>
      <c r="BX169" s="451">
        <v>0</v>
      </c>
      <c r="BY169" s="451"/>
      <c r="BZ169" s="451"/>
      <c r="CA169" s="451"/>
      <c r="CB169" s="451"/>
      <c r="CC169" s="451"/>
      <c r="CD169" s="451"/>
      <c r="CE169" s="480">
        <f t="shared" si="60"/>
        <v>0</v>
      </c>
      <c r="CF169" s="480"/>
      <c r="CG169" s="480"/>
      <c r="CH169" s="480"/>
      <c r="CI169" s="480"/>
      <c r="CJ169" s="480"/>
      <c r="CK169" s="480"/>
      <c r="CL169" s="451">
        <v>0</v>
      </c>
      <c r="CM169" s="451"/>
      <c r="CN169" s="451"/>
      <c r="CO169" s="451"/>
      <c r="CP169" s="451"/>
      <c r="CQ169" s="451"/>
      <c r="CR169" s="451"/>
      <c r="CS169" s="480">
        <f t="shared" si="61"/>
        <v>0</v>
      </c>
      <c r="CT169" s="480"/>
      <c r="CU169" s="480"/>
      <c r="CV169" s="480"/>
      <c r="CW169" s="480"/>
      <c r="CX169" s="480"/>
      <c r="CY169" s="480"/>
      <c r="DB169" s="543" t="s">
        <v>303</v>
      </c>
      <c r="DC169" s="544"/>
      <c r="DD169" s="544"/>
      <c r="DE169" s="544"/>
      <c r="DF169" s="544"/>
      <c r="DG169" s="544"/>
      <c r="DH169" s="544"/>
      <c r="DI169" s="544"/>
      <c r="DJ169" s="544"/>
      <c r="DK169" s="544"/>
      <c r="DL169" s="544"/>
      <c r="DM169" s="544"/>
      <c r="DN169" s="544"/>
      <c r="DO169" s="544"/>
      <c r="DP169" s="544"/>
      <c r="DQ169" s="544"/>
      <c r="DR169" s="544"/>
      <c r="DS169" s="544"/>
      <c r="DT169" s="544"/>
      <c r="DU169" s="544"/>
      <c r="DV169" s="544"/>
      <c r="DW169" s="545"/>
      <c r="DX169" s="451">
        <v>0</v>
      </c>
      <c r="DY169" s="451"/>
      <c r="DZ169" s="451"/>
      <c r="EA169" s="451"/>
      <c r="EB169" s="451"/>
      <c r="EC169" s="451"/>
      <c r="ED169" s="451"/>
      <c r="EE169" s="451">
        <v>0</v>
      </c>
      <c r="EF169" s="451"/>
      <c r="EG169" s="451"/>
      <c r="EH169" s="451"/>
      <c r="EI169" s="451"/>
      <c r="EJ169" s="451"/>
      <c r="EK169" s="451"/>
      <c r="EL169" s="479">
        <f t="shared" si="54"/>
        <v>0</v>
      </c>
      <c r="EM169" s="479"/>
      <c r="EN169" s="479"/>
      <c r="EO169" s="479"/>
      <c r="EP169" s="479"/>
      <c r="EQ169" s="479"/>
      <c r="ER169" s="479"/>
      <c r="ES169" s="451">
        <v>0</v>
      </c>
      <c r="ET169" s="451"/>
      <c r="EU169" s="451"/>
      <c r="EV169" s="451"/>
      <c r="EW169" s="451"/>
      <c r="EX169" s="451"/>
      <c r="EY169" s="451"/>
      <c r="EZ169" s="92"/>
      <c r="FA169" s="92"/>
      <c r="FB169" s="92"/>
      <c r="FC169" s="451">
        <v>0</v>
      </c>
      <c r="FD169" s="451"/>
      <c r="FE169" s="451"/>
      <c r="FF169" s="451"/>
      <c r="FG169" s="451">
        <v>0</v>
      </c>
      <c r="FH169" s="451"/>
      <c r="FI169" s="451"/>
      <c r="FJ169" s="451"/>
      <c r="FK169" s="479">
        <f t="shared" si="55"/>
        <v>0</v>
      </c>
      <c r="FL169" s="479"/>
      <c r="FM169" s="479"/>
      <c r="FN169" s="479"/>
      <c r="FO169" s="479"/>
      <c r="FP169" s="479"/>
      <c r="FQ169" s="479"/>
      <c r="FR169" s="451">
        <v>0</v>
      </c>
      <c r="FS169" s="451"/>
      <c r="FT169" s="451"/>
      <c r="FU169" s="451"/>
      <c r="FV169" s="451"/>
      <c r="FW169" s="451"/>
      <c r="FX169" s="451"/>
      <c r="FY169" s="451">
        <v>0</v>
      </c>
      <c r="FZ169" s="451"/>
      <c r="GA169" s="451"/>
      <c r="GB169" s="451"/>
      <c r="GC169" s="451"/>
      <c r="GD169" s="451"/>
      <c r="GE169" s="451"/>
      <c r="GF169" s="480">
        <f t="shared" si="56"/>
        <v>0</v>
      </c>
      <c r="GG169" s="480"/>
      <c r="GH169" s="480"/>
      <c r="GI169" s="480"/>
      <c r="GJ169" s="480"/>
      <c r="GK169" s="480"/>
      <c r="GL169" s="480"/>
      <c r="GM169" s="451">
        <v>0</v>
      </c>
      <c r="GN169" s="451"/>
      <c r="GO169" s="451"/>
      <c r="GP169" s="451"/>
      <c r="GQ169" s="451"/>
      <c r="GR169" s="451"/>
      <c r="GS169" s="451"/>
      <c r="GT169" s="480">
        <f t="shared" si="57"/>
        <v>0</v>
      </c>
      <c r="GU169" s="480"/>
      <c r="GV169" s="480"/>
      <c r="GW169" s="480"/>
      <c r="GX169" s="480"/>
      <c r="GY169" s="480"/>
      <c r="GZ169" s="480"/>
    </row>
    <row r="170" spans="2:208" ht="12.75" customHeight="1">
      <c r="B170" s="543" t="s">
        <v>241</v>
      </c>
      <c r="C170" s="544"/>
      <c r="D170" s="544"/>
      <c r="E170" s="544"/>
      <c r="F170" s="544"/>
      <c r="G170" s="544"/>
      <c r="H170" s="544"/>
      <c r="I170" s="544"/>
      <c r="J170" s="544"/>
      <c r="K170" s="544"/>
      <c r="L170" s="544"/>
      <c r="M170" s="544"/>
      <c r="N170" s="544"/>
      <c r="O170" s="544"/>
      <c r="P170" s="544"/>
      <c r="Q170" s="544"/>
      <c r="R170" s="544"/>
      <c r="S170" s="544"/>
      <c r="T170" s="544"/>
      <c r="U170" s="544"/>
      <c r="V170" s="544"/>
      <c r="W170" s="545"/>
      <c r="X170" s="451">
        <v>0</v>
      </c>
      <c r="Y170" s="451"/>
      <c r="Z170" s="451"/>
      <c r="AA170" s="451"/>
      <c r="AB170" s="451"/>
      <c r="AC170" s="451"/>
      <c r="AD170" s="451"/>
      <c r="AE170" s="451">
        <v>0</v>
      </c>
      <c r="AF170" s="451"/>
      <c r="AG170" s="451"/>
      <c r="AH170" s="451"/>
      <c r="AI170" s="451"/>
      <c r="AJ170" s="451"/>
      <c r="AK170" s="451"/>
      <c r="AL170" s="479">
        <f t="shared" si="58"/>
        <v>0</v>
      </c>
      <c r="AM170" s="479"/>
      <c r="AN170" s="479"/>
      <c r="AO170" s="479"/>
      <c r="AP170" s="479"/>
      <c r="AQ170" s="479"/>
      <c r="AR170" s="479"/>
      <c r="AS170" s="451">
        <v>0</v>
      </c>
      <c r="AT170" s="451"/>
      <c r="AU170" s="451"/>
      <c r="AV170" s="451"/>
      <c r="AW170" s="451"/>
      <c r="AX170" s="451"/>
      <c r="AY170" s="451"/>
      <c r="AZ170" s="92"/>
      <c r="BA170" s="92"/>
      <c r="BB170" s="451">
        <v>0</v>
      </c>
      <c r="BC170" s="451"/>
      <c r="BD170" s="451"/>
      <c r="BE170" s="451"/>
      <c r="BF170" s="451">
        <v>0</v>
      </c>
      <c r="BG170" s="451"/>
      <c r="BH170" s="451"/>
      <c r="BI170" s="451"/>
      <c r="BJ170" s="479">
        <f t="shared" si="59"/>
        <v>0</v>
      </c>
      <c r="BK170" s="479"/>
      <c r="BL170" s="479"/>
      <c r="BM170" s="479"/>
      <c r="BN170" s="479"/>
      <c r="BO170" s="479"/>
      <c r="BP170" s="479"/>
      <c r="BQ170" s="451">
        <v>0</v>
      </c>
      <c r="BR170" s="451"/>
      <c r="BS170" s="451"/>
      <c r="BT170" s="451"/>
      <c r="BU170" s="451"/>
      <c r="BV170" s="451"/>
      <c r="BW170" s="451"/>
      <c r="BX170" s="451">
        <v>0</v>
      </c>
      <c r="BY170" s="451"/>
      <c r="BZ170" s="451"/>
      <c r="CA170" s="451"/>
      <c r="CB170" s="451"/>
      <c r="CC170" s="451"/>
      <c r="CD170" s="451"/>
      <c r="CE170" s="480">
        <f t="shared" si="60"/>
        <v>0</v>
      </c>
      <c r="CF170" s="480"/>
      <c r="CG170" s="480"/>
      <c r="CH170" s="480"/>
      <c r="CI170" s="480"/>
      <c r="CJ170" s="480"/>
      <c r="CK170" s="480"/>
      <c r="CL170" s="451">
        <v>0</v>
      </c>
      <c r="CM170" s="451"/>
      <c r="CN170" s="451"/>
      <c r="CO170" s="451"/>
      <c r="CP170" s="451"/>
      <c r="CQ170" s="451"/>
      <c r="CR170" s="451"/>
      <c r="CS170" s="480">
        <f t="shared" si="61"/>
        <v>0</v>
      </c>
      <c r="CT170" s="480"/>
      <c r="CU170" s="480"/>
      <c r="CV170" s="480"/>
      <c r="CW170" s="480"/>
      <c r="CX170" s="480"/>
      <c r="CY170" s="480"/>
      <c r="DB170" s="543" t="s">
        <v>304</v>
      </c>
      <c r="DC170" s="544"/>
      <c r="DD170" s="544"/>
      <c r="DE170" s="544"/>
      <c r="DF170" s="544"/>
      <c r="DG170" s="544"/>
      <c r="DH170" s="544"/>
      <c r="DI170" s="544"/>
      <c r="DJ170" s="544"/>
      <c r="DK170" s="544"/>
      <c r="DL170" s="544"/>
      <c r="DM170" s="544"/>
      <c r="DN170" s="544"/>
      <c r="DO170" s="544"/>
      <c r="DP170" s="544"/>
      <c r="DQ170" s="544"/>
      <c r="DR170" s="544"/>
      <c r="DS170" s="544"/>
      <c r="DT170" s="544"/>
      <c r="DU170" s="544"/>
      <c r="DV170" s="544"/>
      <c r="DW170" s="545"/>
      <c r="DX170" s="451">
        <v>0</v>
      </c>
      <c r="DY170" s="451"/>
      <c r="DZ170" s="451"/>
      <c r="EA170" s="451"/>
      <c r="EB170" s="451"/>
      <c r="EC170" s="451"/>
      <c r="ED170" s="451"/>
      <c r="EE170" s="451">
        <v>0</v>
      </c>
      <c r="EF170" s="451"/>
      <c r="EG170" s="451"/>
      <c r="EH170" s="451"/>
      <c r="EI170" s="451"/>
      <c r="EJ170" s="451"/>
      <c r="EK170" s="451"/>
      <c r="EL170" s="479">
        <f t="shared" si="54"/>
        <v>0</v>
      </c>
      <c r="EM170" s="479"/>
      <c r="EN170" s="479"/>
      <c r="EO170" s="479"/>
      <c r="EP170" s="479"/>
      <c r="EQ170" s="479"/>
      <c r="ER170" s="479"/>
      <c r="ES170" s="451">
        <v>0</v>
      </c>
      <c r="ET170" s="451"/>
      <c r="EU170" s="451"/>
      <c r="EV170" s="451"/>
      <c r="EW170" s="451"/>
      <c r="EX170" s="451"/>
      <c r="EY170" s="451"/>
      <c r="EZ170" s="92"/>
      <c r="FA170" s="92"/>
      <c r="FB170" s="92"/>
      <c r="FC170" s="451">
        <v>0</v>
      </c>
      <c r="FD170" s="451"/>
      <c r="FE170" s="451"/>
      <c r="FF170" s="451"/>
      <c r="FG170" s="451">
        <v>0</v>
      </c>
      <c r="FH170" s="451"/>
      <c r="FI170" s="451"/>
      <c r="FJ170" s="451"/>
      <c r="FK170" s="479">
        <f t="shared" si="55"/>
        <v>0</v>
      </c>
      <c r="FL170" s="479"/>
      <c r="FM170" s="479"/>
      <c r="FN170" s="479"/>
      <c r="FO170" s="479"/>
      <c r="FP170" s="479"/>
      <c r="FQ170" s="479"/>
      <c r="FR170" s="451">
        <v>0</v>
      </c>
      <c r="FS170" s="451"/>
      <c r="FT170" s="451"/>
      <c r="FU170" s="451"/>
      <c r="FV170" s="451"/>
      <c r="FW170" s="451"/>
      <c r="FX170" s="451"/>
      <c r="FY170" s="451">
        <v>0</v>
      </c>
      <c r="FZ170" s="451"/>
      <c r="GA170" s="451"/>
      <c r="GB170" s="451"/>
      <c r="GC170" s="451"/>
      <c r="GD170" s="451"/>
      <c r="GE170" s="451"/>
      <c r="GF170" s="480">
        <f t="shared" si="56"/>
        <v>0</v>
      </c>
      <c r="GG170" s="480"/>
      <c r="GH170" s="480"/>
      <c r="GI170" s="480"/>
      <c r="GJ170" s="480"/>
      <c r="GK170" s="480"/>
      <c r="GL170" s="480"/>
      <c r="GM170" s="451">
        <v>0</v>
      </c>
      <c r="GN170" s="451"/>
      <c r="GO170" s="451"/>
      <c r="GP170" s="451"/>
      <c r="GQ170" s="451"/>
      <c r="GR170" s="451"/>
      <c r="GS170" s="451"/>
      <c r="GT170" s="480">
        <f t="shared" si="57"/>
        <v>0</v>
      </c>
      <c r="GU170" s="480"/>
      <c r="GV170" s="480"/>
      <c r="GW170" s="480"/>
      <c r="GX170" s="480"/>
      <c r="GY170" s="480"/>
      <c r="GZ170" s="480"/>
    </row>
    <row r="171" spans="2:208" ht="12.75" customHeight="1">
      <c r="B171" s="543" t="s">
        <v>242</v>
      </c>
      <c r="C171" s="544"/>
      <c r="D171" s="544"/>
      <c r="E171" s="544"/>
      <c r="F171" s="544"/>
      <c r="G171" s="544"/>
      <c r="H171" s="544"/>
      <c r="I171" s="544"/>
      <c r="J171" s="544"/>
      <c r="K171" s="544"/>
      <c r="L171" s="544"/>
      <c r="M171" s="544"/>
      <c r="N171" s="544"/>
      <c r="O171" s="544"/>
      <c r="P171" s="544"/>
      <c r="Q171" s="544"/>
      <c r="R171" s="544"/>
      <c r="S171" s="544"/>
      <c r="T171" s="544"/>
      <c r="U171" s="544"/>
      <c r="V171" s="544"/>
      <c r="W171" s="545"/>
      <c r="X171" s="451">
        <v>0</v>
      </c>
      <c r="Y171" s="451"/>
      <c r="Z171" s="451"/>
      <c r="AA171" s="451"/>
      <c r="AB171" s="451"/>
      <c r="AC171" s="451"/>
      <c r="AD171" s="451"/>
      <c r="AE171" s="451">
        <v>0</v>
      </c>
      <c r="AF171" s="451"/>
      <c r="AG171" s="451"/>
      <c r="AH171" s="451"/>
      <c r="AI171" s="451"/>
      <c r="AJ171" s="451"/>
      <c r="AK171" s="451"/>
      <c r="AL171" s="479">
        <f t="shared" si="58"/>
        <v>0</v>
      </c>
      <c r="AM171" s="479"/>
      <c r="AN171" s="479"/>
      <c r="AO171" s="479"/>
      <c r="AP171" s="479"/>
      <c r="AQ171" s="479"/>
      <c r="AR171" s="479"/>
      <c r="AS171" s="451">
        <v>0</v>
      </c>
      <c r="AT171" s="451"/>
      <c r="AU171" s="451"/>
      <c r="AV171" s="451"/>
      <c r="AW171" s="451"/>
      <c r="AX171" s="451"/>
      <c r="AY171" s="451"/>
      <c r="AZ171" s="92"/>
      <c r="BA171" s="92"/>
      <c r="BB171" s="451">
        <v>0</v>
      </c>
      <c r="BC171" s="451"/>
      <c r="BD171" s="451"/>
      <c r="BE171" s="451"/>
      <c r="BF171" s="451">
        <v>0</v>
      </c>
      <c r="BG171" s="451"/>
      <c r="BH171" s="451"/>
      <c r="BI171" s="451"/>
      <c r="BJ171" s="479">
        <f t="shared" si="59"/>
        <v>0</v>
      </c>
      <c r="BK171" s="479"/>
      <c r="BL171" s="479"/>
      <c r="BM171" s="479"/>
      <c r="BN171" s="479"/>
      <c r="BO171" s="479"/>
      <c r="BP171" s="479"/>
      <c r="BQ171" s="451">
        <v>0</v>
      </c>
      <c r="BR171" s="451"/>
      <c r="BS171" s="451"/>
      <c r="BT171" s="451"/>
      <c r="BU171" s="451"/>
      <c r="BV171" s="451"/>
      <c r="BW171" s="451"/>
      <c r="BX171" s="451">
        <v>0</v>
      </c>
      <c r="BY171" s="451"/>
      <c r="BZ171" s="451"/>
      <c r="CA171" s="451"/>
      <c r="CB171" s="451"/>
      <c r="CC171" s="451"/>
      <c r="CD171" s="451"/>
      <c r="CE171" s="480">
        <f t="shared" si="60"/>
        <v>0</v>
      </c>
      <c r="CF171" s="480"/>
      <c r="CG171" s="480"/>
      <c r="CH171" s="480"/>
      <c r="CI171" s="480"/>
      <c r="CJ171" s="480"/>
      <c r="CK171" s="480"/>
      <c r="CL171" s="451">
        <v>0</v>
      </c>
      <c r="CM171" s="451"/>
      <c r="CN171" s="451"/>
      <c r="CO171" s="451"/>
      <c r="CP171" s="451"/>
      <c r="CQ171" s="451"/>
      <c r="CR171" s="451"/>
      <c r="CS171" s="480">
        <f t="shared" si="61"/>
        <v>0</v>
      </c>
      <c r="CT171" s="480"/>
      <c r="CU171" s="480"/>
      <c r="CV171" s="480"/>
      <c r="CW171" s="480"/>
      <c r="CX171" s="480"/>
      <c r="CY171" s="480"/>
      <c r="DB171" s="543" t="s">
        <v>305</v>
      </c>
      <c r="DC171" s="544"/>
      <c r="DD171" s="544"/>
      <c r="DE171" s="544"/>
      <c r="DF171" s="544"/>
      <c r="DG171" s="544"/>
      <c r="DH171" s="544"/>
      <c r="DI171" s="544"/>
      <c r="DJ171" s="544"/>
      <c r="DK171" s="544"/>
      <c r="DL171" s="544"/>
      <c r="DM171" s="544"/>
      <c r="DN171" s="544"/>
      <c r="DO171" s="544"/>
      <c r="DP171" s="544"/>
      <c r="DQ171" s="544"/>
      <c r="DR171" s="544"/>
      <c r="DS171" s="544"/>
      <c r="DT171" s="544"/>
      <c r="DU171" s="544"/>
      <c r="DV171" s="544"/>
      <c r="DW171" s="545"/>
      <c r="DX171" s="451">
        <v>0</v>
      </c>
      <c r="DY171" s="451"/>
      <c r="DZ171" s="451"/>
      <c r="EA171" s="451"/>
      <c r="EB171" s="451"/>
      <c r="EC171" s="451"/>
      <c r="ED171" s="451"/>
      <c r="EE171" s="451">
        <v>0</v>
      </c>
      <c r="EF171" s="451"/>
      <c r="EG171" s="451"/>
      <c r="EH171" s="451"/>
      <c r="EI171" s="451"/>
      <c r="EJ171" s="451"/>
      <c r="EK171" s="451"/>
      <c r="EL171" s="479">
        <f t="shared" si="54"/>
        <v>0</v>
      </c>
      <c r="EM171" s="479"/>
      <c r="EN171" s="479"/>
      <c r="EO171" s="479"/>
      <c r="EP171" s="479"/>
      <c r="EQ171" s="479"/>
      <c r="ER171" s="479"/>
      <c r="ES171" s="451">
        <v>0</v>
      </c>
      <c r="ET171" s="451"/>
      <c r="EU171" s="451"/>
      <c r="EV171" s="451"/>
      <c r="EW171" s="451"/>
      <c r="EX171" s="451"/>
      <c r="EY171" s="451"/>
      <c r="EZ171" s="92"/>
      <c r="FA171" s="92"/>
      <c r="FB171" s="92"/>
      <c r="FC171" s="451">
        <v>0</v>
      </c>
      <c r="FD171" s="451"/>
      <c r="FE171" s="451"/>
      <c r="FF171" s="451"/>
      <c r="FG171" s="451">
        <v>0</v>
      </c>
      <c r="FH171" s="451"/>
      <c r="FI171" s="451"/>
      <c r="FJ171" s="451"/>
      <c r="FK171" s="479">
        <f t="shared" si="55"/>
        <v>0</v>
      </c>
      <c r="FL171" s="479"/>
      <c r="FM171" s="479"/>
      <c r="FN171" s="479"/>
      <c r="FO171" s="479"/>
      <c r="FP171" s="479"/>
      <c r="FQ171" s="479"/>
      <c r="FR171" s="451">
        <v>0</v>
      </c>
      <c r="FS171" s="451"/>
      <c r="FT171" s="451"/>
      <c r="FU171" s="451"/>
      <c r="FV171" s="451"/>
      <c r="FW171" s="451"/>
      <c r="FX171" s="451"/>
      <c r="FY171" s="451">
        <v>0</v>
      </c>
      <c r="FZ171" s="451"/>
      <c r="GA171" s="451"/>
      <c r="GB171" s="451"/>
      <c r="GC171" s="451"/>
      <c r="GD171" s="451"/>
      <c r="GE171" s="451"/>
      <c r="GF171" s="480">
        <f t="shared" si="56"/>
        <v>0</v>
      </c>
      <c r="GG171" s="480"/>
      <c r="GH171" s="480"/>
      <c r="GI171" s="480"/>
      <c r="GJ171" s="480"/>
      <c r="GK171" s="480"/>
      <c r="GL171" s="480"/>
      <c r="GM171" s="451">
        <v>0</v>
      </c>
      <c r="GN171" s="451"/>
      <c r="GO171" s="451"/>
      <c r="GP171" s="451"/>
      <c r="GQ171" s="451"/>
      <c r="GR171" s="451"/>
      <c r="GS171" s="451"/>
      <c r="GT171" s="480">
        <f t="shared" si="57"/>
        <v>0</v>
      </c>
      <c r="GU171" s="480"/>
      <c r="GV171" s="480"/>
      <c r="GW171" s="480"/>
      <c r="GX171" s="480"/>
      <c r="GY171" s="480"/>
      <c r="GZ171" s="480"/>
    </row>
    <row r="172" spans="2:208" ht="12.75" customHeight="1" thickBot="1">
      <c r="B172" s="511" t="s">
        <v>243</v>
      </c>
      <c r="C172" s="512"/>
      <c r="D172" s="512"/>
      <c r="E172" s="512"/>
      <c r="F172" s="512"/>
      <c r="G172" s="512"/>
      <c r="H172" s="512"/>
      <c r="I172" s="512"/>
      <c r="J172" s="512"/>
      <c r="K172" s="512"/>
      <c r="L172" s="512"/>
      <c r="M172" s="512"/>
      <c r="N172" s="512"/>
      <c r="O172" s="512"/>
      <c r="P172" s="512"/>
      <c r="Q172" s="512"/>
      <c r="R172" s="512"/>
      <c r="S172" s="512"/>
      <c r="T172" s="512"/>
      <c r="U172" s="512"/>
      <c r="V172" s="512"/>
      <c r="W172" s="435"/>
      <c r="X172" s="482">
        <f>SUM(X165:AD171)</f>
        <v>0</v>
      </c>
      <c r="Y172" s="482"/>
      <c r="Z172" s="482"/>
      <c r="AA172" s="482"/>
      <c r="AB172" s="482"/>
      <c r="AC172" s="482"/>
      <c r="AD172" s="482"/>
      <c r="AE172" s="482">
        <f>SUM(AE165:AK171)</f>
        <v>0</v>
      </c>
      <c r="AF172" s="482"/>
      <c r="AG172" s="482"/>
      <c r="AH172" s="482"/>
      <c r="AI172" s="482"/>
      <c r="AJ172" s="482"/>
      <c r="AK172" s="482"/>
      <c r="AL172" s="482">
        <f>SUM(AL165:AR171)</f>
        <v>0</v>
      </c>
      <c r="AM172" s="482"/>
      <c r="AN172" s="482"/>
      <c r="AO172" s="482"/>
      <c r="AP172" s="482"/>
      <c r="AQ172" s="482"/>
      <c r="AR172" s="482"/>
      <c r="AS172" s="482">
        <f>SUM(AS165:AY171)</f>
        <v>0</v>
      </c>
      <c r="AT172" s="482"/>
      <c r="AU172" s="482"/>
      <c r="AV172" s="482"/>
      <c r="AW172" s="482"/>
      <c r="AX172" s="482"/>
      <c r="AY172" s="482"/>
      <c r="BB172" s="447">
        <f>SUM(BB165:BE171)</f>
        <v>0</v>
      </c>
      <c r="BC172" s="447"/>
      <c r="BD172" s="447"/>
      <c r="BE172" s="447"/>
      <c r="BF172" s="447">
        <f>SUM(BF165:BI171)</f>
        <v>0</v>
      </c>
      <c r="BG172" s="447"/>
      <c r="BH172" s="447"/>
      <c r="BI172" s="447"/>
      <c r="BJ172" s="447">
        <f>SUM(BJ165:BP171)</f>
        <v>0</v>
      </c>
      <c r="BK172" s="447"/>
      <c r="BL172" s="447"/>
      <c r="BM172" s="447"/>
      <c r="BN172" s="447"/>
      <c r="BO172" s="447"/>
      <c r="BP172" s="447"/>
      <c r="BQ172" s="447">
        <f>SUM(BQ165:BW171)</f>
        <v>0</v>
      </c>
      <c r="BR172" s="447"/>
      <c r="BS172" s="447"/>
      <c r="BT172" s="447"/>
      <c r="BU172" s="447"/>
      <c r="BV172" s="447"/>
      <c r="BW172" s="447"/>
      <c r="BX172" s="447">
        <f>SUM(BX165:CD171)</f>
        <v>0</v>
      </c>
      <c r="BY172" s="447"/>
      <c r="BZ172" s="447"/>
      <c r="CA172" s="447"/>
      <c r="CB172" s="447"/>
      <c r="CC172" s="447"/>
      <c r="CD172" s="447"/>
      <c r="CE172" s="447">
        <f>SUM(CE165:CK171)</f>
        <v>0</v>
      </c>
      <c r="CF172" s="447"/>
      <c r="CG172" s="447"/>
      <c r="CH172" s="447"/>
      <c r="CI172" s="447"/>
      <c r="CJ172" s="447"/>
      <c r="CK172" s="447"/>
      <c r="CL172" s="447">
        <f>SUM(CL165:CR171)</f>
        <v>0</v>
      </c>
      <c r="CM172" s="447"/>
      <c r="CN172" s="447"/>
      <c r="CO172" s="447"/>
      <c r="CP172" s="447"/>
      <c r="CQ172" s="447"/>
      <c r="CR172" s="447"/>
      <c r="CS172" s="447">
        <f>SUM(CS165:CY171)</f>
        <v>0</v>
      </c>
      <c r="CT172" s="447"/>
      <c r="CU172" s="447"/>
      <c r="CV172" s="447"/>
      <c r="CW172" s="447"/>
      <c r="CX172" s="447"/>
      <c r="CY172" s="447"/>
      <c r="DB172" s="511" t="s">
        <v>306</v>
      </c>
      <c r="DC172" s="512"/>
      <c r="DD172" s="512"/>
      <c r="DE172" s="512"/>
      <c r="DF172" s="512"/>
      <c r="DG172" s="512"/>
      <c r="DH172" s="512"/>
      <c r="DI172" s="512"/>
      <c r="DJ172" s="512"/>
      <c r="DK172" s="512"/>
      <c r="DL172" s="512"/>
      <c r="DM172" s="512"/>
      <c r="DN172" s="512"/>
      <c r="DO172" s="512"/>
      <c r="DP172" s="512"/>
      <c r="DQ172" s="512"/>
      <c r="DR172" s="512"/>
      <c r="DS172" s="512"/>
      <c r="DT172" s="512"/>
      <c r="DU172" s="512"/>
      <c r="DV172" s="512"/>
      <c r="DW172" s="435"/>
      <c r="DX172" s="447">
        <f>SUM(DX164:ED171)</f>
        <v>0</v>
      </c>
      <c r="DY172" s="447"/>
      <c r="DZ172" s="447"/>
      <c r="EA172" s="447"/>
      <c r="EB172" s="447"/>
      <c r="EC172" s="447"/>
      <c r="ED172" s="447"/>
      <c r="EE172" s="447">
        <f>SUM(EE164:EK171)</f>
        <v>0</v>
      </c>
      <c r="EF172" s="447"/>
      <c r="EG172" s="447"/>
      <c r="EH172" s="447"/>
      <c r="EI172" s="447"/>
      <c r="EJ172" s="447"/>
      <c r="EK172" s="447"/>
      <c r="EL172" s="447">
        <f>SUM(EL164:ER171)</f>
        <v>0</v>
      </c>
      <c r="EM172" s="447"/>
      <c r="EN172" s="447"/>
      <c r="EO172" s="447"/>
      <c r="EP172" s="447"/>
      <c r="EQ172" s="447"/>
      <c r="ER172" s="447"/>
      <c r="ES172" s="447">
        <f>SUM(ES164:EY171)</f>
        <v>0</v>
      </c>
      <c r="ET172" s="447"/>
      <c r="EU172" s="447"/>
      <c r="EV172" s="447"/>
      <c r="EW172" s="447"/>
      <c r="EX172" s="447"/>
      <c r="EY172" s="447"/>
      <c r="FC172" s="432">
        <f>SUM(FC164:FF171)</f>
        <v>0</v>
      </c>
      <c r="FD172" s="433"/>
      <c r="FE172" s="433"/>
      <c r="FF172" s="434"/>
      <c r="FG172" s="438">
        <f>SUM(FG164:FJ171)</f>
        <v>0</v>
      </c>
      <c r="FH172" s="433"/>
      <c r="FI172" s="433"/>
      <c r="FJ172" s="434"/>
      <c r="FK172" s="438">
        <f>SUM(FK164:FQ171)</f>
        <v>0</v>
      </c>
      <c r="FL172" s="433"/>
      <c r="FM172" s="433"/>
      <c r="FN172" s="433"/>
      <c r="FO172" s="433"/>
      <c r="FP172" s="433"/>
      <c r="FQ172" s="434"/>
      <c r="FR172" s="438">
        <f>SUM(FR164:FX171)</f>
        <v>0</v>
      </c>
      <c r="FS172" s="433"/>
      <c r="FT172" s="433"/>
      <c r="FU172" s="433"/>
      <c r="FV172" s="433"/>
      <c r="FW172" s="433"/>
      <c r="FX172" s="434"/>
      <c r="FY172" s="438">
        <f>SUM(FY164:GE171)</f>
        <v>0</v>
      </c>
      <c r="FZ172" s="433"/>
      <c r="GA172" s="433"/>
      <c r="GB172" s="433"/>
      <c r="GC172" s="433"/>
      <c r="GD172" s="433"/>
      <c r="GE172" s="434"/>
      <c r="GF172" s="438">
        <f>SUM(GF164:GL171)</f>
        <v>0</v>
      </c>
      <c r="GG172" s="433"/>
      <c r="GH172" s="433"/>
      <c r="GI172" s="433"/>
      <c r="GJ172" s="433"/>
      <c r="GK172" s="433"/>
      <c r="GL172" s="434"/>
      <c r="GM172" s="438">
        <f>SUM(GM164:GS171)</f>
        <v>0</v>
      </c>
      <c r="GN172" s="433"/>
      <c r="GO172" s="433"/>
      <c r="GP172" s="433"/>
      <c r="GQ172" s="433"/>
      <c r="GR172" s="433"/>
      <c r="GS172" s="434"/>
      <c r="GT172" s="438">
        <f>SUM(GT164:GZ171)</f>
        <v>0</v>
      </c>
      <c r="GU172" s="433"/>
      <c r="GV172" s="433"/>
      <c r="GW172" s="433"/>
      <c r="GX172" s="433"/>
      <c r="GY172" s="433"/>
      <c r="GZ172" s="491"/>
    </row>
    <row r="173" spans="2:208" ht="12.75" customHeight="1" thickTop="1">
      <c r="B173" s="16" t="str">
        <f>Coversheets!$B$51</f>
        <v>S.A.&amp;I. Form 2641R99 Entity: Type in Name of City City, 99</v>
      </c>
      <c r="AQ173" s="445">
        <f ca="1">$AP$52</f>
        <v>41499.346880902776</v>
      </c>
      <c r="AR173" s="445"/>
      <c r="AS173" s="445"/>
      <c r="AT173" s="445"/>
      <c r="AU173" s="445"/>
      <c r="AV173" s="445"/>
      <c r="AW173" s="445"/>
      <c r="AX173" s="445"/>
      <c r="AY173" s="445"/>
      <c r="BC173" s="16" t="str">
        <f>Coversheets!$B$51</f>
        <v>S.A.&amp;I. Form 2641R99 Entity: Type in Name of City City, 99</v>
      </c>
      <c r="CQ173" s="445">
        <f ca="1">$AP$52</f>
        <v>41499.346880902776</v>
      </c>
      <c r="CR173" s="445"/>
      <c r="CS173" s="445"/>
      <c r="CT173" s="445"/>
      <c r="CU173" s="445"/>
      <c r="CV173" s="445"/>
      <c r="CW173" s="445"/>
      <c r="CX173" s="445"/>
      <c r="CY173" s="445"/>
      <c r="DB173" s="16" t="str">
        <f>Coversheets!$B$51</f>
        <v>S.A.&amp;I. Form 2641R99 Entity: Type in Name of City City, 99</v>
      </c>
      <c r="ER173" s="446">
        <f ca="1">$AP$52</f>
        <v>41499.346880902776</v>
      </c>
      <c r="ES173" s="446"/>
      <c r="ET173" s="446"/>
      <c r="EU173" s="446"/>
      <c r="EV173" s="446"/>
      <c r="EW173" s="446"/>
      <c r="EX173" s="446"/>
      <c r="EY173" s="446"/>
      <c r="EZ173" s="446"/>
      <c r="FD173" s="25" t="str">
        <f>Coversheets!$B$51</f>
        <v>S.A.&amp;I. Form 2641R99 Entity: Type in Name of City City, 99</v>
      </c>
      <c r="GR173" s="446">
        <f ca="1">$AP$52</f>
        <v>41499.346880902776</v>
      </c>
      <c r="GS173" s="446"/>
      <c r="GT173" s="446"/>
      <c r="GU173" s="446"/>
      <c r="GV173" s="446"/>
      <c r="GW173" s="446"/>
      <c r="GX173" s="446"/>
      <c r="GY173" s="446"/>
      <c r="GZ173" s="446"/>
    </row>
    <row r="174" spans="2:208" ht="11.25" customHeight="1">
      <c r="B174" s="498" t="str">
        <f>$B$59</f>
        <v>GENERAL FUND ACCOUNTS COVERING THE PERIOD JULY 1, 2011, to JUNE 30, 2012</v>
      </c>
      <c r="C174" s="498"/>
      <c r="D174" s="498"/>
      <c r="E174" s="498"/>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498"/>
      <c r="AY174" s="498"/>
      <c r="BB174" s="498" t="str">
        <f>$B$59</f>
        <v>GENERAL FUND ACCOUNTS COVERING THE PERIOD JULY 1, 2011, to JUNE 30, 2012</v>
      </c>
      <c r="BC174" s="498"/>
      <c r="BD174" s="498"/>
      <c r="BE174" s="498"/>
      <c r="BF174" s="498"/>
      <c r="BG174" s="498"/>
      <c r="BH174" s="498"/>
      <c r="BI174" s="498"/>
      <c r="BJ174" s="498"/>
      <c r="BK174" s="498"/>
      <c r="BL174" s="498"/>
      <c r="BM174" s="498"/>
      <c r="BN174" s="498"/>
      <c r="BO174" s="498"/>
      <c r="BP174" s="498"/>
      <c r="BQ174" s="498"/>
      <c r="BR174" s="498"/>
      <c r="BS174" s="498"/>
      <c r="BT174" s="498"/>
      <c r="BU174" s="498"/>
      <c r="BV174" s="498"/>
      <c r="BW174" s="498"/>
      <c r="BX174" s="498"/>
      <c r="BY174" s="498"/>
      <c r="BZ174" s="498"/>
      <c r="CA174" s="498"/>
      <c r="CB174" s="498"/>
      <c r="CC174" s="498"/>
      <c r="CD174" s="498"/>
      <c r="CE174" s="498"/>
      <c r="CF174" s="498"/>
      <c r="CG174" s="498"/>
      <c r="CH174" s="498"/>
      <c r="CI174" s="498"/>
      <c r="CJ174" s="498"/>
      <c r="CK174" s="498"/>
      <c r="CL174" s="498"/>
      <c r="CM174" s="498"/>
      <c r="CN174" s="498"/>
      <c r="CO174" s="498"/>
      <c r="CP174" s="498"/>
      <c r="CQ174" s="498"/>
      <c r="CR174" s="498"/>
      <c r="CS174" s="498"/>
      <c r="CT174" s="498"/>
      <c r="CU174" s="498"/>
      <c r="CV174" s="498"/>
      <c r="CW174" s="498"/>
      <c r="CX174" s="498"/>
      <c r="CY174" s="498"/>
      <c r="DB174" s="498" t="str">
        <f>$B$59</f>
        <v>GENERAL FUND ACCOUNTS COVERING THE PERIOD JULY 1, 2011, to JUNE 30, 2012</v>
      </c>
      <c r="DC174" s="498"/>
      <c r="DD174" s="498"/>
      <c r="DE174" s="498"/>
      <c r="DF174" s="498"/>
      <c r="DG174" s="498"/>
      <c r="DH174" s="498"/>
      <c r="DI174" s="498"/>
      <c r="DJ174" s="498"/>
      <c r="DK174" s="498"/>
      <c r="DL174" s="498"/>
      <c r="DM174" s="498"/>
      <c r="DN174" s="498"/>
      <c r="DO174" s="498"/>
      <c r="DP174" s="498"/>
      <c r="DQ174" s="498"/>
      <c r="DR174" s="498"/>
      <c r="DS174" s="498"/>
      <c r="DT174" s="498"/>
      <c r="DU174" s="498"/>
      <c r="DV174" s="498"/>
      <c r="DW174" s="498"/>
      <c r="DX174" s="498"/>
      <c r="DY174" s="498"/>
      <c r="DZ174" s="498"/>
      <c r="EA174" s="498"/>
      <c r="EB174" s="498"/>
      <c r="EC174" s="498"/>
      <c r="ED174" s="498"/>
      <c r="EE174" s="498"/>
      <c r="EF174" s="498"/>
      <c r="EG174" s="498"/>
      <c r="EH174" s="498"/>
      <c r="EI174" s="498"/>
      <c r="EJ174" s="498"/>
      <c r="EK174" s="498"/>
      <c r="EL174" s="498"/>
      <c r="EM174" s="498"/>
      <c r="EN174" s="498"/>
      <c r="EO174" s="498"/>
      <c r="EP174" s="498"/>
      <c r="EQ174" s="498"/>
      <c r="ER174" s="498"/>
      <c r="ES174" s="498"/>
      <c r="ET174" s="498"/>
      <c r="EU174" s="498"/>
      <c r="EV174" s="498"/>
      <c r="EW174" s="498"/>
      <c r="EX174" s="498"/>
      <c r="EY174" s="498"/>
      <c r="FC174" s="498" t="str">
        <f>$B$59</f>
        <v>GENERAL FUND ACCOUNTS COVERING THE PERIOD JULY 1, 2011, to JUNE 30, 2012</v>
      </c>
      <c r="FD174" s="498"/>
      <c r="FE174" s="498"/>
      <c r="FF174" s="498"/>
      <c r="FG174" s="498"/>
      <c r="FH174" s="498"/>
      <c r="FI174" s="498"/>
      <c r="FJ174" s="498"/>
      <c r="FK174" s="498"/>
      <c r="FL174" s="498"/>
      <c r="FM174" s="498"/>
      <c r="FN174" s="498"/>
      <c r="FO174" s="498"/>
      <c r="FP174" s="498"/>
      <c r="FQ174" s="498"/>
      <c r="FR174" s="498"/>
      <c r="FS174" s="498"/>
      <c r="FT174" s="498"/>
      <c r="FU174" s="498"/>
      <c r="FV174" s="498"/>
      <c r="FW174" s="498"/>
      <c r="FX174" s="498"/>
      <c r="FY174" s="498"/>
      <c r="FZ174" s="498"/>
      <c r="GA174" s="498"/>
      <c r="GB174" s="498"/>
      <c r="GC174" s="498"/>
      <c r="GD174" s="498"/>
      <c r="GE174" s="498"/>
      <c r="GF174" s="498"/>
      <c r="GG174" s="498"/>
      <c r="GH174" s="498"/>
      <c r="GI174" s="498"/>
      <c r="GJ174" s="498"/>
      <c r="GK174" s="498"/>
      <c r="GL174" s="498"/>
      <c r="GM174" s="498"/>
      <c r="GN174" s="498"/>
      <c r="GO174" s="498"/>
      <c r="GP174" s="498"/>
      <c r="GQ174" s="498"/>
      <c r="GR174" s="498"/>
      <c r="GS174" s="498"/>
      <c r="GT174" s="498"/>
      <c r="GU174" s="498"/>
      <c r="GV174" s="498"/>
      <c r="GW174" s="498"/>
      <c r="GX174" s="498"/>
      <c r="GY174" s="498"/>
      <c r="GZ174" s="498"/>
    </row>
    <row r="175" spans="2:208" ht="11.25" customHeight="1">
      <c r="B175" s="498" t="str">
        <f>$B$60</f>
        <v>ESTIMATE OF NEEDS FOR 2012-2013</v>
      </c>
      <c r="C175" s="498"/>
      <c r="D175" s="498"/>
      <c r="E175" s="498"/>
      <c r="F175" s="498"/>
      <c r="G175" s="498"/>
      <c r="H175" s="498"/>
      <c r="I175" s="498"/>
      <c r="J175" s="498"/>
      <c r="K175" s="498"/>
      <c r="L175" s="498"/>
      <c r="M175" s="498"/>
      <c r="N175" s="498"/>
      <c r="O175" s="498"/>
      <c r="P175" s="498"/>
      <c r="Q175" s="498"/>
      <c r="R175" s="498"/>
      <c r="S175" s="498"/>
      <c r="T175" s="498"/>
      <c r="U175" s="498"/>
      <c r="V175" s="498"/>
      <c r="W175" s="498"/>
      <c r="X175" s="498"/>
      <c r="Y175" s="498"/>
      <c r="Z175" s="498"/>
      <c r="AA175" s="498"/>
      <c r="AB175" s="498"/>
      <c r="AC175" s="498"/>
      <c r="AD175" s="498"/>
      <c r="AE175" s="498"/>
      <c r="AF175" s="498"/>
      <c r="AG175" s="498"/>
      <c r="AH175" s="498"/>
      <c r="AI175" s="498"/>
      <c r="AJ175" s="498"/>
      <c r="AK175" s="498"/>
      <c r="AL175" s="498"/>
      <c r="AM175" s="498"/>
      <c r="AN175" s="498"/>
      <c r="AO175" s="498"/>
      <c r="AP175" s="498"/>
      <c r="AQ175" s="498"/>
      <c r="AR175" s="498"/>
      <c r="AS175" s="498"/>
      <c r="AT175" s="498"/>
      <c r="AU175" s="498"/>
      <c r="AV175" s="498"/>
      <c r="AW175" s="498"/>
      <c r="AX175" s="498"/>
      <c r="AY175" s="498"/>
      <c r="BB175" s="498" t="str">
        <f>$B$60</f>
        <v>ESTIMATE OF NEEDS FOR 2012-2013</v>
      </c>
      <c r="BC175" s="498"/>
      <c r="BD175" s="498"/>
      <c r="BE175" s="498"/>
      <c r="BF175" s="498"/>
      <c r="BG175" s="498"/>
      <c r="BH175" s="498"/>
      <c r="BI175" s="498"/>
      <c r="BJ175" s="498"/>
      <c r="BK175" s="498"/>
      <c r="BL175" s="498"/>
      <c r="BM175" s="498"/>
      <c r="BN175" s="498"/>
      <c r="BO175" s="498"/>
      <c r="BP175" s="498"/>
      <c r="BQ175" s="498"/>
      <c r="BR175" s="498"/>
      <c r="BS175" s="498"/>
      <c r="BT175" s="498"/>
      <c r="BU175" s="498"/>
      <c r="BV175" s="498"/>
      <c r="BW175" s="498"/>
      <c r="BX175" s="498"/>
      <c r="BY175" s="498"/>
      <c r="BZ175" s="498"/>
      <c r="CA175" s="498"/>
      <c r="CB175" s="498"/>
      <c r="CC175" s="498"/>
      <c r="CD175" s="498"/>
      <c r="CE175" s="498"/>
      <c r="CF175" s="498"/>
      <c r="CG175" s="498"/>
      <c r="CH175" s="498"/>
      <c r="CI175" s="498"/>
      <c r="CJ175" s="498"/>
      <c r="CK175" s="498"/>
      <c r="CL175" s="498"/>
      <c r="CM175" s="498"/>
      <c r="CN175" s="498"/>
      <c r="CO175" s="498"/>
      <c r="CP175" s="498"/>
      <c r="CQ175" s="498"/>
      <c r="CR175" s="498"/>
      <c r="CS175" s="498"/>
      <c r="CT175" s="498"/>
      <c r="CU175" s="498"/>
      <c r="CV175" s="498"/>
      <c r="CW175" s="498"/>
      <c r="CX175" s="498"/>
      <c r="CY175" s="498"/>
      <c r="DB175" s="498" t="str">
        <f>$B$60</f>
        <v>ESTIMATE OF NEEDS FOR 2012-2013</v>
      </c>
      <c r="DC175" s="498"/>
      <c r="DD175" s="498"/>
      <c r="DE175" s="498"/>
      <c r="DF175" s="498"/>
      <c r="DG175" s="498"/>
      <c r="DH175" s="498"/>
      <c r="DI175" s="498"/>
      <c r="DJ175" s="498"/>
      <c r="DK175" s="498"/>
      <c r="DL175" s="498"/>
      <c r="DM175" s="498"/>
      <c r="DN175" s="498"/>
      <c r="DO175" s="498"/>
      <c r="DP175" s="498"/>
      <c r="DQ175" s="498"/>
      <c r="DR175" s="498"/>
      <c r="DS175" s="498"/>
      <c r="DT175" s="498"/>
      <c r="DU175" s="498"/>
      <c r="DV175" s="498"/>
      <c r="DW175" s="498"/>
      <c r="DX175" s="498"/>
      <c r="DY175" s="498"/>
      <c r="DZ175" s="498"/>
      <c r="EA175" s="498"/>
      <c r="EB175" s="498"/>
      <c r="EC175" s="498"/>
      <c r="ED175" s="498"/>
      <c r="EE175" s="498"/>
      <c r="EF175" s="498"/>
      <c r="EG175" s="498"/>
      <c r="EH175" s="498"/>
      <c r="EI175" s="498"/>
      <c r="EJ175" s="498"/>
      <c r="EK175" s="498"/>
      <c r="EL175" s="498"/>
      <c r="EM175" s="498"/>
      <c r="EN175" s="498"/>
      <c r="EO175" s="498"/>
      <c r="EP175" s="498"/>
      <c r="EQ175" s="498"/>
      <c r="ER175" s="498"/>
      <c r="ES175" s="498"/>
      <c r="ET175" s="498"/>
      <c r="EU175" s="498"/>
      <c r="EV175" s="498"/>
      <c r="EW175" s="498"/>
      <c r="EX175" s="498"/>
      <c r="EY175" s="498"/>
      <c r="FC175" s="498" t="str">
        <f>$B$60</f>
        <v>ESTIMATE OF NEEDS FOR 2012-2013</v>
      </c>
      <c r="FD175" s="498"/>
      <c r="FE175" s="498"/>
      <c r="FF175" s="498"/>
      <c r="FG175" s="498"/>
      <c r="FH175" s="498"/>
      <c r="FI175" s="498"/>
      <c r="FJ175" s="498"/>
      <c r="FK175" s="498"/>
      <c r="FL175" s="498"/>
      <c r="FM175" s="498"/>
      <c r="FN175" s="498"/>
      <c r="FO175" s="498"/>
      <c r="FP175" s="498"/>
      <c r="FQ175" s="498"/>
      <c r="FR175" s="498"/>
      <c r="FS175" s="498"/>
      <c r="FT175" s="498"/>
      <c r="FU175" s="498"/>
      <c r="FV175" s="498"/>
      <c r="FW175" s="498"/>
      <c r="FX175" s="498"/>
      <c r="FY175" s="498"/>
      <c r="FZ175" s="498"/>
      <c r="GA175" s="498"/>
      <c r="GB175" s="498"/>
      <c r="GC175" s="498"/>
      <c r="GD175" s="498"/>
      <c r="GE175" s="498"/>
      <c r="GF175" s="498"/>
      <c r="GG175" s="498"/>
      <c r="GH175" s="498"/>
      <c r="GI175" s="498"/>
      <c r="GJ175" s="498"/>
      <c r="GK175" s="498"/>
      <c r="GL175" s="498"/>
      <c r="GM175" s="498"/>
      <c r="GN175" s="498"/>
      <c r="GO175" s="498"/>
      <c r="GP175" s="498"/>
      <c r="GQ175" s="498"/>
      <c r="GR175" s="498"/>
      <c r="GS175" s="498"/>
      <c r="GT175" s="498"/>
      <c r="GU175" s="498"/>
      <c r="GV175" s="498"/>
      <c r="GW175" s="498"/>
      <c r="GX175" s="498"/>
      <c r="GY175" s="498"/>
      <c r="GZ175" s="498"/>
    </row>
    <row r="176" spans="2:208" ht="12.75" customHeight="1" thickBot="1">
      <c r="B176" s="16" t="s">
        <v>30</v>
      </c>
      <c r="AY176" s="18" t="s">
        <v>380</v>
      </c>
      <c r="CY176" s="18" t="s">
        <v>357</v>
      </c>
      <c r="DB176" s="16" t="s">
        <v>30</v>
      </c>
      <c r="EY176" s="18" t="s">
        <v>358</v>
      </c>
      <c r="GZ176" s="18" t="s">
        <v>415</v>
      </c>
    </row>
    <row r="177" spans="2:208" ht="12.75" customHeight="1" thickTop="1">
      <c r="B177" s="499" t="s">
        <v>317</v>
      </c>
      <c r="C177" s="500"/>
      <c r="D177" s="500"/>
      <c r="E177" s="500"/>
      <c r="F177" s="500"/>
      <c r="G177" s="500"/>
      <c r="H177" s="500"/>
      <c r="I177" s="500"/>
      <c r="J177" s="500"/>
      <c r="K177" s="500"/>
      <c r="L177" s="500"/>
      <c r="M177" s="500"/>
      <c r="N177" s="500"/>
      <c r="O177" s="500"/>
      <c r="P177" s="500"/>
      <c r="Q177" s="500"/>
      <c r="R177" s="500"/>
      <c r="S177" s="500"/>
      <c r="T177" s="500"/>
      <c r="U177" s="500"/>
      <c r="V177" s="500"/>
      <c r="W177" s="500"/>
      <c r="X177" s="467"/>
      <c r="Y177" s="467"/>
      <c r="Z177" s="467"/>
      <c r="AA177" s="467"/>
      <c r="AB177" s="467"/>
      <c r="AC177" s="467"/>
      <c r="AD177" s="467"/>
      <c r="AE177" s="467"/>
      <c r="AF177" s="467"/>
      <c r="AG177" s="467"/>
      <c r="AH177" s="467"/>
      <c r="AI177" s="467"/>
      <c r="AJ177" s="467"/>
      <c r="AK177" s="467"/>
      <c r="AL177" s="467"/>
      <c r="AM177" s="467"/>
      <c r="AN177" s="467"/>
      <c r="AO177" s="467"/>
      <c r="AP177" s="467"/>
      <c r="AQ177" s="467"/>
      <c r="AR177" s="467"/>
      <c r="AS177" s="467"/>
      <c r="AT177" s="467"/>
      <c r="AU177" s="467"/>
      <c r="AV177" s="467"/>
      <c r="AW177" s="467"/>
      <c r="AX177" s="467"/>
      <c r="AY177" s="470"/>
      <c r="BB177" s="537" t="s">
        <v>245</v>
      </c>
      <c r="BC177" s="538"/>
      <c r="BD177" s="538"/>
      <c r="BE177" s="538"/>
      <c r="BF177" s="538"/>
      <c r="BG177" s="538"/>
      <c r="BH177" s="538"/>
      <c r="BI177" s="538"/>
      <c r="BJ177" s="538"/>
      <c r="BK177" s="538"/>
      <c r="BL177" s="538"/>
      <c r="BM177" s="538"/>
      <c r="BN177" s="538"/>
      <c r="BO177" s="538"/>
      <c r="BP177" s="538"/>
      <c r="BQ177" s="538"/>
      <c r="BR177" s="538"/>
      <c r="BS177" s="538"/>
      <c r="BT177" s="538"/>
      <c r="BU177" s="538"/>
      <c r="BV177" s="538"/>
      <c r="BW177" s="538"/>
      <c r="BX177" s="538"/>
      <c r="BY177" s="538"/>
      <c r="BZ177" s="538"/>
      <c r="CA177" s="538"/>
      <c r="CB177" s="538"/>
      <c r="CC177" s="538"/>
      <c r="CD177" s="538"/>
      <c r="CE177" s="538"/>
      <c r="CF177" s="538"/>
      <c r="CG177" s="538"/>
      <c r="CH177" s="538"/>
      <c r="CI177" s="538"/>
      <c r="CJ177" s="538"/>
      <c r="CK177" s="538"/>
      <c r="CL177" s="538"/>
      <c r="CM177" s="538"/>
      <c r="CN177" s="538"/>
      <c r="CO177" s="538"/>
      <c r="CP177" s="538"/>
      <c r="CQ177" s="538"/>
      <c r="CR177" s="538"/>
      <c r="CS177" s="538"/>
      <c r="CT177" s="538"/>
      <c r="CU177" s="538"/>
      <c r="CV177" s="538"/>
      <c r="CW177" s="538"/>
      <c r="CX177" s="538"/>
      <c r="CY177" s="539"/>
      <c r="DB177" s="499" t="s">
        <v>359</v>
      </c>
      <c r="DC177" s="500"/>
      <c r="DD177" s="500"/>
      <c r="DE177" s="500"/>
      <c r="DF177" s="500"/>
      <c r="DG177" s="500"/>
      <c r="DH177" s="500"/>
      <c r="DI177" s="500"/>
      <c r="DJ177" s="500"/>
      <c r="DK177" s="500"/>
      <c r="DL177" s="500"/>
      <c r="DM177" s="500"/>
      <c r="DN177" s="500"/>
      <c r="DO177" s="500"/>
      <c r="DP177" s="500"/>
      <c r="DQ177" s="500"/>
      <c r="DR177" s="500"/>
      <c r="DS177" s="500"/>
      <c r="DT177" s="500"/>
      <c r="DU177" s="500"/>
      <c r="DV177" s="500"/>
      <c r="DW177" s="500"/>
      <c r="DX177" s="467"/>
      <c r="DY177" s="467"/>
      <c r="DZ177" s="467"/>
      <c r="EA177" s="467"/>
      <c r="EB177" s="467"/>
      <c r="EC177" s="467"/>
      <c r="ED177" s="467"/>
      <c r="EE177" s="467"/>
      <c r="EF177" s="467"/>
      <c r="EG177" s="467"/>
      <c r="EH177" s="467"/>
      <c r="EI177" s="467"/>
      <c r="EJ177" s="467"/>
      <c r="EK177" s="467"/>
      <c r="EL177" s="467"/>
      <c r="EM177" s="467"/>
      <c r="EN177" s="467"/>
      <c r="EO177" s="467"/>
      <c r="EP177" s="467"/>
      <c r="EQ177" s="467"/>
      <c r="ER177" s="467"/>
      <c r="ES177" s="467"/>
      <c r="ET177" s="467"/>
      <c r="EU177" s="467"/>
      <c r="EV177" s="467"/>
      <c r="EW177" s="467"/>
      <c r="EX177" s="467"/>
      <c r="EY177" s="470"/>
      <c r="FC177" s="537" t="s">
        <v>245</v>
      </c>
      <c r="FD177" s="538"/>
      <c r="FE177" s="538"/>
      <c r="FF177" s="538"/>
      <c r="FG177" s="538"/>
      <c r="FH177" s="538"/>
      <c r="FI177" s="538"/>
      <c r="FJ177" s="538"/>
      <c r="FK177" s="538"/>
      <c r="FL177" s="538"/>
      <c r="FM177" s="538"/>
      <c r="FN177" s="538"/>
      <c r="FO177" s="538"/>
      <c r="FP177" s="538"/>
      <c r="FQ177" s="538"/>
      <c r="FR177" s="538"/>
      <c r="FS177" s="538"/>
      <c r="FT177" s="538"/>
      <c r="FU177" s="538"/>
      <c r="FV177" s="538"/>
      <c r="FW177" s="538"/>
      <c r="FX177" s="538"/>
      <c r="FY177" s="538"/>
      <c r="FZ177" s="538"/>
      <c r="GA177" s="538"/>
      <c r="GB177" s="538"/>
      <c r="GC177" s="538"/>
      <c r="GD177" s="538"/>
      <c r="GE177" s="538"/>
      <c r="GF177" s="538"/>
      <c r="GG177" s="538"/>
      <c r="GH177" s="538"/>
      <c r="GI177" s="538"/>
      <c r="GJ177" s="538"/>
      <c r="GK177" s="538"/>
      <c r="GL177" s="538"/>
      <c r="GM177" s="538"/>
      <c r="GN177" s="538"/>
      <c r="GO177" s="538"/>
      <c r="GP177" s="538"/>
      <c r="GQ177" s="538"/>
      <c r="GR177" s="538"/>
      <c r="GS177" s="538"/>
      <c r="GT177" s="538"/>
      <c r="GU177" s="538"/>
      <c r="GV177" s="538"/>
      <c r="GW177" s="538"/>
      <c r="GX177" s="538"/>
      <c r="GY177" s="538"/>
      <c r="GZ177" s="539"/>
    </row>
    <row r="178" spans="2:208" ht="12.75" customHeight="1">
      <c r="B178" s="534"/>
      <c r="C178" s="529"/>
      <c r="D178" s="529"/>
      <c r="E178" s="529"/>
      <c r="F178" s="529"/>
      <c r="G178" s="529"/>
      <c r="H178" s="529"/>
      <c r="I178" s="529"/>
      <c r="J178" s="529"/>
      <c r="K178" s="529"/>
      <c r="L178" s="529"/>
      <c r="M178" s="529"/>
      <c r="N178" s="529"/>
      <c r="O178" s="529"/>
      <c r="P178" s="529"/>
      <c r="Q178" s="529"/>
      <c r="R178" s="529"/>
      <c r="S178" s="529"/>
      <c r="T178" s="529"/>
      <c r="U178" s="529"/>
      <c r="V178" s="529"/>
      <c r="W178" s="529"/>
      <c r="X178" s="529" t="str">
        <f>"FISCAL YEAR ENDING JUNE 30, "&amp;Help!C18</f>
        <v>FISCAL YEAR ENDING JUNE 30, 2011</v>
      </c>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29"/>
      <c r="AY178" s="530"/>
      <c r="BB178" s="441" t="str">
        <f>"FISCAL YEAR ENDING JUNE 30, "&amp;Help!C18+1</f>
        <v>FISCAL YEAR ENDING JUNE 30, 2012</v>
      </c>
      <c r="BC178" s="442"/>
      <c r="BD178" s="442"/>
      <c r="BE178" s="442"/>
      <c r="BF178" s="442"/>
      <c r="BG178" s="442"/>
      <c r="BH178" s="442"/>
      <c r="BI178" s="442"/>
      <c r="BJ178" s="442"/>
      <c r="BK178" s="442"/>
      <c r="BL178" s="442"/>
      <c r="BM178" s="442"/>
      <c r="BN178" s="442"/>
      <c r="BO178" s="442"/>
      <c r="BP178" s="442"/>
      <c r="BQ178" s="442"/>
      <c r="BR178" s="442"/>
      <c r="BS178" s="442"/>
      <c r="BT178" s="442"/>
      <c r="BU178" s="442"/>
      <c r="BV178" s="442"/>
      <c r="BW178" s="442"/>
      <c r="BX178" s="442"/>
      <c r="BY178" s="442"/>
      <c r="BZ178" s="442"/>
      <c r="CA178" s="442"/>
      <c r="CB178" s="442"/>
      <c r="CC178" s="442"/>
      <c r="CD178" s="442"/>
      <c r="CE178" s="442"/>
      <c r="CF178" s="442"/>
      <c r="CG178" s="442"/>
      <c r="CH178" s="442"/>
      <c r="CI178" s="442"/>
      <c r="CJ178" s="442"/>
      <c r="CK178" s="443"/>
      <c r="CL178" s="444" t="str">
        <f>"FISCAL YEAR "&amp;Help!C18+1&amp;"-"&amp;Help!C18+2</f>
        <v>FISCAL YEAR 2012-2013</v>
      </c>
      <c r="CM178" s="442"/>
      <c r="CN178" s="442"/>
      <c r="CO178" s="442"/>
      <c r="CP178" s="442"/>
      <c r="CQ178" s="442"/>
      <c r="CR178" s="442"/>
      <c r="CS178" s="442"/>
      <c r="CT178" s="442"/>
      <c r="CU178" s="442"/>
      <c r="CV178" s="442"/>
      <c r="CW178" s="442"/>
      <c r="CX178" s="442"/>
      <c r="CY178" s="461"/>
      <c r="DB178" s="534"/>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t="str">
        <f>"FISCAL YEAR ENDING JUNE 30, "&amp;Help!C18</f>
        <v>FISCAL YEAR ENDING JUNE 30, 2011</v>
      </c>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30"/>
      <c r="FC178" s="441" t="str">
        <f>"FISCAL YEAR ENDING JUNE 30, "&amp;Help!C18+1</f>
        <v>FISCAL YEAR ENDING JUNE 30, 2012</v>
      </c>
      <c r="FD178" s="442"/>
      <c r="FE178" s="442"/>
      <c r="FF178" s="442"/>
      <c r="FG178" s="442"/>
      <c r="FH178" s="442"/>
      <c r="FI178" s="442"/>
      <c r="FJ178" s="442"/>
      <c r="FK178" s="442"/>
      <c r="FL178" s="442"/>
      <c r="FM178" s="442"/>
      <c r="FN178" s="442"/>
      <c r="FO178" s="442"/>
      <c r="FP178" s="442"/>
      <c r="FQ178" s="442"/>
      <c r="FR178" s="442"/>
      <c r="FS178" s="442"/>
      <c r="FT178" s="442"/>
      <c r="FU178" s="442"/>
      <c r="FV178" s="442"/>
      <c r="FW178" s="442"/>
      <c r="FX178" s="442"/>
      <c r="FY178" s="442"/>
      <c r="FZ178" s="442"/>
      <c r="GA178" s="442"/>
      <c r="GB178" s="442"/>
      <c r="GC178" s="442"/>
      <c r="GD178" s="442"/>
      <c r="GE178" s="442"/>
      <c r="GF178" s="442"/>
      <c r="GG178" s="442"/>
      <c r="GH178" s="442"/>
      <c r="GI178" s="442"/>
      <c r="GJ178" s="442"/>
      <c r="GK178" s="442"/>
      <c r="GL178" s="443"/>
      <c r="GM178" s="444" t="str">
        <f>"FISCAL YEAR "&amp;Help!C18+1&amp;"-"&amp;Help!C18+2</f>
        <v>FISCAL YEAR 2012-2013</v>
      </c>
      <c r="GN178" s="442"/>
      <c r="GO178" s="442"/>
      <c r="GP178" s="442"/>
      <c r="GQ178" s="442"/>
      <c r="GR178" s="442"/>
      <c r="GS178" s="442"/>
      <c r="GT178" s="442"/>
      <c r="GU178" s="442"/>
      <c r="GV178" s="442"/>
      <c r="GW178" s="442"/>
      <c r="GX178" s="442"/>
      <c r="GY178" s="442"/>
      <c r="GZ178" s="461"/>
    </row>
    <row r="179" spans="2:208" ht="12.75" customHeight="1">
      <c r="B179" s="534" t="s">
        <v>186</v>
      </c>
      <c r="C179" s="529"/>
      <c r="D179" s="529"/>
      <c r="E179" s="529"/>
      <c r="F179" s="529"/>
      <c r="G179" s="529"/>
      <c r="H179" s="529"/>
      <c r="I179" s="529"/>
      <c r="J179" s="529"/>
      <c r="K179" s="529"/>
      <c r="L179" s="529"/>
      <c r="M179" s="529"/>
      <c r="N179" s="529"/>
      <c r="O179" s="529"/>
      <c r="P179" s="529"/>
      <c r="Q179" s="529"/>
      <c r="R179" s="529"/>
      <c r="S179" s="529"/>
      <c r="T179" s="529"/>
      <c r="U179" s="529"/>
      <c r="V179" s="529"/>
      <c r="W179" s="529"/>
      <c r="X179" s="529" t="s">
        <v>188</v>
      </c>
      <c r="Y179" s="529"/>
      <c r="Z179" s="529"/>
      <c r="AA179" s="529"/>
      <c r="AB179" s="529"/>
      <c r="AC179" s="529"/>
      <c r="AD179" s="529"/>
      <c r="AE179" s="529" t="s">
        <v>189</v>
      </c>
      <c r="AF179" s="529"/>
      <c r="AG179" s="529"/>
      <c r="AH179" s="529"/>
      <c r="AI179" s="529"/>
      <c r="AJ179" s="529"/>
      <c r="AK179" s="529"/>
      <c r="AL179" s="529" t="s">
        <v>190</v>
      </c>
      <c r="AM179" s="529"/>
      <c r="AN179" s="529"/>
      <c r="AO179" s="529"/>
      <c r="AP179" s="529"/>
      <c r="AQ179" s="529"/>
      <c r="AR179" s="529"/>
      <c r="AS179" s="529" t="s">
        <v>191</v>
      </c>
      <c r="AT179" s="529"/>
      <c r="AU179" s="529"/>
      <c r="AV179" s="529"/>
      <c r="AW179" s="529"/>
      <c r="AX179" s="529"/>
      <c r="AY179" s="530"/>
      <c r="BB179" s="441"/>
      <c r="BC179" s="442"/>
      <c r="BD179" s="442"/>
      <c r="BE179" s="442"/>
      <c r="BF179" s="442"/>
      <c r="BG179" s="442"/>
      <c r="BH179" s="442"/>
      <c r="BI179" s="443"/>
      <c r="BJ179" s="444" t="s">
        <v>246</v>
      </c>
      <c r="BK179" s="442"/>
      <c r="BL179" s="442"/>
      <c r="BM179" s="442"/>
      <c r="BN179" s="442"/>
      <c r="BO179" s="442"/>
      <c r="BP179" s="443"/>
      <c r="BQ179" s="444" t="s">
        <v>189</v>
      </c>
      <c r="BR179" s="442"/>
      <c r="BS179" s="442"/>
      <c r="BT179" s="442"/>
      <c r="BU179" s="442"/>
      <c r="BV179" s="442"/>
      <c r="BW179" s="443"/>
      <c r="BX179" s="444" t="s">
        <v>188</v>
      </c>
      <c r="BY179" s="442"/>
      <c r="BZ179" s="442"/>
      <c r="CA179" s="442"/>
      <c r="CB179" s="442"/>
      <c r="CC179" s="442"/>
      <c r="CD179" s="443"/>
      <c r="CE179" s="444" t="s">
        <v>193</v>
      </c>
      <c r="CF179" s="442"/>
      <c r="CG179" s="442"/>
      <c r="CH179" s="442"/>
      <c r="CI179" s="442"/>
      <c r="CJ179" s="442"/>
      <c r="CK179" s="443"/>
      <c r="CL179" s="444" t="s">
        <v>247</v>
      </c>
      <c r="CM179" s="442"/>
      <c r="CN179" s="442"/>
      <c r="CO179" s="442"/>
      <c r="CP179" s="442"/>
      <c r="CQ179" s="442"/>
      <c r="CR179" s="443"/>
      <c r="CS179" s="444" t="s">
        <v>130</v>
      </c>
      <c r="CT179" s="442"/>
      <c r="CU179" s="442"/>
      <c r="CV179" s="442"/>
      <c r="CW179" s="442"/>
      <c r="CX179" s="442"/>
      <c r="CY179" s="461"/>
      <c r="DB179" s="534" t="s">
        <v>186</v>
      </c>
      <c r="DC179" s="529"/>
      <c r="DD179" s="529"/>
      <c r="DE179" s="529"/>
      <c r="DF179" s="529"/>
      <c r="DG179" s="529"/>
      <c r="DH179" s="529"/>
      <c r="DI179" s="529"/>
      <c r="DJ179" s="529"/>
      <c r="DK179" s="529"/>
      <c r="DL179" s="529"/>
      <c r="DM179" s="529"/>
      <c r="DN179" s="529"/>
      <c r="DO179" s="529"/>
      <c r="DP179" s="529"/>
      <c r="DQ179" s="529"/>
      <c r="DR179" s="529"/>
      <c r="DS179" s="529"/>
      <c r="DT179" s="529"/>
      <c r="DU179" s="529"/>
      <c r="DV179" s="529"/>
      <c r="DW179" s="529"/>
      <c r="DX179" s="529" t="s">
        <v>188</v>
      </c>
      <c r="DY179" s="529"/>
      <c r="DZ179" s="529"/>
      <c r="EA179" s="529"/>
      <c r="EB179" s="529"/>
      <c r="EC179" s="529"/>
      <c r="ED179" s="529"/>
      <c r="EE179" s="529" t="s">
        <v>189</v>
      </c>
      <c r="EF179" s="529"/>
      <c r="EG179" s="529"/>
      <c r="EH179" s="529"/>
      <c r="EI179" s="529"/>
      <c r="EJ179" s="529"/>
      <c r="EK179" s="529"/>
      <c r="EL179" s="529" t="s">
        <v>190</v>
      </c>
      <c r="EM179" s="529"/>
      <c r="EN179" s="529"/>
      <c r="EO179" s="529"/>
      <c r="EP179" s="529"/>
      <c r="EQ179" s="529"/>
      <c r="ER179" s="529"/>
      <c r="ES179" s="529" t="s">
        <v>191</v>
      </c>
      <c r="ET179" s="529"/>
      <c r="EU179" s="529"/>
      <c r="EV179" s="529"/>
      <c r="EW179" s="529"/>
      <c r="EX179" s="529"/>
      <c r="EY179" s="530"/>
      <c r="FC179" s="441"/>
      <c r="FD179" s="442"/>
      <c r="FE179" s="442"/>
      <c r="FF179" s="442"/>
      <c r="FG179" s="442"/>
      <c r="FH179" s="442"/>
      <c r="FI179" s="442"/>
      <c r="FJ179" s="443"/>
      <c r="FK179" s="444" t="s">
        <v>246</v>
      </c>
      <c r="FL179" s="442"/>
      <c r="FM179" s="442"/>
      <c r="FN179" s="442"/>
      <c r="FO179" s="442"/>
      <c r="FP179" s="442"/>
      <c r="FQ179" s="443"/>
      <c r="FR179" s="444" t="s">
        <v>189</v>
      </c>
      <c r="FS179" s="442"/>
      <c r="FT179" s="442"/>
      <c r="FU179" s="442"/>
      <c r="FV179" s="442"/>
      <c r="FW179" s="442"/>
      <c r="FX179" s="443"/>
      <c r="FY179" s="444" t="s">
        <v>188</v>
      </c>
      <c r="FZ179" s="442"/>
      <c r="GA179" s="442"/>
      <c r="GB179" s="442"/>
      <c r="GC179" s="442"/>
      <c r="GD179" s="442"/>
      <c r="GE179" s="443"/>
      <c r="GF179" s="444" t="s">
        <v>193</v>
      </c>
      <c r="GG179" s="442"/>
      <c r="GH179" s="442"/>
      <c r="GI179" s="442"/>
      <c r="GJ179" s="442"/>
      <c r="GK179" s="442"/>
      <c r="GL179" s="443"/>
      <c r="GM179" s="444" t="s">
        <v>247</v>
      </c>
      <c r="GN179" s="442"/>
      <c r="GO179" s="442"/>
      <c r="GP179" s="442"/>
      <c r="GQ179" s="442"/>
      <c r="GR179" s="442"/>
      <c r="GS179" s="443"/>
      <c r="GT179" s="444" t="s">
        <v>130</v>
      </c>
      <c r="GU179" s="442"/>
      <c r="GV179" s="442"/>
      <c r="GW179" s="442"/>
      <c r="GX179" s="442"/>
      <c r="GY179" s="442"/>
      <c r="GZ179" s="461"/>
    </row>
    <row r="180" spans="2:208" ht="12.75" customHeight="1">
      <c r="B180" s="534" t="s">
        <v>187</v>
      </c>
      <c r="C180" s="529"/>
      <c r="D180" s="529"/>
      <c r="E180" s="529"/>
      <c r="F180" s="529"/>
      <c r="G180" s="529"/>
      <c r="H180" s="529"/>
      <c r="I180" s="529"/>
      <c r="J180" s="529"/>
      <c r="K180" s="529"/>
      <c r="L180" s="529"/>
      <c r="M180" s="529"/>
      <c r="N180" s="529"/>
      <c r="O180" s="529"/>
      <c r="P180" s="529"/>
      <c r="Q180" s="529"/>
      <c r="R180" s="529"/>
      <c r="S180" s="529"/>
      <c r="T180" s="529"/>
      <c r="U180" s="529"/>
      <c r="V180" s="529"/>
      <c r="W180" s="529"/>
      <c r="X180" s="529" t="str">
        <f>"6-30-"&amp;Help!C18</f>
        <v>6-30-2011</v>
      </c>
      <c r="Y180" s="529"/>
      <c r="Z180" s="529"/>
      <c r="AA180" s="529"/>
      <c r="AB180" s="529"/>
      <c r="AC180" s="529"/>
      <c r="AD180" s="529"/>
      <c r="AE180" s="529" t="s">
        <v>192</v>
      </c>
      <c r="AF180" s="529"/>
      <c r="AG180" s="529"/>
      <c r="AH180" s="529"/>
      <c r="AI180" s="529"/>
      <c r="AJ180" s="529"/>
      <c r="AK180" s="529"/>
      <c r="AL180" s="529" t="s">
        <v>193</v>
      </c>
      <c r="AM180" s="529"/>
      <c r="AN180" s="529"/>
      <c r="AO180" s="529"/>
      <c r="AP180" s="529"/>
      <c r="AQ180" s="529"/>
      <c r="AR180" s="529"/>
      <c r="AS180" s="535" t="s">
        <v>194</v>
      </c>
      <c r="AT180" s="535"/>
      <c r="AU180" s="535"/>
      <c r="AV180" s="535"/>
      <c r="AW180" s="535"/>
      <c r="AX180" s="535"/>
      <c r="AY180" s="536"/>
      <c r="BB180" s="441" t="s">
        <v>248</v>
      </c>
      <c r="BC180" s="442"/>
      <c r="BD180" s="442"/>
      <c r="BE180" s="442"/>
      <c r="BF180" s="442"/>
      <c r="BG180" s="442"/>
      <c r="BH180" s="442"/>
      <c r="BI180" s="443"/>
      <c r="BJ180" s="444" t="s">
        <v>249</v>
      </c>
      <c r="BK180" s="442"/>
      <c r="BL180" s="442"/>
      <c r="BM180" s="442"/>
      <c r="BN180" s="442"/>
      <c r="BO180" s="442"/>
      <c r="BP180" s="443"/>
      <c r="BQ180" s="444" t="s">
        <v>195</v>
      </c>
      <c r="BR180" s="442"/>
      <c r="BS180" s="442"/>
      <c r="BT180" s="442"/>
      <c r="BU180" s="442"/>
      <c r="BV180" s="442"/>
      <c r="BW180" s="443"/>
      <c r="BX180" s="444"/>
      <c r="BY180" s="442"/>
      <c r="BZ180" s="442"/>
      <c r="CA180" s="442"/>
      <c r="CB180" s="442"/>
      <c r="CC180" s="442"/>
      <c r="CD180" s="443"/>
      <c r="CE180" s="444" t="s">
        <v>190</v>
      </c>
      <c r="CF180" s="442"/>
      <c r="CG180" s="442"/>
      <c r="CH180" s="442"/>
      <c r="CI180" s="442"/>
      <c r="CJ180" s="442"/>
      <c r="CK180" s="443"/>
      <c r="CL180" s="444" t="s">
        <v>128</v>
      </c>
      <c r="CM180" s="442"/>
      <c r="CN180" s="442"/>
      <c r="CO180" s="442"/>
      <c r="CP180" s="442"/>
      <c r="CQ180" s="442"/>
      <c r="CR180" s="443"/>
      <c r="CS180" s="444" t="s">
        <v>1075</v>
      </c>
      <c r="CT180" s="442"/>
      <c r="CU180" s="442"/>
      <c r="CV180" s="442"/>
      <c r="CW180" s="442"/>
      <c r="CX180" s="442"/>
      <c r="CY180" s="461"/>
      <c r="DB180" s="534" t="s">
        <v>187</v>
      </c>
      <c r="DC180" s="529"/>
      <c r="DD180" s="529"/>
      <c r="DE180" s="529"/>
      <c r="DF180" s="529"/>
      <c r="DG180" s="529"/>
      <c r="DH180" s="529"/>
      <c r="DI180" s="529"/>
      <c r="DJ180" s="529"/>
      <c r="DK180" s="529"/>
      <c r="DL180" s="529"/>
      <c r="DM180" s="529"/>
      <c r="DN180" s="529"/>
      <c r="DO180" s="529"/>
      <c r="DP180" s="529"/>
      <c r="DQ180" s="529"/>
      <c r="DR180" s="529"/>
      <c r="DS180" s="529"/>
      <c r="DT180" s="529"/>
      <c r="DU180" s="529"/>
      <c r="DV180" s="529"/>
      <c r="DW180" s="529"/>
      <c r="DX180" s="529" t="str">
        <f>"6-30-"&amp;Help!C18</f>
        <v>6-30-2011</v>
      </c>
      <c r="DY180" s="529"/>
      <c r="DZ180" s="529"/>
      <c r="EA180" s="529"/>
      <c r="EB180" s="529"/>
      <c r="EC180" s="529"/>
      <c r="ED180" s="529"/>
      <c r="EE180" s="529" t="s">
        <v>192</v>
      </c>
      <c r="EF180" s="529"/>
      <c r="EG180" s="529"/>
      <c r="EH180" s="529"/>
      <c r="EI180" s="529"/>
      <c r="EJ180" s="529"/>
      <c r="EK180" s="529"/>
      <c r="EL180" s="529" t="s">
        <v>193</v>
      </c>
      <c r="EM180" s="529"/>
      <c r="EN180" s="529"/>
      <c r="EO180" s="529"/>
      <c r="EP180" s="529"/>
      <c r="EQ180" s="529"/>
      <c r="ER180" s="529"/>
      <c r="ES180" s="535" t="s">
        <v>194</v>
      </c>
      <c r="ET180" s="535"/>
      <c r="EU180" s="535"/>
      <c r="EV180" s="535"/>
      <c r="EW180" s="535"/>
      <c r="EX180" s="535"/>
      <c r="EY180" s="536"/>
      <c r="FC180" s="441" t="s">
        <v>248</v>
      </c>
      <c r="FD180" s="442"/>
      <c r="FE180" s="442"/>
      <c r="FF180" s="442"/>
      <c r="FG180" s="442"/>
      <c r="FH180" s="442"/>
      <c r="FI180" s="442"/>
      <c r="FJ180" s="443"/>
      <c r="FK180" s="444" t="s">
        <v>249</v>
      </c>
      <c r="FL180" s="442"/>
      <c r="FM180" s="442"/>
      <c r="FN180" s="442"/>
      <c r="FO180" s="442"/>
      <c r="FP180" s="442"/>
      <c r="FQ180" s="443"/>
      <c r="FR180" s="444" t="s">
        <v>195</v>
      </c>
      <c r="FS180" s="442"/>
      <c r="FT180" s="442"/>
      <c r="FU180" s="442"/>
      <c r="FV180" s="442"/>
      <c r="FW180" s="442"/>
      <c r="FX180" s="443"/>
      <c r="FY180" s="444"/>
      <c r="FZ180" s="442"/>
      <c r="GA180" s="442"/>
      <c r="GB180" s="442"/>
      <c r="GC180" s="442"/>
      <c r="GD180" s="442"/>
      <c r="GE180" s="443"/>
      <c r="GF180" s="444" t="s">
        <v>190</v>
      </c>
      <c r="GG180" s="442"/>
      <c r="GH180" s="442"/>
      <c r="GI180" s="442"/>
      <c r="GJ180" s="442"/>
      <c r="GK180" s="442"/>
      <c r="GL180" s="443"/>
      <c r="GM180" s="444" t="s">
        <v>128</v>
      </c>
      <c r="GN180" s="442"/>
      <c r="GO180" s="442"/>
      <c r="GP180" s="442"/>
      <c r="GQ180" s="442"/>
      <c r="GR180" s="442"/>
      <c r="GS180" s="443"/>
      <c r="GT180" s="444" t="s">
        <v>1075</v>
      </c>
      <c r="GU180" s="442"/>
      <c r="GV180" s="442"/>
      <c r="GW180" s="442"/>
      <c r="GX180" s="442"/>
      <c r="GY180" s="442"/>
      <c r="GZ180" s="461"/>
    </row>
    <row r="181" spans="2:208" ht="12.75" customHeight="1">
      <c r="B181" s="534"/>
      <c r="C181" s="529"/>
      <c r="D181" s="529"/>
      <c r="E181" s="529"/>
      <c r="F181" s="529"/>
      <c r="G181" s="529"/>
      <c r="H181" s="529"/>
      <c r="I181" s="529"/>
      <c r="J181" s="529"/>
      <c r="K181" s="529"/>
      <c r="L181" s="529"/>
      <c r="M181" s="529"/>
      <c r="N181" s="529"/>
      <c r="O181" s="529"/>
      <c r="P181" s="529"/>
      <c r="Q181" s="529"/>
      <c r="R181" s="529"/>
      <c r="S181" s="529"/>
      <c r="T181" s="529"/>
      <c r="U181" s="529"/>
      <c r="V181" s="529"/>
      <c r="W181" s="529"/>
      <c r="X181" s="529"/>
      <c r="Y181" s="529"/>
      <c r="Z181" s="529"/>
      <c r="AA181" s="529"/>
      <c r="AB181" s="529"/>
      <c r="AC181" s="529"/>
      <c r="AD181" s="529"/>
      <c r="AE181" s="529" t="s">
        <v>195</v>
      </c>
      <c r="AF181" s="529"/>
      <c r="AG181" s="529"/>
      <c r="AH181" s="529"/>
      <c r="AI181" s="529"/>
      <c r="AJ181" s="529"/>
      <c r="AK181" s="529"/>
      <c r="AL181" s="535" t="s">
        <v>194</v>
      </c>
      <c r="AM181" s="535"/>
      <c r="AN181" s="535"/>
      <c r="AO181" s="535"/>
      <c r="AP181" s="535"/>
      <c r="AQ181" s="535"/>
      <c r="AR181" s="535"/>
      <c r="AS181" s="529"/>
      <c r="AT181" s="529"/>
      <c r="AU181" s="529"/>
      <c r="AV181" s="529"/>
      <c r="AW181" s="529"/>
      <c r="AX181" s="529"/>
      <c r="AY181" s="530"/>
      <c r="BB181" s="441" t="s">
        <v>251</v>
      </c>
      <c r="BC181" s="442"/>
      <c r="BD181" s="442"/>
      <c r="BE181" s="442"/>
      <c r="BF181" s="442"/>
      <c r="BG181" s="442"/>
      <c r="BH181" s="442"/>
      <c r="BI181" s="443"/>
      <c r="BJ181" s="495" t="s">
        <v>194</v>
      </c>
      <c r="BK181" s="496"/>
      <c r="BL181" s="496"/>
      <c r="BM181" s="496"/>
      <c r="BN181" s="496"/>
      <c r="BO181" s="496"/>
      <c r="BP181" s="497"/>
      <c r="BQ181" s="444"/>
      <c r="BR181" s="442"/>
      <c r="BS181" s="442"/>
      <c r="BT181" s="442"/>
      <c r="BU181" s="442"/>
      <c r="BV181" s="442"/>
      <c r="BW181" s="443"/>
      <c r="BX181" s="444"/>
      <c r="BY181" s="442"/>
      <c r="BZ181" s="442"/>
      <c r="CA181" s="442"/>
      <c r="CB181" s="442"/>
      <c r="CC181" s="442"/>
      <c r="CD181" s="443"/>
      <c r="CE181" s="444" t="s">
        <v>250</v>
      </c>
      <c r="CF181" s="442"/>
      <c r="CG181" s="442"/>
      <c r="CH181" s="442"/>
      <c r="CI181" s="442"/>
      <c r="CJ181" s="442"/>
      <c r="CK181" s="443"/>
      <c r="CL181" s="444" t="s">
        <v>253</v>
      </c>
      <c r="CM181" s="442"/>
      <c r="CN181" s="442"/>
      <c r="CO181" s="442"/>
      <c r="CP181" s="442"/>
      <c r="CQ181" s="442"/>
      <c r="CR181" s="443"/>
      <c r="CS181" s="444" t="s">
        <v>131</v>
      </c>
      <c r="CT181" s="442"/>
      <c r="CU181" s="442"/>
      <c r="CV181" s="442"/>
      <c r="CW181" s="442"/>
      <c r="CX181" s="442"/>
      <c r="CY181" s="461"/>
      <c r="DB181" s="534"/>
      <c r="DC181" s="529"/>
      <c r="DD181" s="529"/>
      <c r="DE181" s="529"/>
      <c r="DF181" s="529"/>
      <c r="DG181" s="529"/>
      <c r="DH181" s="529"/>
      <c r="DI181" s="529"/>
      <c r="DJ181" s="529"/>
      <c r="DK181" s="529"/>
      <c r="DL181" s="529"/>
      <c r="DM181" s="529"/>
      <c r="DN181" s="529"/>
      <c r="DO181" s="529"/>
      <c r="DP181" s="529"/>
      <c r="DQ181" s="529"/>
      <c r="DR181" s="529"/>
      <c r="DS181" s="529"/>
      <c r="DT181" s="529"/>
      <c r="DU181" s="529"/>
      <c r="DV181" s="529"/>
      <c r="DW181" s="529"/>
      <c r="DX181" s="529"/>
      <c r="DY181" s="529"/>
      <c r="DZ181" s="529"/>
      <c r="EA181" s="529"/>
      <c r="EB181" s="529"/>
      <c r="EC181" s="529"/>
      <c r="ED181" s="529"/>
      <c r="EE181" s="529" t="s">
        <v>195</v>
      </c>
      <c r="EF181" s="529"/>
      <c r="EG181" s="529"/>
      <c r="EH181" s="529"/>
      <c r="EI181" s="529"/>
      <c r="EJ181" s="529"/>
      <c r="EK181" s="529"/>
      <c r="EL181" s="535" t="s">
        <v>194</v>
      </c>
      <c r="EM181" s="535"/>
      <c r="EN181" s="535"/>
      <c r="EO181" s="535"/>
      <c r="EP181" s="535"/>
      <c r="EQ181" s="535"/>
      <c r="ER181" s="535"/>
      <c r="ES181" s="529"/>
      <c r="ET181" s="529"/>
      <c r="EU181" s="529"/>
      <c r="EV181" s="529"/>
      <c r="EW181" s="529"/>
      <c r="EX181" s="529"/>
      <c r="EY181" s="530"/>
      <c r="FC181" s="441" t="s">
        <v>251</v>
      </c>
      <c r="FD181" s="442"/>
      <c r="FE181" s="442"/>
      <c r="FF181" s="442"/>
      <c r="FG181" s="442"/>
      <c r="FH181" s="442"/>
      <c r="FI181" s="442"/>
      <c r="FJ181" s="443"/>
      <c r="FK181" s="495" t="s">
        <v>194</v>
      </c>
      <c r="FL181" s="496"/>
      <c r="FM181" s="496"/>
      <c r="FN181" s="496"/>
      <c r="FO181" s="496"/>
      <c r="FP181" s="496"/>
      <c r="FQ181" s="497"/>
      <c r="FR181" s="444"/>
      <c r="FS181" s="442"/>
      <c r="FT181" s="442"/>
      <c r="FU181" s="442"/>
      <c r="FV181" s="442"/>
      <c r="FW181" s="442"/>
      <c r="FX181" s="443"/>
      <c r="FY181" s="444"/>
      <c r="FZ181" s="442"/>
      <c r="GA181" s="442"/>
      <c r="GB181" s="442"/>
      <c r="GC181" s="442"/>
      <c r="GD181" s="442"/>
      <c r="GE181" s="443"/>
      <c r="GF181" s="444" t="s">
        <v>250</v>
      </c>
      <c r="GG181" s="442"/>
      <c r="GH181" s="442"/>
      <c r="GI181" s="442"/>
      <c r="GJ181" s="442"/>
      <c r="GK181" s="442"/>
      <c r="GL181" s="443"/>
      <c r="GM181" s="444" t="s">
        <v>253</v>
      </c>
      <c r="GN181" s="442"/>
      <c r="GO181" s="442"/>
      <c r="GP181" s="442"/>
      <c r="GQ181" s="442"/>
      <c r="GR181" s="442"/>
      <c r="GS181" s="443"/>
      <c r="GT181" s="444" t="s">
        <v>131</v>
      </c>
      <c r="GU181" s="442"/>
      <c r="GV181" s="442"/>
      <c r="GW181" s="442"/>
      <c r="GX181" s="442"/>
      <c r="GY181" s="442"/>
      <c r="GZ181" s="461"/>
    </row>
    <row r="182" spans="2:208" ht="12.75" customHeight="1" thickBot="1">
      <c r="B182" s="531"/>
      <c r="C182" s="532"/>
      <c r="D182" s="532"/>
      <c r="E182" s="532"/>
      <c r="F182" s="532"/>
      <c r="G182" s="532"/>
      <c r="H182" s="532"/>
      <c r="I182" s="532"/>
      <c r="J182" s="532"/>
      <c r="K182" s="532"/>
      <c r="L182" s="532"/>
      <c r="M182" s="532"/>
      <c r="N182" s="532"/>
      <c r="O182" s="532"/>
      <c r="P182" s="532"/>
      <c r="Q182" s="532"/>
      <c r="R182" s="532"/>
      <c r="S182" s="532"/>
      <c r="T182" s="532"/>
      <c r="U182" s="532"/>
      <c r="V182" s="532"/>
      <c r="W182" s="532"/>
      <c r="X182" s="532"/>
      <c r="Y182" s="532"/>
      <c r="Z182" s="532"/>
      <c r="AA182" s="532"/>
      <c r="AB182" s="532"/>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2"/>
      <c r="AY182" s="533"/>
      <c r="BB182" s="494" t="s">
        <v>254</v>
      </c>
      <c r="BC182" s="489"/>
      <c r="BD182" s="489"/>
      <c r="BE182" s="490"/>
      <c r="BF182" s="488" t="s">
        <v>255</v>
      </c>
      <c r="BG182" s="489"/>
      <c r="BH182" s="489"/>
      <c r="BI182" s="490"/>
      <c r="BJ182" s="438"/>
      <c r="BK182" s="433"/>
      <c r="BL182" s="433"/>
      <c r="BM182" s="433"/>
      <c r="BN182" s="433"/>
      <c r="BO182" s="433"/>
      <c r="BP182" s="434"/>
      <c r="BQ182" s="438"/>
      <c r="BR182" s="433"/>
      <c r="BS182" s="433"/>
      <c r="BT182" s="433"/>
      <c r="BU182" s="433"/>
      <c r="BV182" s="433"/>
      <c r="BW182" s="434"/>
      <c r="BX182" s="438"/>
      <c r="BY182" s="433"/>
      <c r="BZ182" s="433"/>
      <c r="CA182" s="433"/>
      <c r="CB182" s="433"/>
      <c r="CC182" s="433"/>
      <c r="CD182" s="434"/>
      <c r="CE182" s="488" t="s">
        <v>252</v>
      </c>
      <c r="CF182" s="489"/>
      <c r="CG182" s="489"/>
      <c r="CH182" s="489"/>
      <c r="CI182" s="489"/>
      <c r="CJ182" s="489"/>
      <c r="CK182" s="490"/>
      <c r="CL182" s="438" t="s">
        <v>256</v>
      </c>
      <c r="CM182" s="433"/>
      <c r="CN182" s="433"/>
      <c r="CO182" s="433"/>
      <c r="CP182" s="433"/>
      <c r="CQ182" s="433"/>
      <c r="CR182" s="434"/>
      <c r="CS182" s="438"/>
      <c r="CT182" s="433"/>
      <c r="CU182" s="433"/>
      <c r="CV182" s="433"/>
      <c r="CW182" s="433"/>
      <c r="CX182" s="433"/>
      <c r="CY182" s="491"/>
      <c r="DB182" s="531"/>
      <c r="DC182" s="532"/>
      <c r="DD182" s="532"/>
      <c r="DE182" s="532"/>
      <c r="DF182" s="532"/>
      <c r="DG182" s="532"/>
      <c r="DH182" s="532"/>
      <c r="DI182" s="532"/>
      <c r="DJ182" s="532"/>
      <c r="DK182" s="532"/>
      <c r="DL182" s="532"/>
      <c r="DM182" s="532"/>
      <c r="DN182" s="532"/>
      <c r="DO182" s="532"/>
      <c r="DP182" s="532"/>
      <c r="DQ182" s="532"/>
      <c r="DR182" s="532"/>
      <c r="DS182" s="532"/>
      <c r="DT182" s="532"/>
      <c r="DU182" s="532"/>
      <c r="DV182" s="532"/>
      <c r="DW182" s="532"/>
      <c r="DX182" s="532"/>
      <c r="DY182" s="532"/>
      <c r="DZ182" s="532"/>
      <c r="EA182" s="532"/>
      <c r="EB182" s="532"/>
      <c r="EC182" s="532"/>
      <c r="ED182" s="532"/>
      <c r="EE182" s="532"/>
      <c r="EF182" s="532"/>
      <c r="EG182" s="532"/>
      <c r="EH182" s="532"/>
      <c r="EI182" s="532"/>
      <c r="EJ182" s="532"/>
      <c r="EK182" s="532"/>
      <c r="EL182" s="532"/>
      <c r="EM182" s="532"/>
      <c r="EN182" s="532"/>
      <c r="EO182" s="532"/>
      <c r="EP182" s="532"/>
      <c r="EQ182" s="532"/>
      <c r="ER182" s="532"/>
      <c r="ES182" s="532"/>
      <c r="ET182" s="532"/>
      <c r="EU182" s="532"/>
      <c r="EV182" s="532"/>
      <c r="EW182" s="532"/>
      <c r="EX182" s="532"/>
      <c r="EY182" s="533"/>
      <c r="FC182" s="494" t="s">
        <v>254</v>
      </c>
      <c r="FD182" s="489"/>
      <c r="FE182" s="489"/>
      <c r="FF182" s="490"/>
      <c r="FG182" s="488" t="s">
        <v>255</v>
      </c>
      <c r="FH182" s="489"/>
      <c r="FI182" s="489"/>
      <c r="FJ182" s="490"/>
      <c r="FK182" s="438"/>
      <c r="FL182" s="433"/>
      <c r="FM182" s="433"/>
      <c r="FN182" s="433"/>
      <c r="FO182" s="433"/>
      <c r="FP182" s="433"/>
      <c r="FQ182" s="434"/>
      <c r="FR182" s="438"/>
      <c r="FS182" s="433"/>
      <c r="FT182" s="433"/>
      <c r="FU182" s="433"/>
      <c r="FV182" s="433"/>
      <c r="FW182" s="433"/>
      <c r="FX182" s="434"/>
      <c r="FY182" s="438"/>
      <c r="FZ182" s="433"/>
      <c r="GA182" s="433"/>
      <c r="GB182" s="433"/>
      <c r="GC182" s="433"/>
      <c r="GD182" s="433"/>
      <c r="GE182" s="434"/>
      <c r="GF182" s="488" t="s">
        <v>252</v>
      </c>
      <c r="GG182" s="489"/>
      <c r="GH182" s="489"/>
      <c r="GI182" s="489"/>
      <c r="GJ182" s="489"/>
      <c r="GK182" s="489"/>
      <c r="GL182" s="490"/>
      <c r="GM182" s="438" t="s">
        <v>256</v>
      </c>
      <c r="GN182" s="433"/>
      <c r="GO182" s="433"/>
      <c r="GP182" s="433"/>
      <c r="GQ182" s="433"/>
      <c r="GR182" s="433"/>
      <c r="GS182" s="434"/>
      <c r="GT182" s="438"/>
      <c r="GU182" s="433"/>
      <c r="GV182" s="433"/>
      <c r="GW182" s="433"/>
      <c r="GX182" s="433"/>
      <c r="GY182" s="433"/>
      <c r="GZ182" s="491"/>
    </row>
    <row r="183" spans="2:208" ht="12.75" customHeight="1" thickTop="1">
      <c r="B183" s="508" t="s">
        <v>308</v>
      </c>
      <c r="C183" s="509"/>
      <c r="D183" s="509"/>
      <c r="E183" s="509"/>
      <c r="F183" s="509"/>
      <c r="G183" s="509"/>
      <c r="H183" s="509"/>
      <c r="I183" s="509"/>
      <c r="J183" s="509"/>
      <c r="K183" s="509"/>
      <c r="L183" s="509"/>
      <c r="M183" s="509"/>
      <c r="N183" s="509"/>
      <c r="O183" s="509"/>
      <c r="P183" s="509"/>
      <c r="Q183" s="509"/>
      <c r="R183" s="509"/>
      <c r="S183" s="509"/>
      <c r="T183" s="509"/>
      <c r="U183" s="509"/>
      <c r="V183" s="509"/>
      <c r="W183" s="510"/>
      <c r="X183" s="478"/>
      <c r="Y183" s="478"/>
      <c r="Z183" s="478"/>
      <c r="AA183" s="478"/>
      <c r="AB183" s="478"/>
      <c r="AC183" s="478"/>
      <c r="AD183" s="478"/>
      <c r="AE183" s="478"/>
      <c r="AF183" s="478"/>
      <c r="AG183" s="478"/>
      <c r="AH183" s="478"/>
      <c r="AI183" s="478"/>
      <c r="AJ183" s="478"/>
      <c r="AK183" s="478"/>
      <c r="AL183" s="478"/>
      <c r="AM183" s="478"/>
      <c r="AN183" s="478"/>
      <c r="AO183" s="478"/>
      <c r="AP183" s="478"/>
      <c r="AQ183" s="478"/>
      <c r="AR183" s="478"/>
      <c r="AS183" s="478"/>
      <c r="AT183" s="478"/>
      <c r="AU183" s="478"/>
      <c r="AV183" s="478"/>
      <c r="AW183" s="478"/>
      <c r="AX183" s="478"/>
      <c r="AY183" s="478"/>
      <c r="BB183" s="466"/>
      <c r="BC183" s="467"/>
      <c r="BD183" s="467"/>
      <c r="BE183" s="468"/>
      <c r="BF183" s="469"/>
      <c r="BG183" s="467"/>
      <c r="BH183" s="467"/>
      <c r="BI183" s="468"/>
      <c r="BJ183" s="469"/>
      <c r="BK183" s="467"/>
      <c r="BL183" s="467"/>
      <c r="BM183" s="467"/>
      <c r="BN183" s="467"/>
      <c r="BO183" s="467"/>
      <c r="BP183" s="468"/>
      <c r="BQ183" s="469"/>
      <c r="BR183" s="467"/>
      <c r="BS183" s="467"/>
      <c r="BT183" s="467"/>
      <c r="BU183" s="467"/>
      <c r="BV183" s="467"/>
      <c r="BW183" s="468"/>
      <c r="BX183" s="469"/>
      <c r="BY183" s="467"/>
      <c r="BZ183" s="467"/>
      <c r="CA183" s="467"/>
      <c r="CB183" s="467"/>
      <c r="CC183" s="467"/>
      <c r="CD183" s="468"/>
      <c r="CE183" s="469"/>
      <c r="CF183" s="467"/>
      <c r="CG183" s="467"/>
      <c r="CH183" s="467"/>
      <c r="CI183" s="467"/>
      <c r="CJ183" s="467"/>
      <c r="CK183" s="468"/>
      <c r="CL183" s="469"/>
      <c r="CM183" s="467"/>
      <c r="CN183" s="467"/>
      <c r="CO183" s="467"/>
      <c r="CP183" s="467"/>
      <c r="CQ183" s="467"/>
      <c r="CR183" s="468"/>
      <c r="CS183" s="469"/>
      <c r="CT183" s="467"/>
      <c r="CU183" s="467"/>
      <c r="CV183" s="467"/>
      <c r="CW183" s="467"/>
      <c r="CX183" s="467"/>
      <c r="CY183" s="470"/>
      <c r="DB183" s="508" t="s">
        <v>360</v>
      </c>
      <c r="DC183" s="509"/>
      <c r="DD183" s="509"/>
      <c r="DE183" s="509"/>
      <c r="DF183" s="509"/>
      <c r="DG183" s="509"/>
      <c r="DH183" s="509"/>
      <c r="DI183" s="509"/>
      <c r="DJ183" s="509"/>
      <c r="DK183" s="509"/>
      <c r="DL183" s="509"/>
      <c r="DM183" s="509"/>
      <c r="DN183" s="509"/>
      <c r="DO183" s="509"/>
      <c r="DP183" s="509"/>
      <c r="DQ183" s="509"/>
      <c r="DR183" s="509"/>
      <c r="DS183" s="509"/>
      <c r="DT183" s="509"/>
      <c r="DU183" s="509"/>
      <c r="DV183" s="509"/>
      <c r="DW183" s="510"/>
      <c r="DX183" s="478"/>
      <c r="DY183" s="478"/>
      <c r="DZ183" s="478"/>
      <c r="EA183" s="478"/>
      <c r="EB183" s="478"/>
      <c r="EC183" s="478"/>
      <c r="ED183" s="478"/>
      <c r="EE183" s="478"/>
      <c r="EF183" s="478"/>
      <c r="EG183" s="478"/>
      <c r="EH183" s="478"/>
      <c r="EI183" s="478"/>
      <c r="EJ183" s="478"/>
      <c r="EK183" s="478"/>
      <c r="EL183" s="478"/>
      <c r="EM183" s="478"/>
      <c r="EN183" s="478"/>
      <c r="EO183" s="478"/>
      <c r="EP183" s="478"/>
      <c r="EQ183" s="478"/>
      <c r="ER183" s="478"/>
      <c r="ES183" s="478"/>
      <c r="ET183" s="478"/>
      <c r="EU183" s="478"/>
      <c r="EV183" s="478"/>
      <c r="EW183" s="478"/>
      <c r="EX183" s="478"/>
      <c r="EY183" s="478"/>
      <c r="FC183" s="466"/>
      <c r="FD183" s="467"/>
      <c r="FE183" s="467"/>
      <c r="FF183" s="468"/>
      <c r="FG183" s="469"/>
      <c r="FH183" s="467"/>
      <c r="FI183" s="467"/>
      <c r="FJ183" s="468"/>
      <c r="FK183" s="469"/>
      <c r="FL183" s="467"/>
      <c r="FM183" s="467"/>
      <c r="FN183" s="467"/>
      <c r="FO183" s="467"/>
      <c r="FP183" s="467"/>
      <c r="FQ183" s="468"/>
      <c r="FR183" s="469"/>
      <c r="FS183" s="467"/>
      <c r="FT183" s="467"/>
      <c r="FU183" s="467"/>
      <c r="FV183" s="467"/>
      <c r="FW183" s="467"/>
      <c r="FX183" s="468"/>
      <c r="FY183" s="469"/>
      <c r="FZ183" s="467"/>
      <c r="GA183" s="467"/>
      <c r="GB183" s="467"/>
      <c r="GC183" s="467"/>
      <c r="GD183" s="467"/>
      <c r="GE183" s="468"/>
      <c r="GF183" s="469"/>
      <c r="GG183" s="467"/>
      <c r="GH183" s="467"/>
      <c r="GI183" s="467"/>
      <c r="GJ183" s="467"/>
      <c r="GK183" s="467"/>
      <c r="GL183" s="468"/>
      <c r="GM183" s="469"/>
      <c r="GN183" s="467"/>
      <c r="GO183" s="467"/>
      <c r="GP183" s="467"/>
      <c r="GQ183" s="467"/>
      <c r="GR183" s="467"/>
      <c r="GS183" s="468"/>
      <c r="GT183" s="469"/>
      <c r="GU183" s="467"/>
      <c r="GV183" s="467"/>
      <c r="GW183" s="467"/>
      <c r="GX183" s="467"/>
      <c r="GY183" s="467"/>
      <c r="GZ183" s="470"/>
    </row>
    <row r="184" spans="2:208" ht="12.75" customHeight="1">
      <c r="B184" s="543" t="s">
        <v>309</v>
      </c>
      <c r="C184" s="544"/>
      <c r="D184" s="544"/>
      <c r="E184" s="544"/>
      <c r="F184" s="544"/>
      <c r="G184" s="544"/>
      <c r="H184" s="544"/>
      <c r="I184" s="544"/>
      <c r="J184" s="544"/>
      <c r="K184" s="544"/>
      <c r="L184" s="544"/>
      <c r="M184" s="544"/>
      <c r="N184" s="544"/>
      <c r="O184" s="544"/>
      <c r="P184" s="544"/>
      <c r="Q184" s="544"/>
      <c r="R184" s="544"/>
      <c r="S184" s="544"/>
      <c r="T184" s="544"/>
      <c r="U184" s="544"/>
      <c r="V184" s="544"/>
      <c r="W184" s="545"/>
      <c r="X184" s="451">
        <v>0</v>
      </c>
      <c r="Y184" s="451"/>
      <c r="Z184" s="451"/>
      <c r="AA184" s="451"/>
      <c r="AB184" s="451"/>
      <c r="AC184" s="451"/>
      <c r="AD184" s="451"/>
      <c r="AE184" s="451">
        <v>0</v>
      </c>
      <c r="AF184" s="451"/>
      <c r="AG184" s="451"/>
      <c r="AH184" s="451"/>
      <c r="AI184" s="451"/>
      <c r="AJ184" s="451"/>
      <c r="AK184" s="451"/>
      <c r="AL184" s="479">
        <f t="shared" ref="AL184:AL190" si="62">X184-AE184</f>
        <v>0</v>
      </c>
      <c r="AM184" s="479"/>
      <c r="AN184" s="479"/>
      <c r="AO184" s="479"/>
      <c r="AP184" s="479"/>
      <c r="AQ184" s="479"/>
      <c r="AR184" s="479"/>
      <c r="AS184" s="451">
        <v>0</v>
      </c>
      <c r="AT184" s="451"/>
      <c r="AU184" s="451"/>
      <c r="AV184" s="451"/>
      <c r="AW184" s="451"/>
      <c r="AX184" s="451"/>
      <c r="AY184" s="451"/>
      <c r="AZ184" s="92"/>
      <c r="BA184" s="92"/>
      <c r="BB184" s="451">
        <v>0</v>
      </c>
      <c r="BC184" s="451"/>
      <c r="BD184" s="451"/>
      <c r="BE184" s="451"/>
      <c r="BF184" s="451">
        <v>0</v>
      </c>
      <c r="BG184" s="451"/>
      <c r="BH184" s="451"/>
      <c r="BI184" s="451"/>
      <c r="BJ184" s="479">
        <f t="shared" ref="BJ184:BJ190" si="63">BB184-BF184+AS184+AL184+AE184-X184</f>
        <v>0</v>
      </c>
      <c r="BK184" s="479"/>
      <c r="BL184" s="479"/>
      <c r="BM184" s="479"/>
      <c r="BN184" s="479"/>
      <c r="BO184" s="479"/>
      <c r="BP184" s="479"/>
      <c r="BQ184" s="451">
        <v>0</v>
      </c>
      <c r="BR184" s="451"/>
      <c r="BS184" s="451"/>
      <c r="BT184" s="451"/>
      <c r="BU184" s="451"/>
      <c r="BV184" s="451"/>
      <c r="BW184" s="451"/>
      <c r="BX184" s="451">
        <v>0</v>
      </c>
      <c r="BY184" s="451"/>
      <c r="BZ184" s="451"/>
      <c r="CA184" s="451"/>
      <c r="CB184" s="451"/>
      <c r="CC184" s="451"/>
      <c r="CD184" s="451"/>
      <c r="CE184" s="480">
        <f t="shared" ref="CE184:CE190" si="64">BJ184-BQ184-BX184</f>
        <v>0</v>
      </c>
      <c r="CF184" s="480"/>
      <c r="CG184" s="480"/>
      <c r="CH184" s="480"/>
      <c r="CI184" s="480"/>
      <c r="CJ184" s="480"/>
      <c r="CK184" s="480"/>
      <c r="CL184" s="451">
        <v>0</v>
      </c>
      <c r="CM184" s="451"/>
      <c r="CN184" s="451"/>
      <c r="CO184" s="451"/>
      <c r="CP184" s="451"/>
      <c r="CQ184" s="451"/>
      <c r="CR184" s="451"/>
      <c r="CS184" s="480">
        <f t="shared" ref="CS184:CS190" si="65">CL184</f>
        <v>0</v>
      </c>
      <c r="CT184" s="480"/>
      <c r="CU184" s="480"/>
      <c r="CV184" s="480"/>
      <c r="CW184" s="480"/>
      <c r="CX184" s="480"/>
      <c r="CY184" s="480"/>
      <c r="DB184" s="543" t="s">
        <v>361</v>
      </c>
      <c r="DC184" s="544"/>
      <c r="DD184" s="544"/>
      <c r="DE184" s="544"/>
      <c r="DF184" s="544"/>
      <c r="DG184" s="544"/>
      <c r="DH184" s="544"/>
      <c r="DI184" s="544"/>
      <c r="DJ184" s="544"/>
      <c r="DK184" s="544"/>
      <c r="DL184" s="544"/>
      <c r="DM184" s="544"/>
      <c r="DN184" s="544"/>
      <c r="DO184" s="544"/>
      <c r="DP184" s="544"/>
      <c r="DQ184" s="544"/>
      <c r="DR184" s="544"/>
      <c r="DS184" s="544"/>
      <c r="DT184" s="544"/>
      <c r="DU184" s="544"/>
      <c r="DV184" s="544"/>
      <c r="DW184" s="545"/>
      <c r="DX184" s="451">
        <v>0</v>
      </c>
      <c r="DY184" s="451"/>
      <c r="DZ184" s="451"/>
      <c r="EA184" s="451"/>
      <c r="EB184" s="451"/>
      <c r="EC184" s="451"/>
      <c r="ED184" s="451"/>
      <c r="EE184" s="451">
        <v>0</v>
      </c>
      <c r="EF184" s="451"/>
      <c r="EG184" s="451"/>
      <c r="EH184" s="451"/>
      <c r="EI184" s="451"/>
      <c r="EJ184" s="451"/>
      <c r="EK184" s="451"/>
      <c r="EL184" s="479">
        <f t="shared" ref="EL184:EL193" si="66">DX184-EE184</f>
        <v>0</v>
      </c>
      <c r="EM184" s="479"/>
      <c r="EN184" s="479"/>
      <c r="EO184" s="479"/>
      <c r="EP184" s="479"/>
      <c r="EQ184" s="479"/>
      <c r="ER184" s="479"/>
      <c r="ES184" s="451">
        <v>0</v>
      </c>
      <c r="ET184" s="451"/>
      <c r="EU184" s="451"/>
      <c r="EV184" s="451"/>
      <c r="EW184" s="451"/>
      <c r="EX184" s="451"/>
      <c r="EY184" s="451"/>
      <c r="EZ184" s="92"/>
      <c r="FA184" s="92"/>
      <c r="FB184" s="92"/>
      <c r="FC184" s="451">
        <v>0</v>
      </c>
      <c r="FD184" s="451"/>
      <c r="FE184" s="451"/>
      <c r="FF184" s="451"/>
      <c r="FG184" s="451">
        <v>0</v>
      </c>
      <c r="FH184" s="451"/>
      <c r="FI184" s="451"/>
      <c r="FJ184" s="451"/>
      <c r="FK184" s="479">
        <f t="shared" ref="FK184:FK193" si="67">FC184-FG184+ES184+EL184+EE184-DX184</f>
        <v>0</v>
      </c>
      <c r="FL184" s="479"/>
      <c r="FM184" s="479"/>
      <c r="FN184" s="479"/>
      <c r="FO184" s="479"/>
      <c r="FP184" s="479"/>
      <c r="FQ184" s="479"/>
      <c r="FR184" s="451">
        <v>0</v>
      </c>
      <c r="FS184" s="451"/>
      <c r="FT184" s="451"/>
      <c r="FU184" s="451"/>
      <c r="FV184" s="451"/>
      <c r="FW184" s="451"/>
      <c r="FX184" s="451"/>
      <c r="FY184" s="451">
        <v>0</v>
      </c>
      <c r="FZ184" s="451"/>
      <c r="GA184" s="451"/>
      <c r="GB184" s="451"/>
      <c r="GC184" s="451"/>
      <c r="GD184" s="451"/>
      <c r="GE184" s="451"/>
      <c r="GF184" s="480">
        <f t="shared" ref="GF184:GF193" si="68">FK184-FR184-FY184</f>
        <v>0</v>
      </c>
      <c r="GG184" s="480"/>
      <c r="GH184" s="480"/>
      <c r="GI184" s="480"/>
      <c r="GJ184" s="480"/>
      <c r="GK184" s="480"/>
      <c r="GL184" s="480"/>
      <c r="GM184" s="451">
        <v>0</v>
      </c>
      <c r="GN184" s="451"/>
      <c r="GO184" s="451"/>
      <c r="GP184" s="451"/>
      <c r="GQ184" s="451"/>
      <c r="GR184" s="451"/>
      <c r="GS184" s="451"/>
      <c r="GT184" s="480">
        <f t="shared" ref="GT184:GT193" si="69">GM184</f>
        <v>0</v>
      </c>
      <c r="GU184" s="480"/>
      <c r="GV184" s="480"/>
      <c r="GW184" s="480"/>
      <c r="GX184" s="480"/>
      <c r="GY184" s="480"/>
      <c r="GZ184" s="480"/>
    </row>
    <row r="185" spans="2:208" ht="12.75" customHeight="1">
      <c r="B185" s="543" t="s">
        <v>310</v>
      </c>
      <c r="C185" s="544"/>
      <c r="D185" s="544"/>
      <c r="E185" s="544"/>
      <c r="F185" s="544"/>
      <c r="G185" s="544"/>
      <c r="H185" s="544"/>
      <c r="I185" s="544"/>
      <c r="J185" s="544"/>
      <c r="K185" s="544"/>
      <c r="L185" s="544"/>
      <c r="M185" s="544"/>
      <c r="N185" s="544"/>
      <c r="O185" s="544"/>
      <c r="P185" s="544"/>
      <c r="Q185" s="544"/>
      <c r="R185" s="544"/>
      <c r="S185" s="544"/>
      <c r="T185" s="544"/>
      <c r="U185" s="544"/>
      <c r="V185" s="544"/>
      <c r="W185" s="545"/>
      <c r="X185" s="451">
        <v>0</v>
      </c>
      <c r="Y185" s="451"/>
      <c r="Z185" s="451"/>
      <c r="AA185" s="451"/>
      <c r="AB185" s="451"/>
      <c r="AC185" s="451"/>
      <c r="AD185" s="451"/>
      <c r="AE185" s="451">
        <v>0</v>
      </c>
      <c r="AF185" s="451"/>
      <c r="AG185" s="451"/>
      <c r="AH185" s="451"/>
      <c r="AI185" s="451"/>
      <c r="AJ185" s="451"/>
      <c r="AK185" s="451"/>
      <c r="AL185" s="479">
        <f t="shared" si="62"/>
        <v>0</v>
      </c>
      <c r="AM185" s="479"/>
      <c r="AN185" s="479"/>
      <c r="AO185" s="479"/>
      <c r="AP185" s="479"/>
      <c r="AQ185" s="479"/>
      <c r="AR185" s="479"/>
      <c r="AS185" s="451">
        <v>0</v>
      </c>
      <c r="AT185" s="451"/>
      <c r="AU185" s="451"/>
      <c r="AV185" s="451"/>
      <c r="AW185" s="451"/>
      <c r="AX185" s="451"/>
      <c r="AY185" s="451"/>
      <c r="AZ185" s="92"/>
      <c r="BA185" s="92"/>
      <c r="BB185" s="451">
        <v>0</v>
      </c>
      <c r="BC185" s="451"/>
      <c r="BD185" s="451"/>
      <c r="BE185" s="451"/>
      <c r="BF185" s="451">
        <v>0</v>
      </c>
      <c r="BG185" s="451"/>
      <c r="BH185" s="451"/>
      <c r="BI185" s="451"/>
      <c r="BJ185" s="479">
        <f t="shared" si="63"/>
        <v>0</v>
      </c>
      <c r="BK185" s="479"/>
      <c r="BL185" s="479"/>
      <c r="BM185" s="479"/>
      <c r="BN185" s="479"/>
      <c r="BO185" s="479"/>
      <c r="BP185" s="479"/>
      <c r="BQ185" s="451">
        <v>0</v>
      </c>
      <c r="BR185" s="451"/>
      <c r="BS185" s="451"/>
      <c r="BT185" s="451"/>
      <c r="BU185" s="451"/>
      <c r="BV185" s="451"/>
      <c r="BW185" s="451"/>
      <c r="BX185" s="451">
        <v>0</v>
      </c>
      <c r="BY185" s="451"/>
      <c r="BZ185" s="451"/>
      <c r="CA185" s="451"/>
      <c r="CB185" s="451"/>
      <c r="CC185" s="451"/>
      <c r="CD185" s="451"/>
      <c r="CE185" s="480">
        <f t="shared" si="64"/>
        <v>0</v>
      </c>
      <c r="CF185" s="480"/>
      <c r="CG185" s="480"/>
      <c r="CH185" s="480"/>
      <c r="CI185" s="480"/>
      <c r="CJ185" s="480"/>
      <c r="CK185" s="480"/>
      <c r="CL185" s="451">
        <v>0</v>
      </c>
      <c r="CM185" s="451"/>
      <c r="CN185" s="451"/>
      <c r="CO185" s="451"/>
      <c r="CP185" s="451"/>
      <c r="CQ185" s="451"/>
      <c r="CR185" s="451"/>
      <c r="CS185" s="480">
        <f t="shared" si="65"/>
        <v>0</v>
      </c>
      <c r="CT185" s="480"/>
      <c r="CU185" s="480"/>
      <c r="CV185" s="480"/>
      <c r="CW185" s="480"/>
      <c r="CX185" s="480"/>
      <c r="CY185" s="480"/>
      <c r="DB185" s="543" t="s">
        <v>362</v>
      </c>
      <c r="DC185" s="544"/>
      <c r="DD185" s="544"/>
      <c r="DE185" s="544"/>
      <c r="DF185" s="544"/>
      <c r="DG185" s="544"/>
      <c r="DH185" s="544"/>
      <c r="DI185" s="544"/>
      <c r="DJ185" s="544"/>
      <c r="DK185" s="544"/>
      <c r="DL185" s="544"/>
      <c r="DM185" s="544"/>
      <c r="DN185" s="544"/>
      <c r="DO185" s="544"/>
      <c r="DP185" s="544"/>
      <c r="DQ185" s="544"/>
      <c r="DR185" s="544"/>
      <c r="DS185" s="544"/>
      <c r="DT185" s="544"/>
      <c r="DU185" s="544"/>
      <c r="DV185" s="544"/>
      <c r="DW185" s="545"/>
      <c r="DX185" s="451">
        <v>0</v>
      </c>
      <c r="DY185" s="451"/>
      <c r="DZ185" s="451"/>
      <c r="EA185" s="451"/>
      <c r="EB185" s="451"/>
      <c r="EC185" s="451"/>
      <c r="ED185" s="451"/>
      <c r="EE185" s="451">
        <v>0</v>
      </c>
      <c r="EF185" s="451"/>
      <c r="EG185" s="451"/>
      <c r="EH185" s="451"/>
      <c r="EI185" s="451"/>
      <c r="EJ185" s="451"/>
      <c r="EK185" s="451"/>
      <c r="EL185" s="479">
        <f t="shared" si="66"/>
        <v>0</v>
      </c>
      <c r="EM185" s="479"/>
      <c r="EN185" s="479"/>
      <c r="EO185" s="479"/>
      <c r="EP185" s="479"/>
      <c r="EQ185" s="479"/>
      <c r="ER185" s="479"/>
      <c r="ES185" s="451">
        <v>0</v>
      </c>
      <c r="ET185" s="451"/>
      <c r="EU185" s="451"/>
      <c r="EV185" s="451"/>
      <c r="EW185" s="451"/>
      <c r="EX185" s="451"/>
      <c r="EY185" s="451"/>
      <c r="EZ185" s="92"/>
      <c r="FA185" s="92"/>
      <c r="FB185" s="92"/>
      <c r="FC185" s="451">
        <v>0</v>
      </c>
      <c r="FD185" s="451"/>
      <c r="FE185" s="451"/>
      <c r="FF185" s="451"/>
      <c r="FG185" s="451">
        <v>0</v>
      </c>
      <c r="FH185" s="451"/>
      <c r="FI185" s="451"/>
      <c r="FJ185" s="451"/>
      <c r="FK185" s="479">
        <f t="shared" si="67"/>
        <v>0</v>
      </c>
      <c r="FL185" s="479"/>
      <c r="FM185" s="479"/>
      <c r="FN185" s="479"/>
      <c r="FO185" s="479"/>
      <c r="FP185" s="479"/>
      <c r="FQ185" s="479"/>
      <c r="FR185" s="451">
        <v>0</v>
      </c>
      <c r="FS185" s="451"/>
      <c r="FT185" s="451"/>
      <c r="FU185" s="451"/>
      <c r="FV185" s="451"/>
      <c r="FW185" s="451"/>
      <c r="FX185" s="451"/>
      <c r="FY185" s="451">
        <v>0</v>
      </c>
      <c r="FZ185" s="451"/>
      <c r="GA185" s="451"/>
      <c r="GB185" s="451"/>
      <c r="GC185" s="451"/>
      <c r="GD185" s="451"/>
      <c r="GE185" s="451"/>
      <c r="GF185" s="480">
        <f t="shared" si="68"/>
        <v>0</v>
      </c>
      <c r="GG185" s="480"/>
      <c r="GH185" s="480"/>
      <c r="GI185" s="480"/>
      <c r="GJ185" s="480"/>
      <c r="GK185" s="480"/>
      <c r="GL185" s="480"/>
      <c r="GM185" s="451">
        <v>0</v>
      </c>
      <c r="GN185" s="451"/>
      <c r="GO185" s="451"/>
      <c r="GP185" s="451"/>
      <c r="GQ185" s="451"/>
      <c r="GR185" s="451"/>
      <c r="GS185" s="451"/>
      <c r="GT185" s="480">
        <f t="shared" si="69"/>
        <v>0</v>
      </c>
      <c r="GU185" s="480"/>
      <c r="GV185" s="480"/>
      <c r="GW185" s="480"/>
      <c r="GX185" s="480"/>
      <c r="GY185" s="480"/>
      <c r="GZ185" s="480"/>
    </row>
    <row r="186" spans="2:208" ht="12.75" customHeight="1">
      <c r="B186" s="543" t="s">
        <v>311</v>
      </c>
      <c r="C186" s="544"/>
      <c r="D186" s="544"/>
      <c r="E186" s="544"/>
      <c r="F186" s="544"/>
      <c r="G186" s="544"/>
      <c r="H186" s="544"/>
      <c r="I186" s="544"/>
      <c r="J186" s="544"/>
      <c r="K186" s="544"/>
      <c r="L186" s="544"/>
      <c r="M186" s="544"/>
      <c r="N186" s="544"/>
      <c r="O186" s="544"/>
      <c r="P186" s="544"/>
      <c r="Q186" s="544"/>
      <c r="R186" s="544"/>
      <c r="S186" s="544"/>
      <c r="T186" s="544"/>
      <c r="U186" s="544"/>
      <c r="V186" s="544"/>
      <c r="W186" s="545"/>
      <c r="X186" s="451">
        <v>0</v>
      </c>
      <c r="Y186" s="451"/>
      <c r="Z186" s="451"/>
      <c r="AA186" s="451"/>
      <c r="AB186" s="451"/>
      <c r="AC186" s="451"/>
      <c r="AD186" s="451"/>
      <c r="AE186" s="451">
        <v>0</v>
      </c>
      <c r="AF186" s="451"/>
      <c r="AG186" s="451"/>
      <c r="AH186" s="451"/>
      <c r="AI186" s="451"/>
      <c r="AJ186" s="451"/>
      <c r="AK186" s="451"/>
      <c r="AL186" s="479">
        <f t="shared" si="62"/>
        <v>0</v>
      </c>
      <c r="AM186" s="479"/>
      <c r="AN186" s="479"/>
      <c r="AO186" s="479"/>
      <c r="AP186" s="479"/>
      <c r="AQ186" s="479"/>
      <c r="AR186" s="479"/>
      <c r="AS186" s="451">
        <v>0</v>
      </c>
      <c r="AT186" s="451"/>
      <c r="AU186" s="451"/>
      <c r="AV186" s="451"/>
      <c r="AW186" s="451"/>
      <c r="AX186" s="451"/>
      <c r="AY186" s="451"/>
      <c r="AZ186" s="92"/>
      <c r="BA186" s="92"/>
      <c r="BB186" s="451">
        <v>0</v>
      </c>
      <c r="BC186" s="451"/>
      <c r="BD186" s="451"/>
      <c r="BE186" s="451"/>
      <c r="BF186" s="451">
        <v>0</v>
      </c>
      <c r="BG186" s="451"/>
      <c r="BH186" s="451"/>
      <c r="BI186" s="451"/>
      <c r="BJ186" s="479">
        <f t="shared" si="63"/>
        <v>0</v>
      </c>
      <c r="BK186" s="479"/>
      <c r="BL186" s="479"/>
      <c r="BM186" s="479"/>
      <c r="BN186" s="479"/>
      <c r="BO186" s="479"/>
      <c r="BP186" s="479"/>
      <c r="BQ186" s="451">
        <v>0</v>
      </c>
      <c r="BR186" s="451"/>
      <c r="BS186" s="451"/>
      <c r="BT186" s="451"/>
      <c r="BU186" s="451"/>
      <c r="BV186" s="451"/>
      <c r="BW186" s="451"/>
      <c r="BX186" s="451">
        <v>0</v>
      </c>
      <c r="BY186" s="451"/>
      <c r="BZ186" s="451"/>
      <c r="CA186" s="451"/>
      <c r="CB186" s="451"/>
      <c r="CC186" s="451"/>
      <c r="CD186" s="451"/>
      <c r="CE186" s="480">
        <f t="shared" si="64"/>
        <v>0</v>
      </c>
      <c r="CF186" s="480"/>
      <c r="CG186" s="480"/>
      <c r="CH186" s="480"/>
      <c r="CI186" s="480"/>
      <c r="CJ186" s="480"/>
      <c r="CK186" s="480"/>
      <c r="CL186" s="451">
        <v>0</v>
      </c>
      <c r="CM186" s="451"/>
      <c r="CN186" s="451"/>
      <c r="CO186" s="451"/>
      <c r="CP186" s="451"/>
      <c r="CQ186" s="451"/>
      <c r="CR186" s="451"/>
      <c r="CS186" s="480">
        <f t="shared" si="65"/>
        <v>0</v>
      </c>
      <c r="CT186" s="480"/>
      <c r="CU186" s="480"/>
      <c r="CV186" s="480"/>
      <c r="CW186" s="480"/>
      <c r="CX186" s="480"/>
      <c r="CY186" s="480"/>
      <c r="DB186" s="543" t="s">
        <v>363</v>
      </c>
      <c r="DC186" s="544"/>
      <c r="DD186" s="544"/>
      <c r="DE186" s="544"/>
      <c r="DF186" s="544"/>
      <c r="DG186" s="544"/>
      <c r="DH186" s="544"/>
      <c r="DI186" s="544"/>
      <c r="DJ186" s="544"/>
      <c r="DK186" s="544"/>
      <c r="DL186" s="544"/>
      <c r="DM186" s="544"/>
      <c r="DN186" s="544"/>
      <c r="DO186" s="544"/>
      <c r="DP186" s="544"/>
      <c r="DQ186" s="544"/>
      <c r="DR186" s="544"/>
      <c r="DS186" s="544"/>
      <c r="DT186" s="544"/>
      <c r="DU186" s="544"/>
      <c r="DV186" s="544"/>
      <c r="DW186" s="545"/>
      <c r="DX186" s="451">
        <v>0</v>
      </c>
      <c r="DY186" s="451"/>
      <c r="DZ186" s="451"/>
      <c r="EA186" s="451"/>
      <c r="EB186" s="451"/>
      <c r="EC186" s="451"/>
      <c r="ED186" s="451"/>
      <c r="EE186" s="451">
        <v>0</v>
      </c>
      <c r="EF186" s="451"/>
      <c r="EG186" s="451"/>
      <c r="EH186" s="451"/>
      <c r="EI186" s="451"/>
      <c r="EJ186" s="451"/>
      <c r="EK186" s="451"/>
      <c r="EL186" s="479">
        <f t="shared" si="66"/>
        <v>0</v>
      </c>
      <c r="EM186" s="479"/>
      <c r="EN186" s="479"/>
      <c r="EO186" s="479"/>
      <c r="EP186" s="479"/>
      <c r="EQ186" s="479"/>
      <c r="ER186" s="479"/>
      <c r="ES186" s="451">
        <v>0</v>
      </c>
      <c r="ET186" s="451"/>
      <c r="EU186" s="451"/>
      <c r="EV186" s="451"/>
      <c r="EW186" s="451"/>
      <c r="EX186" s="451"/>
      <c r="EY186" s="451"/>
      <c r="EZ186" s="92"/>
      <c r="FA186" s="92"/>
      <c r="FB186" s="92"/>
      <c r="FC186" s="451">
        <v>0</v>
      </c>
      <c r="FD186" s="451"/>
      <c r="FE186" s="451"/>
      <c r="FF186" s="451"/>
      <c r="FG186" s="451">
        <v>0</v>
      </c>
      <c r="FH186" s="451"/>
      <c r="FI186" s="451"/>
      <c r="FJ186" s="451"/>
      <c r="FK186" s="479">
        <f t="shared" si="67"/>
        <v>0</v>
      </c>
      <c r="FL186" s="479"/>
      <c r="FM186" s="479"/>
      <c r="FN186" s="479"/>
      <c r="FO186" s="479"/>
      <c r="FP186" s="479"/>
      <c r="FQ186" s="479"/>
      <c r="FR186" s="451">
        <v>0</v>
      </c>
      <c r="FS186" s="451"/>
      <c r="FT186" s="451"/>
      <c r="FU186" s="451"/>
      <c r="FV186" s="451"/>
      <c r="FW186" s="451"/>
      <c r="FX186" s="451"/>
      <c r="FY186" s="451">
        <v>0</v>
      </c>
      <c r="FZ186" s="451"/>
      <c r="GA186" s="451"/>
      <c r="GB186" s="451"/>
      <c r="GC186" s="451"/>
      <c r="GD186" s="451"/>
      <c r="GE186" s="451"/>
      <c r="GF186" s="480">
        <f t="shared" si="68"/>
        <v>0</v>
      </c>
      <c r="GG186" s="480"/>
      <c r="GH186" s="480"/>
      <c r="GI186" s="480"/>
      <c r="GJ186" s="480"/>
      <c r="GK186" s="480"/>
      <c r="GL186" s="480"/>
      <c r="GM186" s="451">
        <v>0</v>
      </c>
      <c r="GN186" s="451"/>
      <c r="GO186" s="451"/>
      <c r="GP186" s="451"/>
      <c r="GQ186" s="451"/>
      <c r="GR186" s="451"/>
      <c r="GS186" s="451"/>
      <c r="GT186" s="480">
        <f t="shared" si="69"/>
        <v>0</v>
      </c>
      <c r="GU186" s="480"/>
      <c r="GV186" s="480"/>
      <c r="GW186" s="480"/>
      <c r="GX186" s="480"/>
      <c r="GY186" s="480"/>
      <c r="GZ186" s="480"/>
    </row>
    <row r="187" spans="2:208" ht="12.75" customHeight="1">
      <c r="B187" s="543" t="s">
        <v>312</v>
      </c>
      <c r="C187" s="544"/>
      <c r="D187" s="544"/>
      <c r="E187" s="544"/>
      <c r="F187" s="544"/>
      <c r="G187" s="544"/>
      <c r="H187" s="544"/>
      <c r="I187" s="544"/>
      <c r="J187" s="544"/>
      <c r="K187" s="544"/>
      <c r="L187" s="544"/>
      <c r="M187" s="544"/>
      <c r="N187" s="544"/>
      <c r="O187" s="544"/>
      <c r="P187" s="544"/>
      <c r="Q187" s="544"/>
      <c r="R187" s="544"/>
      <c r="S187" s="544"/>
      <c r="T187" s="544"/>
      <c r="U187" s="544"/>
      <c r="V187" s="544"/>
      <c r="W187" s="545"/>
      <c r="X187" s="451">
        <v>0</v>
      </c>
      <c r="Y187" s="451"/>
      <c r="Z187" s="451"/>
      <c r="AA187" s="451"/>
      <c r="AB187" s="451"/>
      <c r="AC187" s="451"/>
      <c r="AD187" s="451"/>
      <c r="AE187" s="451">
        <v>0</v>
      </c>
      <c r="AF187" s="451"/>
      <c r="AG187" s="451"/>
      <c r="AH187" s="451"/>
      <c r="AI187" s="451"/>
      <c r="AJ187" s="451"/>
      <c r="AK187" s="451"/>
      <c r="AL187" s="479">
        <f t="shared" si="62"/>
        <v>0</v>
      </c>
      <c r="AM187" s="479"/>
      <c r="AN187" s="479"/>
      <c r="AO187" s="479"/>
      <c r="AP187" s="479"/>
      <c r="AQ187" s="479"/>
      <c r="AR187" s="479"/>
      <c r="AS187" s="451">
        <v>0</v>
      </c>
      <c r="AT187" s="451"/>
      <c r="AU187" s="451"/>
      <c r="AV187" s="451"/>
      <c r="AW187" s="451"/>
      <c r="AX187" s="451"/>
      <c r="AY187" s="451"/>
      <c r="AZ187" s="92"/>
      <c r="BA187" s="92"/>
      <c r="BB187" s="451">
        <v>0</v>
      </c>
      <c r="BC187" s="451"/>
      <c r="BD187" s="451"/>
      <c r="BE187" s="451"/>
      <c r="BF187" s="451">
        <v>0</v>
      </c>
      <c r="BG187" s="451"/>
      <c r="BH187" s="451"/>
      <c r="BI187" s="451"/>
      <c r="BJ187" s="479">
        <f t="shared" si="63"/>
        <v>0</v>
      </c>
      <c r="BK187" s="479"/>
      <c r="BL187" s="479"/>
      <c r="BM187" s="479"/>
      <c r="BN187" s="479"/>
      <c r="BO187" s="479"/>
      <c r="BP187" s="479"/>
      <c r="BQ187" s="451">
        <v>0</v>
      </c>
      <c r="BR187" s="451"/>
      <c r="BS187" s="451"/>
      <c r="BT187" s="451"/>
      <c r="BU187" s="451"/>
      <c r="BV187" s="451"/>
      <c r="BW187" s="451"/>
      <c r="BX187" s="451">
        <v>0</v>
      </c>
      <c r="BY187" s="451"/>
      <c r="BZ187" s="451"/>
      <c r="CA187" s="451"/>
      <c r="CB187" s="451"/>
      <c r="CC187" s="451"/>
      <c r="CD187" s="451"/>
      <c r="CE187" s="480">
        <f t="shared" si="64"/>
        <v>0</v>
      </c>
      <c r="CF187" s="480"/>
      <c r="CG187" s="480"/>
      <c r="CH187" s="480"/>
      <c r="CI187" s="480"/>
      <c r="CJ187" s="480"/>
      <c r="CK187" s="480"/>
      <c r="CL187" s="451">
        <v>0</v>
      </c>
      <c r="CM187" s="451"/>
      <c r="CN187" s="451"/>
      <c r="CO187" s="451"/>
      <c r="CP187" s="451"/>
      <c r="CQ187" s="451"/>
      <c r="CR187" s="451"/>
      <c r="CS187" s="480">
        <f t="shared" si="65"/>
        <v>0</v>
      </c>
      <c r="CT187" s="480"/>
      <c r="CU187" s="480"/>
      <c r="CV187" s="480"/>
      <c r="CW187" s="480"/>
      <c r="CX187" s="480"/>
      <c r="CY187" s="480"/>
      <c r="DB187" s="543" t="s">
        <v>364</v>
      </c>
      <c r="DC187" s="544"/>
      <c r="DD187" s="544"/>
      <c r="DE187" s="544"/>
      <c r="DF187" s="544"/>
      <c r="DG187" s="544"/>
      <c r="DH187" s="544"/>
      <c r="DI187" s="544"/>
      <c r="DJ187" s="544"/>
      <c r="DK187" s="544"/>
      <c r="DL187" s="544"/>
      <c r="DM187" s="544"/>
      <c r="DN187" s="544"/>
      <c r="DO187" s="544"/>
      <c r="DP187" s="544"/>
      <c r="DQ187" s="544"/>
      <c r="DR187" s="544"/>
      <c r="DS187" s="544"/>
      <c r="DT187" s="544"/>
      <c r="DU187" s="544"/>
      <c r="DV187" s="544"/>
      <c r="DW187" s="545"/>
      <c r="DX187" s="451">
        <v>0</v>
      </c>
      <c r="DY187" s="451"/>
      <c r="DZ187" s="451"/>
      <c r="EA187" s="451"/>
      <c r="EB187" s="451"/>
      <c r="EC187" s="451"/>
      <c r="ED187" s="451"/>
      <c r="EE187" s="451">
        <v>0</v>
      </c>
      <c r="EF187" s="451"/>
      <c r="EG187" s="451"/>
      <c r="EH187" s="451"/>
      <c r="EI187" s="451"/>
      <c r="EJ187" s="451"/>
      <c r="EK187" s="451"/>
      <c r="EL187" s="479">
        <f t="shared" si="66"/>
        <v>0</v>
      </c>
      <c r="EM187" s="479"/>
      <c r="EN187" s="479"/>
      <c r="EO187" s="479"/>
      <c r="EP187" s="479"/>
      <c r="EQ187" s="479"/>
      <c r="ER187" s="479"/>
      <c r="ES187" s="451">
        <v>0</v>
      </c>
      <c r="ET187" s="451"/>
      <c r="EU187" s="451"/>
      <c r="EV187" s="451"/>
      <c r="EW187" s="451"/>
      <c r="EX187" s="451"/>
      <c r="EY187" s="451"/>
      <c r="EZ187" s="92"/>
      <c r="FA187" s="92"/>
      <c r="FB187" s="92"/>
      <c r="FC187" s="451">
        <v>0</v>
      </c>
      <c r="FD187" s="451"/>
      <c r="FE187" s="451"/>
      <c r="FF187" s="451"/>
      <c r="FG187" s="451">
        <v>0</v>
      </c>
      <c r="FH187" s="451"/>
      <c r="FI187" s="451"/>
      <c r="FJ187" s="451"/>
      <c r="FK187" s="479">
        <f t="shared" si="67"/>
        <v>0</v>
      </c>
      <c r="FL187" s="479"/>
      <c r="FM187" s="479"/>
      <c r="FN187" s="479"/>
      <c r="FO187" s="479"/>
      <c r="FP187" s="479"/>
      <c r="FQ187" s="479"/>
      <c r="FR187" s="451">
        <v>0</v>
      </c>
      <c r="FS187" s="451"/>
      <c r="FT187" s="451"/>
      <c r="FU187" s="451"/>
      <c r="FV187" s="451"/>
      <c r="FW187" s="451"/>
      <c r="FX187" s="451"/>
      <c r="FY187" s="451">
        <v>0</v>
      </c>
      <c r="FZ187" s="451"/>
      <c r="GA187" s="451"/>
      <c r="GB187" s="451"/>
      <c r="GC187" s="451"/>
      <c r="GD187" s="451"/>
      <c r="GE187" s="451"/>
      <c r="GF187" s="480">
        <f t="shared" si="68"/>
        <v>0</v>
      </c>
      <c r="GG187" s="480"/>
      <c r="GH187" s="480"/>
      <c r="GI187" s="480"/>
      <c r="GJ187" s="480"/>
      <c r="GK187" s="480"/>
      <c r="GL187" s="480"/>
      <c r="GM187" s="451">
        <v>0</v>
      </c>
      <c r="GN187" s="451"/>
      <c r="GO187" s="451"/>
      <c r="GP187" s="451"/>
      <c r="GQ187" s="451"/>
      <c r="GR187" s="451"/>
      <c r="GS187" s="451"/>
      <c r="GT187" s="480">
        <f t="shared" si="69"/>
        <v>0</v>
      </c>
      <c r="GU187" s="480"/>
      <c r="GV187" s="480"/>
      <c r="GW187" s="480"/>
      <c r="GX187" s="480"/>
      <c r="GY187" s="480"/>
      <c r="GZ187" s="480"/>
    </row>
    <row r="188" spans="2:208" ht="12.75" customHeight="1">
      <c r="B188" s="543" t="s">
        <v>313</v>
      </c>
      <c r="C188" s="544"/>
      <c r="D188" s="544"/>
      <c r="E188" s="544"/>
      <c r="F188" s="544"/>
      <c r="G188" s="544"/>
      <c r="H188" s="544"/>
      <c r="I188" s="544"/>
      <c r="J188" s="544"/>
      <c r="K188" s="544"/>
      <c r="L188" s="544"/>
      <c r="M188" s="544"/>
      <c r="N188" s="544"/>
      <c r="O188" s="544"/>
      <c r="P188" s="544"/>
      <c r="Q188" s="544"/>
      <c r="R188" s="544"/>
      <c r="S188" s="544"/>
      <c r="T188" s="544"/>
      <c r="U188" s="544"/>
      <c r="V188" s="544"/>
      <c r="W188" s="545"/>
      <c r="X188" s="451">
        <v>0</v>
      </c>
      <c r="Y188" s="451"/>
      <c r="Z188" s="451"/>
      <c r="AA188" s="451"/>
      <c r="AB188" s="451"/>
      <c r="AC188" s="451"/>
      <c r="AD188" s="451"/>
      <c r="AE188" s="451">
        <v>0</v>
      </c>
      <c r="AF188" s="451"/>
      <c r="AG188" s="451"/>
      <c r="AH188" s="451"/>
      <c r="AI188" s="451"/>
      <c r="AJ188" s="451"/>
      <c r="AK188" s="451"/>
      <c r="AL188" s="479">
        <f t="shared" si="62"/>
        <v>0</v>
      </c>
      <c r="AM188" s="479"/>
      <c r="AN188" s="479"/>
      <c r="AO188" s="479"/>
      <c r="AP188" s="479"/>
      <c r="AQ188" s="479"/>
      <c r="AR188" s="479"/>
      <c r="AS188" s="451">
        <v>0</v>
      </c>
      <c r="AT188" s="451"/>
      <c r="AU188" s="451"/>
      <c r="AV188" s="451"/>
      <c r="AW188" s="451"/>
      <c r="AX188" s="451"/>
      <c r="AY188" s="451"/>
      <c r="AZ188" s="92"/>
      <c r="BA188" s="92"/>
      <c r="BB188" s="451">
        <v>0</v>
      </c>
      <c r="BC188" s="451"/>
      <c r="BD188" s="451"/>
      <c r="BE188" s="451"/>
      <c r="BF188" s="451">
        <v>0</v>
      </c>
      <c r="BG188" s="451"/>
      <c r="BH188" s="451"/>
      <c r="BI188" s="451"/>
      <c r="BJ188" s="479">
        <f t="shared" si="63"/>
        <v>0</v>
      </c>
      <c r="BK188" s="479"/>
      <c r="BL188" s="479"/>
      <c r="BM188" s="479"/>
      <c r="BN188" s="479"/>
      <c r="BO188" s="479"/>
      <c r="BP188" s="479"/>
      <c r="BQ188" s="451">
        <v>0</v>
      </c>
      <c r="BR188" s="451"/>
      <c r="BS188" s="451"/>
      <c r="BT188" s="451"/>
      <c r="BU188" s="451"/>
      <c r="BV188" s="451"/>
      <c r="BW188" s="451"/>
      <c r="BX188" s="451">
        <v>0</v>
      </c>
      <c r="BY188" s="451"/>
      <c r="BZ188" s="451"/>
      <c r="CA188" s="451"/>
      <c r="CB188" s="451"/>
      <c r="CC188" s="451"/>
      <c r="CD188" s="451"/>
      <c r="CE188" s="480">
        <f t="shared" si="64"/>
        <v>0</v>
      </c>
      <c r="CF188" s="480"/>
      <c r="CG188" s="480"/>
      <c r="CH188" s="480"/>
      <c r="CI188" s="480"/>
      <c r="CJ188" s="480"/>
      <c r="CK188" s="480"/>
      <c r="CL188" s="451">
        <v>0</v>
      </c>
      <c r="CM188" s="451"/>
      <c r="CN188" s="451"/>
      <c r="CO188" s="451"/>
      <c r="CP188" s="451"/>
      <c r="CQ188" s="451"/>
      <c r="CR188" s="451"/>
      <c r="CS188" s="480">
        <f t="shared" si="65"/>
        <v>0</v>
      </c>
      <c r="CT188" s="480"/>
      <c r="CU188" s="480"/>
      <c r="CV188" s="480"/>
      <c r="CW188" s="480"/>
      <c r="CX188" s="480"/>
      <c r="CY188" s="480"/>
      <c r="DB188" s="543" t="s">
        <v>365</v>
      </c>
      <c r="DC188" s="544"/>
      <c r="DD188" s="544"/>
      <c r="DE188" s="544"/>
      <c r="DF188" s="544"/>
      <c r="DG188" s="544"/>
      <c r="DH188" s="544"/>
      <c r="DI188" s="544"/>
      <c r="DJ188" s="544"/>
      <c r="DK188" s="544"/>
      <c r="DL188" s="544"/>
      <c r="DM188" s="544"/>
      <c r="DN188" s="544"/>
      <c r="DO188" s="544"/>
      <c r="DP188" s="544"/>
      <c r="DQ188" s="544"/>
      <c r="DR188" s="544"/>
      <c r="DS188" s="544"/>
      <c r="DT188" s="544"/>
      <c r="DU188" s="544"/>
      <c r="DV188" s="544"/>
      <c r="DW188" s="545"/>
      <c r="DX188" s="451">
        <v>0</v>
      </c>
      <c r="DY188" s="451"/>
      <c r="DZ188" s="451"/>
      <c r="EA188" s="451"/>
      <c r="EB188" s="451"/>
      <c r="EC188" s="451"/>
      <c r="ED188" s="451"/>
      <c r="EE188" s="451">
        <v>0</v>
      </c>
      <c r="EF188" s="451"/>
      <c r="EG188" s="451"/>
      <c r="EH188" s="451"/>
      <c r="EI188" s="451"/>
      <c r="EJ188" s="451"/>
      <c r="EK188" s="451"/>
      <c r="EL188" s="479">
        <f t="shared" si="66"/>
        <v>0</v>
      </c>
      <c r="EM188" s="479"/>
      <c r="EN188" s="479"/>
      <c r="EO188" s="479"/>
      <c r="EP188" s="479"/>
      <c r="EQ188" s="479"/>
      <c r="ER188" s="479"/>
      <c r="ES188" s="451">
        <v>0</v>
      </c>
      <c r="ET188" s="451"/>
      <c r="EU188" s="451"/>
      <c r="EV188" s="451"/>
      <c r="EW188" s="451"/>
      <c r="EX188" s="451"/>
      <c r="EY188" s="451"/>
      <c r="EZ188" s="92"/>
      <c r="FA188" s="92"/>
      <c r="FB188" s="92"/>
      <c r="FC188" s="451">
        <v>0</v>
      </c>
      <c r="FD188" s="451"/>
      <c r="FE188" s="451"/>
      <c r="FF188" s="451"/>
      <c r="FG188" s="451">
        <v>0</v>
      </c>
      <c r="FH188" s="451"/>
      <c r="FI188" s="451"/>
      <c r="FJ188" s="451"/>
      <c r="FK188" s="479">
        <f t="shared" si="67"/>
        <v>0</v>
      </c>
      <c r="FL188" s="479"/>
      <c r="FM188" s="479"/>
      <c r="FN188" s="479"/>
      <c r="FO188" s="479"/>
      <c r="FP188" s="479"/>
      <c r="FQ188" s="479"/>
      <c r="FR188" s="451">
        <v>0</v>
      </c>
      <c r="FS188" s="451"/>
      <c r="FT188" s="451"/>
      <c r="FU188" s="451"/>
      <c r="FV188" s="451"/>
      <c r="FW188" s="451"/>
      <c r="FX188" s="451"/>
      <c r="FY188" s="451">
        <v>0</v>
      </c>
      <c r="FZ188" s="451"/>
      <c r="GA188" s="451"/>
      <c r="GB188" s="451"/>
      <c r="GC188" s="451"/>
      <c r="GD188" s="451"/>
      <c r="GE188" s="451"/>
      <c r="GF188" s="480">
        <f t="shared" si="68"/>
        <v>0</v>
      </c>
      <c r="GG188" s="480"/>
      <c r="GH188" s="480"/>
      <c r="GI188" s="480"/>
      <c r="GJ188" s="480"/>
      <c r="GK188" s="480"/>
      <c r="GL188" s="480"/>
      <c r="GM188" s="451">
        <v>0</v>
      </c>
      <c r="GN188" s="451"/>
      <c r="GO188" s="451"/>
      <c r="GP188" s="451"/>
      <c r="GQ188" s="451"/>
      <c r="GR188" s="451"/>
      <c r="GS188" s="451"/>
      <c r="GT188" s="480">
        <f t="shared" si="69"/>
        <v>0</v>
      </c>
      <c r="GU188" s="480"/>
      <c r="GV188" s="480"/>
      <c r="GW188" s="480"/>
      <c r="GX188" s="480"/>
      <c r="GY188" s="480"/>
      <c r="GZ188" s="480"/>
    </row>
    <row r="189" spans="2:208" ht="12.75" customHeight="1">
      <c r="B189" s="543" t="s">
        <v>314</v>
      </c>
      <c r="C189" s="544"/>
      <c r="D189" s="544"/>
      <c r="E189" s="544"/>
      <c r="F189" s="544"/>
      <c r="G189" s="544"/>
      <c r="H189" s="544"/>
      <c r="I189" s="544"/>
      <c r="J189" s="544"/>
      <c r="K189" s="544"/>
      <c r="L189" s="544"/>
      <c r="M189" s="544"/>
      <c r="N189" s="544"/>
      <c r="O189" s="544"/>
      <c r="P189" s="544"/>
      <c r="Q189" s="544"/>
      <c r="R189" s="544"/>
      <c r="S189" s="544"/>
      <c r="T189" s="544"/>
      <c r="U189" s="544"/>
      <c r="V189" s="544"/>
      <c r="W189" s="545"/>
      <c r="X189" s="451">
        <v>0</v>
      </c>
      <c r="Y189" s="451"/>
      <c r="Z189" s="451"/>
      <c r="AA189" s="451"/>
      <c r="AB189" s="451"/>
      <c r="AC189" s="451"/>
      <c r="AD189" s="451"/>
      <c r="AE189" s="451">
        <v>0</v>
      </c>
      <c r="AF189" s="451"/>
      <c r="AG189" s="451"/>
      <c r="AH189" s="451"/>
      <c r="AI189" s="451"/>
      <c r="AJ189" s="451"/>
      <c r="AK189" s="451"/>
      <c r="AL189" s="479">
        <f t="shared" si="62"/>
        <v>0</v>
      </c>
      <c r="AM189" s="479"/>
      <c r="AN189" s="479"/>
      <c r="AO189" s="479"/>
      <c r="AP189" s="479"/>
      <c r="AQ189" s="479"/>
      <c r="AR189" s="479"/>
      <c r="AS189" s="451">
        <v>0</v>
      </c>
      <c r="AT189" s="451"/>
      <c r="AU189" s="451"/>
      <c r="AV189" s="451"/>
      <c r="AW189" s="451"/>
      <c r="AX189" s="451"/>
      <c r="AY189" s="451"/>
      <c r="AZ189" s="92"/>
      <c r="BA189" s="92"/>
      <c r="BB189" s="451">
        <v>0</v>
      </c>
      <c r="BC189" s="451"/>
      <c r="BD189" s="451"/>
      <c r="BE189" s="451"/>
      <c r="BF189" s="451">
        <v>0</v>
      </c>
      <c r="BG189" s="451"/>
      <c r="BH189" s="451"/>
      <c r="BI189" s="451"/>
      <c r="BJ189" s="479">
        <f t="shared" si="63"/>
        <v>0</v>
      </c>
      <c r="BK189" s="479"/>
      <c r="BL189" s="479"/>
      <c r="BM189" s="479"/>
      <c r="BN189" s="479"/>
      <c r="BO189" s="479"/>
      <c r="BP189" s="479"/>
      <c r="BQ189" s="451">
        <v>0</v>
      </c>
      <c r="BR189" s="451"/>
      <c r="BS189" s="451"/>
      <c r="BT189" s="451"/>
      <c r="BU189" s="451"/>
      <c r="BV189" s="451"/>
      <c r="BW189" s="451"/>
      <c r="BX189" s="451">
        <v>0</v>
      </c>
      <c r="BY189" s="451"/>
      <c r="BZ189" s="451"/>
      <c r="CA189" s="451"/>
      <c r="CB189" s="451"/>
      <c r="CC189" s="451"/>
      <c r="CD189" s="451"/>
      <c r="CE189" s="480">
        <f t="shared" si="64"/>
        <v>0</v>
      </c>
      <c r="CF189" s="480"/>
      <c r="CG189" s="480"/>
      <c r="CH189" s="480"/>
      <c r="CI189" s="480"/>
      <c r="CJ189" s="480"/>
      <c r="CK189" s="480"/>
      <c r="CL189" s="451">
        <v>0</v>
      </c>
      <c r="CM189" s="451"/>
      <c r="CN189" s="451"/>
      <c r="CO189" s="451"/>
      <c r="CP189" s="451"/>
      <c r="CQ189" s="451"/>
      <c r="CR189" s="451"/>
      <c r="CS189" s="480">
        <f t="shared" si="65"/>
        <v>0</v>
      </c>
      <c r="CT189" s="480"/>
      <c r="CU189" s="480"/>
      <c r="CV189" s="480"/>
      <c r="CW189" s="480"/>
      <c r="CX189" s="480"/>
      <c r="CY189" s="480"/>
      <c r="DB189" s="543" t="s">
        <v>366</v>
      </c>
      <c r="DC189" s="544"/>
      <c r="DD189" s="544"/>
      <c r="DE189" s="544"/>
      <c r="DF189" s="544"/>
      <c r="DG189" s="544"/>
      <c r="DH189" s="544"/>
      <c r="DI189" s="544"/>
      <c r="DJ189" s="544"/>
      <c r="DK189" s="544"/>
      <c r="DL189" s="544"/>
      <c r="DM189" s="544"/>
      <c r="DN189" s="544"/>
      <c r="DO189" s="544"/>
      <c r="DP189" s="544"/>
      <c r="DQ189" s="544"/>
      <c r="DR189" s="544"/>
      <c r="DS189" s="544"/>
      <c r="DT189" s="544"/>
      <c r="DU189" s="544"/>
      <c r="DV189" s="544"/>
      <c r="DW189" s="545"/>
      <c r="DX189" s="451">
        <v>0</v>
      </c>
      <c r="DY189" s="451"/>
      <c r="DZ189" s="451"/>
      <c r="EA189" s="451"/>
      <c r="EB189" s="451"/>
      <c r="EC189" s="451"/>
      <c r="ED189" s="451"/>
      <c r="EE189" s="451">
        <v>0</v>
      </c>
      <c r="EF189" s="451"/>
      <c r="EG189" s="451"/>
      <c r="EH189" s="451"/>
      <c r="EI189" s="451"/>
      <c r="EJ189" s="451"/>
      <c r="EK189" s="451"/>
      <c r="EL189" s="479">
        <f t="shared" si="66"/>
        <v>0</v>
      </c>
      <c r="EM189" s="479"/>
      <c r="EN189" s="479"/>
      <c r="EO189" s="479"/>
      <c r="EP189" s="479"/>
      <c r="EQ189" s="479"/>
      <c r="ER189" s="479"/>
      <c r="ES189" s="451">
        <v>0</v>
      </c>
      <c r="ET189" s="451"/>
      <c r="EU189" s="451"/>
      <c r="EV189" s="451"/>
      <c r="EW189" s="451"/>
      <c r="EX189" s="451"/>
      <c r="EY189" s="451"/>
      <c r="EZ189" s="92"/>
      <c r="FA189" s="92"/>
      <c r="FB189" s="92"/>
      <c r="FC189" s="451">
        <v>0</v>
      </c>
      <c r="FD189" s="451"/>
      <c r="FE189" s="451"/>
      <c r="FF189" s="451"/>
      <c r="FG189" s="451">
        <v>0</v>
      </c>
      <c r="FH189" s="451"/>
      <c r="FI189" s="451"/>
      <c r="FJ189" s="451"/>
      <c r="FK189" s="479">
        <f t="shared" si="67"/>
        <v>0</v>
      </c>
      <c r="FL189" s="479"/>
      <c r="FM189" s="479"/>
      <c r="FN189" s="479"/>
      <c r="FO189" s="479"/>
      <c r="FP189" s="479"/>
      <c r="FQ189" s="479"/>
      <c r="FR189" s="451">
        <v>0</v>
      </c>
      <c r="FS189" s="451"/>
      <c r="FT189" s="451"/>
      <c r="FU189" s="451"/>
      <c r="FV189" s="451"/>
      <c r="FW189" s="451"/>
      <c r="FX189" s="451"/>
      <c r="FY189" s="451">
        <v>0</v>
      </c>
      <c r="FZ189" s="451"/>
      <c r="GA189" s="451"/>
      <c r="GB189" s="451"/>
      <c r="GC189" s="451"/>
      <c r="GD189" s="451"/>
      <c r="GE189" s="451"/>
      <c r="GF189" s="480">
        <f t="shared" si="68"/>
        <v>0</v>
      </c>
      <c r="GG189" s="480"/>
      <c r="GH189" s="480"/>
      <c r="GI189" s="480"/>
      <c r="GJ189" s="480"/>
      <c r="GK189" s="480"/>
      <c r="GL189" s="480"/>
      <c r="GM189" s="451">
        <v>0</v>
      </c>
      <c r="GN189" s="451"/>
      <c r="GO189" s="451"/>
      <c r="GP189" s="451"/>
      <c r="GQ189" s="451"/>
      <c r="GR189" s="451"/>
      <c r="GS189" s="451"/>
      <c r="GT189" s="480">
        <f t="shared" si="69"/>
        <v>0</v>
      </c>
      <c r="GU189" s="480"/>
      <c r="GV189" s="480"/>
      <c r="GW189" s="480"/>
      <c r="GX189" s="480"/>
      <c r="GY189" s="480"/>
      <c r="GZ189" s="480"/>
    </row>
    <row r="190" spans="2:208" ht="12.75" customHeight="1">
      <c r="B190" s="543" t="s">
        <v>315</v>
      </c>
      <c r="C190" s="544"/>
      <c r="D190" s="544"/>
      <c r="E190" s="544"/>
      <c r="F190" s="544"/>
      <c r="G190" s="544"/>
      <c r="H190" s="544"/>
      <c r="I190" s="544"/>
      <c r="J190" s="544"/>
      <c r="K190" s="544"/>
      <c r="L190" s="544"/>
      <c r="M190" s="544"/>
      <c r="N190" s="544"/>
      <c r="O190" s="544"/>
      <c r="P190" s="544"/>
      <c r="Q190" s="544"/>
      <c r="R190" s="544"/>
      <c r="S190" s="544"/>
      <c r="T190" s="544"/>
      <c r="U190" s="544"/>
      <c r="V190" s="544"/>
      <c r="W190" s="545"/>
      <c r="X190" s="451">
        <v>0</v>
      </c>
      <c r="Y190" s="451"/>
      <c r="Z190" s="451"/>
      <c r="AA190" s="451"/>
      <c r="AB190" s="451"/>
      <c r="AC190" s="451"/>
      <c r="AD190" s="451"/>
      <c r="AE190" s="451">
        <v>0</v>
      </c>
      <c r="AF190" s="451"/>
      <c r="AG190" s="451"/>
      <c r="AH190" s="451"/>
      <c r="AI190" s="451"/>
      <c r="AJ190" s="451"/>
      <c r="AK190" s="451"/>
      <c r="AL190" s="479">
        <f t="shared" si="62"/>
        <v>0</v>
      </c>
      <c r="AM190" s="479"/>
      <c r="AN190" s="479"/>
      <c r="AO190" s="479"/>
      <c r="AP190" s="479"/>
      <c r="AQ190" s="479"/>
      <c r="AR190" s="479"/>
      <c r="AS190" s="451">
        <v>0</v>
      </c>
      <c r="AT190" s="451"/>
      <c r="AU190" s="451"/>
      <c r="AV190" s="451"/>
      <c r="AW190" s="451"/>
      <c r="AX190" s="451"/>
      <c r="AY190" s="451"/>
      <c r="AZ190" s="92"/>
      <c r="BA190" s="92"/>
      <c r="BB190" s="451">
        <v>0</v>
      </c>
      <c r="BC190" s="451"/>
      <c r="BD190" s="451"/>
      <c r="BE190" s="451"/>
      <c r="BF190" s="451">
        <v>0</v>
      </c>
      <c r="BG190" s="451"/>
      <c r="BH190" s="451"/>
      <c r="BI190" s="451"/>
      <c r="BJ190" s="479">
        <f t="shared" si="63"/>
        <v>0</v>
      </c>
      <c r="BK190" s="479"/>
      <c r="BL190" s="479"/>
      <c r="BM190" s="479"/>
      <c r="BN190" s="479"/>
      <c r="BO190" s="479"/>
      <c r="BP190" s="479"/>
      <c r="BQ190" s="451">
        <v>0</v>
      </c>
      <c r="BR190" s="451"/>
      <c r="BS190" s="451"/>
      <c r="BT190" s="451"/>
      <c r="BU190" s="451"/>
      <c r="BV190" s="451"/>
      <c r="BW190" s="451"/>
      <c r="BX190" s="451">
        <v>0</v>
      </c>
      <c r="BY190" s="451"/>
      <c r="BZ190" s="451"/>
      <c r="CA190" s="451"/>
      <c r="CB190" s="451"/>
      <c r="CC190" s="451"/>
      <c r="CD190" s="451"/>
      <c r="CE190" s="480">
        <f t="shared" si="64"/>
        <v>0</v>
      </c>
      <c r="CF190" s="480"/>
      <c r="CG190" s="480"/>
      <c r="CH190" s="480"/>
      <c r="CI190" s="480"/>
      <c r="CJ190" s="480"/>
      <c r="CK190" s="480"/>
      <c r="CL190" s="451">
        <v>0</v>
      </c>
      <c r="CM190" s="451"/>
      <c r="CN190" s="451"/>
      <c r="CO190" s="451"/>
      <c r="CP190" s="451"/>
      <c r="CQ190" s="451"/>
      <c r="CR190" s="451"/>
      <c r="CS190" s="480">
        <f t="shared" si="65"/>
        <v>0</v>
      </c>
      <c r="CT190" s="480"/>
      <c r="CU190" s="480"/>
      <c r="CV190" s="480"/>
      <c r="CW190" s="480"/>
      <c r="CX190" s="480"/>
      <c r="CY190" s="480"/>
      <c r="DB190" s="543" t="s">
        <v>367</v>
      </c>
      <c r="DC190" s="544"/>
      <c r="DD190" s="544"/>
      <c r="DE190" s="544"/>
      <c r="DF190" s="544"/>
      <c r="DG190" s="544"/>
      <c r="DH190" s="544"/>
      <c r="DI190" s="544"/>
      <c r="DJ190" s="544"/>
      <c r="DK190" s="544"/>
      <c r="DL190" s="544"/>
      <c r="DM190" s="544"/>
      <c r="DN190" s="544"/>
      <c r="DO190" s="544"/>
      <c r="DP190" s="544"/>
      <c r="DQ190" s="544"/>
      <c r="DR190" s="544"/>
      <c r="DS190" s="544"/>
      <c r="DT190" s="544"/>
      <c r="DU190" s="544"/>
      <c r="DV190" s="544"/>
      <c r="DW190" s="545"/>
      <c r="DX190" s="451">
        <v>0</v>
      </c>
      <c r="DY190" s="451"/>
      <c r="DZ190" s="451"/>
      <c r="EA190" s="451"/>
      <c r="EB190" s="451"/>
      <c r="EC190" s="451"/>
      <c r="ED190" s="451"/>
      <c r="EE190" s="451">
        <v>0</v>
      </c>
      <c r="EF190" s="451"/>
      <c r="EG190" s="451"/>
      <c r="EH190" s="451"/>
      <c r="EI190" s="451"/>
      <c r="EJ190" s="451"/>
      <c r="EK190" s="451"/>
      <c r="EL190" s="479">
        <f t="shared" si="66"/>
        <v>0</v>
      </c>
      <c r="EM190" s="479"/>
      <c r="EN190" s="479"/>
      <c r="EO190" s="479"/>
      <c r="EP190" s="479"/>
      <c r="EQ190" s="479"/>
      <c r="ER190" s="479"/>
      <c r="ES190" s="451">
        <v>0</v>
      </c>
      <c r="ET190" s="451"/>
      <c r="EU190" s="451"/>
      <c r="EV190" s="451"/>
      <c r="EW190" s="451"/>
      <c r="EX190" s="451"/>
      <c r="EY190" s="451"/>
      <c r="EZ190" s="92"/>
      <c r="FA190" s="92"/>
      <c r="FB190" s="92"/>
      <c r="FC190" s="451">
        <v>0</v>
      </c>
      <c r="FD190" s="451"/>
      <c r="FE190" s="451"/>
      <c r="FF190" s="451"/>
      <c r="FG190" s="451">
        <v>0</v>
      </c>
      <c r="FH190" s="451"/>
      <c r="FI190" s="451"/>
      <c r="FJ190" s="451"/>
      <c r="FK190" s="479">
        <f t="shared" si="67"/>
        <v>0</v>
      </c>
      <c r="FL190" s="479"/>
      <c r="FM190" s="479"/>
      <c r="FN190" s="479"/>
      <c r="FO190" s="479"/>
      <c r="FP190" s="479"/>
      <c r="FQ190" s="479"/>
      <c r="FR190" s="451">
        <v>0</v>
      </c>
      <c r="FS190" s="451"/>
      <c r="FT190" s="451"/>
      <c r="FU190" s="451"/>
      <c r="FV190" s="451"/>
      <c r="FW190" s="451"/>
      <c r="FX190" s="451"/>
      <c r="FY190" s="451">
        <v>0</v>
      </c>
      <c r="FZ190" s="451"/>
      <c r="GA190" s="451"/>
      <c r="GB190" s="451"/>
      <c r="GC190" s="451"/>
      <c r="GD190" s="451"/>
      <c r="GE190" s="451"/>
      <c r="GF190" s="480">
        <f t="shared" si="68"/>
        <v>0</v>
      </c>
      <c r="GG190" s="480"/>
      <c r="GH190" s="480"/>
      <c r="GI190" s="480"/>
      <c r="GJ190" s="480"/>
      <c r="GK190" s="480"/>
      <c r="GL190" s="480"/>
      <c r="GM190" s="451">
        <v>0</v>
      </c>
      <c r="GN190" s="451"/>
      <c r="GO190" s="451"/>
      <c r="GP190" s="451"/>
      <c r="GQ190" s="451"/>
      <c r="GR190" s="451"/>
      <c r="GS190" s="451"/>
      <c r="GT190" s="480">
        <f t="shared" si="69"/>
        <v>0</v>
      </c>
      <c r="GU190" s="480"/>
      <c r="GV190" s="480"/>
      <c r="GW190" s="480"/>
      <c r="GX190" s="480"/>
      <c r="GY190" s="480"/>
      <c r="GZ190" s="480"/>
    </row>
    <row r="191" spans="2:208" ht="12.75" customHeight="1" thickBot="1">
      <c r="B191" s="540" t="s">
        <v>316</v>
      </c>
      <c r="C191" s="541"/>
      <c r="D191" s="541"/>
      <c r="E191" s="541"/>
      <c r="F191" s="541"/>
      <c r="G191" s="541"/>
      <c r="H191" s="541"/>
      <c r="I191" s="541"/>
      <c r="J191" s="541"/>
      <c r="K191" s="541"/>
      <c r="L191" s="541"/>
      <c r="M191" s="541"/>
      <c r="N191" s="541"/>
      <c r="O191" s="541"/>
      <c r="P191" s="541"/>
      <c r="Q191" s="541"/>
      <c r="R191" s="541"/>
      <c r="S191" s="541"/>
      <c r="T191" s="541"/>
      <c r="U191" s="541"/>
      <c r="V191" s="541"/>
      <c r="W191" s="542"/>
      <c r="X191" s="447">
        <f>SUM(X184:AD190)</f>
        <v>0</v>
      </c>
      <c r="Y191" s="447"/>
      <c r="Z191" s="447"/>
      <c r="AA191" s="447"/>
      <c r="AB191" s="447"/>
      <c r="AC191" s="447"/>
      <c r="AD191" s="447"/>
      <c r="AE191" s="447">
        <f>SUM(AE184:AK190)</f>
        <v>0</v>
      </c>
      <c r="AF191" s="447"/>
      <c r="AG191" s="447"/>
      <c r="AH191" s="447"/>
      <c r="AI191" s="447"/>
      <c r="AJ191" s="447"/>
      <c r="AK191" s="447"/>
      <c r="AL191" s="447">
        <f>SUM(AL184:AR190)</f>
        <v>0</v>
      </c>
      <c r="AM191" s="447"/>
      <c r="AN191" s="447"/>
      <c r="AO191" s="447"/>
      <c r="AP191" s="447"/>
      <c r="AQ191" s="447"/>
      <c r="AR191" s="447"/>
      <c r="AS191" s="447">
        <f>SUM(AS184:AY190)</f>
        <v>0</v>
      </c>
      <c r="AT191" s="447"/>
      <c r="AU191" s="447"/>
      <c r="AV191" s="447"/>
      <c r="AW191" s="447"/>
      <c r="AX191" s="447"/>
      <c r="AY191" s="447"/>
      <c r="BB191" s="432">
        <f>SUM(BB184:BE190)</f>
        <v>0</v>
      </c>
      <c r="BC191" s="433"/>
      <c r="BD191" s="433"/>
      <c r="BE191" s="434"/>
      <c r="BF191" s="438">
        <f>SUM(BF184:BI190)</f>
        <v>0</v>
      </c>
      <c r="BG191" s="433"/>
      <c r="BH191" s="433"/>
      <c r="BI191" s="434"/>
      <c r="BJ191" s="438">
        <f>SUM(BJ184:BP190)</f>
        <v>0</v>
      </c>
      <c r="BK191" s="433"/>
      <c r="BL191" s="433"/>
      <c r="BM191" s="433"/>
      <c r="BN191" s="433"/>
      <c r="BO191" s="433"/>
      <c r="BP191" s="434"/>
      <c r="BQ191" s="438">
        <f>SUM(BQ184:BW190)</f>
        <v>0</v>
      </c>
      <c r="BR191" s="433"/>
      <c r="BS191" s="433"/>
      <c r="BT191" s="433"/>
      <c r="BU191" s="433"/>
      <c r="BV191" s="433"/>
      <c r="BW191" s="434"/>
      <c r="BX191" s="438">
        <f>SUM(BX184:CD190)</f>
        <v>0</v>
      </c>
      <c r="BY191" s="433"/>
      <c r="BZ191" s="433"/>
      <c r="CA191" s="433"/>
      <c r="CB191" s="433"/>
      <c r="CC191" s="433"/>
      <c r="CD191" s="434"/>
      <c r="CE191" s="438">
        <f>SUM(CE184:CK190)</f>
        <v>0</v>
      </c>
      <c r="CF191" s="433"/>
      <c r="CG191" s="433"/>
      <c r="CH191" s="433"/>
      <c r="CI191" s="433"/>
      <c r="CJ191" s="433"/>
      <c r="CK191" s="434"/>
      <c r="CL191" s="438">
        <f>SUM(CL184:CR190)</f>
        <v>0</v>
      </c>
      <c r="CM191" s="433"/>
      <c r="CN191" s="433"/>
      <c r="CO191" s="433"/>
      <c r="CP191" s="433"/>
      <c r="CQ191" s="433"/>
      <c r="CR191" s="434"/>
      <c r="CS191" s="438">
        <f>SUM(CS184:CY190)</f>
        <v>0</v>
      </c>
      <c r="CT191" s="433"/>
      <c r="CU191" s="433"/>
      <c r="CV191" s="433"/>
      <c r="CW191" s="433"/>
      <c r="CX191" s="433"/>
      <c r="CY191" s="491"/>
      <c r="DB191" s="543" t="s">
        <v>368</v>
      </c>
      <c r="DC191" s="544"/>
      <c r="DD191" s="544"/>
      <c r="DE191" s="544"/>
      <c r="DF191" s="544"/>
      <c r="DG191" s="544"/>
      <c r="DH191" s="544"/>
      <c r="DI191" s="544"/>
      <c r="DJ191" s="544"/>
      <c r="DK191" s="544"/>
      <c r="DL191" s="544"/>
      <c r="DM191" s="544"/>
      <c r="DN191" s="544"/>
      <c r="DO191" s="544"/>
      <c r="DP191" s="544"/>
      <c r="DQ191" s="544"/>
      <c r="DR191" s="544"/>
      <c r="DS191" s="544"/>
      <c r="DT191" s="544"/>
      <c r="DU191" s="544"/>
      <c r="DV191" s="544"/>
      <c r="DW191" s="545"/>
      <c r="DX191" s="451">
        <v>0</v>
      </c>
      <c r="DY191" s="451"/>
      <c r="DZ191" s="451"/>
      <c r="EA191" s="451"/>
      <c r="EB191" s="451"/>
      <c r="EC191" s="451"/>
      <c r="ED191" s="451"/>
      <c r="EE191" s="451">
        <v>0</v>
      </c>
      <c r="EF191" s="451"/>
      <c r="EG191" s="451"/>
      <c r="EH191" s="451"/>
      <c r="EI191" s="451"/>
      <c r="EJ191" s="451"/>
      <c r="EK191" s="451"/>
      <c r="EL191" s="479">
        <f t="shared" si="66"/>
        <v>0</v>
      </c>
      <c r="EM191" s="479"/>
      <c r="EN191" s="479"/>
      <c r="EO191" s="479"/>
      <c r="EP191" s="479"/>
      <c r="EQ191" s="479"/>
      <c r="ER191" s="479"/>
      <c r="ES191" s="451">
        <v>0</v>
      </c>
      <c r="ET191" s="451"/>
      <c r="EU191" s="451"/>
      <c r="EV191" s="451"/>
      <c r="EW191" s="451"/>
      <c r="EX191" s="451"/>
      <c r="EY191" s="451"/>
      <c r="EZ191" s="92"/>
      <c r="FA191" s="92"/>
      <c r="FB191" s="92"/>
      <c r="FC191" s="451">
        <v>0</v>
      </c>
      <c r="FD191" s="451"/>
      <c r="FE191" s="451"/>
      <c r="FF191" s="451"/>
      <c r="FG191" s="451">
        <v>0</v>
      </c>
      <c r="FH191" s="451"/>
      <c r="FI191" s="451"/>
      <c r="FJ191" s="451"/>
      <c r="FK191" s="479">
        <f t="shared" si="67"/>
        <v>0</v>
      </c>
      <c r="FL191" s="479"/>
      <c r="FM191" s="479"/>
      <c r="FN191" s="479"/>
      <c r="FO191" s="479"/>
      <c r="FP191" s="479"/>
      <c r="FQ191" s="479"/>
      <c r="FR191" s="451">
        <v>0</v>
      </c>
      <c r="FS191" s="451"/>
      <c r="FT191" s="451"/>
      <c r="FU191" s="451"/>
      <c r="FV191" s="451"/>
      <c r="FW191" s="451"/>
      <c r="FX191" s="451"/>
      <c r="FY191" s="451">
        <v>0</v>
      </c>
      <c r="FZ191" s="451"/>
      <c r="GA191" s="451"/>
      <c r="GB191" s="451"/>
      <c r="GC191" s="451"/>
      <c r="GD191" s="451"/>
      <c r="GE191" s="451"/>
      <c r="GF191" s="480">
        <f t="shared" si="68"/>
        <v>0</v>
      </c>
      <c r="GG191" s="480"/>
      <c r="GH191" s="480"/>
      <c r="GI191" s="480"/>
      <c r="GJ191" s="480"/>
      <c r="GK191" s="480"/>
      <c r="GL191" s="480"/>
      <c r="GM191" s="451">
        <v>0</v>
      </c>
      <c r="GN191" s="451"/>
      <c r="GO191" s="451"/>
      <c r="GP191" s="451"/>
      <c r="GQ191" s="451"/>
      <c r="GR191" s="451"/>
      <c r="GS191" s="451"/>
      <c r="GT191" s="480">
        <f t="shared" si="69"/>
        <v>0</v>
      </c>
      <c r="GU191" s="480"/>
      <c r="GV191" s="480"/>
      <c r="GW191" s="480"/>
      <c r="GX191" s="480"/>
      <c r="GY191" s="480"/>
      <c r="GZ191" s="480"/>
    </row>
    <row r="192" spans="2:208" ht="12.75" customHeight="1" thickTop="1">
      <c r="B192" s="508" t="s">
        <v>318</v>
      </c>
      <c r="C192" s="509"/>
      <c r="D192" s="509"/>
      <c r="E192" s="509"/>
      <c r="F192" s="509"/>
      <c r="G192" s="509"/>
      <c r="H192" s="509"/>
      <c r="I192" s="509"/>
      <c r="J192" s="509"/>
      <c r="K192" s="509"/>
      <c r="L192" s="509"/>
      <c r="M192" s="509"/>
      <c r="N192" s="509"/>
      <c r="O192" s="509"/>
      <c r="P192" s="509"/>
      <c r="Q192" s="509"/>
      <c r="R192" s="509"/>
      <c r="S192" s="509"/>
      <c r="T192" s="509"/>
      <c r="U192" s="509"/>
      <c r="V192" s="509"/>
      <c r="W192" s="510"/>
      <c r="X192" s="483"/>
      <c r="Y192" s="483"/>
      <c r="Z192" s="483"/>
      <c r="AA192" s="483"/>
      <c r="AB192" s="483"/>
      <c r="AC192" s="483"/>
      <c r="AD192" s="483"/>
      <c r="AE192" s="483"/>
      <c r="AF192" s="483"/>
      <c r="AG192" s="483"/>
      <c r="AH192" s="483"/>
      <c r="AI192" s="483"/>
      <c r="AJ192" s="483"/>
      <c r="AK192" s="483"/>
      <c r="AL192" s="483"/>
      <c r="AM192" s="483"/>
      <c r="AN192" s="483"/>
      <c r="AO192" s="483"/>
      <c r="AP192" s="483"/>
      <c r="AQ192" s="483"/>
      <c r="AR192" s="483"/>
      <c r="AS192" s="483"/>
      <c r="AT192" s="483"/>
      <c r="AU192" s="483"/>
      <c r="AV192" s="483"/>
      <c r="AW192" s="483"/>
      <c r="AX192" s="483"/>
      <c r="AY192" s="483"/>
      <c r="BB192" s="466"/>
      <c r="BC192" s="467"/>
      <c r="BD192" s="467"/>
      <c r="BE192" s="468"/>
      <c r="BF192" s="469"/>
      <c r="BG192" s="467"/>
      <c r="BH192" s="467"/>
      <c r="BI192" s="468"/>
      <c r="BJ192" s="469"/>
      <c r="BK192" s="467"/>
      <c r="BL192" s="467"/>
      <c r="BM192" s="467"/>
      <c r="BN192" s="467"/>
      <c r="BO192" s="467"/>
      <c r="BP192" s="468"/>
      <c r="BQ192" s="469"/>
      <c r="BR192" s="467"/>
      <c r="BS192" s="467"/>
      <c r="BT192" s="467"/>
      <c r="BU192" s="467"/>
      <c r="BV192" s="467"/>
      <c r="BW192" s="468"/>
      <c r="BX192" s="469"/>
      <c r="BY192" s="467"/>
      <c r="BZ192" s="467"/>
      <c r="CA192" s="467"/>
      <c r="CB192" s="467"/>
      <c r="CC192" s="467"/>
      <c r="CD192" s="468"/>
      <c r="CE192" s="469"/>
      <c r="CF192" s="467"/>
      <c r="CG192" s="467"/>
      <c r="CH192" s="467"/>
      <c r="CI192" s="467"/>
      <c r="CJ192" s="467"/>
      <c r="CK192" s="468"/>
      <c r="CL192" s="469"/>
      <c r="CM192" s="467"/>
      <c r="CN192" s="467"/>
      <c r="CO192" s="467"/>
      <c r="CP192" s="467"/>
      <c r="CQ192" s="467"/>
      <c r="CR192" s="468"/>
      <c r="CS192" s="469"/>
      <c r="CT192" s="467"/>
      <c r="CU192" s="467"/>
      <c r="CV192" s="467"/>
      <c r="CW192" s="467"/>
      <c r="CX192" s="467"/>
      <c r="CY192" s="470"/>
      <c r="DB192" s="547" t="s">
        <v>369</v>
      </c>
      <c r="DC192" s="548"/>
      <c r="DD192" s="548"/>
      <c r="DE192" s="548"/>
      <c r="DF192" s="548"/>
      <c r="DG192" s="548"/>
      <c r="DH192" s="548"/>
      <c r="DI192" s="548"/>
      <c r="DJ192" s="548"/>
      <c r="DK192" s="548"/>
      <c r="DL192" s="548"/>
      <c r="DM192" s="548"/>
      <c r="DN192" s="548"/>
      <c r="DO192" s="548"/>
      <c r="DP192" s="548"/>
      <c r="DQ192" s="548"/>
      <c r="DR192" s="548"/>
      <c r="DS192" s="548"/>
      <c r="DT192" s="548"/>
      <c r="DU192" s="548"/>
      <c r="DV192" s="548"/>
      <c r="DW192" s="549"/>
      <c r="DX192" s="451">
        <v>0</v>
      </c>
      <c r="DY192" s="451"/>
      <c r="DZ192" s="451"/>
      <c r="EA192" s="451"/>
      <c r="EB192" s="451"/>
      <c r="EC192" s="451"/>
      <c r="ED192" s="451"/>
      <c r="EE192" s="451">
        <v>0</v>
      </c>
      <c r="EF192" s="451"/>
      <c r="EG192" s="451"/>
      <c r="EH192" s="451"/>
      <c r="EI192" s="451"/>
      <c r="EJ192" s="451"/>
      <c r="EK192" s="451"/>
      <c r="EL192" s="479">
        <f t="shared" si="66"/>
        <v>0</v>
      </c>
      <c r="EM192" s="479"/>
      <c r="EN192" s="479"/>
      <c r="EO192" s="479"/>
      <c r="EP192" s="479"/>
      <c r="EQ192" s="479"/>
      <c r="ER192" s="479"/>
      <c r="ES192" s="451">
        <v>0</v>
      </c>
      <c r="ET192" s="451"/>
      <c r="EU192" s="451"/>
      <c r="EV192" s="451"/>
      <c r="EW192" s="451"/>
      <c r="EX192" s="451"/>
      <c r="EY192" s="451"/>
      <c r="EZ192" s="92"/>
      <c r="FA192" s="92"/>
      <c r="FB192" s="92"/>
      <c r="FC192" s="451">
        <v>0</v>
      </c>
      <c r="FD192" s="451"/>
      <c r="FE192" s="451"/>
      <c r="FF192" s="451"/>
      <c r="FG192" s="451">
        <v>0</v>
      </c>
      <c r="FH192" s="451"/>
      <c r="FI192" s="451"/>
      <c r="FJ192" s="451"/>
      <c r="FK192" s="479">
        <f t="shared" si="67"/>
        <v>0</v>
      </c>
      <c r="FL192" s="479"/>
      <c r="FM192" s="479"/>
      <c r="FN192" s="479"/>
      <c r="FO192" s="479"/>
      <c r="FP192" s="479"/>
      <c r="FQ192" s="479"/>
      <c r="FR192" s="451">
        <v>0</v>
      </c>
      <c r="FS192" s="451"/>
      <c r="FT192" s="451"/>
      <c r="FU192" s="451"/>
      <c r="FV192" s="451"/>
      <c r="FW192" s="451"/>
      <c r="FX192" s="451"/>
      <c r="FY192" s="451">
        <v>0</v>
      </c>
      <c r="FZ192" s="451"/>
      <c r="GA192" s="451"/>
      <c r="GB192" s="451"/>
      <c r="GC192" s="451"/>
      <c r="GD192" s="451"/>
      <c r="GE192" s="451"/>
      <c r="GF192" s="480">
        <f t="shared" si="68"/>
        <v>0</v>
      </c>
      <c r="GG192" s="480"/>
      <c r="GH192" s="480"/>
      <c r="GI192" s="480"/>
      <c r="GJ192" s="480"/>
      <c r="GK192" s="480"/>
      <c r="GL192" s="480"/>
      <c r="GM192" s="451">
        <v>0</v>
      </c>
      <c r="GN192" s="451"/>
      <c r="GO192" s="451"/>
      <c r="GP192" s="451"/>
      <c r="GQ192" s="451"/>
      <c r="GR192" s="451"/>
      <c r="GS192" s="451"/>
      <c r="GT192" s="480">
        <f t="shared" si="69"/>
        <v>0</v>
      </c>
      <c r="GU192" s="480"/>
      <c r="GV192" s="480"/>
      <c r="GW192" s="480"/>
      <c r="GX192" s="480"/>
      <c r="GY192" s="480"/>
      <c r="GZ192" s="480"/>
    </row>
    <row r="193" spans="2:208" ht="12.75" customHeight="1">
      <c r="B193" s="543" t="s">
        <v>319</v>
      </c>
      <c r="C193" s="544"/>
      <c r="D193" s="544"/>
      <c r="E193" s="544"/>
      <c r="F193" s="544"/>
      <c r="G193" s="544"/>
      <c r="H193" s="544"/>
      <c r="I193" s="544"/>
      <c r="J193" s="544"/>
      <c r="K193" s="544"/>
      <c r="L193" s="544"/>
      <c r="M193" s="544"/>
      <c r="N193" s="544"/>
      <c r="O193" s="544"/>
      <c r="P193" s="544"/>
      <c r="Q193" s="544"/>
      <c r="R193" s="544"/>
      <c r="S193" s="544"/>
      <c r="T193" s="544"/>
      <c r="U193" s="544"/>
      <c r="V193" s="544"/>
      <c r="W193" s="545"/>
      <c r="X193" s="451">
        <v>0</v>
      </c>
      <c r="Y193" s="451"/>
      <c r="Z193" s="451"/>
      <c r="AA193" s="451"/>
      <c r="AB193" s="451"/>
      <c r="AC193" s="451"/>
      <c r="AD193" s="451"/>
      <c r="AE193" s="451">
        <v>0</v>
      </c>
      <c r="AF193" s="451"/>
      <c r="AG193" s="451"/>
      <c r="AH193" s="451"/>
      <c r="AI193" s="451"/>
      <c r="AJ193" s="451"/>
      <c r="AK193" s="451"/>
      <c r="AL193" s="479">
        <f t="shared" ref="AL193:AL199" si="70">X193-AE193</f>
        <v>0</v>
      </c>
      <c r="AM193" s="479"/>
      <c r="AN193" s="479"/>
      <c r="AO193" s="479"/>
      <c r="AP193" s="479"/>
      <c r="AQ193" s="479"/>
      <c r="AR193" s="479"/>
      <c r="AS193" s="451">
        <v>0</v>
      </c>
      <c r="AT193" s="451"/>
      <c r="AU193" s="451"/>
      <c r="AV193" s="451"/>
      <c r="AW193" s="451"/>
      <c r="AX193" s="451"/>
      <c r="AY193" s="451"/>
      <c r="AZ193" s="92"/>
      <c r="BA193" s="92"/>
      <c r="BB193" s="451">
        <v>0</v>
      </c>
      <c r="BC193" s="451"/>
      <c r="BD193" s="451"/>
      <c r="BE193" s="451"/>
      <c r="BF193" s="451">
        <v>0</v>
      </c>
      <c r="BG193" s="451"/>
      <c r="BH193" s="451"/>
      <c r="BI193" s="451"/>
      <c r="BJ193" s="479">
        <f t="shared" ref="BJ193:BJ199" si="71">BB193-BF193+AS193+AL193+AE193-X193</f>
        <v>0</v>
      </c>
      <c r="BK193" s="479"/>
      <c r="BL193" s="479"/>
      <c r="BM193" s="479"/>
      <c r="BN193" s="479"/>
      <c r="BO193" s="479"/>
      <c r="BP193" s="479"/>
      <c r="BQ193" s="451">
        <v>0</v>
      </c>
      <c r="BR193" s="451"/>
      <c r="BS193" s="451"/>
      <c r="BT193" s="451"/>
      <c r="BU193" s="451"/>
      <c r="BV193" s="451"/>
      <c r="BW193" s="451"/>
      <c r="BX193" s="451">
        <v>0</v>
      </c>
      <c r="BY193" s="451"/>
      <c r="BZ193" s="451"/>
      <c r="CA193" s="451"/>
      <c r="CB193" s="451"/>
      <c r="CC193" s="451"/>
      <c r="CD193" s="451"/>
      <c r="CE193" s="480">
        <f t="shared" ref="CE193:CE199" si="72">BJ193-BQ193-BX193</f>
        <v>0</v>
      </c>
      <c r="CF193" s="480"/>
      <c r="CG193" s="480"/>
      <c r="CH193" s="480"/>
      <c r="CI193" s="480"/>
      <c r="CJ193" s="480"/>
      <c r="CK193" s="480"/>
      <c r="CL193" s="451">
        <v>0</v>
      </c>
      <c r="CM193" s="451"/>
      <c r="CN193" s="451"/>
      <c r="CO193" s="451"/>
      <c r="CP193" s="451"/>
      <c r="CQ193" s="451"/>
      <c r="CR193" s="451"/>
      <c r="CS193" s="480">
        <f t="shared" ref="CS193:CS199" si="73">CL193</f>
        <v>0</v>
      </c>
      <c r="CT193" s="480"/>
      <c r="CU193" s="480"/>
      <c r="CV193" s="480"/>
      <c r="CW193" s="480"/>
      <c r="CX193" s="480"/>
      <c r="CY193" s="480"/>
      <c r="DB193" s="543" t="s">
        <v>370</v>
      </c>
      <c r="DC193" s="544"/>
      <c r="DD193" s="544"/>
      <c r="DE193" s="544"/>
      <c r="DF193" s="544"/>
      <c r="DG193" s="544"/>
      <c r="DH193" s="544"/>
      <c r="DI193" s="544"/>
      <c r="DJ193" s="544"/>
      <c r="DK193" s="544"/>
      <c r="DL193" s="544"/>
      <c r="DM193" s="544"/>
      <c r="DN193" s="544"/>
      <c r="DO193" s="544"/>
      <c r="DP193" s="544"/>
      <c r="DQ193" s="544"/>
      <c r="DR193" s="544"/>
      <c r="DS193" s="544"/>
      <c r="DT193" s="544"/>
      <c r="DU193" s="544"/>
      <c r="DV193" s="544"/>
      <c r="DW193" s="545"/>
      <c r="DX193" s="451">
        <v>0</v>
      </c>
      <c r="DY193" s="451"/>
      <c r="DZ193" s="451"/>
      <c r="EA193" s="451"/>
      <c r="EB193" s="451"/>
      <c r="EC193" s="451"/>
      <c r="ED193" s="451"/>
      <c r="EE193" s="451">
        <v>0</v>
      </c>
      <c r="EF193" s="451"/>
      <c r="EG193" s="451"/>
      <c r="EH193" s="451"/>
      <c r="EI193" s="451"/>
      <c r="EJ193" s="451"/>
      <c r="EK193" s="451"/>
      <c r="EL193" s="479">
        <f t="shared" si="66"/>
        <v>0</v>
      </c>
      <c r="EM193" s="479"/>
      <c r="EN193" s="479"/>
      <c r="EO193" s="479"/>
      <c r="EP193" s="479"/>
      <c r="EQ193" s="479"/>
      <c r="ER193" s="479"/>
      <c r="ES193" s="451">
        <v>0</v>
      </c>
      <c r="ET193" s="451"/>
      <c r="EU193" s="451"/>
      <c r="EV193" s="451"/>
      <c r="EW193" s="451"/>
      <c r="EX193" s="451"/>
      <c r="EY193" s="451"/>
      <c r="EZ193" s="92"/>
      <c r="FA193" s="92"/>
      <c r="FB193" s="92"/>
      <c r="FC193" s="451">
        <v>0</v>
      </c>
      <c r="FD193" s="451"/>
      <c r="FE193" s="451"/>
      <c r="FF193" s="451"/>
      <c r="FG193" s="451">
        <v>0</v>
      </c>
      <c r="FH193" s="451"/>
      <c r="FI193" s="451"/>
      <c r="FJ193" s="451"/>
      <c r="FK193" s="479">
        <f t="shared" si="67"/>
        <v>0</v>
      </c>
      <c r="FL193" s="479"/>
      <c r="FM193" s="479"/>
      <c r="FN193" s="479"/>
      <c r="FO193" s="479"/>
      <c r="FP193" s="479"/>
      <c r="FQ193" s="479"/>
      <c r="FR193" s="451">
        <v>0</v>
      </c>
      <c r="FS193" s="451"/>
      <c r="FT193" s="451"/>
      <c r="FU193" s="451"/>
      <c r="FV193" s="451"/>
      <c r="FW193" s="451"/>
      <c r="FX193" s="451"/>
      <c r="FY193" s="451">
        <v>0</v>
      </c>
      <c r="FZ193" s="451"/>
      <c r="GA193" s="451"/>
      <c r="GB193" s="451"/>
      <c r="GC193" s="451"/>
      <c r="GD193" s="451"/>
      <c r="GE193" s="451"/>
      <c r="GF193" s="480">
        <f t="shared" si="68"/>
        <v>0</v>
      </c>
      <c r="GG193" s="480"/>
      <c r="GH193" s="480"/>
      <c r="GI193" s="480"/>
      <c r="GJ193" s="480"/>
      <c r="GK193" s="480"/>
      <c r="GL193" s="480"/>
      <c r="GM193" s="451">
        <v>0</v>
      </c>
      <c r="GN193" s="451"/>
      <c r="GO193" s="451"/>
      <c r="GP193" s="451"/>
      <c r="GQ193" s="451"/>
      <c r="GR193" s="451"/>
      <c r="GS193" s="451"/>
      <c r="GT193" s="480">
        <f t="shared" si="69"/>
        <v>0</v>
      </c>
      <c r="GU193" s="480"/>
      <c r="GV193" s="480"/>
      <c r="GW193" s="480"/>
      <c r="GX193" s="480"/>
      <c r="GY193" s="480"/>
      <c r="GZ193" s="480"/>
    </row>
    <row r="194" spans="2:208" ht="12.75" customHeight="1" thickBot="1">
      <c r="B194" s="543" t="s">
        <v>320</v>
      </c>
      <c r="C194" s="544"/>
      <c r="D194" s="544"/>
      <c r="E194" s="544"/>
      <c r="F194" s="544"/>
      <c r="G194" s="544"/>
      <c r="H194" s="544"/>
      <c r="I194" s="544"/>
      <c r="J194" s="544"/>
      <c r="K194" s="544"/>
      <c r="L194" s="544"/>
      <c r="M194" s="544"/>
      <c r="N194" s="544"/>
      <c r="O194" s="544"/>
      <c r="P194" s="544"/>
      <c r="Q194" s="544"/>
      <c r="R194" s="544"/>
      <c r="S194" s="544"/>
      <c r="T194" s="544"/>
      <c r="U194" s="544"/>
      <c r="V194" s="544"/>
      <c r="W194" s="545"/>
      <c r="X194" s="451">
        <v>0</v>
      </c>
      <c r="Y194" s="451"/>
      <c r="Z194" s="451"/>
      <c r="AA194" s="451"/>
      <c r="AB194" s="451"/>
      <c r="AC194" s="451"/>
      <c r="AD194" s="451"/>
      <c r="AE194" s="451">
        <v>0</v>
      </c>
      <c r="AF194" s="451"/>
      <c r="AG194" s="451"/>
      <c r="AH194" s="451"/>
      <c r="AI194" s="451"/>
      <c r="AJ194" s="451"/>
      <c r="AK194" s="451"/>
      <c r="AL194" s="479">
        <f t="shared" si="70"/>
        <v>0</v>
      </c>
      <c r="AM194" s="479"/>
      <c r="AN194" s="479"/>
      <c r="AO194" s="479"/>
      <c r="AP194" s="479"/>
      <c r="AQ194" s="479"/>
      <c r="AR194" s="479"/>
      <c r="AS194" s="451">
        <v>0</v>
      </c>
      <c r="AT194" s="451"/>
      <c r="AU194" s="451"/>
      <c r="AV194" s="451"/>
      <c r="AW194" s="451"/>
      <c r="AX194" s="451"/>
      <c r="AY194" s="451"/>
      <c r="AZ194" s="92"/>
      <c r="BA194" s="92"/>
      <c r="BB194" s="451">
        <v>0</v>
      </c>
      <c r="BC194" s="451"/>
      <c r="BD194" s="451"/>
      <c r="BE194" s="451"/>
      <c r="BF194" s="451">
        <v>0</v>
      </c>
      <c r="BG194" s="451"/>
      <c r="BH194" s="451"/>
      <c r="BI194" s="451"/>
      <c r="BJ194" s="479">
        <f t="shared" si="71"/>
        <v>0</v>
      </c>
      <c r="BK194" s="479"/>
      <c r="BL194" s="479"/>
      <c r="BM194" s="479"/>
      <c r="BN194" s="479"/>
      <c r="BO194" s="479"/>
      <c r="BP194" s="479"/>
      <c r="BQ194" s="451">
        <v>0</v>
      </c>
      <c r="BR194" s="451"/>
      <c r="BS194" s="451"/>
      <c r="BT194" s="451"/>
      <c r="BU194" s="451"/>
      <c r="BV194" s="451"/>
      <c r="BW194" s="451"/>
      <c r="BX194" s="451">
        <v>0</v>
      </c>
      <c r="BY194" s="451"/>
      <c r="BZ194" s="451"/>
      <c r="CA194" s="451"/>
      <c r="CB194" s="451"/>
      <c r="CC194" s="451"/>
      <c r="CD194" s="451"/>
      <c r="CE194" s="480">
        <f t="shared" si="72"/>
        <v>0</v>
      </c>
      <c r="CF194" s="480"/>
      <c r="CG194" s="480"/>
      <c r="CH194" s="480"/>
      <c r="CI194" s="480"/>
      <c r="CJ194" s="480"/>
      <c r="CK194" s="480"/>
      <c r="CL194" s="451">
        <v>0</v>
      </c>
      <c r="CM194" s="451"/>
      <c r="CN194" s="451"/>
      <c r="CO194" s="451"/>
      <c r="CP194" s="451"/>
      <c r="CQ194" s="451"/>
      <c r="CR194" s="451"/>
      <c r="CS194" s="480">
        <f t="shared" si="73"/>
        <v>0</v>
      </c>
      <c r="CT194" s="480"/>
      <c r="CU194" s="480"/>
      <c r="CV194" s="480"/>
      <c r="CW194" s="480"/>
      <c r="CX194" s="480"/>
      <c r="CY194" s="480"/>
      <c r="DB194" s="511" t="s">
        <v>371</v>
      </c>
      <c r="DC194" s="512"/>
      <c r="DD194" s="512"/>
      <c r="DE194" s="512"/>
      <c r="DF194" s="512"/>
      <c r="DG194" s="512"/>
      <c r="DH194" s="512"/>
      <c r="DI194" s="512"/>
      <c r="DJ194" s="512"/>
      <c r="DK194" s="512"/>
      <c r="DL194" s="512"/>
      <c r="DM194" s="512"/>
      <c r="DN194" s="512"/>
      <c r="DO194" s="512"/>
      <c r="DP194" s="512"/>
      <c r="DQ194" s="512"/>
      <c r="DR194" s="512"/>
      <c r="DS194" s="512"/>
      <c r="DT194" s="512"/>
      <c r="DU194" s="512"/>
      <c r="DV194" s="512"/>
      <c r="DW194" s="435"/>
      <c r="DX194" s="447">
        <f>SUM(DX184:ED193)</f>
        <v>0</v>
      </c>
      <c r="DY194" s="447"/>
      <c r="DZ194" s="447"/>
      <c r="EA194" s="447"/>
      <c r="EB194" s="447"/>
      <c r="EC194" s="447"/>
      <c r="ED194" s="447"/>
      <c r="EE194" s="447">
        <f>SUM(EE184:EK193)</f>
        <v>0</v>
      </c>
      <c r="EF194" s="447"/>
      <c r="EG194" s="447"/>
      <c r="EH194" s="447"/>
      <c r="EI194" s="447"/>
      <c r="EJ194" s="447"/>
      <c r="EK194" s="447"/>
      <c r="EL194" s="447">
        <f>SUM(EL184:ER193)</f>
        <v>0</v>
      </c>
      <c r="EM194" s="447"/>
      <c r="EN194" s="447"/>
      <c r="EO194" s="447"/>
      <c r="EP194" s="447"/>
      <c r="EQ194" s="447"/>
      <c r="ER194" s="447"/>
      <c r="ES194" s="447">
        <f>SUM(ES184:EY193)</f>
        <v>0</v>
      </c>
      <c r="ET194" s="447"/>
      <c r="EU194" s="447"/>
      <c r="EV194" s="447"/>
      <c r="EW194" s="447"/>
      <c r="EX194" s="447"/>
      <c r="EY194" s="447"/>
      <c r="FC194" s="432">
        <f>SUM(FC184:FF193)</f>
        <v>0</v>
      </c>
      <c r="FD194" s="433"/>
      <c r="FE194" s="433"/>
      <c r="FF194" s="434"/>
      <c r="FG194" s="438">
        <f>SUM(FG184:FJ193)</f>
        <v>0</v>
      </c>
      <c r="FH194" s="433"/>
      <c r="FI194" s="433"/>
      <c r="FJ194" s="434"/>
      <c r="FK194" s="447">
        <f>SUM(FK184:FQ193)</f>
        <v>0</v>
      </c>
      <c r="FL194" s="447"/>
      <c r="FM194" s="447"/>
      <c r="FN194" s="447"/>
      <c r="FO194" s="447"/>
      <c r="FP194" s="447"/>
      <c r="FQ194" s="447"/>
      <c r="FR194" s="447">
        <f>SUM(FR184:FX193)</f>
        <v>0</v>
      </c>
      <c r="FS194" s="447"/>
      <c r="FT194" s="447"/>
      <c r="FU194" s="447"/>
      <c r="FV194" s="447"/>
      <c r="FW194" s="447"/>
      <c r="FX194" s="447"/>
      <c r="FY194" s="447">
        <f>SUM(FY184:GE193)</f>
        <v>0</v>
      </c>
      <c r="FZ194" s="447"/>
      <c r="GA194" s="447"/>
      <c r="GB194" s="447"/>
      <c r="GC194" s="447"/>
      <c r="GD194" s="447"/>
      <c r="GE194" s="447"/>
      <c r="GF194" s="447">
        <f>SUM(GF184:GL193)</f>
        <v>0</v>
      </c>
      <c r="GG194" s="447"/>
      <c r="GH194" s="447"/>
      <c r="GI194" s="447"/>
      <c r="GJ194" s="447"/>
      <c r="GK194" s="447"/>
      <c r="GL194" s="447"/>
      <c r="GM194" s="447">
        <f>SUM(GM184:GS193)</f>
        <v>0</v>
      </c>
      <c r="GN194" s="447"/>
      <c r="GO194" s="447"/>
      <c r="GP194" s="447"/>
      <c r="GQ194" s="447"/>
      <c r="GR194" s="447"/>
      <c r="GS194" s="447"/>
      <c r="GT194" s="447">
        <f>SUM(GT184:GZ193)</f>
        <v>0</v>
      </c>
      <c r="GU194" s="447"/>
      <c r="GV194" s="447"/>
      <c r="GW194" s="447"/>
      <c r="GX194" s="447"/>
      <c r="GY194" s="447"/>
      <c r="GZ194" s="447"/>
    </row>
    <row r="195" spans="2:208" ht="12.75" customHeight="1" thickTop="1">
      <c r="B195" s="543" t="s">
        <v>321</v>
      </c>
      <c r="C195" s="544"/>
      <c r="D195" s="544"/>
      <c r="E195" s="544"/>
      <c r="F195" s="544"/>
      <c r="G195" s="544"/>
      <c r="H195" s="544"/>
      <c r="I195" s="544"/>
      <c r="J195" s="544"/>
      <c r="K195" s="544"/>
      <c r="L195" s="544"/>
      <c r="M195" s="544"/>
      <c r="N195" s="544"/>
      <c r="O195" s="544"/>
      <c r="P195" s="544"/>
      <c r="Q195" s="544"/>
      <c r="R195" s="544"/>
      <c r="S195" s="544"/>
      <c r="T195" s="544"/>
      <c r="U195" s="544"/>
      <c r="V195" s="544"/>
      <c r="W195" s="545"/>
      <c r="X195" s="451">
        <v>0</v>
      </c>
      <c r="Y195" s="451"/>
      <c r="Z195" s="451"/>
      <c r="AA195" s="451"/>
      <c r="AB195" s="451"/>
      <c r="AC195" s="451"/>
      <c r="AD195" s="451"/>
      <c r="AE195" s="451">
        <v>0</v>
      </c>
      <c r="AF195" s="451"/>
      <c r="AG195" s="451"/>
      <c r="AH195" s="451"/>
      <c r="AI195" s="451"/>
      <c r="AJ195" s="451"/>
      <c r="AK195" s="451"/>
      <c r="AL195" s="479">
        <f t="shared" si="70"/>
        <v>0</v>
      </c>
      <c r="AM195" s="479"/>
      <c r="AN195" s="479"/>
      <c r="AO195" s="479"/>
      <c r="AP195" s="479"/>
      <c r="AQ195" s="479"/>
      <c r="AR195" s="479"/>
      <c r="AS195" s="451">
        <v>0</v>
      </c>
      <c r="AT195" s="451"/>
      <c r="AU195" s="451"/>
      <c r="AV195" s="451"/>
      <c r="AW195" s="451"/>
      <c r="AX195" s="451"/>
      <c r="AY195" s="451"/>
      <c r="AZ195" s="92"/>
      <c r="BA195" s="92"/>
      <c r="BB195" s="451">
        <v>0</v>
      </c>
      <c r="BC195" s="451"/>
      <c r="BD195" s="451"/>
      <c r="BE195" s="451"/>
      <c r="BF195" s="451">
        <v>0</v>
      </c>
      <c r="BG195" s="451"/>
      <c r="BH195" s="451"/>
      <c r="BI195" s="451"/>
      <c r="BJ195" s="479">
        <f t="shared" si="71"/>
        <v>0</v>
      </c>
      <c r="BK195" s="479"/>
      <c r="BL195" s="479"/>
      <c r="BM195" s="479"/>
      <c r="BN195" s="479"/>
      <c r="BO195" s="479"/>
      <c r="BP195" s="479"/>
      <c r="BQ195" s="451">
        <v>0</v>
      </c>
      <c r="BR195" s="451"/>
      <c r="BS195" s="451"/>
      <c r="BT195" s="451"/>
      <c r="BU195" s="451"/>
      <c r="BV195" s="451"/>
      <c r="BW195" s="451"/>
      <c r="BX195" s="451">
        <v>0</v>
      </c>
      <c r="BY195" s="451"/>
      <c r="BZ195" s="451"/>
      <c r="CA195" s="451"/>
      <c r="CB195" s="451"/>
      <c r="CC195" s="451"/>
      <c r="CD195" s="451"/>
      <c r="CE195" s="480">
        <f t="shared" si="72"/>
        <v>0</v>
      </c>
      <c r="CF195" s="480"/>
      <c r="CG195" s="480"/>
      <c r="CH195" s="480"/>
      <c r="CI195" s="480"/>
      <c r="CJ195" s="480"/>
      <c r="CK195" s="480"/>
      <c r="CL195" s="451">
        <v>0</v>
      </c>
      <c r="CM195" s="451"/>
      <c r="CN195" s="451"/>
      <c r="CO195" s="451"/>
      <c r="CP195" s="451"/>
      <c r="CQ195" s="451"/>
      <c r="CR195" s="451"/>
      <c r="CS195" s="480">
        <f t="shared" si="73"/>
        <v>0</v>
      </c>
      <c r="CT195" s="480"/>
      <c r="CU195" s="480"/>
      <c r="CV195" s="480"/>
      <c r="CW195" s="480"/>
      <c r="CX195" s="480"/>
      <c r="CY195" s="480"/>
      <c r="DB195" s="547" t="s">
        <v>372</v>
      </c>
      <c r="DC195" s="548"/>
      <c r="DD195" s="548"/>
      <c r="DE195" s="548"/>
      <c r="DF195" s="548"/>
      <c r="DG195" s="548"/>
      <c r="DH195" s="548"/>
      <c r="DI195" s="548"/>
      <c r="DJ195" s="548"/>
      <c r="DK195" s="548"/>
      <c r="DL195" s="548"/>
      <c r="DM195" s="548"/>
      <c r="DN195" s="548"/>
      <c r="DO195" s="548"/>
      <c r="DP195" s="548"/>
      <c r="DQ195" s="548"/>
      <c r="DR195" s="548"/>
      <c r="DS195" s="548"/>
      <c r="DT195" s="548"/>
      <c r="DU195" s="548"/>
      <c r="DV195" s="548"/>
      <c r="DW195" s="549"/>
      <c r="DX195" s="483"/>
      <c r="DY195" s="483"/>
      <c r="DZ195" s="483"/>
      <c r="EA195" s="483"/>
      <c r="EB195" s="483"/>
      <c r="EC195" s="483"/>
      <c r="ED195" s="483"/>
      <c r="EE195" s="483"/>
      <c r="EF195" s="483"/>
      <c r="EG195" s="483"/>
      <c r="EH195" s="483"/>
      <c r="EI195" s="483"/>
      <c r="EJ195" s="483"/>
      <c r="EK195" s="483"/>
      <c r="EL195" s="483"/>
      <c r="EM195" s="483"/>
      <c r="EN195" s="483"/>
      <c r="EO195" s="483"/>
      <c r="EP195" s="483"/>
      <c r="EQ195" s="483"/>
      <c r="ER195" s="483"/>
      <c r="ES195" s="483"/>
      <c r="ET195" s="483"/>
      <c r="EU195" s="483"/>
      <c r="EV195" s="483"/>
      <c r="EW195" s="483"/>
      <c r="EX195" s="483"/>
      <c r="EY195" s="483"/>
      <c r="FC195" s="557"/>
      <c r="FD195" s="463"/>
      <c r="FE195" s="463"/>
      <c r="FF195" s="464"/>
      <c r="FG195" s="462"/>
      <c r="FH195" s="463"/>
      <c r="FI195" s="463"/>
      <c r="FJ195" s="464"/>
      <c r="FK195" s="462"/>
      <c r="FL195" s="463"/>
      <c r="FM195" s="463"/>
      <c r="FN195" s="463"/>
      <c r="FO195" s="463"/>
      <c r="FP195" s="463"/>
      <c r="FQ195" s="464"/>
      <c r="FR195" s="462"/>
      <c r="FS195" s="463"/>
      <c r="FT195" s="463"/>
      <c r="FU195" s="463"/>
      <c r="FV195" s="463"/>
      <c r="FW195" s="463"/>
      <c r="FX195" s="464"/>
      <c r="FY195" s="462"/>
      <c r="FZ195" s="463"/>
      <c r="GA195" s="463"/>
      <c r="GB195" s="463"/>
      <c r="GC195" s="463"/>
      <c r="GD195" s="463"/>
      <c r="GE195" s="464"/>
      <c r="GF195" s="462"/>
      <c r="GG195" s="463"/>
      <c r="GH195" s="463"/>
      <c r="GI195" s="463"/>
      <c r="GJ195" s="463"/>
      <c r="GK195" s="463"/>
      <c r="GL195" s="464"/>
      <c r="GM195" s="462"/>
      <c r="GN195" s="463"/>
      <c r="GO195" s="463"/>
      <c r="GP195" s="463"/>
      <c r="GQ195" s="463"/>
      <c r="GR195" s="463"/>
      <c r="GS195" s="464"/>
      <c r="GT195" s="462"/>
      <c r="GU195" s="463"/>
      <c r="GV195" s="463"/>
      <c r="GW195" s="463"/>
      <c r="GX195" s="463"/>
      <c r="GY195" s="463"/>
      <c r="GZ195" s="465"/>
    </row>
    <row r="196" spans="2:208" ht="12.75" customHeight="1">
      <c r="B196" s="543" t="s">
        <v>322</v>
      </c>
      <c r="C196" s="544"/>
      <c r="D196" s="544"/>
      <c r="E196" s="544"/>
      <c r="F196" s="544"/>
      <c r="G196" s="544"/>
      <c r="H196" s="544"/>
      <c r="I196" s="544"/>
      <c r="J196" s="544"/>
      <c r="K196" s="544"/>
      <c r="L196" s="544"/>
      <c r="M196" s="544"/>
      <c r="N196" s="544"/>
      <c r="O196" s="544"/>
      <c r="P196" s="544"/>
      <c r="Q196" s="544"/>
      <c r="R196" s="544"/>
      <c r="S196" s="544"/>
      <c r="T196" s="544"/>
      <c r="U196" s="544"/>
      <c r="V196" s="544"/>
      <c r="W196" s="545"/>
      <c r="X196" s="451">
        <v>0</v>
      </c>
      <c r="Y196" s="451"/>
      <c r="Z196" s="451"/>
      <c r="AA196" s="451"/>
      <c r="AB196" s="451"/>
      <c r="AC196" s="451"/>
      <c r="AD196" s="451"/>
      <c r="AE196" s="451">
        <v>0</v>
      </c>
      <c r="AF196" s="451"/>
      <c r="AG196" s="451"/>
      <c r="AH196" s="451"/>
      <c r="AI196" s="451"/>
      <c r="AJ196" s="451"/>
      <c r="AK196" s="451"/>
      <c r="AL196" s="479">
        <f t="shared" si="70"/>
        <v>0</v>
      </c>
      <c r="AM196" s="479"/>
      <c r="AN196" s="479"/>
      <c r="AO196" s="479"/>
      <c r="AP196" s="479"/>
      <c r="AQ196" s="479"/>
      <c r="AR196" s="479"/>
      <c r="AS196" s="451">
        <v>0</v>
      </c>
      <c r="AT196" s="451"/>
      <c r="AU196" s="451"/>
      <c r="AV196" s="451"/>
      <c r="AW196" s="451"/>
      <c r="AX196" s="451"/>
      <c r="AY196" s="451"/>
      <c r="AZ196" s="92"/>
      <c r="BA196" s="92"/>
      <c r="BB196" s="451">
        <v>0</v>
      </c>
      <c r="BC196" s="451"/>
      <c r="BD196" s="451"/>
      <c r="BE196" s="451"/>
      <c r="BF196" s="451">
        <v>0</v>
      </c>
      <c r="BG196" s="451"/>
      <c r="BH196" s="451"/>
      <c r="BI196" s="451"/>
      <c r="BJ196" s="479">
        <f t="shared" si="71"/>
        <v>0</v>
      </c>
      <c r="BK196" s="479"/>
      <c r="BL196" s="479"/>
      <c r="BM196" s="479"/>
      <c r="BN196" s="479"/>
      <c r="BO196" s="479"/>
      <c r="BP196" s="479"/>
      <c r="BQ196" s="451">
        <v>0</v>
      </c>
      <c r="BR196" s="451"/>
      <c r="BS196" s="451"/>
      <c r="BT196" s="451"/>
      <c r="BU196" s="451"/>
      <c r="BV196" s="451"/>
      <c r="BW196" s="451"/>
      <c r="BX196" s="451">
        <v>0</v>
      </c>
      <c r="BY196" s="451"/>
      <c r="BZ196" s="451"/>
      <c r="CA196" s="451"/>
      <c r="CB196" s="451"/>
      <c r="CC196" s="451"/>
      <c r="CD196" s="451"/>
      <c r="CE196" s="480">
        <f t="shared" si="72"/>
        <v>0</v>
      </c>
      <c r="CF196" s="480"/>
      <c r="CG196" s="480"/>
      <c r="CH196" s="480"/>
      <c r="CI196" s="480"/>
      <c r="CJ196" s="480"/>
      <c r="CK196" s="480"/>
      <c r="CL196" s="451">
        <v>0</v>
      </c>
      <c r="CM196" s="451"/>
      <c r="CN196" s="451"/>
      <c r="CO196" s="451"/>
      <c r="CP196" s="451"/>
      <c r="CQ196" s="451"/>
      <c r="CR196" s="451"/>
      <c r="CS196" s="480">
        <f t="shared" si="73"/>
        <v>0</v>
      </c>
      <c r="CT196" s="480"/>
      <c r="CU196" s="480"/>
      <c r="CV196" s="480"/>
      <c r="CW196" s="480"/>
      <c r="CX196" s="480"/>
      <c r="CY196" s="480"/>
      <c r="DB196" s="543" t="s">
        <v>373</v>
      </c>
      <c r="DC196" s="544"/>
      <c r="DD196" s="544"/>
      <c r="DE196" s="544"/>
      <c r="DF196" s="544"/>
      <c r="DG196" s="544"/>
      <c r="DH196" s="544"/>
      <c r="DI196" s="544"/>
      <c r="DJ196" s="544"/>
      <c r="DK196" s="544"/>
      <c r="DL196" s="544"/>
      <c r="DM196" s="544"/>
      <c r="DN196" s="544"/>
      <c r="DO196" s="544"/>
      <c r="DP196" s="544"/>
      <c r="DQ196" s="544"/>
      <c r="DR196" s="544"/>
      <c r="DS196" s="544"/>
      <c r="DT196" s="544"/>
      <c r="DU196" s="544"/>
      <c r="DV196" s="544"/>
      <c r="DW196" s="545"/>
      <c r="DX196" s="451">
        <v>0</v>
      </c>
      <c r="DY196" s="451"/>
      <c r="DZ196" s="451"/>
      <c r="EA196" s="451"/>
      <c r="EB196" s="451"/>
      <c r="EC196" s="451"/>
      <c r="ED196" s="451"/>
      <c r="EE196" s="451">
        <v>0</v>
      </c>
      <c r="EF196" s="451"/>
      <c r="EG196" s="451"/>
      <c r="EH196" s="451"/>
      <c r="EI196" s="451"/>
      <c r="EJ196" s="451"/>
      <c r="EK196" s="451"/>
      <c r="EL196" s="479">
        <f t="shared" ref="EL196:EL202" si="74">DX196-EE196</f>
        <v>0</v>
      </c>
      <c r="EM196" s="479"/>
      <c r="EN196" s="479"/>
      <c r="EO196" s="479"/>
      <c r="EP196" s="479"/>
      <c r="EQ196" s="479"/>
      <c r="ER196" s="479"/>
      <c r="ES196" s="451">
        <v>0</v>
      </c>
      <c r="ET196" s="451"/>
      <c r="EU196" s="451"/>
      <c r="EV196" s="451"/>
      <c r="EW196" s="451"/>
      <c r="EX196" s="451"/>
      <c r="EY196" s="451"/>
      <c r="EZ196" s="92"/>
      <c r="FA196" s="92"/>
      <c r="FB196" s="92"/>
      <c r="FC196" s="451">
        <v>0</v>
      </c>
      <c r="FD196" s="451"/>
      <c r="FE196" s="451"/>
      <c r="FF196" s="451"/>
      <c r="FG196" s="451">
        <v>0</v>
      </c>
      <c r="FH196" s="451"/>
      <c r="FI196" s="451"/>
      <c r="FJ196" s="451"/>
      <c r="FK196" s="479">
        <f t="shared" ref="FK196:FK202" si="75">FC196-FG196+ES196+EL196+EE196-DX196</f>
        <v>0</v>
      </c>
      <c r="FL196" s="479"/>
      <c r="FM196" s="479"/>
      <c r="FN196" s="479"/>
      <c r="FO196" s="479"/>
      <c r="FP196" s="479"/>
      <c r="FQ196" s="479"/>
      <c r="FR196" s="451">
        <v>0</v>
      </c>
      <c r="FS196" s="451"/>
      <c r="FT196" s="451"/>
      <c r="FU196" s="451"/>
      <c r="FV196" s="451"/>
      <c r="FW196" s="451"/>
      <c r="FX196" s="451"/>
      <c r="FY196" s="451">
        <v>0</v>
      </c>
      <c r="FZ196" s="451"/>
      <c r="GA196" s="451"/>
      <c r="GB196" s="451"/>
      <c r="GC196" s="451"/>
      <c r="GD196" s="451"/>
      <c r="GE196" s="451"/>
      <c r="GF196" s="480">
        <f t="shared" ref="GF196:GF202" si="76">FK196-FR196-FY196</f>
        <v>0</v>
      </c>
      <c r="GG196" s="480"/>
      <c r="GH196" s="480"/>
      <c r="GI196" s="480"/>
      <c r="GJ196" s="480"/>
      <c r="GK196" s="480"/>
      <c r="GL196" s="480"/>
      <c r="GM196" s="451">
        <v>0</v>
      </c>
      <c r="GN196" s="451"/>
      <c r="GO196" s="451"/>
      <c r="GP196" s="451"/>
      <c r="GQ196" s="451"/>
      <c r="GR196" s="451"/>
      <c r="GS196" s="451"/>
      <c r="GT196" s="480">
        <f t="shared" ref="GT196:GT202" si="77">GM196</f>
        <v>0</v>
      </c>
      <c r="GU196" s="480"/>
      <c r="GV196" s="480"/>
      <c r="GW196" s="480"/>
      <c r="GX196" s="480"/>
      <c r="GY196" s="480"/>
      <c r="GZ196" s="480"/>
    </row>
    <row r="197" spans="2:208" ht="12.75" customHeight="1">
      <c r="B197" s="543" t="s">
        <v>323</v>
      </c>
      <c r="C197" s="544"/>
      <c r="D197" s="544"/>
      <c r="E197" s="544"/>
      <c r="F197" s="544"/>
      <c r="G197" s="544"/>
      <c r="H197" s="544"/>
      <c r="I197" s="544"/>
      <c r="J197" s="544"/>
      <c r="K197" s="544"/>
      <c r="L197" s="544"/>
      <c r="M197" s="544"/>
      <c r="N197" s="544"/>
      <c r="O197" s="544"/>
      <c r="P197" s="544"/>
      <c r="Q197" s="544"/>
      <c r="R197" s="544"/>
      <c r="S197" s="544"/>
      <c r="T197" s="544"/>
      <c r="U197" s="544"/>
      <c r="V197" s="544"/>
      <c r="W197" s="545"/>
      <c r="X197" s="451">
        <v>0</v>
      </c>
      <c r="Y197" s="451"/>
      <c r="Z197" s="451"/>
      <c r="AA197" s="451"/>
      <c r="AB197" s="451"/>
      <c r="AC197" s="451"/>
      <c r="AD197" s="451"/>
      <c r="AE197" s="451">
        <v>0</v>
      </c>
      <c r="AF197" s="451"/>
      <c r="AG197" s="451"/>
      <c r="AH197" s="451"/>
      <c r="AI197" s="451"/>
      <c r="AJ197" s="451"/>
      <c r="AK197" s="451"/>
      <c r="AL197" s="479">
        <f t="shared" si="70"/>
        <v>0</v>
      </c>
      <c r="AM197" s="479"/>
      <c r="AN197" s="479"/>
      <c r="AO197" s="479"/>
      <c r="AP197" s="479"/>
      <c r="AQ197" s="479"/>
      <c r="AR197" s="479"/>
      <c r="AS197" s="451">
        <v>0</v>
      </c>
      <c r="AT197" s="451"/>
      <c r="AU197" s="451"/>
      <c r="AV197" s="451"/>
      <c r="AW197" s="451"/>
      <c r="AX197" s="451"/>
      <c r="AY197" s="451"/>
      <c r="AZ197" s="92"/>
      <c r="BA197" s="92"/>
      <c r="BB197" s="451">
        <v>0</v>
      </c>
      <c r="BC197" s="451"/>
      <c r="BD197" s="451"/>
      <c r="BE197" s="451"/>
      <c r="BF197" s="451">
        <v>0</v>
      </c>
      <c r="BG197" s="451"/>
      <c r="BH197" s="451"/>
      <c r="BI197" s="451"/>
      <c r="BJ197" s="479">
        <f t="shared" si="71"/>
        <v>0</v>
      </c>
      <c r="BK197" s="479"/>
      <c r="BL197" s="479"/>
      <c r="BM197" s="479"/>
      <c r="BN197" s="479"/>
      <c r="BO197" s="479"/>
      <c r="BP197" s="479"/>
      <c r="BQ197" s="451">
        <v>0</v>
      </c>
      <c r="BR197" s="451"/>
      <c r="BS197" s="451"/>
      <c r="BT197" s="451"/>
      <c r="BU197" s="451"/>
      <c r="BV197" s="451"/>
      <c r="BW197" s="451"/>
      <c r="BX197" s="451">
        <v>0</v>
      </c>
      <c r="BY197" s="451"/>
      <c r="BZ197" s="451"/>
      <c r="CA197" s="451"/>
      <c r="CB197" s="451"/>
      <c r="CC197" s="451"/>
      <c r="CD197" s="451"/>
      <c r="CE197" s="480">
        <f t="shared" si="72"/>
        <v>0</v>
      </c>
      <c r="CF197" s="480"/>
      <c r="CG197" s="480"/>
      <c r="CH197" s="480"/>
      <c r="CI197" s="480"/>
      <c r="CJ197" s="480"/>
      <c r="CK197" s="480"/>
      <c r="CL197" s="451">
        <v>0</v>
      </c>
      <c r="CM197" s="451"/>
      <c r="CN197" s="451"/>
      <c r="CO197" s="451"/>
      <c r="CP197" s="451"/>
      <c r="CQ197" s="451"/>
      <c r="CR197" s="451"/>
      <c r="CS197" s="480">
        <f t="shared" si="73"/>
        <v>0</v>
      </c>
      <c r="CT197" s="480"/>
      <c r="CU197" s="480"/>
      <c r="CV197" s="480"/>
      <c r="CW197" s="480"/>
      <c r="CX197" s="480"/>
      <c r="CY197" s="480"/>
      <c r="DB197" s="543" t="s">
        <v>374</v>
      </c>
      <c r="DC197" s="544"/>
      <c r="DD197" s="544"/>
      <c r="DE197" s="544"/>
      <c r="DF197" s="544"/>
      <c r="DG197" s="544"/>
      <c r="DH197" s="544"/>
      <c r="DI197" s="544"/>
      <c r="DJ197" s="544"/>
      <c r="DK197" s="544"/>
      <c r="DL197" s="544"/>
      <c r="DM197" s="544"/>
      <c r="DN197" s="544"/>
      <c r="DO197" s="544"/>
      <c r="DP197" s="544"/>
      <c r="DQ197" s="544"/>
      <c r="DR197" s="544"/>
      <c r="DS197" s="544"/>
      <c r="DT197" s="544"/>
      <c r="DU197" s="544"/>
      <c r="DV197" s="544"/>
      <c r="DW197" s="545"/>
      <c r="DX197" s="451">
        <v>0</v>
      </c>
      <c r="DY197" s="451"/>
      <c r="DZ197" s="451"/>
      <c r="EA197" s="451"/>
      <c r="EB197" s="451"/>
      <c r="EC197" s="451"/>
      <c r="ED197" s="451"/>
      <c r="EE197" s="451">
        <v>0</v>
      </c>
      <c r="EF197" s="451"/>
      <c r="EG197" s="451"/>
      <c r="EH197" s="451"/>
      <c r="EI197" s="451"/>
      <c r="EJ197" s="451"/>
      <c r="EK197" s="451"/>
      <c r="EL197" s="479">
        <f t="shared" si="74"/>
        <v>0</v>
      </c>
      <c r="EM197" s="479"/>
      <c r="EN197" s="479"/>
      <c r="EO197" s="479"/>
      <c r="EP197" s="479"/>
      <c r="EQ197" s="479"/>
      <c r="ER197" s="479"/>
      <c r="ES197" s="451">
        <v>0</v>
      </c>
      <c r="ET197" s="451"/>
      <c r="EU197" s="451"/>
      <c r="EV197" s="451"/>
      <c r="EW197" s="451"/>
      <c r="EX197" s="451"/>
      <c r="EY197" s="451"/>
      <c r="EZ197" s="92"/>
      <c r="FA197" s="92"/>
      <c r="FB197" s="92"/>
      <c r="FC197" s="451">
        <v>0</v>
      </c>
      <c r="FD197" s="451"/>
      <c r="FE197" s="451"/>
      <c r="FF197" s="451"/>
      <c r="FG197" s="451">
        <v>0</v>
      </c>
      <c r="FH197" s="451"/>
      <c r="FI197" s="451"/>
      <c r="FJ197" s="451"/>
      <c r="FK197" s="479">
        <f t="shared" si="75"/>
        <v>0</v>
      </c>
      <c r="FL197" s="479"/>
      <c r="FM197" s="479"/>
      <c r="FN197" s="479"/>
      <c r="FO197" s="479"/>
      <c r="FP197" s="479"/>
      <c r="FQ197" s="479"/>
      <c r="FR197" s="451">
        <v>0</v>
      </c>
      <c r="FS197" s="451"/>
      <c r="FT197" s="451"/>
      <c r="FU197" s="451"/>
      <c r="FV197" s="451"/>
      <c r="FW197" s="451"/>
      <c r="FX197" s="451"/>
      <c r="FY197" s="451">
        <v>0</v>
      </c>
      <c r="FZ197" s="451"/>
      <c r="GA197" s="451"/>
      <c r="GB197" s="451"/>
      <c r="GC197" s="451"/>
      <c r="GD197" s="451"/>
      <c r="GE197" s="451"/>
      <c r="GF197" s="480">
        <f t="shared" si="76"/>
        <v>0</v>
      </c>
      <c r="GG197" s="480"/>
      <c r="GH197" s="480"/>
      <c r="GI197" s="480"/>
      <c r="GJ197" s="480"/>
      <c r="GK197" s="480"/>
      <c r="GL197" s="480"/>
      <c r="GM197" s="451">
        <v>0</v>
      </c>
      <c r="GN197" s="451"/>
      <c r="GO197" s="451"/>
      <c r="GP197" s="451"/>
      <c r="GQ197" s="451"/>
      <c r="GR197" s="451"/>
      <c r="GS197" s="451"/>
      <c r="GT197" s="480">
        <f t="shared" si="77"/>
        <v>0</v>
      </c>
      <c r="GU197" s="480"/>
      <c r="GV197" s="480"/>
      <c r="GW197" s="480"/>
      <c r="GX197" s="480"/>
      <c r="GY197" s="480"/>
      <c r="GZ197" s="480"/>
    </row>
    <row r="198" spans="2:208" ht="12.75" customHeight="1">
      <c r="B198" s="543" t="s">
        <v>324</v>
      </c>
      <c r="C198" s="544"/>
      <c r="D198" s="544"/>
      <c r="E198" s="544"/>
      <c r="F198" s="544"/>
      <c r="G198" s="544"/>
      <c r="H198" s="544"/>
      <c r="I198" s="544"/>
      <c r="J198" s="544"/>
      <c r="K198" s="544"/>
      <c r="L198" s="544"/>
      <c r="M198" s="544"/>
      <c r="N198" s="544"/>
      <c r="O198" s="544"/>
      <c r="P198" s="544"/>
      <c r="Q198" s="544"/>
      <c r="R198" s="544"/>
      <c r="S198" s="544"/>
      <c r="T198" s="544"/>
      <c r="U198" s="544"/>
      <c r="V198" s="544"/>
      <c r="W198" s="545"/>
      <c r="X198" s="451">
        <v>0</v>
      </c>
      <c r="Y198" s="451"/>
      <c r="Z198" s="451"/>
      <c r="AA198" s="451"/>
      <c r="AB198" s="451"/>
      <c r="AC198" s="451"/>
      <c r="AD198" s="451"/>
      <c r="AE198" s="451">
        <v>0</v>
      </c>
      <c r="AF198" s="451"/>
      <c r="AG198" s="451"/>
      <c r="AH198" s="451"/>
      <c r="AI198" s="451"/>
      <c r="AJ198" s="451"/>
      <c r="AK198" s="451"/>
      <c r="AL198" s="479">
        <f t="shared" si="70"/>
        <v>0</v>
      </c>
      <c r="AM198" s="479"/>
      <c r="AN198" s="479"/>
      <c r="AO198" s="479"/>
      <c r="AP198" s="479"/>
      <c r="AQ198" s="479"/>
      <c r="AR198" s="479"/>
      <c r="AS198" s="451">
        <v>0</v>
      </c>
      <c r="AT198" s="451"/>
      <c r="AU198" s="451"/>
      <c r="AV198" s="451"/>
      <c r="AW198" s="451"/>
      <c r="AX198" s="451"/>
      <c r="AY198" s="451"/>
      <c r="AZ198" s="92"/>
      <c r="BA198" s="92"/>
      <c r="BB198" s="451">
        <v>0</v>
      </c>
      <c r="BC198" s="451"/>
      <c r="BD198" s="451"/>
      <c r="BE198" s="451"/>
      <c r="BF198" s="451">
        <v>0</v>
      </c>
      <c r="BG198" s="451"/>
      <c r="BH198" s="451"/>
      <c r="BI198" s="451"/>
      <c r="BJ198" s="479">
        <f t="shared" si="71"/>
        <v>0</v>
      </c>
      <c r="BK198" s="479"/>
      <c r="BL198" s="479"/>
      <c r="BM198" s="479"/>
      <c r="BN198" s="479"/>
      <c r="BO198" s="479"/>
      <c r="BP198" s="479"/>
      <c r="BQ198" s="451">
        <v>0</v>
      </c>
      <c r="BR198" s="451"/>
      <c r="BS198" s="451"/>
      <c r="BT198" s="451"/>
      <c r="BU198" s="451"/>
      <c r="BV198" s="451"/>
      <c r="BW198" s="451"/>
      <c r="BX198" s="451">
        <v>0</v>
      </c>
      <c r="BY198" s="451"/>
      <c r="BZ198" s="451"/>
      <c r="CA198" s="451"/>
      <c r="CB198" s="451"/>
      <c r="CC198" s="451"/>
      <c r="CD198" s="451"/>
      <c r="CE198" s="480">
        <f t="shared" si="72"/>
        <v>0</v>
      </c>
      <c r="CF198" s="480"/>
      <c r="CG198" s="480"/>
      <c r="CH198" s="480"/>
      <c r="CI198" s="480"/>
      <c r="CJ198" s="480"/>
      <c r="CK198" s="480"/>
      <c r="CL198" s="451">
        <v>0</v>
      </c>
      <c r="CM198" s="451"/>
      <c r="CN198" s="451"/>
      <c r="CO198" s="451"/>
      <c r="CP198" s="451"/>
      <c r="CQ198" s="451"/>
      <c r="CR198" s="451"/>
      <c r="CS198" s="480">
        <f t="shared" si="73"/>
        <v>0</v>
      </c>
      <c r="CT198" s="480"/>
      <c r="CU198" s="480"/>
      <c r="CV198" s="480"/>
      <c r="CW198" s="480"/>
      <c r="CX198" s="480"/>
      <c r="CY198" s="480"/>
      <c r="DB198" s="543" t="s">
        <v>375</v>
      </c>
      <c r="DC198" s="544"/>
      <c r="DD198" s="544"/>
      <c r="DE198" s="544"/>
      <c r="DF198" s="544"/>
      <c r="DG198" s="544"/>
      <c r="DH198" s="544"/>
      <c r="DI198" s="544"/>
      <c r="DJ198" s="544"/>
      <c r="DK198" s="544"/>
      <c r="DL198" s="544"/>
      <c r="DM198" s="544"/>
      <c r="DN198" s="544"/>
      <c r="DO198" s="544"/>
      <c r="DP198" s="544"/>
      <c r="DQ198" s="544"/>
      <c r="DR198" s="544"/>
      <c r="DS198" s="544"/>
      <c r="DT198" s="544"/>
      <c r="DU198" s="544"/>
      <c r="DV198" s="544"/>
      <c r="DW198" s="545"/>
      <c r="DX198" s="451">
        <v>0</v>
      </c>
      <c r="DY198" s="451"/>
      <c r="DZ198" s="451"/>
      <c r="EA198" s="451"/>
      <c r="EB198" s="451"/>
      <c r="EC198" s="451"/>
      <c r="ED198" s="451"/>
      <c r="EE198" s="451">
        <v>0</v>
      </c>
      <c r="EF198" s="451"/>
      <c r="EG198" s="451"/>
      <c r="EH198" s="451"/>
      <c r="EI198" s="451"/>
      <c r="EJ198" s="451"/>
      <c r="EK198" s="451"/>
      <c r="EL198" s="479">
        <f t="shared" si="74"/>
        <v>0</v>
      </c>
      <c r="EM198" s="479"/>
      <c r="EN198" s="479"/>
      <c r="EO198" s="479"/>
      <c r="EP198" s="479"/>
      <c r="EQ198" s="479"/>
      <c r="ER198" s="479"/>
      <c r="ES198" s="451">
        <v>0</v>
      </c>
      <c r="ET198" s="451"/>
      <c r="EU198" s="451"/>
      <c r="EV198" s="451"/>
      <c r="EW198" s="451"/>
      <c r="EX198" s="451"/>
      <c r="EY198" s="451"/>
      <c r="EZ198" s="92"/>
      <c r="FA198" s="92"/>
      <c r="FB198" s="92"/>
      <c r="FC198" s="451">
        <v>0</v>
      </c>
      <c r="FD198" s="451"/>
      <c r="FE198" s="451"/>
      <c r="FF198" s="451"/>
      <c r="FG198" s="451">
        <v>0</v>
      </c>
      <c r="FH198" s="451"/>
      <c r="FI198" s="451"/>
      <c r="FJ198" s="451"/>
      <c r="FK198" s="479">
        <f t="shared" si="75"/>
        <v>0</v>
      </c>
      <c r="FL198" s="479"/>
      <c r="FM198" s="479"/>
      <c r="FN198" s="479"/>
      <c r="FO198" s="479"/>
      <c r="FP198" s="479"/>
      <c r="FQ198" s="479"/>
      <c r="FR198" s="451">
        <v>0</v>
      </c>
      <c r="FS198" s="451"/>
      <c r="FT198" s="451"/>
      <c r="FU198" s="451"/>
      <c r="FV198" s="451"/>
      <c r="FW198" s="451"/>
      <c r="FX198" s="451"/>
      <c r="FY198" s="451">
        <v>0</v>
      </c>
      <c r="FZ198" s="451"/>
      <c r="GA198" s="451"/>
      <c r="GB198" s="451"/>
      <c r="GC198" s="451"/>
      <c r="GD198" s="451"/>
      <c r="GE198" s="451"/>
      <c r="GF198" s="480">
        <f t="shared" si="76"/>
        <v>0</v>
      </c>
      <c r="GG198" s="480"/>
      <c r="GH198" s="480"/>
      <c r="GI198" s="480"/>
      <c r="GJ198" s="480"/>
      <c r="GK198" s="480"/>
      <c r="GL198" s="480"/>
      <c r="GM198" s="451">
        <v>0</v>
      </c>
      <c r="GN198" s="451"/>
      <c r="GO198" s="451"/>
      <c r="GP198" s="451"/>
      <c r="GQ198" s="451"/>
      <c r="GR198" s="451"/>
      <c r="GS198" s="451"/>
      <c r="GT198" s="480">
        <f t="shared" si="77"/>
        <v>0</v>
      </c>
      <c r="GU198" s="480"/>
      <c r="GV198" s="480"/>
      <c r="GW198" s="480"/>
      <c r="GX198" s="480"/>
      <c r="GY198" s="480"/>
      <c r="GZ198" s="480"/>
    </row>
    <row r="199" spans="2:208" ht="12.75" customHeight="1">
      <c r="B199" s="543" t="s">
        <v>325</v>
      </c>
      <c r="C199" s="544"/>
      <c r="D199" s="544"/>
      <c r="E199" s="544"/>
      <c r="F199" s="544"/>
      <c r="G199" s="544"/>
      <c r="H199" s="544"/>
      <c r="I199" s="544"/>
      <c r="J199" s="544"/>
      <c r="K199" s="544"/>
      <c r="L199" s="544"/>
      <c r="M199" s="544"/>
      <c r="N199" s="544"/>
      <c r="O199" s="544"/>
      <c r="P199" s="544"/>
      <c r="Q199" s="544"/>
      <c r="R199" s="544"/>
      <c r="S199" s="544"/>
      <c r="T199" s="544"/>
      <c r="U199" s="544"/>
      <c r="V199" s="544"/>
      <c r="W199" s="545"/>
      <c r="X199" s="451">
        <v>0</v>
      </c>
      <c r="Y199" s="451"/>
      <c r="Z199" s="451"/>
      <c r="AA199" s="451"/>
      <c r="AB199" s="451"/>
      <c r="AC199" s="451"/>
      <c r="AD199" s="451"/>
      <c r="AE199" s="451">
        <v>0</v>
      </c>
      <c r="AF199" s="451"/>
      <c r="AG199" s="451"/>
      <c r="AH199" s="451"/>
      <c r="AI199" s="451"/>
      <c r="AJ199" s="451"/>
      <c r="AK199" s="451"/>
      <c r="AL199" s="479">
        <f t="shared" si="70"/>
        <v>0</v>
      </c>
      <c r="AM199" s="479"/>
      <c r="AN199" s="479"/>
      <c r="AO199" s="479"/>
      <c r="AP199" s="479"/>
      <c r="AQ199" s="479"/>
      <c r="AR199" s="479"/>
      <c r="AS199" s="451">
        <v>0</v>
      </c>
      <c r="AT199" s="451"/>
      <c r="AU199" s="451"/>
      <c r="AV199" s="451"/>
      <c r="AW199" s="451"/>
      <c r="AX199" s="451"/>
      <c r="AY199" s="451"/>
      <c r="AZ199" s="92"/>
      <c r="BA199" s="92"/>
      <c r="BB199" s="451">
        <v>0</v>
      </c>
      <c r="BC199" s="451"/>
      <c r="BD199" s="451"/>
      <c r="BE199" s="451"/>
      <c r="BF199" s="451">
        <v>0</v>
      </c>
      <c r="BG199" s="451"/>
      <c r="BH199" s="451"/>
      <c r="BI199" s="451"/>
      <c r="BJ199" s="479">
        <f t="shared" si="71"/>
        <v>0</v>
      </c>
      <c r="BK199" s="479"/>
      <c r="BL199" s="479"/>
      <c r="BM199" s="479"/>
      <c r="BN199" s="479"/>
      <c r="BO199" s="479"/>
      <c r="BP199" s="479"/>
      <c r="BQ199" s="451">
        <v>0</v>
      </c>
      <c r="BR199" s="451"/>
      <c r="BS199" s="451"/>
      <c r="BT199" s="451"/>
      <c r="BU199" s="451"/>
      <c r="BV199" s="451"/>
      <c r="BW199" s="451"/>
      <c r="BX199" s="451">
        <v>0</v>
      </c>
      <c r="BY199" s="451"/>
      <c r="BZ199" s="451"/>
      <c r="CA199" s="451"/>
      <c r="CB199" s="451"/>
      <c r="CC199" s="451"/>
      <c r="CD199" s="451"/>
      <c r="CE199" s="480">
        <f t="shared" si="72"/>
        <v>0</v>
      </c>
      <c r="CF199" s="480"/>
      <c r="CG199" s="480"/>
      <c r="CH199" s="480"/>
      <c r="CI199" s="480"/>
      <c r="CJ199" s="480"/>
      <c r="CK199" s="480"/>
      <c r="CL199" s="451">
        <v>0</v>
      </c>
      <c r="CM199" s="451"/>
      <c r="CN199" s="451"/>
      <c r="CO199" s="451"/>
      <c r="CP199" s="451"/>
      <c r="CQ199" s="451"/>
      <c r="CR199" s="451"/>
      <c r="CS199" s="480">
        <f t="shared" si="73"/>
        <v>0</v>
      </c>
      <c r="CT199" s="480"/>
      <c r="CU199" s="480"/>
      <c r="CV199" s="480"/>
      <c r="CW199" s="480"/>
      <c r="CX199" s="480"/>
      <c r="CY199" s="480"/>
      <c r="DB199" s="543" t="s">
        <v>376</v>
      </c>
      <c r="DC199" s="544"/>
      <c r="DD199" s="544"/>
      <c r="DE199" s="544"/>
      <c r="DF199" s="544"/>
      <c r="DG199" s="544"/>
      <c r="DH199" s="544"/>
      <c r="DI199" s="544"/>
      <c r="DJ199" s="544"/>
      <c r="DK199" s="544"/>
      <c r="DL199" s="544"/>
      <c r="DM199" s="544"/>
      <c r="DN199" s="544"/>
      <c r="DO199" s="544"/>
      <c r="DP199" s="544"/>
      <c r="DQ199" s="544"/>
      <c r="DR199" s="544"/>
      <c r="DS199" s="544"/>
      <c r="DT199" s="544"/>
      <c r="DU199" s="544"/>
      <c r="DV199" s="544"/>
      <c r="DW199" s="545"/>
      <c r="DX199" s="451">
        <v>0</v>
      </c>
      <c r="DY199" s="451"/>
      <c r="DZ199" s="451"/>
      <c r="EA199" s="451"/>
      <c r="EB199" s="451"/>
      <c r="EC199" s="451"/>
      <c r="ED199" s="451"/>
      <c r="EE199" s="451">
        <v>0</v>
      </c>
      <c r="EF199" s="451"/>
      <c r="EG199" s="451"/>
      <c r="EH199" s="451"/>
      <c r="EI199" s="451"/>
      <c r="EJ199" s="451"/>
      <c r="EK199" s="451"/>
      <c r="EL199" s="479">
        <f t="shared" si="74"/>
        <v>0</v>
      </c>
      <c r="EM199" s="479"/>
      <c r="EN199" s="479"/>
      <c r="EO199" s="479"/>
      <c r="EP199" s="479"/>
      <c r="EQ199" s="479"/>
      <c r="ER199" s="479"/>
      <c r="ES199" s="451">
        <v>0</v>
      </c>
      <c r="ET199" s="451"/>
      <c r="EU199" s="451"/>
      <c r="EV199" s="451"/>
      <c r="EW199" s="451"/>
      <c r="EX199" s="451"/>
      <c r="EY199" s="451"/>
      <c r="EZ199" s="92"/>
      <c r="FA199" s="92"/>
      <c r="FB199" s="92"/>
      <c r="FC199" s="451">
        <v>0</v>
      </c>
      <c r="FD199" s="451"/>
      <c r="FE199" s="451"/>
      <c r="FF199" s="451"/>
      <c r="FG199" s="451">
        <v>0</v>
      </c>
      <c r="FH199" s="451"/>
      <c r="FI199" s="451"/>
      <c r="FJ199" s="451"/>
      <c r="FK199" s="479">
        <f t="shared" si="75"/>
        <v>0</v>
      </c>
      <c r="FL199" s="479"/>
      <c r="FM199" s="479"/>
      <c r="FN199" s="479"/>
      <c r="FO199" s="479"/>
      <c r="FP199" s="479"/>
      <c r="FQ199" s="479"/>
      <c r="FR199" s="451">
        <v>0</v>
      </c>
      <c r="FS199" s="451"/>
      <c r="FT199" s="451"/>
      <c r="FU199" s="451"/>
      <c r="FV199" s="451"/>
      <c r="FW199" s="451"/>
      <c r="FX199" s="451"/>
      <c r="FY199" s="451">
        <v>0</v>
      </c>
      <c r="FZ199" s="451"/>
      <c r="GA199" s="451"/>
      <c r="GB199" s="451"/>
      <c r="GC199" s="451"/>
      <c r="GD199" s="451"/>
      <c r="GE199" s="451"/>
      <c r="GF199" s="480">
        <f t="shared" si="76"/>
        <v>0</v>
      </c>
      <c r="GG199" s="480"/>
      <c r="GH199" s="480"/>
      <c r="GI199" s="480"/>
      <c r="GJ199" s="480"/>
      <c r="GK199" s="480"/>
      <c r="GL199" s="480"/>
      <c r="GM199" s="451">
        <v>0</v>
      </c>
      <c r="GN199" s="451"/>
      <c r="GO199" s="451"/>
      <c r="GP199" s="451"/>
      <c r="GQ199" s="451"/>
      <c r="GR199" s="451"/>
      <c r="GS199" s="451"/>
      <c r="GT199" s="480">
        <f t="shared" si="77"/>
        <v>0</v>
      </c>
      <c r="GU199" s="480"/>
      <c r="GV199" s="480"/>
      <c r="GW199" s="480"/>
      <c r="GX199" s="480"/>
      <c r="GY199" s="480"/>
      <c r="GZ199" s="480"/>
    </row>
    <row r="200" spans="2:208" ht="12.75" customHeight="1" thickBot="1">
      <c r="B200" s="540" t="s">
        <v>326</v>
      </c>
      <c r="C200" s="541"/>
      <c r="D200" s="541"/>
      <c r="E200" s="541"/>
      <c r="F200" s="541"/>
      <c r="G200" s="541"/>
      <c r="H200" s="541"/>
      <c r="I200" s="541"/>
      <c r="J200" s="541"/>
      <c r="K200" s="541"/>
      <c r="L200" s="541"/>
      <c r="M200" s="541"/>
      <c r="N200" s="541"/>
      <c r="O200" s="541"/>
      <c r="P200" s="541"/>
      <c r="Q200" s="541"/>
      <c r="R200" s="541"/>
      <c r="S200" s="541"/>
      <c r="T200" s="541"/>
      <c r="U200" s="541"/>
      <c r="V200" s="541"/>
      <c r="W200" s="542"/>
      <c r="X200" s="481">
        <f>SUM(X193:AD199)</f>
        <v>0</v>
      </c>
      <c r="Y200" s="481"/>
      <c r="Z200" s="481"/>
      <c r="AA200" s="481"/>
      <c r="AB200" s="481"/>
      <c r="AC200" s="481"/>
      <c r="AD200" s="481"/>
      <c r="AE200" s="481">
        <f>SUM(AE193:AK199)</f>
        <v>0</v>
      </c>
      <c r="AF200" s="481"/>
      <c r="AG200" s="481"/>
      <c r="AH200" s="481"/>
      <c r="AI200" s="481"/>
      <c r="AJ200" s="481"/>
      <c r="AK200" s="481"/>
      <c r="AL200" s="481">
        <f>SUM(AL193:AR199)</f>
        <v>0</v>
      </c>
      <c r="AM200" s="481"/>
      <c r="AN200" s="481"/>
      <c r="AO200" s="481"/>
      <c r="AP200" s="481"/>
      <c r="AQ200" s="481"/>
      <c r="AR200" s="481"/>
      <c r="AS200" s="481">
        <f>SUM(AS193:AY199)</f>
        <v>0</v>
      </c>
      <c r="AT200" s="481"/>
      <c r="AU200" s="481"/>
      <c r="AV200" s="481"/>
      <c r="AW200" s="481"/>
      <c r="AX200" s="481"/>
      <c r="AY200" s="481"/>
      <c r="BB200" s="560">
        <f>SUM(BB193:BE199)</f>
        <v>0</v>
      </c>
      <c r="BC200" s="457"/>
      <c r="BD200" s="457"/>
      <c r="BE200" s="458"/>
      <c r="BF200" s="456">
        <f>SUM(BF193:BI199)</f>
        <v>0</v>
      </c>
      <c r="BG200" s="457"/>
      <c r="BH200" s="457"/>
      <c r="BI200" s="458"/>
      <c r="BJ200" s="456">
        <f>SUM(BJ193:BP199)</f>
        <v>0</v>
      </c>
      <c r="BK200" s="457"/>
      <c r="BL200" s="457"/>
      <c r="BM200" s="457"/>
      <c r="BN200" s="457"/>
      <c r="BO200" s="457"/>
      <c r="BP200" s="458"/>
      <c r="BQ200" s="456">
        <f>SUM(BQ193:BW199)</f>
        <v>0</v>
      </c>
      <c r="BR200" s="457"/>
      <c r="BS200" s="457"/>
      <c r="BT200" s="457"/>
      <c r="BU200" s="457"/>
      <c r="BV200" s="457"/>
      <c r="BW200" s="458"/>
      <c r="BX200" s="456">
        <f>SUM(BX193:CD199)</f>
        <v>0</v>
      </c>
      <c r="BY200" s="457"/>
      <c r="BZ200" s="457"/>
      <c r="CA200" s="457"/>
      <c r="CB200" s="457"/>
      <c r="CC200" s="457"/>
      <c r="CD200" s="458"/>
      <c r="CE200" s="456">
        <f>SUM(CE193:CK199)</f>
        <v>0</v>
      </c>
      <c r="CF200" s="457"/>
      <c r="CG200" s="457"/>
      <c r="CH200" s="457"/>
      <c r="CI200" s="457"/>
      <c r="CJ200" s="457"/>
      <c r="CK200" s="458"/>
      <c r="CL200" s="456">
        <f>SUM(CL193:CR199)</f>
        <v>0</v>
      </c>
      <c r="CM200" s="457"/>
      <c r="CN200" s="457"/>
      <c r="CO200" s="457"/>
      <c r="CP200" s="457"/>
      <c r="CQ200" s="457"/>
      <c r="CR200" s="458"/>
      <c r="CS200" s="456">
        <f>SUM(CS193:CY199)</f>
        <v>0</v>
      </c>
      <c r="CT200" s="457"/>
      <c r="CU200" s="457"/>
      <c r="CV200" s="457"/>
      <c r="CW200" s="457"/>
      <c r="CX200" s="457"/>
      <c r="CY200" s="459"/>
      <c r="DB200" s="543" t="s">
        <v>377</v>
      </c>
      <c r="DC200" s="544"/>
      <c r="DD200" s="544"/>
      <c r="DE200" s="544"/>
      <c r="DF200" s="544"/>
      <c r="DG200" s="544"/>
      <c r="DH200" s="544"/>
      <c r="DI200" s="544"/>
      <c r="DJ200" s="544"/>
      <c r="DK200" s="544"/>
      <c r="DL200" s="544"/>
      <c r="DM200" s="544"/>
      <c r="DN200" s="544"/>
      <c r="DO200" s="544"/>
      <c r="DP200" s="544"/>
      <c r="DQ200" s="544"/>
      <c r="DR200" s="544"/>
      <c r="DS200" s="544"/>
      <c r="DT200" s="544"/>
      <c r="DU200" s="544"/>
      <c r="DV200" s="544"/>
      <c r="DW200" s="545"/>
      <c r="DX200" s="451">
        <v>0</v>
      </c>
      <c r="DY200" s="451"/>
      <c r="DZ200" s="451"/>
      <c r="EA200" s="451"/>
      <c r="EB200" s="451"/>
      <c r="EC200" s="451"/>
      <c r="ED200" s="451"/>
      <c r="EE200" s="451">
        <v>0</v>
      </c>
      <c r="EF200" s="451"/>
      <c r="EG200" s="451"/>
      <c r="EH200" s="451"/>
      <c r="EI200" s="451"/>
      <c r="EJ200" s="451"/>
      <c r="EK200" s="451"/>
      <c r="EL200" s="479">
        <f t="shared" si="74"/>
        <v>0</v>
      </c>
      <c r="EM200" s="479"/>
      <c r="EN200" s="479"/>
      <c r="EO200" s="479"/>
      <c r="EP200" s="479"/>
      <c r="EQ200" s="479"/>
      <c r="ER200" s="479"/>
      <c r="ES200" s="451">
        <v>0</v>
      </c>
      <c r="ET200" s="451"/>
      <c r="EU200" s="451"/>
      <c r="EV200" s="451"/>
      <c r="EW200" s="451"/>
      <c r="EX200" s="451"/>
      <c r="EY200" s="451"/>
      <c r="EZ200" s="92"/>
      <c r="FA200" s="92"/>
      <c r="FB200" s="92"/>
      <c r="FC200" s="451">
        <v>0</v>
      </c>
      <c r="FD200" s="451"/>
      <c r="FE200" s="451"/>
      <c r="FF200" s="451"/>
      <c r="FG200" s="451">
        <v>0</v>
      </c>
      <c r="FH200" s="451"/>
      <c r="FI200" s="451"/>
      <c r="FJ200" s="451"/>
      <c r="FK200" s="479">
        <f t="shared" si="75"/>
        <v>0</v>
      </c>
      <c r="FL200" s="479"/>
      <c r="FM200" s="479"/>
      <c r="FN200" s="479"/>
      <c r="FO200" s="479"/>
      <c r="FP200" s="479"/>
      <c r="FQ200" s="479"/>
      <c r="FR200" s="451">
        <v>0</v>
      </c>
      <c r="FS200" s="451"/>
      <c r="FT200" s="451"/>
      <c r="FU200" s="451"/>
      <c r="FV200" s="451"/>
      <c r="FW200" s="451"/>
      <c r="FX200" s="451"/>
      <c r="FY200" s="451">
        <v>0</v>
      </c>
      <c r="FZ200" s="451"/>
      <c r="GA200" s="451"/>
      <c r="GB200" s="451"/>
      <c r="GC200" s="451"/>
      <c r="GD200" s="451"/>
      <c r="GE200" s="451"/>
      <c r="GF200" s="480">
        <f t="shared" si="76"/>
        <v>0</v>
      </c>
      <c r="GG200" s="480"/>
      <c r="GH200" s="480"/>
      <c r="GI200" s="480"/>
      <c r="GJ200" s="480"/>
      <c r="GK200" s="480"/>
      <c r="GL200" s="480"/>
      <c r="GM200" s="451">
        <v>0</v>
      </c>
      <c r="GN200" s="451"/>
      <c r="GO200" s="451"/>
      <c r="GP200" s="451"/>
      <c r="GQ200" s="451"/>
      <c r="GR200" s="451"/>
      <c r="GS200" s="451"/>
      <c r="GT200" s="480">
        <f t="shared" si="77"/>
        <v>0</v>
      </c>
      <c r="GU200" s="480"/>
      <c r="GV200" s="480"/>
      <c r="GW200" s="480"/>
      <c r="GX200" s="480"/>
      <c r="GY200" s="480"/>
      <c r="GZ200" s="480"/>
    </row>
    <row r="201" spans="2:208" ht="12.75" customHeight="1" thickTop="1">
      <c r="B201" s="508" t="s">
        <v>327</v>
      </c>
      <c r="C201" s="509"/>
      <c r="D201" s="509"/>
      <c r="E201" s="509"/>
      <c r="F201" s="509"/>
      <c r="G201" s="509"/>
      <c r="H201" s="509"/>
      <c r="I201" s="509"/>
      <c r="J201" s="509"/>
      <c r="K201" s="509"/>
      <c r="L201" s="509"/>
      <c r="M201" s="509"/>
      <c r="N201" s="509"/>
      <c r="O201" s="509"/>
      <c r="P201" s="509"/>
      <c r="Q201" s="509"/>
      <c r="R201" s="509"/>
      <c r="S201" s="509"/>
      <c r="T201" s="509"/>
      <c r="U201" s="509"/>
      <c r="V201" s="509"/>
      <c r="W201" s="510"/>
      <c r="X201" s="478"/>
      <c r="Y201" s="478"/>
      <c r="Z201" s="478"/>
      <c r="AA201" s="478"/>
      <c r="AB201" s="478"/>
      <c r="AC201" s="478"/>
      <c r="AD201" s="478"/>
      <c r="AE201" s="478"/>
      <c r="AF201" s="478"/>
      <c r="AG201" s="478"/>
      <c r="AH201" s="478"/>
      <c r="AI201" s="478"/>
      <c r="AJ201" s="478"/>
      <c r="AK201" s="478"/>
      <c r="AL201" s="478"/>
      <c r="AM201" s="478"/>
      <c r="AN201" s="478"/>
      <c r="AO201" s="478"/>
      <c r="AP201" s="478"/>
      <c r="AQ201" s="478"/>
      <c r="AR201" s="478"/>
      <c r="AS201" s="478"/>
      <c r="AT201" s="478"/>
      <c r="AU201" s="478"/>
      <c r="AV201" s="478"/>
      <c r="AW201" s="478"/>
      <c r="AX201" s="478"/>
      <c r="AY201" s="478"/>
      <c r="BB201" s="466"/>
      <c r="BC201" s="467"/>
      <c r="BD201" s="467"/>
      <c r="BE201" s="468"/>
      <c r="BF201" s="469"/>
      <c r="BG201" s="467"/>
      <c r="BH201" s="467"/>
      <c r="BI201" s="468"/>
      <c r="BJ201" s="469"/>
      <c r="BK201" s="467"/>
      <c r="BL201" s="467"/>
      <c r="BM201" s="467"/>
      <c r="BN201" s="467"/>
      <c r="BO201" s="467"/>
      <c r="BP201" s="468"/>
      <c r="BQ201" s="469"/>
      <c r="BR201" s="467"/>
      <c r="BS201" s="467"/>
      <c r="BT201" s="467"/>
      <c r="BU201" s="467"/>
      <c r="BV201" s="467"/>
      <c r="BW201" s="468"/>
      <c r="BX201" s="469"/>
      <c r="BY201" s="467"/>
      <c r="BZ201" s="467"/>
      <c r="CA201" s="467"/>
      <c r="CB201" s="467"/>
      <c r="CC201" s="467"/>
      <c r="CD201" s="468"/>
      <c r="CE201" s="469"/>
      <c r="CF201" s="467"/>
      <c r="CG201" s="467"/>
      <c r="CH201" s="467"/>
      <c r="CI201" s="467"/>
      <c r="CJ201" s="467"/>
      <c r="CK201" s="468"/>
      <c r="CL201" s="469"/>
      <c r="CM201" s="467"/>
      <c r="CN201" s="467"/>
      <c r="CO201" s="467"/>
      <c r="CP201" s="467"/>
      <c r="CQ201" s="467"/>
      <c r="CR201" s="468"/>
      <c r="CS201" s="469"/>
      <c r="CT201" s="467"/>
      <c r="CU201" s="467"/>
      <c r="CV201" s="467"/>
      <c r="CW201" s="467"/>
      <c r="CX201" s="467"/>
      <c r="CY201" s="470"/>
      <c r="DB201" s="543" t="s">
        <v>378</v>
      </c>
      <c r="DC201" s="544"/>
      <c r="DD201" s="544"/>
      <c r="DE201" s="544"/>
      <c r="DF201" s="544"/>
      <c r="DG201" s="544"/>
      <c r="DH201" s="544"/>
      <c r="DI201" s="544"/>
      <c r="DJ201" s="544"/>
      <c r="DK201" s="544"/>
      <c r="DL201" s="544"/>
      <c r="DM201" s="544"/>
      <c r="DN201" s="544"/>
      <c r="DO201" s="544"/>
      <c r="DP201" s="544"/>
      <c r="DQ201" s="544"/>
      <c r="DR201" s="544"/>
      <c r="DS201" s="544"/>
      <c r="DT201" s="544"/>
      <c r="DU201" s="544"/>
      <c r="DV201" s="544"/>
      <c r="DW201" s="545"/>
      <c r="DX201" s="451">
        <v>0</v>
      </c>
      <c r="DY201" s="451"/>
      <c r="DZ201" s="451"/>
      <c r="EA201" s="451"/>
      <c r="EB201" s="451"/>
      <c r="EC201" s="451"/>
      <c r="ED201" s="451"/>
      <c r="EE201" s="451">
        <v>0</v>
      </c>
      <c r="EF201" s="451"/>
      <c r="EG201" s="451"/>
      <c r="EH201" s="451"/>
      <c r="EI201" s="451"/>
      <c r="EJ201" s="451"/>
      <c r="EK201" s="451"/>
      <c r="EL201" s="479">
        <f t="shared" si="74"/>
        <v>0</v>
      </c>
      <c r="EM201" s="479"/>
      <c r="EN201" s="479"/>
      <c r="EO201" s="479"/>
      <c r="EP201" s="479"/>
      <c r="EQ201" s="479"/>
      <c r="ER201" s="479"/>
      <c r="ES201" s="451">
        <v>0</v>
      </c>
      <c r="ET201" s="451"/>
      <c r="EU201" s="451"/>
      <c r="EV201" s="451"/>
      <c r="EW201" s="451"/>
      <c r="EX201" s="451"/>
      <c r="EY201" s="451"/>
      <c r="EZ201" s="92"/>
      <c r="FA201" s="92"/>
      <c r="FB201" s="92"/>
      <c r="FC201" s="451">
        <v>0</v>
      </c>
      <c r="FD201" s="451"/>
      <c r="FE201" s="451"/>
      <c r="FF201" s="451"/>
      <c r="FG201" s="451">
        <v>0</v>
      </c>
      <c r="FH201" s="451"/>
      <c r="FI201" s="451"/>
      <c r="FJ201" s="451"/>
      <c r="FK201" s="479">
        <f t="shared" si="75"/>
        <v>0</v>
      </c>
      <c r="FL201" s="479"/>
      <c r="FM201" s="479"/>
      <c r="FN201" s="479"/>
      <c r="FO201" s="479"/>
      <c r="FP201" s="479"/>
      <c r="FQ201" s="479"/>
      <c r="FR201" s="451">
        <v>0</v>
      </c>
      <c r="FS201" s="451"/>
      <c r="FT201" s="451"/>
      <c r="FU201" s="451"/>
      <c r="FV201" s="451"/>
      <c r="FW201" s="451"/>
      <c r="FX201" s="451"/>
      <c r="FY201" s="451">
        <v>0</v>
      </c>
      <c r="FZ201" s="451"/>
      <c r="GA201" s="451"/>
      <c r="GB201" s="451"/>
      <c r="GC201" s="451"/>
      <c r="GD201" s="451"/>
      <c r="GE201" s="451"/>
      <c r="GF201" s="480">
        <f t="shared" si="76"/>
        <v>0</v>
      </c>
      <c r="GG201" s="480"/>
      <c r="GH201" s="480"/>
      <c r="GI201" s="480"/>
      <c r="GJ201" s="480"/>
      <c r="GK201" s="480"/>
      <c r="GL201" s="480"/>
      <c r="GM201" s="451">
        <v>0</v>
      </c>
      <c r="GN201" s="451"/>
      <c r="GO201" s="451"/>
      <c r="GP201" s="451"/>
      <c r="GQ201" s="451"/>
      <c r="GR201" s="451"/>
      <c r="GS201" s="451"/>
      <c r="GT201" s="480">
        <f t="shared" si="77"/>
        <v>0</v>
      </c>
      <c r="GU201" s="480"/>
      <c r="GV201" s="480"/>
      <c r="GW201" s="480"/>
      <c r="GX201" s="480"/>
      <c r="GY201" s="480"/>
      <c r="GZ201" s="480"/>
    </row>
    <row r="202" spans="2:208" ht="12.75" customHeight="1">
      <c r="B202" s="485" t="s">
        <v>328</v>
      </c>
      <c r="C202" s="486"/>
      <c r="D202" s="486"/>
      <c r="E202" s="486"/>
      <c r="F202" s="486"/>
      <c r="G202" s="486"/>
      <c r="H202" s="486"/>
      <c r="I202" s="486"/>
      <c r="J202" s="486"/>
      <c r="K202" s="486"/>
      <c r="L202" s="486"/>
      <c r="M202" s="486"/>
      <c r="N202" s="486"/>
      <c r="O202" s="486"/>
      <c r="P202" s="486"/>
      <c r="Q202" s="486"/>
      <c r="R202" s="486"/>
      <c r="S202" s="486"/>
      <c r="T202" s="486"/>
      <c r="U202" s="486"/>
      <c r="V202" s="486"/>
      <c r="W202" s="486"/>
      <c r="X202" s="451">
        <v>0</v>
      </c>
      <c r="Y202" s="451"/>
      <c r="Z202" s="451"/>
      <c r="AA202" s="451"/>
      <c r="AB202" s="451"/>
      <c r="AC202" s="451"/>
      <c r="AD202" s="451"/>
      <c r="AE202" s="451">
        <v>0</v>
      </c>
      <c r="AF202" s="451"/>
      <c r="AG202" s="451"/>
      <c r="AH202" s="451"/>
      <c r="AI202" s="451"/>
      <c r="AJ202" s="451"/>
      <c r="AK202" s="451"/>
      <c r="AL202" s="479">
        <f t="shared" ref="AL202:AL211" si="78">X202-AE202</f>
        <v>0</v>
      </c>
      <c r="AM202" s="479"/>
      <c r="AN202" s="479"/>
      <c r="AO202" s="479"/>
      <c r="AP202" s="479"/>
      <c r="AQ202" s="479"/>
      <c r="AR202" s="479"/>
      <c r="AS202" s="451">
        <v>0</v>
      </c>
      <c r="AT202" s="451"/>
      <c r="AU202" s="451"/>
      <c r="AV202" s="451"/>
      <c r="AW202" s="451"/>
      <c r="AX202" s="451"/>
      <c r="AY202" s="451"/>
      <c r="AZ202" s="92"/>
      <c r="BA202" s="92"/>
      <c r="BB202" s="451">
        <v>0</v>
      </c>
      <c r="BC202" s="451"/>
      <c r="BD202" s="451"/>
      <c r="BE202" s="451"/>
      <c r="BF202" s="451">
        <v>0</v>
      </c>
      <c r="BG202" s="451"/>
      <c r="BH202" s="451"/>
      <c r="BI202" s="451"/>
      <c r="BJ202" s="479">
        <f t="shared" ref="BJ202:BJ211" si="79">BB202-BF202+AS202+AL202+AE202-X202</f>
        <v>0</v>
      </c>
      <c r="BK202" s="479"/>
      <c r="BL202" s="479"/>
      <c r="BM202" s="479"/>
      <c r="BN202" s="479"/>
      <c r="BO202" s="479"/>
      <c r="BP202" s="479"/>
      <c r="BQ202" s="451">
        <v>0</v>
      </c>
      <c r="BR202" s="451"/>
      <c r="BS202" s="451"/>
      <c r="BT202" s="451"/>
      <c r="BU202" s="451"/>
      <c r="BV202" s="451"/>
      <c r="BW202" s="451"/>
      <c r="BX202" s="451">
        <v>0</v>
      </c>
      <c r="BY202" s="451"/>
      <c r="BZ202" s="451"/>
      <c r="CA202" s="451"/>
      <c r="CB202" s="451"/>
      <c r="CC202" s="451"/>
      <c r="CD202" s="451"/>
      <c r="CE202" s="480">
        <f t="shared" ref="CE202:CE211" si="80">BJ202-BQ202-BX202</f>
        <v>0</v>
      </c>
      <c r="CF202" s="480"/>
      <c r="CG202" s="480"/>
      <c r="CH202" s="480"/>
      <c r="CI202" s="480"/>
      <c r="CJ202" s="480"/>
      <c r="CK202" s="480"/>
      <c r="CL202" s="451">
        <v>0</v>
      </c>
      <c r="CM202" s="451"/>
      <c r="CN202" s="451"/>
      <c r="CO202" s="451"/>
      <c r="CP202" s="451"/>
      <c r="CQ202" s="451"/>
      <c r="CR202" s="451"/>
      <c r="CS202" s="480">
        <f t="shared" ref="CS202:CS211" si="81">CL202</f>
        <v>0</v>
      </c>
      <c r="CT202" s="480"/>
      <c r="CU202" s="480"/>
      <c r="CV202" s="480"/>
      <c r="CW202" s="480"/>
      <c r="CX202" s="480"/>
      <c r="CY202" s="480"/>
      <c r="DB202" s="540" t="s">
        <v>379</v>
      </c>
      <c r="DC202" s="541"/>
      <c r="DD202" s="541"/>
      <c r="DE202" s="541"/>
      <c r="DF202" s="541"/>
      <c r="DG202" s="541"/>
      <c r="DH202" s="541"/>
      <c r="DI202" s="541"/>
      <c r="DJ202" s="541"/>
      <c r="DK202" s="541"/>
      <c r="DL202" s="541"/>
      <c r="DM202" s="541"/>
      <c r="DN202" s="541"/>
      <c r="DO202" s="541"/>
      <c r="DP202" s="541"/>
      <c r="DQ202" s="541"/>
      <c r="DR202" s="541"/>
      <c r="DS202" s="541"/>
      <c r="DT202" s="541"/>
      <c r="DU202" s="541"/>
      <c r="DV202" s="541"/>
      <c r="DW202" s="542"/>
      <c r="DX202" s="451">
        <v>0</v>
      </c>
      <c r="DY202" s="451"/>
      <c r="DZ202" s="451"/>
      <c r="EA202" s="451"/>
      <c r="EB202" s="451"/>
      <c r="EC202" s="451"/>
      <c r="ED202" s="451"/>
      <c r="EE202" s="451">
        <v>0</v>
      </c>
      <c r="EF202" s="451"/>
      <c r="EG202" s="451"/>
      <c r="EH202" s="451"/>
      <c r="EI202" s="451"/>
      <c r="EJ202" s="451"/>
      <c r="EK202" s="451"/>
      <c r="EL202" s="479">
        <f t="shared" si="74"/>
        <v>0</v>
      </c>
      <c r="EM202" s="479"/>
      <c r="EN202" s="479"/>
      <c r="EO202" s="479"/>
      <c r="EP202" s="479"/>
      <c r="EQ202" s="479"/>
      <c r="ER202" s="479"/>
      <c r="ES202" s="451">
        <v>0</v>
      </c>
      <c r="ET202" s="451"/>
      <c r="EU202" s="451"/>
      <c r="EV202" s="451"/>
      <c r="EW202" s="451"/>
      <c r="EX202" s="451"/>
      <c r="EY202" s="451"/>
      <c r="EZ202" s="92"/>
      <c r="FA202" s="92"/>
      <c r="FB202" s="92"/>
      <c r="FC202" s="451">
        <v>0</v>
      </c>
      <c r="FD202" s="451"/>
      <c r="FE202" s="451"/>
      <c r="FF202" s="451"/>
      <c r="FG202" s="451">
        <v>0</v>
      </c>
      <c r="FH202" s="451"/>
      <c r="FI202" s="451"/>
      <c r="FJ202" s="451"/>
      <c r="FK202" s="479">
        <f t="shared" si="75"/>
        <v>0</v>
      </c>
      <c r="FL202" s="479"/>
      <c r="FM202" s="479"/>
      <c r="FN202" s="479"/>
      <c r="FO202" s="479"/>
      <c r="FP202" s="479"/>
      <c r="FQ202" s="479"/>
      <c r="FR202" s="451">
        <v>0</v>
      </c>
      <c r="FS202" s="451"/>
      <c r="FT202" s="451"/>
      <c r="FU202" s="451"/>
      <c r="FV202" s="451"/>
      <c r="FW202" s="451"/>
      <c r="FX202" s="451"/>
      <c r="FY202" s="451">
        <v>0</v>
      </c>
      <c r="FZ202" s="451"/>
      <c r="GA202" s="451"/>
      <c r="GB202" s="451"/>
      <c r="GC202" s="451"/>
      <c r="GD202" s="451"/>
      <c r="GE202" s="451"/>
      <c r="GF202" s="480">
        <f t="shared" si="76"/>
        <v>0</v>
      </c>
      <c r="GG202" s="480"/>
      <c r="GH202" s="480"/>
      <c r="GI202" s="480"/>
      <c r="GJ202" s="480"/>
      <c r="GK202" s="480"/>
      <c r="GL202" s="480"/>
      <c r="GM202" s="451">
        <v>0</v>
      </c>
      <c r="GN202" s="451"/>
      <c r="GO202" s="451"/>
      <c r="GP202" s="451"/>
      <c r="GQ202" s="451"/>
      <c r="GR202" s="451"/>
      <c r="GS202" s="451"/>
      <c r="GT202" s="480">
        <f t="shared" si="77"/>
        <v>0</v>
      </c>
      <c r="GU202" s="480"/>
      <c r="GV202" s="480"/>
      <c r="GW202" s="480"/>
      <c r="GX202" s="480"/>
      <c r="GY202" s="480"/>
      <c r="GZ202" s="480"/>
    </row>
    <row r="203" spans="2:208" ht="12.75" customHeight="1" thickBot="1">
      <c r="B203" s="485" t="s">
        <v>329</v>
      </c>
      <c r="C203" s="486"/>
      <c r="D203" s="486"/>
      <c r="E203" s="486"/>
      <c r="F203" s="486"/>
      <c r="G203" s="486"/>
      <c r="H203" s="486"/>
      <c r="I203" s="486"/>
      <c r="J203" s="486"/>
      <c r="K203" s="486"/>
      <c r="L203" s="486"/>
      <c r="M203" s="486"/>
      <c r="N203" s="486"/>
      <c r="O203" s="486"/>
      <c r="P203" s="486"/>
      <c r="Q203" s="486"/>
      <c r="R203" s="486"/>
      <c r="S203" s="486"/>
      <c r="T203" s="486"/>
      <c r="U203" s="486"/>
      <c r="V203" s="486"/>
      <c r="W203" s="486"/>
      <c r="X203" s="451">
        <v>0</v>
      </c>
      <c r="Y203" s="451"/>
      <c r="Z203" s="451"/>
      <c r="AA203" s="451"/>
      <c r="AB203" s="451"/>
      <c r="AC203" s="451"/>
      <c r="AD203" s="451"/>
      <c r="AE203" s="451">
        <v>0</v>
      </c>
      <c r="AF203" s="451"/>
      <c r="AG203" s="451"/>
      <c r="AH203" s="451"/>
      <c r="AI203" s="451"/>
      <c r="AJ203" s="451"/>
      <c r="AK203" s="451"/>
      <c r="AL203" s="479">
        <f t="shared" si="78"/>
        <v>0</v>
      </c>
      <c r="AM203" s="479"/>
      <c r="AN203" s="479"/>
      <c r="AO203" s="479"/>
      <c r="AP203" s="479"/>
      <c r="AQ203" s="479"/>
      <c r="AR203" s="479"/>
      <c r="AS203" s="451">
        <v>0</v>
      </c>
      <c r="AT203" s="451"/>
      <c r="AU203" s="451"/>
      <c r="AV203" s="451"/>
      <c r="AW203" s="451"/>
      <c r="AX203" s="451"/>
      <c r="AY203" s="451"/>
      <c r="AZ203" s="92"/>
      <c r="BA203" s="92"/>
      <c r="BB203" s="451">
        <v>0</v>
      </c>
      <c r="BC203" s="451"/>
      <c r="BD203" s="451"/>
      <c r="BE203" s="451"/>
      <c r="BF203" s="451">
        <v>0</v>
      </c>
      <c r="BG203" s="451"/>
      <c r="BH203" s="451"/>
      <c r="BI203" s="451"/>
      <c r="BJ203" s="479">
        <f t="shared" si="79"/>
        <v>0</v>
      </c>
      <c r="BK203" s="479"/>
      <c r="BL203" s="479"/>
      <c r="BM203" s="479"/>
      <c r="BN203" s="479"/>
      <c r="BO203" s="479"/>
      <c r="BP203" s="479"/>
      <c r="BQ203" s="451">
        <v>0</v>
      </c>
      <c r="BR203" s="451"/>
      <c r="BS203" s="451"/>
      <c r="BT203" s="451"/>
      <c r="BU203" s="451"/>
      <c r="BV203" s="451"/>
      <c r="BW203" s="451"/>
      <c r="BX203" s="451">
        <v>0</v>
      </c>
      <c r="BY203" s="451"/>
      <c r="BZ203" s="451"/>
      <c r="CA203" s="451"/>
      <c r="CB203" s="451"/>
      <c r="CC203" s="451"/>
      <c r="CD203" s="451"/>
      <c r="CE203" s="480">
        <f t="shared" si="80"/>
        <v>0</v>
      </c>
      <c r="CF203" s="480"/>
      <c r="CG203" s="480"/>
      <c r="CH203" s="480"/>
      <c r="CI203" s="480"/>
      <c r="CJ203" s="480"/>
      <c r="CK203" s="480"/>
      <c r="CL203" s="451">
        <v>0</v>
      </c>
      <c r="CM203" s="451"/>
      <c r="CN203" s="451"/>
      <c r="CO203" s="451"/>
      <c r="CP203" s="451"/>
      <c r="CQ203" s="451"/>
      <c r="CR203" s="451"/>
      <c r="CS203" s="480">
        <f t="shared" si="81"/>
        <v>0</v>
      </c>
      <c r="CT203" s="480"/>
      <c r="CU203" s="480"/>
      <c r="CV203" s="480"/>
      <c r="CW203" s="480"/>
      <c r="CX203" s="480"/>
      <c r="CY203" s="480"/>
      <c r="DB203" s="511" t="s">
        <v>387</v>
      </c>
      <c r="DC203" s="512"/>
      <c r="DD203" s="512"/>
      <c r="DE203" s="512"/>
      <c r="DF203" s="512"/>
      <c r="DG203" s="512"/>
      <c r="DH203" s="512"/>
      <c r="DI203" s="512"/>
      <c r="DJ203" s="512"/>
      <c r="DK203" s="512"/>
      <c r="DL203" s="512"/>
      <c r="DM203" s="512"/>
      <c r="DN203" s="512"/>
      <c r="DO203" s="512"/>
      <c r="DP203" s="512"/>
      <c r="DQ203" s="512"/>
      <c r="DR203" s="512"/>
      <c r="DS203" s="512"/>
      <c r="DT203" s="512"/>
      <c r="DU203" s="512"/>
      <c r="DV203" s="512"/>
      <c r="DW203" s="435"/>
      <c r="DX203" s="447">
        <f>SUM(DX196:ED202)</f>
        <v>0</v>
      </c>
      <c r="DY203" s="447"/>
      <c r="DZ203" s="447"/>
      <c r="EA203" s="447"/>
      <c r="EB203" s="447"/>
      <c r="EC203" s="447"/>
      <c r="ED203" s="447"/>
      <c r="EE203" s="447">
        <f>SUM(EE196:EK202)</f>
        <v>0</v>
      </c>
      <c r="EF203" s="447"/>
      <c r="EG203" s="447"/>
      <c r="EH203" s="447"/>
      <c r="EI203" s="447"/>
      <c r="EJ203" s="447"/>
      <c r="EK203" s="447"/>
      <c r="EL203" s="447">
        <f>SUM(EL196:ER202)</f>
        <v>0</v>
      </c>
      <c r="EM203" s="447"/>
      <c r="EN203" s="447"/>
      <c r="EO203" s="447"/>
      <c r="EP203" s="447"/>
      <c r="EQ203" s="447"/>
      <c r="ER203" s="447"/>
      <c r="ES203" s="447">
        <f>SUM(ES196:EY202)</f>
        <v>0</v>
      </c>
      <c r="ET203" s="447"/>
      <c r="EU203" s="447"/>
      <c r="EV203" s="447"/>
      <c r="EW203" s="447"/>
      <c r="EX203" s="447"/>
      <c r="EY203" s="447"/>
      <c r="FC203" s="432">
        <f>SUM(FC196:FF202)</f>
        <v>0</v>
      </c>
      <c r="FD203" s="433"/>
      <c r="FE203" s="433"/>
      <c r="FF203" s="434"/>
      <c r="FG203" s="438">
        <f>SUM(FG196:FJ202)</f>
        <v>0</v>
      </c>
      <c r="FH203" s="433"/>
      <c r="FI203" s="433"/>
      <c r="FJ203" s="434"/>
      <c r="FK203" s="447">
        <f>SUM(FK196:FQ202)</f>
        <v>0</v>
      </c>
      <c r="FL203" s="447"/>
      <c r="FM203" s="447"/>
      <c r="FN203" s="447"/>
      <c r="FO203" s="447"/>
      <c r="FP203" s="447"/>
      <c r="FQ203" s="447"/>
      <c r="FR203" s="447">
        <f>SUM(FR196:FX202)</f>
        <v>0</v>
      </c>
      <c r="FS203" s="447"/>
      <c r="FT203" s="447"/>
      <c r="FU203" s="447"/>
      <c r="FV203" s="447"/>
      <c r="FW203" s="447"/>
      <c r="FX203" s="447"/>
      <c r="FY203" s="447">
        <f>SUM(FY196:GE202)</f>
        <v>0</v>
      </c>
      <c r="FZ203" s="447"/>
      <c r="GA203" s="447"/>
      <c r="GB203" s="447"/>
      <c r="GC203" s="447"/>
      <c r="GD203" s="447"/>
      <c r="GE203" s="447"/>
      <c r="GF203" s="447">
        <f>SUM(GF196:GL202)</f>
        <v>0</v>
      </c>
      <c r="GG203" s="447"/>
      <c r="GH203" s="447"/>
      <c r="GI203" s="447"/>
      <c r="GJ203" s="447"/>
      <c r="GK203" s="447"/>
      <c r="GL203" s="447"/>
      <c r="GM203" s="447">
        <f>SUM(GM196:GS202)</f>
        <v>0</v>
      </c>
      <c r="GN203" s="447"/>
      <c r="GO203" s="447"/>
      <c r="GP203" s="447"/>
      <c r="GQ203" s="447"/>
      <c r="GR203" s="447"/>
      <c r="GS203" s="447"/>
      <c r="GT203" s="447">
        <f>SUM(GT196:GZ202)</f>
        <v>0</v>
      </c>
      <c r="GU203" s="447"/>
      <c r="GV203" s="447"/>
      <c r="GW203" s="447"/>
      <c r="GX203" s="447"/>
      <c r="GY203" s="447"/>
      <c r="GZ203" s="447"/>
    </row>
    <row r="204" spans="2:208" ht="12.75" customHeight="1" thickTop="1">
      <c r="B204" s="561" t="s">
        <v>330</v>
      </c>
      <c r="C204" s="562"/>
      <c r="D204" s="562"/>
      <c r="E204" s="562"/>
      <c r="F204" s="562"/>
      <c r="G204" s="562"/>
      <c r="H204" s="562"/>
      <c r="I204" s="562"/>
      <c r="J204" s="562"/>
      <c r="K204" s="562"/>
      <c r="L204" s="562"/>
      <c r="M204" s="562"/>
      <c r="N204" s="562"/>
      <c r="O204" s="562"/>
      <c r="P204" s="562"/>
      <c r="Q204" s="562"/>
      <c r="R204" s="562"/>
      <c r="S204" s="562"/>
      <c r="T204" s="562"/>
      <c r="U204" s="562"/>
      <c r="V204" s="562"/>
      <c r="W204" s="562"/>
      <c r="X204" s="451">
        <v>0</v>
      </c>
      <c r="Y204" s="451"/>
      <c r="Z204" s="451"/>
      <c r="AA204" s="451"/>
      <c r="AB204" s="451"/>
      <c r="AC204" s="451"/>
      <c r="AD204" s="451"/>
      <c r="AE204" s="451">
        <v>0</v>
      </c>
      <c r="AF204" s="451"/>
      <c r="AG204" s="451"/>
      <c r="AH204" s="451"/>
      <c r="AI204" s="451"/>
      <c r="AJ204" s="451"/>
      <c r="AK204" s="451"/>
      <c r="AL204" s="479">
        <f t="shared" si="78"/>
        <v>0</v>
      </c>
      <c r="AM204" s="479"/>
      <c r="AN204" s="479"/>
      <c r="AO204" s="479"/>
      <c r="AP204" s="479"/>
      <c r="AQ204" s="479"/>
      <c r="AR204" s="479"/>
      <c r="AS204" s="451">
        <v>0</v>
      </c>
      <c r="AT204" s="451"/>
      <c r="AU204" s="451"/>
      <c r="AV204" s="451"/>
      <c r="AW204" s="451"/>
      <c r="AX204" s="451"/>
      <c r="AY204" s="451"/>
      <c r="AZ204" s="92"/>
      <c r="BA204" s="92"/>
      <c r="BB204" s="451">
        <v>0</v>
      </c>
      <c r="BC204" s="451"/>
      <c r="BD204" s="451"/>
      <c r="BE204" s="451"/>
      <c r="BF204" s="451">
        <v>0</v>
      </c>
      <c r="BG204" s="451"/>
      <c r="BH204" s="451"/>
      <c r="BI204" s="451"/>
      <c r="BJ204" s="479">
        <f t="shared" si="79"/>
        <v>0</v>
      </c>
      <c r="BK204" s="479"/>
      <c r="BL204" s="479"/>
      <c r="BM204" s="479"/>
      <c r="BN204" s="479"/>
      <c r="BO204" s="479"/>
      <c r="BP204" s="479"/>
      <c r="BQ204" s="451">
        <v>0</v>
      </c>
      <c r="BR204" s="451"/>
      <c r="BS204" s="451"/>
      <c r="BT204" s="451"/>
      <c r="BU204" s="451"/>
      <c r="BV204" s="451"/>
      <c r="BW204" s="451"/>
      <c r="BX204" s="451">
        <v>0</v>
      </c>
      <c r="BY204" s="451"/>
      <c r="BZ204" s="451"/>
      <c r="CA204" s="451"/>
      <c r="CB204" s="451"/>
      <c r="CC204" s="451"/>
      <c r="CD204" s="451"/>
      <c r="CE204" s="480">
        <f t="shared" si="80"/>
        <v>0</v>
      </c>
      <c r="CF204" s="480"/>
      <c r="CG204" s="480"/>
      <c r="CH204" s="480"/>
      <c r="CI204" s="480"/>
      <c r="CJ204" s="480"/>
      <c r="CK204" s="480"/>
      <c r="CL204" s="451">
        <v>0</v>
      </c>
      <c r="CM204" s="451"/>
      <c r="CN204" s="451"/>
      <c r="CO204" s="451"/>
      <c r="CP204" s="451"/>
      <c r="CQ204" s="451"/>
      <c r="CR204" s="451"/>
      <c r="CS204" s="480">
        <f t="shared" si="81"/>
        <v>0</v>
      </c>
      <c r="CT204" s="480"/>
      <c r="CU204" s="480"/>
      <c r="CV204" s="480"/>
      <c r="CW204" s="480"/>
      <c r="CX204" s="480"/>
      <c r="CY204" s="480"/>
      <c r="DB204" s="558" t="s">
        <v>388</v>
      </c>
      <c r="DC204" s="559"/>
      <c r="DD204" s="559"/>
      <c r="DE204" s="559"/>
      <c r="DF204" s="559"/>
      <c r="DG204" s="559"/>
      <c r="DH204" s="559"/>
      <c r="DI204" s="559"/>
      <c r="DJ204" s="559"/>
      <c r="DK204" s="559"/>
      <c r="DL204" s="559"/>
      <c r="DM204" s="559"/>
      <c r="DN204" s="559"/>
      <c r="DO204" s="559"/>
      <c r="DP204" s="559"/>
      <c r="DQ204" s="559"/>
      <c r="DR204" s="559"/>
      <c r="DS204" s="559"/>
      <c r="DT204" s="559"/>
      <c r="DU204" s="559"/>
      <c r="DV204" s="559"/>
      <c r="DW204" s="559"/>
      <c r="DX204" s="483"/>
      <c r="DY204" s="483"/>
      <c r="DZ204" s="483"/>
      <c r="EA204" s="483"/>
      <c r="EB204" s="483"/>
      <c r="EC204" s="483"/>
      <c r="ED204" s="483"/>
      <c r="EE204" s="483"/>
      <c r="EF204" s="483"/>
      <c r="EG204" s="483"/>
      <c r="EH204" s="483"/>
      <c r="EI204" s="483"/>
      <c r="EJ204" s="483"/>
      <c r="EK204" s="483"/>
      <c r="EL204" s="483"/>
      <c r="EM204" s="483"/>
      <c r="EN204" s="483"/>
      <c r="EO204" s="483"/>
      <c r="EP204" s="483"/>
      <c r="EQ204" s="483"/>
      <c r="ER204" s="483"/>
      <c r="ES204" s="483"/>
      <c r="ET204" s="483"/>
      <c r="EU204" s="483"/>
      <c r="EV204" s="483"/>
      <c r="EW204" s="483"/>
      <c r="EX204" s="483"/>
      <c r="EY204" s="483"/>
      <c r="FC204" s="557"/>
      <c r="FD204" s="463"/>
      <c r="FE204" s="463"/>
      <c r="FF204" s="464"/>
      <c r="FG204" s="462"/>
      <c r="FH204" s="463"/>
      <c r="FI204" s="463"/>
      <c r="FJ204" s="464"/>
      <c r="FK204" s="462"/>
      <c r="FL204" s="463"/>
      <c r="FM204" s="463"/>
      <c r="FN204" s="463"/>
      <c r="FO204" s="463"/>
      <c r="FP204" s="463"/>
      <c r="FQ204" s="464"/>
      <c r="FR204" s="462"/>
      <c r="FS204" s="463"/>
      <c r="FT204" s="463"/>
      <c r="FU204" s="463"/>
      <c r="FV204" s="463"/>
      <c r="FW204" s="463"/>
      <c r="FX204" s="464"/>
      <c r="FY204" s="462"/>
      <c r="FZ204" s="463"/>
      <c r="GA204" s="463"/>
      <c r="GB204" s="463"/>
      <c r="GC204" s="463"/>
      <c r="GD204" s="463"/>
      <c r="GE204" s="464"/>
      <c r="GF204" s="462"/>
      <c r="GG204" s="463"/>
      <c r="GH204" s="463"/>
      <c r="GI204" s="463"/>
      <c r="GJ204" s="463"/>
      <c r="GK204" s="463"/>
      <c r="GL204" s="464"/>
      <c r="GM204" s="462"/>
      <c r="GN204" s="463"/>
      <c r="GO204" s="463"/>
      <c r="GP204" s="463"/>
      <c r="GQ204" s="463"/>
      <c r="GR204" s="463"/>
      <c r="GS204" s="464"/>
      <c r="GT204" s="462"/>
      <c r="GU204" s="463"/>
      <c r="GV204" s="463"/>
      <c r="GW204" s="463"/>
      <c r="GX204" s="463"/>
      <c r="GY204" s="463"/>
      <c r="GZ204" s="465"/>
    </row>
    <row r="205" spans="2:208" ht="12.75" customHeight="1">
      <c r="B205" s="561" t="s">
        <v>331</v>
      </c>
      <c r="C205" s="562"/>
      <c r="D205" s="562"/>
      <c r="E205" s="562"/>
      <c r="F205" s="562"/>
      <c r="G205" s="562"/>
      <c r="H205" s="562"/>
      <c r="I205" s="562"/>
      <c r="J205" s="562"/>
      <c r="K205" s="562"/>
      <c r="L205" s="562"/>
      <c r="M205" s="562"/>
      <c r="N205" s="562"/>
      <c r="O205" s="562"/>
      <c r="P205" s="562"/>
      <c r="Q205" s="562"/>
      <c r="R205" s="562"/>
      <c r="S205" s="562"/>
      <c r="T205" s="562"/>
      <c r="U205" s="562"/>
      <c r="V205" s="562"/>
      <c r="W205" s="562"/>
      <c r="X205" s="451">
        <v>0</v>
      </c>
      <c r="Y205" s="451"/>
      <c r="Z205" s="451"/>
      <c r="AA205" s="451"/>
      <c r="AB205" s="451"/>
      <c r="AC205" s="451"/>
      <c r="AD205" s="451"/>
      <c r="AE205" s="451">
        <v>0</v>
      </c>
      <c r="AF205" s="451"/>
      <c r="AG205" s="451"/>
      <c r="AH205" s="451"/>
      <c r="AI205" s="451"/>
      <c r="AJ205" s="451"/>
      <c r="AK205" s="451"/>
      <c r="AL205" s="479">
        <f t="shared" si="78"/>
        <v>0</v>
      </c>
      <c r="AM205" s="479"/>
      <c r="AN205" s="479"/>
      <c r="AO205" s="479"/>
      <c r="AP205" s="479"/>
      <c r="AQ205" s="479"/>
      <c r="AR205" s="479"/>
      <c r="AS205" s="451">
        <v>0</v>
      </c>
      <c r="AT205" s="451"/>
      <c r="AU205" s="451"/>
      <c r="AV205" s="451"/>
      <c r="AW205" s="451"/>
      <c r="AX205" s="451"/>
      <c r="AY205" s="451"/>
      <c r="AZ205" s="92"/>
      <c r="BA205" s="92"/>
      <c r="BB205" s="451">
        <v>0</v>
      </c>
      <c r="BC205" s="451"/>
      <c r="BD205" s="451"/>
      <c r="BE205" s="451"/>
      <c r="BF205" s="451">
        <v>0</v>
      </c>
      <c r="BG205" s="451"/>
      <c r="BH205" s="451"/>
      <c r="BI205" s="451"/>
      <c r="BJ205" s="479">
        <f t="shared" si="79"/>
        <v>0</v>
      </c>
      <c r="BK205" s="479"/>
      <c r="BL205" s="479"/>
      <c r="BM205" s="479"/>
      <c r="BN205" s="479"/>
      <c r="BO205" s="479"/>
      <c r="BP205" s="479"/>
      <c r="BQ205" s="451">
        <v>0</v>
      </c>
      <c r="BR205" s="451"/>
      <c r="BS205" s="451"/>
      <c r="BT205" s="451"/>
      <c r="BU205" s="451"/>
      <c r="BV205" s="451"/>
      <c r="BW205" s="451"/>
      <c r="BX205" s="451">
        <v>0</v>
      </c>
      <c r="BY205" s="451"/>
      <c r="BZ205" s="451"/>
      <c r="CA205" s="451"/>
      <c r="CB205" s="451"/>
      <c r="CC205" s="451"/>
      <c r="CD205" s="451"/>
      <c r="CE205" s="480">
        <f t="shared" si="80"/>
        <v>0</v>
      </c>
      <c r="CF205" s="480"/>
      <c r="CG205" s="480"/>
      <c r="CH205" s="480"/>
      <c r="CI205" s="480"/>
      <c r="CJ205" s="480"/>
      <c r="CK205" s="480"/>
      <c r="CL205" s="451">
        <v>0</v>
      </c>
      <c r="CM205" s="451"/>
      <c r="CN205" s="451"/>
      <c r="CO205" s="451"/>
      <c r="CP205" s="451"/>
      <c r="CQ205" s="451"/>
      <c r="CR205" s="451"/>
      <c r="CS205" s="480">
        <f>CL205</f>
        <v>0</v>
      </c>
      <c r="CT205" s="480"/>
      <c r="CU205" s="480"/>
      <c r="CV205" s="480"/>
      <c r="CW205" s="480"/>
      <c r="CX205" s="480"/>
      <c r="CY205" s="480"/>
      <c r="DB205" s="543" t="s">
        <v>389</v>
      </c>
      <c r="DC205" s="544"/>
      <c r="DD205" s="544"/>
      <c r="DE205" s="544"/>
      <c r="DF205" s="544"/>
      <c r="DG205" s="544"/>
      <c r="DH205" s="544"/>
      <c r="DI205" s="544"/>
      <c r="DJ205" s="544"/>
      <c r="DK205" s="544"/>
      <c r="DL205" s="544"/>
      <c r="DM205" s="544"/>
      <c r="DN205" s="544"/>
      <c r="DO205" s="544"/>
      <c r="DP205" s="544"/>
      <c r="DQ205" s="544"/>
      <c r="DR205" s="544"/>
      <c r="DS205" s="544"/>
      <c r="DT205" s="544"/>
      <c r="DU205" s="544"/>
      <c r="DV205" s="544"/>
      <c r="DW205" s="545"/>
      <c r="DX205" s="451">
        <v>0</v>
      </c>
      <c r="DY205" s="451"/>
      <c r="DZ205" s="451"/>
      <c r="EA205" s="451"/>
      <c r="EB205" s="451"/>
      <c r="EC205" s="451"/>
      <c r="ED205" s="451"/>
      <c r="EE205" s="451">
        <v>0</v>
      </c>
      <c r="EF205" s="451"/>
      <c r="EG205" s="451"/>
      <c r="EH205" s="451"/>
      <c r="EI205" s="451"/>
      <c r="EJ205" s="451"/>
      <c r="EK205" s="451"/>
      <c r="EL205" s="479">
        <f t="shared" ref="EL205:EL211" si="82">DX205-EE205</f>
        <v>0</v>
      </c>
      <c r="EM205" s="479"/>
      <c r="EN205" s="479"/>
      <c r="EO205" s="479"/>
      <c r="EP205" s="479"/>
      <c r="EQ205" s="479"/>
      <c r="ER205" s="479"/>
      <c r="ES205" s="451">
        <v>0</v>
      </c>
      <c r="ET205" s="451"/>
      <c r="EU205" s="451"/>
      <c r="EV205" s="451"/>
      <c r="EW205" s="451"/>
      <c r="EX205" s="451"/>
      <c r="EY205" s="451"/>
      <c r="EZ205" s="92"/>
      <c r="FA205" s="92"/>
      <c r="FB205" s="92"/>
      <c r="FC205" s="451">
        <v>0</v>
      </c>
      <c r="FD205" s="451"/>
      <c r="FE205" s="451"/>
      <c r="FF205" s="451"/>
      <c r="FG205" s="451">
        <v>0</v>
      </c>
      <c r="FH205" s="451"/>
      <c r="FI205" s="451"/>
      <c r="FJ205" s="451"/>
      <c r="FK205" s="479">
        <f t="shared" ref="FK205:FK211" si="83">FC205-FG205+ES205+EL205+EE205-DX205</f>
        <v>0</v>
      </c>
      <c r="FL205" s="479"/>
      <c r="FM205" s="479"/>
      <c r="FN205" s="479"/>
      <c r="FO205" s="479"/>
      <c r="FP205" s="479"/>
      <c r="FQ205" s="479"/>
      <c r="FR205" s="451">
        <v>0</v>
      </c>
      <c r="FS205" s="451"/>
      <c r="FT205" s="451"/>
      <c r="FU205" s="451"/>
      <c r="FV205" s="451"/>
      <c r="FW205" s="451"/>
      <c r="FX205" s="451"/>
      <c r="FY205" s="451">
        <v>0</v>
      </c>
      <c r="FZ205" s="451"/>
      <c r="GA205" s="451"/>
      <c r="GB205" s="451"/>
      <c r="GC205" s="451"/>
      <c r="GD205" s="451"/>
      <c r="GE205" s="451"/>
      <c r="GF205" s="480">
        <f t="shared" ref="GF205:GF211" si="84">FK205-FR205-FY205</f>
        <v>0</v>
      </c>
      <c r="GG205" s="480"/>
      <c r="GH205" s="480"/>
      <c r="GI205" s="480"/>
      <c r="GJ205" s="480"/>
      <c r="GK205" s="480"/>
      <c r="GL205" s="480"/>
      <c r="GM205" s="451">
        <v>0</v>
      </c>
      <c r="GN205" s="451"/>
      <c r="GO205" s="451"/>
      <c r="GP205" s="451"/>
      <c r="GQ205" s="451"/>
      <c r="GR205" s="451"/>
      <c r="GS205" s="451"/>
      <c r="GT205" s="480">
        <f t="shared" ref="GT205:GT211" si="85">GM205</f>
        <v>0</v>
      </c>
      <c r="GU205" s="480"/>
      <c r="GV205" s="480"/>
      <c r="GW205" s="480"/>
      <c r="GX205" s="480"/>
      <c r="GY205" s="480"/>
      <c r="GZ205" s="480"/>
    </row>
    <row r="206" spans="2:208" ht="12.75" customHeight="1">
      <c r="B206" s="561" t="s">
        <v>332</v>
      </c>
      <c r="C206" s="562"/>
      <c r="D206" s="562"/>
      <c r="E206" s="562"/>
      <c r="F206" s="562"/>
      <c r="G206" s="562"/>
      <c r="H206" s="562"/>
      <c r="I206" s="562"/>
      <c r="J206" s="562"/>
      <c r="K206" s="562"/>
      <c r="L206" s="562"/>
      <c r="M206" s="562"/>
      <c r="N206" s="562"/>
      <c r="O206" s="562"/>
      <c r="P206" s="562"/>
      <c r="Q206" s="562"/>
      <c r="R206" s="562"/>
      <c r="S206" s="562"/>
      <c r="T206" s="562"/>
      <c r="U206" s="562"/>
      <c r="V206" s="562"/>
      <c r="W206" s="562"/>
      <c r="X206" s="451">
        <v>0</v>
      </c>
      <c r="Y206" s="451"/>
      <c r="Z206" s="451"/>
      <c r="AA206" s="451"/>
      <c r="AB206" s="451"/>
      <c r="AC206" s="451"/>
      <c r="AD206" s="451"/>
      <c r="AE206" s="451">
        <v>0</v>
      </c>
      <c r="AF206" s="451"/>
      <c r="AG206" s="451"/>
      <c r="AH206" s="451"/>
      <c r="AI206" s="451"/>
      <c r="AJ206" s="451"/>
      <c r="AK206" s="451"/>
      <c r="AL206" s="479">
        <f t="shared" si="78"/>
        <v>0</v>
      </c>
      <c r="AM206" s="479"/>
      <c r="AN206" s="479"/>
      <c r="AO206" s="479"/>
      <c r="AP206" s="479"/>
      <c r="AQ206" s="479"/>
      <c r="AR206" s="479"/>
      <c r="AS206" s="451">
        <v>0</v>
      </c>
      <c r="AT206" s="451"/>
      <c r="AU206" s="451"/>
      <c r="AV206" s="451"/>
      <c r="AW206" s="451"/>
      <c r="AX206" s="451"/>
      <c r="AY206" s="451"/>
      <c r="AZ206" s="92"/>
      <c r="BA206" s="92"/>
      <c r="BB206" s="451">
        <v>0</v>
      </c>
      <c r="BC206" s="451"/>
      <c r="BD206" s="451"/>
      <c r="BE206" s="451"/>
      <c r="BF206" s="451">
        <v>0</v>
      </c>
      <c r="BG206" s="451"/>
      <c r="BH206" s="451"/>
      <c r="BI206" s="451"/>
      <c r="BJ206" s="479">
        <f t="shared" si="79"/>
        <v>0</v>
      </c>
      <c r="BK206" s="479"/>
      <c r="BL206" s="479"/>
      <c r="BM206" s="479"/>
      <c r="BN206" s="479"/>
      <c r="BO206" s="479"/>
      <c r="BP206" s="479"/>
      <c r="BQ206" s="451">
        <v>0</v>
      </c>
      <c r="BR206" s="451"/>
      <c r="BS206" s="451"/>
      <c r="BT206" s="451"/>
      <c r="BU206" s="451"/>
      <c r="BV206" s="451"/>
      <c r="BW206" s="451"/>
      <c r="BX206" s="451">
        <v>0</v>
      </c>
      <c r="BY206" s="451"/>
      <c r="BZ206" s="451"/>
      <c r="CA206" s="451"/>
      <c r="CB206" s="451"/>
      <c r="CC206" s="451"/>
      <c r="CD206" s="451"/>
      <c r="CE206" s="480">
        <f t="shared" si="80"/>
        <v>0</v>
      </c>
      <c r="CF206" s="480"/>
      <c r="CG206" s="480"/>
      <c r="CH206" s="480"/>
      <c r="CI206" s="480"/>
      <c r="CJ206" s="480"/>
      <c r="CK206" s="480"/>
      <c r="CL206" s="451">
        <v>0</v>
      </c>
      <c r="CM206" s="451"/>
      <c r="CN206" s="451"/>
      <c r="CO206" s="451"/>
      <c r="CP206" s="451"/>
      <c r="CQ206" s="451"/>
      <c r="CR206" s="451"/>
      <c r="CS206" s="480">
        <f>CL206</f>
        <v>0</v>
      </c>
      <c r="CT206" s="480"/>
      <c r="CU206" s="480"/>
      <c r="CV206" s="480"/>
      <c r="CW206" s="480"/>
      <c r="CX206" s="480"/>
      <c r="CY206" s="480"/>
      <c r="DB206" s="543" t="s">
        <v>390</v>
      </c>
      <c r="DC206" s="544"/>
      <c r="DD206" s="544"/>
      <c r="DE206" s="544"/>
      <c r="DF206" s="544"/>
      <c r="DG206" s="544"/>
      <c r="DH206" s="544"/>
      <c r="DI206" s="544"/>
      <c r="DJ206" s="544"/>
      <c r="DK206" s="544"/>
      <c r="DL206" s="544"/>
      <c r="DM206" s="544"/>
      <c r="DN206" s="544"/>
      <c r="DO206" s="544"/>
      <c r="DP206" s="544"/>
      <c r="DQ206" s="544"/>
      <c r="DR206" s="544"/>
      <c r="DS206" s="544"/>
      <c r="DT206" s="544"/>
      <c r="DU206" s="544"/>
      <c r="DV206" s="544"/>
      <c r="DW206" s="545"/>
      <c r="DX206" s="451">
        <v>0</v>
      </c>
      <c r="DY206" s="451"/>
      <c r="DZ206" s="451"/>
      <c r="EA206" s="451"/>
      <c r="EB206" s="451"/>
      <c r="EC206" s="451"/>
      <c r="ED206" s="451"/>
      <c r="EE206" s="451">
        <v>0</v>
      </c>
      <c r="EF206" s="451"/>
      <c r="EG206" s="451"/>
      <c r="EH206" s="451"/>
      <c r="EI206" s="451"/>
      <c r="EJ206" s="451"/>
      <c r="EK206" s="451"/>
      <c r="EL206" s="479">
        <f t="shared" si="82"/>
        <v>0</v>
      </c>
      <c r="EM206" s="479"/>
      <c r="EN206" s="479"/>
      <c r="EO206" s="479"/>
      <c r="EP206" s="479"/>
      <c r="EQ206" s="479"/>
      <c r="ER206" s="479"/>
      <c r="ES206" s="451">
        <v>0</v>
      </c>
      <c r="ET206" s="451"/>
      <c r="EU206" s="451"/>
      <c r="EV206" s="451"/>
      <c r="EW206" s="451"/>
      <c r="EX206" s="451"/>
      <c r="EY206" s="451"/>
      <c r="EZ206" s="92"/>
      <c r="FA206" s="92"/>
      <c r="FB206" s="92"/>
      <c r="FC206" s="451">
        <v>0</v>
      </c>
      <c r="FD206" s="451"/>
      <c r="FE206" s="451"/>
      <c r="FF206" s="451"/>
      <c r="FG206" s="451">
        <v>0</v>
      </c>
      <c r="FH206" s="451"/>
      <c r="FI206" s="451"/>
      <c r="FJ206" s="451"/>
      <c r="FK206" s="479">
        <f t="shared" si="83"/>
        <v>0</v>
      </c>
      <c r="FL206" s="479"/>
      <c r="FM206" s="479"/>
      <c r="FN206" s="479"/>
      <c r="FO206" s="479"/>
      <c r="FP206" s="479"/>
      <c r="FQ206" s="479"/>
      <c r="FR206" s="451">
        <v>0</v>
      </c>
      <c r="FS206" s="451"/>
      <c r="FT206" s="451"/>
      <c r="FU206" s="451"/>
      <c r="FV206" s="451"/>
      <c r="FW206" s="451"/>
      <c r="FX206" s="451"/>
      <c r="FY206" s="451">
        <v>0</v>
      </c>
      <c r="FZ206" s="451"/>
      <c r="GA206" s="451"/>
      <c r="GB206" s="451"/>
      <c r="GC206" s="451"/>
      <c r="GD206" s="451"/>
      <c r="GE206" s="451"/>
      <c r="GF206" s="480">
        <f t="shared" si="84"/>
        <v>0</v>
      </c>
      <c r="GG206" s="480"/>
      <c r="GH206" s="480"/>
      <c r="GI206" s="480"/>
      <c r="GJ206" s="480"/>
      <c r="GK206" s="480"/>
      <c r="GL206" s="480"/>
      <c r="GM206" s="451">
        <v>0</v>
      </c>
      <c r="GN206" s="451"/>
      <c r="GO206" s="451"/>
      <c r="GP206" s="451"/>
      <c r="GQ206" s="451"/>
      <c r="GR206" s="451"/>
      <c r="GS206" s="451"/>
      <c r="GT206" s="480">
        <f t="shared" si="85"/>
        <v>0</v>
      </c>
      <c r="GU206" s="480"/>
      <c r="GV206" s="480"/>
      <c r="GW206" s="480"/>
      <c r="GX206" s="480"/>
      <c r="GY206" s="480"/>
      <c r="GZ206" s="480"/>
    </row>
    <row r="207" spans="2:208" ht="12.75" customHeight="1">
      <c r="B207" s="561" t="s">
        <v>333</v>
      </c>
      <c r="C207" s="562"/>
      <c r="D207" s="562"/>
      <c r="E207" s="562"/>
      <c r="F207" s="562"/>
      <c r="G207" s="562"/>
      <c r="H207" s="562"/>
      <c r="I207" s="562"/>
      <c r="J207" s="562"/>
      <c r="K207" s="562"/>
      <c r="L207" s="562"/>
      <c r="M207" s="562"/>
      <c r="N207" s="562"/>
      <c r="O207" s="562"/>
      <c r="P207" s="562"/>
      <c r="Q207" s="562"/>
      <c r="R207" s="562"/>
      <c r="S207" s="562"/>
      <c r="T207" s="562"/>
      <c r="U207" s="562"/>
      <c r="V207" s="562"/>
      <c r="W207" s="562"/>
      <c r="X207" s="451">
        <v>0</v>
      </c>
      <c r="Y207" s="451"/>
      <c r="Z207" s="451"/>
      <c r="AA207" s="451"/>
      <c r="AB207" s="451"/>
      <c r="AC207" s="451"/>
      <c r="AD207" s="451"/>
      <c r="AE207" s="451">
        <v>0</v>
      </c>
      <c r="AF207" s="451"/>
      <c r="AG207" s="451"/>
      <c r="AH207" s="451"/>
      <c r="AI207" s="451"/>
      <c r="AJ207" s="451"/>
      <c r="AK207" s="451"/>
      <c r="AL207" s="479">
        <f t="shared" si="78"/>
        <v>0</v>
      </c>
      <c r="AM207" s="479"/>
      <c r="AN207" s="479"/>
      <c r="AO207" s="479"/>
      <c r="AP207" s="479"/>
      <c r="AQ207" s="479"/>
      <c r="AR207" s="479"/>
      <c r="AS207" s="451">
        <v>0</v>
      </c>
      <c r="AT207" s="451"/>
      <c r="AU207" s="451"/>
      <c r="AV207" s="451"/>
      <c r="AW207" s="451"/>
      <c r="AX207" s="451"/>
      <c r="AY207" s="451"/>
      <c r="AZ207" s="92"/>
      <c r="BA207" s="92"/>
      <c r="BB207" s="451">
        <v>0</v>
      </c>
      <c r="BC207" s="451"/>
      <c r="BD207" s="451"/>
      <c r="BE207" s="451"/>
      <c r="BF207" s="451">
        <v>0</v>
      </c>
      <c r="BG207" s="451"/>
      <c r="BH207" s="451"/>
      <c r="BI207" s="451"/>
      <c r="BJ207" s="479">
        <f t="shared" si="79"/>
        <v>0</v>
      </c>
      <c r="BK207" s="479"/>
      <c r="BL207" s="479"/>
      <c r="BM207" s="479"/>
      <c r="BN207" s="479"/>
      <c r="BO207" s="479"/>
      <c r="BP207" s="479"/>
      <c r="BQ207" s="451">
        <v>0</v>
      </c>
      <c r="BR207" s="451"/>
      <c r="BS207" s="451"/>
      <c r="BT207" s="451"/>
      <c r="BU207" s="451"/>
      <c r="BV207" s="451"/>
      <c r="BW207" s="451"/>
      <c r="BX207" s="451">
        <v>0</v>
      </c>
      <c r="BY207" s="451"/>
      <c r="BZ207" s="451"/>
      <c r="CA207" s="451"/>
      <c r="CB207" s="451"/>
      <c r="CC207" s="451"/>
      <c r="CD207" s="451"/>
      <c r="CE207" s="480">
        <f t="shared" si="80"/>
        <v>0</v>
      </c>
      <c r="CF207" s="480"/>
      <c r="CG207" s="480"/>
      <c r="CH207" s="480"/>
      <c r="CI207" s="480"/>
      <c r="CJ207" s="480"/>
      <c r="CK207" s="480"/>
      <c r="CL207" s="451">
        <v>0</v>
      </c>
      <c r="CM207" s="451"/>
      <c r="CN207" s="451"/>
      <c r="CO207" s="451"/>
      <c r="CP207" s="451"/>
      <c r="CQ207" s="451"/>
      <c r="CR207" s="451"/>
      <c r="CS207" s="480">
        <f t="shared" si="81"/>
        <v>0</v>
      </c>
      <c r="CT207" s="480"/>
      <c r="CU207" s="480"/>
      <c r="CV207" s="480"/>
      <c r="CW207" s="480"/>
      <c r="CX207" s="480"/>
      <c r="CY207" s="480"/>
      <c r="DB207" s="543" t="s">
        <v>391</v>
      </c>
      <c r="DC207" s="544"/>
      <c r="DD207" s="544"/>
      <c r="DE207" s="544"/>
      <c r="DF207" s="544"/>
      <c r="DG207" s="544"/>
      <c r="DH207" s="544"/>
      <c r="DI207" s="544"/>
      <c r="DJ207" s="544"/>
      <c r="DK207" s="544"/>
      <c r="DL207" s="544"/>
      <c r="DM207" s="544"/>
      <c r="DN207" s="544"/>
      <c r="DO207" s="544"/>
      <c r="DP207" s="544"/>
      <c r="DQ207" s="544"/>
      <c r="DR207" s="544"/>
      <c r="DS207" s="544"/>
      <c r="DT207" s="544"/>
      <c r="DU207" s="544"/>
      <c r="DV207" s="544"/>
      <c r="DW207" s="545"/>
      <c r="DX207" s="451">
        <v>0</v>
      </c>
      <c r="DY207" s="451"/>
      <c r="DZ207" s="451"/>
      <c r="EA207" s="451"/>
      <c r="EB207" s="451"/>
      <c r="EC207" s="451"/>
      <c r="ED207" s="451"/>
      <c r="EE207" s="451">
        <v>0</v>
      </c>
      <c r="EF207" s="451"/>
      <c r="EG207" s="451"/>
      <c r="EH207" s="451"/>
      <c r="EI207" s="451"/>
      <c r="EJ207" s="451"/>
      <c r="EK207" s="451"/>
      <c r="EL207" s="479">
        <f t="shared" si="82"/>
        <v>0</v>
      </c>
      <c r="EM207" s="479"/>
      <c r="EN207" s="479"/>
      <c r="EO207" s="479"/>
      <c r="EP207" s="479"/>
      <c r="EQ207" s="479"/>
      <c r="ER207" s="479"/>
      <c r="ES207" s="451">
        <v>0</v>
      </c>
      <c r="ET207" s="451"/>
      <c r="EU207" s="451"/>
      <c r="EV207" s="451"/>
      <c r="EW207" s="451"/>
      <c r="EX207" s="451"/>
      <c r="EY207" s="451"/>
      <c r="EZ207" s="92"/>
      <c r="FA207" s="92"/>
      <c r="FB207" s="92"/>
      <c r="FC207" s="451">
        <v>0</v>
      </c>
      <c r="FD207" s="451"/>
      <c r="FE207" s="451"/>
      <c r="FF207" s="451"/>
      <c r="FG207" s="451">
        <v>0</v>
      </c>
      <c r="FH207" s="451"/>
      <c r="FI207" s="451"/>
      <c r="FJ207" s="451"/>
      <c r="FK207" s="479">
        <f t="shared" si="83"/>
        <v>0</v>
      </c>
      <c r="FL207" s="479"/>
      <c r="FM207" s="479"/>
      <c r="FN207" s="479"/>
      <c r="FO207" s="479"/>
      <c r="FP207" s="479"/>
      <c r="FQ207" s="479"/>
      <c r="FR207" s="451">
        <v>0</v>
      </c>
      <c r="FS207" s="451"/>
      <c r="FT207" s="451"/>
      <c r="FU207" s="451"/>
      <c r="FV207" s="451"/>
      <c r="FW207" s="451"/>
      <c r="FX207" s="451"/>
      <c r="FY207" s="451">
        <v>0</v>
      </c>
      <c r="FZ207" s="451"/>
      <c r="GA207" s="451"/>
      <c r="GB207" s="451"/>
      <c r="GC207" s="451"/>
      <c r="GD207" s="451"/>
      <c r="GE207" s="451"/>
      <c r="GF207" s="480">
        <f t="shared" si="84"/>
        <v>0</v>
      </c>
      <c r="GG207" s="480"/>
      <c r="GH207" s="480"/>
      <c r="GI207" s="480"/>
      <c r="GJ207" s="480"/>
      <c r="GK207" s="480"/>
      <c r="GL207" s="480"/>
      <c r="GM207" s="451">
        <v>0</v>
      </c>
      <c r="GN207" s="451"/>
      <c r="GO207" s="451"/>
      <c r="GP207" s="451"/>
      <c r="GQ207" s="451"/>
      <c r="GR207" s="451"/>
      <c r="GS207" s="451"/>
      <c r="GT207" s="480">
        <f t="shared" si="85"/>
        <v>0</v>
      </c>
      <c r="GU207" s="480"/>
      <c r="GV207" s="480"/>
      <c r="GW207" s="480"/>
      <c r="GX207" s="480"/>
      <c r="GY207" s="480"/>
      <c r="GZ207" s="480"/>
    </row>
    <row r="208" spans="2:208" ht="12.75" customHeight="1">
      <c r="B208" s="543" t="s">
        <v>334</v>
      </c>
      <c r="C208" s="544"/>
      <c r="D208" s="544"/>
      <c r="E208" s="544"/>
      <c r="F208" s="544"/>
      <c r="G208" s="544"/>
      <c r="H208" s="544"/>
      <c r="I208" s="544"/>
      <c r="J208" s="544"/>
      <c r="K208" s="544"/>
      <c r="L208" s="544"/>
      <c r="M208" s="544"/>
      <c r="N208" s="544"/>
      <c r="O208" s="544"/>
      <c r="P208" s="544"/>
      <c r="Q208" s="544"/>
      <c r="R208" s="544"/>
      <c r="S208" s="544"/>
      <c r="T208" s="544"/>
      <c r="U208" s="544"/>
      <c r="V208" s="544"/>
      <c r="W208" s="545"/>
      <c r="X208" s="451">
        <v>0</v>
      </c>
      <c r="Y208" s="451"/>
      <c r="Z208" s="451"/>
      <c r="AA208" s="451"/>
      <c r="AB208" s="451"/>
      <c r="AC208" s="451"/>
      <c r="AD208" s="451"/>
      <c r="AE208" s="451">
        <v>0</v>
      </c>
      <c r="AF208" s="451"/>
      <c r="AG208" s="451"/>
      <c r="AH208" s="451"/>
      <c r="AI208" s="451"/>
      <c r="AJ208" s="451"/>
      <c r="AK208" s="451"/>
      <c r="AL208" s="479">
        <f t="shared" si="78"/>
        <v>0</v>
      </c>
      <c r="AM208" s="479"/>
      <c r="AN208" s="479"/>
      <c r="AO208" s="479"/>
      <c r="AP208" s="479"/>
      <c r="AQ208" s="479"/>
      <c r="AR208" s="479"/>
      <c r="AS208" s="451">
        <v>0</v>
      </c>
      <c r="AT208" s="451"/>
      <c r="AU208" s="451"/>
      <c r="AV208" s="451"/>
      <c r="AW208" s="451"/>
      <c r="AX208" s="451"/>
      <c r="AY208" s="451"/>
      <c r="AZ208" s="92"/>
      <c r="BA208" s="92"/>
      <c r="BB208" s="451">
        <v>0</v>
      </c>
      <c r="BC208" s="451"/>
      <c r="BD208" s="451"/>
      <c r="BE208" s="451"/>
      <c r="BF208" s="451">
        <v>0</v>
      </c>
      <c r="BG208" s="451"/>
      <c r="BH208" s="451"/>
      <c r="BI208" s="451"/>
      <c r="BJ208" s="479">
        <f t="shared" si="79"/>
        <v>0</v>
      </c>
      <c r="BK208" s="479"/>
      <c r="BL208" s="479"/>
      <c r="BM208" s="479"/>
      <c r="BN208" s="479"/>
      <c r="BO208" s="479"/>
      <c r="BP208" s="479"/>
      <c r="BQ208" s="451">
        <v>0</v>
      </c>
      <c r="BR208" s="451"/>
      <c r="BS208" s="451"/>
      <c r="BT208" s="451"/>
      <c r="BU208" s="451"/>
      <c r="BV208" s="451"/>
      <c r="BW208" s="451"/>
      <c r="BX208" s="451">
        <v>0</v>
      </c>
      <c r="BY208" s="451"/>
      <c r="BZ208" s="451"/>
      <c r="CA208" s="451"/>
      <c r="CB208" s="451"/>
      <c r="CC208" s="451"/>
      <c r="CD208" s="451"/>
      <c r="CE208" s="480">
        <f t="shared" si="80"/>
        <v>0</v>
      </c>
      <c r="CF208" s="480"/>
      <c r="CG208" s="480"/>
      <c r="CH208" s="480"/>
      <c r="CI208" s="480"/>
      <c r="CJ208" s="480"/>
      <c r="CK208" s="480"/>
      <c r="CL208" s="451">
        <v>0</v>
      </c>
      <c r="CM208" s="451"/>
      <c r="CN208" s="451"/>
      <c r="CO208" s="451"/>
      <c r="CP208" s="451"/>
      <c r="CQ208" s="451"/>
      <c r="CR208" s="451"/>
      <c r="CS208" s="480">
        <f t="shared" si="81"/>
        <v>0</v>
      </c>
      <c r="CT208" s="480"/>
      <c r="CU208" s="480"/>
      <c r="CV208" s="480"/>
      <c r="CW208" s="480"/>
      <c r="CX208" s="480"/>
      <c r="CY208" s="480"/>
      <c r="DB208" s="543" t="s">
        <v>392</v>
      </c>
      <c r="DC208" s="544"/>
      <c r="DD208" s="544"/>
      <c r="DE208" s="544"/>
      <c r="DF208" s="544"/>
      <c r="DG208" s="544"/>
      <c r="DH208" s="544"/>
      <c r="DI208" s="544"/>
      <c r="DJ208" s="544"/>
      <c r="DK208" s="544"/>
      <c r="DL208" s="544"/>
      <c r="DM208" s="544"/>
      <c r="DN208" s="544"/>
      <c r="DO208" s="544"/>
      <c r="DP208" s="544"/>
      <c r="DQ208" s="544"/>
      <c r="DR208" s="544"/>
      <c r="DS208" s="544"/>
      <c r="DT208" s="544"/>
      <c r="DU208" s="544"/>
      <c r="DV208" s="544"/>
      <c r="DW208" s="545"/>
      <c r="DX208" s="451">
        <v>0</v>
      </c>
      <c r="DY208" s="451"/>
      <c r="DZ208" s="451"/>
      <c r="EA208" s="451"/>
      <c r="EB208" s="451"/>
      <c r="EC208" s="451"/>
      <c r="ED208" s="451"/>
      <c r="EE208" s="451">
        <v>0</v>
      </c>
      <c r="EF208" s="451"/>
      <c r="EG208" s="451"/>
      <c r="EH208" s="451"/>
      <c r="EI208" s="451"/>
      <c r="EJ208" s="451"/>
      <c r="EK208" s="451"/>
      <c r="EL208" s="479">
        <f t="shared" si="82"/>
        <v>0</v>
      </c>
      <c r="EM208" s="479"/>
      <c r="EN208" s="479"/>
      <c r="EO208" s="479"/>
      <c r="EP208" s="479"/>
      <c r="EQ208" s="479"/>
      <c r="ER208" s="479"/>
      <c r="ES208" s="451">
        <v>0</v>
      </c>
      <c r="ET208" s="451"/>
      <c r="EU208" s="451"/>
      <c r="EV208" s="451"/>
      <c r="EW208" s="451"/>
      <c r="EX208" s="451"/>
      <c r="EY208" s="451"/>
      <c r="EZ208" s="92"/>
      <c r="FA208" s="92"/>
      <c r="FB208" s="92"/>
      <c r="FC208" s="451">
        <v>0</v>
      </c>
      <c r="FD208" s="451"/>
      <c r="FE208" s="451"/>
      <c r="FF208" s="451"/>
      <c r="FG208" s="451">
        <v>0</v>
      </c>
      <c r="FH208" s="451"/>
      <c r="FI208" s="451"/>
      <c r="FJ208" s="451"/>
      <c r="FK208" s="479">
        <f t="shared" si="83"/>
        <v>0</v>
      </c>
      <c r="FL208" s="479"/>
      <c r="FM208" s="479"/>
      <c r="FN208" s="479"/>
      <c r="FO208" s="479"/>
      <c r="FP208" s="479"/>
      <c r="FQ208" s="479"/>
      <c r="FR208" s="451">
        <v>0</v>
      </c>
      <c r="FS208" s="451"/>
      <c r="FT208" s="451"/>
      <c r="FU208" s="451"/>
      <c r="FV208" s="451"/>
      <c r="FW208" s="451"/>
      <c r="FX208" s="451"/>
      <c r="FY208" s="451">
        <v>0</v>
      </c>
      <c r="FZ208" s="451"/>
      <c r="GA208" s="451"/>
      <c r="GB208" s="451"/>
      <c r="GC208" s="451"/>
      <c r="GD208" s="451"/>
      <c r="GE208" s="451"/>
      <c r="GF208" s="480">
        <f t="shared" si="84"/>
        <v>0</v>
      </c>
      <c r="GG208" s="480"/>
      <c r="GH208" s="480"/>
      <c r="GI208" s="480"/>
      <c r="GJ208" s="480"/>
      <c r="GK208" s="480"/>
      <c r="GL208" s="480"/>
      <c r="GM208" s="451">
        <v>0</v>
      </c>
      <c r="GN208" s="451"/>
      <c r="GO208" s="451"/>
      <c r="GP208" s="451"/>
      <c r="GQ208" s="451"/>
      <c r="GR208" s="451"/>
      <c r="GS208" s="451"/>
      <c r="GT208" s="480">
        <f t="shared" si="85"/>
        <v>0</v>
      </c>
      <c r="GU208" s="480"/>
      <c r="GV208" s="480"/>
      <c r="GW208" s="480"/>
      <c r="GX208" s="480"/>
      <c r="GY208" s="480"/>
      <c r="GZ208" s="480"/>
    </row>
    <row r="209" spans="2:208" ht="12.75" customHeight="1">
      <c r="B209" s="543" t="s">
        <v>335</v>
      </c>
      <c r="C209" s="544"/>
      <c r="D209" s="544"/>
      <c r="E209" s="544"/>
      <c r="F209" s="544"/>
      <c r="G209" s="544"/>
      <c r="H209" s="544"/>
      <c r="I209" s="544"/>
      <c r="J209" s="544"/>
      <c r="K209" s="544"/>
      <c r="L209" s="544"/>
      <c r="M209" s="544"/>
      <c r="N209" s="544"/>
      <c r="O209" s="544"/>
      <c r="P209" s="544"/>
      <c r="Q209" s="544"/>
      <c r="R209" s="544"/>
      <c r="S209" s="544"/>
      <c r="T209" s="544"/>
      <c r="U209" s="544"/>
      <c r="V209" s="544"/>
      <c r="W209" s="545"/>
      <c r="X209" s="451">
        <v>0</v>
      </c>
      <c r="Y209" s="451"/>
      <c r="Z209" s="451"/>
      <c r="AA209" s="451"/>
      <c r="AB209" s="451"/>
      <c r="AC209" s="451"/>
      <c r="AD209" s="451"/>
      <c r="AE209" s="451">
        <v>0</v>
      </c>
      <c r="AF209" s="451"/>
      <c r="AG209" s="451"/>
      <c r="AH209" s="451"/>
      <c r="AI209" s="451"/>
      <c r="AJ209" s="451"/>
      <c r="AK209" s="451"/>
      <c r="AL209" s="479">
        <f t="shared" si="78"/>
        <v>0</v>
      </c>
      <c r="AM209" s="479"/>
      <c r="AN209" s="479"/>
      <c r="AO209" s="479"/>
      <c r="AP209" s="479"/>
      <c r="AQ209" s="479"/>
      <c r="AR209" s="479"/>
      <c r="AS209" s="451">
        <v>0</v>
      </c>
      <c r="AT209" s="451"/>
      <c r="AU209" s="451"/>
      <c r="AV209" s="451"/>
      <c r="AW209" s="451"/>
      <c r="AX209" s="451"/>
      <c r="AY209" s="451"/>
      <c r="AZ209" s="92"/>
      <c r="BA209" s="92"/>
      <c r="BB209" s="451">
        <v>0</v>
      </c>
      <c r="BC209" s="451"/>
      <c r="BD209" s="451"/>
      <c r="BE209" s="451"/>
      <c r="BF209" s="451">
        <v>0</v>
      </c>
      <c r="BG209" s="451"/>
      <c r="BH209" s="451"/>
      <c r="BI209" s="451"/>
      <c r="BJ209" s="479">
        <f t="shared" si="79"/>
        <v>0</v>
      </c>
      <c r="BK209" s="479"/>
      <c r="BL209" s="479"/>
      <c r="BM209" s="479"/>
      <c r="BN209" s="479"/>
      <c r="BO209" s="479"/>
      <c r="BP209" s="479"/>
      <c r="BQ209" s="451">
        <v>0</v>
      </c>
      <c r="BR209" s="451"/>
      <c r="BS209" s="451"/>
      <c r="BT209" s="451"/>
      <c r="BU209" s="451"/>
      <c r="BV209" s="451"/>
      <c r="BW209" s="451"/>
      <c r="BX209" s="451">
        <v>0</v>
      </c>
      <c r="BY209" s="451"/>
      <c r="BZ209" s="451"/>
      <c r="CA209" s="451"/>
      <c r="CB209" s="451"/>
      <c r="CC209" s="451"/>
      <c r="CD209" s="451"/>
      <c r="CE209" s="480">
        <f t="shared" si="80"/>
        <v>0</v>
      </c>
      <c r="CF209" s="480"/>
      <c r="CG209" s="480"/>
      <c r="CH209" s="480"/>
      <c r="CI209" s="480"/>
      <c r="CJ209" s="480"/>
      <c r="CK209" s="480"/>
      <c r="CL209" s="451">
        <v>0</v>
      </c>
      <c r="CM209" s="451"/>
      <c r="CN209" s="451"/>
      <c r="CO209" s="451"/>
      <c r="CP209" s="451"/>
      <c r="CQ209" s="451"/>
      <c r="CR209" s="451"/>
      <c r="CS209" s="480">
        <f t="shared" si="81"/>
        <v>0</v>
      </c>
      <c r="CT209" s="480"/>
      <c r="CU209" s="480"/>
      <c r="CV209" s="480"/>
      <c r="CW209" s="480"/>
      <c r="CX209" s="480"/>
      <c r="CY209" s="480"/>
      <c r="DB209" s="543" t="s">
        <v>393</v>
      </c>
      <c r="DC209" s="544"/>
      <c r="DD209" s="544"/>
      <c r="DE209" s="544"/>
      <c r="DF209" s="544"/>
      <c r="DG209" s="544"/>
      <c r="DH209" s="544"/>
      <c r="DI209" s="544"/>
      <c r="DJ209" s="544"/>
      <c r="DK209" s="544"/>
      <c r="DL209" s="544"/>
      <c r="DM209" s="544"/>
      <c r="DN209" s="544"/>
      <c r="DO209" s="544"/>
      <c r="DP209" s="544"/>
      <c r="DQ209" s="544"/>
      <c r="DR209" s="544"/>
      <c r="DS209" s="544"/>
      <c r="DT209" s="544"/>
      <c r="DU209" s="544"/>
      <c r="DV209" s="544"/>
      <c r="DW209" s="545"/>
      <c r="DX209" s="451">
        <v>0</v>
      </c>
      <c r="DY209" s="451"/>
      <c r="DZ209" s="451"/>
      <c r="EA209" s="451"/>
      <c r="EB209" s="451"/>
      <c r="EC209" s="451"/>
      <c r="ED209" s="451"/>
      <c r="EE209" s="451">
        <v>0</v>
      </c>
      <c r="EF209" s="451"/>
      <c r="EG209" s="451"/>
      <c r="EH209" s="451"/>
      <c r="EI209" s="451"/>
      <c r="EJ209" s="451"/>
      <c r="EK209" s="451"/>
      <c r="EL209" s="479">
        <f t="shared" si="82"/>
        <v>0</v>
      </c>
      <c r="EM209" s="479"/>
      <c r="EN209" s="479"/>
      <c r="EO209" s="479"/>
      <c r="EP209" s="479"/>
      <c r="EQ209" s="479"/>
      <c r="ER209" s="479"/>
      <c r="ES209" s="451">
        <v>0</v>
      </c>
      <c r="ET209" s="451"/>
      <c r="EU209" s="451"/>
      <c r="EV209" s="451"/>
      <c r="EW209" s="451"/>
      <c r="EX209" s="451"/>
      <c r="EY209" s="451"/>
      <c r="EZ209" s="92"/>
      <c r="FA209" s="92"/>
      <c r="FB209" s="92"/>
      <c r="FC209" s="451">
        <v>0</v>
      </c>
      <c r="FD209" s="451"/>
      <c r="FE209" s="451"/>
      <c r="FF209" s="451"/>
      <c r="FG209" s="451">
        <v>0</v>
      </c>
      <c r="FH209" s="451"/>
      <c r="FI209" s="451"/>
      <c r="FJ209" s="451"/>
      <c r="FK209" s="479">
        <f t="shared" si="83"/>
        <v>0</v>
      </c>
      <c r="FL209" s="479"/>
      <c r="FM209" s="479"/>
      <c r="FN209" s="479"/>
      <c r="FO209" s="479"/>
      <c r="FP209" s="479"/>
      <c r="FQ209" s="479"/>
      <c r="FR209" s="451">
        <v>0</v>
      </c>
      <c r="FS209" s="451"/>
      <c r="FT209" s="451"/>
      <c r="FU209" s="451"/>
      <c r="FV209" s="451"/>
      <c r="FW209" s="451"/>
      <c r="FX209" s="451"/>
      <c r="FY209" s="451">
        <v>0</v>
      </c>
      <c r="FZ209" s="451"/>
      <c r="GA209" s="451"/>
      <c r="GB209" s="451"/>
      <c r="GC209" s="451"/>
      <c r="GD209" s="451"/>
      <c r="GE209" s="451"/>
      <c r="GF209" s="480">
        <f t="shared" si="84"/>
        <v>0</v>
      </c>
      <c r="GG209" s="480"/>
      <c r="GH209" s="480"/>
      <c r="GI209" s="480"/>
      <c r="GJ209" s="480"/>
      <c r="GK209" s="480"/>
      <c r="GL209" s="480"/>
      <c r="GM209" s="451">
        <v>0</v>
      </c>
      <c r="GN209" s="451"/>
      <c r="GO209" s="451"/>
      <c r="GP209" s="451"/>
      <c r="GQ209" s="451"/>
      <c r="GR209" s="451"/>
      <c r="GS209" s="451"/>
      <c r="GT209" s="480">
        <f t="shared" si="85"/>
        <v>0</v>
      </c>
      <c r="GU209" s="480"/>
      <c r="GV209" s="480"/>
      <c r="GW209" s="480"/>
      <c r="GX209" s="480"/>
      <c r="GY209" s="480"/>
      <c r="GZ209" s="480"/>
    </row>
    <row r="210" spans="2:208" ht="12.75" customHeight="1">
      <c r="B210" s="543" t="s">
        <v>336</v>
      </c>
      <c r="C210" s="544"/>
      <c r="D210" s="544"/>
      <c r="E210" s="544"/>
      <c r="F210" s="544"/>
      <c r="G210" s="544"/>
      <c r="H210" s="544"/>
      <c r="I210" s="544"/>
      <c r="J210" s="544"/>
      <c r="K210" s="544"/>
      <c r="L210" s="544"/>
      <c r="M210" s="544"/>
      <c r="N210" s="544"/>
      <c r="O210" s="544"/>
      <c r="P210" s="544"/>
      <c r="Q210" s="544"/>
      <c r="R210" s="544"/>
      <c r="S210" s="544"/>
      <c r="T210" s="544"/>
      <c r="U210" s="544"/>
      <c r="V210" s="544"/>
      <c r="W210" s="545"/>
      <c r="X210" s="451">
        <v>0</v>
      </c>
      <c r="Y210" s="451"/>
      <c r="Z210" s="451"/>
      <c r="AA210" s="451"/>
      <c r="AB210" s="451"/>
      <c r="AC210" s="451"/>
      <c r="AD210" s="451"/>
      <c r="AE210" s="451">
        <v>0</v>
      </c>
      <c r="AF210" s="451"/>
      <c r="AG210" s="451"/>
      <c r="AH210" s="451"/>
      <c r="AI210" s="451"/>
      <c r="AJ210" s="451"/>
      <c r="AK210" s="451"/>
      <c r="AL210" s="479">
        <f t="shared" si="78"/>
        <v>0</v>
      </c>
      <c r="AM210" s="479"/>
      <c r="AN210" s="479"/>
      <c r="AO210" s="479"/>
      <c r="AP210" s="479"/>
      <c r="AQ210" s="479"/>
      <c r="AR210" s="479"/>
      <c r="AS210" s="451">
        <v>0</v>
      </c>
      <c r="AT210" s="451"/>
      <c r="AU210" s="451"/>
      <c r="AV210" s="451"/>
      <c r="AW210" s="451"/>
      <c r="AX210" s="451"/>
      <c r="AY210" s="451"/>
      <c r="AZ210" s="92"/>
      <c r="BA210" s="92"/>
      <c r="BB210" s="451">
        <v>0</v>
      </c>
      <c r="BC210" s="451"/>
      <c r="BD210" s="451"/>
      <c r="BE210" s="451"/>
      <c r="BF210" s="451">
        <v>0</v>
      </c>
      <c r="BG210" s="451"/>
      <c r="BH210" s="451"/>
      <c r="BI210" s="451"/>
      <c r="BJ210" s="479">
        <f t="shared" si="79"/>
        <v>0</v>
      </c>
      <c r="BK210" s="479"/>
      <c r="BL210" s="479"/>
      <c r="BM210" s="479"/>
      <c r="BN210" s="479"/>
      <c r="BO210" s="479"/>
      <c r="BP210" s="479"/>
      <c r="BQ210" s="451">
        <v>0</v>
      </c>
      <c r="BR210" s="451"/>
      <c r="BS210" s="451"/>
      <c r="BT210" s="451"/>
      <c r="BU210" s="451"/>
      <c r="BV210" s="451"/>
      <c r="BW210" s="451"/>
      <c r="BX210" s="451">
        <v>0</v>
      </c>
      <c r="BY210" s="451"/>
      <c r="BZ210" s="451"/>
      <c r="CA210" s="451"/>
      <c r="CB210" s="451"/>
      <c r="CC210" s="451"/>
      <c r="CD210" s="451"/>
      <c r="CE210" s="480">
        <f t="shared" si="80"/>
        <v>0</v>
      </c>
      <c r="CF210" s="480"/>
      <c r="CG210" s="480"/>
      <c r="CH210" s="480"/>
      <c r="CI210" s="480"/>
      <c r="CJ210" s="480"/>
      <c r="CK210" s="480"/>
      <c r="CL210" s="451">
        <v>0</v>
      </c>
      <c r="CM210" s="451"/>
      <c r="CN210" s="451"/>
      <c r="CO210" s="451"/>
      <c r="CP210" s="451"/>
      <c r="CQ210" s="451"/>
      <c r="CR210" s="451"/>
      <c r="CS210" s="480">
        <f t="shared" si="81"/>
        <v>0</v>
      </c>
      <c r="CT210" s="480"/>
      <c r="CU210" s="480"/>
      <c r="CV210" s="480"/>
      <c r="CW210" s="480"/>
      <c r="CX210" s="480"/>
      <c r="CY210" s="480"/>
      <c r="DB210" s="543" t="s">
        <v>396</v>
      </c>
      <c r="DC210" s="544"/>
      <c r="DD210" s="544"/>
      <c r="DE210" s="544"/>
      <c r="DF210" s="544"/>
      <c r="DG210" s="544"/>
      <c r="DH210" s="544"/>
      <c r="DI210" s="544"/>
      <c r="DJ210" s="544"/>
      <c r="DK210" s="544"/>
      <c r="DL210" s="544"/>
      <c r="DM210" s="544"/>
      <c r="DN210" s="544"/>
      <c r="DO210" s="544"/>
      <c r="DP210" s="544"/>
      <c r="DQ210" s="544"/>
      <c r="DR210" s="544"/>
      <c r="DS210" s="544"/>
      <c r="DT210" s="544"/>
      <c r="DU210" s="544"/>
      <c r="DV210" s="544"/>
      <c r="DW210" s="545"/>
      <c r="DX210" s="451">
        <v>0</v>
      </c>
      <c r="DY210" s="451"/>
      <c r="DZ210" s="451"/>
      <c r="EA210" s="451"/>
      <c r="EB210" s="451"/>
      <c r="EC210" s="451"/>
      <c r="ED210" s="451"/>
      <c r="EE210" s="451">
        <v>0</v>
      </c>
      <c r="EF210" s="451"/>
      <c r="EG210" s="451"/>
      <c r="EH210" s="451"/>
      <c r="EI210" s="451"/>
      <c r="EJ210" s="451"/>
      <c r="EK210" s="451"/>
      <c r="EL210" s="479">
        <f t="shared" si="82"/>
        <v>0</v>
      </c>
      <c r="EM210" s="479"/>
      <c r="EN210" s="479"/>
      <c r="EO210" s="479"/>
      <c r="EP210" s="479"/>
      <c r="EQ210" s="479"/>
      <c r="ER210" s="479"/>
      <c r="ES210" s="451">
        <v>0</v>
      </c>
      <c r="ET210" s="451"/>
      <c r="EU210" s="451"/>
      <c r="EV210" s="451"/>
      <c r="EW210" s="451"/>
      <c r="EX210" s="451"/>
      <c r="EY210" s="451"/>
      <c r="EZ210" s="92"/>
      <c r="FA210" s="92"/>
      <c r="FB210" s="92"/>
      <c r="FC210" s="451">
        <v>0</v>
      </c>
      <c r="FD210" s="451"/>
      <c r="FE210" s="451"/>
      <c r="FF210" s="451"/>
      <c r="FG210" s="451">
        <v>0</v>
      </c>
      <c r="FH210" s="451"/>
      <c r="FI210" s="451"/>
      <c r="FJ210" s="451"/>
      <c r="FK210" s="479">
        <f t="shared" si="83"/>
        <v>0</v>
      </c>
      <c r="FL210" s="479"/>
      <c r="FM210" s="479"/>
      <c r="FN210" s="479"/>
      <c r="FO210" s="479"/>
      <c r="FP210" s="479"/>
      <c r="FQ210" s="479"/>
      <c r="FR210" s="451">
        <v>0</v>
      </c>
      <c r="FS210" s="451"/>
      <c r="FT210" s="451"/>
      <c r="FU210" s="451"/>
      <c r="FV210" s="451"/>
      <c r="FW210" s="451"/>
      <c r="FX210" s="451"/>
      <c r="FY210" s="451">
        <v>0</v>
      </c>
      <c r="FZ210" s="451"/>
      <c r="GA210" s="451"/>
      <c r="GB210" s="451"/>
      <c r="GC210" s="451"/>
      <c r="GD210" s="451"/>
      <c r="GE210" s="451"/>
      <c r="GF210" s="480">
        <f t="shared" si="84"/>
        <v>0</v>
      </c>
      <c r="GG210" s="480"/>
      <c r="GH210" s="480"/>
      <c r="GI210" s="480"/>
      <c r="GJ210" s="480"/>
      <c r="GK210" s="480"/>
      <c r="GL210" s="480"/>
      <c r="GM210" s="451">
        <v>0</v>
      </c>
      <c r="GN210" s="451"/>
      <c r="GO210" s="451"/>
      <c r="GP210" s="451"/>
      <c r="GQ210" s="451"/>
      <c r="GR210" s="451"/>
      <c r="GS210" s="451"/>
      <c r="GT210" s="480">
        <f t="shared" si="85"/>
        <v>0</v>
      </c>
      <c r="GU210" s="480"/>
      <c r="GV210" s="480"/>
      <c r="GW210" s="480"/>
      <c r="GX210" s="480"/>
      <c r="GY210" s="480"/>
      <c r="GZ210" s="480"/>
    </row>
    <row r="211" spans="2:208" ht="12.75" customHeight="1">
      <c r="B211" s="547" t="s">
        <v>337</v>
      </c>
      <c r="C211" s="548"/>
      <c r="D211" s="548"/>
      <c r="E211" s="548"/>
      <c r="F211" s="548"/>
      <c r="G211" s="548"/>
      <c r="H211" s="548"/>
      <c r="I211" s="548"/>
      <c r="J211" s="548"/>
      <c r="K211" s="548"/>
      <c r="L211" s="548"/>
      <c r="M211" s="548"/>
      <c r="N211" s="548"/>
      <c r="O211" s="548"/>
      <c r="P211" s="548"/>
      <c r="Q211" s="548"/>
      <c r="R211" s="548"/>
      <c r="S211" s="548"/>
      <c r="T211" s="548"/>
      <c r="U211" s="548"/>
      <c r="V211" s="548"/>
      <c r="W211" s="549"/>
      <c r="X211" s="451">
        <v>0</v>
      </c>
      <c r="Y211" s="451"/>
      <c r="Z211" s="451"/>
      <c r="AA211" s="451"/>
      <c r="AB211" s="451"/>
      <c r="AC211" s="451"/>
      <c r="AD211" s="451"/>
      <c r="AE211" s="451">
        <v>0</v>
      </c>
      <c r="AF211" s="451"/>
      <c r="AG211" s="451"/>
      <c r="AH211" s="451"/>
      <c r="AI211" s="451"/>
      <c r="AJ211" s="451"/>
      <c r="AK211" s="451"/>
      <c r="AL211" s="479">
        <f t="shared" si="78"/>
        <v>0</v>
      </c>
      <c r="AM211" s="479"/>
      <c r="AN211" s="479"/>
      <c r="AO211" s="479"/>
      <c r="AP211" s="479"/>
      <c r="AQ211" s="479"/>
      <c r="AR211" s="479"/>
      <c r="AS211" s="451">
        <v>0</v>
      </c>
      <c r="AT211" s="451"/>
      <c r="AU211" s="451"/>
      <c r="AV211" s="451"/>
      <c r="AW211" s="451"/>
      <c r="AX211" s="451"/>
      <c r="AY211" s="451"/>
      <c r="AZ211" s="92"/>
      <c r="BA211" s="92"/>
      <c r="BB211" s="451">
        <v>0</v>
      </c>
      <c r="BC211" s="451"/>
      <c r="BD211" s="451"/>
      <c r="BE211" s="451"/>
      <c r="BF211" s="451">
        <v>0</v>
      </c>
      <c r="BG211" s="451"/>
      <c r="BH211" s="451"/>
      <c r="BI211" s="451"/>
      <c r="BJ211" s="479">
        <f t="shared" si="79"/>
        <v>0</v>
      </c>
      <c r="BK211" s="479"/>
      <c r="BL211" s="479"/>
      <c r="BM211" s="479"/>
      <c r="BN211" s="479"/>
      <c r="BO211" s="479"/>
      <c r="BP211" s="479"/>
      <c r="BQ211" s="451">
        <v>0</v>
      </c>
      <c r="BR211" s="451"/>
      <c r="BS211" s="451"/>
      <c r="BT211" s="451"/>
      <c r="BU211" s="451"/>
      <c r="BV211" s="451"/>
      <c r="BW211" s="451"/>
      <c r="BX211" s="451">
        <v>0</v>
      </c>
      <c r="BY211" s="451"/>
      <c r="BZ211" s="451"/>
      <c r="CA211" s="451"/>
      <c r="CB211" s="451"/>
      <c r="CC211" s="451"/>
      <c r="CD211" s="451"/>
      <c r="CE211" s="480">
        <f t="shared" si="80"/>
        <v>0</v>
      </c>
      <c r="CF211" s="480"/>
      <c r="CG211" s="480"/>
      <c r="CH211" s="480"/>
      <c r="CI211" s="480"/>
      <c r="CJ211" s="480"/>
      <c r="CK211" s="480"/>
      <c r="CL211" s="451">
        <v>0</v>
      </c>
      <c r="CM211" s="451"/>
      <c r="CN211" s="451"/>
      <c r="CO211" s="451"/>
      <c r="CP211" s="451"/>
      <c r="CQ211" s="451"/>
      <c r="CR211" s="451"/>
      <c r="CS211" s="480">
        <f t="shared" si="81"/>
        <v>0</v>
      </c>
      <c r="CT211" s="480"/>
      <c r="CU211" s="480"/>
      <c r="CV211" s="480"/>
      <c r="CW211" s="480"/>
      <c r="CX211" s="480"/>
      <c r="CY211" s="480"/>
      <c r="DB211" s="540" t="s">
        <v>394</v>
      </c>
      <c r="DC211" s="541"/>
      <c r="DD211" s="541"/>
      <c r="DE211" s="541"/>
      <c r="DF211" s="541"/>
      <c r="DG211" s="541"/>
      <c r="DH211" s="541"/>
      <c r="DI211" s="541"/>
      <c r="DJ211" s="541"/>
      <c r="DK211" s="541"/>
      <c r="DL211" s="541"/>
      <c r="DM211" s="541"/>
      <c r="DN211" s="541"/>
      <c r="DO211" s="541"/>
      <c r="DP211" s="541"/>
      <c r="DQ211" s="541"/>
      <c r="DR211" s="541"/>
      <c r="DS211" s="541"/>
      <c r="DT211" s="541"/>
      <c r="DU211" s="541"/>
      <c r="DV211" s="541"/>
      <c r="DW211" s="542"/>
      <c r="DX211" s="451">
        <v>0</v>
      </c>
      <c r="DY211" s="451"/>
      <c r="DZ211" s="451"/>
      <c r="EA211" s="451"/>
      <c r="EB211" s="451"/>
      <c r="EC211" s="451"/>
      <c r="ED211" s="451"/>
      <c r="EE211" s="451">
        <v>0</v>
      </c>
      <c r="EF211" s="451"/>
      <c r="EG211" s="451"/>
      <c r="EH211" s="451"/>
      <c r="EI211" s="451"/>
      <c r="EJ211" s="451"/>
      <c r="EK211" s="451"/>
      <c r="EL211" s="479">
        <f t="shared" si="82"/>
        <v>0</v>
      </c>
      <c r="EM211" s="479"/>
      <c r="EN211" s="479"/>
      <c r="EO211" s="479"/>
      <c r="EP211" s="479"/>
      <c r="EQ211" s="479"/>
      <c r="ER211" s="479"/>
      <c r="ES211" s="451">
        <v>0</v>
      </c>
      <c r="ET211" s="451"/>
      <c r="EU211" s="451"/>
      <c r="EV211" s="451"/>
      <c r="EW211" s="451"/>
      <c r="EX211" s="451"/>
      <c r="EY211" s="451"/>
      <c r="EZ211" s="92"/>
      <c r="FA211" s="92"/>
      <c r="FB211" s="92"/>
      <c r="FC211" s="451">
        <v>0</v>
      </c>
      <c r="FD211" s="451"/>
      <c r="FE211" s="451"/>
      <c r="FF211" s="451"/>
      <c r="FG211" s="451">
        <v>0</v>
      </c>
      <c r="FH211" s="451"/>
      <c r="FI211" s="451"/>
      <c r="FJ211" s="451"/>
      <c r="FK211" s="479">
        <f t="shared" si="83"/>
        <v>0</v>
      </c>
      <c r="FL211" s="479"/>
      <c r="FM211" s="479"/>
      <c r="FN211" s="479"/>
      <c r="FO211" s="479"/>
      <c r="FP211" s="479"/>
      <c r="FQ211" s="479"/>
      <c r="FR211" s="451">
        <v>0</v>
      </c>
      <c r="FS211" s="451"/>
      <c r="FT211" s="451"/>
      <c r="FU211" s="451"/>
      <c r="FV211" s="451"/>
      <c r="FW211" s="451"/>
      <c r="FX211" s="451"/>
      <c r="FY211" s="451">
        <v>0</v>
      </c>
      <c r="FZ211" s="451"/>
      <c r="GA211" s="451"/>
      <c r="GB211" s="451"/>
      <c r="GC211" s="451"/>
      <c r="GD211" s="451"/>
      <c r="GE211" s="451"/>
      <c r="GF211" s="480">
        <f t="shared" si="84"/>
        <v>0</v>
      </c>
      <c r="GG211" s="480"/>
      <c r="GH211" s="480"/>
      <c r="GI211" s="480"/>
      <c r="GJ211" s="480"/>
      <c r="GK211" s="480"/>
      <c r="GL211" s="480"/>
      <c r="GM211" s="451">
        <v>0</v>
      </c>
      <c r="GN211" s="451"/>
      <c r="GO211" s="451"/>
      <c r="GP211" s="451"/>
      <c r="GQ211" s="451"/>
      <c r="GR211" s="451"/>
      <c r="GS211" s="451"/>
      <c r="GT211" s="480">
        <f t="shared" si="85"/>
        <v>0</v>
      </c>
      <c r="GU211" s="480"/>
      <c r="GV211" s="480"/>
      <c r="GW211" s="480"/>
      <c r="GX211" s="480"/>
      <c r="GY211" s="480"/>
      <c r="GZ211" s="480"/>
    </row>
    <row r="212" spans="2:208" ht="12.75" customHeight="1" thickBot="1">
      <c r="B212" s="511" t="s">
        <v>338</v>
      </c>
      <c r="C212" s="512"/>
      <c r="D212" s="512"/>
      <c r="E212" s="512"/>
      <c r="F212" s="512"/>
      <c r="G212" s="512"/>
      <c r="H212" s="512"/>
      <c r="I212" s="512"/>
      <c r="J212" s="512"/>
      <c r="K212" s="512"/>
      <c r="L212" s="512"/>
      <c r="M212" s="512"/>
      <c r="N212" s="512"/>
      <c r="O212" s="512"/>
      <c r="P212" s="512"/>
      <c r="Q212" s="512"/>
      <c r="R212" s="512"/>
      <c r="S212" s="512"/>
      <c r="T212" s="512"/>
      <c r="U212" s="512"/>
      <c r="V212" s="512"/>
      <c r="W212" s="435"/>
      <c r="X212" s="447">
        <f>SUM(X202:AD211)</f>
        <v>0</v>
      </c>
      <c r="Y212" s="447"/>
      <c r="Z212" s="447"/>
      <c r="AA212" s="447"/>
      <c r="AB212" s="447"/>
      <c r="AC212" s="447"/>
      <c r="AD212" s="447"/>
      <c r="AE212" s="447">
        <f>SUM(AE202:AK211)</f>
        <v>0</v>
      </c>
      <c r="AF212" s="447"/>
      <c r="AG212" s="447"/>
      <c r="AH212" s="447"/>
      <c r="AI212" s="447"/>
      <c r="AJ212" s="447"/>
      <c r="AK212" s="447"/>
      <c r="AL212" s="447">
        <f>SUM(AL202:AR211)</f>
        <v>0</v>
      </c>
      <c r="AM212" s="447"/>
      <c r="AN212" s="447"/>
      <c r="AO212" s="447"/>
      <c r="AP212" s="447"/>
      <c r="AQ212" s="447"/>
      <c r="AR212" s="447"/>
      <c r="AS212" s="447">
        <f>SUM(AS202:AY211)</f>
        <v>0</v>
      </c>
      <c r="AT212" s="447"/>
      <c r="AU212" s="447"/>
      <c r="AV212" s="447"/>
      <c r="AW212" s="447"/>
      <c r="AX212" s="447"/>
      <c r="AY212" s="447"/>
      <c r="BB212" s="432">
        <f>SUM(BB202:BE211)</f>
        <v>0</v>
      </c>
      <c r="BC212" s="433"/>
      <c r="BD212" s="433"/>
      <c r="BE212" s="434"/>
      <c r="BF212" s="432">
        <f>SUM(BF202:BI211)</f>
        <v>0</v>
      </c>
      <c r="BG212" s="433"/>
      <c r="BH212" s="433"/>
      <c r="BI212" s="434"/>
      <c r="BJ212" s="438">
        <f>SUM(BJ202:BP211)</f>
        <v>0</v>
      </c>
      <c r="BK212" s="433"/>
      <c r="BL212" s="433"/>
      <c r="BM212" s="433"/>
      <c r="BN212" s="433"/>
      <c r="BO212" s="433"/>
      <c r="BP212" s="434"/>
      <c r="BQ212" s="438">
        <f>SUM(BQ202:BW211)</f>
        <v>0</v>
      </c>
      <c r="BR212" s="433"/>
      <c r="BS212" s="433"/>
      <c r="BT212" s="433"/>
      <c r="BU212" s="433"/>
      <c r="BV212" s="433"/>
      <c r="BW212" s="434"/>
      <c r="BX212" s="438">
        <f>SUM(BX202:CD211)</f>
        <v>0</v>
      </c>
      <c r="BY212" s="433"/>
      <c r="BZ212" s="433"/>
      <c r="CA212" s="433"/>
      <c r="CB212" s="433"/>
      <c r="CC212" s="433"/>
      <c r="CD212" s="434"/>
      <c r="CE212" s="438">
        <f>SUM(CE202:CK211)</f>
        <v>0</v>
      </c>
      <c r="CF212" s="433"/>
      <c r="CG212" s="433"/>
      <c r="CH212" s="433"/>
      <c r="CI212" s="433"/>
      <c r="CJ212" s="433"/>
      <c r="CK212" s="434"/>
      <c r="CL212" s="438">
        <f>SUM(CL202:CR211)</f>
        <v>0</v>
      </c>
      <c r="CM212" s="433"/>
      <c r="CN212" s="433"/>
      <c r="CO212" s="433"/>
      <c r="CP212" s="433"/>
      <c r="CQ212" s="433"/>
      <c r="CR212" s="434"/>
      <c r="CS212" s="438">
        <f>SUM(CS202:CY211)</f>
        <v>0</v>
      </c>
      <c r="CT212" s="433"/>
      <c r="CU212" s="433"/>
      <c r="CV212" s="433"/>
      <c r="CW212" s="433"/>
      <c r="CX212" s="433"/>
      <c r="CY212" s="434"/>
      <c r="DB212" s="511" t="s">
        <v>395</v>
      </c>
      <c r="DC212" s="512"/>
      <c r="DD212" s="512"/>
      <c r="DE212" s="512"/>
      <c r="DF212" s="512"/>
      <c r="DG212" s="512"/>
      <c r="DH212" s="512"/>
      <c r="DI212" s="512"/>
      <c r="DJ212" s="512"/>
      <c r="DK212" s="512"/>
      <c r="DL212" s="512"/>
      <c r="DM212" s="512"/>
      <c r="DN212" s="512"/>
      <c r="DO212" s="512"/>
      <c r="DP212" s="512"/>
      <c r="DQ212" s="512"/>
      <c r="DR212" s="512"/>
      <c r="DS212" s="512"/>
      <c r="DT212" s="512"/>
      <c r="DU212" s="512"/>
      <c r="DV212" s="512"/>
      <c r="DW212" s="435"/>
      <c r="DX212" s="447">
        <f>SUM(DX205:ED211)</f>
        <v>0</v>
      </c>
      <c r="DY212" s="447"/>
      <c r="DZ212" s="447"/>
      <c r="EA212" s="447"/>
      <c r="EB212" s="447"/>
      <c r="EC212" s="447"/>
      <c r="ED212" s="447"/>
      <c r="EE212" s="447">
        <f>SUM(EE205:EK211)</f>
        <v>0</v>
      </c>
      <c r="EF212" s="447"/>
      <c r="EG212" s="447"/>
      <c r="EH212" s="447"/>
      <c r="EI212" s="447"/>
      <c r="EJ212" s="447"/>
      <c r="EK212" s="447"/>
      <c r="EL212" s="447">
        <f>SUM(EL205:ER211)</f>
        <v>0</v>
      </c>
      <c r="EM212" s="447"/>
      <c r="EN212" s="447"/>
      <c r="EO212" s="447"/>
      <c r="EP212" s="447"/>
      <c r="EQ212" s="447"/>
      <c r="ER212" s="447"/>
      <c r="ES212" s="447">
        <f>SUM(ES205:EY211)</f>
        <v>0</v>
      </c>
      <c r="ET212" s="447"/>
      <c r="EU212" s="447"/>
      <c r="EV212" s="447"/>
      <c r="EW212" s="447"/>
      <c r="EX212" s="447"/>
      <c r="EY212" s="447"/>
      <c r="FC212" s="432">
        <f>SUM(FC205:FF211)</f>
        <v>0</v>
      </c>
      <c r="FD212" s="433"/>
      <c r="FE212" s="433"/>
      <c r="FF212" s="434"/>
      <c r="FG212" s="438">
        <f>SUM(FG205:FJ211)</f>
        <v>0</v>
      </c>
      <c r="FH212" s="433"/>
      <c r="FI212" s="433"/>
      <c r="FJ212" s="434"/>
      <c r="FK212" s="438">
        <f>SUM(FK205:FN211)</f>
        <v>0</v>
      </c>
      <c r="FL212" s="433"/>
      <c r="FM212" s="433"/>
      <c r="FN212" s="433"/>
      <c r="FO212" s="433"/>
      <c r="FP212" s="433"/>
      <c r="FQ212" s="434"/>
      <c r="FR212" s="438">
        <f>SUM(FR205:FU211)</f>
        <v>0</v>
      </c>
      <c r="FS212" s="433"/>
      <c r="FT212" s="433"/>
      <c r="FU212" s="433"/>
      <c r="FV212" s="433"/>
      <c r="FW212" s="433"/>
      <c r="FX212" s="434"/>
      <c r="FY212" s="438">
        <f>SUM(FY205:GB211)</f>
        <v>0</v>
      </c>
      <c r="FZ212" s="433"/>
      <c r="GA212" s="433"/>
      <c r="GB212" s="433"/>
      <c r="GC212" s="433"/>
      <c r="GD212" s="433"/>
      <c r="GE212" s="434"/>
      <c r="GF212" s="438">
        <f>SUM(GF205:GI211)</f>
        <v>0</v>
      </c>
      <c r="GG212" s="433"/>
      <c r="GH212" s="433"/>
      <c r="GI212" s="433"/>
      <c r="GJ212" s="433"/>
      <c r="GK212" s="433"/>
      <c r="GL212" s="434"/>
      <c r="GM212" s="438">
        <f>SUM(GM205:GP211)</f>
        <v>0</v>
      </c>
      <c r="GN212" s="433"/>
      <c r="GO212" s="433"/>
      <c r="GP212" s="433"/>
      <c r="GQ212" s="433"/>
      <c r="GR212" s="433"/>
      <c r="GS212" s="434"/>
      <c r="GT212" s="438">
        <f>SUM(GT205:GW211)</f>
        <v>0</v>
      </c>
      <c r="GU212" s="433"/>
      <c r="GV212" s="433"/>
      <c r="GW212" s="433"/>
      <c r="GX212" s="433"/>
      <c r="GY212" s="433"/>
      <c r="GZ212" s="491"/>
    </row>
    <row r="213" spans="2:208" ht="12.75" customHeight="1" thickTop="1">
      <c r="B213" s="547" t="s">
        <v>339</v>
      </c>
      <c r="C213" s="548"/>
      <c r="D213" s="548"/>
      <c r="E213" s="548"/>
      <c r="F213" s="548"/>
      <c r="G213" s="548"/>
      <c r="H213" s="548"/>
      <c r="I213" s="548"/>
      <c r="J213" s="548"/>
      <c r="K213" s="548"/>
      <c r="L213" s="548"/>
      <c r="M213" s="548"/>
      <c r="N213" s="548"/>
      <c r="O213" s="548"/>
      <c r="P213" s="548"/>
      <c r="Q213" s="548"/>
      <c r="R213" s="548"/>
      <c r="S213" s="548"/>
      <c r="T213" s="548"/>
      <c r="U213" s="548"/>
      <c r="V213" s="548"/>
      <c r="W213" s="549"/>
      <c r="X213" s="483"/>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3"/>
      <c r="AY213" s="483"/>
      <c r="BB213" s="466"/>
      <c r="BC213" s="467"/>
      <c r="BD213" s="467"/>
      <c r="BE213" s="468"/>
      <c r="BF213" s="469"/>
      <c r="BG213" s="467"/>
      <c r="BH213" s="467"/>
      <c r="BI213" s="468"/>
      <c r="BJ213" s="469"/>
      <c r="BK213" s="467"/>
      <c r="BL213" s="467"/>
      <c r="BM213" s="467"/>
      <c r="BN213" s="467"/>
      <c r="BO213" s="467"/>
      <c r="BP213" s="468"/>
      <c r="BQ213" s="469"/>
      <c r="BR213" s="467"/>
      <c r="BS213" s="467"/>
      <c r="BT213" s="467"/>
      <c r="BU213" s="467"/>
      <c r="BV213" s="467"/>
      <c r="BW213" s="468"/>
      <c r="BX213" s="469"/>
      <c r="BY213" s="467"/>
      <c r="BZ213" s="467"/>
      <c r="CA213" s="467"/>
      <c r="CB213" s="467"/>
      <c r="CC213" s="467"/>
      <c r="CD213" s="468"/>
      <c r="CE213" s="469"/>
      <c r="CF213" s="467"/>
      <c r="CG213" s="467"/>
      <c r="CH213" s="467"/>
      <c r="CI213" s="467"/>
      <c r="CJ213" s="467"/>
      <c r="CK213" s="468"/>
      <c r="CL213" s="469"/>
      <c r="CM213" s="467"/>
      <c r="CN213" s="467"/>
      <c r="CO213" s="467"/>
      <c r="CP213" s="467"/>
      <c r="CQ213" s="467"/>
      <c r="CR213" s="468"/>
      <c r="CS213" s="469"/>
      <c r="CT213" s="467"/>
      <c r="CU213" s="467"/>
      <c r="CV213" s="467"/>
      <c r="CW213" s="467"/>
      <c r="CX213" s="467"/>
      <c r="CY213" s="470"/>
      <c r="DB213" s="547" t="s">
        <v>397</v>
      </c>
      <c r="DC213" s="548"/>
      <c r="DD213" s="548"/>
      <c r="DE213" s="548"/>
      <c r="DF213" s="548"/>
      <c r="DG213" s="548"/>
      <c r="DH213" s="548"/>
      <c r="DI213" s="548"/>
      <c r="DJ213" s="548"/>
      <c r="DK213" s="548"/>
      <c r="DL213" s="548"/>
      <c r="DM213" s="548"/>
      <c r="DN213" s="548"/>
      <c r="DO213" s="548"/>
      <c r="DP213" s="548"/>
      <c r="DQ213" s="548"/>
      <c r="DR213" s="548"/>
      <c r="DS213" s="548"/>
      <c r="DT213" s="548"/>
      <c r="DU213" s="548"/>
      <c r="DV213" s="548"/>
      <c r="DW213" s="549"/>
      <c r="DX213" s="483"/>
      <c r="DY213" s="483"/>
      <c r="DZ213" s="483"/>
      <c r="EA213" s="483"/>
      <c r="EB213" s="483"/>
      <c r="EC213" s="483"/>
      <c r="ED213" s="483"/>
      <c r="EE213" s="483"/>
      <c r="EF213" s="483"/>
      <c r="EG213" s="483"/>
      <c r="EH213" s="483"/>
      <c r="EI213" s="483"/>
      <c r="EJ213" s="483"/>
      <c r="EK213" s="483"/>
      <c r="EL213" s="483"/>
      <c r="EM213" s="483"/>
      <c r="EN213" s="483"/>
      <c r="EO213" s="483"/>
      <c r="EP213" s="483"/>
      <c r="EQ213" s="483"/>
      <c r="ER213" s="483"/>
      <c r="ES213" s="483"/>
      <c r="ET213" s="483"/>
      <c r="EU213" s="483"/>
      <c r="EV213" s="483"/>
      <c r="EW213" s="483"/>
      <c r="EX213" s="483"/>
      <c r="EY213" s="483"/>
      <c r="FC213" s="466"/>
      <c r="FD213" s="467"/>
      <c r="FE213" s="467"/>
      <c r="FF213" s="468"/>
      <c r="FG213" s="469"/>
      <c r="FH213" s="467"/>
      <c r="FI213" s="467"/>
      <c r="FJ213" s="468"/>
      <c r="FK213" s="469"/>
      <c r="FL213" s="467"/>
      <c r="FM213" s="467"/>
      <c r="FN213" s="467"/>
      <c r="FO213" s="467"/>
      <c r="FP213" s="467"/>
      <c r="FQ213" s="468"/>
      <c r="FR213" s="469"/>
      <c r="FS213" s="467"/>
      <c r="FT213" s="467"/>
      <c r="FU213" s="467"/>
      <c r="FV213" s="467"/>
      <c r="FW213" s="467"/>
      <c r="FX213" s="468"/>
      <c r="FY213" s="469"/>
      <c r="FZ213" s="467"/>
      <c r="GA213" s="467"/>
      <c r="GB213" s="467"/>
      <c r="GC213" s="467"/>
      <c r="GD213" s="467"/>
      <c r="GE213" s="468"/>
      <c r="GF213" s="469"/>
      <c r="GG213" s="467"/>
      <c r="GH213" s="467"/>
      <c r="GI213" s="467"/>
      <c r="GJ213" s="467"/>
      <c r="GK213" s="467"/>
      <c r="GL213" s="468"/>
      <c r="GM213" s="469"/>
      <c r="GN213" s="467"/>
      <c r="GO213" s="467"/>
      <c r="GP213" s="467"/>
      <c r="GQ213" s="467"/>
      <c r="GR213" s="467"/>
      <c r="GS213" s="468"/>
      <c r="GT213" s="469"/>
      <c r="GU213" s="467"/>
      <c r="GV213" s="467"/>
      <c r="GW213" s="467"/>
      <c r="GX213" s="467"/>
      <c r="GY213" s="467"/>
      <c r="GZ213" s="470"/>
    </row>
    <row r="214" spans="2:208" ht="12.75" customHeight="1">
      <c r="B214" s="543" t="s">
        <v>340</v>
      </c>
      <c r="C214" s="544"/>
      <c r="D214" s="544"/>
      <c r="E214" s="544"/>
      <c r="F214" s="544"/>
      <c r="G214" s="544"/>
      <c r="H214" s="544"/>
      <c r="I214" s="544"/>
      <c r="J214" s="544"/>
      <c r="K214" s="544"/>
      <c r="L214" s="544"/>
      <c r="M214" s="544"/>
      <c r="N214" s="544"/>
      <c r="O214" s="544"/>
      <c r="P214" s="544"/>
      <c r="Q214" s="544"/>
      <c r="R214" s="544"/>
      <c r="S214" s="544"/>
      <c r="T214" s="544"/>
      <c r="U214" s="544"/>
      <c r="V214" s="544"/>
      <c r="W214" s="545"/>
      <c r="X214" s="451">
        <v>0</v>
      </c>
      <c r="Y214" s="451"/>
      <c r="Z214" s="451"/>
      <c r="AA214" s="451"/>
      <c r="AB214" s="451"/>
      <c r="AC214" s="451"/>
      <c r="AD214" s="451"/>
      <c r="AE214" s="451">
        <v>0</v>
      </c>
      <c r="AF214" s="451"/>
      <c r="AG214" s="451"/>
      <c r="AH214" s="451"/>
      <c r="AI214" s="451"/>
      <c r="AJ214" s="451"/>
      <c r="AK214" s="451"/>
      <c r="AL214" s="479">
        <f t="shared" ref="AL214:AL220" si="86">X214-AE214</f>
        <v>0</v>
      </c>
      <c r="AM214" s="479"/>
      <c r="AN214" s="479"/>
      <c r="AO214" s="479"/>
      <c r="AP214" s="479"/>
      <c r="AQ214" s="479"/>
      <c r="AR214" s="479"/>
      <c r="AS214" s="451">
        <v>0</v>
      </c>
      <c r="AT214" s="451"/>
      <c r="AU214" s="451"/>
      <c r="AV214" s="451"/>
      <c r="AW214" s="451"/>
      <c r="AX214" s="451"/>
      <c r="AY214" s="451"/>
      <c r="AZ214" s="92"/>
      <c r="BA214" s="92"/>
      <c r="BB214" s="451">
        <v>0</v>
      </c>
      <c r="BC214" s="451"/>
      <c r="BD214" s="451"/>
      <c r="BE214" s="451"/>
      <c r="BF214" s="451">
        <v>0</v>
      </c>
      <c r="BG214" s="451"/>
      <c r="BH214" s="451"/>
      <c r="BI214" s="451"/>
      <c r="BJ214" s="479">
        <f t="shared" ref="BJ214:BJ220" si="87">BB214-BF214+AS214+AL214+AE214-X214</f>
        <v>0</v>
      </c>
      <c r="BK214" s="479"/>
      <c r="BL214" s="479"/>
      <c r="BM214" s="479"/>
      <c r="BN214" s="479"/>
      <c r="BO214" s="479"/>
      <c r="BP214" s="479"/>
      <c r="BQ214" s="451">
        <v>0</v>
      </c>
      <c r="BR214" s="451"/>
      <c r="BS214" s="451"/>
      <c r="BT214" s="451"/>
      <c r="BU214" s="451"/>
      <c r="BV214" s="451"/>
      <c r="BW214" s="451"/>
      <c r="BX214" s="451">
        <v>0</v>
      </c>
      <c r="BY214" s="451"/>
      <c r="BZ214" s="451"/>
      <c r="CA214" s="451"/>
      <c r="CB214" s="451"/>
      <c r="CC214" s="451"/>
      <c r="CD214" s="451"/>
      <c r="CE214" s="480">
        <f t="shared" ref="CE214:CE220" si="88">BJ214-BQ214-BX214</f>
        <v>0</v>
      </c>
      <c r="CF214" s="480"/>
      <c r="CG214" s="480"/>
      <c r="CH214" s="480"/>
      <c r="CI214" s="480"/>
      <c r="CJ214" s="480"/>
      <c r="CK214" s="480"/>
      <c r="CL214" s="451">
        <v>0</v>
      </c>
      <c r="CM214" s="451"/>
      <c r="CN214" s="451"/>
      <c r="CO214" s="451"/>
      <c r="CP214" s="451"/>
      <c r="CQ214" s="451"/>
      <c r="CR214" s="451"/>
      <c r="CS214" s="480">
        <f t="shared" ref="CS214:CS220" si="89">CL214</f>
        <v>0</v>
      </c>
      <c r="CT214" s="480"/>
      <c r="CU214" s="480"/>
      <c r="CV214" s="480"/>
      <c r="CW214" s="480"/>
      <c r="CX214" s="480"/>
      <c r="CY214" s="480"/>
      <c r="DB214" s="543" t="s">
        <v>398</v>
      </c>
      <c r="DC214" s="544"/>
      <c r="DD214" s="544"/>
      <c r="DE214" s="544"/>
      <c r="DF214" s="544"/>
      <c r="DG214" s="544"/>
      <c r="DH214" s="544"/>
      <c r="DI214" s="544"/>
      <c r="DJ214" s="544"/>
      <c r="DK214" s="544"/>
      <c r="DL214" s="544"/>
      <c r="DM214" s="544"/>
      <c r="DN214" s="544"/>
      <c r="DO214" s="544"/>
      <c r="DP214" s="544"/>
      <c r="DQ214" s="544"/>
      <c r="DR214" s="544"/>
      <c r="DS214" s="544"/>
      <c r="DT214" s="544"/>
      <c r="DU214" s="544"/>
      <c r="DV214" s="544"/>
      <c r="DW214" s="545"/>
      <c r="DX214" s="451">
        <v>0</v>
      </c>
      <c r="DY214" s="451"/>
      <c r="DZ214" s="451"/>
      <c r="EA214" s="451"/>
      <c r="EB214" s="451"/>
      <c r="EC214" s="451"/>
      <c r="ED214" s="451"/>
      <c r="EE214" s="451">
        <v>0</v>
      </c>
      <c r="EF214" s="451"/>
      <c r="EG214" s="451"/>
      <c r="EH214" s="451"/>
      <c r="EI214" s="451"/>
      <c r="EJ214" s="451"/>
      <c r="EK214" s="451"/>
      <c r="EL214" s="479">
        <f t="shared" ref="EL214:EL220" si="90">DX214-EE214</f>
        <v>0</v>
      </c>
      <c r="EM214" s="479"/>
      <c r="EN214" s="479"/>
      <c r="EO214" s="479"/>
      <c r="EP214" s="479"/>
      <c r="EQ214" s="479"/>
      <c r="ER214" s="479"/>
      <c r="ES214" s="451">
        <v>0</v>
      </c>
      <c r="ET214" s="451"/>
      <c r="EU214" s="451"/>
      <c r="EV214" s="451"/>
      <c r="EW214" s="451"/>
      <c r="EX214" s="451"/>
      <c r="EY214" s="451"/>
      <c r="EZ214" s="92"/>
      <c r="FA214" s="92"/>
      <c r="FB214" s="92"/>
      <c r="FC214" s="451">
        <v>0</v>
      </c>
      <c r="FD214" s="451"/>
      <c r="FE214" s="451"/>
      <c r="FF214" s="451"/>
      <c r="FG214" s="451">
        <v>0</v>
      </c>
      <c r="FH214" s="451"/>
      <c r="FI214" s="451"/>
      <c r="FJ214" s="451"/>
      <c r="FK214" s="479">
        <f t="shared" ref="FK214:FK220" si="91">FC214-FG214+ES214+EL214+EE214-DX214</f>
        <v>0</v>
      </c>
      <c r="FL214" s="479"/>
      <c r="FM214" s="479"/>
      <c r="FN214" s="479"/>
      <c r="FO214" s="479"/>
      <c r="FP214" s="479"/>
      <c r="FQ214" s="479"/>
      <c r="FR214" s="451">
        <v>0</v>
      </c>
      <c r="FS214" s="451"/>
      <c r="FT214" s="451"/>
      <c r="FU214" s="451"/>
      <c r="FV214" s="451"/>
      <c r="FW214" s="451"/>
      <c r="FX214" s="451"/>
      <c r="FY214" s="451">
        <v>0</v>
      </c>
      <c r="FZ214" s="451"/>
      <c r="GA214" s="451"/>
      <c r="GB214" s="451"/>
      <c r="GC214" s="451"/>
      <c r="GD214" s="451"/>
      <c r="GE214" s="451"/>
      <c r="GF214" s="480">
        <f t="shared" ref="GF214:GF220" si="92">FK214-FR214-FY214</f>
        <v>0</v>
      </c>
      <c r="GG214" s="480"/>
      <c r="GH214" s="480"/>
      <c r="GI214" s="480"/>
      <c r="GJ214" s="480"/>
      <c r="GK214" s="480"/>
      <c r="GL214" s="480"/>
      <c r="GM214" s="451">
        <v>0</v>
      </c>
      <c r="GN214" s="451"/>
      <c r="GO214" s="451"/>
      <c r="GP214" s="451"/>
      <c r="GQ214" s="451"/>
      <c r="GR214" s="451"/>
      <c r="GS214" s="451"/>
      <c r="GT214" s="480">
        <f t="shared" ref="GT214:GT220" si="93">GM214</f>
        <v>0</v>
      </c>
      <c r="GU214" s="480"/>
      <c r="GV214" s="480"/>
      <c r="GW214" s="480"/>
      <c r="GX214" s="480"/>
      <c r="GY214" s="480"/>
      <c r="GZ214" s="480"/>
    </row>
    <row r="215" spans="2:208" ht="12.75" customHeight="1">
      <c r="B215" s="543" t="s">
        <v>341</v>
      </c>
      <c r="C215" s="544"/>
      <c r="D215" s="544"/>
      <c r="E215" s="544"/>
      <c r="F215" s="544"/>
      <c r="G215" s="544"/>
      <c r="H215" s="544"/>
      <c r="I215" s="544"/>
      <c r="J215" s="544"/>
      <c r="K215" s="544"/>
      <c r="L215" s="544"/>
      <c r="M215" s="544"/>
      <c r="N215" s="544"/>
      <c r="O215" s="544"/>
      <c r="P215" s="544"/>
      <c r="Q215" s="544"/>
      <c r="R215" s="544"/>
      <c r="S215" s="544"/>
      <c r="T215" s="544"/>
      <c r="U215" s="544"/>
      <c r="V215" s="544"/>
      <c r="W215" s="545"/>
      <c r="X215" s="451">
        <v>0</v>
      </c>
      <c r="Y215" s="451"/>
      <c r="Z215" s="451"/>
      <c r="AA215" s="451"/>
      <c r="AB215" s="451"/>
      <c r="AC215" s="451"/>
      <c r="AD215" s="451"/>
      <c r="AE215" s="451">
        <v>0</v>
      </c>
      <c r="AF215" s="451"/>
      <c r="AG215" s="451"/>
      <c r="AH215" s="451"/>
      <c r="AI215" s="451"/>
      <c r="AJ215" s="451"/>
      <c r="AK215" s="451"/>
      <c r="AL215" s="479">
        <f t="shared" si="86"/>
        <v>0</v>
      </c>
      <c r="AM215" s="479"/>
      <c r="AN215" s="479"/>
      <c r="AO215" s="479"/>
      <c r="AP215" s="479"/>
      <c r="AQ215" s="479"/>
      <c r="AR215" s="479"/>
      <c r="AS215" s="451">
        <v>0</v>
      </c>
      <c r="AT215" s="451"/>
      <c r="AU215" s="451"/>
      <c r="AV215" s="451"/>
      <c r="AW215" s="451"/>
      <c r="AX215" s="451"/>
      <c r="AY215" s="451"/>
      <c r="AZ215" s="92"/>
      <c r="BA215" s="92"/>
      <c r="BB215" s="451">
        <v>0</v>
      </c>
      <c r="BC215" s="451"/>
      <c r="BD215" s="451"/>
      <c r="BE215" s="451"/>
      <c r="BF215" s="451">
        <v>0</v>
      </c>
      <c r="BG215" s="451"/>
      <c r="BH215" s="451"/>
      <c r="BI215" s="451"/>
      <c r="BJ215" s="479">
        <f t="shared" si="87"/>
        <v>0</v>
      </c>
      <c r="BK215" s="479"/>
      <c r="BL215" s="479"/>
      <c r="BM215" s="479"/>
      <c r="BN215" s="479"/>
      <c r="BO215" s="479"/>
      <c r="BP215" s="479"/>
      <c r="BQ215" s="451">
        <v>0</v>
      </c>
      <c r="BR215" s="451"/>
      <c r="BS215" s="451"/>
      <c r="BT215" s="451"/>
      <c r="BU215" s="451"/>
      <c r="BV215" s="451"/>
      <c r="BW215" s="451"/>
      <c r="BX215" s="451">
        <v>0</v>
      </c>
      <c r="BY215" s="451"/>
      <c r="BZ215" s="451"/>
      <c r="CA215" s="451"/>
      <c r="CB215" s="451"/>
      <c r="CC215" s="451"/>
      <c r="CD215" s="451"/>
      <c r="CE215" s="480">
        <f t="shared" si="88"/>
        <v>0</v>
      </c>
      <c r="CF215" s="480"/>
      <c r="CG215" s="480"/>
      <c r="CH215" s="480"/>
      <c r="CI215" s="480"/>
      <c r="CJ215" s="480"/>
      <c r="CK215" s="480"/>
      <c r="CL215" s="451">
        <v>0</v>
      </c>
      <c r="CM215" s="451"/>
      <c r="CN215" s="451"/>
      <c r="CO215" s="451"/>
      <c r="CP215" s="451"/>
      <c r="CQ215" s="451"/>
      <c r="CR215" s="451"/>
      <c r="CS215" s="480">
        <f t="shared" si="89"/>
        <v>0</v>
      </c>
      <c r="CT215" s="480"/>
      <c r="CU215" s="480"/>
      <c r="CV215" s="480"/>
      <c r="CW215" s="480"/>
      <c r="CX215" s="480"/>
      <c r="CY215" s="480"/>
      <c r="DB215" s="543" t="s">
        <v>399</v>
      </c>
      <c r="DC215" s="544"/>
      <c r="DD215" s="544"/>
      <c r="DE215" s="544"/>
      <c r="DF215" s="544"/>
      <c r="DG215" s="544"/>
      <c r="DH215" s="544"/>
      <c r="DI215" s="544"/>
      <c r="DJ215" s="544"/>
      <c r="DK215" s="544"/>
      <c r="DL215" s="544"/>
      <c r="DM215" s="544"/>
      <c r="DN215" s="544"/>
      <c r="DO215" s="544"/>
      <c r="DP215" s="544"/>
      <c r="DQ215" s="544"/>
      <c r="DR215" s="544"/>
      <c r="DS215" s="544"/>
      <c r="DT215" s="544"/>
      <c r="DU215" s="544"/>
      <c r="DV215" s="544"/>
      <c r="DW215" s="545"/>
      <c r="DX215" s="451">
        <v>0</v>
      </c>
      <c r="DY215" s="451"/>
      <c r="DZ215" s="451"/>
      <c r="EA215" s="451"/>
      <c r="EB215" s="451"/>
      <c r="EC215" s="451"/>
      <c r="ED215" s="451"/>
      <c r="EE215" s="451">
        <v>0</v>
      </c>
      <c r="EF215" s="451"/>
      <c r="EG215" s="451"/>
      <c r="EH215" s="451"/>
      <c r="EI215" s="451"/>
      <c r="EJ215" s="451"/>
      <c r="EK215" s="451"/>
      <c r="EL215" s="479">
        <f t="shared" si="90"/>
        <v>0</v>
      </c>
      <c r="EM215" s="479"/>
      <c r="EN215" s="479"/>
      <c r="EO215" s="479"/>
      <c r="EP215" s="479"/>
      <c r="EQ215" s="479"/>
      <c r="ER215" s="479"/>
      <c r="ES215" s="451">
        <v>0</v>
      </c>
      <c r="ET215" s="451"/>
      <c r="EU215" s="451"/>
      <c r="EV215" s="451"/>
      <c r="EW215" s="451"/>
      <c r="EX215" s="451"/>
      <c r="EY215" s="451"/>
      <c r="EZ215" s="92"/>
      <c r="FA215" s="92"/>
      <c r="FB215" s="92"/>
      <c r="FC215" s="451">
        <v>0</v>
      </c>
      <c r="FD215" s="451"/>
      <c r="FE215" s="451"/>
      <c r="FF215" s="451"/>
      <c r="FG215" s="451">
        <v>0</v>
      </c>
      <c r="FH215" s="451"/>
      <c r="FI215" s="451"/>
      <c r="FJ215" s="451"/>
      <c r="FK215" s="479">
        <f t="shared" si="91"/>
        <v>0</v>
      </c>
      <c r="FL215" s="479"/>
      <c r="FM215" s="479"/>
      <c r="FN215" s="479"/>
      <c r="FO215" s="479"/>
      <c r="FP215" s="479"/>
      <c r="FQ215" s="479"/>
      <c r="FR215" s="451">
        <v>0</v>
      </c>
      <c r="FS215" s="451"/>
      <c r="FT215" s="451"/>
      <c r="FU215" s="451"/>
      <c r="FV215" s="451"/>
      <c r="FW215" s="451"/>
      <c r="FX215" s="451"/>
      <c r="FY215" s="451">
        <v>0</v>
      </c>
      <c r="FZ215" s="451"/>
      <c r="GA215" s="451"/>
      <c r="GB215" s="451"/>
      <c r="GC215" s="451"/>
      <c r="GD215" s="451"/>
      <c r="GE215" s="451"/>
      <c r="GF215" s="480">
        <f t="shared" si="92"/>
        <v>0</v>
      </c>
      <c r="GG215" s="480"/>
      <c r="GH215" s="480"/>
      <c r="GI215" s="480"/>
      <c r="GJ215" s="480"/>
      <c r="GK215" s="480"/>
      <c r="GL215" s="480"/>
      <c r="GM215" s="451">
        <v>0</v>
      </c>
      <c r="GN215" s="451"/>
      <c r="GO215" s="451"/>
      <c r="GP215" s="451"/>
      <c r="GQ215" s="451"/>
      <c r="GR215" s="451"/>
      <c r="GS215" s="451"/>
      <c r="GT215" s="480">
        <f t="shared" si="93"/>
        <v>0</v>
      </c>
      <c r="GU215" s="480"/>
      <c r="GV215" s="480"/>
      <c r="GW215" s="480"/>
      <c r="GX215" s="480"/>
      <c r="GY215" s="480"/>
      <c r="GZ215" s="480"/>
    </row>
    <row r="216" spans="2:208" ht="12.75" customHeight="1">
      <c r="B216" s="543" t="s">
        <v>342</v>
      </c>
      <c r="C216" s="544"/>
      <c r="D216" s="544"/>
      <c r="E216" s="544"/>
      <c r="F216" s="544"/>
      <c r="G216" s="544"/>
      <c r="H216" s="544"/>
      <c r="I216" s="544"/>
      <c r="J216" s="544"/>
      <c r="K216" s="544"/>
      <c r="L216" s="544"/>
      <c r="M216" s="544"/>
      <c r="N216" s="544"/>
      <c r="O216" s="544"/>
      <c r="P216" s="544"/>
      <c r="Q216" s="544"/>
      <c r="R216" s="544"/>
      <c r="S216" s="544"/>
      <c r="T216" s="544"/>
      <c r="U216" s="544"/>
      <c r="V216" s="544"/>
      <c r="W216" s="545"/>
      <c r="X216" s="451">
        <v>0</v>
      </c>
      <c r="Y216" s="451"/>
      <c r="Z216" s="451"/>
      <c r="AA216" s="451"/>
      <c r="AB216" s="451"/>
      <c r="AC216" s="451"/>
      <c r="AD216" s="451"/>
      <c r="AE216" s="451">
        <v>0</v>
      </c>
      <c r="AF216" s="451"/>
      <c r="AG216" s="451"/>
      <c r="AH216" s="451"/>
      <c r="AI216" s="451"/>
      <c r="AJ216" s="451"/>
      <c r="AK216" s="451"/>
      <c r="AL216" s="479">
        <f t="shared" si="86"/>
        <v>0</v>
      </c>
      <c r="AM216" s="479"/>
      <c r="AN216" s="479"/>
      <c r="AO216" s="479"/>
      <c r="AP216" s="479"/>
      <c r="AQ216" s="479"/>
      <c r="AR216" s="479"/>
      <c r="AS216" s="451">
        <v>0</v>
      </c>
      <c r="AT216" s="451"/>
      <c r="AU216" s="451"/>
      <c r="AV216" s="451"/>
      <c r="AW216" s="451"/>
      <c r="AX216" s="451"/>
      <c r="AY216" s="451"/>
      <c r="AZ216" s="92"/>
      <c r="BA216" s="92"/>
      <c r="BB216" s="451">
        <v>0</v>
      </c>
      <c r="BC216" s="451"/>
      <c r="BD216" s="451"/>
      <c r="BE216" s="451"/>
      <c r="BF216" s="451">
        <v>0</v>
      </c>
      <c r="BG216" s="451"/>
      <c r="BH216" s="451"/>
      <c r="BI216" s="451"/>
      <c r="BJ216" s="479">
        <f t="shared" si="87"/>
        <v>0</v>
      </c>
      <c r="BK216" s="479"/>
      <c r="BL216" s="479"/>
      <c r="BM216" s="479"/>
      <c r="BN216" s="479"/>
      <c r="BO216" s="479"/>
      <c r="BP216" s="479"/>
      <c r="BQ216" s="451">
        <v>0</v>
      </c>
      <c r="BR216" s="451"/>
      <c r="BS216" s="451"/>
      <c r="BT216" s="451"/>
      <c r="BU216" s="451"/>
      <c r="BV216" s="451"/>
      <c r="BW216" s="451"/>
      <c r="BX216" s="451">
        <v>0</v>
      </c>
      <c r="BY216" s="451"/>
      <c r="BZ216" s="451"/>
      <c r="CA216" s="451"/>
      <c r="CB216" s="451"/>
      <c r="CC216" s="451"/>
      <c r="CD216" s="451"/>
      <c r="CE216" s="480">
        <f t="shared" si="88"/>
        <v>0</v>
      </c>
      <c r="CF216" s="480"/>
      <c r="CG216" s="480"/>
      <c r="CH216" s="480"/>
      <c r="CI216" s="480"/>
      <c r="CJ216" s="480"/>
      <c r="CK216" s="480"/>
      <c r="CL216" s="451">
        <v>0</v>
      </c>
      <c r="CM216" s="451"/>
      <c r="CN216" s="451"/>
      <c r="CO216" s="451"/>
      <c r="CP216" s="451"/>
      <c r="CQ216" s="451"/>
      <c r="CR216" s="451"/>
      <c r="CS216" s="480">
        <f t="shared" si="89"/>
        <v>0</v>
      </c>
      <c r="CT216" s="480"/>
      <c r="CU216" s="480"/>
      <c r="CV216" s="480"/>
      <c r="CW216" s="480"/>
      <c r="CX216" s="480"/>
      <c r="CY216" s="480"/>
      <c r="DB216" s="543" t="s">
        <v>400</v>
      </c>
      <c r="DC216" s="544"/>
      <c r="DD216" s="544"/>
      <c r="DE216" s="544"/>
      <c r="DF216" s="544"/>
      <c r="DG216" s="544"/>
      <c r="DH216" s="544"/>
      <c r="DI216" s="544"/>
      <c r="DJ216" s="544"/>
      <c r="DK216" s="544"/>
      <c r="DL216" s="544"/>
      <c r="DM216" s="544"/>
      <c r="DN216" s="544"/>
      <c r="DO216" s="544"/>
      <c r="DP216" s="544"/>
      <c r="DQ216" s="544"/>
      <c r="DR216" s="544"/>
      <c r="DS216" s="544"/>
      <c r="DT216" s="544"/>
      <c r="DU216" s="544"/>
      <c r="DV216" s="544"/>
      <c r="DW216" s="545"/>
      <c r="DX216" s="451">
        <v>0</v>
      </c>
      <c r="DY216" s="451"/>
      <c r="DZ216" s="451"/>
      <c r="EA216" s="451"/>
      <c r="EB216" s="451"/>
      <c r="EC216" s="451"/>
      <c r="ED216" s="451"/>
      <c r="EE216" s="451">
        <v>0</v>
      </c>
      <c r="EF216" s="451"/>
      <c r="EG216" s="451"/>
      <c r="EH216" s="451"/>
      <c r="EI216" s="451"/>
      <c r="EJ216" s="451"/>
      <c r="EK216" s="451"/>
      <c r="EL216" s="479">
        <f t="shared" si="90"/>
        <v>0</v>
      </c>
      <c r="EM216" s="479"/>
      <c r="EN216" s="479"/>
      <c r="EO216" s="479"/>
      <c r="EP216" s="479"/>
      <c r="EQ216" s="479"/>
      <c r="ER216" s="479"/>
      <c r="ES216" s="451">
        <v>0</v>
      </c>
      <c r="ET216" s="451"/>
      <c r="EU216" s="451"/>
      <c r="EV216" s="451"/>
      <c r="EW216" s="451"/>
      <c r="EX216" s="451"/>
      <c r="EY216" s="451"/>
      <c r="EZ216" s="92"/>
      <c r="FA216" s="92"/>
      <c r="FB216" s="92"/>
      <c r="FC216" s="451">
        <v>0</v>
      </c>
      <c r="FD216" s="451"/>
      <c r="FE216" s="451"/>
      <c r="FF216" s="451"/>
      <c r="FG216" s="451">
        <v>0</v>
      </c>
      <c r="FH216" s="451"/>
      <c r="FI216" s="451"/>
      <c r="FJ216" s="451"/>
      <c r="FK216" s="479">
        <f t="shared" si="91"/>
        <v>0</v>
      </c>
      <c r="FL216" s="479"/>
      <c r="FM216" s="479"/>
      <c r="FN216" s="479"/>
      <c r="FO216" s="479"/>
      <c r="FP216" s="479"/>
      <c r="FQ216" s="479"/>
      <c r="FR216" s="451">
        <v>0</v>
      </c>
      <c r="FS216" s="451"/>
      <c r="FT216" s="451"/>
      <c r="FU216" s="451"/>
      <c r="FV216" s="451"/>
      <c r="FW216" s="451"/>
      <c r="FX216" s="451"/>
      <c r="FY216" s="451">
        <v>0</v>
      </c>
      <c r="FZ216" s="451"/>
      <c r="GA216" s="451"/>
      <c r="GB216" s="451"/>
      <c r="GC216" s="451"/>
      <c r="GD216" s="451"/>
      <c r="GE216" s="451"/>
      <c r="GF216" s="480">
        <f t="shared" si="92"/>
        <v>0</v>
      </c>
      <c r="GG216" s="480"/>
      <c r="GH216" s="480"/>
      <c r="GI216" s="480"/>
      <c r="GJ216" s="480"/>
      <c r="GK216" s="480"/>
      <c r="GL216" s="480"/>
      <c r="GM216" s="451">
        <v>0</v>
      </c>
      <c r="GN216" s="451"/>
      <c r="GO216" s="451"/>
      <c r="GP216" s="451"/>
      <c r="GQ216" s="451"/>
      <c r="GR216" s="451"/>
      <c r="GS216" s="451"/>
      <c r="GT216" s="480">
        <f t="shared" si="93"/>
        <v>0</v>
      </c>
      <c r="GU216" s="480"/>
      <c r="GV216" s="480"/>
      <c r="GW216" s="480"/>
      <c r="GX216" s="480"/>
      <c r="GY216" s="480"/>
      <c r="GZ216" s="480"/>
    </row>
    <row r="217" spans="2:208" ht="12.75" customHeight="1">
      <c r="B217" s="543" t="s">
        <v>343</v>
      </c>
      <c r="C217" s="544"/>
      <c r="D217" s="544"/>
      <c r="E217" s="544"/>
      <c r="F217" s="544"/>
      <c r="G217" s="544"/>
      <c r="H217" s="544"/>
      <c r="I217" s="544"/>
      <c r="J217" s="544"/>
      <c r="K217" s="544"/>
      <c r="L217" s="544"/>
      <c r="M217" s="544"/>
      <c r="N217" s="544"/>
      <c r="O217" s="544"/>
      <c r="P217" s="544"/>
      <c r="Q217" s="544"/>
      <c r="R217" s="544"/>
      <c r="S217" s="544"/>
      <c r="T217" s="544"/>
      <c r="U217" s="544"/>
      <c r="V217" s="544"/>
      <c r="W217" s="545"/>
      <c r="X217" s="451">
        <v>0</v>
      </c>
      <c r="Y217" s="451"/>
      <c r="Z217" s="451"/>
      <c r="AA217" s="451"/>
      <c r="AB217" s="451"/>
      <c r="AC217" s="451"/>
      <c r="AD217" s="451"/>
      <c r="AE217" s="451">
        <v>0</v>
      </c>
      <c r="AF217" s="451"/>
      <c r="AG217" s="451"/>
      <c r="AH217" s="451"/>
      <c r="AI217" s="451"/>
      <c r="AJ217" s="451"/>
      <c r="AK217" s="451"/>
      <c r="AL217" s="479">
        <f t="shared" si="86"/>
        <v>0</v>
      </c>
      <c r="AM217" s="479"/>
      <c r="AN217" s="479"/>
      <c r="AO217" s="479"/>
      <c r="AP217" s="479"/>
      <c r="AQ217" s="479"/>
      <c r="AR217" s="479"/>
      <c r="AS217" s="451">
        <v>0</v>
      </c>
      <c r="AT217" s="451"/>
      <c r="AU217" s="451"/>
      <c r="AV217" s="451"/>
      <c r="AW217" s="451"/>
      <c r="AX217" s="451"/>
      <c r="AY217" s="451"/>
      <c r="AZ217" s="92"/>
      <c r="BA217" s="92"/>
      <c r="BB217" s="451">
        <v>0</v>
      </c>
      <c r="BC217" s="451"/>
      <c r="BD217" s="451"/>
      <c r="BE217" s="451"/>
      <c r="BF217" s="451">
        <v>0</v>
      </c>
      <c r="BG217" s="451"/>
      <c r="BH217" s="451"/>
      <c r="BI217" s="451"/>
      <c r="BJ217" s="479">
        <f t="shared" si="87"/>
        <v>0</v>
      </c>
      <c r="BK217" s="479"/>
      <c r="BL217" s="479"/>
      <c r="BM217" s="479"/>
      <c r="BN217" s="479"/>
      <c r="BO217" s="479"/>
      <c r="BP217" s="479"/>
      <c r="BQ217" s="451">
        <v>0</v>
      </c>
      <c r="BR217" s="451"/>
      <c r="BS217" s="451"/>
      <c r="BT217" s="451"/>
      <c r="BU217" s="451"/>
      <c r="BV217" s="451"/>
      <c r="BW217" s="451"/>
      <c r="BX217" s="451">
        <v>0</v>
      </c>
      <c r="BY217" s="451"/>
      <c r="BZ217" s="451"/>
      <c r="CA217" s="451"/>
      <c r="CB217" s="451"/>
      <c r="CC217" s="451"/>
      <c r="CD217" s="451"/>
      <c r="CE217" s="480">
        <f t="shared" si="88"/>
        <v>0</v>
      </c>
      <c r="CF217" s="480"/>
      <c r="CG217" s="480"/>
      <c r="CH217" s="480"/>
      <c r="CI217" s="480"/>
      <c r="CJ217" s="480"/>
      <c r="CK217" s="480"/>
      <c r="CL217" s="451">
        <v>0</v>
      </c>
      <c r="CM217" s="451"/>
      <c r="CN217" s="451"/>
      <c r="CO217" s="451"/>
      <c r="CP217" s="451"/>
      <c r="CQ217" s="451"/>
      <c r="CR217" s="451"/>
      <c r="CS217" s="480">
        <f t="shared" si="89"/>
        <v>0</v>
      </c>
      <c r="CT217" s="480"/>
      <c r="CU217" s="480"/>
      <c r="CV217" s="480"/>
      <c r="CW217" s="480"/>
      <c r="CX217" s="480"/>
      <c r="CY217" s="480"/>
      <c r="DB217" s="543" t="s">
        <v>401</v>
      </c>
      <c r="DC217" s="544"/>
      <c r="DD217" s="544"/>
      <c r="DE217" s="544"/>
      <c r="DF217" s="544"/>
      <c r="DG217" s="544"/>
      <c r="DH217" s="544"/>
      <c r="DI217" s="544"/>
      <c r="DJ217" s="544"/>
      <c r="DK217" s="544"/>
      <c r="DL217" s="544"/>
      <c r="DM217" s="544"/>
      <c r="DN217" s="544"/>
      <c r="DO217" s="544"/>
      <c r="DP217" s="544"/>
      <c r="DQ217" s="544"/>
      <c r="DR217" s="544"/>
      <c r="DS217" s="544"/>
      <c r="DT217" s="544"/>
      <c r="DU217" s="544"/>
      <c r="DV217" s="544"/>
      <c r="DW217" s="545"/>
      <c r="DX217" s="451">
        <v>0</v>
      </c>
      <c r="DY217" s="451"/>
      <c r="DZ217" s="451"/>
      <c r="EA217" s="451"/>
      <c r="EB217" s="451"/>
      <c r="EC217" s="451"/>
      <c r="ED217" s="451"/>
      <c r="EE217" s="451">
        <v>0</v>
      </c>
      <c r="EF217" s="451"/>
      <c r="EG217" s="451"/>
      <c r="EH217" s="451"/>
      <c r="EI217" s="451"/>
      <c r="EJ217" s="451"/>
      <c r="EK217" s="451"/>
      <c r="EL217" s="479">
        <f t="shared" si="90"/>
        <v>0</v>
      </c>
      <c r="EM217" s="479"/>
      <c r="EN217" s="479"/>
      <c r="EO217" s="479"/>
      <c r="EP217" s="479"/>
      <c r="EQ217" s="479"/>
      <c r="ER217" s="479"/>
      <c r="ES217" s="451">
        <v>0</v>
      </c>
      <c r="ET217" s="451"/>
      <c r="EU217" s="451"/>
      <c r="EV217" s="451"/>
      <c r="EW217" s="451"/>
      <c r="EX217" s="451"/>
      <c r="EY217" s="451"/>
      <c r="EZ217" s="92"/>
      <c r="FA217" s="92"/>
      <c r="FB217" s="92"/>
      <c r="FC217" s="451">
        <v>0</v>
      </c>
      <c r="FD217" s="451"/>
      <c r="FE217" s="451"/>
      <c r="FF217" s="451"/>
      <c r="FG217" s="451">
        <v>0</v>
      </c>
      <c r="FH217" s="451"/>
      <c r="FI217" s="451"/>
      <c r="FJ217" s="451"/>
      <c r="FK217" s="479">
        <f t="shared" si="91"/>
        <v>0</v>
      </c>
      <c r="FL217" s="479"/>
      <c r="FM217" s="479"/>
      <c r="FN217" s="479"/>
      <c r="FO217" s="479"/>
      <c r="FP217" s="479"/>
      <c r="FQ217" s="479"/>
      <c r="FR217" s="451">
        <v>0</v>
      </c>
      <c r="FS217" s="451"/>
      <c r="FT217" s="451"/>
      <c r="FU217" s="451"/>
      <c r="FV217" s="451"/>
      <c r="FW217" s="451"/>
      <c r="FX217" s="451"/>
      <c r="FY217" s="451">
        <v>0</v>
      </c>
      <c r="FZ217" s="451"/>
      <c r="GA217" s="451"/>
      <c r="GB217" s="451"/>
      <c r="GC217" s="451"/>
      <c r="GD217" s="451"/>
      <c r="GE217" s="451"/>
      <c r="GF217" s="480">
        <f t="shared" si="92"/>
        <v>0</v>
      </c>
      <c r="GG217" s="480"/>
      <c r="GH217" s="480"/>
      <c r="GI217" s="480"/>
      <c r="GJ217" s="480"/>
      <c r="GK217" s="480"/>
      <c r="GL217" s="480"/>
      <c r="GM217" s="451">
        <v>0</v>
      </c>
      <c r="GN217" s="451"/>
      <c r="GO217" s="451"/>
      <c r="GP217" s="451"/>
      <c r="GQ217" s="451"/>
      <c r="GR217" s="451"/>
      <c r="GS217" s="451"/>
      <c r="GT217" s="480">
        <f t="shared" si="93"/>
        <v>0</v>
      </c>
      <c r="GU217" s="480"/>
      <c r="GV217" s="480"/>
      <c r="GW217" s="480"/>
      <c r="GX217" s="480"/>
      <c r="GY217" s="480"/>
      <c r="GZ217" s="480"/>
    </row>
    <row r="218" spans="2:208" ht="12.75" customHeight="1">
      <c r="B218" s="543" t="s">
        <v>344</v>
      </c>
      <c r="C218" s="544"/>
      <c r="D218" s="544"/>
      <c r="E218" s="544"/>
      <c r="F218" s="544"/>
      <c r="G218" s="544"/>
      <c r="H218" s="544"/>
      <c r="I218" s="544"/>
      <c r="J218" s="544"/>
      <c r="K218" s="544"/>
      <c r="L218" s="544"/>
      <c r="M218" s="544"/>
      <c r="N218" s="544"/>
      <c r="O218" s="544"/>
      <c r="P218" s="544"/>
      <c r="Q218" s="544"/>
      <c r="R218" s="544"/>
      <c r="S218" s="544"/>
      <c r="T218" s="544"/>
      <c r="U218" s="544"/>
      <c r="V218" s="544"/>
      <c r="W218" s="545"/>
      <c r="X218" s="451">
        <v>0</v>
      </c>
      <c r="Y218" s="451"/>
      <c r="Z218" s="451"/>
      <c r="AA218" s="451"/>
      <c r="AB218" s="451"/>
      <c r="AC218" s="451"/>
      <c r="AD218" s="451"/>
      <c r="AE218" s="451">
        <v>0</v>
      </c>
      <c r="AF218" s="451"/>
      <c r="AG218" s="451"/>
      <c r="AH218" s="451"/>
      <c r="AI218" s="451"/>
      <c r="AJ218" s="451"/>
      <c r="AK218" s="451"/>
      <c r="AL218" s="479">
        <f t="shared" si="86"/>
        <v>0</v>
      </c>
      <c r="AM218" s="479"/>
      <c r="AN218" s="479"/>
      <c r="AO218" s="479"/>
      <c r="AP218" s="479"/>
      <c r="AQ218" s="479"/>
      <c r="AR218" s="479"/>
      <c r="AS218" s="451">
        <v>0</v>
      </c>
      <c r="AT218" s="451"/>
      <c r="AU218" s="451"/>
      <c r="AV218" s="451"/>
      <c r="AW218" s="451"/>
      <c r="AX218" s="451"/>
      <c r="AY218" s="451"/>
      <c r="AZ218" s="92"/>
      <c r="BA218" s="92"/>
      <c r="BB218" s="451">
        <v>0</v>
      </c>
      <c r="BC218" s="451"/>
      <c r="BD218" s="451"/>
      <c r="BE218" s="451"/>
      <c r="BF218" s="451">
        <v>0</v>
      </c>
      <c r="BG218" s="451"/>
      <c r="BH218" s="451"/>
      <c r="BI218" s="451"/>
      <c r="BJ218" s="479">
        <f t="shared" si="87"/>
        <v>0</v>
      </c>
      <c r="BK218" s="479"/>
      <c r="BL218" s="479"/>
      <c r="BM218" s="479"/>
      <c r="BN218" s="479"/>
      <c r="BO218" s="479"/>
      <c r="BP218" s="479"/>
      <c r="BQ218" s="451">
        <v>0</v>
      </c>
      <c r="BR218" s="451"/>
      <c r="BS218" s="451"/>
      <c r="BT218" s="451"/>
      <c r="BU218" s="451"/>
      <c r="BV218" s="451"/>
      <c r="BW218" s="451"/>
      <c r="BX218" s="451">
        <v>0</v>
      </c>
      <c r="BY218" s="451"/>
      <c r="BZ218" s="451"/>
      <c r="CA218" s="451"/>
      <c r="CB218" s="451"/>
      <c r="CC218" s="451"/>
      <c r="CD218" s="451"/>
      <c r="CE218" s="480">
        <f t="shared" si="88"/>
        <v>0</v>
      </c>
      <c r="CF218" s="480"/>
      <c r="CG218" s="480"/>
      <c r="CH218" s="480"/>
      <c r="CI218" s="480"/>
      <c r="CJ218" s="480"/>
      <c r="CK218" s="480"/>
      <c r="CL218" s="451">
        <v>0</v>
      </c>
      <c r="CM218" s="451"/>
      <c r="CN218" s="451"/>
      <c r="CO218" s="451"/>
      <c r="CP218" s="451"/>
      <c r="CQ218" s="451"/>
      <c r="CR218" s="451"/>
      <c r="CS218" s="480">
        <f t="shared" si="89"/>
        <v>0</v>
      </c>
      <c r="CT218" s="480"/>
      <c r="CU218" s="480"/>
      <c r="CV218" s="480"/>
      <c r="CW218" s="480"/>
      <c r="CX218" s="480"/>
      <c r="CY218" s="480"/>
      <c r="DB218" s="543" t="s">
        <v>402</v>
      </c>
      <c r="DC218" s="544"/>
      <c r="DD218" s="544"/>
      <c r="DE218" s="544"/>
      <c r="DF218" s="544"/>
      <c r="DG218" s="544"/>
      <c r="DH218" s="544"/>
      <c r="DI218" s="544"/>
      <c r="DJ218" s="544"/>
      <c r="DK218" s="544"/>
      <c r="DL218" s="544"/>
      <c r="DM218" s="544"/>
      <c r="DN218" s="544"/>
      <c r="DO218" s="544"/>
      <c r="DP218" s="544"/>
      <c r="DQ218" s="544"/>
      <c r="DR218" s="544"/>
      <c r="DS218" s="544"/>
      <c r="DT218" s="544"/>
      <c r="DU218" s="544"/>
      <c r="DV218" s="544"/>
      <c r="DW218" s="545"/>
      <c r="DX218" s="451">
        <v>0</v>
      </c>
      <c r="DY218" s="451"/>
      <c r="DZ218" s="451"/>
      <c r="EA218" s="451"/>
      <c r="EB218" s="451"/>
      <c r="EC218" s="451"/>
      <c r="ED218" s="451"/>
      <c r="EE218" s="451">
        <v>0</v>
      </c>
      <c r="EF218" s="451"/>
      <c r="EG218" s="451"/>
      <c r="EH218" s="451"/>
      <c r="EI218" s="451"/>
      <c r="EJ218" s="451"/>
      <c r="EK218" s="451"/>
      <c r="EL218" s="479">
        <f t="shared" si="90"/>
        <v>0</v>
      </c>
      <c r="EM218" s="479"/>
      <c r="EN218" s="479"/>
      <c r="EO218" s="479"/>
      <c r="EP218" s="479"/>
      <c r="EQ218" s="479"/>
      <c r="ER218" s="479"/>
      <c r="ES218" s="451">
        <v>0</v>
      </c>
      <c r="ET218" s="451"/>
      <c r="EU218" s="451"/>
      <c r="EV218" s="451"/>
      <c r="EW218" s="451"/>
      <c r="EX218" s="451"/>
      <c r="EY218" s="451"/>
      <c r="EZ218" s="92"/>
      <c r="FA218" s="92"/>
      <c r="FB218" s="92"/>
      <c r="FC218" s="451">
        <v>0</v>
      </c>
      <c r="FD218" s="451"/>
      <c r="FE218" s="451"/>
      <c r="FF218" s="451"/>
      <c r="FG218" s="451">
        <v>0</v>
      </c>
      <c r="FH218" s="451"/>
      <c r="FI218" s="451"/>
      <c r="FJ218" s="451"/>
      <c r="FK218" s="479">
        <f t="shared" si="91"/>
        <v>0</v>
      </c>
      <c r="FL218" s="479"/>
      <c r="FM218" s="479"/>
      <c r="FN218" s="479"/>
      <c r="FO218" s="479"/>
      <c r="FP218" s="479"/>
      <c r="FQ218" s="479"/>
      <c r="FR218" s="451">
        <v>0</v>
      </c>
      <c r="FS218" s="451"/>
      <c r="FT218" s="451"/>
      <c r="FU218" s="451"/>
      <c r="FV218" s="451"/>
      <c r="FW218" s="451"/>
      <c r="FX218" s="451"/>
      <c r="FY218" s="451">
        <v>0</v>
      </c>
      <c r="FZ218" s="451"/>
      <c r="GA218" s="451"/>
      <c r="GB218" s="451"/>
      <c r="GC218" s="451"/>
      <c r="GD218" s="451"/>
      <c r="GE218" s="451"/>
      <c r="GF218" s="480">
        <f t="shared" si="92"/>
        <v>0</v>
      </c>
      <c r="GG218" s="480"/>
      <c r="GH218" s="480"/>
      <c r="GI218" s="480"/>
      <c r="GJ218" s="480"/>
      <c r="GK218" s="480"/>
      <c r="GL218" s="480"/>
      <c r="GM218" s="451">
        <v>0</v>
      </c>
      <c r="GN218" s="451"/>
      <c r="GO218" s="451"/>
      <c r="GP218" s="451"/>
      <c r="GQ218" s="451"/>
      <c r="GR218" s="451"/>
      <c r="GS218" s="451"/>
      <c r="GT218" s="480">
        <f t="shared" si="93"/>
        <v>0</v>
      </c>
      <c r="GU218" s="480"/>
      <c r="GV218" s="480"/>
      <c r="GW218" s="480"/>
      <c r="GX218" s="480"/>
      <c r="GY218" s="480"/>
      <c r="GZ218" s="480"/>
    </row>
    <row r="219" spans="2:208" ht="12.75" customHeight="1">
      <c r="B219" s="543" t="s">
        <v>345</v>
      </c>
      <c r="C219" s="544"/>
      <c r="D219" s="544"/>
      <c r="E219" s="544"/>
      <c r="F219" s="544"/>
      <c r="G219" s="544"/>
      <c r="H219" s="544"/>
      <c r="I219" s="544"/>
      <c r="J219" s="544"/>
      <c r="K219" s="544"/>
      <c r="L219" s="544"/>
      <c r="M219" s="544"/>
      <c r="N219" s="544"/>
      <c r="O219" s="544"/>
      <c r="P219" s="544"/>
      <c r="Q219" s="544"/>
      <c r="R219" s="544"/>
      <c r="S219" s="544"/>
      <c r="T219" s="544"/>
      <c r="U219" s="544"/>
      <c r="V219" s="544"/>
      <c r="W219" s="545"/>
      <c r="X219" s="451">
        <v>0</v>
      </c>
      <c r="Y219" s="451"/>
      <c r="Z219" s="451"/>
      <c r="AA219" s="451"/>
      <c r="AB219" s="451"/>
      <c r="AC219" s="451"/>
      <c r="AD219" s="451"/>
      <c r="AE219" s="451">
        <v>0</v>
      </c>
      <c r="AF219" s="451"/>
      <c r="AG219" s="451"/>
      <c r="AH219" s="451"/>
      <c r="AI219" s="451"/>
      <c r="AJ219" s="451"/>
      <c r="AK219" s="451"/>
      <c r="AL219" s="479">
        <f t="shared" si="86"/>
        <v>0</v>
      </c>
      <c r="AM219" s="479"/>
      <c r="AN219" s="479"/>
      <c r="AO219" s="479"/>
      <c r="AP219" s="479"/>
      <c r="AQ219" s="479"/>
      <c r="AR219" s="479"/>
      <c r="AS219" s="451">
        <v>0</v>
      </c>
      <c r="AT219" s="451"/>
      <c r="AU219" s="451"/>
      <c r="AV219" s="451"/>
      <c r="AW219" s="451"/>
      <c r="AX219" s="451"/>
      <c r="AY219" s="451"/>
      <c r="AZ219" s="92"/>
      <c r="BA219" s="92"/>
      <c r="BB219" s="451">
        <v>0</v>
      </c>
      <c r="BC219" s="451"/>
      <c r="BD219" s="451"/>
      <c r="BE219" s="451"/>
      <c r="BF219" s="451">
        <v>0</v>
      </c>
      <c r="BG219" s="451"/>
      <c r="BH219" s="451"/>
      <c r="BI219" s="451"/>
      <c r="BJ219" s="479">
        <f t="shared" si="87"/>
        <v>0</v>
      </c>
      <c r="BK219" s="479"/>
      <c r="BL219" s="479"/>
      <c r="BM219" s="479"/>
      <c r="BN219" s="479"/>
      <c r="BO219" s="479"/>
      <c r="BP219" s="479"/>
      <c r="BQ219" s="451">
        <v>0</v>
      </c>
      <c r="BR219" s="451"/>
      <c r="BS219" s="451"/>
      <c r="BT219" s="451"/>
      <c r="BU219" s="451"/>
      <c r="BV219" s="451"/>
      <c r="BW219" s="451"/>
      <c r="BX219" s="451">
        <v>0</v>
      </c>
      <c r="BY219" s="451"/>
      <c r="BZ219" s="451"/>
      <c r="CA219" s="451"/>
      <c r="CB219" s="451"/>
      <c r="CC219" s="451"/>
      <c r="CD219" s="451"/>
      <c r="CE219" s="480">
        <f t="shared" si="88"/>
        <v>0</v>
      </c>
      <c r="CF219" s="480"/>
      <c r="CG219" s="480"/>
      <c r="CH219" s="480"/>
      <c r="CI219" s="480"/>
      <c r="CJ219" s="480"/>
      <c r="CK219" s="480"/>
      <c r="CL219" s="451">
        <v>0</v>
      </c>
      <c r="CM219" s="451"/>
      <c r="CN219" s="451"/>
      <c r="CO219" s="451"/>
      <c r="CP219" s="451"/>
      <c r="CQ219" s="451"/>
      <c r="CR219" s="451"/>
      <c r="CS219" s="480">
        <f t="shared" si="89"/>
        <v>0</v>
      </c>
      <c r="CT219" s="480"/>
      <c r="CU219" s="480"/>
      <c r="CV219" s="480"/>
      <c r="CW219" s="480"/>
      <c r="CX219" s="480"/>
      <c r="CY219" s="480"/>
      <c r="DB219" s="543" t="s">
        <v>403</v>
      </c>
      <c r="DC219" s="544"/>
      <c r="DD219" s="544"/>
      <c r="DE219" s="544"/>
      <c r="DF219" s="544"/>
      <c r="DG219" s="544"/>
      <c r="DH219" s="544"/>
      <c r="DI219" s="544"/>
      <c r="DJ219" s="544"/>
      <c r="DK219" s="544"/>
      <c r="DL219" s="544"/>
      <c r="DM219" s="544"/>
      <c r="DN219" s="544"/>
      <c r="DO219" s="544"/>
      <c r="DP219" s="544"/>
      <c r="DQ219" s="544"/>
      <c r="DR219" s="544"/>
      <c r="DS219" s="544"/>
      <c r="DT219" s="544"/>
      <c r="DU219" s="544"/>
      <c r="DV219" s="544"/>
      <c r="DW219" s="545"/>
      <c r="DX219" s="451">
        <v>0</v>
      </c>
      <c r="DY219" s="451"/>
      <c r="DZ219" s="451"/>
      <c r="EA219" s="451"/>
      <c r="EB219" s="451"/>
      <c r="EC219" s="451"/>
      <c r="ED219" s="451"/>
      <c r="EE219" s="451">
        <v>0</v>
      </c>
      <c r="EF219" s="451"/>
      <c r="EG219" s="451"/>
      <c r="EH219" s="451"/>
      <c r="EI219" s="451"/>
      <c r="EJ219" s="451"/>
      <c r="EK219" s="451"/>
      <c r="EL219" s="479">
        <f t="shared" si="90"/>
        <v>0</v>
      </c>
      <c r="EM219" s="479"/>
      <c r="EN219" s="479"/>
      <c r="EO219" s="479"/>
      <c r="EP219" s="479"/>
      <c r="EQ219" s="479"/>
      <c r="ER219" s="479"/>
      <c r="ES219" s="451">
        <v>0</v>
      </c>
      <c r="ET219" s="451"/>
      <c r="EU219" s="451"/>
      <c r="EV219" s="451"/>
      <c r="EW219" s="451"/>
      <c r="EX219" s="451"/>
      <c r="EY219" s="451"/>
      <c r="EZ219" s="92"/>
      <c r="FA219" s="92"/>
      <c r="FB219" s="92"/>
      <c r="FC219" s="451">
        <v>0</v>
      </c>
      <c r="FD219" s="451"/>
      <c r="FE219" s="451"/>
      <c r="FF219" s="451"/>
      <c r="FG219" s="451">
        <v>0</v>
      </c>
      <c r="FH219" s="451"/>
      <c r="FI219" s="451"/>
      <c r="FJ219" s="451"/>
      <c r="FK219" s="479">
        <f t="shared" si="91"/>
        <v>0</v>
      </c>
      <c r="FL219" s="479"/>
      <c r="FM219" s="479"/>
      <c r="FN219" s="479"/>
      <c r="FO219" s="479"/>
      <c r="FP219" s="479"/>
      <c r="FQ219" s="479"/>
      <c r="FR219" s="451">
        <v>0</v>
      </c>
      <c r="FS219" s="451"/>
      <c r="FT219" s="451"/>
      <c r="FU219" s="451"/>
      <c r="FV219" s="451"/>
      <c r="FW219" s="451"/>
      <c r="FX219" s="451"/>
      <c r="FY219" s="451">
        <v>0</v>
      </c>
      <c r="FZ219" s="451"/>
      <c r="GA219" s="451"/>
      <c r="GB219" s="451"/>
      <c r="GC219" s="451"/>
      <c r="GD219" s="451"/>
      <c r="GE219" s="451"/>
      <c r="GF219" s="480">
        <f t="shared" si="92"/>
        <v>0</v>
      </c>
      <c r="GG219" s="480"/>
      <c r="GH219" s="480"/>
      <c r="GI219" s="480"/>
      <c r="GJ219" s="480"/>
      <c r="GK219" s="480"/>
      <c r="GL219" s="480"/>
      <c r="GM219" s="451">
        <v>0</v>
      </c>
      <c r="GN219" s="451"/>
      <c r="GO219" s="451"/>
      <c r="GP219" s="451"/>
      <c r="GQ219" s="451"/>
      <c r="GR219" s="451"/>
      <c r="GS219" s="451"/>
      <c r="GT219" s="480">
        <f t="shared" si="93"/>
        <v>0</v>
      </c>
      <c r="GU219" s="480"/>
      <c r="GV219" s="480"/>
      <c r="GW219" s="480"/>
      <c r="GX219" s="480"/>
      <c r="GY219" s="480"/>
      <c r="GZ219" s="480"/>
    </row>
    <row r="220" spans="2:208" ht="12.75" customHeight="1">
      <c r="B220" s="540" t="s">
        <v>346</v>
      </c>
      <c r="C220" s="541"/>
      <c r="D220" s="541"/>
      <c r="E220" s="541"/>
      <c r="F220" s="541"/>
      <c r="G220" s="541"/>
      <c r="H220" s="541"/>
      <c r="I220" s="541"/>
      <c r="J220" s="541"/>
      <c r="K220" s="541"/>
      <c r="L220" s="541"/>
      <c r="M220" s="541"/>
      <c r="N220" s="541"/>
      <c r="O220" s="541"/>
      <c r="P220" s="541"/>
      <c r="Q220" s="541"/>
      <c r="R220" s="541"/>
      <c r="S220" s="541"/>
      <c r="T220" s="541"/>
      <c r="U220" s="541"/>
      <c r="V220" s="541"/>
      <c r="W220" s="542"/>
      <c r="X220" s="451">
        <v>0</v>
      </c>
      <c r="Y220" s="451"/>
      <c r="Z220" s="451"/>
      <c r="AA220" s="451"/>
      <c r="AB220" s="451"/>
      <c r="AC220" s="451"/>
      <c r="AD220" s="451"/>
      <c r="AE220" s="451">
        <v>0</v>
      </c>
      <c r="AF220" s="451"/>
      <c r="AG220" s="451"/>
      <c r="AH220" s="451"/>
      <c r="AI220" s="451"/>
      <c r="AJ220" s="451"/>
      <c r="AK220" s="451"/>
      <c r="AL220" s="479">
        <f t="shared" si="86"/>
        <v>0</v>
      </c>
      <c r="AM220" s="479"/>
      <c r="AN220" s="479"/>
      <c r="AO220" s="479"/>
      <c r="AP220" s="479"/>
      <c r="AQ220" s="479"/>
      <c r="AR220" s="479"/>
      <c r="AS220" s="451">
        <v>0</v>
      </c>
      <c r="AT220" s="451"/>
      <c r="AU220" s="451"/>
      <c r="AV220" s="451"/>
      <c r="AW220" s="451"/>
      <c r="AX220" s="451"/>
      <c r="AY220" s="451"/>
      <c r="AZ220" s="92"/>
      <c r="BA220" s="92"/>
      <c r="BB220" s="451">
        <v>0</v>
      </c>
      <c r="BC220" s="451"/>
      <c r="BD220" s="451"/>
      <c r="BE220" s="451"/>
      <c r="BF220" s="451">
        <v>0</v>
      </c>
      <c r="BG220" s="451"/>
      <c r="BH220" s="451"/>
      <c r="BI220" s="451"/>
      <c r="BJ220" s="479">
        <f t="shared" si="87"/>
        <v>0</v>
      </c>
      <c r="BK220" s="479"/>
      <c r="BL220" s="479"/>
      <c r="BM220" s="479"/>
      <c r="BN220" s="479"/>
      <c r="BO220" s="479"/>
      <c r="BP220" s="479"/>
      <c r="BQ220" s="451">
        <v>0</v>
      </c>
      <c r="BR220" s="451"/>
      <c r="BS220" s="451"/>
      <c r="BT220" s="451"/>
      <c r="BU220" s="451"/>
      <c r="BV220" s="451"/>
      <c r="BW220" s="451"/>
      <c r="BX220" s="451">
        <v>0</v>
      </c>
      <c r="BY220" s="451"/>
      <c r="BZ220" s="451"/>
      <c r="CA220" s="451"/>
      <c r="CB220" s="451"/>
      <c r="CC220" s="451"/>
      <c r="CD220" s="451"/>
      <c r="CE220" s="480">
        <f t="shared" si="88"/>
        <v>0</v>
      </c>
      <c r="CF220" s="480"/>
      <c r="CG220" s="480"/>
      <c r="CH220" s="480"/>
      <c r="CI220" s="480"/>
      <c r="CJ220" s="480"/>
      <c r="CK220" s="480"/>
      <c r="CL220" s="451">
        <v>0</v>
      </c>
      <c r="CM220" s="451"/>
      <c r="CN220" s="451"/>
      <c r="CO220" s="451"/>
      <c r="CP220" s="451"/>
      <c r="CQ220" s="451"/>
      <c r="CR220" s="451"/>
      <c r="CS220" s="480">
        <f t="shared" si="89"/>
        <v>0</v>
      </c>
      <c r="CT220" s="480"/>
      <c r="CU220" s="480"/>
      <c r="CV220" s="480"/>
      <c r="CW220" s="480"/>
      <c r="CX220" s="480"/>
      <c r="CY220" s="480"/>
      <c r="DB220" s="540" t="s">
        <v>404</v>
      </c>
      <c r="DC220" s="541"/>
      <c r="DD220" s="541"/>
      <c r="DE220" s="541"/>
      <c r="DF220" s="541"/>
      <c r="DG220" s="541"/>
      <c r="DH220" s="541"/>
      <c r="DI220" s="541"/>
      <c r="DJ220" s="541"/>
      <c r="DK220" s="541"/>
      <c r="DL220" s="541"/>
      <c r="DM220" s="541"/>
      <c r="DN220" s="541"/>
      <c r="DO220" s="541"/>
      <c r="DP220" s="541"/>
      <c r="DQ220" s="541"/>
      <c r="DR220" s="541"/>
      <c r="DS220" s="541"/>
      <c r="DT220" s="541"/>
      <c r="DU220" s="541"/>
      <c r="DV220" s="541"/>
      <c r="DW220" s="542"/>
      <c r="DX220" s="451">
        <v>0</v>
      </c>
      <c r="DY220" s="451"/>
      <c r="DZ220" s="451"/>
      <c r="EA220" s="451"/>
      <c r="EB220" s="451"/>
      <c r="EC220" s="451"/>
      <c r="ED220" s="451"/>
      <c r="EE220" s="451">
        <v>0</v>
      </c>
      <c r="EF220" s="451"/>
      <c r="EG220" s="451"/>
      <c r="EH220" s="451"/>
      <c r="EI220" s="451"/>
      <c r="EJ220" s="451"/>
      <c r="EK220" s="451"/>
      <c r="EL220" s="479">
        <f t="shared" si="90"/>
        <v>0</v>
      </c>
      <c r="EM220" s="479"/>
      <c r="EN220" s="479"/>
      <c r="EO220" s="479"/>
      <c r="EP220" s="479"/>
      <c r="EQ220" s="479"/>
      <c r="ER220" s="479"/>
      <c r="ES220" s="451">
        <v>0</v>
      </c>
      <c r="ET220" s="451"/>
      <c r="EU220" s="451"/>
      <c r="EV220" s="451"/>
      <c r="EW220" s="451"/>
      <c r="EX220" s="451"/>
      <c r="EY220" s="451"/>
      <c r="EZ220" s="92"/>
      <c r="FA220" s="92"/>
      <c r="FB220" s="92"/>
      <c r="FC220" s="451">
        <v>0</v>
      </c>
      <c r="FD220" s="451"/>
      <c r="FE220" s="451"/>
      <c r="FF220" s="451"/>
      <c r="FG220" s="451">
        <v>0</v>
      </c>
      <c r="FH220" s="451"/>
      <c r="FI220" s="451"/>
      <c r="FJ220" s="451"/>
      <c r="FK220" s="479">
        <f t="shared" si="91"/>
        <v>0</v>
      </c>
      <c r="FL220" s="479"/>
      <c r="FM220" s="479"/>
      <c r="FN220" s="479"/>
      <c r="FO220" s="479"/>
      <c r="FP220" s="479"/>
      <c r="FQ220" s="479"/>
      <c r="FR220" s="451">
        <v>0</v>
      </c>
      <c r="FS220" s="451"/>
      <c r="FT220" s="451"/>
      <c r="FU220" s="451"/>
      <c r="FV220" s="451"/>
      <c r="FW220" s="451"/>
      <c r="FX220" s="451"/>
      <c r="FY220" s="451">
        <v>0</v>
      </c>
      <c r="FZ220" s="451"/>
      <c r="GA220" s="451"/>
      <c r="GB220" s="451"/>
      <c r="GC220" s="451"/>
      <c r="GD220" s="451"/>
      <c r="GE220" s="451"/>
      <c r="GF220" s="480">
        <f t="shared" si="92"/>
        <v>0</v>
      </c>
      <c r="GG220" s="480"/>
      <c r="GH220" s="480"/>
      <c r="GI220" s="480"/>
      <c r="GJ220" s="480"/>
      <c r="GK220" s="480"/>
      <c r="GL220" s="480"/>
      <c r="GM220" s="451">
        <v>0</v>
      </c>
      <c r="GN220" s="451"/>
      <c r="GO220" s="451"/>
      <c r="GP220" s="451"/>
      <c r="GQ220" s="451"/>
      <c r="GR220" s="451"/>
      <c r="GS220" s="451"/>
      <c r="GT220" s="480">
        <f t="shared" si="93"/>
        <v>0</v>
      </c>
      <c r="GU220" s="480"/>
      <c r="GV220" s="480"/>
      <c r="GW220" s="480"/>
      <c r="GX220" s="480"/>
      <c r="GY220" s="480"/>
      <c r="GZ220" s="480"/>
    </row>
    <row r="221" spans="2:208" ht="12.75" customHeight="1" thickBot="1">
      <c r="B221" s="511" t="s">
        <v>347</v>
      </c>
      <c r="C221" s="512"/>
      <c r="D221" s="512"/>
      <c r="E221" s="512"/>
      <c r="F221" s="512"/>
      <c r="G221" s="512"/>
      <c r="H221" s="512"/>
      <c r="I221" s="512"/>
      <c r="J221" s="512"/>
      <c r="K221" s="512"/>
      <c r="L221" s="512"/>
      <c r="M221" s="512"/>
      <c r="N221" s="512"/>
      <c r="O221" s="512"/>
      <c r="P221" s="512"/>
      <c r="Q221" s="512"/>
      <c r="R221" s="512"/>
      <c r="S221" s="512"/>
      <c r="T221" s="512"/>
      <c r="U221" s="512"/>
      <c r="V221" s="512"/>
      <c r="W221" s="435"/>
      <c r="X221" s="447">
        <f>SUM(X214:AD220)</f>
        <v>0</v>
      </c>
      <c r="Y221" s="447"/>
      <c r="Z221" s="447"/>
      <c r="AA221" s="447"/>
      <c r="AB221" s="447"/>
      <c r="AC221" s="447"/>
      <c r="AD221" s="447"/>
      <c r="AE221" s="447">
        <f>SUM(AE214:AK220)</f>
        <v>0</v>
      </c>
      <c r="AF221" s="447"/>
      <c r="AG221" s="447"/>
      <c r="AH221" s="447"/>
      <c r="AI221" s="447"/>
      <c r="AJ221" s="447"/>
      <c r="AK221" s="447"/>
      <c r="AL221" s="447">
        <f>SUM(AL214:AR220)</f>
        <v>0</v>
      </c>
      <c r="AM221" s="447"/>
      <c r="AN221" s="447"/>
      <c r="AO221" s="447"/>
      <c r="AP221" s="447"/>
      <c r="AQ221" s="447"/>
      <c r="AR221" s="447"/>
      <c r="AS221" s="447">
        <f>SUM(AS214:AY220)</f>
        <v>0</v>
      </c>
      <c r="AT221" s="447"/>
      <c r="AU221" s="447"/>
      <c r="AV221" s="447"/>
      <c r="AW221" s="447"/>
      <c r="AX221" s="447"/>
      <c r="AY221" s="447"/>
      <c r="BB221" s="432">
        <f>SUM(BB214:BE220)</f>
        <v>0</v>
      </c>
      <c r="BC221" s="433"/>
      <c r="BD221" s="433"/>
      <c r="BE221" s="434"/>
      <c r="BF221" s="438">
        <f>SUM(BF214:BI220)</f>
        <v>0</v>
      </c>
      <c r="BG221" s="433"/>
      <c r="BH221" s="433"/>
      <c r="BI221" s="434"/>
      <c r="BJ221" s="438">
        <f>SUM(BJ214:BP220)</f>
        <v>0</v>
      </c>
      <c r="BK221" s="433"/>
      <c r="BL221" s="433"/>
      <c r="BM221" s="433"/>
      <c r="BN221" s="433"/>
      <c r="BO221" s="433"/>
      <c r="BP221" s="434"/>
      <c r="BQ221" s="438">
        <f>SUM(BQ214:BW220)</f>
        <v>0</v>
      </c>
      <c r="BR221" s="433"/>
      <c r="BS221" s="433"/>
      <c r="BT221" s="433"/>
      <c r="BU221" s="433"/>
      <c r="BV221" s="433"/>
      <c r="BW221" s="434"/>
      <c r="BX221" s="438">
        <f>SUM(BX214:CD220)</f>
        <v>0</v>
      </c>
      <c r="BY221" s="433"/>
      <c r="BZ221" s="433"/>
      <c r="CA221" s="433"/>
      <c r="CB221" s="433"/>
      <c r="CC221" s="433"/>
      <c r="CD221" s="434"/>
      <c r="CE221" s="438">
        <f>SUM(CE214:CK220)</f>
        <v>0</v>
      </c>
      <c r="CF221" s="433"/>
      <c r="CG221" s="433"/>
      <c r="CH221" s="433"/>
      <c r="CI221" s="433"/>
      <c r="CJ221" s="433"/>
      <c r="CK221" s="434"/>
      <c r="CL221" s="438">
        <f>SUM(CL214:CR220)</f>
        <v>0</v>
      </c>
      <c r="CM221" s="433"/>
      <c r="CN221" s="433"/>
      <c r="CO221" s="433"/>
      <c r="CP221" s="433"/>
      <c r="CQ221" s="433"/>
      <c r="CR221" s="434"/>
      <c r="CS221" s="438">
        <f>SUM(CS214:CY220)</f>
        <v>0</v>
      </c>
      <c r="CT221" s="433"/>
      <c r="CU221" s="433"/>
      <c r="CV221" s="433"/>
      <c r="CW221" s="433"/>
      <c r="CX221" s="433"/>
      <c r="CY221" s="434"/>
      <c r="DB221" s="511" t="s">
        <v>405</v>
      </c>
      <c r="DC221" s="512"/>
      <c r="DD221" s="512"/>
      <c r="DE221" s="512"/>
      <c r="DF221" s="512"/>
      <c r="DG221" s="512"/>
      <c r="DH221" s="512"/>
      <c r="DI221" s="512"/>
      <c r="DJ221" s="512"/>
      <c r="DK221" s="512"/>
      <c r="DL221" s="512"/>
      <c r="DM221" s="512"/>
      <c r="DN221" s="512"/>
      <c r="DO221" s="512"/>
      <c r="DP221" s="512"/>
      <c r="DQ221" s="512"/>
      <c r="DR221" s="512"/>
      <c r="DS221" s="512"/>
      <c r="DT221" s="512"/>
      <c r="DU221" s="512"/>
      <c r="DV221" s="512"/>
      <c r="DW221" s="435"/>
      <c r="DX221" s="447">
        <f>SUM(DX214:ED220)</f>
        <v>0</v>
      </c>
      <c r="DY221" s="447"/>
      <c r="DZ221" s="447"/>
      <c r="EA221" s="447"/>
      <c r="EB221" s="447"/>
      <c r="EC221" s="447"/>
      <c r="ED221" s="447"/>
      <c r="EE221" s="447">
        <f>SUM(EE214:EK220)</f>
        <v>0</v>
      </c>
      <c r="EF221" s="447"/>
      <c r="EG221" s="447"/>
      <c r="EH221" s="447"/>
      <c r="EI221" s="447"/>
      <c r="EJ221" s="447"/>
      <c r="EK221" s="447"/>
      <c r="EL221" s="447">
        <f>SUM(EL214:ER220)</f>
        <v>0</v>
      </c>
      <c r="EM221" s="447"/>
      <c r="EN221" s="447"/>
      <c r="EO221" s="447"/>
      <c r="EP221" s="447"/>
      <c r="EQ221" s="447"/>
      <c r="ER221" s="447"/>
      <c r="ES221" s="447">
        <f>SUM(ES214:EY220)</f>
        <v>0</v>
      </c>
      <c r="ET221" s="447"/>
      <c r="EU221" s="447"/>
      <c r="EV221" s="447"/>
      <c r="EW221" s="447"/>
      <c r="EX221" s="447"/>
      <c r="EY221" s="447"/>
      <c r="EZ221" s="16">
        <f>SUM(EZ214:FG220)</f>
        <v>0</v>
      </c>
      <c r="FA221" s="16">
        <f>SUM(FA214:FH220)</f>
        <v>0</v>
      </c>
      <c r="FC221" s="432">
        <f>SUM(FC214:FF220)</f>
        <v>0</v>
      </c>
      <c r="FD221" s="433"/>
      <c r="FE221" s="433"/>
      <c r="FF221" s="434"/>
      <c r="FG221" s="438">
        <f>SUM(FG214:FJ220)</f>
        <v>0</v>
      </c>
      <c r="FH221" s="433"/>
      <c r="FI221" s="433"/>
      <c r="FJ221" s="434"/>
      <c r="FK221" s="438">
        <f>SUM(FK214:FQ220)</f>
        <v>0</v>
      </c>
      <c r="FL221" s="433"/>
      <c r="FM221" s="433"/>
      <c r="FN221" s="433"/>
      <c r="FO221" s="433"/>
      <c r="FP221" s="433"/>
      <c r="FQ221" s="434"/>
      <c r="FR221" s="438">
        <f>SUM(FR214:FX220)</f>
        <v>0</v>
      </c>
      <c r="FS221" s="433"/>
      <c r="FT221" s="433"/>
      <c r="FU221" s="433"/>
      <c r="FV221" s="433"/>
      <c r="FW221" s="433"/>
      <c r="FX221" s="434"/>
      <c r="FY221" s="438">
        <f>SUM(FY214:GE220)</f>
        <v>0</v>
      </c>
      <c r="FZ221" s="433"/>
      <c r="GA221" s="433"/>
      <c r="GB221" s="433"/>
      <c r="GC221" s="433"/>
      <c r="GD221" s="433"/>
      <c r="GE221" s="434"/>
      <c r="GF221" s="438">
        <f>SUM(GF214:GL220)</f>
        <v>0</v>
      </c>
      <c r="GG221" s="433"/>
      <c r="GH221" s="433"/>
      <c r="GI221" s="433"/>
      <c r="GJ221" s="433"/>
      <c r="GK221" s="433"/>
      <c r="GL221" s="434"/>
      <c r="GM221" s="438">
        <f>SUM(GM214:GS220)</f>
        <v>0</v>
      </c>
      <c r="GN221" s="433"/>
      <c r="GO221" s="433"/>
      <c r="GP221" s="433"/>
      <c r="GQ221" s="433"/>
      <c r="GR221" s="433"/>
      <c r="GS221" s="434"/>
      <c r="GT221" s="438">
        <f>SUM(GT214:GZ220)</f>
        <v>0</v>
      </c>
      <c r="GU221" s="433"/>
      <c r="GV221" s="433"/>
      <c r="GW221" s="433"/>
      <c r="GX221" s="433"/>
      <c r="GY221" s="433"/>
      <c r="GZ221" s="491"/>
    </row>
    <row r="222" spans="2:208" ht="12.75" customHeight="1" thickTop="1">
      <c r="B222" s="547" t="s">
        <v>348</v>
      </c>
      <c r="C222" s="548"/>
      <c r="D222" s="548"/>
      <c r="E222" s="548"/>
      <c r="F222" s="548"/>
      <c r="G222" s="548"/>
      <c r="H222" s="548"/>
      <c r="I222" s="548"/>
      <c r="J222" s="548"/>
      <c r="K222" s="548"/>
      <c r="L222" s="548"/>
      <c r="M222" s="548"/>
      <c r="N222" s="548"/>
      <c r="O222" s="548"/>
      <c r="P222" s="548"/>
      <c r="Q222" s="548"/>
      <c r="R222" s="548"/>
      <c r="S222" s="548"/>
      <c r="T222" s="548"/>
      <c r="U222" s="548"/>
      <c r="V222" s="548"/>
      <c r="W222" s="549"/>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3"/>
      <c r="AY222" s="483"/>
      <c r="BB222" s="466"/>
      <c r="BC222" s="467"/>
      <c r="BD222" s="467"/>
      <c r="BE222" s="468"/>
      <c r="BF222" s="469"/>
      <c r="BG222" s="467"/>
      <c r="BH222" s="467"/>
      <c r="BI222" s="468"/>
      <c r="BJ222" s="469"/>
      <c r="BK222" s="467"/>
      <c r="BL222" s="467"/>
      <c r="BM222" s="467"/>
      <c r="BN222" s="467"/>
      <c r="BO222" s="467"/>
      <c r="BP222" s="468"/>
      <c r="BQ222" s="469"/>
      <c r="BR222" s="467"/>
      <c r="BS222" s="467"/>
      <c r="BT222" s="467"/>
      <c r="BU222" s="467"/>
      <c r="BV222" s="467"/>
      <c r="BW222" s="468"/>
      <c r="BX222" s="469"/>
      <c r="BY222" s="467"/>
      <c r="BZ222" s="467"/>
      <c r="CA222" s="467"/>
      <c r="CB222" s="467"/>
      <c r="CC222" s="467"/>
      <c r="CD222" s="468"/>
      <c r="CE222" s="469"/>
      <c r="CF222" s="467"/>
      <c r="CG222" s="467"/>
      <c r="CH222" s="467"/>
      <c r="CI222" s="467"/>
      <c r="CJ222" s="467"/>
      <c r="CK222" s="468"/>
      <c r="CL222" s="469"/>
      <c r="CM222" s="467"/>
      <c r="CN222" s="467"/>
      <c r="CO222" s="467"/>
      <c r="CP222" s="467"/>
      <c r="CQ222" s="467"/>
      <c r="CR222" s="468"/>
      <c r="CS222" s="469"/>
      <c r="CT222" s="467"/>
      <c r="CU222" s="467"/>
      <c r="CV222" s="467"/>
      <c r="CW222" s="467"/>
      <c r="CX222" s="467"/>
      <c r="CY222" s="470"/>
      <c r="DB222" s="547" t="s">
        <v>406</v>
      </c>
      <c r="DC222" s="548"/>
      <c r="DD222" s="548"/>
      <c r="DE222" s="548"/>
      <c r="DF222" s="548"/>
      <c r="DG222" s="548"/>
      <c r="DH222" s="548"/>
      <c r="DI222" s="548"/>
      <c r="DJ222" s="548"/>
      <c r="DK222" s="548"/>
      <c r="DL222" s="548"/>
      <c r="DM222" s="548"/>
      <c r="DN222" s="548"/>
      <c r="DO222" s="548"/>
      <c r="DP222" s="548"/>
      <c r="DQ222" s="548"/>
      <c r="DR222" s="548"/>
      <c r="DS222" s="548"/>
      <c r="DT222" s="548"/>
      <c r="DU222" s="548"/>
      <c r="DV222" s="548"/>
      <c r="DW222" s="549"/>
      <c r="DX222" s="483"/>
      <c r="DY222" s="483"/>
      <c r="DZ222" s="483"/>
      <c r="EA222" s="483"/>
      <c r="EB222" s="483"/>
      <c r="EC222" s="483"/>
      <c r="ED222" s="483"/>
      <c r="EE222" s="483"/>
      <c r="EF222" s="483"/>
      <c r="EG222" s="483"/>
      <c r="EH222" s="483"/>
      <c r="EI222" s="483"/>
      <c r="EJ222" s="483"/>
      <c r="EK222" s="483"/>
      <c r="EL222" s="483"/>
      <c r="EM222" s="483"/>
      <c r="EN222" s="483"/>
      <c r="EO222" s="483"/>
      <c r="EP222" s="483"/>
      <c r="EQ222" s="483"/>
      <c r="ER222" s="483"/>
      <c r="ES222" s="483"/>
      <c r="ET222" s="483"/>
      <c r="EU222" s="483"/>
      <c r="EV222" s="483"/>
      <c r="EW222" s="483"/>
      <c r="EX222" s="483"/>
      <c r="EY222" s="483"/>
      <c r="FC222" s="466"/>
      <c r="FD222" s="467"/>
      <c r="FE222" s="467"/>
      <c r="FF222" s="468"/>
      <c r="FG222" s="469"/>
      <c r="FH222" s="467"/>
      <c r="FI222" s="467"/>
      <c r="FJ222" s="468"/>
      <c r="FK222" s="469"/>
      <c r="FL222" s="467"/>
      <c r="FM222" s="467"/>
      <c r="FN222" s="467"/>
      <c r="FO222" s="467"/>
      <c r="FP222" s="467"/>
      <c r="FQ222" s="468"/>
      <c r="FR222" s="469"/>
      <c r="FS222" s="467"/>
      <c r="FT222" s="467"/>
      <c r="FU222" s="467"/>
      <c r="FV222" s="467"/>
      <c r="FW222" s="467"/>
      <c r="FX222" s="468"/>
      <c r="FY222" s="469"/>
      <c r="FZ222" s="467"/>
      <c r="GA222" s="467"/>
      <c r="GB222" s="467"/>
      <c r="GC222" s="467"/>
      <c r="GD222" s="467"/>
      <c r="GE222" s="468"/>
      <c r="GF222" s="469"/>
      <c r="GG222" s="467"/>
      <c r="GH222" s="467"/>
      <c r="GI222" s="467"/>
      <c r="GJ222" s="467"/>
      <c r="GK222" s="467"/>
      <c r="GL222" s="468"/>
      <c r="GM222" s="469"/>
      <c r="GN222" s="467"/>
      <c r="GO222" s="467"/>
      <c r="GP222" s="467"/>
      <c r="GQ222" s="467"/>
      <c r="GR222" s="467"/>
      <c r="GS222" s="468"/>
      <c r="GT222" s="469"/>
      <c r="GU222" s="467"/>
      <c r="GV222" s="467"/>
      <c r="GW222" s="467"/>
      <c r="GX222" s="467"/>
      <c r="GY222" s="467"/>
      <c r="GZ222" s="470"/>
    </row>
    <row r="223" spans="2:208" ht="12.75" customHeight="1">
      <c r="B223" s="543" t="s">
        <v>349</v>
      </c>
      <c r="C223" s="544"/>
      <c r="D223" s="544"/>
      <c r="E223" s="544"/>
      <c r="F223" s="544"/>
      <c r="G223" s="544"/>
      <c r="H223" s="544"/>
      <c r="I223" s="544"/>
      <c r="J223" s="544"/>
      <c r="K223" s="544"/>
      <c r="L223" s="544"/>
      <c r="M223" s="544"/>
      <c r="N223" s="544"/>
      <c r="O223" s="544"/>
      <c r="P223" s="544"/>
      <c r="Q223" s="544"/>
      <c r="R223" s="544"/>
      <c r="S223" s="544"/>
      <c r="T223" s="544"/>
      <c r="U223" s="544"/>
      <c r="V223" s="544"/>
      <c r="W223" s="545"/>
      <c r="X223" s="451">
        <v>0</v>
      </c>
      <c r="Y223" s="451"/>
      <c r="Z223" s="451"/>
      <c r="AA223" s="451"/>
      <c r="AB223" s="451"/>
      <c r="AC223" s="451"/>
      <c r="AD223" s="451"/>
      <c r="AE223" s="451">
        <v>0</v>
      </c>
      <c r="AF223" s="451"/>
      <c r="AG223" s="451"/>
      <c r="AH223" s="451"/>
      <c r="AI223" s="451"/>
      <c r="AJ223" s="451"/>
      <c r="AK223" s="451"/>
      <c r="AL223" s="479">
        <f t="shared" ref="AL223:AL229" si="94">X223-AE223</f>
        <v>0</v>
      </c>
      <c r="AM223" s="479"/>
      <c r="AN223" s="479"/>
      <c r="AO223" s="479"/>
      <c r="AP223" s="479"/>
      <c r="AQ223" s="479"/>
      <c r="AR223" s="479"/>
      <c r="AS223" s="451">
        <v>0</v>
      </c>
      <c r="AT223" s="451"/>
      <c r="AU223" s="451"/>
      <c r="AV223" s="451"/>
      <c r="AW223" s="451"/>
      <c r="AX223" s="451"/>
      <c r="AY223" s="451"/>
      <c r="AZ223" s="92"/>
      <c r="BA223" s="92"/>
      <c r="BB223" s="451">
        <v>0</v>
      </c>
      <c r="BC223" s="451"/>
      <c r="BD223" s="451"/>
      <c r="BE223" s="451"/>
      <c r="BF223" s="451">
        <v>0</v>
      </c>
      <c r="BG223" s="451"/>
      <c r="BH223" s="451"/>
      <c r="BI223" s="451"/>
      <c r="BJ223" s="479">
        <f t="shared" ref="BJ223:BJ229" si="95">BB223-BF223+AS223+AL223+AE223-X223</f>
        <v>0</v>
      </c>
      <c r="BK223" s="479"/>
      <c r="BL223" s="479"/>
      <c r="BM223" s="479"/>
      <c r="BN223" s="479"/>
      <c r="BO223" s="479"/>
      <c r="BP223" s="479"/>
      <c r="BQ223" s="451">
        <v>0</v>
      </c>
      <c r="BR223" s="451"/>
      <c r="BS223" s="451"/>
      <c r="BT223" s="451"/>
      <c r="BU223" s="451"/>
      <c r="BV223" s="451"/>
      <c r="BW223" s="451"/>
      <c r="BX223" s="451">
        <v>0</v>
      </c>
      <c r="BY223" s="451"/>
      <c r="BZ223" s="451"/>
      <c r="CA223" s="451"/>
      <c r="CB223" s="451"/>
      <c r="CC223" s="451"/>
      <c r="CD223" s="451"/>
      <c r="CE223" s="480">
        <f t="shared" ref="CE223:CE229" si="96">BJ223-BQ223-BX223</f>
        <v>0</v>
      </c>
      <c r="CF223" s="480"/>
      <c r="CG223" s="480"/>
      <c r="CH223" s="480"/>
      <c r="CI223" s="480"/>
      <c r="CJ223" s="480"/>
      <c r="CK223" s="480"/>
      <c r="CL223" s="451">
        <v>0</v>
      </c>
      <c r="CM223" s="451"/>
      <c r="CN223" s="451"/>
      <c r="CO223" s="451"/>
      <c r="CP223" s="451"/>
      <c r="CQ223" s="451"/>
      <c r="CR223" s="451"/>
      <c r="CS223" s="480">
        <f t="shared" ref="CS223:CS229" si="97">CL223</f>
        <v>0</v>
      </c>
      <c r="CT223" s="480"/>
      <c r="CU223" s="480"/>
      <c r="CV223" s="480"/>
      <c r="CW223" s="480"/>
      <c r="CX223" s="480"/>
      <c r="CY223" s="480"/>
      <c r="DB223" s="543" t="s">
        <v>407</v>
      </c>
      <c r="DC223" s="544"/>
      <c r="DD223" s="544"/>
      <c r="DE223" s="544"/>
      <c r="DF223" s="544"/>
      <c r="DG223" s="544"/>
      <c r="DH223" s="544"/>
      <c r="DI223" s="544"/>
      <c r="DJ223" s="544"/>
      <c r="DK223" s="544"/>
      <c r="DL223" s="544"/>
      <c r="DM223" s="544"/>
      <c r="DN223" s="544"/>
      <c r="DO223" s="544"/>
      <c r="DP223" s="544"/>
      <c r="DQ223" s="544"/>
      <c r="DR223" s="544"/>
      <c r="DS223" s="544"/>
      <c r="DT223" s="544"/>
      <c r="DU223" s="544"/>
      <c r="DV223" s="544"/>
      <c r="DW223" s="545"/>
      <c r="DX223" s="451">
        <v>0</v>
      </c>
      <c r="DY223" s="451"/>
      <c r="DZ223" s="451"/>
      <c r="EA223" s="451"/>
      <c r="EB223" s="451"/>
      <c r="EC223" s="451"/>
      <c r="ED223" s="451"/>
      <c r="EE223" s="451">
        <v>0</v>
      </c>
      <c r="EF223" s="451"/>
      <c r="EG223" s="451"/>
      <c r="EH223" s="451"/>
      <c r="EI223" s="451"/>
      <c r="EJ223" s="451"/>
      <c r="EK223" s="451"/>
      <c r="EL223" s="479">
        <f t="shared" ref="EL223:EL229" si="98">DX223-EE223</f>
        <v>0</v>
      </c>
      <c r="EM223" s="479"/>
      <c r="EN223" s="479"/>
      <c r="EO223" s="479"/>
      <c r="EP223" s="479"/>
      <c r="EQ223" s="479"/>
      <c r="ER223" s="479"/>
      <c r="ES223" s="451">
        <v>0</v>
      </c>
      <c r="ET223" s="451"/>
      <c r="EU223" s="451"/>
      <c r="EV223" s="451"/>
      <c r="EW223" s="451"/>
      <c r="EX223" s="451"/>
      <c r="EY223" s="451"/>
      <c r="EZ223" s="92"/>
      <c r="FA223" s="92"/>
      <c r="FB223" s="92"/>
      <c r="FC223" s="451">
        <v>0</v>
      </c>
      <c r="FD223" s="451"/>
      <c r="FE223" s="451"/>
      <c r="FF223" s="451"/>
      <c r="FG223" s="451">
        <v>0</v>
      </c>
      <c r="FH223" s="451"/>
      <c r="FI223" s="451"/>
      <c r="FJ223" s="451"/>
      <c r="FK223" s="479">
        <f t="shared" ref="FK223:FK229" si="99">FC223-FG223+ES223+EL223+EE223-DX223</f>
        <v>0</v>
      </c>
      <c r="FL223" s="479"/>
      <c r="FM223" s="479"/>
      <c r="FN223" s="479"/>
      <c r="FO223" s="479"/>
      <c r="FP223" s="479"/>
      <c r="FQ223" s="479"/>
      <c r="FR223" s="451">
        <v>0</v>
      </c>
      <c r="FS223" s="451"/>
      <c r="FT223" s="451"/>
      <c r="FU223" s="451"/>
      <c r="FV223" s="451"/>
      <c r="FW223" s="451"/>
      <c r="FX223" s="451"/>
      <c r="FY223" s="451">
        <v>0</v>
      </c>
      <c r="FZ223" s="451"/>
      <c r="GA223" s="451"/>
      <c r="GB223" s="451"/>
      <c r="GC223" s="451"/>
      <c r="GD223" s="451"/>
      <c r="GE223" s="451"/>
      <c r="GF223" s="480">
        <f t="shared" ref="GF223:GF229" si="100">FK223-FR223-FY223</f>
        <v>0</v>
      </c>
      <c r="GG223" s="480"/>
      <c r="GH223" s="480"/>
      <c r="GI223" s="480"/>
      <c r="GJ223" s="480"/>
      <c r="GK223" s="480"/>
      <c r="GL223" s="480"/>
      <c r="GM223" s="451">
        <v>0</v>
      </c>
      <c r="GN223" s="451"/>
      <c r="GO223" s="451"/>
      <c r="GP223" s="451"/>
      <c r="GQ223" s="451"/>
      <c r="GR223" s="451"/>
      <c r="GS223" s="451"/>
      <c r="GT223" s="480">
        <f t="shared" ref="GT223:GT229" si="101">GM223</f>
        <v>0</v>
      </c>
      <c r="GU223" s="480"/>
      <c r="GV223" s="480"/>
      <c r="GW223" s="480"/>
      <c r="GX223" s="480"/>
      <c r="GY223" s="480"/>
      <c r="GZ223" s="480"/>
    </row>
    <row r="224" spans="2:208" ht="12.75" customHeight="1">
      <c r="B224" s="543" t="s">
        <v>350</v>
      </c>
      <c r="C224" s="544"/>
      <c r="D224" s="544"/>
      <c r="E224" s="544"/>
      <c r="F224" s="544"/>
      <c r="G224" s="544"/>
      <c r="H224" s="544"/>
      <c r="I224" s="544"/>
      <c r="J224" s="544"/>
      <c r="K224" s="544"/>
      <c r="L224" s="544"/>
      <c r="M224" s="544"/>
      <c r="N224" s="544"/>
      <c r="O224" s="544"/>
      <c r="P224" s="544"/>
      <c r="Q224" s="544"/>
      <c r="R224" s="544"/>
      <c r="S224" s="544"/>
      <c r="T224" s="544"/>
      <c r="U224" s="544"/>
      <c r="V224" s="544"/>
      <c r="W224" s="545"/>
      <c r="X224" s="451">
        <v>0</v>
      </c>
      <c r="Y224" s="451"/>
      <c r="Z224" s="451"/>
      <c r="AA224" s="451"/>
      <c r="AB224" s="451"/>
      <c r="AC224" s="451"/>
      <c r="AD224" s="451"/>
      <c r="AE224" s="451">
        <v>0</v>
      </c>
      <c r="AF224" s="451"/>
      <c r="AG224" s="451"/>
      <c r="AH224" s="451"/>
      <c r="AI224" s="451"/>
      <c r="AJ224" s="451"/>
      <c r="AK224" s="451"/>
      <c r="AL224" s="479">
        <f t="shared" si="94"/>
        <v>0</v>
      </c>
      <c r="AM224" s="479"/>
      <c r="AN224" s="479"/>
      <c r="AO224" s="479"/>
      <c r="AP224" s="479"/>
      <c r="AQ224" s="479"/>
      <c r="AR224" s="479"/>
      <c r="AS224" s="451">
        <v>0</v>
      </c>
      <c r="AT224" s="451"/>
      <c r="AU224" s="451"/>
      <c r="AV224" s="451"/>
      <c r="AW224" s="451"/>
      <c r="AX224" s="451"/>
      <c r="AY224" s="451"/>
      <c r="AZ224" s="92"/>
      <c r="BA224" s="92"/>
      <c r="BB224" s="451">
        <v>0</v>
      </c>
      <c r="BC224" s="451"/>
      <c r="BD224" s="451"/>
      <c r="BE224" s="451"/>
      <c r="BF224" s="451">
        <v>0</v>
      </c>
      <c r="BG224" s="451"/>
      <c r="BH224" s="451"/>
      <c r="BI224" s="451"/>
      <c r="BJ224" s="479">
        <f t="shared" si="95"/>
        <v>0</v>
      </c>
      <c r="BK224" s="479"/>
      <c r="BL224" s="479"/>
      <c r="BM224" s="479"/>
      <c r="BN224" s="479"/>
      <c r="BO224" s="479"/>
      <c r="BP224" s="479"/>
      <c r="BQ224" s="451">
        <v>0</v>
      </c>
      <c r="BR224" s="451"/>
      <c r="BS224" s="451"/>
      <c r="BT224" s="451"/>
      <c r="BU224" s="451"/>
      <c r="BV224" s="451"/>
      <c r="BW224" s="451"/>
      <c r="BX224" s="451">
        <v>0</v>
      </c>
      <c r="BY224" s="451"/>
      <c r="BZ224" s="451"/>
      <c r="CA224" s="451"/>
      <c r="CB224" s="451"/>
      <c r="CC224" s="451"/>
      <c r="CD224" s="451"/>
      <c r="CE224" s="480">
        <f t="shared" si="96"/>
        <v>0</v>
      </c>
      <c r="CF224" s="480"/>
      <c r="CG224" s="480"/>
      <c r="CH224" s="480"/>
      <c r="CI224" s="480"/>
      <c r="CJ224" s="480"/>
      <c r="CK224" s="480"/>
      <c r="CL224" s="451">
        <v>0</v>
      </c>
      <c r="CM224" s="451"/>
      <c r="CN224" s="451"/>
      <c r="CO224" s="451"/>
      <c r="CP224" s="451"/>
      <c r="CQ224" s="451"/>
      <c r="CR224" s="451"/>
      <c r="CS224" s="480">
        <f t="shared" si="97"/>
        <v>0</v>
      </c>
      <c r="CT224" s="480"/>
      <c r="CU224" s="480"/>
      <c r="CV224" s="480"/>
      <c r="CW224" s="480"/>
      <c r="CX224" s="480"/>
      <c r="CY224" s="480"/>
      <c r="DB224" s="543" t="s">
        <v>408</v>
      </c>
      <c r="DC224" s="544"/>
      <c r="DD224" s="544"/>
      <c r="DE224" s="544"/>
      <c r="DF224" s="544"/>
      <c r="DG224" s="544"/>
      <c r="DH224" s="544"/>
      <c r="DI224" s="544"/>
      <c r="DJ224" s="544"/>
      <c r="DK224" s="544"/>
      <c r="DL224" s="544"/>
      <c r="DM224" s="544"/>
      <c r="DN224" s="544"/>
      <c r="DO224" s="544"/>
      <c r="DP224" s="544"/>
      <c r="DQ224" s="544"/>
      <c r="DR224" s="544"/>
      <c r="DS224" s="544"/>
      <c r="DT224" s="544"/>
      <c r="DU224" s="544"/>
      <c r="DV224" s="544"/>
      <c r="DW224" s="545"/>
      <c r="DX224" s="451">
        <v>0</v>
      </c>
      <c r="DY224" s="451"/>
      <c r="DZ224" s="451"/>
      <c r="EA224" s="451"/>
      <c r="EB224" s="451"/>
      <c r="EC224" s="451"/>
      <c r="ED224" s="451"/>
      <c r="EE224" s="451">
        <v>0</v>
      </c>
      <c r="EF224" s="451"/>
      <c r="EG224" s="451"/>
      <c r="EH224" s="451"/>
      <c r="EI224" s="451"/>
      <c r="EJ224" s="451"/>
      <c r="EK224" s="451"/>
      <c r="EL224" s="479">
        <f t="shared" si="98"/>
        <v>0</v>
      </c>
      <c r="EM224" s="479"/>
      <c r="EN224" s="479"/>
      <c r="EO224" s="479"/>
      <c r="EP224" s="479"/>
      <c r="EQ224" s="479"/>
      <c r="ER224" s="479"/>
      <c r="ES224" s="451">
        <v>0</v>
      </c>
      <c r="ET224" s="451"/>
      <c r="EU224" s="451"/>
      <c r="EV224" s="451"/>
      <c r="EW224" s="451"/>
      <c r="EX224" s="451"/>
      <c r="EY224" s="451"/>
      <c r="EZ224" s="92"/>
      <c r="FA224" s="92"/>
      <c r="FB224" s="92"/>
      <c r="FC224" s="451">
        <v>0</v>
      </c>
      <c r="FD224" s="451"/>
      <c r="FE224" s="451"/>
      <c r="FF224" s="451"/>
      <c r="FG224" s="451">
        <v>0</v>
      </c>
      <c r="FH224" s="451"/>
      <c r="FI224" s="451"/>
      <c r="FJ224" s="451"/>
      <c r="FK224" s="479">
        <f t="shared" si="99"/>
        <v>0</v>
      </c>
      <c r="FL224" s="479"/>
      <c r="FM224" s="479"/>
      <c r="FN224" s="479"/>
      <c r="FO224" s="479"/>
      <c r="FP224" s="479"/>
      <c r="FQ224" s="479"/>
      <c r="FR224" s="451">
        <v>0</v>
      </c>
      <c r="FS224" s="451"/>
      <c r="FT224" s="451"/>
      <c r="FU224" s="451"/>
      <c r="FV224" s="451"/>
      <c r="FW224" s="451"/>
      <c r="FX224" s="451"/>
      <c r="FY224" s="451">
        <v>0</v>
      </c>
      <c r="FZ224" s="451"/>
      <c r="GA224" s="451"/>
      <c r="GB224" s="451"/>
      <c r="GC224" s="451"/>
      <c r="GD224" s="451"/>
      <c r="GE224" s="451"/>
      <c r="GF224" s="480">
        <f t="shared" si="100"/>
        <v>0</v>
      </c>
      <c r="GG224" s="480"/>
      <c r="GH224" s="480"/>
      <c r="GI224" s="480"/>
      <c r="GJ224" s="480"/>
      <c r="GK224" s="480"/>
      <c r="GL224" s="480"/>
      <c r="GM224" s="451">
        <v>0</v>
      </c>
      <c r="GN224" s="451"/>
      <c r="GO224" s="451"/>
      <c r="GP224" s="451"/>
      <c r="GQ224" s="451"/>
      <c r="GR224" s="451"/>
      <c r="GS224" s="451"/>
      <c r="GT224" s="480">
        <f t="shared" si="101"/>
        <v>0</v>
      </c>
      <c r="GU224" s="480"/>
      <c r="GV224" s="480"/>
      <c r="GW224" s="480"/>
      <c r="GX224" s="480"/>
      <c r="GY224" s="480"/>
      <c r="GZ224" s="480"/>
    </row>
    <row r="225" spans="2:208" ht="12.75" customHeight="1">
      <c r="B225" s="543" t="s">
        <v>351</v>
      </c>
      <c r="C225" s="544"/>
      <c r="D225" s="544"/>
      <c r="E225" s="544"/>
      <c r="F225" s="544"/>
      <c r="G225" s="544"/>
      <c r="H225" s="544"/>
      <c r="I225" s="544"/>
      <c r="J225" s="544"/>
      <c r="K225" s="544"/>
      <c r="L225" s="544"/>
      <c r="M225" s="544"/>
      <c r="N225" s="544"/>
      <c r="O225" s="544"/>
      <c r="P225" s="544"/>
      <c r="Q225" s="544"/>
      <c r="R225" s="544"/>
      <c r="S225" s="544"/>
      <c r="T225" s="544"/>
      <c r="U225" s="544"/>
      <c r="V225" s="544"/>
      <c r="W225" s="545"/>
      <c r="X225" s="451">
        <v>0</v>
      </c>
      <c r="Y225" s="451"/>
      <c r="Z225" s="451"/>
      <c r="AA225" s="451"/>
      <c r="AB225" s="451"/>
      <c r="AC225" s="451"/>
      <c r="AD225" s="451"/>
      <c r="AE225" s="451">
        <v>0</v>
      </c>
      <c r="AF225" s="451"/>
      <c r="AG225" s="451"/>
      <c r="AH225" s="451"/>
      <c r="AI225" s="451"/>
      <c r="AJ225" s="451"/>
      <c r="AK225" s="451"/>
      <c r="AL225" s="479">
        <f t="shared" si="94"/>
        <v>0</v>
      </c>
      <c r="AM225" s="479"/>
      <c r="AN225" s="479"/>
      <c r="AO225" s="479"/>
      <c r="AP225" s="479"/>
      <c r="AQ225" s="479"/>
      <c r="AR225" s="479"/>
      <c r="AS225" s="451">
        <v>0</v>
      </c>
      <c r="AT225" s="451"/>
      <c r="AU225" s="451"/>
      <c r="AV225" s="451"/>
      <c r="AW225" s="451"/>
      <c r="AX225" s="451"/>
      <c r="AY225" s="451"/>
      <c r="AZ225" s="92"/>
      <c r="BA225" s="92"/>
      <c r="BB225" s="451">
        <v>0</v>
      </c>
      <c r="BC225" s="451"/>
      <c r="BD225" s="451"/>
      <c r="BE225" s="451"/>
      <c r="BF225" s="451">
        <v>0</v>
      </c>
      <c r="BG225" s="451"/>
      <c r="BH225" s="451"/>
      <c r="BI225" s="451"/>
      <c r="BJ225" s="479">
        <f t="shared" si="95"/>
        <v>0</v>
      </c>
      <c r="BK225" s="479"/>
      <c r="BL225" s="479"/>
      <c r="BM225" s="479"/>
      <c r="BN225" s="479"/>
      <c r="BO225" s="479"/>
      <c r="BP225" s="479"/>
      <c r="BQ225" s="451">
        <v>0</v>
      </c>
      <c r="BR225" s="451"/>
      <c r="BS225" s="451"/>
      <c r="BT225" s="451"/>
      <c r="BU225" s="451"/>
      <c r="BV225" s="451"/>
      <c r="BW225" s="451"/>
      <c r="BX225" s="451">
        <v>0</v>
      </c>
      <c r="BY225" s="451"/>
      <c r="BZ225" s="451"/>
      <c r="CA225" s="451"/>
      <c r="CB225" s="451"/>
      <c r="CC225" s="451"/>
      <c r="CD225" s="451"/>
      <c r="CE225" s="480">
        <f t="shared" si="96"/>
        <v>0</v>
      </c>
      <c r="CF225" s="480"/>
      <c r="CG225" s="480"/>
      <c r="CH225" s="480"/>
      <c r="CI225" s="480"/>
      <c r="CJ225" s="480"/>
      <c r="CK225" s="480"/>
      <c r="CL225" s="451">
        <v>0</v>
      </c>
      <c r="CM225" s="451"/>
      <c r="CN225" s="451"/>
      <c r="CO225" s="451"/>
      <c r="CP225" s="451"/>
      <c r="CQ225" s="451"/>
      <c r="CR225" s="451"/>
      <c r="CS225" s="480">
        <f t="shared" si="97"/>
        <v>0</v>
      </c>
      <c r="CT225" s="480"/>
      <c r="CU225" s="480"/>
      <c r="CV225" s="480"/>
      <c r="CW225" s="480"/>
      <c r="CX225" s="480"/>
      <c r="CY225" s="480"/>
      <c r="DB225" s="543" t="s">
        <v>409</v>
      </c>
      <c r="DC225" s="544"/>
      <c r="DD225" s="544"/>
      <c r="DE225" s="544"/>
      <c r="DF225" s="544"/>
      <c r="DG225" s="544"/>
      <c r="DH225" s="544"/>
      <c r="DI225" s="544"/>
      <c r="DJ225" s="544"/>
      <c r="DK225" s="544"/>
      <c r="DL225" s="544"/>
      <c r="DM225" s="544"/>
      <c r="DN225" s="544"/>
      <c r="DO225" s="544"/>
      <c r="DP225" s="544"/>
      <c r="DQ225" s="544"/>
      <c r="DR225" s="544"/>
      <c r="DS225" s="544"/>
      <c r="DT225" s="544"/>
      <c r="DU225" s="544"/>
      <c r="DV225" s="544"/>
      <c r="DW225" s="545"/>
      <c r="DX225" s="451">
        <v>0</v>
      </c>
      <c r="DY225" s="451"/>
      <c r="DZ225" s="451"/>
      <c r="EA225" s="451"/>
      <c r="EB225" s="451"/>
      <c r="EC225" s="451"/>
      <c r="ED225" s="451"/>
      <c r="EE225" s="451">
        <v>0</v>
      </c>
      <c r="EF225" s="451"/>
      <c r="EG225" s="451"/>
      <c r="EH225" s="451"/>
      <c r="EI225" s="451"/>
      <c r="EJ225" s="451"/>
      <c r="EK225" s="451"/>
      <c r="EL225" s="479">
        <f t="shared" si="98"/>
        <v>0</v>
      </c>
      <c r="EM225" s="479"/>
      <c r="EN225" s="479"/>
      <c r="EO225" s="479"/>
      <c r="EP225" s="479"/>
      <c r="EQ225" s="479"/>
      <c r="ER225" s="479"/>
      <c r="ES225" s="451">
        <v>0</v>
      </c>
      <c r="ET225" s="451"/>
      <c r="EU225" s="451"/>
      <c r="EV225" s="451"/>
      <c r="EW225" s="451"/>
      <c r="EX225" s="451"/>
      <c r="EY225" s="451"/>
      <c r="EZ225" s="92"/>
      <c r="FA225" s="92"/>
      <c r="FB225" s="92"/>
      <c r="FC225" s="451">
        <v>0</v>
      </c>
      <c r="FD225" s="451"/>
      <c r="FE225" s="451"/>
      <c r="FF225" s="451"/>
      <c r="FG225" s="451">
        <v>0</v>
      </c>
      <c r="FH225" s="451"/>
      <c r="FI225" s="451"/>
      <c r="FJ225" s="451"/>
      <c r="FK225" s="479">
        <f t="shared" si="99"/>
        <v>0</v>
      </c>
      <c r="FL225" s="479"/>
      <c r="FM225" s="479"/>
      <c r="FN225" s="479"/>
      <c r="FO225" s="479"/>
      <c r="FP225" s="479"/>
      <c r="FQ225" s="479"/>
      <c r="FR225" s="451">
        <v>0</v>
      </c>
      <c r="FS225" s="451"/>
      <c r="FT225" s="451"/>
      <c r="FU225" s="451"/>
      <c r="FV225" s="451"/>
      <c r="FW225" s="451"/>
      <c r="FX225" s="451"/>
      <c r="FY225" s="451">
        <v>0</v>
      </c>
      <c r="FZ225" s="451"/>
      <c r="GA225" s="451"/>
      <c r="GB225" s="451"/>
      <c r="GC225" s="451"/>
      <c r="GD225" s="451"/>
      <c r="GE225" s="451"/>
      <c r="GF225" s="480">
        <f t="shared" si="100"/>
        <v>0</v>
      </c>
      <c r="GG225" s="480"/>
      <c r="GH225" s="480"/>
      <c r="GI225" s="480"/>
      <c r="GJ225" s="480"/>
      <c r="GK225" s="480"/>
      <c r="GL225" s="480"/>
      <c r="GM225" s="451">
        <v>0</v>
      </c>
      <c r="GN225" s="451"/>
      <c r="GO225" s="451"/>
      <c r="GP225" s="451"/>
      <c r="GQ225" s="451"/>
      <c r="GR225" s="451"/>
      <c r="GS225" s="451"/>
      <c r="GT225" s="480">
        <f t="shared" si="101"/>
        <v>0</v>
      </c>
      <c r="GU225" s="480"/>
      <c r="GV225" s="480"/>
      <c r="GW225" s="480"/>
      <c r="GX225" s="480"/>
      <c r="GY225" s="480"/>
      <c r="GZ225" s="480"/>
    </row>
    <row r="226" spans="2:208" ht="12.75" customHeight="1">
      <c r="B226" s="543" t="s">
        <v>352</v>
      </c>
      <c r="C226" s="544"/>
      <c r="D226" s="544"/>
      <c r="E226" s="544"/>
      <c r="F226" s="544"/>
      <c r="G226" s="544"/>
      <c r="H226" s="544"/>
      <c r="I226" s="544"/>
      <c r="J226" s="544"/>
      <c r="K226" s="544"/>
      <c r="L226" s="544"/>
      <c r="M226" s="544"/>
      <c r="N226" s="544"/>
      <c r="O226" s="544"/>
      <c r="P226" s="544"/>
      <c r="Q226" s="544"/>
      <c r="R226" s="544"/>
      <c r="S226" s="544"/>
      <c r="T226" s="544"/>
      <c r="U226" s="544"/>
      <c r="V226" s="544"/>
      <c r="W226" s="545"/>
      <c r="X226" s="451">
        <v>0</v>
      </c>
      <c r="Y226" s="451"/>
      <c r="Z226" s="451"/>
      <c r="AA226" s="451"/>
      <c r="AB226" s="451"/>
      <c r="AC226" s="451"/>
      <c r="AD226" s="451"/>
      <c r="AE226" s="451">
        <v>0</v>
      </c>
      <c r="AF226" s="451"/>
      <c r="AG226" s="451"/>
      <c r="AH226" s="451"/>
      <c r="AI226" s="451"/>
      <c r="AJ226" s="451"/>
      <c r="AK226" s="451"/>
      <c r="AL226" s="479">
        <f t="shared" si="94"/>
        <v>0</v>
      </c>
      <c r="AM226" s="479"/>
      <c r="AN226" s="479"/>
      <c r="AO226" s="479"/>
      <c r="AP226" s="479"/>
      <c r="AQ226" s="479"/>
      <c r="AR226" s="479"/>
      <c r="AS226" s="451">
        <v>0</v>
      </c>
      <c r="AT226" s="451"/>
      <c r="AU226" s="451"/>
      <c r="AV226" s="451"/>
      <c r="AW226" s="451"/>
      <c r="AX226" s="451"/>
      <c r="AY226" s="451"/>
      <c r="AZ226" s="92"/>
      <c r="BA226" s="92"/>
      <c r="BB226" s="451">
        <v>0</v>
      </c>
      <c r="BC226" s="451"/>
      <c r="BD226" s="451"/>
      <c r="BE226" s="451"/>
      <c r="BF226" s="451">
        <v>0</v>
      </c>
      <c r="BG226" s="451"/>
      <c r="BH226" s="451"/>
      <c r="BI226" s="451"/>
      <c r="BJ226" s="479">
        <f t="shared" si="95"/>
        <v>0</v>
      </c>
      <c r="BK226" s="479"/>
      <c r="BL226" s="479"/>
      <c r="BM226" s="479"/>
      <c r="BN226" s="479"/>
      <c r="BO226" s="479"/>
      <c r="BP226" s="479"/>
      <c r="BQ226" s="451">
        <v>0</v>
      </c>
      <c r="BR226" s="451"/>
      <c r="BS226" s="451"/>
      <c r="BT226" s="451"/>
      <c r="BU226" s="451"/>
      <c r="BV226" s="451"/>
      <c r="BW226" s="451"/>
      <c r="BX226" s="451">
        <v>0</v>
      </c>
      <c r="BY226" s="451"/>
      <c r="BZ226" s="451"/>
      <c r="CA226" s="451"/>
      <c r="CB226" s="451"/>
      <c r="CC226" s="451"/>
      <c r="CD226" s="451"/>
      <c r="CE226" s="480">
        <f t="shared" si="96"/>
        <v>0</v>
      </c>
      <c r="CF226" s="480"/>
      <c r="CG226" s="480"/>
      <c r="CH226" s="480"/>
      <c r="CI226" s="480"/>
      <c r="CJ226" s="480"/>
      <c r="CK226" s="480"/>
      <c r="CL226" s="451">
        <v>0</v>
      </c>
      <c r="CM226" s="451"/>
      <c r="CN226" s="451"/>
      <c r="CO226" s="451"/>
      <c r="CP226" s="451"/>
      <c r="CQ226" s="451"/>
      <c r="CR226" s="451"/>
      <c r="CS226" s="480">
        <f t="shared" si="97"/>
        <v>0</v>
      </c>
      <c r="CT226" s="480"/>
      <c r="CU226" s="480"/>
      <c r="CV226" s="480"/>
      <c r="CW226" s="480"/>
      <c r="CX226" s="480"/>
      <c r="CY226" s="480"/>
      <c r="DB226" s="543" t="s">
        <v>410</v>
      </c>
      <c r="DC226" s="544"/>
      <c r="DD226" s="544"/>
      <c r="DE226" s="544"/>
      <c r="DF226" s="544"/>
      <c r="DG226" s="544"/>
      <c r="DH226" s="544"/>
      <c r="DI226" s="544"/>
      <c r="DJ226" s="544"/>
      <c r="DK226" s="544"/>
      <c r="DL226" s="544"/>
      <c r="DM226" s="544"/>
      <c r="DN226" s="544"/>
      <c r="DO226" s="544"/>
      <c r="DP226" s="544"/>
      <c r="DQ226" s="544"/>
      <c r="DR226" s="544"/>
      <c r="DS226" s="544"/>
      <c r="DT226" s="544"/>
      <c r="DU226" s="544"/>
      <c r="DV226" s="544"/>
      <c r="DW226" s="545"/>
      <c r="DX226" s="451">
        <v>0</v>
      </c>
      <c r="DY226" s="451"/>
      <c r="DZ226" s="451"/>
      <c r="EA226" s="451"/>
      <c r="EB226" s="451"/>
      <c r="EC226" s="451"/>
      <c r="ED226" s="451"/>
      <c r="EE226" s="451">
        <v>0</v>
      </c>
      <c r="EF226" s="451"/>
      <c r="EG226" s="451"/>
      <c r="EH226" s="451"/>
      <c r="EI226" s="451"/>
      <c r="EJ226" s="451"/>
      <c r="EK226" s="451"/>
      <c r="EL226" s="479">
        <f t="shared" si="98"/>
        <v>0</v>
      </c>
      <c r="EM226" s="479"/>
      <c r="EN226" s="479"/>
      <c r="EO226" s="479"/>
      <c r="EP226" s="479"/>
      <c r="EQ226" s="479"/>
      <c r="ER226" s="479"/>
      <c r="ES226" s="451">
        <v>0</v>
      </c>
      <c r="ET226" s="451"/>
      <c r="EU226" s="451"/>
      <c r="EV226" s="451"/>
      <c r="EW226" s="451"/>
      <c r="EX226" s="451"/>
      <c r="EY226" s="451"/>
      <c r="EZ226" s="92"/>
      <c r="FA226" s="92"/>
      <c r="FB226" s="92"/>
      <c r="FC226" s="451">
        <v>0</v>
      </c>
      <c r="FD226" s="451"/>
      <c r="FE226" s="451"/>
      <c r="FF226" s="451"/>
      <c r="FG226" s="451">
        <v>0</v>
      </c>
      <c r="FH226" s="451"/>
      <c r="FI226" s="451"/>
      <c r="FJ226" s="451"/>
      <c r="FK226" s="479">
        <f t="shared" si="99"/>
        <v>0</v>
      </c>
      <c r="FL226" s="479"/>
      <c r="FM226" s="479"/>
      <c r="FN226" s="479"/>
      <c r="FO226" s="479"/>
      <c r="FP226" s="479"/>
      <c r="FQ226" s="479"/>
      <c r="FR226" s="451">
        <v>0</v>
      </c>
      <c r="FS226" s="451"/>
      <c r="FT226" s="451"/>
      <c r="FU226" s="451"/>
      <c r="FV226" s="451"/>
      <c r="FW226" s="451"/>
      <c r="FX226" s="451"/>
      <c r="FY226" s="451">
        <v>0</v>
      </c>
      <c r="FZ226" s="451"/>
      <c r="GA226" s="451"/>
      <c r="GB226" s="451"/>
      <c r="GC226" s="451"/>
      <c r="GD226" s="451"/>
      <c r="GE226" s="451"/>
      <c r="GF226" s="480">
        <f t="shared" si="100"/>
        <v>0</v>
      </c>
      <c r="GG226" s="480"/>
      <c r="GH226" s="480"/>
      <c r="GI226" s="480"/>
      <c r="GJ226" s="480"/>
      <c r="GK226" s="480"/>
      <c r="GL226" s="480"/>
      <c r="GM226" s="451">
        <v>0</v>
      </c>
      <c r="GN226" s="451"/>
      <c r="GO226" s="451"/>
      <c r="GP226" s="451"/>
      <c r="GQ226" s="451"/>
      <c r="GR226" s="451"/>
      <c r="GS226" s="451"/>
      <c r="GT226" s="480">
        <f t="shared" si="101"/>
        <v>0</v>
      </c>
      <c r="GU226" s="480"/>
      <c r="GV226" s="480"/>
      <c r="GW226" s="480"/>
      <c r="GX226" s="480"/>
      <c r="GY226" s="480"/>
      <c r="GZ226" s="480"/>
    </row>
    <row r="227" spans="2:208" ht="12.75" customHeight="1">
      <c r="B227" s="543" t="s">
        <v>353</v>
      </c>
      <c r="C227" s="544"/>
      <c r="D227" s="544"/>
      <c r="E227" s="544"/>
      <c r="F227" s="544"/>
      <c r="G227" s="544"/>
      <c r="H227" s="544"/>
      <c r="I227" s="544"/>
      <c r="J227" s="544"/>
      <c r="K227" s="544"/>
      <c r="L227" s="544"/>
      <c r="M227" s="544"/>
      <c r="N227" s="544"/>
      <c r="O227" s="544"/>
      <c r="P227" s="544"/>
      <c r="Q227" s="544"/>
      <c r="R227" s="544"/>
      <c r="S227" s="544"/>
      <c r="T227" s="544"/>
      <c r="U227" s="544"/>
      <c r="V227" s="544"/>
      <c r="W227" s="545"/>
      <c r="X227" s="451">
        <v>0</v>
      </c>
      <c r="Y227" s="451"/>
      <c r="Z227" s="451"/>
      <c r="AA227" s="451"/>
      <c r="AB227" s="451"/>
      <c r="AC227" s="451"/>
      <c r="AD227" s="451"/>
      <c r="AE227" s="451">
        <v>0</v>
      </c>
      <c r="AF227" s="451"/>
      <c r="AG227" s="451"/>
      <c r="AH227" s="451"/>
      <c r="AI227" s="451"/>
      <c r="AJ227" s="451"/>
      <c r="AK227" s="451"/>
      <c r="AL227" s="479">
        <f t="shared" si="94"/>
        <v>0</v>
      </c>
      <c r="AM227" s="479"/>
      <c r="AN227" s="479"/>
      <c r="AO227" s="479"/>
      <c r="AP227" s="479"/>
      <c r="AQ227" s="479"/>
      <c r="AR227" s="479"/>
      <c r="AS227" s="451">
        <v>0</v>
      </c>
      <c r="AT227" s="451"/>
      <c r="AU227" s="451"/>
      <c r="AV227" s="451"/>
      <c r="AW227" s="451"/>
      <c r="AX227" s="451"/>
      <c r="AY227" s="451"/>
      <c r="AZ227" s="92"/>
      <c r="BA227" s="92"/>
      <c r="BB227" s="451">
        <v>0</v>
      </c>
      <c r="BC227" s="451"/>
      <c r="BD227" s="451"/>
      <c r="BE227" s="451"/>
      <c r="BF227" s="451">
        <v>0</v>
      </c>
      <c r="BG227" s="451"/>
      <c r="BH227" s="451"/>
      <c r="BI227" s="451"/>
      <c r="BJ227" s="479">
        <f t="shared" si="95"/>
        <v>0</v>
      </c>
      <c r="BK227" s="479"/>
      <c r="BL227" s="479"/>
      <c r="BM227" s="479"/>
      <c r="BN227" s="479"/>
      <c r="BO227" s="479"/>
      <c r="BP227" s="479"/>
      <c r="BQ227" s="451">
        <v>0</v>
      </c>
      <c r="BR227" s="451"/>
      <c r="BS227" s="451"/>
      <c r="BT227" s="451"/>
      <c r="BU227" s="451"/>
      <c r="BV227" s="451"/>
      <c r="BW227" s="451"/>
      <c r="BX227" s="451">
        <v>0</v>
      </c>
      <c r="BY227" s="451"/>
      <c r="BZ227" s="451"/>
      <c r="CA227" s="451"/>
      <c r="CB227" s="451"/>
      <c r="CC227" s="451"/>
      <c r="CD227" s="451"/>
      <c r="CE227" s="480">
        <f t="shared" si="96"/>
        <v>0</v>
      </c>
      <c r="CF227" s="480"/>
      <c r="CG227" s="480"/>
      <c r="CH227" s="480"/>
      <c r="CI227" s="480"/>
      <c r="CJ227" s="480"/>
      <c r="CK227" s="480"/>
      <c r="CL227" s="451">
        <v>0</v>
      </c>
      <c r="CM227" s="451"/>
      <c r="CN227" s="451"/>
      <c r="CO227" s="451"/>
      <c r="CP227" s="451"/>
      <c r="CQ227" s="451"/>
      <c r="CR227" s="451"/>
      <c r="CS227" s="480">
        <f t="shared" si="97"/>
        <v>0</v>
      </c>
      <c r="CT227" s="480"/>
      <c r="CU227" s="480"/>
      <c r="CV227" s="480"/>
      <c r="CW227" s="480"/>
      <c r="CX227" s="480"/>
      <c r="CY227" s="480"/>
      <c r="DB227" s="543" t="s">
        <v>411</v>
      </c>
      <c r="DC227" s="544"/>
      <c r="DD227" s="544"/>
      <c r="DE227" s="544"/>
      <c r="DF227" s="544"/>
      <c r="DG227" s="544"/>
      <c r="DH227" s="544"/>
      <c r="DI227" s="544"/>
      <c r="DJ227" s="544"/>
      <c r="DK227" s="544"/>
      <c r="DL227" s="544"/>
      <c r="DM227" s="544"/>
      <c r="DN227" s="544"/>
      <c r="DO227" s="544"/>
      <c r="DP227" s="544"/>
      <c r="DQ227" s="544"/>
      <c r="DR227" s="544"/>
      <c r="DS227" s="544"/>
      <c r="DT227" s="544"/>
      <c r="DU227" s="544"/>
      <c r="DV227" s="544"/>
      <c r="DW227" s="545"/>
      <c r="DX227" s="451">
        <v>0</v>
      </c>
      <c r="DY227" s="451"/>
      <c r="DZ227" s="451"/>
      <c r="EA227" s="451"/>
      <c r="EB227" s="451"/>
      <c r="EC227" s="451"/>
      <c r="ED227" s="451"/>
      <c r="EE227" s="451">
        <v>0</v>
      </c>
      <c r="EF227" s="451"/>
      <c r="EG227" s="451"/>
      <c r="EH227" s="451"/>
      <c r="EI227" s="451"/>
      <c r="EJ227" s="451"/>
      <c r="EK227" s="451"/>
      <c r="EL227" s="479">
        <f t="shared" si="98"/>
        <v>0</v>
      </c>
      <c r="EM227" s="479"/>
      <c r="EN227" s="479"/>
      <c r="EO227" s="479"/>
      <c r="EP227" s="479"/>
      <c r="EQ227" s="479"/>
      <c r="ER227" s="479"/>
      <c r="ES227" s="451">
        <v>0</v>
      </c>
      <c r="ET227" s="451"/>
      <c r="EU227" s="451"/>
      <c r="EV227" s="451"/>
      <c r="EW227" s="451"/>
      <c r="EX227" s="451"/>
      <c r="EY227" s="451"/>
      <c r="EZ227" s="92"/>
      <c r="FA227" s="92"/>
      <c r="FB227" s="92"/>
      <c r="FC227" s="451">
        <v>0</v>
      </c>
      <c r="FD227" s="451"/>
      <c r="FE227" s="451"/>
      <c r="FF227" s="451"/>
      <c r="FG227" s="451">
        <v>0</v>
      </c>
      <c r="FH227" s="451"/>
      <c r="FI227" s="451"/>
      <c r="FJ227" s="451"/>
      <c r="FK227" s="479">
        <f t="shared" si="99"/>
        <v>0</v>
      </c>
      <c r="FL227" s="479"/>
      <c r="FM227" s="479"/>
      <c r="FN227" s="479"/>
      <c r="FO227" s="479"/>
      <c r="FP227" s="479"/>
      <c r="FQ227" s="479"/>
      <c r="FR227" s="451">
        <v>0</v>
      </c>
      <c r="FS227" s="451"/>
      <c r="FT227" s="451"/>
      <c r="FU227" s="451"/>
      <c r="FV227" s="451"/>
      <c r="FW227" s="451"/>
      <c r="FX227" s="451"/>
      <c r="FY227" s="451">
        <v>0</v>
      </c>
      <c r="FZ227" s="451"/>
      <c r="GA227" s="451"/>
      <c r="GB227" s="451"/>
      <c r="GC227" s="451"/>
      <c r="GD227" s="451"/>
      <c r="GE227" s="451"/>
      <c r="GF227" s="480">
        <f t="shared" si="100"/>
        <v>0</v>
      </c>
      <c r="GG227" s="480"/>
      <c r="GH227" s="480"/>
      <c r="GI227" s="480"/>
      <c r="GJ227" s="480"/>
      <c r="GK227" s="480"/>
      <c r="GL227" s="480"/>
      <c r="GM227" s="451">
        <v>0</v>
      </c>
      <c r="GN227" s="451"/>
      <c r="GO227" s="451"/>
      <c r="GP227" s="451"/>
      <c r="GQ227" s="451"/>
      <c r="GR227" s="451"/>
      <c r="GS227" s="451"/>
      <c r="GT227" s="480">
        <f t="shared" si="101"/>
        <v>0</v>
      </c>
      <c r="GU227" s="480"/>
      <c r="GV227" s="480"/>
      <c r="GW227" s="480"/>
      <c r="GX227" s="480"/>
      <c r="GY227" s="480"/>
      <c r="GZ227" s="480"/>
    </row>
    <row r="228" spans="2:208" ht="12.75" customHeight="1">
      <c r="B228" s="543" t="s">
        <v>354</v>
      </c>
      <c r="C228" s="544"/>
      <c r="D228" s="544"/>
      <c r="E228" s="544"/>
      <c r="F228" s="544"/>
      <c r="G228" s="544"/>
      <c r="H228" s="544"/>
      <c r="I228" s="544"/>
      <c r="J228" s="544"/>
      <c r="K228" s="544"/>
      <c r="L228" s="544"/>
      <c r="M228" s="544"/>
      <c r="N228" s="544"/>
      <c r="O228" s="544"/>
      <c r="P228" s="544"/>
      <c r="Q228" s="544"/>
      <c r="R228" s="544"/>
      <c r="S228" s="544"/>
      <c r="T228" s="544"/>
      <c r="U228" s="544"/>
      <c r="V228" s="544"/>
      <c r="W228" s="545"/>
      <c r="X228" s="451">
        <v>0</v>
      </c>
      <c r="Y228" s="451"/>
      <c r="Z228" s="451"/>
      <c r="AA228" s="451"/>
      <c r="AB228" s="451"/>
      <c r="AC228" s="451"/>
      <c r="AD228" s="451"/>
      <c r="AE228" s="451">
        <v>0</v>
      </c>
      <c r="AF228" s="451"/>
      <c r="AG228" s="451"/>
      <c r="AH228" s="451"/>
      <c r="AI228" s="451"/>
      <c r="AJ228" s="451"/>
      <c r="AK228" s="451"/>
      <c r="AL228" s="479">
        <f t="shared" si="94"/>
        <v>0</v>
      </c>
      <c r="AM228" s="479"/>
      <c r="AN228" s="479"/>
      <c r="AO228" s="479"/>
      <c r="AP228" s="479"/>
      <c r="AQ228" s="479"/>
      <c r="AR228" s="479"/>
      <c r="AS228" s="451">
        <v>0</v>
      </c>
      <c r="AT228" s="451"/>
      <c r="AU228" s="451"/>
      <c r="AV228" s="451"/>
      <c r="AW228" s="451"/>
      <c r="AX228" s="451"/>
      <c r="AY228" s="451"/>
      <c r="AZ228" s="92"/>
      <c r="BA228" s="92"/>
      <c r="BB228" s="451">
        <v>0</v>
      </c>
      <c r="BC228" s="451"/>
      <c r="BD228" s="451"/>
      <c r="BE228" s="451"/>
      <c r="BF228" s="451">
        <v>0</v>
      </c>
      <c r="BG228" s="451"/>
      <c r="BH228" s="451"/>
      <c r="BI228" s="451"/>
      <c r="BJ228" s="479">
        <f t="shared" si="95"/>
        <v>0</v>
      </c>
      <c r="BK228" s="479"/>
      <c r="BL228" s="479"/>
      <c r="BM228" s="479"/>
      <c r="BN228" s="479"/>
      <c r="BO228" s="479"/>
      <c r="BP228" s="479"/>
      <c r="BQ228" s="451">
        <v>0</v>
      </c>
      <c r="BR228" s="451"/>
      <c r="BS228" s="451"/>
      <c r="BT228" s="451"/>
      <c r="BU228" s="451"/>
      <c r="BV228" s="451"/>
      <c r="BW228" s="451"/>
      <c r="BX228" s="451">
        <v>0</v>
      </c>
      <c r="BY228" s="451"/>
      <c r="BZ228" s="451"/>
      <c r="CA228" s="451"/>
      <c r="CB228" s="451"/>
      <c r="CC228" s="451"/>
      <c r="CD228" s="451"/>
      <c r="CE228" s="480">
        <f t="shared" si="96"/>
        <v>0</v>
      </c>
      <c r="CF228" s="480"/>
      <c r="CG228" s="480"/>
      <c r="CH228" s="480"/>
      <c r="CI228" s="480"/>
      <c r="CJ228" s="480"/>
      <c r="CK228" s="480"/>
      <c r="CL228" s="451">
        <v>0</v>
      </c>
      <c r="CM228" s="451"/>
      <c r="CN228" s="451"/>
      <c r="CO228" s="451"/>
      <c r="CP228" s="451"/>
      <c r="CQ228" s="451"/>
      <c r="CR228" s="451"/>
      <c r="CS228" s="480">
        <f t="shared" si="97"/>
        <v>0</v>
      </c>
      <c r="CT228" s="480"/>
      <c r="CU228" s="480"/>
      <c r="CV228" s="480"/>
      <c r="CW228" s="480"/>
      <c r="CX228" s="480"/>
      <c r="CY228" s="480"/>
      <c r="DB228" s="543" t="s">
        <v>412</v>
      </c>
      <c r="DC228" s="544"/>
      <c r="DD228" s="544"/>
      <c r="DE228" s="544"/>
      <c r="DF228" s="544"/>
      <c r="DG228" s="544"/>
      <c r="DH228" s="544"/>
      <c r="DI228" s="544"/>
      <c r="DJ228" s="544"/>
      <c r="DK228" s="544"/>
      <c r="DL228" s="544"/>
      <c r="DM228" s="544"/>
      <c r="DN228" s="544"/>
      <c r="DO228" s="544"/>
      <c r="DP228" s="544"/>
      <c r="DQ228" s="544"/>
      <c r="DR228" s="544"/>
      <c r="DS228" s="544"/>
      <c r="DT228" s="544"/>
      <c r="DU228" s="544"/>
      <c r="DV228" s="544"/>
      <c r="DW228" s="545"/>
      <c r="DX228" s="451">
        <v>0</v>
      </c>
      <c r="DY228" s="451"/>
      <c r="DZ228" s="451"/>
      <c r="EA228" s="451"/>
      <c r="EB228" s="451"/>
      <c r="EC228" s="451"/>
      <c r="ED228" s="451"/>
      <c r="EE228" s="451">
        <v>0</v>
      </c>
      <c r="EF228" s="451"/>
      <c r="EG228" s="451"/>
      <c r="EH228" s="451"/>
      <c r="EI228" s="451"/>
      <c r="EJ228" s="451"/>
      <c r="EK228" s="451"/>
      <c r="EL228" s="479">
        <f t="shared" si="98"/>
        <v>0</v>
      </c>
      <c r="EM228" s="479"/>
      <c r="EN228" s="479"/>
      <c r="EO228" s="479"/>
      <c r="EP228" s="479"/>
      <c r="EQ228" s="479"/>
      <c r="ER228" s="479"/>
      <c r="ES228" s="451">
        <v>0</v>
      </c>
      <c r="ET228" s="451"/>
      <c r="EU228" s="451"/>
      <c r="EV228" s="451"/>
      <c r="EW228" s="451"/>
      <c r="EX228" s="451"/>
      <c r="EY228" s="451"/>
      <c r="EZ228" s="92"/>
      <c r="FA228" s="92"/>
      <c r="FB228" s="92"/>
      <c r="FC228" s="451">
        <v>0</v>
      </c>
      <c r="FD228" s="451"/>
      <c r="FE228" s="451"/>
      <c r="FF228" s="451"/>
      <c r="FG228" s="451">
        <v>0</v>
      </c>
      <c r="FH228" s="451"/>
      <c r="FI228" s="451"/>
      <c r="FJ228" s="451"/>
      <c r="FK228" s="479">
        <f t="shared" si="99"/>
        <v>0</v>
      </c>
      <c r="FL228" s="479"/>
      <c r="FM228" s="479"/>
      <c r="FN228" s="479"/>
      <c r="FO228" s="479"/>
      <c r="FP228" s="479"/>
      <c r="FQ228" s="479"/>
      <c r="FR228" s="451">
        <v>0</v>
      </c>
      <c r="FS228" s="451"/>
      <c r="FT228" s="451"/>
      <c r="FU228" s="451"/>
      <c r="FV228" s="451"/>
      <c r="FW228" s="451"/>
      <c r="FX228" s="451"/>
      <c r="FY228" s="451">
        <v>0</v>
      </c>
      <c r="FZ228" s="451"/>
      <c r="GA228" s="451"/>
      <c r="GB228" s="451"/>
      <c r="GC228" s="451"/>
      <c r="GD228" s="451"/>
      <c r="GE228" s="451"/>
      <c r="GF228" s="480">
        <f t="shared" si="100"/>
        <v>0</v>
      </c>
      <c r="GG228" s="480"/>
      <c r="GH228" s="480"/>
      <c r="GI228" s="480"/>
      <c r="GJ228" s="480"/>
      <c r="GK228" s="480"/>
      <c r="GL228" s="480"/>
      <c r="GM228" s="451">
        <v>0</v>
      </c>
      <c r="GN228" s="451"/>
      <c r="GO228" s="451"/>
      <c r="GP228" s="451"/>
      <c r="GQ228" s="451"/>
      <c r="GR228" s="451"/>
      <c r="GS228" s="451"/>
      <c r="GT228" s="480">
        <f t="shared" si="101"/>
        <v>0</v>
      </c>
      <c r="GU228" s="480"/>
      <c r="GV228" s="480"/>
      <c r="GW228" s="480"/>
      <c r="GX228" s="480"/>
      <c r="GY228" s="480"/>
      <c r="GZ228" s="480"/>
    </row>
    <row r="229" spans="2:208" ht="12.75" customHeight="1">
      <c r="B229" s="540" t="s">
        <v>355</v>
      </c>
      <c r="C229" s="541"/>
      <c r="D229" s="541"/>
      <c r="E229" s="541"/>
      <c r="F229" s="541"/>
      <c r="G229" s="541"/>
      <c r="H229" s="541"/>
      <c r="I229" s="541"/>
      <c r="J229" s="541"/>
      <c r="K229" s="541"/>
      <c r="L229" s="541"/>
      <c r="M229" s="541"/>
      <c r="N229" s="541"/>
      <c r="O229" s="541"/>
      <c r="P229" s="541"/>
      <c r="Q229" s="541"/>
      <c r="R229" s="541"/>
      <c r="S229" s="541"/>
      <c r="T229" s="541"/>
      <c r="U229" s="541"/>
      <c r="V229" s="541"/>
      <c r="W229" s="542"/>
      <c r="X229" s="451">
        <v>0</v>
      </c>
      <c r="Y229" s="451"/>
      <c r="Z229" s="451"/>
      <c r="AA229" s="451"/>
      <c r="AB229" s="451"/>
      <c r="AC229" s="451"/>
      <c r="AD229" s="451"/>
      <c r="AE229" s="451">
        <v>0</v>
      </c>
      <c r="AF229" s="451"/>
      <c r="AG229" s="451"/>
      <c r="AH229" s="451"/>
      <c r="AI229" s="451"/>
      <c r="AJ229" s="451"/>
      <c r="AK229" s="451"/>
      <c r="AL229" s="479">
        <f t="shared" si="94"/>
        <v>0</v>
      </c>
      <c r="AM229" s="479"/>
      <c r="AN229" s="479"/>
      <c r="AO229" s="479"/>
      <c r="AP229" s="479"/>
      <c r="AQ229" s="479"/>
      <c r="AR229" s="479"/>
      <c r="AS229" s="451">
        <v>0</v>
      </c>
      <c r="AT229" s="451"/>
      <c r="AU229" s="451"/>
      <c r="AV229" s="451"/>
      <c r="AW229" s="451"/>
      <c r="AX229" s="451"/>
      <c r="AY229" s="451"/>
      <c r="AZ229" s="92"/>
      <c r="BA229" s="92"/>
      <c r="BB229" s="451">
        <v>0</v>
      </c>
      <c r="BC229" s="451"/>
      <c r="BD229" s="451"/>
      <c r="BE229" s="451"/>
      <c r="BF229" s="451">
        <v>0</v>
      </c>
      <c r="BG229" s="451"/>
      <c r="BH229" s="451"/>
      <c r="BI229" s="451"/>
      <c r="BJ229" s="479">
        <f t="shared" si="95"/>
        <v>0</v>
      </c>
      <c r="BK229" s="479"/>
      <c r="BL229" s="479"/>
      <c r="BM229" s="479"/>
      <c r="BN229" s="479"/>
      <c r="BO229" s="479"/>
      <c r="BP229" s="479"/>
      <c r="BQ229" s="451">
        <v>0</v>
      </c>
      <c r="BR229" s="451"/>
      <c r="BS229" s="451"/>
      <c r="BT229" s="451"/>
      <c r="BU229" s="451"/>
      <c r="BV229" s="451"/>
      <c r="BW229" s="451"/>
      <c r="BX229" s="451">
        <v>0</v>
      </c>
      <c r="BY229" s="451"/>
      <c r="BZ229" s="451"/>
      <c r="CA229" s="451"/>
      <c r="CB229" s="451"/>
      <c r="CC229" s="451"/>
      <c r="CD229" s="451"/>
      <c r="CE229" s="480">
        <f t="shared" si="96"/>
        <v>0</v>
      </c>
      <c r="CF229" s="480"/>
      <c r="CG229" s="480"/>
      <c r="CH229" s="480"/>
      <c r="CI229" s="480"/>
      <c r="CJ229" s="480"/>
      <c r="CK229" s="480"/>
      <c r="CL229" s="451">
        <v>0</v>
      </c>
      <c r="CM229" s="451"/>
      <c r="CN229" s="451"/>
      <c r="CO229" s="451"/>
      <c r="CP229" s="451"/>
      <c r="CQ229" s="451"/>
      <c r="CR229" s="451"/>
      <c r="CS229" s="480">
        <f t="shared" si="97"/>
        <v>0</v>
      </c>
      <c r="CT229" s="480"/>
      <c r="CU229" s="480"/>
      <c r="CV229" s="480"/>
      <c r="CW229" s="480"/>
      <c r="CX229" s="480"/>
      <c r="CY229" s="480"/>
      <c r="DB229" s="540" t="s">
        <v>413</v>
      </c>
      <c r="DC229" s="541"/>
      <c r="DD229" s="541"/>
      <c r="DE229" s="541"/>
      <c r="DF229" s="541"/>
      <c r="DG229" s="541"/>
      <c r="DH229" s="541"/>
      <c r="DI229" s="541"/>
      <c r="DJ229" s="541"/>
      <c r="DK229" s="541"/>
      <c r="DL229" s="541"/>
      <c r="DM229" s="541"/>
      <c r="DN229" s="541"/>
      <c r="DO229" s="541"/>
      <c r="DP229" s="541"/>
      <c r="DQ229" s="541"/>
      <c r="DR229" s="541"/>
      <c r="DS229" s="541"/>
      <c r="DT229" s="541"/>
      <c r="DU229" s="541"/>
      <c r="DV229" s="541"/>
      <c r="DW229" s="542"/>
      <c r="DX229" s="451">
        <v>0</v>
      </c>
      <c r="DY229" s="451"/>
      <c r="DZ229" s="451"/>
      <c r="EA229" s="451"/>
      <c r="EB229" s="451"/>
      <c r="EC229" s="451"/>
      <c r="ED229" s="451"/>
      <c r="EE229" s="451">
        <v>0</v>
      </c>
      <c r="EF229" s="451"/>
      <c r="EG229" s="451"/>
      <c r="EH229" s="451"/>
      <c r="EI229" s="451"/>
      <c r="EJ229" s="451"/>
      <c r="EK229" s="451"/>
      <c r="EL229" s="479">
        <f t="shared" si="98"/>
        <v>0</v>
      </c>
      <c r="EM229" s="479"/>
      <c r="EN229" s="479"/>
      <c r="EO229" s="479"/>
      <c r="EP229" s="479"/>
      <c r="EQ229" s="479"/>
      <c r="ER229" s="479"/>
      <c r="ES229" s="451">
        <v>0</v>
      </c>
      <c r="ET229" s="451"/>
      <c r="EU229" s="451"/>
      <c r="EV229" s="451"/>
      <c r="EW229" s="451"/>
      <c r="EX229" s="451"/>
      <c r="EY229" s="451"/>
      <c r="EZ229" s="92"/>
      <c r="FA229" s="92"/>
      <c r="FB229" s="92"/>
      <c r="FC229" s="451">
        <v>0</v>
      </c>
      <c r="FD229" s="451"/>
      <c r="FE229" s="451"/>
      <c r="FF229" s="451"/>
      <c r="FG229" s="451">
        <v>0</v>
      </c>
      <c r="FH229" s="451"/>
      <c r="FI229" s="451"/>
      <c r="FJ229" s="451"/>
      <c r="FK229" s="479">
        <f t="shared" si="99"/>
        <v>0</v>
      </c>
      <c r="FL229" s="479"/>
      <c r="FM229" s="479"/>
      <c r="FN229" s="479"/>
      <c r="FO229" s="479"/>
      <c r="FP229" s="479"/>
      <c r="FQ229" s="479"/>
      <c r="FR229" s="451">
        <v>0</v>
      </c>
      <c r="FS229" s="451"/>
      <c r="FT229" s="451"/>
      <c r="FU229" s="451"/>
      <c r="FV229" s="451"/>
      <c r="FW229" s="451"/>
      <c r="FX229" s="451"/>
      <c r="FY229" s="451">
        <v>0</v>
      </c>
      <c r="FZ229" s="451"/>
      <c r="GA229" s="451"/>
      <c r="GB229" s="451"/>
      <c r="GC229" s="451"/>
      <c r="GD229" s="451"/>
      <c r="GE229" s="451"/>
      <c r="GF229" s="480">
        <f t="shared" si="100"/>
        <v>0</v>
      </c>
      <c r="GG229" s="480"/>
      <c r="GH229" s="480"/>
      <c r="GI229" s="480"/>
      <c r="GJ229" s="480"/>
      <c r="GK229" s="480"/>
      <c r="GL229" s="480"/>
      <c r="GM229" s="451">
        <v>0</v>
      </c>
      <c r="GN229" s="451"/>
      <c r="GO229" s="451"/>
      <c r="GP229" s="451"/>
      <c r="GQ229" s="451"/>
      <c r="GR229" s="451"/>
      <c r="GS229" s="451"/>
      <c r="GT229" s="480">
        <f t="shared" si="101"/>
        <v>0</v>
      </c>
      <c r="GU229" s="480"/>
      <c r="GV229" s="480"/>
      <c r="GW229" s="480"/>
      <c r="GX229" s="480"/>
      <c r="GY229" s="480"/>
      <c r="GZ229" s="480"/>
    </row>
    <row r="230" spans="2:208" ht="12.75" customHeight="1" thickBot="1">
      <c r="B230" s="511" t="s">
        <v>356</v>
      </c>
      <c r="C230" s="512"/>
      <c r="D230" s="512"/>
      <c r="E230" s="512"/>
      <c r="F230" s="512"/>
      <c r="G230" s="512"/>
      <c r="H230" s="512"/>
      <c r="I230" s="512"/>
      <c r="J230" s="512"/>
      <c r="K230" s="512"/>
      <c r="L230" s="512"/>
      <c r="M230" s="512"/>
      <c r="N230" s="512"/>
      <c r="O230" s="512"/>
      <c r="P230" s="512"/>
      <c r="Q230" s="512"/>
      <c r="R230" s="512"/>
      <c r="S230" s="512"/>
      <c r="T230" s="512"/>
      <c r="U230" s="512"/>
      <c r="V230" s="512"/>
      <c r="W230" s="435"/>
      <c r="X230" s="447">
        <f>SUM(X223:AD229)</f>
        <v>0</v>
      </c>
      <c r="Y230" s="447"/>
      <c r="Z230" s="447"/>
      <c r="AA230" s="447"/>
      <c r="AB230" s="447"/>
      <c r="AC230" s="447"/>
      <c r="AD230" s="447"/>
      <c r="AE230" s="447">
        <f>SUM(AE223:AK229)</f>
        <v>0</v>
      </c>
      <c r="AF230" s="447"/>
      <c r="AG230" s="447"/>
      <c r="AH230" s="447"/>
      <c r="AI230" s="447"/>
      <c r="AJ230" s="447"/>
      <c r="AK230" s="447"/>
      <c r="AL230" s="447">
        <f>SUM(AL223:AR229)</f>
        <v>0</v>
      </c>
      <c r="AM230" s="447"/>
      <c r="AN230" s="447"/>
      <c r="AO230" s="447"/>
      <c r="AP230" s="447"/>
      <c r="AQ230" s="447"/>
      <c r="AR230" s="447"/>
      <c r="AS230" s="447">
        <f>SUM(AS223:AY229)</f>
        <v>0</v>
      </c>
      <c r="AT230" s="447"/>
      <c r="AU230" s="447"/>
      <c r="AV230" s="447"/>
      <c r="AW230" s="447"/>
      <c r="AX230" s="447"/>
      <c r="AY230" s="447"/>
      <c r="BB230" s="432">
        <f>SUM(BB223:BE229)</f>
        <v>0</v>
      </c>
      <c r="BC230" s="433"/>
      <c r="BD230" s="433"/>
      <c r="BE230" s="434"/>
      <c r="BF230" s="438">
        <f>SUM(BF223:BI229)</f>
        <v>0</v>
      </c>
      <c r="BG230" s="433"/>
      <c r="BH230" s="433"/>
      <c r="BI230" s="434"/>
      <c r="BJ230" s="438">
        <f>SUM(BJ223:BP229)</f>
        <v>0</v>
      </c>
      <c r="BK230" s="433"/>
      <c r="BL230" s="433"/>
      <c r="BM230" s="433"/>
      <c r="BN230" s="433"/>
      <c r="BO230" s="433"/>
      <c r="BP230" s="434"/>
      <c r="BQ230" s="438">
        <f>SUM(BQ223:BW229)</f>
        <v>0</v>
      </c>
      <c r="BR230" s="433"/>
      <c r="BS230" s="433"/>
      <c r="BT230" s="433"/>
      <c r="BU230" s="433"/>
      <c r="BV230" s="433"/>
      <c r="BW230" s="434"/>
      <c r="BX230" s="438">
        <f>SUM(BX223:CD229)</f>
        <v>0</v>
      </c>
      <c r="BY230" s="433"/>
      <c r="BZ230" s="433"/>
      <c r="CA230" s="433"/>
      <c r="CB230" s="433"/>
      <c r="CC230" s="433"/>
      <c r="CD230" s="434"/>
      <c r="CE230" s="438">
        <f>SUM(CE223:CK229)</f>
        <v>0</v>
      </c>
      <c r="CF230" s="433"/>
      <c r="CG230" s="433"/>
      <c r="CH230" s="433"/>
      <c r="CI230" s="433"/>
      <c r="CJ230" s="433"/>
      <c r="CK230" s="434"/>
      <c r="CL230" s="438">
        <f>SUM(CL223:CR229)</f>
        <v>0</v>
      </c>
      <c r="CM230" s="433"/>
      <c r="CN230" s="433"/>
      <c r="CO230" s="433"/>
      <c r="CP230" s="433"/>
      <c r="CQ230" s="433"/>
      <c r="CR230" s="434"/>
      <c r="CS230" s="438">
        <f>SUM(CS223:CY229)</f>
        <v>0</v>
      </c>
      <c r="CT230" s="433"/>
      <c r="CU230" s="433"/>
      <c r="CV230" s="433"/>
      <c r="CW230" s="433"/>
      <c r="CX230" s="433"/>
      <c r="CY230" s="434"/>
      <c r="DB230" s="511" t="s">
        <v>414</v>
      </c>
      <c r="DC230" s="512"/>
      <c r="DD230" s="512"/>
      <c r="DE230" s="512"/>
      <c r="DF230" s="512"/>
      <c r="DG230" s="512"/>
      <c r="DH230" s="512"/>
      <c r="DI230" s="512"/>
      <c r="DJ230" s="512"/>
      <c r="DK230" s="512"/>
      <c r="DL230" s="512"/>
      <c r="DM230" s="512"/>
      <c r="DN230" s="512"/>
      <c r="DO230" s="512"/>
      <c r="DP230" s="512"/>
      <c r="DQ230" s="512"/>
      <c r="DR230" s="512"/>
      <c r="DS230" s="512"/>
      <c r="DT230" s="512"/>
      <c r="DU230" s="512"/>
      <c r="DV230" s="512"/>
      <c r="DW230" s="435"/>
      <c r="DX230" s="447">
        <f>SUM(DX223:ED229)</f>
        <v>0</v>
      </c>
      <c r="DY230" s="447"/>
      <c r="DZ230" s="447"/>
      <c r="EA230" s="447"/>
      <c r="EB230" s="447"/>
      <c r="EC230" s="447"/>
      <c r="ED230" s="447"/>
      <c r="EE230" s="447">
        <f>SUM(EE223:EK229)</f>
        <v>0</v>
      </c>
      <c r="EF230" s="447"/>
      <c r="EG230" s="447"/>
      <c r="EH230" s="447"/>
      <c r="EI230" s="447"/>
      <c r="EJ230" s="447"/>
      <c r="EK230" s="447"/>
      <c r="EL230" s="447">
        <f>SUM(EL223:ER229)</f>
        <v>0</v>
      </c>
      <c r="EM230" s="447"/>
      <c r="EN230" s="447"/>
      <c r="EO230" s="447"/>
      <c r="EP230" s="447"/>
      <c r="EQ230" s="447"/>
      <c r="ER230" s="447"/>
      <c r="ES230" s="447">
        <f>SUM(ES223:EY229)</f>
        <v>0</v>
      </c>
      <c r="ET230" s="447"/>
      <c r="EU230" s="447"/>
      <c r="EV230" s="447"/>
      <c r="EW230" s="447"/>
      <c r="EX230" s="447"/>
      <c r="EY230" s="447"/>
      <c r="EZ230" s="16">
        <f>SUM(EZ223:FG229)</f>
        <v>0</v>
      </c>
      <c r="FA230" s="16">
        <f>SUM(FA223:FH229)</f>
        <v>0</v>
      </c>
      <c r="FC230" s="432">
        <f>SUM(FC223:FF229)</f>
        <v>0</v>
      </c>
      <c r="FD230" s="433"/>
      <c r="FE230" s="433"/>
      <c r="FF230" s="434"/>
      <c r="FG230" s="438">
        <f>SUM(FG223:FJ229)</f>
        <v>0</v>
      </c>
      <c r="FH230" s="433"/>
      <c r="FI230" s="433"/>
      <c r="FJ230" s="434"/>
      <c r="FK230" s="438">
        <f>SUM(FK223:FQ229)</f>
        <v>0</v>
      </c>
      <c r="FL230" s="433"/>
      <c r="FM230" s="433"/>
      <c r="FN230" s="433"/>
      <c r="FO230" s="433"/>
      <c r="FP230" s="433"/>
      <c r="FQ230" s="434"/>
      <c r="FR230" s="438">
        <f>SUM(FR223:FX229)</f>
        <v>0</v>
      </c>
      <c r="FS230" s="433"/>
      <c r="FT230" s="433"/>
      <c r="FU230" s="433"/>
      <c r="FV230" s="433"/>
      <c r="FW230" s="433"/>
      <c r="FX230" s="434"/>
      <c r="FY230" s="438">
        <f>SUM(FY223:GE229)</f>
        <v>0</v>
      </c>
      <c r="FZ230" s="433"/>
      <c r="GA230" s="433"/>
      <c r="GB230" s="433"/>
      <c r="GC230" s="433"/>
      <c r="GD230" s="433"/>
      <c r="GE230" s="434"/>
      <c r="GF230" s="438">
        <f>SUM(GF223:GL229)</f>
        <v>0</v>
      </c>
      <c r="GG230" s="433"/>
      <c r="GH230" s="433"/>
      <c r="GI230" s="433"/>
      <c r="GJ230" s="433"/>
      <c r="GK230" s="433"/>
      <c r="GL230" s="434"/>
      <c r="GM230" s="438">
        <f>SUM(GM223:GS229)</f>
        <v>0</v>
      </c>
      <c r="GN230" s="433"/>
      <c r="GO230" s="433"/>
      <c r="GP230" s="433"/>
      <c r="GQ230" s="433"/>
      <c r="GR230" s="433"/>
      <c r="GS230" s="434"/>
      <c r="GT230" s="438">
        <f>SUM(GT223:GZ229)</f>
        <v>0</v>
      </c>
      <c r="GU230" s="433"/>
      <c r="GV230" s="433"/>
      <c r="GW230" s="433"/>
      <c r="GX230" s="433"/>
      <c r="GY230" s="433"/>
      <c r="GZ230" s="491"/>
    </row>
    <row r="231" spans="2:208" ht="12.75" customHeight="1" thickTop="1">
      <c r="B231" s="16" t="str">
        <f>Coversheets!$B$51</f>
        <v>S.A.&amp;I. Form 2641R99 Entity: Type in Name of City City, 99</v>
      </c>
      <c r="AQ231" s="446">
        <f ca="1">$AP$52</f>
        <v>41499.346880902776</v>
      </c>
      <c r="AR231" s="446"/>
      <c r="AS231" s="446"/>
      <c r="AT231" s="446"/>
      <c r="AU231" s="446"/>
      <c r="AV231" s="446"/>
      <c r="AW231" s="446"/>
      <c r="AX231" s="446"/>
      <c r="AY231" s="446"/>
      <c r="BC231" s="16" t="str">
        <f>Coversheets!$B$51</f>
        <v>S.A.&amp;I. Form 2641R99 Entity: Type in Name of City City, 99</v>
      </c>
      <c r="CQ231" s="446">
        <f ca="1">$AP$52</f>
        <v>41499.346880902776</v>
      </c>
      <c r="CR231" s="446"/>
      <c r="CS231" s="446"/>
      <c r="CT231" s="446"/>
      <c r="CU231" s="446"/>
      <c r="CV231" s="446"/>
      <c r="CW231" s="446"/>
      <c r="CX231" s="446"/>
      <c r="CY231" s="446"/>
      <c r="DB231" s="16" t="str">
        <f>Coversheets!$B$51</f>
        <v>S.A.&amp;I. Form 2641R99 Entity: Type in Name of City City, 99</v>
      </c>
      <c r="EQ231" s="446">
        <f ca="1">$AP$52</f>
        <v>41499.346880902776</v>
      </c>
      <c r="ER231" s="446"/>
      <c r="ES231" s="446"/>
      <c r="ET231" s="446"/>
      <c r="EU231" s="446"/>
      <c r="EV231" s="446"/>
      <c r="EW231" s="446"/>
      <c r="EX231" s="446"/>
      <c r="EY231" s="446"/>
      <c r="FD231" s="25" t="str">
        <f>Coversheets!$B$51</f>
        <v>S.A.&amp;I. Form 2641R99 Entity: Type in Name of City City, 99</v>
      </c>
      <c r="GR231" s="446">
        <f ca="1">$AP$52</f>
        <v>41499.346880902776</v>
      </c>
      <c r="GS231" s="446"/>
      <c r="GT231" s="446"/>
      <c r="GU231" s="446"/>
      <c r="GV231" s="446"/>
      <c r="GW231" s="446"/>
      <c r="GX231" s="446"/>
      <c r="GY231" s="446"/>
      <c r="GZ231" s="446"/>
    </row>
    <row r="232" spans="2:208" ht="11.25" customHeight="1">
      <c r="B232" s="498" t="str">
        <f>$B$59</f>
        <v>GENERAL FUND ACCOUNTS COVERING THE PERIOD JULY 1, 2011, to JUNE 30, 2012</v>
      </c>
      <c r="C232" s="498"/>
      <c r="D232" s="498"/>
      <c r="E232" s="498"/>
      <c r="F232" s="498"/>
      <c r="G232" s="498"/>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8"/>
      <c r="AY232" s="498"/>
      <c r="BB232" s="498" t="str">
        <f>$B$59</f>
        <v>GENERAL FUND ACCOUNTS COVERING THE PERIOD JULY 1, 2011, to JUNE 30, 2012</v>
      </c>
      <c r="BC232" s="498"/>
      <c r="BD232" s="498"/>
      <c r="BE232" s="498"/>
      <c r="BF232" s="498"/>
      <c r="BG232" s="498"/>
      <c r="BH232" s="498"/>
      <c r="BI232" s="498"/>
      <c r="BJ232" s="498"/>
      <c r="BK232" s="498"/>
      <c r="BL232" s="498"/>
      <c r="BM232" s="498"/>
      <c r="BN232" s="498"/>
      <c r="BO232" s="498"/>
      <c r="BP232" s="498"/>
      <c r="BQ232" s="498"/>
      <c r="BR232" s="498"/>
      <c r="BS232" s="498"/>
      <c r="BT232" s="498"/>
      <c r="BU232" s="498"/>
      <c r="BV232" s="498"/>
      <c r="BW232" s="498"/>
      <c r="BX232" s="498"/>
      <c r="BY232" s="498"/>
      <c r="BZ232" s="498"/>
      <c r="CA232" s="498"/>
      <c r="CB232" s="498"/>
      <c r="CC232" s="498"/>
      <c r="CD232" s="498"/>
      <c r="CE232" s="498"/>
      <c r="CF232" s="498"/>
      <c r="CG232" s="498"/>
      <c r="CH232" s="498"/>
      <c r="CI232" s="498"/>
      <c r="CJ232" s="498"/>
      <c r="CK232" s="498"/>
      <c r="CL232" s="498"/>
      <c r="CM232" s="498"/>
      <c r="CN232" s="498"/>
      <c r="CO232" s="498"/>
      <c r="CP232" s="498"/>
      <c r="CQ232" s="498"/>
      <c r="CR232" s="498"/>
      <c r="CS232" s="498"/>
      <c r="CT232" s="498"/>
      <c r="CU232" s="498"/>
      <c r="CV232" s="498"/>
      <c r="CW232" s="498"/>
      <c r="CX232" s="498"/>
      <c r="CY232" s="498"/>
      <c r="DB232" s="498" t="str">
        <f>$B$59</f>
        <v>GENERAL FUND ACCOUNTS COVERING THE PERIOD JULY 1, 2011, to JUNE 30, 2012</v>
      </c>
      <c r="DC232" s="498"/>
      <c r="DD232" s="498"/>
      <c r="DE232" s="498"/>
      <c r="DF232" s="498"/>
      <c r="DG232" s="498"/>
      <c r="DH232" s="498"/>
      <c r="DI232" s="498"/>
      <c r="DJ232" s="498"/>
      <c r="DK232" s="498"/>
      <c r="DL232" s="498"/>
      <c r="DM232" s="498"/>
      <c r="DN232" s="498"/>
      <c r="DO232" s="498"/>
      <c r="DP232" s="498"/>
      <c r="DQ232" s="498"/>
      <c r="DR232" s="498"/>
      <c r="DS232" s="498"/>
      <c r="DT232" s="498"/>
      <c r="DU232" s="498"/>
      <c r="DV232" s="498"/>
      <c r="DW232" s="498"/>
      <c r="DX232" s="498"/>
      <c r="DY232" s="498"/>
      <c r="DZ232" s="498"/>
      <c r="EA232" s="498"/>
      <c r="EB232" s="498"/>
      <c r="EC232" s="498"/>
      <c r="ED232" s="498"/>
      <c r="EE232" s="498"/>
      <c r="EF232" s="498"/>
      <c r="EG232" s="498"/>
      <c r="EH232" s="498"/>
      <c r="EI232" s="498"/>
      <c r="EJ232" s="498"/>
      <c r="EK232" s="498"/>
      <c r="EL232" s="498"/>
      <c r="EM232" s="498"/>
      <c r="EN232" s="498"/>
      <c r="EO232" s="498"/>
      <c r="EP232" s="498"/>
      <c r="EQ232" s="498"/>
      <c r="ER232" s="498"/>
      <c r="ES232" s="498"/>
      <c r="ET232" s="498"/>
      <c r="EU232" s="498"/>
      <c r="EV232" s="498"/>
      <c r="EW232" s="498"/>
      <c r="EX232" s="498"/>
      <c r="EY232" s="498"/>
      <c r="FC232" s="498" t="str">
        <f>$B$59</f>
        <v>GENERAL FUND ACCOUNTS COVERING THE PERIOD JULY 1, 2011, to JUNE 30, 2012</v>
      </c>
      <c r="FD232" s="498"/>
      <c r="FE232" s="498"/>
      <c r="FF232" s="498"/>
      <c r="FG232" s="498"/>
      <c r="FH232" s="498"/>
      <c r="FI232" s="498"/>
      <c r="FJ232" s="498"/>
      <c r="FK232" s="498"/>
      <c r="FL232" s="498"/>
      <c r="FM232" s="498"/>
      <c r="FN232" s="498"/>
      <c r="FO232" s="498"/>
      <c r="FP232" s="498"/>
      <c r="FQ232" s="498"/>
      <c r="FR232" s="498"/>
      <c r="FS232" s="498"/>
      <c r="FT232" s="498"/>
      <c r="FU232" s="498"/>
      <c r="FV232" s="498"/>
      <c r="FW232" s="498"/>
      <c r="FX232" s="498"/>
      <c r="FY232" s="498"/>
      <c r="FZ232" s="498"/>
      <c r="GA232" s="498"/>
      <c r="GB232" s="498"/>
      <c r="GC232" s="498"/>
      <c r="GD232" s="498"/>
      <c r="GE232" s="498"/>
      <c r="GF232" s="498"/>
      <c r="GG232" s="498"/>
      <c r="GH232" s="498"/>
      <c r="GI232" s="498"/>
      <c r="GJ232" s="498"/>
      <c r="GK232" s="498"/>
      <c r="GL232" s="498"/>
      <c r="GM232" s="498"/>
      <c r="GN232" s="498"/>
      <c r="GO232" s="498"/>
      <c r="GP232" s="498"/>
      <c r="GQ232" s="498"/>
      <c r="GR232" s="498"/>
      <c r="GS232" s="498"/>
      <c r="GT232" s="498"/>
      <c r="GU232" s="498"/>
      <c r="GV232" s="498"/>
      <c r="GW232" s="498"/>
      <c r="GX232" s="498"/>
      <c r="GY232" s="498"/>
      <c r="GZ232" s="498"/>
    </row>
    <row r="233" spans="2:208" ht="11.25" customHeight="1">
      <c r="B233" s="498" t="str">
        <f>$B$60</f>
        <v>ESTIMATE OF NEEDS FOR 2012-2013</v>
      </c>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8"/>
      <c r="AY233" s="498"/>
      <c r="BB233" s="498" t="str">
        <f>$B$60</f>
        <v>ESTIMATE OF NEEDS FOR 2012-2013</v>
      </c>
      <c r="BC233" s="498"/>
      <c r="BD233" s="498"/>
      <c r="BE233" s="498"/>
      <c r="BF233" s="498"/>
      <c r="BG233" s="498"/>
      <c r="BH233" s="498"/>
      <c r="BI233" s="498"/>
      <c r="BJ233" s="498"/>
      <c r="BK233" s="498"/>
      <c r="BL233" s="498"/>
      <c r="BM233" s="498"/>
      <c r="BN233" s="498"/>
      <c r="BO233" s="498"/>
      <c r="BP233" s="498"/>
      <c r="BQ233" s="498"/>
      <c r="BR233" s="498"/>
      <c r="BS233" s="498"/>
      <c r="BT233" s="498"/>
      <c r="BU233" s="498"/>
      <c r="BV233" s="498"/>
      <c r="BW233" s="498"/>
      <c r="BX233" s="498"/>
      <c r="BY233" s="498"/>
      <c r="BZ233" s="498"/>
      <c r="CA233" s="498"/>
      <c r="CB233" s="498"/>
      <c r="CC233" s="498"/>
      <c r="CD233" s="498"/>
      <c r="CE233" s="498"/>
      <c r="CF233" s="498"/>
      <c r="CG233" s="498"/>
      <c r="CH233" s="498"/>
      <c r="CI233" s="498"/>
      <c r="CJ233" s="498"/>
      <c r="CK233" s="498"/>
      <c r="CL233" s="498"/>
      <c r="CM233" s="498"/>
      <c r="CN233" s="498"/>
      <c r="CO233" s="498"/>
      <c r="CP233" s="498"/>
      <c r="CQ233" s="498"/>
      <c r="CR233" s="498"/>
      <c r="CS233" s="498"/>
      <c r="CT233" s="498"/>
      <c r="CU233" s="498"/>
      <c r="CV233" s="498"/>
      <c r="CW233" s="498"/>
      <c r="CX233" s="498"/>
      <c r="CY233" s="498"/>
      <c r="DB233" s="498" t="str">
        <f>$B$60</f>
        <v>ESTIMATE OF NEEDS FOR 2012-2013</v>
      </c>
      <c r="DC233" s="498"/>
      <c r="DD233" s="498"/>
      <c r="DE233" s="498"/>
      <c r="DF233" s="498"/>
      <c r="DG233" s="498"/>
      <c r="DH233" s="498"/>
      <c r="DI233" s="498"/>
      <c r="DJ233" s="498"/>
      <c r="DK233" s="498"/>
      <c r="DL233" s="498"/>
      <c r="DM233" s="498"/>
      <c r="DN233" s="498"/>
      <c r="DO233" s="498"/>
      <c r="DP233" s="498"/>
      <c r="DQ233" s="498"/>
      <c r="DR233" s="498"/>
      <c r="DS233" s="498"/>
      <c r="DT233" s="498"/>
      <c r="DU233" s="498"/>
      <c r="DV233" s="498"/>
      <c r="DW233" s="498"/>
      <c r="DX233" s="498"/>
      <c r="DY233" s="498"/>
      <c r="DZ233" s="498"/>
      <c r="EA233" s="498"/>
      <c r="EB233" s="498"/>
      <c r="EC233" s="498"/>
      <c r="ED233" s="498"/>
      <c r="EE233" s="498"/>
      <c r="EF233" s="498"/>
      <c r="EG233" s="498"/>
      <c r="EH233" s="498"/>
      <c r="EI233" s="498"/>
      <c r="EJ233" s="498"/>
      <c r="EK233" s="498"/>
      <c r="EL233" s="498"/>
      <c r="EM233" s="498"/>
      <c r="EN233" s="498"/>
      <c r="EO233" s="498"/>
      <c r="EP233" s="498"/>
      <c r="EQ233" s="498"/>
      <c r="ER233" s="498"/>
      <c r="ES233" s="498"/>
      <c r="ET233" s="498"/>
      <c r="EU233" s="498"/>
      <c r="EV233" s="498"/>
      <c r="EW233" s="498"/>
      <c r="EX233" s="498"/>
      <c r="EY233" s="498"/>
      <c r="FC233" s="498" t="str">
        <f>$B$60</f>
        <v>ESTIMATE OF NEEDS FOR 2012-2013</v>
      </c>
      <c r="FD233" s="498"/>
      <c r="FE233" s="498"/>
      <c r="FF233" s="498"/>
      <c r="FG233" s="498"/>
      <c r="FH233" s="498"/>
      <c r="FI233" s="498"/>
      <c r="FJ233" s="498"/>
      <c r="FK233" s="498"/>
      <c r="FL233" s="498"/>
      <c r="FM233" s="498"/>
      <c r="FN233" s="498"/>
      <c r="FO233" s="498"/>
      <c r="FP233" s="498"/>
      <c r="FQ233" s="498"/>
      <c r="FR233" s="498"/>
      <c r="FS233" s="498"/>
      <c r="FT233" s="498"/>
      <c r="FU233" s="498"/>
      <c r="FV233" s="498"/>
      <c r="FW233" s="498"/>
      <c r="FX233" s="498"/>
      <c r="FY233" s="498"/>
      <c r="FZ233" s="498"/>
      <c r="GA233" s="498"/>
      <c r="GB233" s="498"/>
      <c r="GC233" s="498"/>
      <c r="GD233" s="498"/>
      <c r="GE233" s="498"/>
      <c r="GF233" s="498"/>
      <c r="GG233" s="498"/>
      <c r="GH233" s="498"/>
      <c r="GI233" s="498"/>
      <c r="GJ233" s="498"/>
      <c r="GK233" s="498"/>
      <c r="GL233" s="498"/>
      <c r="GM233" s="498"/>
      <c r="GN233" s="498"/>
      <c r="GO233" s="498"/>
      <c r="GP233" s="498"/>
      <c r="GQ233" s="498"/>
      <c r="GR233" s="498"/>
      <c r="GS233" s="498"/>
      <c r="GT233" s="498"/>
      <c r="GU233" s="498"/>
      <c r="GV233" s="498"/>
      <c r="GW233" s="498"/>
      <c r="GX233" s="498"/>
      <c r="GY233" s="498"/>
      <c r="GZ233" s="498"/>
    </row>
    <row r="234" spans="2:208" ht="12.75" customHeight="1" thickBot="1">
      <c r="B234" s="16" t="s">
        <v>30</v>
      </c>
      <c r="AY234" s="18" t="s">
        <v>416</v>
      </c>
      <c r="CY234" s="18" t="s">
        <v>466</v>
      </c>
      <c r="DB234" s="16" t="s">
        <v>30</v>
      </c>
      <c r="EY234" s="18" t="s">
        <v>468</v>
      </c>
      <c r="GZ234" s="18" t="s">
        <v>517</v>
      </c>
    </row>
    <row r="235" spans="2:208" ht="12.75" customHeight="1" thickTop="1">
      <c r="B235" s="499" t="s">
        <v>417</v>
      </c>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7"/>
      <c r="AY235" s="470"/>
      <c r="BB235" s="537" t="s">
        <v>245</v>
      </c>
      <c r="BC235" s="538"/>
      <c r="BD235" s="538"/>
      <c r="BE235" s="538"/>
      <c r="BF235" s="538"/>
      <c r="BG235" s="538"/>
      <c r="BH235" s="538"/>
      <c r="BI235" s="538"/>
      <c r="BJ235" s="538"/>
      <c r="BK235" s="538"/>
      <c r="BL235" s="538"/>
      <c r="BM235" s="538"/>
      <c r="BN235" s="538"/>
      <c r="BO235" s="538"/>
      <c r="BP235" s="538"/>
      <c r="BQ235" s="538"/>
      <c r="BR235" s="538"/>
      <c r="BS235" s="538"/>
      <c r="BT235" s="538"/>
      <c r="BU235" s="538"/>
      <c r="BV235" s="538"/>
      <c r="BW235" s="538"/>
      <c r="BX235" s="538"/>
      <c r="BY235" s="538"/>
      <c r="BZ235" s="538"/>
      <c r="CA235" s="538"/>
      <c r="CB235" s="538"/>
      <c r="CC235" s="538"/>
      <c r="CD235" s="538"/>
      <c r="CE235" s="538"/>
      <c r="CF235" s="538"/>
      <c r="CG235" s="538"/>
      <c r="CH235" s="538"/>
      <c r="CI235" s="538"/>
      <c r="CJ235" s="538"/>
      <c r="CK235" s="538"/>
      <c r="CL235" s="538"/>
      <c r="CM235" s="538"/>
      <c r="CN235" s="538"/>
      <c r="CO235" s="538"/>
      <c r="CP235" s="538"/>
      <c r="CQ235" s="538"/>
      <c r="CR235" s="538"/>
      <c r="CS235" s="538"/>
      <c r="CT235" s="538"/>
      <c r="CU235" s="538"/>
      <c r="CV235" s="538"/>
      <c r="CW235" s="538"/>
      <c r="CX235" s="538"/>
      <c r="CY235" s="539"/>
      <c r="DB235" s="499" t="s">
        <v>467</v>
      </c>
      <c r="DC235" s="500"/>
      <c r="DD235" s="500"/>
      <c r="DE235" s="500"/>
      <c r="DF235" s="500"/>
      <c r="DG235" s="500"/>
      <c r="DH235" s="500"/>
      <c r="DI235" s="500"/>
      <c r="DJ235" s="500"/>
      <c r="DK235" s="500"/>
      <c r="DL235" s="500"/>
      <c r="DM235" s="500"/>
      <c r="DN235" s="500"/>
      <c r="DO235" s="500"/>
      <c r="DP235" s="500"/>
      <c r="DQ235" s="500"/>
      <c r="DR235" s="500"/>
      <c r="DS235" s="500"/>
      <c r="DT235" s="500"/>
      <c r="DU235" s="500"/>
      <c r="DV235" s="500"/>
      <c r="DW235" s="500"/>
      <c r="DX235" s="467"/>
      <c r="DY235" s="467"/>
      <c r="DZ235" s="467"/>
      <c r="EA235" s="467"/>
      <c r="EB235" s="467"/>
      <c r="EC235" s="467"/>
      <c r="ED235" s="467"/>
      <c r="EE235" s="467"/>
      <c r="EF235" s="467"/>
      <c r="EG235" s="467"/>
      <c r="EH235" s="467"/>
      <c r="EI235" s="467"/>
      <c r="EJ235" s="467"/>
      <c r="EK235" s="467"/>
      <c r="EL235" s="467"/>
      <c r="EM235" s="467"/>
      <c r="EN235" s="467"/>
      <c r="EO235" s="467"/>
      <c r="EP235" s="467"/>
      <c r="EQ235" s="467"/>
      <c r="ER235" s="467"/>
      <c r="ES235" s="467"/>
      <c r="ET235" s="467"/>
      <c r="EU235" s="467"/>
      <c r="EV235" s="467"/>
      <c r="EW235" s="467"/>
      <c r="EX235" s="467"/>
      <c r="EY235" s="470"/>
      <c r="FC235" s="537" t="s">
        <v>245</v>
      </c>
      <c r="FD235" s="538"/>
      <c r="FE235" s="538"/>
      <c r="FF235" s="538"/>
      <c r="FG235" s="538"/>
      <c r="FH235" s="538"/>
      <c r="FI235" s="538"/>
      <c r="FJ235" s="538"/>
      <c r="FK235" s="538"/>
      <c r="FL235" s="538"/>
      <c r="FM235" s="538"/>
      <c r="FN235" s="538"/>
      <c r="FO235" s="538"/>
      <c r="FP235" s="538"/>
      <c r="FQ235" s="538"/>
      <c r="FR235" s="538"/>
      <c r="FS235" s="538"/>
      <c r="FT235" s="538"/>
      <c r="FU235" s="538"/>
      <c r="FV235" s="538"/>
      <c r="FW235" s="538"/>
      <c r="FX235" s="538"/>
      <c r="FY235" s="538"/>
      <c r="FZ235" s="538"/>
      <c r="GA235" s="538"/>
      <c r="GB235" s="538"/>
      <c r="GC235" s="538"/>
      <c r="GD235" s="538"/>
      <c r="GE235" s="538"/>
      <c r="GF235" s="538"/>
      <c r="GG235" s="538"/>
      <c r="GH235" s="538"/>
      <c r="GI235" s="538"/>
      <c r="GJ235" s="538"/>
      <c r="GK235" s="538"/>
      <c r="GL235" s="538"/>
      <c r="GM235" s="538"/>
      <c r="GN235" s="538"/>
      <c r="GO235" s="538"/>
      <c r="GP235" s="538"/>
      <c r="GQ235" s="538"/>
      <c r="GR235" s="538"/>
      <c r="GS235" s="538"/>
      <c r="GT235" s="538"/>
      <c r="GU235" s="538"/>
      <c r="GV235" s="538"/>
      <c r="GW235" s="538"/>
      <c r="GX235" s="538"/>
      <c r="GY235" s="538"/>
      <c r="GZ235" s="539"/>
    </row>
    <row r="236" spans="2:208" ht="12.75" customHeight="1">
      <c r="B236" s="534"/>
      <c r="C236" s="529"/>
      <c r="D236" s="529"/>
      <c r="E236" s="529"/>
      <c r="F236" s="529"/>
      <c r="G236" s="529"/>
      <c r="H236" s="529"/>
      <c r="I236" s="529"/>
      <c r="J236" s="529"/>
      <c r="K236" s="529"/>
      <c r="L236" s="529"/>
      <c r="M236" s="529"/>
      <c r="N236" s="529"/>
      <c r="O236" s="529"/>
      <c r="P236" s="529"/>
      <c r="Q236" s="529"/>
      <c r="R236" s="529"/>
      <c r="S236" s="529"/>
      <c r="T236" s="529"/>
      <c r="U236" s="529"/>
      <c r="V236" s="529"/>
      <c r="W236" s="529"/>
      <c r="X236" s="529" t="str">
        <f>"FISCAL YEAR ENDING JUNE 30, "&amp;Help!C18</f>
        <v>FISCAL YEAR ENDING JUNE 30, 2011</v>
      </c>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29"/>
      <c r="AY236" s="530"/>
      <c r="BB236" s="441" t="str">
        <f>"FISCAL YEAR ENDING JUNE 30, "&amp;Help!C18+1</f>
        <v>FISCAL YEAR ENDING JUNE 30, 2012</v>
      </c>
      <c r="BC236" s="442"/>
      <c r="BD236" s="442"/>
      <c r="BE236" s="442"/>
      <c r="BF236" s="442"/>
      <c r="BG236" s="442"/>
      <c r="BH236" s="442"/>
      <c r="BI236" s="442"/>
      <c r="BJ236" s="442"/>
      <c r="BK236" s="442"/>
      <c r="BL236" s="442"/>
      <c r="BM236" s="442"/>
      <c r="BN236" s="442"/>
      <c r="BO236" s="442"/>
      <c r="BP236" s="442"/>
      <c r="BQ236" s="442"/>
      <c r="BR236" s="442"/>
      <c r="BS236" s="442"/>
      <c r="BT236" s="442"/>
      <c r="BU236" s="442"/>
      <c r="BV236" s="442"/>
      <c r="BW236" s="442"/>
      <c r="BX236" s="442"/>
      <c r="BY236" s="442"/>
      <c r="BZ236" s="442"/>
      <c r="CA236" s="442"/>
      <c r="CB236" s="442"/>
      <c r="CC236" s="442"/>
      <c r="CD236" s="442"/>
      <c r="CE236" s="442"/>
      <c r="CF236" s="442"/>
      <c r="CG236" s="442"/>
      <c r="CH236" s="442"/>
      <c r="CI236" s="442"/>
      <c r="CJ236" s="442"/>
      <c r="CK236" s="443"/>
      <c r="CL236" s="444" t="str">
        <f>"FISCAL YEAR "&amp;Help!C18+1&amp;"-"&amp;Help!C18+2</f>
        <v>FISCAL YEAR 2012-2013</v>
      </c>
      <c r="CM236" s="442"/>
      <c r="CN236" s="442"/>
      <c r="CO236" s="442"/>
      <c r="CP236" s="442"/>
      <c r="CQ236" s="442"/>
      <c r="CR236" s="442"/>
      <c r="CS236" s="442"/>
      <c r="CT236" s="442"/>
      <c r="CU236" s="442"/>
      <c r="CV236" s="442"/>
      <c r="CW236" s="442"/>
      <c r="CX236" s="442"/>
      <c r="CY236" s="461"/>
      <c r="DB236" s="534"/>
      <c r="DC236" s="529"/>
      <c r="DD236" s="529"/>
      <c r="DE236" s="529"/>
      <c r="DF236" s="529"/>
      <c r="DG236" s="529"/>
      <c r="DH236" s="529"/>
      <c r="DI236" s="529"/>
      <c r="DJ236" s="529"/>
      <c r="DK236" s="529"/>
      <c r="DL236" s="529"/>
      <c r="DM236" s="529"/>
      <c r="DN236" s="529"/>
      <c r="DO236" s="529"/>
      <c r="DP236" s="529"/>
      <c r="DQ236" s="529"/>
      <c r="DR236" s="529"/>
      <c r="DS236" s="529"/>
      <c r="DT236" s="529"/>
      <c r="DU236" s="529"/>
      <c r="DV236" s="529"/>
      <c r="DW236" s="529"/>
      <c r="DX236" s="529" t="str">
        <f>"FISCAL YEAR ENDING JUNE 30, "&amp;Help!C18</f>
        <v>FISCAL YEAR ENDING JUNE 30, 2011</v>
      </c>
      <c r="DY236" s="529"/>
      <c r="DZ236" s="529"/>
      <c r="EA236" s="529"/>
      <c r="EB236" s="529"/>
      <c r="EC236" s="529"/>
      <c r="ED236" s="529"/>
      <c r="EE236" s="529"/>
      <c r="EF236" s="529"/>
      <c r="EG236" s="529"/>
      <c r="EH236" s="529"/>
      <c r="EI236" s="529"/>
      <c r="EJ236" s="529"/>
      <c r="EK236" s="529"/>
      <c r="EL236" s="529"/>
      <c r="EM236" s="529"/>
      <c r="EN236" s="529"/>
      <c r="EO236" s="529"/>
      <c r="EP236" s="529"/>
      <c r="EQ236" s="529"/>
      <c r="ER236" s="529"/>
      <c r="ES236" s="529"/>
      <c r="ET236" s="529"/>
      <c r="EU236" s="529"/>
      <c r="EV236" s="529"/>
      <c r="EW236" s="529"/>
      <c r="EX236" s="529"/>
      <c r="EY236" s="530"/>
      <c r="FC236" s="441" t="str">
        <f>"FISCAL YEAR ENDING JUNE 30, "&amp;Help!C18+1</f>
        <v>FISCAL YEAR ENDING JUNE 30, 2012</v>
      </c>
      <c r="FD236" s="442"/>
      <c r="FE236" s="442"/>
      <c r="FF236" s="442"/>
      <c r="FG236" s="442"/>
      <c r="FH236" s="442"/>
      <c r="FI236" s="442"/>
      <c r="FJ236" s="442"/>
      <c r="FK236" s="442"/>
      <c r="FL236" s="442"/>
      <c r="FM236" s="442"/>
      <c r="FN236" s="442"/>
      <c r="FO236" s="442"/>
      <c r="FP236" s="442"/>
      <c r="FQ236" s="442"/>
      <c r="FR236" s="442"/>
      <c r="FS236" s="442"/>
      <c r="FT236" s="442"/>
      <c r="FU236" s="442"/>
      <c r="FV236" s="442"/>
      <c r="FW236" s="442"/>
      <c r="FX236" s="442"/>
      <c r="FY236" s="442"/>
      <c r="FZ236" s="442"/>
      <c r="GA236" s="442"/>
      <c r="GB236" s="442"/>
      <c r="GC236" s="442"/>
      <c r="GD236" s="442"/>
      <c r="GE236" s="442"/>
      <c r="GF236" s="442"/>
      <c r="GG236" s="442"/>
      <c r="GH236" s="442"/>
      <c r="GI236" s="442"/>
      <c r="GJ236" s="442"/>
      <c r="GK236" s="442"/>
      <c r="GL236" s="443"/>
      <c r="GM236" s="444" t="str">
        <f>"FISCAL YEAR "&amp;Help!C18+1&amp;"-"&amp;Help!C18+2</f>
        <v>FISCAL YEAR 2012-2013</v>
      </c>
      <c r="GN236" s="442"/>
      <c r="GO236" s="442"/>
      <c r="GP236" s="442"/>
      <c r="GQ236" s="442"/>
      <c r="GR236" s="442"/>
      <c r="GS236" s="442"/>
      <c r="GT236" s="442"/>
      <c r="GU236" s="442"/>
      <c r="GV236" s="442"/>
      <c r="GW236" s="442"/>
      <c r="GX236" s="442"/>
      <c r="GY236" s="442"/>
      <c r="GZ236" s="461"/>
    </row>
    <row r="237" spans="2:208" ht="12.75" customHeight="1">
      <c r="B237" s="534" t="s">
        <v>186</v>
      </c>
      <c r="C237" s="529"/>
      <c r="D237" s="529"/>
      <c r="E237" s="529"/>
      <c r="F237" s="529"/>
      <c r="G237" s="529"/>
      <c r="H237" s="529"/>
      <c r="I237" s="529"/>
      <c r="J237" s="529"/>
      <c r="K237" s="529"/>
      <c r="L237" s="529"/>
      <c r="M237" s="529"/>
      <c r="N237" s="529"/>
      <c r="O237" s="529"/>
      <c r="P237" s="529"/>
      <c r="Q237" s="529"/>
      <c r="R237" s="529"/>
      <c r="S237" s="529"/>
      <c r="T237" s="529"/>
      <c r="U237" s="529"/>
      <c r="V237" s="529"/>
      <c r="W237" s="529"/>
      <c r="X237" s="529" t="s">
        <v>188</v>
      </c>
      <c r="Y237" s="529"/>
      <c r="Z237" s="529"/>
      <c r="AA237" s="529"/>
      <c r="AB237" s="529"/>
      <c r="AC237" s="529"/>
      <c r="AD237" s="529"/>
      <c r="AE237" s="529" t="s">
        <v>189</v>
      </c>
      <c r="AF237" s="529"/>
      <c r="AG237" s="529"/>
      <c r="AH237" s="529"/>
      <c r="AI237" s="529"/>
      <c r="AJ237" s="529"/>
      <c r="AK237" s="529"/>
      <c r="AL237" s="529" t="s">
        <v>190</v>
      </c>
      <c r="AM237" s="529"/>
      <c r="AN237" s="529"/>
      <c r="AO237" s="529"/>
      <c r="AP237" s="529"/>
      <c r="AQ237" s="529"/>
      <c r="AR237" s="529"/>
      <c r="AS237" s="529" t="s">
        <v>191</v>
      </c>
      <c r="AT237" s="529"/>
      <c r="AU237" s="529"/>
      <c r="AV237" s="529"/>
      <c r="AW237" s="529"/>
      <c r="AX237" s="529"/>
      <c r="AY237" s="530"/>
      <c r="BB237" s="441"/>
      <c r="BC237" s="442"/>
      <c r="BD237" s="442"/>
      <c r="BE237" s="442"/>
      <c r="BF237" s="442"/>
      <c r="BG237" s="442"/>
      <c r="BH237" s="442"/>
      <c r="BI237" s="443"/>
      <c r="BJ237" s="444" t="s">
        <v>246</v>
      </c>
      <c r="BK237" s="442"/>
      <c r="BL237" s="442"/>
      <c r="BM237" s="442"/>
      <c r="BN237" s="442"/>
      <c r="BO237" s="442"/>
      <c r="BP237" s="443"/>
      <c r="BQ237" s="444" t="s">
        <v>189</v>
      </c>
      <c r="BR237" s="442"/>
      <c r="BS237" s="442"/>
      <c r="BT237" s="442"/>
      <c r="BU237" s="442"/>
      <c r="BV237" s="442"/>
      <c r="BW237" s="443"/>
      <c r="BX237" s="444" t="s">
        <v>188</v>
      </c>
      <c r="BY237" s="442"/>
      <c r="BZ237" s="442"/>
      <c r="CA237" s="442"/>
      <c r="CB237" s="442"/>
      <c r="CC237" s="442"/>
      <c r="CD237" s="443"/>
      <c r="CE237" s="444" t="s">
        <v>193</v>
      </c>
      <c r="CF237" s="442"/>
      <c r="CG237" s="442"/>
      <c r="CH237" s="442"/>
      <c r="CI237" s="442"/>
      <c r="CJ237" s="442"/>
      <c r="CK237" s="443"/>
      <c r="CL237" s="444" t="s">
        <v>247</v>
      </c>
      <c r="CM237" s="442"/>
      <c r="CN237" s="442"/>
      <c r="CO237" s="442"/>
      <c r="CP237" s="442"/>
      <c r="CQ237" s="442"/>
      <c r="CR237" s="443"/>
      <c r="CS237" s="444" t="s">
        <v>130</v>
      </c>
      <c r="CT237" s="442"/>
      <c r="CU237" s="442"/>
      <c r="CV237" s="442"/>
      <c r="CW237" s="442"/>
      <c r="CX237" s="442"/>
      <c r="CY237" s="461"/>
      <c r="DB237" s="534" t="s">
        <v>186</v>
      </c>
      <c r="DC237" s="529"/>
      <c r="DD237" s="529"/>
      <c r="DE237" s="529"/>
      <c r="DF237" s="529"/>
      <c r="DG237" s="529"/>
      <c r="DH237" s="529"/>
      <c r="DI237" s="529"/>
      <c r="DJ237" s="529"/>
      <c r="DK237" s="529"/>
      <c r="DL237" s="529"/>
      <c r="DM237" s="529"/>
      <c r="DN237" s="529"/>
      <c r="DO237" s="529"/>
      <c r="DP237" s="529"/>
      <c r="DQ237" s="529"/>
      <c r="DR237" s="529"/>
      <c r="DS237" s="529"/>
      <c r="DT237" s="529"/>
      <c r="DU237" s="529"/>
      <c r="DV237" s="529"/>
      <c r="DW237" s="529"/>
      <c r="DX237" s="529" t="s">
        <v>188</v>
      </c>
      <c r="DY237" s="529"/>
      <c r="DZ237" s="529"/>
      <c r="EA237" s="529"/>
      <c r="EB237" s="529"/>
      <c r="EC237" s="529"/>
      <c r="ED237" s="529"/>
      <c r="EE237" s="529" t="s">
        <v>189</v>
      </c>
      <c r="EF237" s="529"/>
      <c r="EG237" s="529"/>
      <c r="EH237" s="529"/>
      <c r="EI237" s="529"/>
      <c r="EJ237" s="529"/>
      <c r="EK237" s="529"/>
      <c r="EL237" s="529" t="s">
        <v>190</v>
      </c>
      <c r="EM237" s="529"/>
      <c r="EN237" s="529"/>
      <c r="EO237" s="529"/>
      <c r="EP237" s="529"/>
      <c r="EQ237" s="529"/>
      <c r="ER237" s="529"/>
      <c r="ES237" s="529" t="s">
        <v>191</v>
      </c>
      <c r="ET237" s="529"/>
      <c r="EU237" s="529"/>
      <c r="EV237" s="529"/>
      <c r="EW237" s="529"/>
      <c r="EX237" s="529"/>
      <c r="EY237" s="530"/>
      <c r="FC237" s="441"/>
      <c r="FD237" s="442"/>
      <c r="FE237" s="442"/>
      <c r="FF237" s="442"/>
      <c r="FG237" s="442"/>
      <c r="FH237" s="442"/>
      <c r="FI237" s="442"/>
      <c r="FJ237" s="443"/>
      <c r="FK237" s="444" t="s">
        <v>246</v>
      </c>
      <c r="FL237" s="442"/>
      <c r="FM237" s="442"/>
      <c r="FN237" s="442"/>
      <c r="FO237" s="442"/>
      <c r="FP237" s="442"/>
      <c r="FQ237" s="443"/>
      <c r="FR237" s="444" t="s">
        <v>189</v>
      </c>
      <c r="FS237" s="442"/>
      <c r="FT237" s="442"/>
      <c r="FU237" s="442"/>
      <c r="FV237" s="442"/>
      <c r="FW237" s="442"/>
      <c r="FX237" s="443"/>
      <c r="FY237" s="444" t="s">
        <v>188</v>
      </c>
      <c r="FZ237" s="442"/>
      <c r="GA237" s="442"/>
      <c r="GB237" s="442"/>
      <c r="GC237" s="442"/>
      <c r="GD237" s="442"/>
      <c r="GE237" s="443"/>
      <c r="GF237" s="444" t="s">
        <v>193</v>
      </c>
      <c r="GG237" s="442"/>
      <c r="GH237" s="442"/>
      <c r="GI237" s="442"/>
      <c r="GJ237" s="442"/>
      <c r="GK237" s="442"/>
      <c r="GL237" s="443"/>
      <c r="GM237" s="444" t="s">
        <v>247</v>
      </c>
      <c r="GN237" s="442"/>
      <c r="GO237" s="442"/>
      <c r="GP237" s="442"/>
      <c r="GQ237" s="442"/>
      <c r="GR237" s="442"/>
      <c r="GS237" s="443"/>
      <c r="GT237" s="444" t="s">
        <v>130</v>
      </c>
      <c r="GU237" s="442"/>
      <c r="GV237" s="442"/>
      <c r="GW237" s="442"/>
      <c r="GX237" s="442"/>
      <c r="GY237" s="442"/>
      <c r="GZ237" s="461"/>
    </row>
    <row r="238" spans="2:208" ht="12.75" customHeight="1">
      <c r="B238" s="534" t="s">
        <v>187</v>
      </c>
      <c r="C238" s="529"/>
      <c r="D238" s="529"/>
      <c r="E238" s="529"/>
      <c r="F238" s="529"/>
      <c r="G238" s="529"/>
      <c r="H238" s="529"/>
      <c r="I238" s="529"/>
      <c r="J238" s="529"/>
      <c r="K238" s="529"/>
      <c r="L238" s="529"/>
      <c r="M238" s="529"/>
      <c r="N238" s="529"/>
      <c r="O238" s="529"/>
      <c r="P238" s="529"/>
      <c r="Q238" s="529"/>
      <c r="R238" s="529"/>
      <c r="S238" s="529"/>
      <c r="T238" s="529"/>
      <c r="U238" s="529"/>
      <c r="V238" s="529"/>
      <c r="W238" s="529"/>
      <c r="X238" s="529" t="str">
        <f>"6-30-"&amp;Help!C18</f>
        <v>6-30-2011</v>
      </c>
      <c r="Y238" s="529"/>
      <c r="Z238" s="529"/>
      <c r="AA238" s="529"/>
      <c r="AB238" s="529"/>
      <c r="AC238" s="529"/>
      <c r="AD238" s="529"/>
      <c r="AE238" s="529" t="s">
        <v>192</v>
      </c>
      <c r="AF238" s="529"/>
      <c r="AG238" s="529"/>
      <c r="AH238" s="529"/>
      <c r="AI238" s="529"/>
      <c r="AJ238" s="529"/>
      <c r="AK238" s="529"/>
      <c r="AL238" s="529" t="s">
        <v>193</v>
      </c>
      <c r="AM238" s="529"/>
      <c r="AN238" s="529"/>
      <c r="AO238" s="529"/>
      <c r="AP238" s="529"/>
      <c r="AQ238" s="529"/>
      <c r="AR238" s="529"/>
      <c r="AS238" s="535" t="s">
        <v>194</v>
      </c>
      <c r="AT238" s="535"/>
      <c r="AU238" s="535"/>
      <c r="AV238" s="535"/>
      <c r="AW238" s="535"/>
      <c r="AX238" s="535"/>
      <c r="AY238" s="536"/>
      <c r="BB238" s="441" t="s">
        <v>248</v>
      </c>
      <c r="BC238" s="442"/>
      <c r="BD238" s="442"/>
      <c r="BE238" s="442"/>
      <c r="BF238" s="442"/>
      <c r="BG238" s="442"/>
      <c r="BH238" s="442"/>
      <c r="BI238" s="443"/>
      <c r="BJ238" s="444" t="s">
        <v>249</v>
      </c>
      <c r="BK238" s="442"/>
      <c r="BL238" s="442"/>
      <c r="BM238" s="442"/>
      <c r="BN238" s="442"/>
      <c r="BO238" s="442"/>
      <c r="BP238" s="443"/>
      <c r="BQ238" s="444" t="s">
        <v>195</v>
      </c>
      <c r="BR238" s="442"/>
      <c r="BS238" s="442"/>
      <c r="BT238" s="442"/>
      <c r="BU238" s="442"/>
      <c r="BV238" s="442"/>
      <c r="BW238" s="443"/>
      <c r="BX238" s="444"/>
      <c r="BY238" s="442"/>
      <c r="BZ238" s="442"/>
      <c r="CA238" s="442"/>
      <c r="CB238" s="442"/>
      <c r="CC238" s="442"/>
      <c r="CD238" s="443"/>
      <c r="CE238" s="444" t="s">
        <v>190</v>
      </c>
      <c r="CF238" s="442"/>
      <c r="CG238" s="442"/>
      <c r="CH238" s="442"/>
      <c r="CI238" s="442"/>
      <c r="CJ238" s="442"/>
      <c r="CK238" s="443"/>
      <c r="CL238" s="444" t="s">
        <v>128</v>
      </c>
      <c r="CM238" s="442"/>
      <c r="CN238" s="442"/>
      <c r="CO238" s="442"/>
      <c r="CP238" s="442"/>
      <c r="CQ238" s="442"/>
      <c r="CR238" s="443"/>
      <c r="CS238" s="444" t="s">
        <v>1075</v>
      </c>
      <c r="CT238" s="442"/>
      <c r="CU238" s="442"/>
      <c r="CV238" s="442"/>
      <c r="CW238" s="442"/>
      <c r="CX238" s="442"/>
      <c r="CY238" s="461"/>
      <c r="DB238" s="534" t="s">
        <v>187</v>
      </c>
      <c r="DC238" s="529"/>
      <c r="DD238" s="529"/>
      <c r="DE238" s="529"/>
      <c r="DF238" s="529"/>
      <c r="DG238" s="529"/>
      <c r="DH238" s="529"/>
      <c r="DI238" s="529"/>
      <c r="DJ238" s="529"/>
      <c r="DK238" s="529"/>
      <c r="DL238" s="529"/>
      <c r="DM238" s="529"/>
      <c r="DN238" s="529"/>
      <c r="DO238" s="529"/>
      <c r="DP238" s="529"/>
      <c r="DQ238" s="529"/>
      <c r="DR238" s="529"/>
      <c r="DS238" s="529"/>
      <c r="DT238" s="529"/>
      <c r="DU238" s="529"/>
      <c r="DV238" s="529"/>
      <c r="DW238" s="529"/>
      <c r="DX238" s="529" t="str">
        <f>"6-30-"&amp;Help!C18</f>
        <v>6-30-2011</v>
      </c>
      <c r="DY238" s="529"/>
      <c r="DZ238" s="529"/>
      <c r="EA238" s="529"/>
      <c r="EB238" s="529"/>
      <c r="EC238" s="529"/>
      <c r="ED238" s="529"/>
      <c r="EE238" s="529" t="s">
        <v>192</v>
      </c>
      <c r="EF238" s="529"/>
      <c r="EG238" s="529"/>
      <c r="EH238" s="529"/>
      <c r="EI238" s="529"/>
      <c r="EJ238" s="529"/>
      <c r="EK238" s="529"/>
      <c r="EL238" s="529" t="s">
        <v>193</v>
      </c>
      <c r="EM238" s="529"/>
      <c r="EN238" s="529"/>
      <c r="EO238" s="529"/>
      <c r="EP238" s="529"/>
      <c r="EQ238" s="529"/>
      <c r="ER238" s="529"/>
      <c r="ES238" s="535" t="s">
        <v>194</v>
      </c>
      <c r="ET238" s="535"/>
      <c r="EU238" s="535"/>
      <c r="EV238" s="535"/>
      <c r="EW238" s="535"/>
      <c r="EX238" s="535"/>
      <c r="EY238" s="536"/>
      <c r="FC238" s="441" t="s">
        <v>248</v>
      </c>
      <c r="FD238" s="442"/>
      <c r="FE238" s="442"/>
      <c r="FF238" s="442"/>
      <c r="FG238" s="442"/>
      <c r="FH238" s="442"/>
      <c r="FI238" s="442"/>
      <c r="FJ238" s="443"/>
      <c r="FK238" s="444" t="s">
        <v>249</v>
      </c>
      <c r="FL238" s="442"/>
      <c r="FM238" s="442"/>
      <c r="FN238" s="442"/>
      <c r="FO238" s="442"/>
      <c r="FP238" s="442"/>
      <c r="FQ238" s="443"/>
      <c r="FR238" s="444" t="s">
        <v>195</v>
      </c>
      <c r="FS238" s="442"/>
      <c r="FT238" s="442"/>
      <c r="FU238" s="442"/>
      <c r="FV238" s="442"/>
      <c r="FW238" s="442"/>
      <c r="FX238" s="443"/>
      <c r="FY238" s="444"/>
      <c r="FZ238" s="442"/>
      <c r="GA238" s="442"/>
      <c r="GB238" s="442"/>
      <c r="GC238" s="442"/>
      <c r="GD238" s="442"/>
      <c r="GE238" s="443"/>
      <c r="GF238" s="444" t="s">
        <v>190</v>
      </c>
      <c r="GG238" s="442"/>
      <c r="GH238" s="442"/>
      <c r="GI238" s="442"/>
      <c r="GJ238" s="442"/>
      <c r="GK238" s="442"/>
      <c r="GL238" s="443"/>
      <c r="GM238" s="444" t="s">
        <v>128</v>
      </c>
      <c r="GN238" s="442"/>
      <c r="GO238" s="442"/>
      <c r="GP238" s="442"/>
      <c r="GQ238" s="442"/>
      <c r="GR238" s="442"/>
      <c r="GS238" s="443"/>
      <c r="GT238" s="444" t="s">
        <v>1075</v>
      </c>
      <c r="GU238" s="442"/>
      <c r="GV238" s="442"/>
      <c r="GW238" s="442"/>
      <c r="GX238" s="442"/>
      <c r="GY238" s="442"/>
      <c r="GZ238" s="461"/>
    </row>
    <row r="239" spans="2:208" ht="12.75" customHeight="1">
      <c r="B239" s="534"/>
      <c r="C239" s="529"/>
      <c r="D239" s="529"/>
      <c r="E239" s="529"/>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t="s">
        <v>195</v>
      </c>
      <c r="AF239" s="529"/>
      <c r="AG239" s="529"/>
      <c r="AH239" s="529"/>
      <c r="AI239" s="529"/>
      <c r="AJ239" s="529"/>
      <c r="AK239" s="529"/>
      <c r="AL239" s="535" t="s">
        <v>194</v>
      </c>
      <c r="AM239" s="535"/>
      <c r="AN239" s="535"/>
      <c r="AO239" s="535"/>
      <c r="AP239" s="535"/>
      <c r="AQ239" s="535"/>
      <c r="AR239" s="535"/>
      <c r="AS239" s="529"/>
      <c r="AT239" s="529"/>
      <c r="AU239" s="529"/>
      <c r="AV239" s="529"/>
      <c r="AW239" s="529"/>
      <c r="AX239" s="529"/>
      <c r="AY239" s="530"/>
      <c r="BB239" s="441" t="s">
        <v>251</v>
      </c>
      <c r="BC239" s="442"/>
      <c r="BD239" s="442"/>
      <c r="BE239" s="442"/>
      <c r="BF239" s="442"/>
      <c r="BG239" s="442"/>
      <c r="BH239" s="442"/>
      <c r="BI239" s="443"/>
      <c r="BJ239" s="495" t="s">
        <v>194</v>
      </c>
      <c r="BK239" s="496"/>
      <c r="BL239" s="496"/>
      <c r="BM239" s="496"/>
      <c r="BN239" s="496"/>
      <c r="BO239" s="496"/>
      <c r="BP239" s="497"/>
      <c r="BQ239" s="444"/>
      <c r="BR239" s="442"/>
      <c r="BS239" s="442"/>
      <c r="BT239" s="442"/>
      <c r="BU239" s="442"/>
      <c r="BV239" s="442"/>
      <c r="BW239" s="443"/>
      <c r="BX239" s="444"/>
      <c r="BY239" s="442"/>
      <c r="BZ239" s="442"/>
      <c r="CA239" s="442"/>
      <c r="CB239" s="442"/>
      <c r="CC239" s="442"/>
      <c r="CD239" s="443"/>
      <c r="CE239" s="444" t="s">
        <v>250</v>
      </c>
      <c r="CF239" s="442"/>
      <c r="CG239" s="442"/>
      <c r="CH239" s="442"/>
      <c r="CI239" s="442"/>
      <c r="CJ239" s="442"/>
      <c r="CK239" s="443"/>
      <c r="CL239" s="444" t="s">
        <v>253</v>
      </c>
      <c r="CM239" s="442"/>
      <c r="CN239" s="442"/>
      <c r="CO239" s="442"/>
      <c r="CP239" s="442"/>
      <c r="CQ239" s="442"/>
      <c r="CR239" s="443"/>
      <c r="CS239" s="444" t="s">
        <v>131</v>
      </c>
      <c r="CT239" s="442"/>
      <c r="CU239" s="442"/>
      <c r="CV239" s="442"/>
      <c r="CW239" s="442"/>
      <c r="CX239" s="442"/>
      <c r="CY239" s="461"/>
      <c r="DB239" s="534"/>
      <c r="DC239" s="529"/>
      <c r="DD239" s="529"/>
      <c r="DE239" s="529"/>
      <c r="DF239" s="529"/>
      <c r="DG239" s="529"/>
      <c r="DH239" s="529"/>
      <c r="DI239" s="529"/>
      <c r="DJ239" s="529"/>
      <c r="DK239" s="529"/>
      <c r="DL239" s="529"/>
      <c r="DM239" s="529"/>
      <c r="DN239" s="529"/>
      <c r="DO239" s="529"/>
      <c r="DP239" s="529"/>
      <c r="DQ239" s="529"/>
      <c r="DR239" s="529"/>
      <c r="DS239" s="529"/>
      <c r="DT239" s="529"/>
      <c r="DU239" s="529"/>
      <c r="DV239" s="529"/>
      <c r="DW239" s="529"/>
      <c r="DX239" s="529"/>
      <c r="DY239" s="529"/>
      <c r="DZ239" s="529"/>
      <c r="EA239" s="529"/>
      <c r="EB239" s="529"/>
      <c r="EC239" s="529"/>
      <c r="ED239" s="529"/>
      <c r="EE239" s="529" t="s">
        <v>195</v>
      </c>
      <c r="EF239" s="529"/>
      <c r="EG239" s="529"/>
      <c r="EH239" s="529"/>
      <c r="EI239" s="529"/>
      <c r="EJ239" s="529"/>
      <c r="EK239" s="529"/>
      <c r="EL239" s="535" t="s">
        <v>194</v>
      </c>
      <c r="EM239" s="535"/>
      <c r="EN239" s="535"/>
      <c r="EO239" s="535"/>
      <c r="EP239" s="535"/>
      <c r="EQ239" s="535"/>
      <c r="ER239" s="535"/>
      <c r="ES239" s="529"/>
      <c r="ET239" s="529"/>
      <c r="EU239" s="529"/>
      <c r="EV239" s="529"/>
      <c r="EW239" s="529"/>
      <c r="EX239" s="529"/>
      <c r="EY239" s="530"/>
      <c r="FC239" s="441" t="s">
        <v>251</v>
      </c>
      <c r="FD239" s="442"/>
      <c r="FE239" s="442"/>
      <c r="FF239" s="442"/>
      <c r="FG239" s="442"/>
      <c r="FH239" s="442"/>
      <c r="FI239" s="442"/>
      <c r="FJ239" s="443"/>
      <c r="FK239" s="495" t="s">
        <v>194</v>
      </c>
      <c r="FL239" s="496"/>
      <c r="FM239" s="496"/>
      <c r="FN239" s="496"/>
      <c r="FO239" s="496"/>
      <c r="FP239" s="496"/>
      <c r="FQ239" s="497"/>
      <c r="FR239" s="444"/>
      <c r="FS239" s="442"/>
      <c r="FT239" s="442"/>
      <c r="FU239" s="442"/>
      <c r="FV239" s="442"/>
      <c r="FW239" s="442"/>
      <c r="FX239" s="443"/>
      <c r="FY239" s="444"/>
      <c r="FZ239" s="442"/>
      <c r="GA239" s="442"/>
      <c r="GB239" s="442"/>
      <c r="GC239" s="442"/>
      <c r="GD239" s="442"/>
      <c r="GE239" s="443"/>
      <c r="GF239" s="444" t="s">
        <v>250</v>
      </c>
      <c r="GG239" s="442"/>
      <c r="GH239" s="442"/>
      <c r="GI239" s="442"/>
      <c r="GJ239" s="442"/>
      <c r="GK239" s="442"/>
      <c r="GL239" s="443"/>
      <c r="GM239" s="444" t="s">
        <v>253</v>
      </c>
      <c r="GN239" s="442"/>
      <c r="GO239" s="442"/>
      <c r="GP239" s="442"/>
      <c r="GQ239" s="442"/>
      <c r="GR239" s="442"/>
      <c r="GS239" s="443"/>
      <c r="GT239" s="444" t="s">
        <v>131</v>
      </c>
      <c r="GU239" s="442"/>
      <c r="GV239" s="442"/>
      <c r="GW239" s="442"/>
      <c r="GX239" s="442"/>
      <c r="GY239" s="442"/>
      <c r="GZ239" s="461"/>
    </row>
    <row r="240" spans="2:208" ht="12.75" customHeight="1" thickBot="1">
      <c r="B240" s="531"/>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532"/>
      <c r="AN240" s="532"/>
      <c r="AO240" s="532"/>
      <c r="AP240" s="532"/>
      <c r="AQ240" s="532"/>
      <c r="AR240" s="532"/>
      <c r="AS240" s="532"/>
      <c r="AT240" s="532"/>
      <c r="AU240" s="532"/>
      <c r="AV240" s="532"/>
      <c r="AW240" s="532"/>
      <c r="AX240" s="532"/>
      <c r="AY240" s="533"/>
      <c r="BB240" s="494" t="s">
        <v>254</v>
      </c>
      <c r="BC240" s="489"/>
      <c r="BD240" s="489"/>
      <c r="BE240" s="490"/>
      <c r="BF240" s="488" t="s">
        <v>255</v>
      </c>
      <c r="BG240" s="489"/>
      <c r="BH240" s="489"/>
      <c r="BI240" s="490"/>
      <c r="BJ240" s="438"/>
      <c r="BK240" s="433"/>
      <c r="BL240" s="433"/>
      <c r="BM240" s="433"/>
      <c r="BN240" s="433"/>
      <c r="BO240" s="433"/>
      <c r="BP240" s="434"/>
      <c r="BQ240" s="438"/>
      <c r="BR240" s="433"/>
      <c r="BS240" s="433"/>
      <c r="BT240" s="433"/>
      <c r="BU240" s="433"/>
      <c r="BV240" s="433"/>
      <c r="BW240" s="434"/>
      <c r="BX240" s="438"/>
      <c r="BY240" s="433"/>
      <c r="BZ240" s="433"/>
      <c r="CA240" s="433"/>
      <c r="CB240" s="433"/>
      <c r="CC240" s="433"/>
      <c r="CD240" s="434"/>
      <c r="CE240" s="488" t="s">
        <v>252</v>
      </c>
      <c r="CF240" s="489"/>
      <c r="CG240" s="489"/>
      <c r="CH240" s="489"/>
      <c r="CI240" s="489"/>
      <c r="CJ240" s="489"/>
      <c r="CK240" s="490"/>
      <c r="CL240" s="438" t="s">
        <v>256</v>
      </c>
      <c r="CM240" s="433"/>
      <c r="CN240" s="433"/>
      <c r="CO240" s="433"/>
      <c r="CP240" s="433"/>
      <c r="CQ240" s="433"/>
      <c r="CR240" s="434"/>
      <c r="CS240" s="438"/>
      <c r="CT240" s="433"/>
      <c r="CU240" s="433"/>
      <c r="CV240" s="433"/>
      <c r="CW240" s="433"/>
      <c r="CX240" s="433"/>
      <c r="CY240" s="491"/>
      <c r="DB240" s="531"/>
      <c r="DC240" s="532"/>
      <c r="DD240" s="532"/>
      <c r="DE240" s="532"/>
      <c r="DF240" s="532"/>
      <c r="DG240" s="532"/>
      <c r="DH240" s="532"/>
      <c r="DI240" s="532"/>
      <c r="DJ240" s="532"/>
      <c r="DK240" s="532"/>
      <c r="DL240" s="532"/>
      <c r="DM240" s="532"/>
      <c r="DN240" s="532"/>
      <c r="DO240" s="532"/>
      <c r="DP240" s="532"/>
      <c r="DQ240" s="532"/>
      <c r="DR240" s="532"/>
      <c r="DS240" s="532"/>
      <c r="DT240" s="532"/>
      <c r="DU240" s="532"/>
      <c r="DV240" s="532"/>
      <c r="DW240" s="532"/>
      <c r="DX240" s="532"/>
      <c r="DY240" s="532"/>
      <c r="DZ240" s="532"/>
      <c r="EA240" s="532"/>
      <c r="EB240" s="532"/>
      <c r="EC240" s="532"/>
      <c r="ED240" s="532"/>
      <c r="EE240" s="532"/>
      <c r="EF240" s="532"/>
      <c r="EG240" s="532"/>
      <c r="EH240" s="532"/>
      <c r="EI240" s="532"/>
      <c r="EJ240" s="532"/>
      <c r="EK240" s="532"/>
      <c r="EL240" s="532"/>
      <c r="EM240" s="532"/>
      <c r="EN240" s="532"/>
      <c r="EO240" s="532"/>
      <c r="EP240" s="532"/>
      <c r="EQ240" s="532"/>
      <c r="ER240" s="532"/>
      <c r="ES240" s="532"/>
      <c r="ET240" s="532"/>
      <c r="EU240" s="532"/>
      <c r="EV240" s="532"/>
      <c r="EW240" s="532"/>
      <c r="EX240" s="532"/>
      <c r="EY240" s="533"/>
      <c r="FC240" s="494" t="s">
        <v>254</v>
      </c>
      <c r="FD240" s="489"/>
      <c r="FE240" s="489"/>
      <c r="FF240" s="490"/>
      <c r="FG240" s="488" t="s">
        <v>255</v>
      </c>
      <c r="FH240" s="489"/>
      <c r="FI240" s="489"/>
      <c r="FJ240" s="490"/>
      <c r="FK240" s="438"/>
      <c r="FL240" s="433"/>
      <c r="FM240" s="433"/>
      <c r="FN240" s="433"/>
      <c r="FO240" s="433"/>
      <c r="FP240" s="433"/>
      <c r="FQ240" s="434"/>
      <c r="FR240" s="438"/>
      <c r="FS240" s="433"/>
      <c r="FT240" s="433"/>
      <c r="FU240" s="433"/>
      <c r="FV240" s="433"/>
      <c r="FW240" s="433"/>
      <c r="FX240" s="434"/>
      <c r="FY240" s="438"/>
      <c r="FZ240" s="433"/>
      <c r="GA240" s="433"/>
      <c r="GB240" s="433"/>
      <c r="GC240" s="433"/>
      <c r="GD240" s="433"/>
      <c r="GE240" s="434"/>
      <c r="GF240" s="488" t="s">
        <v>252</v>
      </c>
      <c r="GG240" s="489"/>
      <c r="GH240" s="489"/>
      <c r="GI240" s="489"/>
      <c r="GJ240" s="489"/>
      <c r="GK240" s="489"/>
      <c r="GL240" s="490"/>
      <c r="GM240" s="438" t="s">
        <v>256</v>
      </c>
      <c r="GN240" s="433"/>
      <c r="GO240" s="433"/>
      <c r="GP240" s="433"/>
      <c r="GQ240" s="433"/>
      <c r="GR240" s="433"/>
      <c r="GS240" s="434"/>
      <c r="GT240" s="438"/>
      <c r="GU240" s="433"/>
      <c r="GV240" s="433"/>
      <c r="GW240" s="433"/>
      <c r="GX240" s="433"/>
      <c r="GY240" s="433"/>
      <c r="GZ240" s="491"/>
    </row>
    <row r="241" spans="2:208" ht="12.75" customHeight="1" thickTop="1">
      <c r="B241" s="508" t="s">
        <v>418</v>
      </c>
      <c r="C241" s="509"/>
      <c r="D241" s="509"/>
      <c r="E241" s="509"/>
      <c r="F241" s="509"/>
      <c r="G241" s="509"/>
      <c r="H241" s="509"/>
      <c r="I241" s="509"/>
      <c r="J241" s="509"/>
      <c r="K241" s="509"/>
      <c r="L241" s="509"/>
      <c r="M241" s="509"/>
      <c r="N241" s="509"/>
      <c r="O241" s="509"/>
      <c r="P241" s="509"/>
      <c r="Q241" s="509"/>
      <c r="R241" s="509"/>
      <c r="S241" s="509"/>
      <c r="T241" s="509"/>
      <c r="U241" s="509"/>
      <c r="V241" s="509"/>
      <c r="W241" s="510"/>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8"/>
      <c r="AY241" s="478"/>
      <c r="BB241" s="478"/>
      <c r="BC241" s="478"/>
      <c r="BD241" s="478"/>
      <c r="BE241" s="478"/>
      <c r="BF241" s="478"/>
      <c r="BG241" s="478"/>
      <c r="BH241" s="478"/>
      <c r="BI241" s="478"/>
      <c r="BJ241" s="478"/>
      <c r="BK241" s="478"/>
      <c r="BL241" s="478"/>
      <c r="BM241" s="478"/>
      <c r="BN241" s="478"/>
      <c r="BO241" s="478"/>
      <c r="BP241" s="478"/>
      <c r="BQ241" s="478"/>
      <c r="BR241" s="478"/>
      <c r="BS241" s="478"/>
      <c r="BT241" s="478"/>
      <c r="BU241" s="478"/>
      <c r="BV241" s="478"/>
      <c r="BW241" s="478"/>
      <c r="BX241" s="478"/>
      <c r="BY241" s="478"/>
      <c r="BZ241" s="478"/>
      <c r="CA241" s="478"/>
      <c r="CB241" s="478"/>
      <c r="CC241" s="478"/>
      <c r="CD241" s="478"/>
      <c r="CE241" s="478"/>
      <c r="CF241" s="478"/>
      <c r="CG241" s="478"/>
      <c r="CH241" s="478"/>
      <c r="CI241" s="478"/>
      <c r="CJ241" s="478"/>
      <c r="CK241" s="478"/>
      <c r="CL241" s="478"/>
      <c r="CM241" s="478"/>
      <c r="CN241" s="478"/>
      <c r="CO241" s="478"/>
      <c r="CP241" s="478"/>
      <c r="CQ241" s="478"/>
      <c r="CR241" s="478"/>
      <c r="CS241" s="478"/>
      <c r="CT241" s="478"/>
      <c r="CU241" s="478"/>
      <c r="CV241" s="478"/>
      <c r="CW241" s="478"/>
      <c r="CX241" s="478"/>
      <c r="CY241" s="478"/>
      <c r="DB241" s="508" t="s">
        <v>469</v>
      </c>
      <c r="DC241" s="509"/>
      <c r="DD241" s="509"/>
      <c r="DE241" s="509"/>
      <c r="DF241" s="509"/>
      <c r="DG241" s="509"/>
      <c r="DH241" s="509"/>
      <c r="DI241" s="509"/>
      <c r="DJ241" s="509"/>
      <c r="DK241" s="509"/>
      <c r="DL241" s="509"/>
      <c r="DM241" s="509"/>
      <c r="DN241" s="509"/>
      <c r="DO241" s="509"/>
      <c r="DP241" s="509"/>
      <c r="DQ241" s="509"/>
      <c r="DR241" s="509"/>
      <c r="DS241" s="509"/>
      <c r="DT241" s="509"/>
      <c r="DU241" s="509"/>
      <c r="DV241" s="509"/>
      <c r="DW241" s="510"/>
      <c r="DX241" s="478"/>
      <c r="DY241" s="478"/>
      <c r="DZ241" s="478"/>
      <c r="EA241" s="478"/>
      <c r="EB241" s="478"/>
      <c r="EC241" s="478"/>
      <c r="ED241" s="478"/>
      <c r="EE241" s="478"/>
      <c r="EF241" s="478"/>
      <c r="EG241" s="478"/>
      <c r="EH241" s="478"/>
      <c r="EI241" s="478"/>
      <c r="EJ241" s="478"/>
      <c r="EK241" s="478"/>
      <c r="EL241" s="478"/>
      <c r="EM241" s="478"/>
      <c r="EN241" s="478"/>
      <c r="EO241" s="478"/>
      <c r="EP241" s="478"/>
      <c r="EQ241" s="478"/>
      <c r="ER241" s="478"/>
      <c r="ES241" s="478"/>
      <c r="ET241" s="478"/>
      <c r="EU241" s="478"/>
      <c r="EV241" s="478"/>
      <c r="EW241" s="478"/>
      <c r="EX241" s="478"/>
      <c r="EY241" s="478"/>
      <c r="FC241" s="478"/>
      <c r="FD241" s="478"/>
      <c r="FE241" s="478"/>
      <c r="FF241" s="478"/>
      <c r="FG241" s="478"/>
      <c r="FH241" s="478"/>
      <c r="FI241" s="478"/>
      <c r="FJ241" s="478"/>
      <c r="FK241" s="478"/>
      <c r="FL241" s="478"/>
      <c r="FM241" s="478"/>
      <c r="FN241" s="478"/>
      <c r="FO241" s="478"/>
      <c r="FP241" s="478"/>
      <c r="FQ241" s="478"/>
      <c r="FR241" s="478"/>
      <c r="FS241" s="478"/>
      <c r="FT241" s="478"/>
      <c r="FU241" s="478"/>
      <c r="FV241" s="478"/>
      <c r="FW241" s="478"/>
      <c r="FX241" s="478"/>
      <c r="FY241" s="478"/>
      <c r="FZ241" s="478"/>
      <c r="GA241" s="478"/>
      <c r="GB241" s="478"/>
      <c r="GC241" s="478"/>
      <c r="GD241" s="478"/>
      <c r="GE241" s="478"/>
      <c r="GF241" s="478"/>
      <c r="GG241" s="478"/>
      <c r="GH241" s="478"/>
      <c r="GI241" s="478"/>
      <c r="GJ241" s="478"/>
      <c r="GK241" s="478"/>
      <c r="GL241" s="478"/>
      <c r="GM241" s="478"/>
      <c r="GN241" s="478"/>
      <c r="GO241" s="478"/>
      <c r="GP241" s="478"/>
      <c r="GQ241" s="478"/>
      <c r="GR241" s="478"/>
      <c r="GS241" s="478"/>
      <c r="GT241" s="478"/>
      <c r="GU241" s="478"/>
      <c r="GV241" s="478"/>
      <c r="GW241" s="478"/>
      <c r="GX241" s="478"/>
      <c r="GY241" s="478"/>
      <c r="GZ241" s="478"/>
    </row>
    <row r="242" spans="2:208" ht="12.75" customHeight="1">
      <c r="B242" s="543" t="s">
        <v>419</v>
      </c>
      <c r="C242" s="544"/>
      <c r="D242" s="544"/>
      <c r="E242" s="544"/>
      <c r="F242" s="544"/>
      <c r="G242" s="544"/>
      <c r="H242" s="544"/>
      <c r="I242" s="544"/>
      <c r="J242" s="544"/>
      <c r="K242" s="544"/>
      <c r="L242" s="544"/>
      <c r="M242" s="544"/>
      <c r="N242" s="544"/>
      <c r="O242" s="544"/>
      <c r="P242" s="544"/>
      <c r="Q242" s="544"/>
      <c r="R242" s="544"/>
      <c r="S242" s="544"/>
      <c r="T242" s="544"/>
      <c r="U242" s="544"/>
      <c r="V242" s="544"/>
      <c r="W242" s="545"/>
      <c r="X242" s="451">
        <v>0</v>
      </c>
      <c r="Y242" s="451"/>
      <c r="Z242" s="451"/>
      <c r="AA242" s="451"/>
      <c r="AB242" s="451"/>
      <c r="AC242" s="451"/>
      <c r="AD242" s="451"/>
      <c r="AE242" s="451">
        <v>0</v>
      </c>
      <c r="AF242" s="451"/>
      <c r="AG242" s="451"/>
      <c r="AH242" s="451"/>
      <c r="AI242" s="451"/>
      <c r="AJ242" s="451"/>
      <c r="AK242" s="451"/>
      <c r="AL242" s="479">
        <f t="shared" ref="AL242:AL248" si="102">X242-AE242</f>
        <v>0</v>
      </c>
      <c r="AM242" s="479"/>
      <c r="AN242" s="479"/>
      <c r="AO242" s="479"/>
      <c r="AP242" s="479"/>
      <c r="AQ242" s="479"/>
      <c r="AR242" s="479"/>
      <c r="AS242" s="451">
        <v>0</v>
      </c>
      <c r="AT242" s="451"/>
      <c r="AU242" s="451"/>
      <c r="AV242" s="451"/>
      <c r="AW242" s="451"/>
      <c r="AX242" s="451"/>
      <c r="AY242" s="451"/>
      <c r="AZ242" s="92"/>
      <c r="BA242" s="92"/>
      <c r="BB242" s="451">
        <v>0</v>
      </c>
      <c r="BC242" s="451"/>
      <c r="BD242" s="451"/>
      <c r="BE242" s="451"/>
      <c r="BF242" s="451">
        <v>0</v>
      </c>
      <c r="BG242" s="451"/>
      <c r="BH242" s="451"/>
      <c r="BI242" s="451"/>
      <c r="BJ242" s="479">
        <f t="shared" ref="BJ242:BJ248" si="103">BB242-BF242+AS242+AL242+AE242-X242</f>
        <v>0</v>
      </c>
      <c r="BK242" s="479"/>
      <c r="BL242" s="479"/>
      <c r="BM242" s="479"/>
      <c r="BN242" s="479"/>
      <c r="BO242" s="479"/>
      <c r="BP242" s="479"/>
      <c r="BQ242" s="451">
        <v>0</v>
      </c>
      <c r="BR242" s="451"/>
      <c r="BS242" s="451"/>
      <c r="BT242" s="451"/>
      <c r="BU242" s="451"/>
      <c r="BV242" s="451"/>
      <c r="BW242" s="451"/>
      <c r="BX242" s="451">
        <v>0</v>
      </c>
      <c r="BY242" s="451"/>
      <c r="BZ242" s="451"/>
      <c r="CA242" s="451"/>
      <c r="CB242" s="451"/>
      <c r="CC242" s="451"/>
      <c r="CD242" s="451"/>
      <c r="CE242" s="480">
        <f t="shared" ref="CE242:CE248" si="104">BJ242-BQ242-BX242</f>
        <v>0</v>
      </c>
      <c r="CF242" s="480"/>
      <c r="CG242" s="480"/>
      <c r="CH242" s="480"/>
      <c r="CI242" s="480"/>
      <c r="CJ242" s="480"/>
      <c r="CK242" s="480"/>
      <c r="CL242" s="451">
        <v>0</v>
      </c>
      <c r="CM242" s="451"/>
      <c r="CN242" s="451"/>
      <c r="CO242" s="451"/>
      <c r="CP242" s="451"/>
      <c r="CQ242" s="451"/>
      <c r="CR242" s="451"/>
      <c r="CS242" s="480">
        <f t="shared" ref="CS242:CS248" si="105">CL242</f>
        <v>0</v>
      </c>
      <c r="CT242" s="480"/>
      <c r="CU242" s="480"/>
      <c r="CV242" s="480"/>
      <c r="CW242" s="480"/>
      <c r="CX242" s="480"/>
      <c r="CY242" s="480"/>
      <c r="DB242" s="543" t="s">
        <v>470</v>
      </c>
      <c r="DC242" s="544"/>
      <c r="DD242" s="544"/>
      <c r="DE242" s="544"/>
      <c r="DF242" s="544"/>
      <c r="DG242" s="544"/>
      <c r="DH242" s="544"/>
      <c r="DI242" s="544"/>
      <c r="DJ242" s="544"/>
      <c r="DK242" s="544"/>
      <c r="DL242" s="544"/>
      <c r="DM242" s="544"/>
      <c r="DN242" s="544"/>
      <c r="DO242" s="544"/>
      <c r="DP242" s="544"/>
      <c r="DQ242" s="544"/>
      <c r="DR242" s="544"/>
      <c r="DS242" s="544"/>
      <c r="DT242" s="544"/>
      <c r="DU242" s="544"/>
      <c r="DV242" s="544"/>
      <c r="DW242" s="545"/>
      <c r="DX242" s="451">
        <v>0</v>
      </c>
      <c r="DY242" s="451"/>
      <c r="DZ242" s="451"/>
      <c r="EA242" s="451"/>
      <c r="EB242" s="451"/>
      <c r="EC242" s="451"/>
      <c r="ED242" s="451"/>
      <c r="EE242" s="451">
        <v>0</v>
      </c>
      <c r="EF242" s="451"/>
      <c r="EG242" s="451"/>
      <c r="EH242" s="451"/>
      <c r="EI242" s="451"/>
      <c r="EJ242" s="451"/>
      <c r="EK242" s="451"/>
      <c r="EL242" s="479">
        <f t="shared" ref="EL242:EL249" si="106">DX242-EE242</f>
        <v>0</v>
      </c>
      <c r="EM242" s="479"/>
      <c r="EN242" s="479"/>
      <c r="EO242" s="479"/>
      <c r="EP242" s="479"/>
      <c r="EQ242" s="479"/>
      <c r="ER242" s="479"/>
      <c r="ES242" s="451">
        <v>0</v>
      </c>
      <c r="ET242" s="451"/>
      <c r="EU242" s="451"/>
      <c r="EV242" s="451"/>
      <c r="EW242" s="451"/>
      <c r="EX242" s="451"/>
      <c r="EY242" s="451"/>
      <c r="EZ242" s="92"/>
      <c r="FA242" s="92"/>
      <c r="FB242" s="92"/>
      <c r="FC242" s="451">
        <v>0</v>
      </c>
      <c r="FD242" s="451"/>
      <c r="FE242" s="451"/>
      <c r="FF242" s="451"/>
      <c r="FG242" s="451">
        <v>0</v>
      </c>
      <c r="FH242" s="451"/>
      <c r="FI242" s="451"/>
      <c r="FJ242" s="451"/>
      <c r="FK242" s="479">
        <f t="shared" ref="FK242:FK249" si="107">FC242-FG242+ES242+EL242+EE242-DX242</f>
        <v>0</v>
      </c>
      <c r="FL242" s="479"/>
      <c r="FM242" s="479"/>
      <c r="FN242" s="479"/>
      <c r="FO242" s="479"/>
      <c r="FP242" s="479"/>
      <c r="FQ242" s="479"/>
      <c r="FR242" s="451">
        <v>0</v>
      </c>
      <c r="FS242" s="451"/>
      <c r="FT242" s="451"/>
      <c r="FU242" s="451"/>
      <c r="FV242" s="451"/>
      <c r="FW242" s="451"/>
      <c r="FX242" s="451"/>
      <c r="FY242" s="451">
        <v>0</v>
      </c>
      <c r="FZ242" s="451"/>
      <c r="GA242" s="451"/>
      <c r="GB242" s="451"/>
      <c r="GC242" s="451"/>
      <c r="GD242" s="451"/>
      <c r="GE242" s="451"/>
      <c r="GF242" s="480">
        <f t="shared" ref="GF242:GF249" si="108">FK242-FR242-FY242</f>
        <v>0</v>
      </c>
      <c r="GG242" s="480"/>
      <c r="GH242" s="480"/>
      <c r="GI242" s="480"/>
      <c r="GJ242" s="480"/>
      <c r="GK242" s="480"/>
      <c r="GL242" s="480"/>
      <c r="GM242" s="451">
        <v>0</v>
      </c>
      <c r="GN242" s="451"/>
      <c r="GO242" s="451"/>
      <c r="GP242" s="451"/>
      <c r="GQ242" s="451"/>
      <c r="GR242" s="451"/>
      <c r="GS242" s="451"/>
      <c r="GT242" s="480">
        <f t="shared" ref="GT242:GT249" si="109">GM242</f>
        <v>0</v>
      </c>
      <c r="GU242" s="480"/>
      <c r="GV242" s="480"/>
      <c r="GW242" s="480"/>
      <c r="GX242" s="480"/>
      <c r="GY242" s="480"/>
      <c r="GZ242" s="480"/>
    </row>
    <row r="243" spans="2:208" ht="12.75" customHeight="1">
      <c r="B243" s="543" t="s">
        <v>420</v>
      </c>
      <c r="C243" s="544"/>
      <c r="D243" s="544"/>
      <c r="E243" s="544"/>
      <c r="F243" s="544"/>
      <c r="G243" s="544"/>
      <c r="H243" s="544"/>
      <c r="I243" s="544"/>
      <c r="J243" s="544"/>
      <c r="K243" s="544"/>
      <c r="L243" s="544"/>
      <c r="M243" s="544"/>
      <c r="N243" s="544"/>
      <c r="O243" s="544"/>
      <c r="P243" s="544"/>
      <c r="Q243" s="544"/>
      <c r="R243" s="544"/>
      <c r="S243" s="544"/>
      <c r="T243" s="544"/>
      <c r="U243" s="544"/>
      <c r="V243" s="544"/>
      <c r="W243" s="545"/>
      <c r="X243" s="451">
        <v>0</v>
      </c>
      <c r="Y243" s="451"/>
      <c r="Z243" s="451"/>
      <c r="AA243" s="451"/>
      <c r="AB243" s="451"/>
      <c r="AC243" s="451"/>
      <c r="AD243" s="451"/>
      <c r="AE243" s="451">
        <v>0</v>
      </c>
      <c r="AF243" s="451"/>
      <c r="AG243" s="451"/>
      <c r="AH243" s="451"/>
      <c r="AI243" s="451"/>
      <c r="AJ243" s="451"/>
      <c r="AK243" s="451"/>
      <c r="AL243" s="479">
        <f t="shared" si="102"/>
        <v>0</v>
      </c>
      <c r="AM243" s="479"/>
      <c r="AN243" s="479"/>
      <c r="AO243" s="479"/>
      <c r="AP243" s="479"/>
      <c r="AQ243" s="479"/>
      <c r="AR243" s="479"/>
      <c r="AS243" s="451">
        <v>0</v>
      </c>
      <c r="AT243" s="451"/>
      <c r="AU243" s="451"/>
      <c r="AV243" s="451"/>
      <c r="AW243" s="451"/>
      <c r="AX243" s="451"/>
      <c r="AY243" s="451"/>
      <c r="AZ243" s="92"/>
      <c r="BA243" s="92"/>
      <c r="BB243" s="451">
        <v>0</v>
      </c>
      <c r="BC243" s="451"/>
      <c r="BD243" s="451"/>
      <c r="BE243" s="451"/>
      <c r="BF243" s="451">
        <v>0</v>
      </c>
      <c r="BG243" s="451"/>
      <c r="BH243" s="451"/>
      <c r="BI243" s="451"/>
      <c r="BJ243" s="479">
        <f t="shared" si="103"/>
        <v>0</v>
      </c>
      <c r="BK243" s="479"/>
      <c r="BL243" s="479"/>
      <c r="BM243" s="479"/>
      <c r="BN243" s="479"/>
      <c r="BO243" s="479"/>
      <c r="BP243" s="479"/>
      <c r="BQ243" s="451">
        <v>0</v>
      </c>
      <c r="BR243" s="451"/>
      <c r="BS243" s="451"/>
      <c r="BT243" s="451"/>
      <c r="BU243" s="451"/>
      <c r="BV243" s="451"/>
      <c r="BW243" s="451"/>
      <c r="BX243" s="451">
        <v>0</v>
      </c>
      <c r="BY243" s="451"/>
      <c r="BZ243" s="451"/>
      <c r="CA243" s="451"/>
      <c r="CB243" s="451"/>
      <c r="CC243" s="451"/>
      <c r="CD243" s="451"/>
      <c r="CE243" s="480">
        <f t="shared" si="104"/>
        <v>0</v>
      </c>
      <c r="CF243" s="480"/>
      <c r="CG243" s="480"/>
      <c r="CH243" s="480"/>
      <c r="CI243" s="480"/>
      <c r="CJ243" s="480"/>
      <c r="CK243" s="480"/>
      <c r="CL243" s="451">
        <v>0</v>
      </c>
      <c r="CM243" s="451"/>
      <c r="CN243" s="451"/>
      <c r="CO243" s="451"/>
      <c r="CP243" s="451"/>
      <c r="CQ243" s="451"/>
      <c r="CR243" s="451"/>
      <c r="CS243" s="480">
        <f t="shared" si="105"/>
        <v>0</v>
      </c>
      <c r="CT243" s="480"/>
      <c r="CU243" s="480"/>
      <c r="CV243" s="480"/>
      <c r="CW243" s="480"/>
      <c r="CX243" s="480"/>
      <c r="CY243" s="480"/>
      <c r="DB243" s="543" t="s">
        <v>471</v>
      </c>
      <c r="DC243" s="544"/>
      <c r="DD243" s="544"/>
      <c r="DE243" s="544"/>
      <c r="DF243" s="544"/>
      <c r="DG243" s="544"/>
      <c r="DH243" s="544"/>
      <c r="DI243" s="544"/>
      <c r="DJ243" s="544"/>
      <c r="DK243" s="544"/>
      <c r="DL243" s="544"/>
      <c r="DM243" s="544"/>
      <c r="DN243" s="544"/>
      <c r="DO243" s="544"/>
      <c r="DP243" s="544"/>
      <c r="DQ243" s="544"/>
      <c r="DR243" s="544"/>
      <c r="DS243" s="544"/>
      <c r="DT243" s="544"/>
      <c r="DU243" s="544"/>
      <c r="DV243" s="544"/>
      <c r="DW243" s="545"/>
      <c r="DX243" s="451">
        <v>0</v>
      </c>
      <c r="DY243" s="451"/>
      <c r="DZ243" s="451"/>
      <c r="EA243" s="451"/>
      <c r="EB243" s="451"/>
      <c r="EC243" s="451"/>
      <c r="ED243" s="451"/>
      <c r="EE243" s="451">
        <v>0</v>
      </c>
      <c r="EF243" s="451"/>
      <c r="EG243" s="451"/>
      <c r="EH243" s="451"/>
      <c r="EI243" s="451"/>
      <c r="EJ243" s="451"/>
      <c r="EK243" s="451"/>
      <c r="EL243" s="479">
        <f t="shared" si="106"/>
        <v>0</v>
      </c>
      <c r="EM243" s="479"/>
      <c r="EN243" s="479"/>
      <c r="EO243" s="479"/>
      <c r="EP243" s="479"/>
      <c r="EQ243" s="479"/>
      <c r="ER243" s="479"/>
      <c r="ES243" s="451">
        <v>0</v>
      </c>
      <c r="ET243" s="451"/>
      <c r="EU243" s="451"/>
      <c r="EV243" s="451"/>
      <c r="EW243" s="451"/>
      <c r="EX243" s="451"/>
      <c r="EY243" s="451"/>
      <c r="EZ243" s="92"/>
      <c r="FA243" s="92"/>
      <c r="FB243" s="92"/>
      <c r="FC243" s="451">
        <v>0</v>
      </c>
      <c r="FD243" s="451"/>
      <c r="FE243" s="451"/>
      <c r="FF243" s="451"/>
      <c r="FG243" s="451">
        <v>0</v>
      </c>
      <c r="FH243" s="451"/>
      <c r="FI243" s="451"/>
      <c r="FJ243" s="451"/>
      <c r="FK243" s="479">
        <f t="shared" si="107"/>
        <v>0</v>
      </c>
      <c r="FL243" s="479"/>
      <c r="FM243" s="479"/>
      <c r="FN243" s="479"/>
      <c r="FO243" s="479"/>
      <c r="FP243" s="479"/>
      <c r="FQ243" s="479"/>
      <c r="FR243" s="451">
        <v>0</v>
      </c>
      <c r="FS243" s="451"/>
      <c r="FT243" s="451"/>
      <c r="FU243" s="451"/>
      <c r="FV243" s="451"/>
      <c r="FW243" s="451"/>
      <c r="FX243" s="451"/>
      <c r="FY243" s="451">
        <v>0</v>
      </c>
      <c r="FZ243" s="451"/>
      <c r="GA243" s="451"/>
      <c r="GB243" s="451"/>
      <c r="GC243" s="451"/>
      <c r="GD243" s="451"/>
      <c r="GE243" s="451"/>
      <c r="GF243" s="480">
        <f t="shared" si="108"/>
        <v>0</v>
      </c>
      <c r="GG243" s="480"/>
      <c r="GH243" s="480"/>
      <c r="GI243" s="480"/>
      <c r="GJ243" s="480"/>
      <c r="GK243" s="480"/>
      <c r="GL243" s="480"/>
      <c r="GM243" s="451">
        <v>0</v>
      </c>
      <c r="GN243" s="451"/>
      <c r="GO243" s="451"/>
      <c r="GP243" s="451"/>
      <c r="GQ243" s="451"/>
      <c r="GR243" s="451"/>
      <c r="GS243" s="451"/>
      <c r="GT243" s="480">
        <f t="shared" si="109"/>
        <v>0</v>
      </c>
      <c r="GU243" s="480"/>
      <c r="GV243" s="480"/>
      <c r="GW243" s="480"/>
      <c r="GX243" s="480"/>
      <c r="GY243" s="480"/>
      <c r="GZ243" s="480"/>
    </row>
    <row r="244" spans="2:208" ht="12.75" customHeight="1">
      <c r="B244" s="543" t="s">
        <v>421</v>
      </c>
      <c r="C244" s="544"/>
      <c r="D244" s="544"/>
      <c r="E244" s="544"/>
      <c r="F244" s="544"/>
      <c r="G244" s="544"/>
      <c r="H244" s="544"/>
      <c r="I244" s="544"/>
      <c r="J244" s="544"/>
      <c r="K244" s="544"/>
      <c r="L244" s="544"/>
      <c r="M244" s="544"/>
      <c r="N244" s="544"/>
      <c r="O244" s="544"/>
      <c r="P244" s="544"/>
      <c r="Q244" s="544"/>
      <c r="R244" s="544"/>
      <c r="S244" s="544"/>
      <c r="T244" s="544"/>
      <c r="U244" s="544"/>
      <c r="V244" s="544"/>
      <c r="W244" s="545"/>
      <c r="X244" s="451">
        <v>0</v>
      </c>
      <c r="Y244" s="451"/>
      <c r="Z244" s="451"/>
      <c r="AA244" s="451"/>
      <c r="AB244" s="451"/>
      <c r="AC244" s="451"/>
      <c r="AD244" s="451"/>
      <c r="AE244" s="451">
        <v>0</v>
      </c>
      <c r="AF244" s="451"/>
      <c r="AG244" s="451"/>
      <c r="AH244" s="451"/>
      <c r="AI244" s="451"/>
      <c r="AJ244" s="451"/>
      <c r="AK244" s="451"/>
      <c r="AL244" s="479">
        <f t="shared" si="102"/>
        <v>0</v>
      </c>
      <c r="AM244" s="479"/>
      <c r="AN244" s="479"/>
      <c r="AO244" s="479"/>
      <c r="AP244" s="479"/>
      <c r="AQ244" s="479"/>
      <c r="AR244" s="479"/>
      <c r="AS244" s="451">
        <v>0</v>
      </c>
      <c r="AT244" s="451"/>
      <c r="AU244" s="451"/>
      <c r="AV244" s="451"/>
      <c r="AW244" s="451"/>
      <c r="AX244" s="451"/>
      <c r="AY244" s="451"/>
      <c r="AZ244" s="92"/>
      <c r="BA244" s="92"/>
      <c r="BB244" s="451">
        <v>0</v>
      </c>
      <c r="BC244" s="451"/>
      <c r="BD244" s="451"/>
      <c r="BE244" s="451"/>
      <c r="BF244" s="451">
        <v>0</v>
      </c>
      <c r="BG244" s="451"/>
      <c r="BH244" s="451"/>
      <c r="BI244" s="451"/>
      <c r="BJ244" s="479">
        <f t="shared" si="103"/>
        <v>0</v>
      </c>
      <c r="BK244" s="479"/>
      <c r="BL244" s="479"/>
      <c r="BM244" s="479"/>
      <c r="BN244" s="479"/>
      <c r="BO244" s="479"/>
      <c r="BP244" s="479"/>
      <c r="BQ244" s="451">
        <v>0</v>
      </c>
      <c r="BR244" s="451"/>
      <c r="BS244" s="451"/>
      <c r="BT244" s="451"/>
      <c r="BU244" s="451"/>
      <c r="BV244" s="451"/>
      <c r="BW244" s="451"/>
      <c r="BX244" s="451">
        <v>0</v>
      </c>
      <c r="BY244" s="451"/>
      <c r="BZ244" s="451"/>
      <c r="CA244" s="451"/>
      <c r="CB244" s="451"/>
      <c r="CC244" s="451"/>
      <c r="CD244" s="451"/>
      <c r="CE244" s="480">
        <f t="shared" si="104"/>
        <v>0</v>
      </c>
      <c r="CF244" s="480"/>
      <c r="CG244" s="480"/>
      <c r="CH244" s="480"/>
      <c r="CI244" s="480"/>
      <c r="CJ244" s="480"/>
      <c r="CK244" s="480"/>
      <c r="CL244" s="451">
        <v>0</v>
      </c>
      <c r="CM244" s="451"/>
      <c r="CN244" s="451"/>
      <c r="CO244" s="451"/>
      <c r="CP244" s="451"/>
      <c r="CQ244" s="451"/>
      <c r="CR244" s="451"/>
      <c r="CS244" s="480">
        <f t="shared" si="105"/>
        <v>0</v>
      </c>
      <c r="CT244" s="480"/>
      <c r="CU244" s="480"/>
      <c r="CV244" s="480"/>
      <c r="CW244" s="480"/>
      <c r="CX244" s="480"/>
      <c r="CY244" s="480"/>
      <c r="DB244" s="543" t="s">
        <v>472</v>
      </c>
      <c r="DC244" s="544"/>
      <c r="DD244" s="544"/>
      <c r="DE244" s="544"/>
      <c r="DF244" s="544"/>
      <c r="DG244" s="544"/>
      <c r="DH244" s="544"/>
      <c r="DI244" s="544"/>
      <c r="DJ244" s="544"/>
      <c r="DK244" s="544"/>
      <c r="DL244" s="544"/>
      <c r="DM244" s="544"/>
      <c r="DN244" s="544"/>
      <c r="DO244" s="544"/>
      <c r="DP244" s="544"/>
      <c r="DQ244" s="544"/>
      <c r="DR244" s="544"/>
      <c r="DS244" s="544"/>
      <c r="DT244" s="544"/>
      <c r="DU244" s="544"/>
      <c r="DV244" s="544"/>
      <c r="DW244" s="545"/>
      <c r="DX244" s="451">
        <v>0</v>
      </c>
      <c r="DY244" s="451"/>
      <c r="DZ244" s="451"/>
      <c r="EA244" s="451"/>
      <c r="EB244" s="451"/>
      <c r="EC244" s="451"/>
      <c r="ED244" s="451"/>
      <c r="EE244" s="451">
        <v>0</v>
      </c>
      <c r="EF244" s="451"/>
      <c r="EG244" s="451"/>
      <c r="EH244" s="451"/>
      <c r="EI244" s="451"/>
      <c r="EJ244" s="451"/>
      <c r="EK244" s="451"/>
      <c r="EL244" s="479">
        <f t="shared" si="106"/>
        <v>0</v>
      </c>
      <c r="EM244" s="479"/>
      <c r="EN244" s="479"/>
      <c r="EO244" s="479"/>
      <c r="EP244" s="479"/>
      <c r="EQ244" s="479"/>
      <c r="ER244" s="479"/>
      <c r="ES244" s="451">
        <v>0</v>
      </c>
      <c r="ET244" s="451"/>
      <c r="EU244" s="451"/>
      <c r="EV244" s="451"/>
      <c r="EW244" s="451"/>
      <c r="EX244" s="451"/>
      <c r="EY244" s="451"/>
      <c r="EZ244" s="92"/>
      <c r="FA244" s="92"/>
      <c r="FB244" s="92"/>
      <c r="FC244" s="451">
        <v>0</v>
      </c>
      <c r="FD244" s="451"/>
      <c r="FE244" s="451"/>
      <c r="FF244" s="451"/>
      <c r="FG244" s="451">
        <v>0</v>
      </c>
      <c r="FH244" s="451"/>
      <c r="FI244" s="451"/>
      <c r="FJ244" s="451"/>
      <c r="FK244" s="479">
        <f t="shared" si="107"/>
        <v>0</v>
      </c>
      <c r="FL244" s="479"/>
      <c r="FM244" s="479"/>
      <c r="FN244" s="479"/>
      <c r="FO244" s="479"/>
      <c r="FP244" s="479"/>
      <c r="FQ244" s="479"/>
      <c r="FR244" s="451">
        <v>0</v>
      </c>
      <c r="FS244" s="451"/>
      <c r="FT244" s="451"/>
      <c r="FU244" s="451"/>
      <c r="FV244" s="451"/>
      <c r="FW244" s="451"/>
      <c r="FX244" s="451"/>
      <c r="FY244" s="451">
        <v>0</v>
      </c>
      <c r="FZ244" s="451"/>
      <c r="GA244" s="451"/>
      <c r="GB244" s="451"/>
      <c r="GC244" s="451"/>
      <c r="GD244" s="451"/>
      <c r="GE244" s="451"/>
      <c r="GF244" s="480">
        <f t="shared" si="108"/>
        <v>0</v>
      </c>
      <c r="GG244" s="480"/>
      <c r="GH244" s="480"/>
      <c r="GI244" s="480"/>
      <c r="GJ244" s="480"/>
      <c r="GK244" s="480"/>
      <c r="GL244" s="480"/>
      <c r="GM244" s="451">
        <v>0</v>
      </c>
      <c r="GN244" s="451"/>
      <c r="GO244" s="451"/>
      <c r="GP244" s="451"/>
      <c r="GQ244" s="451"/>
      <c r="GR244" s="451"/>
      <c r="GS244" s="451"/>
      <c r="GT244" s="480">
        <f t="shared" si="109"/>
        <v>0</v>
      </c>
      <c r="GU244" s="480"/>
      <c r="GV244" s="480"/>
      <c r="GW244" s="480"/>
      <c r="GX244" s="480"/>
      <c r="GY244" s="480"/>
      <c r="GZ244" s="480"/>
    </row>
    <row r="245" spans="2:208" ht="12.75" customHeight="1">
      <c r="B245" s="543" t="s">
        <v>422</v>
      </c>
      <c r="C245" s="544"/>
      <c r="D245" s="544"/>
      <c r="E245" s="544"/>
      <c r="F245" s="544"/>
      <c r="G245" s="544"/>
      <c r="H245" s="544"/>
      <c r="I245" s="544"/>
      <c r="J245" s="544"/>
      <c r="K245" s="544"/>
      <c r="L245" s="544"/>
      <c r="M245" s="544"/>
      <c r="N245" s="544"/>
      <c r="O245" s="544"/>
      <c r="P245" s="544"/>
      <c r="Q245" s="544"/>
      <c r="R245" s="544"/>
      <c r="S245" s="544"/>
      <c r="T245" s="544"/>
      <c r="U245" s="544"/>
      <c r="V245" s="544"/>
      <c r="W245" s="545"/>
      <c r="X245" s="451">
        <v>0</v>
      </c>
      <c r="Y245" s="451"/>
      <c r="Z245" s="451"/>
      <c r="AA245" s="451"/>
      <c r="AB245" s="451"/>
      <c r="AC245" s="451"/>
      <c r="AD245" s="451"/>
      <c r="AE245" s="451">
        <v>0</v>
      </c>
      <c r="AF245" s="451"/>
      <c r="AG245" s="451"/>
      <c r="AH245" s="451"/>
      <c r="AI245" s="451"/>
      <c r="AJ245" s="451"/>
      <c r="AK245" s="451"/>
      <c r="AL245" s="479">
        <f t="shared" si="102"/>
        <v>0</v>
      </c>
      <c r="AM245" s="479"/>
      <c r="AN245" s="479"/>
      <c r="AO245" s="479"/>
      <c r="AP245" s="479"/>
      <c r="AQ245" s="479"/>
      <c r="AR245" s="479"/>
      <c r="AS245" s="451">
        <v>0</v>
      </c>
      <c r="AT245" s="451"/>
      <c r="AU245" s="451"/>
      <c r="AV245" s="451"/>
      <c r="AW245" s="451"/>
      <c r="AX245" s="451"/>
      <c r="AY245" s="451"/>
      <c r="AZ245" s="92"/>
      <c r="BA245" s="92"/>
      <c r="BB245" s="451">
        <v>0</v>
      </c>
      <c r="BC245" s="451"/>
      <c r="BD245" s="451"/>
      <c r="BE245" s="451"/>
      <c r="BF245" s="451">
        <v>0</v>
      </c>
      <c r="BG245" s="451"/>
      <c r="BH245" s="451"/>
      <c r="BI245" s="451"/>
      <c r="BJ245" s="479">
        <f t="shared" si="103"/>
        <v>0</v>
      </c>
      <c r="BK245" s="479"/>
      <c r="BL245" s="479"/>
      <c r="BM245" s="479"/>
      <c r="BN245" s="479"/>
      <c r="BO245" s="479"/>
      <c r="BP245" s="479"/>
      <c r="BQ245" s="451">
        <v>0</v>
      </c>
      <c r="BR245" s="451"/>
      <c r="BS245" s="451"/>
      <c r="BT245" s="451"/>
      <c r="BU245" s="451"/>
      <c r="BV245" s="451"/>
      <c r="BW245" s="451"/>
      <c r="BX245" s="451">
        <v>0</v>
      </c>
      <c r="BY245" s="451"/>
      <c r="BZ245" s="451"/>
      <c r="CA245" s="451"/>
      <c r="CB245" s="451"/>
      <c r="CC245" s="451"/>
      <c r="CD245" s="451"/>
      <c r="CE245" s="480">
        <f t="shared" si="104"/>
        <v>0</v>
      </c>
      <c r="CF245" s="480"/>
      <c r="CG245" s="480"/>
      <c r="CH245" s="480"/>
      <c r="CI245" s="480"/>
      <c r="CJ245" s="480"/>
      <c r="CK245" s="480"/>
      <c r="CL245" s="451">
        <v>0</v>
      </c>
      <c r="CM245" s="451"/>
      <c r="CN245" s="451"/>
      <c r="CO245" s="451"/>
      <c r="CP245" s="451"/>
      <c r="CQ245" s="451"/>
      <c r="CR245" s="451"/>
      <c r="CS245" s="480">
        <f t="shared" si="105"/>
        <v>0</v>
      </c>
      <c r="CT245" s="480"/>
      <c r="CU245" s="480"/>
      <c r="CV245" s="480"/>
      <c r="CW245" s="480"/>
      <c r="CX245" s="480"/>
      <c r="CY245" s="480"/>
      <c r="DB245" s="543" t="s">
        <v>478</v>
      </c>
      <c r="DC245" s="544"/>
      <c r="DD245" s="544"/>
      <c r="DE245" s="544"/>
      <c r="DF245" s="544"/>
      <c r="DG245" s="544"/>
      <c r="DH245" s="544"/>
      <c r="DI245" s="544"/>
      <c r="DJ245" s="544"/>
      <c r="DK245" s="544"/>
      <c r="DL245" s="544"/>
      <c r="DM245" s="544"/>
      <c r="DN245" s="544"/>
      <c r="DO245" s="544"/>
      <c r="DP245" s="544"/>
      <c r="DQ245" s="544"/>
      <c r="DR245" s="544"/>
      <c r="DS245" s="544"/>
      <c r="DT245" s="544"/>
      <c r="DU245" s="544"/>
      <c r="DV245" s="544"/>
      <c r="DW245" s="545"/>
      <c r="DX245" s="451">
        <v>0</v>
      </c>
      <c r="DY245" s="451"/>
      <c r="DZ245" s="451"/>
      <c r="EA245" s="451"/>
      <c r="EB245" s="451"/>
      <c r="EC245" s="451"/>
      <c r="ED245" s="451"/>
      <c r="EE245" s="451">
        <v>0</v>
      </c>
      <c r="EF245" s="451"/>
      <c r="EG245" s="451"/>
      <c r="EH245" s="451"/>
      <c r="EI245" s="451"/>
      <c r="EJ245" s="451"/>
      <c r="EK245" s="451"/>
      <c r="EL245" s="479">
        <f t="shared" si="106"/>
        <v>0</v>
      </c>
      <c r="EM245" s="479"/>
      <c r="EN245" s="479"/>
      <c r="EO245" s="479"/>
      <c r="EP245" s="479"/>
      <c r="EQ245" s="479"/>
      <c r="ER245" s="479"/>
      <c r="ES245" s="451">
        <v>0</v>
      </c>
      <c r="ET245" s="451"/>
      <c r="EU245" s="451"/>
      <c r="EV245" s="451"/>
      <c r="EW245" s="451"/>
      <c r="EX245" s="451"/>
      <c r="EY245" s="451"/>
      <c r="EZ245" s="92"/>
      <c r="FA245" s="92"/>
      <c r="FB245" s="92"/>
      <c r="FC245" s="451">
        <v>0</v>
      </c>
      <c r="FD245" s="451"/>
      <c r="FE245" s="451"/>
      <c r="FF245" s="451"/>
      <c r="FG245" s="451">
        <v>0</v>
      </c>
      <c r="FH245" s="451"/>
      <c r="FI245" s="451"/>
      <c r="FJ245" s="451"/>
      <c r="FK245" s="479">
        <f t="shared" si="107"/>
        <v>0</v>
      </c>
      <c r="FL245" s="479"/>
      <c r="FM245" s="479"/>
      <c r="FN245" s="479"/>
      <c r="FO245" s="479"/>
      <c r="FP245" s="479"/>
      <c r="FQ245" s="479"/>
      <c r="FR245" s="451">
        <v>0</v>
      </c>
      <c r="FS245" s="451"/>
      <c r="FT245" s="451"/>
      <c r="FU245" s="451"/>
      <c r="FV245" s="451"/>
      <c r="FW245" s="451"/>
      <c r="FX245" s="451"/>
      <c r="FY245" s="451">
        <v>0</v>
      </c>
      <c r="FZ245" s="451"/>
      <c r="GA245" s="451"/>
      <c r="GB245" s="451"/>
      <c r="GC245" s="451"/>
      <c r="GD245" s="451"/>
      <c r="GE245" s="451"/>
      <c r="GF245" s="480">
        <f t="shared" si="108"/>
        <v>0</v>
      </c>
      <c r="GG245" s="480"/>
      <c r="GH245" s="480"/>
      <c r="GI245" s="480"/>
      <c r="GJ245" s="480"/>
      <c r="GK245" s="480"/>
      <c r="GL245" s="480"/>
      <c r="GM245" s="451">
        <v>0</v>
      </c>
      <c r="GN245" s="451"/>
      <c r="GO245" s="451"/>
      <c r="GP245" s="451"/>
      <c r="GQ245" s="451"/>
      <c r="GR245" s="451"/>
      <c r="GS245" s="451"/>
      <c r="GT245" s="480">
        <f t="shared" si="109"/>
        <v>0</v>
      </c>
      <c r="GU245" s="480"/>
      <c r="GV245" s="480"/>
      <c r="GW245" s="480"/>
      <c r="GX245" s="480"/>
      <c r="GY245" s="480"/>
      <c r="GZ245" s="480"/>
    </row>
    <row r="246" spans="2:208" ht="12.75" customHeight="1">
      <c r="B246" s="543" t="s">
        <v>423</v>
      </c>
      <c r="C246" s="544"/>
      <c r="D246" s="544"/>
      <c r="E246" s="544"/>
      <c r="F246" s="544"/>
      <c r="G246" s="544"/>
      <c r="H246" s="544"/>
      <c r="I246" s="544"/>
      <c r="J246" s="544"/>
      <c r="K246" s="544"/>
      <c r="L246" s="544"/>
      <c r="M246" s="544"/>
      <c r="N246" s="544"/>
      <c r="O246" s="544"/>
      <c r="P246" s="544"/>
      <c r="Q246" s="544"/>
      <c r="R246" s="544"/>
      <c r="S246" s="544"/>
      <c r="T246" s="544"/>
      <c r="U246" s="544"/>
      <c r="V246" s="544"/>
      <c r="W246" s="545"/>
      <c r="X246" s="451">
        <v>0</v>
      </c>
      <c r="Y246" s="451"/>
      <c r="Z246" s="451"/>
      <c r="AA246" s="451"/>
      <c r="AB246" s="451"/>
      <c r="AC246" s="451"/>
      <c r="AD246" s="451"/>
      <c r="AE246" s="451">
        <v>0</v>
      </c>
      <c r="AF246" s="451"/>
      <c r="AG246" s="451"/>
      <c r="AH246" s="451"/>
      <c r="AI246" s="451"/>
      <c r="AJ246" s="451"/>
      <c r="AK246" s="451"/>
      <c r="AL246" s="479">
        <f t="shared" si="102"/>
        <v>0</v>
      </c>
      <c r="AM246" s="479"/>
      <c r="AN246" s="479"/>
      <c r="AO246" s="479"/>
      <c r="AP246" s="479"/>
      <c r="AQ246" s="479"/>
      <c r="AR246" s="479"/>
      <c r="AS246" s="451">
        <v>0</v>
      </c>
      <c r="AT246" s="451"/>
      <c r="AU246" s="451"/>
      <c r="AV246" s="451"/>
      <c r="AW246" s="451"/>
      <c r="AX246" s="451"/>
      <c r="AY246" s="451"/>
      <c r="AZ246" s="92"/>
      <c r="BA246" s="92"/>
      <c r="BB246" s="451">
        <v>0</v>
      </c>
      <c r="BC246" s="451"/>
      <c r="BD246" s="451"/>
      <c r="BE246" s="451"/>
      <c r="BF246" s="451">
        <v>0</v>
      </c>
      <c r="BG246" s="451"/>
      <c r="BH246" s="451"/>
      <c r="BI246" s="451"/>
      <c r="BJ246" s="479">
        <f t="shared" si="103"/>
        <v>0</v>
      </c>
      <c r="BK246" s="479"/>
      <c r="BL246" s="479"/>
      <c r="BM246" s="479"/>
      <c r="BN246" s="479"/>
      <c r="BO246" s="479"/>
      <c r="BP246" s="479"/>
      <c r="BQ246" s="451">
        <v>0</v>
      </c>
      <c r="BR246" s="451"/>
      <c r="BS246" s="451"/>
      <c r="BT246" s="451"/>
      <c r="BU246" s="451"/>
      <c r="BV246" s="451"/>
      <c r="BW246" s="451"/>
      <c r="BX246" s="451">
        <v>0</v>
      </c>
      <c r="BY246" s="451"/>
      <c r="BZ246" s="451"/>
      <c r="CA246" s="451"/>
      <c r="CB246" s="451"/>
      <c r="CC246" s="451"/>
      <c r="CD246" s="451"/>
      <c r="CE246" s="480">
        <f t="shared" si="104"/>
        <v>0</v>
      </c>
      <c r="CF246" s="480"/>
      <c r="CG246" s="480"/>
      <c r="CH246" s="480"/>
      <c r="CI246" s="480"/>
      <c r="CJ246" s="480"/>
      <c r="CK246" s="480"/>
      <c r="CL246" s="451">
        <v>0</v>
      </c>
      <c r="CM246" s="451"/>
      <c r="CN246" s="451"/>
      <c r="CO246" s="451"/>
      <c r="CP246" s="451"/>
      <c r="CQ246" s="451"/>
      <c r="CR246" s="451"/>
      <c r="CS246" s="480">
        <f t="shared" si="105"/>
        <v>0</v>
      </c>
      <c r="CT246" s="480"/>
      <c r="CU246" s="480"/>
      <c r="CV246" s="480"/>
      <c r="CW246" s="480"/>
      <c r="CX246" s="480"/>
      <c r="CY246" s="480"/>
      <c r="DB246" s="543" t="s">
        <v>473</v>
      </c>
      <c r="DC246" s="544"/>
      <c r="DD246" s="544"/>
      <c r="DE246" s="544"/>
      <c r="DF246" s="544"/>
      <c r="DG246" s="544"/>
      <c r="DH246" s="544"/>
      <c r="DI246" s="544"/>
      <c r="DJ246" s="544"/>
      <c r="DK246" s="544"/>
      <c r="DL246" s="544"/>
      <c r="DM246" s="544"/>
      <c r="DN246" s="544"/>
      <c r="DO246" s="544"/>
      <c r="DP246" s="544"/>
      <c r="DQ246" s="544"/>
      <c r="DR246" s="544"/>
      <c r="DS246" s="544"/>
      <c r="DT246" s="544"/>
      <c r="DU246" s="544"/>
      <c r="DV246" s="544"/>
      <c r="DW246" s="545"/>
      <c r="DX246" s="451">
        <v>0</v>
      </c>
      <c r="DY246" s="451"/>
      <c r="DZ246" s="451"/>
      <c r="EA246" s="451"/>
      <c r="EB246" s="451"/>
      <c r="EC246" s="451"/>
      <c r="ED246" s="451"/>
      <c r="EE246" s="451">
        <v>0</v>
      </c>
      <c r="EF246" s="451"/>
      <c r="EG246" s="451"/>
      <c r="EH246" s="451"/>
      <c r="EI246" s="451"/>
      <c r="EJ246" s="451"/>
      <c r="EK246" s="451"/>
      <c r="EL246" s="479">
        <f t="shared" si="106"/>
        <v>0</v>
      </c>
      <c r="EM246" s="479"/>
      <c r="EN246" s="479"/>
      <c r="EO246" s="479"/>
      <c r="EP246" s="479"/>
      <c r="EQ246" s="479"/>
      <c r="ER246" s="479"/>
      <c r="ES246" s="451">
        <v>0</v>
      </c>
      <c r="ET246" s="451"/>
      <c r="EU246" s="451"/>
      <c r="EV246" s="451"/>
      <c r="EW246" s="451"/>
      <c r="EX246" s="451"/>
      <c r="EY246" s="451"/>
      <c r="EZ246" s="92"/>
      <c r="FA246" s="92"/>
      <c r="FB246" s="92"/>
      <c r="FC246" s="451">
        <v>0</v>
      </c>
      <c r="FD246" s="451"/>
      <c r="FE246" s="451"/>
      <c r="FF246" s="451"/>
      <c r="FG246" s="451">
        <v>0</v>
      </c>
      <c r="FH246" s="451"/>
      <c r="FI246" s="451"/>
      <c r="FJ246" s="451"/>
      <c r="FK246" s="479">
        <f t="shared" si="107"/>
        <v>0</v>
      </c>
      <c r="FL246" s="479"/>
      <c r="FM246" s="479"/>
      <c r="FN246" s="479"/>
      <c r="FO246" s="479"/>
      <c r="FP246" s="479"/>
      <c r="FQ246" s="479"/>
      <c r="FR246" s="451">
        <v>0</v>
      </c>
      <c r="FS246" s="451"/>
      <c r="FT246" s="451"/>
      <c r="FU246" s="451"/>
      <c r="FV246" s="451"/>
      <c r="FW246" s="451"/>
      <c r="FX246" s="451"/>
      <c r="FY246" s="451">
        <v>0</v>
      </c>
      <c r="FZ246" s="451"/>
      <c r="GA246" s="451"/>
      <c r="GB246" s="451"/>
      <c r="GC246" s="451"/>
      <c r="GD246" s="451"/>
      <c r="GE246" s="451"/>
      <c r="GF246" s="480">
        <f t="shared" si="108"/>
        <v>0</v>
      </c>
      <c r="GG246" s="480"/>
      <c r="GH246" s="480"/>
      <c r="GI246" s="480"/>
      <c r="GJ246" s="480"/>
      <c r="GK246" s="480"/>
      <c r="GL246" s="480"/>
      <c r="GM246" s="451">
        <v>0</v>
      </c>
      <c r="GN246" s="451"/>
      <c r="GO246" s="451"/>
      <c r="GP246" s="451"/>
      <c r="GQ246" s="451"/>
      <c r="GR246" s="451"/>
      <c r="GS246" s="451"/>
      <c r="GT246" s="480">
        <f t="shared" si="109"/>
        <v>0</v>
      </c>
      <c r="GU246" s="480"/>
      <c r="GV246" s="480"/>
      <c r="GW246" s="480"/>
      <c r="GX246" s="480"/>
      <c r="GY246" s="480"/>
      <c r="GZ246" s="480"/>
    </row>
    <row r="247" spans="2:208" ht="12.75" customHeight="1">
      <c r="B247" s="543" t="s">
        <v>424</v>
      </c>
      <c r="C247" s="544"/>
      <c r="D247" s="544"/>
      <c r="E247" s="544"/>
      <c r="F247" s="544"/>
      <c r="G247" s="544"/>
      <c r="H247" s="544"/>
      <c r="I247" s="544"/>
      <c r="J247" s="544"/>
      <c r="K247" s="544"/>
      <c r="L247" s="544"/>
      <c r="M247" s="544"/>
      <c r="N247" s="544"/>
      <c r="O247" s="544"/>
      <c r="P247" s="544"/>
      <c r="Q247" s="544"/>
      <c r="R247" s="544"/>
      <c r="S247" s="544"/>
      <c r="T247" s="544"/>
      <c r="U247" s="544"/>
      <c r="V247" s="544"/>
      <c r="W247" s="545"/>
      <c r="X247" s="451">
        <v>0</v>
      </c>
      <c r="Y247" s="451"/>
      <c r="Z247" s="451"/>
      <c r="AA247" s="451"/>
      <c r="AB247" s="451"/>
      <c r="AC247" s="451"/>
      <c r="AD247" s="451"/>
      <c r="AE247" s="451">
        <v>0</v>
      </c>
      <c r="AF247" s="451"/>
      <c r="AG247" s="451"/>
      <c r="AH247" s="451"/>
      <c r="AI247" s="451"/>
      <c r="AJ247" s="451"/>
      <c r="AK247" s="451"/>
      <c r="AL247" s="479">
        <f t="shared" si="102"/>
        <v>0</v>
      </c>
      <c r="AM247" s="479"/>
      <c r="AN247" s="479"/>
      <c r="AO247" s="479"/>
      <c r="AP247" s="479"/>
      <c r="AQ247" s="479"/>
      <c r="AR247" s="479"/>
      <c r="AS247" s="451">
        <v>0</v>
      </c>
      <c r="AT247" s="451"/>
      <c r="AU247" s="451"/>
      <c r="AV247" s="451"/>
      <c r="AW247" s="451"/>
      <c r="AX247" s="451"/>
      <c r="AY247" s="451"/>
      <c r="AZ247" s="92"/>
      <c r="BA247" s="92"/>
      <c r="BB247" s="451">
        <v>0</v>
      </c>
      <c r="BC247" s="451"/>
      <c r="BD247" s="451"/>
      <c r="BE247" s="451"/>
      <c r="BF247" s="451">
        <v>0</v>
      </c>
      <c r="BG247" s="451"/>
      <c r="BH247" s="451"/>
      <c r="BI247" s="451"/>
      <c r="BJ247" s="479">
        <f t="shared" si="103"/>
        <v>0</v>
      </c>
      <c r="BK247" s="479"/>
      <c r="BL247" s="479"/>
      <c r="BM247" s="479"/>
      <c r="BN247" s="479"/>
      <c r="BO247" s="479"/>
      <c r="BP247" s="479"/>
      <c r="BQ247" s="451">
        <v>0</v>
      </c>
      <c r="BR247" s="451"/>
      <c r="BS247" s="451"/>
      <c r="BT247" s="451"/>
      <c r="BU247" s="451"/>
      <c r="BV247" s="451"/>
      <c r="BW247" s="451"/>
      <c r="BX247" s="451">
        <v>0</v>
      </c>
      <c r="BY247" s="451"/>
      <c r="BZ247" s="451"/>
      <c r="CA247" s="451"/>
      <c r="CB247" s="451"/>
      <c r="CC247" s="451"/>
      <c r="CD247" s="451"/>
      <c r="CE247" s="480">
        <f t="shared" si="104"/>
        <v>0</v>
      </c>
      <c r="CF247" s="480"/>
      <c r="CG247" s="480"/>
      <c r="CH247" s="480"/>
      <c r="CI247" s="480"/>
      <c r="CJ247" s="480"/>
      <c r="CK247" s="480"/>
      <c r="CL247" s="451">
        <v>0</v>
      </c>
      <c r="CM247" s="451"/>
      <c r="CN247" s="451"/>
      <c r="CO247" s="451"/>
      <c r="CP247" s="451"/>
      <c r="CQ247" s="451"/>
      <c r="CR247" s="451"/>
      <c r="CS247" s="480">
        <f t="shared" si="105"/>
        <v>0</v>
      </c>
      <c r="CT247" s="480"/>
      <c r="CU247" s="480"/>
      <c r="CV247" s="480"/>
      <c r="CW247" s="480"/>
      <c r="CX247" s="480"/>
      <c r="CY247" s="480"/>
      <c r="DB247" s="543" t="s">
        <v>474</v>
      </c>
      <c r="DC247" s="544"/>
      <c r="DD247" s="544"/>
      <c r="DE247" s="544"/>
      <c r="DF247" s="544"/>
      <c r="DG247" s="544"/>
      <c r="DH247" s="544"/>
      <c r="DI247" s="544"/>
      <c r="DJ247" s="544"/>
      <c r="DK247" s="544"/>
      <c r="DL247" s="544"/>
      <c r="DM247" s="544"/>
      <c r="DN247" s="544"/>
      <c r="DO247" s="544"/>
      <c r="DP247" s="544"/>
      <c r="DQ247" s="544"/>
      <c r="DR247" s="544"/>
      <c r="DS247" s="544"/>
      <c r="DT247" s="544"/>
      <c r="DU247" s="544"/>
      <c r="DV247" s="544"/>
      <c r="DW247" s="545"/>
      <c r="DX247" s="451">
        <v>0</v>
      </c>
      <c r="DY247" s="451"/>
      <c r="DZ247" s="451"/>
      <c r="EA247" s="451"/>
      <c r="EB247" s="451"/>
      <c r="EC247" s="451"/>
      <c r="ED247" s="451"/>
      <c r="EE247" s="451">
        <v>0</v>
      </c>
      <c r="EF247" s="451"/>
      <c r="EG247" s="451"/>
      <c r="EH247" s="451"/>
      <c r="EI247" s="451"/>
      <c r="EJ247" s="451"/>
      <c r="EK247" s="451"/>
      <c r="EL247" s="479">
        <f t="shared" si="106"/>
        <v>0</v>
      </c>
      <c r="EM247" s="479"/>
      <c r="EN247" s="479"/>
      <c r="EO247" s="479"/>
      <c r="EP247" s="479"/>
      <c r="EQ247" s="479"/>
      <c r="ER247" s="479"/>
      <c r="ES247" s="451">
        <v>0</v>
      </c>
      <c r="ET247" s="451"/>
      <c r="EU247" s="451"/>
      <c r="EV247" s="451"/>
      <c r="EW247" s="451"/>
      <c r="EX247" s="451"/>
      <c r="EY247" s="451"/>
      <c r="EZ247" s="92"/>
      <c r="FA247" s="92"/>
      <c r="FB247" s="92"/>
      <c r="FC247" s="451">
        <v>0</v>
      </c>
      <c r="FD247" s="451"/>
      <c r="FE247" s="451"/>
      <c r="FF247" s="451"/>
      <c r="FG247" s="451">
        <v>0</v>
      </c>
      <c r="FH247" s="451"/>
      <c r="FI247" s="451"/>
      <c r="FJ247" s="451"/>
      <c r="FK247" s="479">
        <f t="shared" si="107"/>
        <v>0</v>
      </c>
      <c r="FL247" s="479"/>
      <c r="FM247" s="479"/>
      <c r="FN247" s="479"/>
      <c r="FO247" s="479"/>
      <c r="FP247" s="479"/>
      <c r="FQ247" s="479"/>
      <c r="FR247" s="451">
        <v>0</v>
      </c>
      <c r="FS247" s="451"/>
      <c r="FT247" s="451"/>
      <c r="FU247" s="451"/>
      <c r="FV247" s="451"/>
      <c r="FW247" s="451"/>
      <c r="FX247" s="451"/>
      <c r="FY247" s="451">
        <v>0</v>
      </c>
      <c r="FZ247" s="451"/>
      <c r="GA247" s="451"/>
      <c r="GB247" s="451"/>
      <c r="GC247" s="451"/>
      <c r="GD247" s="451"/>
      <c r="GE247" s="451"/>
      <c r="GF247" s="480">
        <f t="shared" si="108"/>
        <v>0</v>
      </c>
      <c r="GG247" s="480"/>
      <c r="GH247" s="480"/>
      <c r="GI247" s="480"/>
      <c r="GJ247" s="480"/>
      <c r="GK247" s="480"/>
      <c r="GL247" s="480"/>
      <c r="GM247" s="451">
        <v>0</v>
      </c>
      <c r="GN247" s="451"/>
      <c r="GO247" s="451"/>
      <c r="GP247" s="451"/>
      <c r="GQ247" s="451"/>
      <c r="GR247" s="451"/>
      <c r="GS247" s="451"/>
      <c r="GT247" s="480">
        <f t="shared" si="109"/>
        <v>0</v>
      </c>
      <c r="GU247" s="480"/>
      <c r="GV247" s="480"/>
      <c r="GW247" s="480"/>
      <c r="GX247" s="480"/>
      <c r="GY247" s="480"/>
      <c r="GZ247" s="480"/>
    </row>
    <row r="248" spans="2:208" ht="12.75" customHeight="1">
      <c r="B248" s="543" t="s">
        <v>425</v>
      </c>
      <c r="C248" s="544"/>
      <c r="D248" s="544"/>
      <c r="E248" s="544"/>
      <c r="F248" s="544"/>
      <c r="G248" s="544"/>
      <c r="H248" s="544"/>
      <c r="I248" s="544"/>
      <c r="J248" s="544"/>
      <c r="K248" s="544"/>
      <c r="L248" s="544"/>
      <c r="M248" s="544"/>
      <c r="N248" s="544"/>
      <c r="O248" s="544"/>
      <c r="P248" s="544"/>
      <c r="Q248" s="544"/>
      <c r="R248" s="544"/>
      <c r="S248" s="544"/>
      <c r="T248" s="544"/>
      <c r="U248" s="544"/>
      <c r="V248" s="544"/>
      <c r="W248" s="545"/>
      <c r="X248" s="451">
        <v>0</v>
      </c>
      <c r="Y248" s="451"/>
      <c r="Z248" s="451"/>
      <c r="AA248" s="451"/>
      <c r="AB248" s="451"/>
      <c r="AC248" s="451"/>
      <c r="AD248" s="451"/>
      <c r="AE248" s="451">
        <v>0</v>
      </c>
      <c r="AF248" s="451"/>
      <c r="AG248" s="451"/>
      <c r="AH248" s="451"/>
      <c r="AI248" s="451"/>
      <c r="AJ248" s="451"/>
      <c r="AK248" s="451"/>
      <c r="AL248" s="479">
        <f t="shared" si="102"/>
        <v>0</v>
      </c>
      <c r="AM248" s="479"/>
      <c r="AN248" s="479"/>
      <c r="AO248" s="479"/>
      <c r="AP248" s="479"/>
      <c r="AQ248" s="479"/>
      <c r="AR248" s="479"/>
      <c r="AS248" s="451">
        <v>0</v>
      </c>
      <c r="AT248" s="451"/>
      <c r="AU248" s="451"/>
      <c r="AV248" s="451"/>
      <c r="AW248" s="451"/>
      <c r="AX248" s="451"/>
      <c r="AY248" s="451"/>
      <c r="AZ248" s="92"/>
      <c r="BA248" s="92"/>
      <c r="BB248" s="451">
        <v>0</v>
      </c>
      <c r="BC248" s="451"/>
      <c r="BD248" s="451"/>
      <c r="BE248" s="451"/>
      <c r="BF248" s="451">
        <v>0</v>
      </c>
      <c r="BG248" s="451"/>
      <c r="BH248" s="451"/>
      <c r="BI248" s="451"/>
      <c r="BJ248" s="479">
        <f t="shared" si="103"/>
        <v>0</v>
      </c>
      <c r="BK248" s="479"/>
      <c r="BL248" s="479"/>
      <c r="BM248" s="479"/>
      <c r="BN248" s="479"/>
      <c r="BO248" s="479"/>
      <c r="BP248" s="479"/>
      <c r="BQ248" s="451">
        <v>0</v>
      </c>
      <c r="BR248" s="451"/>
      <c r="BS248" s="451"/>
      <c r="BT248" s="451"/>
      <c r="BU248" s="451"/>
      <c r="BV248" s="451"/>
      <c r="BW248" s="451"/>
      <c r="BX248" s="451">
        <v>0</v>
      </c>
      <c r="BY248" s="451"/>
      <c r="BZ248" s="451"/>
      <c r="CA248" s="451"/>
      <c r="CB248" s="451"/>
      <c r="CC248" s="451"/>
      <c r="CD248" s="451"/>
      <c r="CE248" s="480">
        <f t="shared" si="104"/>
        <v>0</v>
      </c>
      <c r="CF248" s="480"/>
      <c r="CG248" s="480"/>
      <c r="CH248" s="480"/>
      <c r="CI248" s="480"/>
      <c r="CJ248" s="480"/>
      <c r="CK248" s="480"/>
      <c r="CL248" s="451">
        <v>0</v>
      </c>
      <c r="CM248" s="451"/>
      <c r="CN248" s="451"/>
      <c r="CO248" s="451"/>
      <c r="CP248" s="451"/>
      <c r="CQ248" s="451"/>
      <c r="CR248" s="451"/>
      <c r="CS248" s="480">
        <f t="shared" si="105"/>
        <v>0</v>
      </c>
      <c r="CT248" s="480"/>
      <c r="CU248" s="480"/>
      <c r="CV248" s="480"/>
      <c r="CW248" s="480"/>
      <c r="CX248" s="480"/>
      <c r="CY248" s="480"/>
      <c r="DB248" s="543" t="s">
        <v>475</v>
      </c>
      <c r="DC248" s="544"/>
      <c r="DD248" s="544"/>
      <c r="DE248" s="544"/>
      <c r="DF248" s="544"/>
      <c r="DG248" s="544"/>
      <c r="DH248" s="544"/>
      <c r="DI248" s="544"/>
      <c r="DJ248" s="544"/>
      <c r="DK248" s="544"/>
      <c r="DL248" s="544"/>
      <c r="DM248" s="544"/>
      <c r="DN248" s="544"/>
      <c r="DO248" s="544"/>
      <c r="DP248" s="544"/>
      <c r="DQ248" s="544"/>
      <c r="DR248" s="544"/>
      <c r="DS248" s="544"/>
      <c r="DT248" s="544"/>
      <c r="DU248" s="544"/>
      <c r="DV248" s="544"/>
      <c r="DW248" s="545"/>
      <c r="DX248" s="451">
        <v>0</v>
      </c>
      <c r="DY248" s="451"/>
      <c r="DZ248" s="451"/>
      <c r="EA248" s="451"/>
      <c r="EB248" s="451"/>
      <c r="EC248" s="451"/>
      <c r="ED248" s="451"/>
      <c r="EE248" s="451">
        <v>0</v>
      </c>
      <c r="EF248" s="451"/>
      <c r="EG248" s="451"/>
      <c r="EH248" s="451"/>
      <c r="EI248" s="451"/>
      <c r="EJ248" s="451"/>
      <c r="EK248" s="451"/>
      <c r="EL248" s="479">
        <f t="shared" si="106"/>
        <v>0</v>
      </c>
      <c r="EM248" s="479"/>
      <c r="EN248" s="479"/>
      <c r="EO248" s="479"/>
      <c r="EP248" s="479"/>
      <c r="EQ248" s="479"/>
      <c r="ER248" s="479"/>
      <c r="ES248" s="451">
        <v>0</v>
      </c>
      <c r="ET248" s="451"/>
      <c r="EU248" s="451"/>
      <c r="EV248" s="451"/>
      <c r="EW248" s="451"/>
      <c r="EX248" s="451"/>
      <c r="EY248" s="451"/>
      <c r="EZ248" s="92"/>
      <c r="FA248" s="92"/>
      <c r="FB248" s="92"/>
      <c r="FC248" s="451">
        <v>0</v>
      </c>
      <c r="FD248" s="451"/>
      <c r="FE248" s="451"/>
      <c r="FF248" s="451"/>
      <c r="FG248" s="451">
        <v>0</v>
      </c>
      <c r="FH248" s="451"/>
      <c r="FI248" s="451"/>
      <c r="FJ248" s="451"/>
      <c r="FK248" s="479">
        <f t="shared" si="107"/>
        <v>0</v>
      </c>
      <c r="FL248" s="479"/>
      <c r="FM248" s="479"/>
      <c r="FN248" s="479"/>
      <c r="FO248" s="479"/>
      <c r="FP248" s="479"/>
      <c r="FQ248" s="479"/>
      <c r="FR248" s="451">
        <v>0</v>
      </c>
      <c r="FS248" s="451"/>
      <c r="FT248" s="451"/>
      <c r="FU248" s="451"/>
      <c r="FV248" s="451"/>
      <c r="FW248" s="451"/>
      <c r="FX248" s="451"/>
      <c r="FY248" s="451">
        <v>0</v>
      </c>
      <c r="FZ248" s="451"/>
      <c r="GA248" s="451"/>
      <c r="GB248" s="451"/>
      <c r="GC248" s="451"/>
      <c r="GD248" s="451"/>
      <c r="GE248" s="451"/>
      <c r="GF248" s="480">
        <f t="shared" si="108"/>
        <v>0</v>
      </c>
      <c r="GG248" s="480"/>
      <c r="GH248" s="480"/>
      <c r="GI248" s="480"/>
      <c r="GJ248" s="480"/>
      <c r="GK248" s="480"/>
      <c r="GL248" s="480"/>
      <c r="GM248" s="451">
        <v>0</v>
      </c>
      <c r="GN248" s="451"/>
      <c r="GO248" s="451"/>
      <c r="GP248" s="451"/>
      <c r="GQ248" s="451"/>
      <c r="GR248" s="451"/>
      <c r="GS248" s="451"/>
      <c r="GT248" s="480">
        <f t="shared" si="109"/>
        <v>0</v>
      </c>
      <c r="GU248" s="480"/>
      <c r="GV248" s="480"/>
      <c r="GW248" s="480"/>
      <c r="GX248" s="480"/>
      <c r="GY248" s="480"/>
      <c r="GZ248" s="480"/>
    </row>
    <row r="249" spans="2:208" ht="12.75" customHeight="1" thickBot="1">
      <c r="B249" s="540" t="s">
        <v>426</v>
      </c>
      <c r="C249" s="541"/>
      <c r="D249" s="541"/>
      <c r="E249" s="541"/>
      <c r="F249" s="541"/>
      <c r="G249" s="541"/>
      <c r="H249" s="541"/>
      <c r="I249" s="541"/>
      <c r="J249" s="541"/>
      <c r="K249" s="541"/>
      <c r="L249" s="541"/>
      <c r="M249" s="541"/>
      <c r="N249" s="541"/>
      <c r="O249" s="541"/>
      <c r="P249" s="541"/>
      <c r="Q249" s="541"/>
      <c r="R249" s="541"/>
      <c r="S249" s="541"/>
      <c r="T249" s="541"/>
      <c r="U249" s="541"/>
      <c r="V249" s="541"/>
      <c r="W249" s="542"/>
      <c r="X249" s="447">
        <f>SUM(X242:AD248)</f>
        <v>0</v>
      </c>
      <c r="Y249" s="447"/>
      <c r="Z249" s="447"/>
      <c r="AA249" s="447"/>
      <c r="AB249" s="447"/>
      <c r="AC249" s="447"/>
      <c r="AD249" s="447"/>
      <c r="AE249" s="447">
        <f>SUM(AE242:AK248)</f>
        <v>0</v>
      </c>
      <c r="AF249" s="447"/>
      <c r="AG249" s="447"/>
      <c r="AH249" s="447"/>
      <c r="AI249" s="447"/>
      <c r="AJ249" s="447"/>
      <c r="AK249" s="447"/>
      <c r="AL249" s="447">
        <f>SUM(AL242:AR248)</f>
        <v>0</v>
      </c>
      <c r="AM249" s="447"/>
      <c r="AN249" s="447"/>
      <c r="AO249" s="447"/>
      <c r="AP249" s="447"/>
      <c r="AQ249" s="447"/>
      <c r="AR249" s="447"/>
      <c r="AS249" s="447">
        <f>SUM(AS242:AY248)</f>
        <v>0</v>
      </c>
      <c r="AT249" s="447"/>
      <c r="AU249" s="447"/>
      <c r="AV249" s="447"/>
      <c r="AW249" s="447"/>
      <c r="AX249" s="447"/>
      <c r="AY249" s="447"/>
      <c r="BB249" s="447">
        <f>SUM(BB242:BE248)</f>
        <v>0</v>
      </c>
      <c r="BC249" s="447"/>
      <c r="BD249" s="447"/>
      <c r="BE249" s="447"/>
      <c r="BF249" s="447">
        <f>SUM(BF242:BI248)</f>
        <v>0</v>
      </c>
      <c r="BG249" s="447"/>
      <c r="BH249" s="447"/>
      <c r="BI249" s="447"/>
      <c r="BJ249" s="447">
        <f>SUM(BJ242:BP248)</f>
        <v>0</v>
      </c>
      <c r="BK249" s="447"/>
      <c r="BL249" s="447"/>
      <c r="BM249" s="447"/>
      <c r="BN249" s="447"/>
      <c r="BO249" s="447"/>
      <c r="BP249" s="447"/>
      <c r="BQ249" s="447">
        <f>SUM(BQ242:BW248)</f>
        <v>0</v>
      </c>
      <c r="BR249" s="447"/>
      <c r="BS249" s="447"/>
      <c r="BT249" s="447"/>
      <c r="BU249" s="447"/>
      <c r="BV249" s="447"/>
      <c r="BW249" s="447"/>
      <c r="BX249" s="447">
        <f>SUM(BX242:CD248)</f>
        <v>0</v>
      </c>
      <c r="BY249" s="447"/>
      <c r="BZ249" s="447"/>
      <c r="CA249" s="447"/>
      <c r="CB249" s="447"/>
      <c r="CC249" s="447"/>
      <c r="CD249" s="447"/>
      <c r="CE249" s="447">
        <f>SUM(CE242:CK248)</f>
        <v>0</v>
      </c>
      <c r="CF249" s="447"/>
      <c r="CG249" s="447"/>
      <c r="CH249" s="447"/>
      <c r="CI249" s="447"/>
      <c r="CJ249" s="447"/>
      <c r="CK249" s="447"/>
      <c r="CL249" s="447">
        <f>SUM(CL242:CR248)</f>
        <v>0</v>
      </c>
      <c r="CM249" s="447"/>
      <c r="CN249" s="447"/>
      <c r="CO249" s="447"/>
      <c r="CP249" s="447"/>
      <c r="CQ249" s="447"/>
      <c r="CR249" s="447"/>
      <c r="CS249" s="447">
        <f>SUM(CS242:CY248)</f>
        <v>0</v>
      </c>
      <c r="CT249" s="447"/>
      <c r="CU249" s="447"/>
      <c r="CV249" s="447"/>
      <c r="CW249" s="447"/>
      <c r="CX249" s="447"/>
      <c r="CY249" s="447"/>
      <c r="DB249" s="540" t="s">
        <v>476</v>
      </c>
      <c r="DC249" s="541"/>
      <c r="DD249" s="541"/>
      <c r="DE249" s="541"/>
      <c r="DF249" s="541"/>
      <c r="DG249" s="541"/>
      <c r="DH249" s="541"/>
      <c r="DI249" s="541"/>
      <c r="DJ249" s="541"/>
      <c r="DK249" s="541"/>
      <c r="DL249" s="541"/>
      <c r="DM249" s="541"/>
      <c r="DN249" s="541"/>
      <c r="DO249" s="541"/>
      <c r="DP249" s="541"/>
      <c r="DQ249" s="541"/>
      <c r="DR249" s="541"/>
      <c r="DS249" s="541"/>
      <c r="DT249" s="541"/>
      <c r="DU249" s="541"/>
      <c r="DV249" s="541"/>
      <c r="DW249" s="542"/>
      <c r="DX249" s="451">
        <v>0</v>
      </c>
      <c r="DY249" s="451"/>
      <c r="DZ249" s="451"/>
      <c r="EA249" s="451"/>
      <c r="EB249" s="451"/>
      <c r="EC249" s="451"/>
      <c r="ED249" s="451"/>
      <c r="EE249" s="451">
        <v>0</v>
      </c>
      <c r="EF249" s="451"/>
      <c r="EG249" s="451"/>
      <c r="EH249" s="451"/>
      <c r="EI249" s="451"/>
      <c r="EJ249" s="451"/>
      <c r="EK249" s="451"/>
      <c r="EL249" s="479">
        <f t="shared" si="106"/>
        <v>0</v>
      </c>
      <c r="EM249" s="479"/>
      <c r="EN249" s="479"/>
      <c r="EO249" s="479"/>
      <c r="EP249" s="479"/>
      <c r="EQ249" s="479"/>
      <c r="ER249" s="479"/>
      <c r="ES249" s="451">
        <v>0</v>
      </c>
      <c r="ET249" s="451"/>
      <c r="EU249" s="451"/>
      <c r="EV249" s="451"/>
      <c r="EW249" s="451"/>
      <c r="EX249" s="451"/>
      <c r="EY249" s="451"/>
      <c r="EZ249" s="92"/>
      <c r="FA249" s="92"/>
      <c r="FB249" s="92"/>
      <c r="FC249" s="451">
        <v>0</v>
      </c>
      <c r="FD249" s="451"/>
      <c r="FE249" s="451"/>
      <c r="FF249" s="451"/>
      <c r="FG249" s="451">
        <v>0</v>
      </c>
      <c r="FH249" s="451"/>
      <c r="FI249" s="451"/>
      <c r="FJ249" s="451"/>
      <c r="FK249" s="479">
        <f t="shared" si="107"/>
        <v>0</v>
      </c>
      <c r="FL249" s="479"/>
      <c r="FM249" s="479"/>
      <c r="FN249" s="479"/>
      <c r="FO249" s="479"/>
      <c r="FP249" s="479"/>
      <c r="FQ249" s="479"/>
      <c r="FR249" s="451">
        <v>0</v>
      </c>
      <c r="FS249" s="451"/>
      <c r="FT249" s="451"/>
      <c r="FU249" s="451"/>
      <c r="FV249" s="451"/>
      <c r="FW249" s="451"/>
      <c r="FX249" s="451"/>
      <c r="FY249" s="451">
        <v>0</v>
      </c>
      <c r="FZ249" s="451"/>
      <c r="GA249" s="451"/>
      <c r="GB249" s="451"/>
      <c r="GC249" s="451"/>
      <c r="GD249" s="451"/>
      <c r="GE249" s="451"/>
      <c r="GF249" s="480">
        <f t="shared" si="108"/>
        <v>0</v>
      </c>
      <c r="GG249" s="480"/>
      <c r="GH249" s="480"/>
      <c r="GI249" s="480"/>
      <c r="GJ249" s="480"/>
      <c r="GK249" s="480"/>
      <c r="GL249" s="480"/>
      <c r="GM249" s="451">
        <v>0</v>
      </c>
      <c r="GN249" s="451"/>
      <c r="GO249" s="451"/>
      <c r="GP249" s="451"/>
      <c r="GQ249" s="451"/>
      <c r="GR249" s="451"/>
      <c r="GS249" s="451"/>
      <c r="GT249" s="480">
        <f t="shared" si="109"/>
        <v>0</v>
      </c>
      <c r="GU249" s="480"/>
      <c r="GV249" s="480"/>
      <c r="GW249" s="480"/>
      <c r="GX249" s="480"/>
      <c r="GY249" s="480"/>
      <c r="GZ249" s="480"/>
    </row>
    <row r="250" spans="2:208" ht="12.75" customHeight="1" thickTop="1" thickBot="1">
      <c r="B250" s="508" t="s">
        <v>427</v>
      </c>
      <c r="C250" s="509"/>
      <c r="D250" s="509"/>
      <c r="E250" s="509"/>
      <c r="F250" s="509"/>
      <c r="G250" s="509"/>
      <c r="H250" s="509"/>
      <c r="I250" s="509"/>
      <c r="J250" s="509"/>
      <c r="K250" s="509"/>
      <c r="L250" s="509"/>
      <c r="M250" s="509"/>
      <c r="N250" s="509"/>
      <c r="O250" s="509"/>
      <c r="P250" s="509"/>
      <c r="Q250" s="509"/>
      <c r="R250" s="509"/>
      <c r="S250" s="509"/>
      <c r="T250" s="509"/>
      <c r="U250" s="509"/>
      <c r="V250" s="509"/>
      <c r="W250" s="510"/>
      <c r="X250" s="483"/>
      <c r="Y250" s="483"/>
      <c r="Z250" s="483"/>
      <c r="AA250" s="483"/>
      <c r="AB250" s="483"/>
      <c r="AC250" s="483"/>
      <c r="AD250" s="483"/>
      <c r="AE250" s="483"/>
      <c r="AF250" s="483"/>
      <c r="AG250" s="483"/>
      <c r="AH250" s="483"/>
      <c r="AI250" s="483"/>
      <c r="AJ250" s="483"/>
      <c r="AK250" s="483"/>
      <c r="AL250" s="483"/>
      <c r="AM250" s="483"/>
      <c r="AN250" s="483"/>
      <c r="AO250" s="483"/>
      <c r="AP250" s="483"/>
      <c r="AQ250" s="483"/>
      <c r="AR250" s="483"/>
      <c r="AS250" s="483"/>
      <c r="AT250" s="483"/>
      <c r="AU250" s="483"/>
      <c r="AV250" s="483"/>
      <c r="AW250" s="483"/>
      <c r="AX250" s="483"/>
      <c r="AY250" s="483"/>
      <c r="BB250" s="478"/>
      <c r="BC250" s="478"/>
      <c r="BD250" s="478"/>
      <c r="BE250" s="478"/>
      <c r="BF250" s="478"/>
      <c r="BG250" s="478"/>
      <c r="BH250" s="478"/>
      <c r="BI250" s="478"/>
      <c r="BJ250" s="478"/>
      <c r="BK250" s="478"/>
      <c r="BL250" s="478"/>
      <c r="BM250" s="478"/>
      <c r="BN250" s="478"/>
      <c r="BO250" s="478"/>
      <c r="BP250" s="478"/>
      <c r="BQ250" s="478"/>
      <c r="BR250" s="478"/>
      <c r="BS250" s="478"/>
      <c r="BT250" s="478"/>
      <c r="BU250" s="478"/>
      <c r="BV250" s="478"/>
      <c r="BW250" s="478"/>
      <c r="BX250" s="478"/>
      <c r="BY250" s="478"/>
      <c r="BZ250" s="478"/>
      <c r="CA250" s="478"/>
      <c r="CB250" s="478"/>
      <c r="CC250" s="478"/>
      <c r="CD250" s="478"/>
      <c r="CE250" s="478"/>
      <c r="CF250" s="478"/>
      <c r="CG250" s="478"/>
      <c r="CH250" s="478"/>
      <c r="CI250" s="478"/>
      <c r="CJ250" s="478"/>
      <c r="CK250" s="478"/>
      <c r="CL250" s="478"/>
      <c r="CM250" s="478"/>
      <c r="CN250" s="478"/>
      <c r="CO250" s="478"/>
      <c r="CP250" s="478"/>
      <c r="CQ250" s="478"/>
      <c r="CR250" s="478"/>
      <c r="CS250" s="478"/>
      <c r="CT250" s="478"/>
      <c r="CU250" s="478"/>
      <c r="CV250" s="478"/>
      <c r="CW250" s="478"/>
      <c r="CX250" s="478"/>
      <c r="CY250" s="478"/>
      <c r="DB250" s="511" t="s">
        <v>477</v>
      </c>
      <c r="DC250" s="512"/>
      <c r="DD250" s="512"/>
      <c r="DE250" s="512"/>
      <c r="DF250" s="512"/>
      <c r="DG250" s="512"/>
      <c r="DH250" s="512"/>
      <c r="DI250" s="512"/>
      <c r="DJ250" s="512"/>
      <c r="DK250" s="512"/>
      <c r="DL250" s="512"/>
      <c r="DM250" s="512"/>
      <c r="DN250" s="512"/>
      <c r="DO250" s="512"/>
      <c r="DP250" s="512"/>
      <c r="DQ250" s="512"/>
      <c r="DR250" s="512"/>
      <c r="DS250" s="512"/>
      <c r="DT250" s="512"/>
      <c r="DU250" s="512"/>
      <c r="DV250" s="512"/>
      <c r="DW250" s="435"/>
      <c r="DX250" s="447">
        <f>SUM(DX242:ED249)</f>
        <v>0</v>
      </c>
      <c r="DY250" s="447"/>
      <c r="DZ250" s="447"/>
      <c r="EA250" s="447"/>
      <c r="EB250" s="447"/>
      <c r="EC250" s="447"/>
      <c r="ED250" s="447"/>
      <c r="EE250" s="447">
        <f>SUM(EE242:EK249)</f>
        <v>0</v>
      </c>
      <c r="EF250" s="447"/>
      <c r="EG250" s="447"/>
      <c r="EH250" s="447"/>
      <c r="EI250" s="447"/>
      <c r="EJ250" s="447"/>
      <c r="EK250" s="447"/>
      <c r="EL250" s="447">
        <f>SUM(EL242:ER249)</f>
        <v>0</v>
      </c>
      <c r="EM250" s="447"/>
      <c r="EN250" s="447"/>
      <c r="EO250" s="447"/>
      <c r="EP250" s="447"/>
      <c r="EQ250" s="447"/>
      <c r="ER250" s="447"/>
      <c r="ES250" s="447">
        <f>SUM(ES242:EY249)</f>
        <v>0</v>
      </c>
      <c r="ET250" s="447"/>
      <c r="EU250" s="447"/>
      <c r="EV250" s="447"/>
      <c r="EW250" s="447"/>
      <c r="EX250" s="447"/>
      <c r="EY250" s="447"/>
      <c r="FC250" s="447">
        <f>SUM(FC242:FF249)</f>
        <v>0</v>
      </c>
      <c r="FD250" s="447"/>
      <c r="FE250" s="447"/>
      <c r="FF250" s="447"/>
      <c r="FG250" s="447">
        <f>SUM(FG242:FJ249)</f>
        <v>0</v>
      </c>
      <c r="FH250" s="447"/>
      <c r="FI250" s="447"/>
      <c r="FJ250" s="447"/>
      <c r="FK250" s="447">
        <f>SUM(FK242:FQ249)</f>
        <v>0</v>
      </c>
      <c r="FL250" s="447"/>
      <c r="FM250" s="447"/>
      <c r="FN250" s="447"/>
      <c r="FO250" s="447"/>
      <c r="FP250" s="447"/>
      <c r="FQ250" s="447"/>
      <c r="FR250" s="447">
        <f>SUM(FR242:FX249)</f>
        <v>0</v>
      </c>
      <c r="FS250" s="447"/>
      <c r="FT250" s="447"/>
      <c r="FU250" s="447"/>
      <c r="FV250" s="447"/>
      <c r="FW250" s="447"/>
      <c r="FX250" s="447"/>
      <c r="FY250" s="447">
        <f>SUM(FY242:GE249)</f>
        <v>0</v>
      </c>
      <c r="FZ250" s="447"/>
      <c r="GA250" s="447"/>
      <c r="GB250" s="447"/>
      <c r="GC250" s="447"/>
      <c r="GD250" s="447"/>
      <c r="GE250" s="447"/>
      <c r="GF250" s="447">
        <f>SUM(GF242:GL249)</f>
        <v>0</v>
      </c>
      <c r="GG250" s="447"/>
      <c r="GH250" s="447"/>
      <c r="GI250" s="447"/>
      <c r="GJ250" s="447"/>
      <c r="GK250" s="447"/>
      <c r="GL250" s="447"/>
      <c r="GM250" s="447">
        <f>SUM(GM242:GS249)</f>
        <v>0</v>
      </c>
      <c r="GN250" s="447"/>
      <c r="GO250" s="447"/>
      <c r="GP250" s="447"/>
      <c r="GQ250" s="447"/>
      <c r="GR250" s="447"/>
      <c r="GS250" s="447"/>
      <c r="GT250" s="447">
        <f>SUM(GT242:GZ249)</f>
        <v>0</v>
      </c>
      <c r="GU250" s="447"/>
      <c r="GV250" s="447"/>
      <c r="GW250" s="447"/>
      <c r="GX250" s="447"/>
      <c r="GY250" s="447"/>
      <c r="GZ250" s="447"/>
    </row>
    <row r="251" spans="2:208" ht="12.75" customHeight="1" thickTop="1">
      <c r="B251" s="543" t="s">
        <v>428</v>
      </c>
      <c r="C251" s="544"/>
      <c r="D251" s="544"/>
      <c r="E251" s="544"/>
      <c r="F251" s="544"/>
      <c r="G251" s="544"/>
      <c r="H251" s="544"/>
      <c r="I251" s="544"/>
      <c r="J251" s="544"/>
      <c r="K251" s="544"/>
      <c r="L251" s="544"/>
      <c r="M251" s="544"/>
      <c r="N251" s="544"/>
      <c r="O251" s="544"/>
      <c r="P251" s="544"/>
      <c r="Q251" s="544"/>
      <c r="R251" s="544"/>
      <c r="S251" s="544"/>
      <c r="T251" s="544"/>
      <c r="U251" s="544"/>
      <c r="V251" s="544"/>
      <c r="W251" s="545"/>
      <c r="X251" s="451">
        <v>0</v>
      </c>
      <c r="Y251" s="451"/>
      <c r="Z251" s="451"/>
      <c r="AA251" s="451"/>
      <c r="AB251" s="451"/>
      <c r="AC251" s="451"/>
      <c r="AD251" s="451"/>
      <c r="AE251" s="451">
        <v>0</v>
      </c>
      <c r="AF251" s="451"/>
      <c r="AG251" s="451"/>
      <c r="AH251" s="451"/>
      <c r="AI251" s="451"/>
      <c r="AJ251" s="451"/>
      <c r="AK251" s="451"/>
      <c r="AL251" s="479">
        <f t="shared" ref="AL251:AL259" si="110">X251-AE251</f>
        <v>0</v>
      </c>
      <c r="AM251" s="479"/>
      <c r="AN251" s="479"/>
      <c r="AO251" s="479"/>
      <c r="AP251" s="479"/>
      <c r="AQ251" s="479"/>
      <c r="AR251" s="479"/>
      <c r="AS251" s="451">
        <v>0</v>
      </c>
      <c r="AT251" s="451"/>
      <c r="AU251" s="451"/>
      <c r="AV251" s="451"/>
      <c r="AW251" s="451"/>
      <c r="AX251" s="451"/>
      <c r="AY251" s="451"/>
      <c r="AZ251" s="92"/>
      <c r="BA251" s="92"/>
      <c r="BB251" s="451">
        <v>0</v>
      </c>
      <c r="BC251" s="451"/>
      <c r="BD251" s="451"/>
      <c r="BE251" s="451"/>
      <c r="BF251" s="451">
        <v>0</v>
      </c>
      <c r="BG251" s="451"/>
      <c r="BH251" s="451"/>
      <c r="BI251" s="451"/>
      <c r="BJ251" s="479">
        <f t="shared" ref="BJ251:BJ259" si="111">BB251-BF251+AS251+AL251+AE251-X251</f>
        <v>0</v>
      </c>
      <c r="BK251" s="479"/>
      <c r="BL251" s="479"/>
      <c r="BM251" s="479"/>
      <c r="BN251" s="479"/>
      <c r="BO251" s="479"/>
      <c r="BP251" s="479"/>
      <c r="BQ251" s="451">
        <v>0</v>
      </c>
      <c r="BR251" s="451"/>
      <c r="BS251" s="451"/>
      <c r="BT251" s="451"/>
      <c r="BU251" s="451"/>
      <c r="BV251" s="451"/>
      <c r="BW251" s="451"/>
      <c r="BX251" s="451">
        <v>0</v>
      </c>
      <c r="BY251" s="451"/>
      <c r="BZ251" s="451"/>
      <c r="CA251" s="451"/>
      <c r="CB251" s="451"/>
      <c r="CC251" s="451"/>
      <c r="CD251" s="451"/>
      <c r="CE251" s="480">
        <f t="shared" ref="CE251:CE259" si="112">BJ251-BQ251-BX251</f>
        <v>0</v>
      </c>
      <c r="CF251" s="480"/>
      <c r="CG251" s="480"/>
      <c r="CH251" s="480"/>
      <c r="CI251" s="480"/>
      <c r="CJ251" s="480"/>
      <c r="CK251" s="480"/>
      <c r="CL251" s="451">
        <v>0</v>
      </c>
      <c r="CM251" s="451"/>
      <c r="CN251" s="451"/>
      <c r="CO251" s="451"/>
      <c r="CP251" s="451"/>
      <c r="CQ251" s="451"/>
      <c r="CR251" s="451"/>
      <c r="CS251" s="480">
        <f t="shared" ref="CS251:CS259" si="113">CL251</f>
        <v>0</v>
      </c>
      <c r="CT251" s="480"/>
      <c r="CU251" s="480"/>
      <c r="CV251" s="480"/>
      <c r="CW251" s="480"/>
      <c r="CX251" s="480"/>
      <c r="CY251" s="480"/>
      <c r="DB251" s="547" t="s">
        <v>479</v>
      </c>
      <c r="DC251" s="548"/>
      <c r="DD251" s="548"/>
      <c r="DE251" s="548"/>
      <c r="DF251" s="548"/>
      <c r="DG251" s="548"/>
      <c r="DH251" s="548"/>
      <c r="DI251" s="548"/>
      <c r="DJ251" s="548"/>
      <c r="DK251" s="548"/>
      <c r="DL251" s="548"/>
      <c r="DM251" s="548"/>
      <c r="DN251" s="548"/>
      <c r="DO251" s="548"/>
      <c r="DP251" s="548"/>
      <c r="DQ251" s="548"/>
      <c r="DR251" s="548"/>
      <c r="DS251" s="548"/>
      <c r="DT251" s="548"/>
      <c r="DU251" s="548"/>
      <c r="DV251" s="548"/>
      <c r="DW251" s="549"/>
      <c r="DX251" s="483"/>
      <c r="DY251" s="483"/>
      <c r="DZ251" s="483"/>
      <c r="EA251" s="483"/>
      <c r="EB251" s="483"/>
      <c r="EC251" s="483"/>
      <c r="ED251" s="483"/>
      <c r="EE251" s="483"/>
      <c r="EF251" s="483"/>
      <c r="EG251" s="483"/>
      <c r="EH251" s="483"/>
      <c r="EI251" s="483"/>
      <c r="EJ251" s="483"/>
      <c r="EK251" s="483"/>
      <c r="EL251" s="483"/>
      <c r="EM251" s="483"/>
      <c r="EN251" s="483"/>
      <c r="EO251" s="483"/>
      <c r="EP251" s="483"/>
      <c r="EQ251" s="483"/>
      <c r="ER251" s="483"/>
      <c r="ES251" s="483"/>
      <c r="ET251" s="483"/>
      <c r="EU251" s="483"/>
      <c r="EV251" s="483"/>
      <c r="EW251" s="483"/>
      <c r="EX251" s="483"/>
      <c r="EY251" s="483"/>
      <c r="FC251" s="483"/>
      <c r="FD251" s="483"/>
      <c r="FE251" s="483"/>
      <c r="FF251" s="483"/>
      <c r="FG251" s="483"/>
      <c r="FH251" s="483"/>
      <c r="FI251" s="483"/>
      <c r="FJ251" s="483"/>
      <c r="FK251" s="483"/>
      <c r="FL251" s="483"/>
      <c r="FM251" s="483"/>
      <c r="FN251" s="483"/>
      <c r="FO251" s="483"/>
      <c r="FP251" s="483"/>
      <c r="FQ251" s="483"/>
      <c r="FR251" s="483"/>
      <c r="FS251" s="483"/>
      <c r="FT251" s="483"/>
      <c r="FU251" s="483"/>
      <c r="FV251" s="483"/>
      <c r="FW251" s="483"/>
      <c r="FX251" s="483"/>
      <c r="FY251" s="483"/>
      <c r="FZ251" s="483"/>
      <c r="GA251" s="483"/>
      <c r="GB251" s="483"/>
      <c r="GC251" s="483"/>
      <c r="GD251" s="483"/>
      <c r="GE251" s="483"/>
      <c r="GF251" s="483"/>
      <c r="GG251" s="483"/>
      <c r="GH251" s="483"/>
      <c r="GI251" s="483"/>
      <c r="GJ251" s="483"/>
      <c r="GK251" s="483"/>
      <c r="GL251" s="483"/>
      <c r="GM251" s="483"/>
      <c r="GN251" s="483"/>
      <c r="GO251" s="483"/>
      <c r="GP251" s="483"/>
      <c r="GQ251" s="483"/>
      <c r="GR251" s="483"/>
      <c r="GS251" s="483"/>
      <c r="GT251" s="483"/>
      <c r="GU251" s="483"/>
      <c r="GV251" s="483"/>
      <c r="GW251" s="483"/>
      <c r="GX251" s="483"/>
      <c r="GY251" s="483"/>
      <c r="GZ251" s="483"/>
    </row>
    <row r="252" spans="2:208" ht="12.75" customHeight="1">
      <c r="B252" s="543" t="s">
        <v>429</v>
      </c>
      <c r="C252" s="544"/>
      <c r="D252" s="544"/>
      <c r="E252" s="544"/>
      <c r="F252" s="544"/>
      <c r="G252" s="544"/>
      <c r="H252" s="544"/>
      <c r="I252" s="544"/>
      <c r="J252" s="544"/>
      <c r="K252" s="544"/>
      <c r="L252" s="544"/>
      <c r="M252" s="544"/>
      <c r="N252" s="544"/>
      <c r="O252" s="544"/>
      <c r="P252" s="544"/>
      <c r="Q252" s="544"/>
      <c r="R252" s="544"/>
      <c r="S252" s="544"/>
      <c r="T252" s="544"/>
      <c r="U252" s="544"/>
      <c r="V252" s="544"/>
      <c r="W252" s="545"/>
      <c r="X252" s="451">
        <v>0</v>
      </c>
      <c r="Y252" s="451"/>
      <c r="Z252" s="451"/>
      <c r="AA252" s="451"/>
      <c r="AB252" s="451"/>
      <c r="AC252" s="451"/>
      <c r="AD252" s="451"/>
      <c r="AE252" s="451">
        <v>0</v>
      </c>
      <c r="AF252" s="451"/>
      <c r="AG252" s="451"/>
      <c r="AH252" s="451"/>
      <c r="AI252" s="451"/>
      <c r="AJ252" s="451"/>
      <c r="AK252" s="451"/>
      <c r="AL252" s="479">
        <f t="shared" si="110"/>
        <v>0</v>
      </c>
      <c r="AM252" s="479"/>
      <c r="AN252" s="479"/>
      <c r="AO252" s="479"/>
      <c r="AP252" s="479"/>
      <c r="AQ252" s="479"/>
      <c r="AR252" s="479"/>
      <c r="AS252" s="451">
        <v>0</v>
      </c>
      <c r="AT252" s="451"/>
      <c r="AU252" s="451"/>
      <c r="AV252" s="451"/>
      <c r="AW252" s="451"/>
      <c r="AX252" s="451"/>
      <c r="AY252" s="451"/>
      <c r="AZ252" s="92"/>
      <c r="BA252" s="92"/>
      <c r="BB252" s="451">
        <v>0</v>
      </c>
      <c r="BC252" s="451"/>
      <c r="BD252" s="451"/>
      <c r="BE252" s="451"/>
      <c r="BF252" s="451">
        <v>0</v>
      </c>
      <c r="BG252" s="451"/>
      <c r="BH252" s="451"/>
      <c r="BI252" s="451"/>
      <c r="BJ252" s="479">
        <f t="shared" si="111"/>
        <v>0</v>
      </c>
      <c r="BK252" s="479"/>
      <c r="BL252" s="479"/>
      <c r="BM252" s="479"/>
      <c r="BN252" s="479"/>
      <c r="BO252" s="479"/>
      <c r="BP252" s="479"/>
      <c r="BQ252" s="451">
        <v>0</v>
      </c>
      <c r="BR252" s="451"/>
      <c r="BS252" s="451"/>
      <c r="BT252" s="451"/>
      <c r="BU252" s="451"/>
      <c r="BV252" s="451"/>
      <c r="BW252" s="451"/>
      <c r="BX252" s="451">
        <v>0</v>
      </c>
      <c r="BY252" s="451"/>
      <c r="BZ252" s="451"/>
      <c r="CA252" s="451"/>
      <c r="CB252" s="451"/>
      <c r="CC252" s="451"/>
      <c r="CD252" s="451"/>
      <c r="CE252" s="480">
        <f t="shared" si="112"/>
        <v>0</v>
      </c>
      <c r="CF252" s="480"/>
      <c r="CG252" s="480"/>
      <c r="CH252" s="480"/>
      <c r="CI252" s="480"/>
      <c r="CJ252" s="480"/>
      <c r="CK252" s="480"/>
      <c r="CL252" s="451">
        <v>0</v>
      </c>
      <c r="CM252" s="451"/>
      <c r="CN252" s="451"/>
      <c r="CO252" s="451"/>
      <c r="CP252" s="451"/>
      <c r="CQ252" s="451"/>
      <c r="CR252" s="451"/>
      <c r="CS252" s="480">
        <f t="shared" si="113"/>
        <v>0</v>
      </c>
      <c r="CT252" s="480"/>
      <c r="CU252" s="480"/>
      <c r="CV252" s="480"/>
      <c r="CW252" s="480"/>
      <c r="CX252" s="480"/>
      <c r="CY252" s="480"/>
      <c r="DB252" s="543" t="s">
        <v>480</v>
      </c>
      <c r="DC252" s="544"/>
      <c r="DD252" s="544"/>
      <c r="DE252" s="544"/>
      <c r="DF252" s="544"/>
      <c r="DG252" s="544"/>
      <c r="DH252" s="544"/>
      <c r="DI252" s="544"/>
      <c r="DJ252" s="544"/>
      <c r="DK252" s="544"/>
      <c r="DL252" s="544"/>
      <c r="DM252" s="544"/>
      <c r="DN252" s="544"/>
      <c r="DO252" s="544"/>
      <c r="DP252" s="544"/>
      <c r="DQ252" s="544"/>
      <c r="DR252" s="544"/>
      <c r="DS252" s="544"/>
      <c r="DT252" s="544"/>
      <c r="DU252" s="544"/>
      <c r="DV252" s="544"/>
      <c r="DW252" s="545"/>
      <c r="DX252" s="451">
        <v>0</v>
      </c>
      <c r="DY252" s="451"/>
      <c r="DZ252" s="451"/>
      <c r="EA252" s="451"/>
      <c r="EB252" s="451"/>
      <c r="EC252" s="451"/>
      <c r="ED252" s="451"/>
      <c r="EE252" s="451">
        <v>0</v>
      </c>
      <c r="EF252" s="451"/>
      <c r="EG252" s="451"/>
      <c r="EH252" s="451"/>
      <c r="EI252" s="451"/>
      <c r="EJ252" s="451"/>
      <c r="EK252" s="451"/>
      <c r="EL252" s="479">
        <f t="shared" ref="EL252:EL258" si="114">DX252-EE252</f>
        <v>0</v>
      </c>
      <c r="EM252" s="479"/>
      <c r="EN252" s="479"/>
      <c r="EO252" s="479"/>
      <c r="EP252" s="479"/>
      <c r="EQ252" s="479"/>
      <c r="ER252" s="479"/>
      <c r="ES252" s="451">
        <v>0</v>
      </c>
      <c r="ET252" s="451"/>
      <c r="EU252" s="451"/>
      <c r="EV252" s="451"/>
      <c r="EW252" s="451"/>
      <c r="EX252" s="451"/>
      <c r="EY252" s="451"/>
      <c r="EZ252" s="92"/>
      <c r="FA252" s="92"/>
      <c r="FB252" s="92"/>
      <c r="FC252" s="451">
        <v>0</v>
      </c>
      <c r="FD252" s="451"/>
      <c r="FE252" s="451"/>
      <c r="FF252" s="451"/>
      <c r="FG252" s="451">
        <v>0</v>
      </c>
      <c r="FH252" s="451"/>
      <c r="FI252" s="451"/>
      <c r="FJ252" s="451"/>
      <c r="FK252" s="479">
        <f t="shared" ref="FK252:FK258" si="115">FC252-FG252+ES252+EL252+EE252-DX252</f>
        <v>0</v>
      </c>
      <c r="FL252" s="479"/>
      <c r="FM252" s="479"/>
      <c r="FN252" s="479"/>
      <c r="FO252" s="479"/>
      <c r="FP252" s="479"/>
      <c r="FQ252" s="479"/>
      <c r="FR252" s="451">
        <v>0</v>
      </c>
      <c r="FS252" s="451"/>
      <c r="FT252" s="451"/>
      <c r="FU252" s="451"/>
      <c r="FV252" s="451"/>
      <c r="FW252" s="451"/>
      <c r="FX252" s="451"/>
      <c r="FY252" s="451">
        <v>0</v>
      </c>
      <c r="FZ252" s="451"/>
      <c r="GA252" s="451"/>
      <c r="GB252" s="451"/>
      <c r="GC252" s="451"/>
      <c r="GD252" s="451"/>
      <c r="GE252" s="451"/>
      <c r="GF252" s="480">
        <f t="shared" ref="GF252:GF258" si="116">FK252-FR252-FY252</f>
        <v>0</v>
      </c>
      <c r="GG252" s="480"/>
      <c r="GH252" s="480"/>
      <c r="GI252" s="480"/>
      <c r="GJ252" s="480"/>
      <c r="GK252" s="480"/>
      <c r="GL252" s="480"/>
      <c r="GM252" s="451">
        <v>0</v>
      </c>
      <c r="GN252" s="451"/>
      <c r="GO252" s="451"/>
      <c r="GP252" s="451"/>
      <c r="GQ252" s="451"/>
      <c r="GR252" s="451"/>
      <c r="GS252" s="451"/>
      <c r="GT252" s="480">
        <f t="shared" ref="GT252:GT258" si="117">GM252</f>
        <v>0</v>
      </c>
      <c r="GU252" s="480"/>
      <c r="GV252" s="480"/>
      <c r="GW252" s="480"/>
      <c r="GX252" s="480"/>
      <c r="GY252" s="480"/>
      <c r="GZ252" s="480"/>
    </row>
    <row r="253" spans="2:208" ht="12.75" customHeight="1">
      <c r="B253" s="543" t="s">
        <v>430</v>
      </c>
      <c r="C253" s="544"/>
      <c r="D253" s="544"/>
      <c r="E253" s="544"/>
      <c r="F253" s="544"/>
      <c r="G253" s="544"/>
      <c r="H253" s="544"/>
      <c r="I253" s="544"/>
      <c r="J253" s="544"/>
      <c r="K253" s="544"/>
      <c r="L253" s="544"/>
      <c r="M253" s="544"/>
      <c r="N253" s="544"/>
      <c r="O253" s="544"/>
      <c r="P253" s="544"/>
      <c r="Q253" s="544"/>
      <c r="R253" s="544"/>
      <c r="S253" s="544"/>
      <c r="T253" s="544"/>
      <c r="U253" s="544"/>
      <c r="V253" s="544"/>
      <c r="W253" s="545"/>
      <c r="X253" s="451">
        <v>0</v>
      </c>
      <c r="Y253" s="451"/>
      <c r="Z253" s="451"/>
      <c r="AA253" s="451"/>
      <c r="AB253" s="451"/>
      <c r="AC253" s="451"/>
      <c r="AD253" s="451"/>
      <c r="AE253" s="451">
        <v>0</v>
      </c>
      <c r="AF253" s="451"/>
      <c r="AG253" s="451"/>
      <c r="AH253" s="451"/>
      <c r="AI253" s="451"/>
      <c r="AJ253" s="451"/>
      <c r="AK253" s="451"/>
      <c r="AL253" s="479">
        <f t="shared" si="110"/>
        <v>0</v>
      </c>
      <c r="AM253" s="479"/>
      <c r="AN253" s="479"/>
      <c r="AO253" s="479"/>
      <c r="AP253" s="479"/>
      <c r="AQ253" s="479"/>
      <c r="AR253" s="479"/>
      <c r="AS253" s="451">
        <v>0</v>
      </c>
      <c r="AT253" s="451"/>
      <c r="AU253" s="451"/>
      <c r="AV253" s="451"/>
      <c r="AW253" s="451"/>
      <c r="AX253" s="451"/>
      <c r="AY253" s="451"/>
      <c r="AZ253" s="92"/>
      <c r="BA253" s="92"/>
      <c r="BB253" s="451">
        <v>0</v>
      </c>
      <c r="BC253" s="451"/>
      <c r="BD253" s="451"/>
      <c r="BE253" s="451"/>
      <c r="BF253" s="451">
        <v>0</v>
      </c>
      <c r="BG253" s="451"/>
      <c r="BH253" s="451"/>
      <c r="BI253" s="451"/>
      <c r="BJ253" s="479">
        <f t="shared" si="111"/>
        <v>0</v>
      </c>
      <c r="BK253" s="479"/>
      <c r="BL253" s="479"/>
      <c r="BM253" s="479"/>
      <c r="BN253" s="479"/>
      <c r="BO253" s="479"/>
      <c r="BP253" s="479"/>
      <c r="BQ253" s="451">
        <v>0</v>
      </c>
      <c r="BR253" s="451"/>
      <c r="BS253" s="451"/>
      <c r="BT253" s="451"/>
      <c r="BU253" s="451"/>
      <c r="BV253" s="451"/>
      <c r="BW253" s="451"/>
      <c r="BX253" s="451">
        <v>0</v>
      </c>
      <c r="BY253" s="451"/>
      <c r="BZ253" s="451"/>
      <c r="CA253" s="451"/>
      <c r="CB253" s="451"/>
      <c r="CC253" s="451"/>
      <c r="CD253" s="451"/>
      <c r="CE253" s="480">
        <f t="shared" si="112"/>
        <v>0</v>
      </c>
      <c r="CF253" s="480"/>
      <c r="CG253" s="480"/>
      <c r="CH253" s="480"/>
      <c r="CI253" s="480"/>
      <c r="CJ253" s="480"/>
      <c r="CK253" s="480"/>
      <c r="CL253" s="451">
        <v>0</v>
      </c>
      <c r="CM253" s="451"/>
      <c r="CN253" s="451"/>
      <c r="CO253" s="451"/>
      <c r="CP253" s="451"/>
      <c r="CQ253" s="451"/>
      <c r="CR253" s="451"/>
      <c r="CS253" s="480">
        <f t="shared" si="113"/>
        <v>0</v>
      </c>
      <c r="CT253" s="480"/>
      <c r="CU253" s="480"/>
      <c r="CV253" s="480"/>
      <c r="CW253" s="480"/>
      <c r="CX253" s="480"/>
      <c r="CY253" s="480"/>
      <c r="DB253" s="543" t="s">
        <v>481</v>
      </c>
      <c r="DC253" s="544"/>
      <c r="DD253" s="544"/>
      <c r="DE253" s="544"/>
      <c r="DF253" s="544"/>
      <c r="DG253" s="544"/>
      <c r="DH253" s="544"/>
      <c r="DI253" s="544"/>
      <c r="DJ253" s="544"/>
      <c r="DK253" s="544"/>
      <c r="DL253" s="544"/>
      <c r="DM253" s="544"/>
      <c r="DN253" s="544"/>
      <c r="DO253" s="544"/>
      <c r="DP253" s="544"/>
      <c r="DQ253" s="544"/>
      <c r="DR253" s="544"/>
      <c r="DS253" s="544"/>
      <c r="DT253" s="544"/>
      <c r="DU253" s="544"/>
      <c r="DV253" s="544"/>
      <c r="DW253" s="545"/>
      <c r="DX253" s="451">
        <v>0</v>
      </c>
      <c r="DY253" s="451"/>
      <c r="DZ253" s="451"/>
      <c r="EA253" s="451"/>
      <c r="EB253" s="451"/>
      <c r="EC253" s="451"/>
      <c r="ED253" s="451"/>
      <c r="EE253" s="451">
        <v>0</v>
      </c>
      <c r="EF253" s="451"/>
      <c r="EG253" s="451"/>
      <c r="EH253" s="451"/>
      <c r="EI253" s="451"/>
      <c r="EJ253" s="451"/>
      <c r="EK253" s="451"/>
      <c r="EL253" s="479">
        <f t="shared" si="114"/>
        <v>0</v>
      </c>
      <c r="EM253" s="479"/>
      <c r="EN253" s="479"/>
      <c r="EO253" s="479"/>
      <c r="EP253" s="479"/>
      <c r="EQ253" s="479"/>
      <c r="ER253" s="479"/>
      <c r="ES253" s="451">
        <v>0</v>
      </c>
      <c r="ET253" s="451"/>
      <c r="EU253" s="451"/>
      <c r="EV253" s="451"/>
      <c r="EW253" s="451"/>
      <c r="EX253" s="451"/>
      <c r="EY253" s="451"/>
      <c r="EZ253" s="92"/>
      <c r="FA253" s="92"/>
      <c r="FB253" s="92"/>
      <c r="FC253" s="451">
        <v>0</v>
      </c>
      <c r="FD253" s="451"/>
      <c r="FE253" s="451"/>
      <c r="FF253" s="451"/>
      <c r="FG253" s="451">
        <v>0</v>
      </c>
      <c r="FH253" s="451"/>
      <c r="FI253" s="451"/>
      <c r="FJ253" s="451"/>
      <c r="FK253" s="479">
        <f t="shared" si="115"/>
        <v>0</v>
      </c>
      <c r="FL253" s="479"/>
      <c r="FM253" s="479"/>
      <c r="FN253" s="479"/>
      <c r="FO253" s="479"/>
      <c r="FP253" s="479"/>
      <c r="FQ253" s="479"/>
      <c r="FR253" s="451">
        <v>0</v>
      </c>
      <c r="FS253" s="451"/>
      <c r="FT253" s="451"/>
      <c r="FU253" s="451"/>
      <c r="FV253" s="451"/>
      <c r="FW253" s="451"/>
      <c r="FX253" s="451"/>
      <c r="FY253" s="451">
        <v>0</v>
      </c>
      <c r="FZ253" s="451"/>
      <c r="GA253" s="451"/>
      <c r="GB253" s="451"/>
      <c r="GC253" s="451"/>
      <c r="GD253" s="451"/>
      <c r="GE253" s="451"/>
      <c r="GF253" s="480">
        <f t="shared" si="116"/>
        <v>0</v>
      </c>
      <c r="GG253" s="480"/>
      <c r="GH253" s="480"/>
      <c r="GI253" s="480"/>
      <c r="GJ253" s="480"/>
      <c r="GK253" s="480"/>
      <c r="GL253" s="480"/>
      <c r="GM253" s="451">
        <v>0</v>
      </c>
      <c r="GN253" s="451"/>
      <c r="GO253" s="451"/>
      <c r="GP253" s="451"/>
      <c r="GQ253" s="451"/>
      <c r="GR253" s="451"/>
      <c r="GS253" s="451"/>
      <c r="GT253" s="480">
        <f t="shared" si="117"/>
        <v>0</v>
      </c>
      <c r="GU253" s="480"/>
      <c r="GV253" s="480"/>
      <c r="GW253" s="480"/>
      <c r="GX253" s="480"/>
      <c r="GY253" s="480"/>
      <c r="GZ253" s="480"/>
    </row>
    <row r="254" spans="2:208" ht="12.75" customHeight="1">
      <c r="B254" s="543" t="s">
        <v>431</v>
      </c>
      <c r="C254" s="544"/>
      <c r="D254" s="544"/>
      <c r="E254" s="544"/>
      <c r="F254" s="544"/>
      <c r="G254" s="544"/>
      <c r="H254" s="544"/>
      <c r="I254" s="544"/>
      <c r="J254" s="544"/>
      <c r="K254" s="544"/>
      <c r="L254" s="544"/>
      <c r="M254" s="544"/>
      <c r="N254" s="544"/>
      <c r="O254" s="544"/>
      <c r="P254" s="544"/>
      <c r="Q254" s="544"/>
      <c r="R254" s="544"/>
      <c r="S254" s="544"/>
      <c r="T254" s="544"/>
      <c r="U254" s="544"/>
      <c r="V254" s="544"/>
      <c r="W254" s="545"/>
      <c r="X254" s="451">
        <v>0</v>
      </c>
      <c r="Y254" s="451"/>
      <c r="Z254" s="451"/>
      <c r="AA254" s="451"/>
      <c r="AB254" s="451"/>
      <c r="AC254" s="451"/>
      <c r="AD254" s="451"/>
      <c r="AE254" s="451">
        <v>0</v>
      </c>
      <c r="AF254" s="451"/>
      <c r="AG254" s="451"/>
      <c r="AH254" s="451"/>
      <c r="AI254" s="451"/>
      <c r="AJ254" s="451"/>
      <c r="AK254" s="451"/>
      <c r="AL254" s="479">
        <f t="shared" si="110"/>
        <v>0</v>
      </c>
      <c r="AM254" s="479"/>
      <c r="AN254" s="479"/>
      <c r="AO254" s="479"/>
      <c r="AP254" s="479"/>
      <c r="AQ254" s="479"/>
      <c r="AR254" s="479"/>
      <c r="AS254" s="451">
        <v>0</v>
      </c>
      <c r="AT254" s="451"/>
      <c r="AU254" s="451"/>
      <c r="AV254" s="451"/>
      <c r="AW254" s="451"/>
      <c r="AX254" s="451"/>
      <c r="AY254" s="451"/>
      <c r="AZ254" s="92"/>
      <c r="BA254" s="92"/>
      <c r="BB254" s="451">
        <v>0</v>
      </c>
      <c r="BC254" s="451"/>
      <c r="BD254" s="451"/>
      <c r="BE254" s="451"/>
      <c r="BF254" s="451">
        <v>0</v>
      </c>
      <c r="BG254" s="451"/>
      <c r="BH254" s="451"/>
      <c r="BI254" s="451"/>
      <c r="BJ254" s="479">
        <f t="shared" si="111"/>
        <v>0</v>
      </c>
      <c r="BK254" s="479"/>
      <c r="BL254" s="479"/>
      <c r="BM254" s="479"/>
      <c r="BN254" s="479"/>
      <c r="BO254" s="479"/>
      <c r="BP254" s="479"/>
      <c r="BQ254" s="451">
        <v>0</v>
      </c>
      <c r="BR254" s="451"/>
      <c r="BS254" s="451"/>
      <c r="BT254" s="451"/>
      <c r="BU254" s="451"/>
      <c r="BV254" s="451"/>
      <c r="BW254" s="451"/>
      <c r="BX254" s="451">
        <v>0</v>
      </c>
      <c r="BY254" s="451"/>
      <c r="BZ254" s="451"/>
      <c r="CA254" s="451"/>
      <c r="CB254" s="451"/>
      <c r="CC254" s="451"/>
      <c r="CD254" s="451"/>
      <c r="CE254" s="480">
        <f t="shared" si="112"/>
        <v>0</v>
      </c>
      <c r="CF254" s="480"/>
      <c r="CG254" s="480"/>
      <c r="CH254" s="480"/>
      <c r="CI254" s="480"/>
      <c r="CJ254" s="480"/>
      <c r="CK254" s="480"/>
      <c r="CL254" s="451">
        <v>0</v>
      </c>
      <c r="CM254" s="451"/>
      <c r="CN254" s="451"/>
      <c r="CO254" s="451"/>
      <c r="CP254" s="451"/>
      <c r="CQ254" s="451"/>
      <c r="CR254" s="451"/>
      <c r="CS254" s="480">
        <f t="shared" si="113"/>
        <v>0</v>
      </c>
      <c r="CT254" s="480"/>
      <c r="CU254" s="480"/>
      <c r="CV254" s="480"/>
      <c r="CW254" s="480"/>
      <c r="CX254" s="480"/>
      <c r="CY254" s="480"/>
      <c r="DB254" s="543" t="s">
        <v>482</v>
      </c>
      <c r="DC254" s="544"/>
      <c r="DD254" s="544"/>
      <c r="DE254" s="544"/>
      <c r="DF254" s="544"/>
      <c r="DG254" s="544"/>
      <c r="DH254" s="544"/>
      <c r="DI254" s="544"/>
      <c r="DJ254" s="544"/>
      <c r="DK254" s="544"/>
      <c r="DL254" s="544"/>
      <c r="DM254" s="544"/>
      <c r="DN254" s="544"/>
      <c r="DO254" s="544"/>
      <c r="DP254" s="544"/>
      <c r="DQ254" s="544"/>
      <c r="DR254" s="544"/>
      <c r="DS254" s="544"/>
      <c r="DT254" s="544"/>
      <c r="DU254" s="544"/>
      <c r="DV254" s="544"/>
      <c r="DW254" s="545"/>
      <c r="DX254" s="451">
        <v>0</v>
      </c>
      <c r="DY254" s="451"/>
      <c r="DZ254" s="451"/>
      <c r="EA254" s="451"/>
      <c r="EB254" s="451"/>
      <c r="EC254" s="451"/>
      <c r="ED254" s="451"/>
      <c r="EE254" s="451">
        <v>0</v>
      </c>
      <c r="EF254" s="451"/>
      <c r="EG254" s="451"/>
      <c r="EH254" s="451"/>
      <c r="EI254" s="451"/>
      <c r="EJ254" s="451"/>
      <c r="EK254" s="451"/>
      <c r="EL254" s="479">
        <f t="shared" si="114"/>
        <v>0</v>
      </c>
      <c r="EM254" s="479"/>
      <c r="EN254" s="479"/>
      <c r="EO254" s="479"/>
      <c r="EP254" s="479"/>
      <c r="EQ254" s="479"/>
      <c r="ER254" s="479"/>
      <c r="ES254" s="451">
        <v>0</v>
      </c>
      <c r="ET254" s="451"/>
      <c r="EU254" s="451"/>
      <c r="EV254" s="451"/>
      <c r="EW254" s="451"/>
      <c r="EX254" s="451"/>
      <c r="EY254" s="451"/>
      <c r="EZ254" s="92"/>
      <c r="FA254" s="92"/>
      <c r="FB254" s="92"/>
      <c r="FC254" s="451">
        <v>0</v>
      </c>
      <c r="FD254" s="451"/>
      <c r="FE254" s="451"/>
      <c r="FF254" s="451"/>
      <c r="FG254" s="451">
        <v>0</v>
      </c>
      <c r="FH254" s="451"/>
      <c r="FI254" s="451"/>
      <c r="FJ254" s="451"/>
      <c r="FK254" s="479">
        <f t="shared" si="115"/>
        <v>0</v>
      </c>
      <c r="FL254" s="479"/>
      <c r="FM254" s="479"/>
      <c r="FN254" s="479"/>
      <c r="FO254" s="479"/>
      <c r="FP254" s="479"/>
      <c r="FQ254" s="479"/>
      <c r="FR254" s="451">
        <v>0</v>
      </c>
      <c r="FS254" s="451"/>
      <c r="FT254" s="451"/>
      <c r="FU254" s="451"/>
      <c r="FV254" s="451"/>
      <c r="FW254" s="451"/>
      <c r="FX254" s="451"/>
      <c r="FY254" s="451">
        <v>0</v>
      </c>
      <c r="FZ254" s="451"/>
      <c r="GA254" s="451"/>
      <c r="GB254" s="451"/>
      <c r="GC254" s="451"/>
      <c r="GD254" s="451"/>
      <c r="GE254" s="451"/>
      <c r="GF254" s="480">
        <f t="shared" si="116"/>
        <v>0</v>
      </c>
      <c r="GG254" s="480"/>
      <c r="GH254" s="480"/>
      <c r="GI254" s="480"/>
      <c r="GJ254" s="480"/>
      <c r="GK254" s="480"/>
      <c r="GL254" s="480"/>
      <c r="GM254" s="451">
        <v>0</v>
      </c>
      <c r="GN254" s="451"/>
      <c r="GO254" s="451"/>
      <c r="GP254" s="451"/>
      <c r="GQ254" s="451"/>
      <c r="GR254" s="451"/>
      <c r="GS254" s="451"/>
      <c r="GT254" s="480">
        <f t="shared" si="117"/>
        <v>0</v>
      </c>
      <c r="GU254" s="480"/>
      <c r="GV254" s="480"/>
      <c r="GW254" s="480"/>
      <c r="GX254" s="480"/>
      <c r="GY254" s="480"/>
      <c r="GZ254" s="480"/>
    </row>
    <row r="255" spans="2:208" ht="12.75" customHeight="1">
      <c r="B255" s="543" t="s">
        <v>432</v>
      </c>
      <c r="C255" s="544"/>
      <c r="D255" s="544"/>
      <c r="E255" s="544"/>
      <c r="F255" s="544"/>
      <c r="G255" s="544"/>
      <c r="H255" s="544"/>
      <c r="I255" s="544"/>
      <c r="J255" s="544"/>
      <c r="K255" s="544"/>
      <c r="L255" s="544"/>
      <c r="M255" s="544"/>
      <c r="N255" s="544"/>
      <c r="O255" s="544"/>
      <c r="P255" s="544"/>
      <c r="Q255" s="544"/>
      <c r="R255" s="544"/>
      <c r="S255" s="544"/>
      <c r="T255" s="544"/>
      <c r="U255" s="544"/>
      <c r="V255" s="544"/>
      <c r="W255" s="545"/>
      <c r="X255" s="451">
        <v>0</v>
      </c>
      <c r="Y255" s="451"/>
      <c r="Z255" s="451"/>
      <c r="AA255" s="451"/>
      <c r="AB255" s="451"/>
      <c r="AC255" s="451"/>
      <c r="AD255" s="451"/>
      <c r="AE255" s="451">
        <v>0</v>
      </c>
      <c r="AF255" s="451"/>
      <c r="AG255" s="451"/>
      <c r="AH255" s="451"/>
      <c r="AI255" s="451"/>
      <c r="AJ255" s="451"/>
      <c r="AK255" s="451"/>
      <c r="AL255" s="479">
        <f t="shared" si="110"/>
        <v>0</v>
      </c>
      <c r="AM255" s="479"/>
      <c r="AN255" s="479"/>
      <c r="AO255" s="479"/>
      <c r="AP255" s="479"/>
      <c r="AQ255" s="479"/>
      <c r="AR255" s="479"/>
      <c r="AS255" s="451">
        <v>0</v>
      </c>
      <c r="AT255" s="451"/>
      <c r="AU255" s="451"/>
      <c r="AV255" s="451"/>
      <c r="AW255" s="451"/>
      <c r="AX255" s="451"/>
      <c r="AY255" s="451"/>
      <c r="AZ255" s="92"/>
      <c r="BA255" s="92"/>
      <c r="BB255" s="451">
        <v>0</v>
      </c>
      <c r="BC255" s="451"/>
      <c r="BD255" s="451"/>
      <c r="BE255" s="451"/>
      <c r="BF255" s="451">
        <v>0</v>
      </c>
      <c r="BG255" s="451"/>
      <c r="BH255" s="451"/>
      <c r="BI255" s="451"/>
      <c r="BJ255" s="479">
        <f t="shared" si="111"/>
        <v>0</v>
      </c>
      <c r="BK255" s="479"/>
      <c r="BL255" s="479"/>
      <c r="BM255" s="479"/>
      <c r="BN255" s="479"/>
      <c r="BO255" s="479"/>
      <c r="BP255" s="479"/>
      <c r="BQ255" s="451">
        <v>0</v>
      </c>
      <c r="BR255" s="451"/>
      <c r="BS255" s="451"/>
      <c r="BT255" s="451"/>
      <c r="BU255" s="451"/>
      <c r="BV255" s="451"/>
      <c r="BW255" s="451"/>
      <c r="BX255" s="451">
        <v>0</v>
      </c>
      <c r="BY255" s="451"/>
      <c r="BZ255" s="451"/>
      <c r="CA255" s="451"/>
      <c r="CB255" s="451"/>
      <c r="CC255" s="451"/>
      <c r="CD255" s="451"/>
      <c r="CE255" s="480">
        <f t="shared" si="112"/>
        <v>0</v>
      </c>
      <c r="CF255" s="480"/>
      <c r="CG255" s="480"/>
      <c r="CH255" s="480"/>
      <c r="CI255" s="480"/>
      <c r="CJ255" s="480"/>
      <c r="CK255" s="480"/>
      <c r="CL255" s="451">
        <v>0</v>
      </c>
      <c r="CM255" s="451"/>
      <c r="CN255" s="451"/>
      <c r="CO255" s="451"/>
      <c r="CP255" s="451"/>
      <c r="CQ255" s="451"/>
      <c r="CR255" s="451"/>
      <c r="CS255" s="480">
        <f t="shared" si="113"/>
        <v>0</v>
      </c>
      <c r="CT255" s="480"/>
      <c r="CU255" s="480"/>
      <c r="CV255" s="480"/>
      <c r="CW255" s="480"/>
      <c r="CX255" s="480"/>
      <c r="CY255" s="480"/>
      <c r="DB255" s="543" t="s">
        <v>483</v>
      </c>
      <c r="DC255" s="544"/>
      <c r="DD255" s="544"/>
      <c r="DE255" s="544"/>
      <c r="DF255" s="544"/>
      <c r="DG255" s="544"/>
      <c r="DH255" s="544"/>
      <c r="DI255" s="544"/>
      <c r="DJ255" s="544"/>
      <c r="DK255" s="544"/>
      <c r="DL255" s="544"/>
      <c r="DM255" s="544"/>
      <c r="DN255" s="544"/>
      <c r="DO255" s="544"/>
      <c r="DP255" s="544"/>
      <c r="DQ255" s="544"/>
      <c r="DR255" s="544"/>
      <c r="DS255" s="544"/>
      <c r="DT255" s="544"/>
      <c r="DU255" s="544"/>
      <c r="DV255" s="544"/>
      <c r="DW255" s="545"/>
      <c r="DX255" s="451">
        <v>0</v>
      </c>
      <c r="DY255" s="451"/>
      <c r="DZ255" s="451"/>
      <c r="EA255" s="451"/>
      <c r="EB255" s="451"/>
      <c r="EC255" s="451"/>
      <c r="ED255" s="451"/>
      <c r="EE255" s="451">
        <v>0</v>
      </c>
      <c r="EF255" s="451"/>
      <c r="EG255" s="451"/>
      <c r="EH255" s="451"/>
      <c r="EI255" s="451"/>
      <c r="EJ255" s="451"/>
      <c r="EK255" s="451"/>
      <c r="EL255" s="479">
        <f t="shared" si="114"/>
        <v>0</v>
      </c>
      <c r="EM255" s="479"/>
      <c r="EN255" s="479"/>
      <c r="EO255" s="479"/>
      <c r="EP255" s="479"/>
      <c r="EQ255" s="479"/>
      <c r="ER255" s="479"/>
      <c r="ES255" s="451">
        <v>0</v>
      </c>
      <c r="ET255" s="451"/>
      <c r="EU255" s="451"/>
      <c r="EV255" s="451"/>
      <c r="EW255" s="451"/>
      <c r="EX255" s="451"/>
      <c r="EY255" s="451"/>
      <c r="EZ255" s="92"/>
      <c r="FA255" s="92"/>
      <c r="FB255" s="92"/>
      <c r="FC255" s="451">
        <v>0</v>
      </c>
      <c r="FD255" s="451"/>
      <c r="FE255" s="451"/>
      <c r="FF255" s="451"/>
      <c r="FG255" s="451">
        <v>0</v>
      </c>
      <c r="FH255" s="451"/>
      <c r="FI255" s="451"/>
      <c r="FJ255" s="451"/>
      <c r="FK255" s="479">
        <f t="shared" si="115"/>
        <v>0</v>
      </c>
      <c r="FL255" s="479"/>
      <c r="FM255" s="479"/>
      <c r="FN255" s="479"/>
      <c r="FO255" s="479"/>
      <c r="FP255" s="479"/>
      <c r="FQ255" s="479"/>
      <c r="FR255" s="451">
        <v>0</v>
      </c>
      <c r="FS255" s="451"/>
      <c r="FT255" s="451"/>
      <c r="FU255" s="451"/>
      <c r="FV255" s="451"/>
      <c r="FW255" s="451"/>
      <c r="FX255" s="451"/>
      <c r="FY255" s="451">
        <v>0</v>
      </c>
      <c r="FZ255" s="451"/>
      <c r="GA255" s="451"/>
      <c r="GB255" s="451"/>
      <c r="GC255" s="451"/>
      <c r="GD255" s="451"/>
      <c r="GE255" s="451"/>
      <c r="GF255" s="480">
        <f t="shared" si="116"/>
        <v>0</v>
      </c>
      <c r="GG255" s="480"/>
      <c r="GH255" s="480"/>
      <c r="GI255" s="480"/>
      <c r="GJ255" s="480"/>
      <c r="GK255" s="480"/>
      <c r="GL255" s="480"/>
      <c r="GM255" s="451">
        <v>0</v>
      </c>
      <c r="GN255" s="451"/>
      <c r="GO255" s="451"/>
      <c r="GP255" s="451"/>
      <c r="GQ255" s="451"/>
      <c r="GR255" s="451"/>
      <c r="GS255" s="451"/>
      <c r="GT255" s="480">
        <f t="shared" si="117"/>
        <v>0</v>
      </c>
      <c r="GU255" s="480"/>
      <c r="GV255" s="480"/>
      <c r="GW255" s="480"/>
      <c r="GX255" s="480"/>
      <c r="GY255" s="480"/>
      <c r="GZ255" s="480"/>
    </row>
    <row r="256" spans="2:208" ht="12.75" customHeight="1">
      <c r="B256" s="543" t="s">
        <v>433</v>
      </c>
      <c r="C256" s="544"/>
      <c r="D256" s="544"/>
      <c r="E256" s="544"/>
      <c r="F256" s="544"/>
      <c r="G256" s="544"/>
      <c r="H256" s="544"/>
      <c r="I256" s="544"/>
      <c r="J256" s="544"/>
      <c r="K256" s="544"/>
      <c r="L256" s="544"/>
      <c r="M256" s="544"/>
      <c r="N256" s="544"/>
      <c r="O256" s="544"/>
      <c r="P256" s="544"/>
      <c r="Q256" s="544"/>
      <c r="R256" s="544"/>
      <c r="S256" s="544"/>
      <c r="T256" s="544"/>
      <c r="U256" s="544"/>
      <c r="V256" s="544"/>
      <c r="W256" s="545"/>
      <c r="X256" s="451">
        <v>0</v>
      </c>
      <c r="Y256" s="451"/>
      <c r="Z256" s="451"/>
      <c r="AA256" s="451"/>
      <c r="AB256" s="451"/>
      <c r="AC256" s="451"/>
      <c r="AD256" s="451"/>
      <c r="AE256" s="451">
        <v>0</v>
      </c>
      <c r="AF256" s="451"/>
      <c r="AG256" s="451"/>
      <c r="AH256" s="451"/>
      <c r="AI256" s="451"/>
      <c r="AJ256" s="451"/>
      <c r="AK256" s="451"/>
      <c r="AL256" s="479">
        <f t="shared" si="110"/>
        <v>0</v>
      </c>
      <c r="AM256" s="479"/>
      <c r="AN256" s="479"/>
      <c r="AO256" s="479"/>
      <c r="AP256" s="479"/>
      <c r="AQ256" s="479"/>
      <c r="AR256" s="479"/>
      <c r="AS256" s="451">
        <v>0</v>
      </c>
      <c r="AT256" s="451"/>
      <c r="AU256" s="451"/>
      <c r="AV256" s="451"/>
      <c r="AW256" s="451"/>
      <c r="AX256" s="451"/>
      <c r="AY256" s="451"/>
      <c r="AZ256" s="92"/>
      <c r="BA256" s="92"/>
      <c r="BB256" s="451">
        <v>0</v>
      </c>
      <c r="BC256" s="451"/>
      <c r="BD256" s="451"/>
      <c r="BE256" s="451"/>
      <c r="BF256" s="451">
        <v>0</v>
      </c>
      <c r="BG256" s="451"/>
      <c r="BH256" s="451"/>
      <c r="BI256" s="451"/>
      <c r="BJ256" s="479">
        <f t="shared" si="111"/>
        <v>0</v>
      </c>
      <c r="BK256" s="479"/>
      <c r="BL256" s="479"/>
      <c r="BM256" s="479"/>
      <c r="BN256" s="479"/>
      <c r="BO256" s="479"/>
      <c r="BP256" s="479"/>
      <c r="BQ256" s="451">
        <v>0</v>
      </c>
      <c r="BR256" s="451"/>
      <c r="BS256" s="451"/>
      <c r="BT256" s="451"/>
      <c r="BU256" s="451"/>
      <c r="BV256" s="451"/>
      <c r="BW256" s="451"/>
      <c r="BX256" s="451">
        <v>0</v>
      </c>
      <c r="BY256" s="451"/>
      <c r="BZ256" s="451"/>
      <c r="CA256" s="451"/>
      <c r="CB256" s="451"/>
      <c r="CC256" s="451"/>
      <c r="CD256" s="451"/>
      <c r="CE256" s="480">
        <f t="shared" si="112"/>
        <v>0</v>
      </c>
      <c r="CF256" s="480"/>
      <c r="CG256" s="480"/>
      <c r="CH256" s="480"/>
      <c r="CI256" s="480"/>
      <c r="CJ256" s="480"/>
      <c r="CK256" s="480"/>
      <c r="CL256" s="451">
        <v>0</v>
      </c>
      <c r="CM256" s="451"/>
      <c r="CN256" s="451"/>
      <c r="CO256" s="451"/>
      <c r="CP256" s="451"/>
      <c r="CQ256" s="451"/>
      <c r="CR256" s="451"/>
      <c r="CS256" s="480">
        <f t="shared" si="113"/>
        <v>0</v>
      </c>
      <c r="CT256" s="480"/>
      <c r="CU256" s="480"/>
      <c r="CV256" s="480"/>
      <c r="CW256" s="480"/>
      <c r="CX256" s="480"/>
      <c r="CY256" s="480"/>
      <c r="DB256" s="543" t="s">
        <v>484</v>
      </c>
      <c r="DC256" s="544"/>
      <c r="DD256" s="544"/>
      <c r="DE256" s="544"/>
      <c r="DF256" s="544"/>
      <c r="DG256" s="544"/>
      <c r="DH256" s="544"/>
      <c r="DI256" s="544"/>
      <c r="DJ256" s="544"/>
      <c r="DK256" s="544"/>
      <c r="DL256" s="544"/>
      <c r="DM256" s="544"/>
      <c r="DN256" s="544"/>
      <c r="DO256" s="544"/>
      <c r="DP256" s="544"/>
      <c r="DQ256" s="544"/>
      <c r="DR256" s="544"/>
      <c r="DS256" s="544"/>
      <c r="DT256" s="544"/>
      <c r="DU256" s="544"/>
      <c r="DV256" s="544"/>
      <c r="DW256" s="545"/>
      <c r="DX256" s="451">
        <v>0</v>
      </c>
      <c r="DY256" s="451"/>
      <c r="DZ256" s="451"/>
      <c r="EA256" s="451"/>
      <c r="EB256" s="451"/>
      <c r="EC256" s="451"/>
      <c r="ED256" s="451"/>
      <c r="EE256" s="451">
        <v>0</v>
      </c>
      <c r="EF256" s="451"/>
      <c r="EG256" s="451"/>
      <c r="EH256" s="451"/>
      <c r="EI256" s="451"/>
      <c r="EJ256" s="451"/>
      <c r="EK256" s="451"/>
      <c r="EL256" s="479">
        <f t="shared" si="114"/>
        <v>0</v>
      </c>
      <c r="EM256" s="479"/>
      <c r="EN256" s="479"/>
      <c r="EO256" s="479"/>
      <c r="EP256" s="479"/>
      <c r="EQ256" s="479"/>
      <c r="ER256" s="479"/>
      <c r="ES256" s="451">
        <v>0</v>
      </c>
      <c r="ET256" s="451"/>
      <c r="EU256" s="451"/>
      <c r="EV256" s="451"/>
      <c r="EW256" s="451"/>
      <c r="EX256" s="451"/>
      <c r="EY256" s="451"/>
      <c r="EZ256" s="92"/>
      <c r="FA256" s="92"/>
      <c r="FB256" s="92"/>
      <c r="FC256" s="451">
        <v>0</v>
      </c>
      <c r="FD256" s="451"/>
      <c r="FE256" s="451"/>
      <c r="FF256" s="451"/>
      <c r="FG256" s="451">
        <v>0</v>
      </c>
      <c r="FH256" s="451"/>
      <c r="FI256" s="451"/>
      <c r="FJ256" s="451"/>
      <c r="FK256" s="479">
        <f t="shared" si="115"/>
        <v>0</v>
      </c>
      <c r="FL256" s="479"/>
      <c r="FM256" s="479"/>
      <c r="FN256" s="479"/>
      <c r="FO256" s="479"/>
      <c r="FP256" s="479"/>
      <c r="FQ256" s="479"/>
      <c r="FR256" s="451">
        <v>0</v>
      </c>
      <c r="FS256" s="451"/>
      <c r="FT256" s="451"/>
      <c r="FU256" s="451"/>
      <c r="FV256" s="451"/>
      <c r="FW256" s="451"/>
      <c r="FX256" s="451"/>
      <c r="FY256" s="451">
        <v>0</v>
      </c>
      <c r="FZ256" s="451"/>
      <c r="GA256" s="451"/>
      <c r="GB256" s="451"/>
      <c r="GC256" s="451"/>
      <c r="GD256" s="451"/>
      <c r="GE256" s="451"/>
      <c r="GF256" s="480">
        <f t="shared" si="116"/>
        <v>0</v>
      </c>
      <c r="GG256" s="480"/>
      <c r="GH256" s="480"/>
      <c r="GI256" s="480"/>
      <c r="GJ256" s="480"/>
      <c r="GK256" s="480"/>
      <c r="GL256" s="480"/>
      <c r="GM256" s="451">
        <v>0</v>
      </c>
      <c r="GN256" s="451"/>
      <c r="GO256" s="451"/>
      <c r="GP256" s="451"/>
      <c r="GQ256" s="451"/>
      <c r="GR256" s="451"/>
      <c r="GS256" s="451"/>
      <c r="GT256" s="480">
        <f t="shared" si="117"/>
        <v>0</v>
      </c>
      <c r="GU256" s="480"/>
      <c r="GV256" s="480"/>
      <c r="GW256" s="480"/>
      <c r="GX256" s="480"/>
      <c r="GY256" s="480"/>
      <c r="GZ256" s="480"/>
    </row>
    <row r="257" spans="2:208" ht="12.75" customHeight="1">
      <c r="B257" s="543" t="s">
        <v>434</v>
      </c>
      <c r="C257" s="544"/>
      <c r="D257" s="544"/>
      <c r="E257" s="544"/>
      <c r="F257" s="544"/>
      <c r="G257" s="544"/>
      <c r="H257" s="544"/>
      <c r="I257" s="544"/>
      <c r="J257" s="544"/>
      <c r="K257" s="544"/>
      <c r="L257" s="544"/>
      <c r="M257" s="544"/>
      <c r="N257" s="544"/>
      <c r="O257" s="544"/>
      <c r="P257" s="544"/>
      <c r="Q257" s="544"/>
      <c r="R257" s="544"/>
      <c r="S257" s="544"/>
      <c r="T257" s="544"/>
      <c r="U257" s="544"/>
      <c r="V257" s="544"/>
      <c r="W257" s="545"/>
      <c r="X257" s="451">
        <v>0</v>
      </c>
      <c r="Y257" s="451"/>
      <c r="Z257" s="451"/>
      <c r="AA257" s="451"/>
      <c r="AB257" s="451"/>
      <c r="AC257" s="451"/>
      <c r="AD257" s="451"/>
      <c r="AE257" s="451">
        <v>0</v>
      </c>
      <c r="AF257" s="451"/>
      <c r="AG257" s="451"/>
      <c r="AH257" s="451"/>
      <c r="AI257" s="451"/>
      <c r="AJ257" s="451"/>
      <c r="AK257" s="451"/>
      <c r="AL257" s="479">
        <f t="shared" si="110"/>
        <v>0</v>
      </c>
      <c r="AM257" s="479"/>
      <c r="AN257" s="479"/>
      <c r="AO257" s="479"/>
      <c r="AP257" s="479"/>
      <c r="AQ257" s="479"/>
      <c r="AR257" s="479"/>
      <c r="AS257" s="451">
        <v>0</v>
      </c>
      <c r="AT257" s="451"/>
      <c r="AU257" s="451"/>
      <c r="AV257" s="451"/>
      <c r="AW257" s="451"/>
      <c r="AX257" s="451"/>
      <c r="AY257" s="451"/>
      <c r="AZ257" s="92"/>
      <c r="BA257" s="92"/>
      <c r="BB257" s="451">
        <v>0</v>
      </c>
      <c r="BC257" s="451"/>
      <c r="BD257" s="451"/>
      <c r="BE257" s="451"/>
      <c r="BF257" s="451">
        <v>0</v>
      </c>
      <c r="BG257" s="451"/>
      <c r="BH257" s="451"/>
      <c r="BI257" s="451"/>
      <c r="BJ257" s="479">
        <f t="shared" si="111"/>
        <v>0</v>
      </c>
      <c r="BK257" s="479"/>
      <c r="BL257" s="479"/>
      <c r="BM257" s="479"/>
      <c r="BN257" s="479"/>
      <c r="BO257" s="479"/>
      <c r="BP257" s="479"/>
      <c r="BQ257" s="451">
        <v>0</v>
      </c>
      <c r="BR257" s="451"/>
      <c r="BS257" s="451"/>
      <c r="BT257" s="451"/>
      <c r="BU257" s="451"/>
      <c r="BV257" s="451"/>
      <c r="BW257" s="451"/>
      <c r="BX257" s="451">
        <v>0</v>
      </c>
      <c r="BY257" s="451"/>
      <c r="BZ257" s="451"/>
      <c r="CA257" s="451"/>
      <c r="CB257" s="451"/>
      <c r="CC257" s="451"/>
      <c r="CD257" s="451"/>
      <c r="CE257" s="480">
        <f t="shared" si="112"/>
        <v>0</v>
      </c>
      <c r="CF257" s="480"/>
      <c r="CG257" s="480"/>
      <c r="CH257" s="480"/>
      <c r="CI257" s="480"/>
      <c r="CJ257" s="480"/>
      <c r="CK257" s="480"/>
      <c r="CL257" s="451">
        <v>0</v>
      </c>
      <c r="CM257" s="451"/>
      <c r="CN257" s="451"/>
      <c r="CO257" s="451"/>
      <c r="CP257" s="451"/>
      <c r="CQ257" s="451"/>
      <c r="CR257" s="451"/>
      <c r="CS257" s="480">
        <f t="shared" si="113"/>
        <v>0</v>
      </c>
      <c r="CT257" s="480"/>
      <c r="CU257" s="480"/>
      <c r="CV257" s="480"/>
      <c r="CW257" s="480"/>
      <c r="CX257" s="480"/>
      <c r="CY257" s="480"/>
      <c r="DB257" s="543" t="s">
        <v>485</v>
      </c>
      <c r="DC257" s="544"/>
      <c r="DD257" s="544"/>
      <c r="DE257" s="544"/>
      <c r="DF257" s="544"/>
      <c r="DG257" s="544"/>
      <c r="DH257" s="544"/>
      <c r="DI257" s="544"/>
      <c r="DJ257" s="544"/>
      <c r="DK257" s="544"/>
      <c r="DL257" s="544"/>
      <c r="DM257" s="544"/>
      <c r="DN257" s="544"/>
      <c r="DO257" s="544"/>
      <c r="DP257" s="544"/>
      <c r="DQ257" s="544"/>
      <c r="DR257" s="544"/>
      <c r="DS257" s="544"/>
      <c r="DT257" s="544"/>
      <c r="DU257" s="544"/>
      <c r="DV257" s="544"/>
      <c r="DW257" s="545"/>
      <c r="DX257" s="451">
        <v>0</v>
      </c>
      <c r="DY257" s="451"/>
      <c r="DZ257" s="451"/>
      <c r="EA257" s="451"/>
      <c r="EB257" s="451"/>
      <c r="EC257" s="451"/>
      <c r="ED257" s="451"/>
      <c r="EE257" s="451">
        <v>0</v>
      </c>
      <c r="EF257" s="451"/>
      <c r="EG257" s="451"/>
      <c r="EH257" s="451"/>
      <c r="EI257" s="451"/>
      <c r="EJ257" s="451"/>
      <c r="EK257" s="451"/>
      <c r="EL257" s="479">
        <f t="shared" si="114"/>
        <v>0</v>
      </c>
      <c r="EM257" s="479"/>
      <c r="EN257" s="479"/>
      <c r="EO257" s="479"/>
      <c r="EP257" s="479"/>
      <c r="EQ257" s="479"/>
      <c r="ER257" s="479"/>
      <c r="ES257" s="451">
        <v>0</v>
      </c>
      <c r="ET257" s="451"/>
      <c r="EU257" s="451"/>
      <c r="EV257" s="451"/>
      <c r="EW257" s="451"/>
      <c r="EX257" s="451"/>
      <c r="EY257" s="451"/>
      <c r="EZ257" s="92"/>
      <c r="FA257" s="92"/>
      <c r="FB257" s="92"/>
      <c r="FC257" s="451">
        <v>0</v>
      </c>
      <c r="FD257" s="451"/>
      <c r="FE257" s="451"/>
      <c r="FF257" s="451"/>
      <c r="FG257" s="451">
        <v>0</v>
      </c>
      <c r="FH257" s="451"/>
      <c r="FI257" s="451"/>
      <c r="FJ257" s="451"/>
      <c r="FK257" s="479">
        <f t="shared" si="115"/>
        <v>0</v>
      </c>
      <c r="FL257" s="479"/>
      <c r="FM257" s="479"/>
      <c r="FN257" s="479"/>
      <c r="FO257" s="479"/>
      <c r="FP257" s="479"/>
      <c r="FQ257" s="479"/>
      <c r="FR257" s="451">
        <v>0</v>
      </c>
      <c r="FS257" s="451"/>
      <c r="FT257" s="451"/>
      <c r="FU257" s="451"/>
      <c r="FV257" s="451"/>
      <c r="FW257" s="451"/>
      <c r="FX257" s="451"/>
      <c r="FY257" s="451">
        <v>0</v>
      </c>
      <c r="FZ257" s="451"/>
      <c r="GA257" s="451"/>
      <c r="GB257" s="451"/>
      <c r="GC257" s="451"/>
      <c r="GD257" s="451"/>
      <c r="GE257" s="451"/>
      <c r="GF257" s="480">
        <f t="shared" si="116"/>
        <v>0</v>
      </c>
      <c r="GG257" s="480"/>
      <c r="GH257" s="480"/>
      <c r="GI257" s="480"/>
      <c r="GJ257" s="480"/>
      <c r="GK257" s="480"/>
      <c r="GL257" s="480"/>
      <c r="GM257" s="451">
        <v>0</v>
      </c>
      <c r="GN257" s="451"/>
      <c r="GO257" s="451"/>
      <c r="GP257" s="451"/>
      <c r="GQ257" s="451"/>
      <c r="GR257" s="451"/>
      <c r="GS257" s="451"/>
      <c r="GT257" s="480">
        <f t="shared" si="117"/>
        <v>0</v>
      </c>
      <c r="GU257" s="480"/>
      <c r="GV257" s="480"/>
      <c r="GW257" s="480"/>
      <c r="GX257" s="480"/>
      <c r="GY257" s="480"/>
      <c r="GZ257" s="480"/>
    </row>
    <row r="258" spans="2:208" ht="12.75" customHeight="1">
      <c r="B258" s="540" t="s">
        <v>435</v>
      </c>
      <c r="C258" s="541"/>
      <c r="D258" s="541"/>
      <c r="E258" s="541"/>
      <c r="F258" s="541"/>
      <c r="G258" s="541"/>
      <c r="H258" s="541"/>
      <c r="I258" s="541"/>
      <c r="J258" s="541"/>
      <c r="K258" s="541"/>
      <c r="L258" s="541"/>
      <c r="M258" s="541"/>
      <c r="N258" s="541"/>
      <c r="O258" s="541"/>
      <c r="P258" s="541"/>
      <c r="Q258" s="541"/>
      <c r="R258" s="541"/>
      <c r="S258" s="541"/>
      <c r="T258" s="541"/>
      <c r="U258" s="541"/>
      <c r="V258" s="541"/>
      <c r="W258" s="542"/>
      <c r="X258" s="451">
        <v>0</v>
      </c>
      <c r="Y258" s="451"/>
      <c r="Z258" s="451"/>
      <c r="AA258" s="451"/>
      <c r="AB258" s="451"/>
      <c r="AC258" s="451"/>
      <c r="AD258" s="451"/>
      <c r="AE258" s="451">
        <v>0</v>
      </c>
      <c r="AF258" s="451"/>
      <c r="AG258" s="451"/>
      <c r="AH258" s="451"/>
      <c r="AI258" s="451"/>
      <c r="AJ258" s="451"/>
      <c r="AK258" s="451"/>
      <c r="AL258" s="479">
        <f t="shared" si="110"/>
        <v>0</v>
      </c>
      <c r="AM258" s="479"/>
      <c r="AN258" s="479"/>
      <c r="AO258" s="479"/>
      <c r="AP258" s="479"/>
      <c r="AQ258" s="479"/>
      <c r="AR258" s="479"/>
      <c r="AS258" s="451">
        <v>0</v>
      </c>
      <c r="AT258" s="451"/>
      <c r="AU258" s="451"/>
      <c r="AV258" s="451"/>
      <c r="AW258" s="451"/>
      <c r="AX258" s="451"/>
      <c r="AY258" s="451"/>
      <c r="AZ258" s="92"/>
      <c r="BA258" s="92"/>
      <c r="BB258" s="451">
        <v>0</v>
      </c>
      <c r="BC258" s="451"/>
      <c r="BD258" s="451"/>
      <c r="BE258" s="451"/>
      <c r="BF258" s="451">
        <v>0</v>
      </c>
      <c r="BG258" s="451"/>
      <c r="BH258" s="451"/>
      <c r="BI258" s="451"/>
      <c r="BJ258" s="479">
        <f t="shared" si="111"/>
        <v>0</v>
      </c>
      <c r="BK258" s="479"/>
      <c r="BL258" s="479"/>
      <c r="BM258" s="479"/>
      <c r="BN258" s="479"/>
      <c r="BO258" s="479"/>
      <c r="BP258" s="479"/>
      <c r="BQ258" s="451">
        <v>0</v>
      </c>
      <c r="BR258" s="451"/>
      <c r="BS258" s="451"/>
      <c r="BT258" s="451"/>
      <c r="BU258" s="451"/>
      <c r="BV258" s="451"/>
      <c r="BW258" s="451"/>
      <c r="BX258" s="451">
        <v>0</v>
      </c>
      <c r="BY258" s="451"/>
      <c r="BZ258" s="451"/>
      <c r="CA258" s="451"/>
      <c r="CB258" s="451"/>
      <c r="CC258" s="451"/>
      <c r="CD258" s="451"/>
      <c r="CE258" s="480">
        <f t="shared" si="112"/>
        <v>0</v>
      </c>
      <c r="CF258" s="480"/>
      <c r="CG258" s="480"/>
      <c r="CH258" s="480"/>
      <c r="CI258" s="480"/>
      <c r="CJ258" s="480"/>
      <c r="CK258" s="480"/>
      <c r="CL258" s="451">
        <v>0</v>
      </c>
      <c r="CM258" s="451"/>
      <c r="CN258" s="451"/>
      <c r="CO258" s="451"/>
      <c r="CP258" s="451"/>
      <c r="CQ258" s="451"/>
      <c r="CR258" s="451"/>
      <c r="CS258" s="480">
        <f t="shared" si="113"/>
        <v>0</v>
      </c>
      <c r="CT258" s="480"/>
      <c r="CU258" s="480"/>
      <c r="CV258" s="480"/>
      <c r="CW258" s="480"/>
      <c r="CX258" s="480"/>
      <c r="CY258" s="480"/>
      <c r="DB258" s="543" t="s">
        <v>486</v>
      </c>
      <c r="DC258" s="544"/>
      <c r="DD258" s="544"/>
      <c r="DE258" s="544"/>
      <c r="DF258" s="544"/>
      <c r="DG258" s="544"/>
      <c r="DH258" s="544"/>
      <c r="DI258" s="544"/>
      <c r="DJ258" s="544"/>
      <c r="DK258" s="544"/>
      <c r="DL258" s="544"/>
      <c r="DM258" s="544"/>
      <c r="DN258" s="544"/>
      <c r="DO258" s="544"/>
      <c r="DP258" s="544"/>
      <c r="DQ258" s="544"/>
      <c r="DR258" s="544"/>
      <c r="DS258" s="544"/>
      <c r="DT258" s="544"/>
      <c r="DU258" s="544"/>
      <c r="DV258" s="544"/>
      <c r="DW258" s="545"/>
      <c r="DX258" s="451">
        <v>0</v>
      </c>
      <c r="DY258" s="451"/>
      <c r="DZ258" s="451"/>
      <c r="EA258" s="451"/>
      <c r="EB258" s="451"/>
      <c r="EC258" s="451"/>
      <c r="ED258" s="451"/>
      <c r="EE258" s="451">
        <v>0</v>
      </c>
      <c r="EF258" s="451"/>
      <c r="EG258" s="451"/>
      <c r="EH258" s="451"/>
      <c r="EI258" s="451"/>
      <c r="EJ258" s="451"/>
      <c r="EK258" s="451"/>
      <c r="EL258" s="479">
        <f t="shared" si="114"/>
        <v>0</v>
      </c>
      <c r="EM258" s="479"/>
      <c r="EN258" s="479"/>
      <c r="EO258" s="479"/>
      <c r="EP258" s="479"/>
      <c r="EQ258" s="479"/>
      <c r="ER258" s="479"/>
      <c r="ES258" s="451">
        <v>0</v>
      </c>
      <c r="ET258" s="451"/>
      <c r="EU258" s="451"/>
      <c r="EV258" s="451"/>
      <c r="EW258" s="451"/>
      <c r="EX258" s="451"/>
      <c r="EY258" s="451"/>
      <c r="EZ258" s="92"/>
      <c r="FA258" s="92"/>
      <c r="FB258" s="92"/>
      <c r="FC258" s="451">
        <v>0</v>
      </c>
      <c r="FD258" s="451"/>
      <c r="FE258" s="451"/>
      <c r="FF258" s="451"/>
      <c r="FG258" s="451">
        <v>0</v>
      </c>
      <c r="FH258" s="451"/>
      <c r="FI258" s="451"/>
      <c r="FJ258" s="451"/>
      <c r="FK258" s="479">
        <f t="shared" si="115"/>
        <v>0</v>
      </c>
      <c r="FL258" s="479"/>
      <c r="FM258" s="479"/>
      <c r="FN258" s="479"/>
      <c r="FO258" s="479"/>
      <c r="FP258" s="479"/>
      <c r="FQ258" s="479"/>
      <c r="FR258" s="451">
        <v>0</v>
      </c>
      <c r="FS258" s="451"/>
      <c r="FT258" s="451"/>
      <c r="FU258" s="451"/>
      <c r="FV258" s="451"/>
      <c r="FW258" s="451"/>
      <c r="FX258" s="451"/>
      <c r="FY258" s="451">
        <v>0</v>
      </c>
      <c r="FZ258" s="451"/>
      <c r="GA258" s="451"/>
      <c r="GB258" s="451"/>
      <c r="GC258" s="451"/>
      <c r="GD258" s="451"/>
      <c r="GE258" s="451"/>
      <c r="GF258" s="480">
        <f t="shared" si="116"/>
        <v>0</v>
      </c>
      <c r="GG258" s="480"/>
      <c r="GH258" s="480"/>
      <c r="GI258" s="480"/>
      <c r="GJ258" s="480"/>
      <c r="GK258" s="480"/>
      <c r="GL258" s="480"/>
      <c r="GM258" s="451">
        <v>0</v>
      </c>
      <c r="GN258" s="451"/>
      <c r="GO258" s="451"/>
      <c r="GP258" s="451"/>
      <c r="GQ258" s="451"/>
      <c r="GR258" s="451"/>
      <c r="GS258" s="451"/>
      <c r="GT258" s="480">
        <f t="shared" si="117"/>
        <v>0</v>
      </c>
      <c r="GU258" s="480"/>
      <c r="GV258" s="480"/>
      <c r="GW258" s="480"/>
      <c r="GX258" s="480"/>
      <c r="GY258" s="480"/>
      <c r="GZ258" s="480"/>
    </row>
    <row r="259" spans="2:208" ht="12.75" customHeight="1" thickBot="1">
      <c r="B259" s="543" t="s">
        <v>436</v>
      </c>
      <c r="C259" s="544"/>
      <c r="D259" s="544"/>
      <c r="E259" s="544"/>
      <c r="F259" s="544"/>
      <c r="G259" s="544"/>
      <c r="H259" s="544"/>
      <c r="I259" s="544"/>
      <c r="J259" s="544"/>
      <c r="K259" s="544"/>
      <c r="L259" s="544"/>
      <c r="M259" s="544"/>
      <c r="N259" s="544"/>
      <c r="O259" s="544"/>
      <c r="P259" s="544"/>
      <c r="Q259" s="544"/>
      <c r="R259" s="544"/>
      <c r="S259" s="544"/>
      <c r="T259" s="544"/>
      <c r="U259" s="544"/>
      <c r="V259" s="544"/>
      <c r="W259" s="545"/>
      <c r="X259" s="451">
        <v>0</v>
      </c>
      <c r="Y259" s="451"/>
      <c r="Z259" s="451"/>
      <c r="AA259" s="451"/>
      <c r="AB259" s="451"/>
      <c r="AC259" s="451"/>
      <c r="AD259" s="451"/>
      <c r="AE259" s="451">
        <v>0</v>
      </c>
      <c r="AF259" s="451"/>
      <c r="AG259" s="451"/>
      <c r="AH259" s="451"/>
      <c r="AI259" s="451"/>
      <c r="AJ259" s="451"/>
      <c r="AK259" s="451"/>
      <c r="AL259" s="479">
        <f t="shared" si="110"/>
        <v>0</v>
      </c>
      <c r="AM259" s="479"/>
      <c r="AN259" s="479"/>
      <c r="AO259" s="479"/>
      <c r="AP259" s="479"/>
      <c r="AQ259" s="479"/>
      <c r="AR259" s="479"/>
      <c r="AS259" s="451">
        <v>0</v>
      </c>
      <c r="AT259" s="451"/>
      <c r="AU259" s="451"/>
      <c r="AV259" s="451"/>
      <c r="AW259" s="451"/>
      <c r="AX259" s="451"/>
      <c r="AY259" s="451"/>
      <c r="AZ259" s="92"/>
      <c r="BA259" s="92"/>
      <c r="BB259" s="451">
        <v>0</v>
      </c>
      <c r="BC259" s="451"/>
      <c r="BD259" s="451"/>
      <c r="BE259" s="451"/>
      <c r="BF259" s="451">
        <v>0</v>
      </c>
      <c r="BG259" s="451"/>
      <c r="BH259" s="451"/>
      <c r="BI259" s="451"/>
      <c r="BJ259" s="479">
        <f t="shared" si="111"/>
        <v>0</v>
      </c>
      <c r="BK259" s="479"/>
      <c r="BL259" s="479"/>
      <c r="BM259" s="479"/>
      <c r="BN259" s="479"/>
      <c r="BO259" s="479"/>
      <c r="BP259" s="479"/>
      <c r="BQ259" s="451">
        <v>0</v>
      </c>
      <c r="BR259" s="451"/>
      <c r="BS259" s="451"/>
      <c r="BT259" s="451"/>
      <c r="BU259" s="451"/>
      <c r="BV259" s="451"/>
      <c r="BW259" s="451"/>
      <c r="BX259" s="451">
        <v>0</v>
      </c>
      <c r="BY259" s="451"/>
      <c r="BZ259" s="451"/>
      <c r="CA259" s="451"/>
      <c r="CB259" s="451"/>
      <c r="CC259" s="451"/>
      <c r="CD259" s="451"/>
      <c r="CE259" s="480">
        <f t="shared" si="112"/>
        <v>0</v>
      </c>
      <c r="CF259" s="480"/>
      <c r="CG259" s="480"/>
      <c r="CH259" s="480"/>
      <c r="CI259" s="480"/>
      <c r="CJ259" s="480"/>
      <c r="CK259" s="480"/>
      <c r="CL259" s="451">
        <v>0</v>
      </c>
      <c r="CM259" s="451"/>
      <c r="CN259" s="451"/>
      <c r="CO259" s="451"/>
      <c r="CP259" s="451"/>
      <c r="CQ259" s="451"/>
      <c r="CR259" s="451"/>
      <c r="CS259" s="480">
        <f t="shared" si="113"/>
        <v>0</v>
      </c>
      <c r="CT259" s="480"/>
      <c r="CU259" s="480"/>
      <c r="CV259" s="480"/>
      <c r="CW259" s="480"/>
      <c r="CX259" s="480"/>
      <c r="CY259" s="480"/>
      <c r="DB259" s="540" t="s">
        <v>487</v>
      </c>
      <c r="DC259" s="541"/>
      <c r="DD259" s="541"/>
      <c r="DE259" s="541"/>
      <c r="DF259" s="541"/>
      <c r="DG259" s="541"/>
      <c r="DH259" s="541"/>
      <c r="DI259" s="541"/>
      <c r="DJ259" s="541"/>
      <c r="DK259" s="541"/>
      <c r="DL259" s="541"/>
      <c r="DM259" s="541"/>
      <c r="DN259" s="541"/>
      <c r="DO259" s="541"/>
      <c r="DP259" s="541"/>
      <c r="DQ259" s="541"/>
      <c r="DR259" s="541"/>
      <c r="DS259" s="541"/>
      <c r="DT259" s="541"/>
      <c r="DU259" s="541"/>
      <c r="DV259" s="541"/>
      <c r="DW259" s="542"/>
      <c r="DX259" s="481">
        <f>SUM(DX252:ED258)</f>
        <v>0</v>
      </c>
      <c r="DY259" s="481"/>
      <c r="DZ259" s="481"/>
      <c r="EA259" s="481"/>
      <c r="EB259" s="481"/>
      <c r="EC259" s="481"/>
      <c r="ED259" s="481"/>
      <c r="EE259" s="481">
        <f>SUM(EE252:EK258)</f>
        <v>0</v>
      </c>
      <c r="EF259" s="481"/>
      <c r="EG259" s="481"/>
      <c r="EH259" s="481"/>
      <c r="EI259" s="481"/>
      <c r="EJ259" s="481"/>
      <c r="EK259" s="481"/>
      <c r="EL259" s="481">
        <f>SUM(EL252:ER258)</f>
        <v>0</v>
      </c>
      <c r="EM259" s="481"/>
      <c r="EN259" s="481"/>
      <c r="EO259" s="481"/>
      <c r="EP259" s="481"/>
      <c r="EQ259" s="481"/>
      <c r="ER259" s="481"/>
      <c r="ES259" s="481">
        <f>SUM(ES252:EY258)</f>
        <v>0</v>
      </c>
      <c r="ET259" s="481"/>
      <c r="EU259" s="481"/>
      <c r="EV259" s="481"/>
      <c r="EW259" s="481"/>
      <c r="EX259" s="481"/>
      <c r="EY259" s="481"/>
      <c r="FC259" s="481">
        <f>SUM(FC252:FF258)</f>
        <v>0</v>
      </c>
      <c r="FD259" s="481"/>
      <c r="FE259" s="481"/>
      <c r="FF259" s="481"/>
      <c r="FG259" s="481">
        <f>SUM(FG252:FJ258)</f>
        <v>0</v>
      </c>
      <c r="FH259" s="481"/>
      <c r="FI259" s="481"/>
      <c r="FJ259" s="481"/>
      <c r="FK259" s="481">
        <f>SUM(FK252:FQ258)</f>
        <v>0</v>
      </c>
      <c r="FL259" s="481"/>
      <c r="FM259" s="481"/>
      <c r="FN259" s="481"/>
      <c r="FO259" s="481"/>
      <c r="FP259" s="481"/>
      <c r="FQ259" s="481"/>
      <c r="FR259" s="481">
        <f>SUM(FR252:FX258)</f>
        <v>0</v>
      </c>
      <c r="FS259" s="481"/>
      <c r="FT259" s="481"/>
      <c r="FU259" s="481"/>
      <c r="FV259" s="481"/>
      <c r="FW259" s="481"/>
      <c r="FX259" s="481"/>
      <c r="FY259" s="481">
        <f>SUM(FY252:GE258)</f>
        <v>0</v>
      </c>
      <c r="FZ259" s="481"/>
      <c r="GA259" s="481"/>
      <c r="GB259" s="481"/>
      <c r="GC259" s="481"/>
      <c r="GD259" s="481"/>
      <c r="GE259" s="481"/>
      <c r="GF259" s="481">
        <f>SUM(GF252:GL258)</f>
        <v>0</v>
      </c>
      <c r="GG259" s="481"/>
      <c r="GH259" s="481"/>
      <c r="GI259" s="481"/>
      <c r="GJ259" s="481"/>
      <c r="GK259" s="481"/>
      <c r="GL259" s="481"/>
      <c r="GM259" s="481">
        <f>SUM(GM252:GS258)</f>
        <v>0</v>
      </c>
      <c r="GN259" s="481"/>
      <c r="GO259" s="481"/>
      <c r="GP259" s="481"/>
      <c r="GQ259" s="481"/>
      <c r="GR259" s="481"/>
      <c r="GS259" s="481"/>
      <c r="GT259" s="481">
        <f>SUM(GT252:GZ258)</f>
        <v>0</v>
      </c>
      <c r="GU259" s="481"/>
      <c r="GV259" s="481"/>
      <c r="GW259" s="481"/>
      <c r="GX259" s="481"/>
      <c r="GY259" s="481"/>
      <c r="GZ259" s="481"/>
    </row>
    <row r="260" spans="2:208" ht="12.75" customHeight="1" thickTop="1" thickBot="1">
      <c r="B260" s="487" t="s">
        <v>437</v>
      </c>
      <c r="C260" s="436"/>
      <c r="D260" s="436"/>
      <c r="E260" s="436"/>
      <c r="F260" s="436"/>
      <c r="G260" s="436"/>
      <c r="H260" s="436"/>
      <c r="I260" s="436"/>
      <c r="J260" s="436"/>
      <c r="K260" s="436"/>
      <c r="L260" s="436"/>
      <c r="M260" s="436"/>
      <c r="N260" s="436"/>
      <c r="O260" s="436"/>
      <c r="P260" s="436"/>
      <c r="Q260" s="436"/>
      <c r="R260" s="436"/>
      <c r="S260" s="436"/>
      <c r="T260" s="436"/>
      <c r="U260" s="436"/>
      <c r="V260" s="436"/>
      <c r="W260" s="436"/>
      <c r="X260" s="482">
        <f>SUM(X251:AD259)</f>
        <v>0</v>
      </c>
      <c r="Y260" s="482"/>
      <c r="Z260" s="482"/>
      <c r="AA260" s="482"/>
      <c r="AB260" s="482"/>
      <c r="AC260" s="482"/>
      <c r="AD260" s="482"/>
      <c r="AE260" s="482">
        <f>SUM(AE251:AK259)</f>
        <v>0</v>
      </c>
      <c r="AF260" s="482"/>
      <c r="AG260" s="482"/>
      <c r="AH260" s="482"/>
      <c r="AI260" s="482"/>
      <c r="AJ260" s="482"/>
      <c r="AK260" s="482"/>
      <c r="AL260" s="482">
        <f>SUM(AL251:AR259)</f>
        <v>0</v>
      </c>
      <c r="AM260" s="482"/>
      <c r="AN260" s="482"/>
      <c r="AO260" s="482"/>
      <c r="AP260" s="482"/>
      <c r="AQ260" s="482"/>
      <c r="AR260" s="482"/>
      <c r="AS260" s="482">
        <f>SUM(AS251:AY259)</f>
        <v>0</v>
      </c>
      <c r="AT260" s="482"/>
      <c r="AU260" s="482"/>
      <c r="AV260" s="482"/>
      <c r="AW260" s="482"/>
      <c r="AX260" s="482"/>
      <c r="AY260" s="482"/>
      <c r="BB260" s="482">
        <f>SUM(BB251:BE259)</f>
        <v>0</v>
      </c>
      <c r="BC260" s="482"/>
      <c r="BD260" s="482"/>
      <c r="BE260" s="482"/>
      <c r="BF260" s="482">
        <f>SUM(BF251:BI259)</f>
        <v>0</v>
      </c>
      <c r="BG260" s="482"/>
      <c r="BH260" s="482"/>
      <c r="BI260" s="482"/>
      <c r="BJ260" s="482">
        <f>SUM(BJ251:BP259)</f>
        <v>0</v>
      </c>
      <c r="BK260" s="482"/>
      <c r="BL260" s="482"/>
      <c r="BM260" s="482"/>
      <c r="BN260" s="482"/>
      <c r="BO260" s="482"/>
      <c r="BP260" s="482"/>
      <c r="BQ260" s="482">
        <f>SUM(BQ251:BW259)</f>
        <v>0</v>
      </c>
      <c r="BR260" s="482"/>
      <c r="BS260" s="482"/>
      <c r="BT260" s="482"/>
      <c r="BU260" s="482"/>
      <c r="BV260" s="482"/>
      <c r="BW260" s="482"/>
      <c r="BX260" s="482">
        <f>SUM(BX251:CD259)</f>
        <v>0</v>
      </c>
      <c r="BY260" s="482"/>
      <c r="BZ260" s="482"/>
      <c r="CA260" s="482"/>
      <c r="CB260" s="482"/>
      <c r="CC260" s="482"/>
      <c r="CD260" s="482"/>
      <c r="CE260" s="482">
        <f>SUM(CE251:CK259)</f>
        <v>0</v>
      </c>
      <c r="CF260" s="482"/>
      <c r="CG260" s="482"/>
      <c r="CH260" s="482"/>
      <c r="CI260" s="482"/>
      <c r="CJ260" s="482"/>
      <c r="CK260" s="482"/>
      <c r="CL260" s="482">
        <f>SUM(CL251:CR259)</f>
        <v>0</v>
      </c>
      <c r="CM260" s="482"/>
      <c r="CN260" s="482"/>
      <c r="CO260" s="482"/>
      <c r="CP260" s="482"/>
      <c r="CQ260" s="482"/>
      <c r="CR260" s="482"/>
      <c r="CS260" s="482">
        <f>SUM(CS251:CY259)</f>
        <v>0</v>
      </c>
      <c r="CT260" s="482"/>
      <c r="CU260" s="482"/>
      <c r="CV260" s="482"/>
      <c r="CW260" s="482"/>
      <c r="CX260" s="482"/>
      <c r="CY260" s="482"/>
      <c r="DB260" s="499" t="s">
        <v>488</v>
      </c>
      <c r="DC260" s="500"/>
      <c r="DD260" s="500"/>
      <c r="DE260" s="500"/>
      <c r="DF260" s="500"/>
      <c r="DG260" s="500"/>
      <c r="DH260" s="500"/>
      <c r="DI260" s="500"/>
      <c r="DJ260" s="500"/>
      <c r="DK260" s="500"/>
      <c r="DL260" s="500"/>
      <c r="DM260" s="500"/>
      <c r="DN260" s="500"/>
      <c r="DO260" s="500"/>
      <c r="DP260" s="500"/>
      <c r="DQ260" s="500"/>
      <c r="DR260" s="500"/>
      <c r="DS260" s="500"/>
      <c r="DT260" s="500"/>
      <c r="DU260" s="500"/>
      <c r="DV260" s="500"/>
      <c r="DW260" s="500"/>
      <c r="DX260" s="478"/>
      <c r="DY260" s="478"/>
      <c r="DZ260" s="478"/>
      <c r="EA260" s="478"/>
      <c r="EB260" s="478"/>
      <c r="EC260" s="478"/>
      <c r="ED260" s="478"/>
      <c r="EE260" s="478"/>
      <c r="EF260" s="478"/>
      <c r="EG260" s="478"/>
      <c r="EH260" s="478"/>
      <c r="EI260" s="478"/>
      <c r="EJ260" s="478"/>
      <c r="EK260" s="478"/>
      <c r="EL260" s="478"/>
      <c r="EM260" s="478"/>
      <c r="EN260" s="478"/>
      <c r="EO260" s="478"/>
      <c r="EP260" s="478"/>
      <c r="EQ260" s="478"/>
      <c r="ER260" s="478"/>
      <c r="ES260" s="478"/>
      <c r="ET260" s="478"/>
      <c r="EU260" s="478"/>
      <c r="EV260" s="478"/>
      <c r="EW260" s="478"/>
      <c r="EX260" s="478"/>
      <c r="EY260" s="478"/>
      <c r="FC260" s="478"/>
      <c r="FD260" s="478"/>
      <c r="FE260" s="478"/>
      <c r="FF260" s="478"/>
      <c r="FG260" s="478"/>
      <c r="FH260" s="478"/>
      <c r="FI260" s="478"/>
      <c r="FJ260" s="478"/>
      <c r="FK260" s="478"/>
      <c r="FL260" s="478"/>
      <c r="FM260" s="478"/>
      <c r="FN260" s="478"/>
      <c r="FO260" s="478"/>
      <c r="FP260" s="478"/>
      <c r="FQ260" s="478"/>
      <c r="FR260" s="478"/>
      <c r="FS260" s="478"/>
      <c r="FT260" s="478"/>
      <c r="FU260" s="478"/>
      <c r="FV260" s="478"/>
      <c r="FW260" s="478"/>
      <c r="FX260" s="478"/>
      <c r="FY260" s="478"/>
      <c r="FZ260" s="478"/>
      <c r="GA260" s="478"/>
      <c r="GB260" s="478"/>
      <c r="GC260" s="478"/>
      <c r="GD260" s="478"/>
      <c r="GE260" s="478"/>
      <c r="GF260" s="478"/>
      <c r="GG260" s="478"/>
      <c r="GH260" s="478"/>
      <c r="GI260" s="478"/>
      <c r="GJ260" s="478"/>
      <c r="GK260" s="478"/>
      <c r="GL260" s="478"/>
      <c r="GM260" s="478"/>
      <c r="GN260" s="478"/>
      <c r="GO260" s="478"/>
      <c r="GP260" s="478"/>
      <c r="GQ260" s="478"/>
      <c r="GR260" s="478"/>
      <c r="GS260" s="478"/>
      <c r="GT260" s="478"/>
      <c r="GU260" s="478"/>
      <c r="GV260" s="478"/>
      <c r="GW260" s="478"/>
      <c r="GX260" s="478"/>
      <c r="GY260" s="478"/>
      <c r="GZ260" s="478"/>
    </row>
    <row r="261" spans="2:208" ht="12.75" customHeight="1" thickTop="1">
      <c r="B261" s="492" t="s">
        <v>438</v>
      </c>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83"/>
      <c r="Y261" s="483"/>
      <c r="Z261" s="483"/>
      <c r="AA261" s="483"/>
      <c r="AB261" s="483"/>
      <c r="AC261" s="483"/>
      <c r="AD261" s="483"/>
      <c r="AE261" s="483"/>
      <c r="AF261" s="483"/>
      <c r="AG261" s="483"/>
      <c r="AH261" s="483"/>
      <c r="AI261" s="483"/>
      <c r="AJ261" s="483"/>
      <c r="AK261" s="483"/>
      <c r="AL261" s="483"/>
      <c r="AM261" s="483"/>
      <c r="AN261" s="483"/>
      <c r="AO261" s="483"/>
      <c r="AP261" s="483"/>
      <c r="AQ261" s="483"/>
      <c r="AR261" s="483"/>
      <c r="AS261" s="483"/>
      <c r="AT261" s="483"/>
      <c r="AU261" s="483"/>
      <c r="AV261" s="483"/>
      <c r="AW261" s="483"/>
      <c r="AX261" s="483"/>
      <c r="AY261" s="483"/>
      <c r="BB261" s="483"/>
      <c r="BC261" s="483"/>
      <c r="BD261" s="483"/>
      <c r="BE261" s="483"/>
      <c r="BF261" s="483"/>
      <c r="BG261" s="483"/>
      <c r="BH261" s="483"/>
      <c r="BI261" s="483"/>
      <c r="BJ261" s="483"/>
      <c r="BK261" s="483"/>
      <c r="BL261" s="483"/>
      <c r="BM261" s="483"/>
      <c r="BN261" s="483"/>
      <c r="BO261" s="483"/>
      <c r="BP261" s="483"/>
      <c r="BQ261" s="483"/>
      <c r="BR261" s="483"/>
      <c r="BS261" s="483"/>
      <c r="BT261" s="483"/>
      <c r="BU261" s="483"/>
      <c r="BV261" s="483"/>
      <c r="BW261" s="483"/>
      <c r="BX261" s="483"/>
      <c r="BY261" s="483"/>
      <c r="BZ261" s="483"/>
      <c r="CA261" s="483"/>
      <c r="CB261" s="483"/>
      <c r="CC261" s="483"/>
      <c r="CD261" s="483"/>
      <c r="CE261" s="483"/>
      <c r="CF261" s="483"/>
      <c r="CG261" s="483"/>
      <c r="CH261" s="483"/>
      <c r="CI261" s="483"/>
      <c r="CJ261" s="483"/>
      <c r="CK261" s="483"/>
      <c r="CL261" s="483"/>
      <c r="CM261" s="483"/>
      <c r="CN261" s="483"/>
      <c r="CO261" s="483"/>
      <c r="CP261" s="483"/>
      <c r="CQ261" s="483"/>
      <c r="CR261" s="483"/>
      <c r="CS261" s="483"/>
      <c r="CT261" s="483"/>
      <c r="CU261" s="483"/>
      <c r="CV261" s="483"/>
      <c r="CW261" s="483"/>
      <c r="CX261" s="483"/>
      <c r="CY261" s="483"/>
      <c r="DB261" s="485" t="s">
        <v>489</v>
      </c>
      <c r="DC261" s="486"/>
      <c r="DD261" s="486"/>
      <c r="DE261" s="486"/>
      <c r="DF261" s="486"/>
      <c r="DG261" s="486"/>
      <c r="DH261" s="486"/>
      <c r="DI261" s="486"/>
      <c r="DJ261" s="486"/>
      <c r="DK261" s="486"/>
      <c r="DL261" s="486"/>
      <c r="DM261" s="486"/>
      <c r="DN261" s="486"/>
      <c r="DO261" s="486"/>
      <c r="DP261" s="486"/>
      <c r="DQ261" s="486"/>
      <c r="DR261" s="486"/>
      <c r="DS261" s="486"/>
      <c r="DT261" s="486"/>
      <c r="DU261" s="486"/>
      <c r="DV261" s="486"/>
      <c r="DW261" s="486"/>
      <c r="DX261" s="451">
        <v>0</v>
      </c>
      <c r="DY261" s="451"/>
      <c r="DZ261" s="451"/>
      <c r="EA261" s="451"/>
      <c r="EB261" s="451"/>
      <c r="EC261" s="451"/>
      <c r="ED261" s="451"/>
      <c r="EE261" s="451">
        <v>0</v>
      </c>
      <c r="EF261" s="451"/>
      <c r="EG261" s="451"/>
      <c r="EH261" s="451"/>
      <c r="EI261" s="451"/>
      <c r="EJ261" s="451"/>
      <c r="EK261" s="451"/>
      <c r="EL261" s="479">
        <f t="shared" ref="EL261:EL268" si="118">DX261-EE261</f>
        <v>0</v>
      </c>
      <c r="EM261" s="479"/>
      <c r="EN261" s="479"/>
      <c r="EO261" s="479"/>
      <c r="EP261" s="479"/>
      <c r="EQ261" s="479"/>
      <c r="ER261" s="479"/>
      <c r="ES261" s="451">
        <v>0</v>
      </c>
      <c r="ET261" s="451"/>
      <c r="EU261" s="451"/>
      <c r="EV261" s="451"/>
      <c r="EW261" s="451"/>
      <c r="EX261" s="451"/>
      <c r="EY261" s="451"/>
      <c r="EZ261" s="92"/>
      <c r="FA261" s="92"/>
      <c r="FB261" s="92"/>
      <c r="FC261" s="451">
        <v>0</v>
      </c>
      <c r="FD261" s="451"/>
      <c r="FE261" s="451"/>
      <c r="FF261" s="451"/>
      <c r="FG261" s="451">
        <v>0</v>
      </c>
      <c r="FH261" s="451"/>
      <c r="FI261" s="451"/>
      <c r="FJ261" s="451"/>
      <c r="FK261" s="479">
        <f t="shared" ref="FK261:FK268" si="119">FC261-FG261+ES261+EL261+EE261-DX261</f>
        <v>0</v>
      </c>
      <c r="FL261" s="479"/>
      <c r="FM261" s="479"/>
      <c r="FN261" s="479"/>
      <c r="FO261" s="479"/>
      <c r="FP261" s="479"/>
      <c r="FQ261" s="479"/>
      <c r="FR261" s="451">
        <v>0</v>
      </c>
      <c r="FS261" s="451"/>
      <c r="FT261" s="451"/>
      <c r="FU261" s="451"/>
      <c r="FV261" s="451"/>
      <c r="FW261" s="451"/>
      <c r="FX261" s="451"/>
      <c r="FY261" s="451">
        <v>0</v>
      </c>
      <c r="FZ261" s="451"/>
      <c r="GA261" s="451"/>
      <c r="GB261" s="451"/>
      <c r="GC261" s="451"/>
      <c r="GD261" s="451"/>
      <c r="GE261" s="451"/>
      <c r="GF261" s="480">
        <f t="shared" ref="GF261:GF268" si="120">FK261-FR261-FY261</f>
        <v>0</v>
      </c>
      <c r="GG261" s="480"/>
      <c r="GH261" s="480"/>
      <c r="GI261" s="480"/>
      <c r="GJ261" s="480"/>
      <c r="GK261" s="480"/>
      <c r="GL261" s="480"/>
      <c r="GM261" s="451">
        <v>0</v>
      </c>
      <c r="GN261" s="451"/>
      <c r="GO261" s="451"/>
      <c r="GP261" s="451"/>
      <c r="GQ261" s="451"/>
      <c r="GR261" s="451"/>
      <c r="GS261" s="451"/>
      <c r="GT261" s="480">
        <f t="shared" ref="GT261:GT268" si="121">GM261</f>
        <v>0</v>
      </c>
      <c r="GU261" s="480"/>
      <c r="GV261" s="480"/>
      <c r="GW261" s="480"/>
      <c r="GX261" s="480"/>
      <c r="GY261" s="480"/>
      <c r="GZ261" s="480"/>
    </row>
    <row r="262" spans="2:208" ht="12.75" customHeight="1">
      <c r="B262" s="543" t="s">
        <v>439</v>
      </c>
      <c r="C262" s="544"/>
      <c r="D262" s="544"/>
      <c r="E262" s="544"/>
      <c r="F262" s="544"/>
      <c r="G262" s="544"/>
      <c r="H262" s="544"/>
      <c r="I262" s="544"/>
      <c r="J262" s="544"/>
      <c r="K262" s="544"/>
      <c r="L262" s="544"/>
      <c r="M262" s="544"/>
      <c r="N262" s="544"/>
      <c r="O262" s="544"/>
      <c r="P262" s="544"/>
      <c r="Q262" s="544"/>
      <c r="R262" s="544"/>
      <c r="S262" s="544"/>
      <c r="T262" s="544"/>
      <c r="U262" s="544"/>
      <c r="V262" s="544"/>
      <c r="W262" s="545"/>
      <c r="X262" s="451">
        <v>0</v>
      </c>
      <c r="Y262" s="451"/>
      <c r="Z262" s="451"/>
      <c r="AA262" s="451"/>
      <c r="AB262" s="451"/>
      <c r="AC262" s="451"/>
      <c r="AD262" s="451"/>
      <c r="AE262" s="451">
        <v>0</v>
      </c>
      <c r="AF262" s="451"/>
      <c r="AG262" s="451"/>
      <c r="AH262" s="451"/>
      <c r="AI262" s="451"/>
      <c r="AJ262" s="451"/>
      <c r="AK262" s="451"/>
      <c r="AL262" s="479">
        <f t="shared" ref="AL262:AL268" si="122">X262-AE262</f>
        <v>0</v>
      </c>
      <c r="AM262" s="479"/>
      <c r="AN262" s="479"/>
      <c r="AO262" s="479"/>
      <c r="AP262" s="479"/>
      <c r="AQ262" s="479"/>
      <c r="AR262" s="479"/>
      <c r="AS262" s="451">
        <v>0</v>
      </c>
      <c r="AT262" s="451"/>
      <c r="AU262" s="451"/>
      <c r="AV262" s="451"/>
      <c r="AW262" s="451"/>
      <c r="AX262" s="451"/>
      <c r="AY262" s="451"/>
      <c r="AZ262" s="92"/>
      <c r="BA262" s="92"/>
      <c r="BB262" s="451">
        <v>0</v>
      </c>
      <c r="BC262" s="451"/>
      <c r="BD262" s="451"/>
      <c r="BE262" s="451"/>
      <c r="BF262" s="451">
        <v>0</v>
      </c>
      <c r="BG262" s="451"/>
      <c r="BH262" s="451"/>
      <c r="BI262" s="451"/>
      <c r="BJ262" s="479">
        <f t="shared" ref="BJ262:BJ268" si="123">BB262-BF262+AS262+AL262+AE262-X262</f>
        <v>0</v>
      </c>
      <c r="BK262" s="479"/>
      <c r="BL262" s="479"/>
      <c r="BM262" s="479"/>
      <c r="BN262" s="479"/>
      <c r="BO262" s="479"/>
      <c r="BP262" s="479"/>
      <c r="BQ262" s="451">
        <v>0</v>
      </c>
      <c r="BR262" s="451"/>
      <c r="BS262" s="451"/>
      <c r="BT262" s="451"/>
      <c r="BU262" s="451"/>
      <c r="BV262" s="451"/>
      <c r="BW262" s="451"/>
      <c r="BX262" s="451">
        <v>0</v>
      </c>
      <c r="BY262" s="451"/>
      <c r="BZ262" s="451"/>
      <c r="CA262" s="451"/>
      <c r="CB262" s="451"/>
      <c r="CC262" s="451"/>
      <c r="CD262" s="451"/>
      <c r="CE262" s="480">
        <f t="shared" ref="CE262:CE268" si="124">BJ262-BQ262-BX262</f>
        <v>0</v>
      </c>
      <c r="CF262" s="480"/>
      <c r="CG262" s="480"/>
      <c r="CH262" s="480"/>
      <c r="CI262" s="480"/>
      <c r="CJ262" s="480"/>
      <c r="CK262" s="480"/>
      <c r="CL262" s="451">
        <v>0</v>
      </c>
      <c r="CM262" s="451"/>
      <c r="CN262" s="451"/>
      <c r="CO262" s="451"/>
      <c r="CP262" s="451"/>
      <c r="CQ262" s="451"/>
      <c r="CR262" s="451"/>
      <c r="CS262" s="480">
        <f t="shared" ref="CS262:CS268" si="125">CL262</f>
        <v>0</v>
      </c>
      <c r="CT262" s="480"/>
      <c r="CU262" s="480"/>
      <c r="CV262" s="480"/>
      <c r="CW262" s="480"/>
      <c r="CX262" s="480"/>
      <c r="CY262" s="480"/>
      <c r="DB262" s="485" t="s">
        <v>490</v>
      </c>
      <c r="DC262" s="486"/>
      <c r="DD262" s="486"/>
      <c r="DE262" s="486"/>
      <c r="DF262" s="486"/>
      <c r="DG262" s="486"/>
      <c r="DH262" s="486"/>
      <c r="DI262" s="486"/>
      <c r="DJ262" s="486"/>
      <c r="DK262" s="486"/>
      <c r="DL262" s="486"/>
      <c r="DM262" s="486"/>
      <c r="DN262" s="486"/>
      <c r="DO262" s="486"/>
      <c r="DP262" s="486"/>
      <c r="DQ262" s="486"/>
      <c r="DR262" s="486"/>
      <c r="DS262" s="486"/>
      <c r="DT262" s="486"/>
      <c r="DU262" s="486"/>
      <c r="DV262" s="486"/>
      <c r="DW262" s="486"/>
      <c r="DX262" s="451">
        <v>0</v>
      </c>
      <c r="DY262" s="451"/>
      <c r="DZ262" s="451"/>
      <c r="EA262" s="451"/>
      <c r="EB262" s="451"/>
      <c r="EC262" s="451"/>
      <c r="ED262" s="451"/>
      <c r="EE262" s="451">
        <v>0</v>
      </c>
      <c r="EF262" s="451"/>
      <c r="EG262" s="451"/>
      <c r="EH262" s="451"/>
      <c r="EI262" s="451"/>
      <c r="EJ262" s="451"/>
      <c r="EK262" s="451"/>
      <c r="EL262" s="479">
        <f t="shared" si="118"/>
        <v>0</v>
      </c>
      <c r="EM262" s="479"/>
      <c r="EN262" s="479"/>
      <c r="EO262" s="479"/>
      <c r="EP262" s="479"/>
      <c r="EQ262" s="479"/>
      <c r="ER262" s="479"/>
      <c r="ES262" s="451">
        <v>0</v>
      </c>
      <c r="ET262" s="451"/>
      <c r="EU262" s="451"/>
      <c r="EV262" s="451"/>
      <c r="EW262" s="451"/>
      <c r="EX262" s="451"/>
      <c r="EY262" s="451"/>
      <c r="EZ262" s="92"/>
      <c r="FA262" s="92"/>
      <c r="FB262" s="92"/>
      <c r="FC262" s="451">
        <v>0</v>
      </c>
      <c r="FD262" s="451"/>
      <c r="FE262" s="451"/>
      <c r="FF262" s="451"/>
      <c r="FG262" s="451">
        <v>0</v>
      </c>
      <c r="FH262" s="451"/>
      <c r="FI262" s="451"/>
      <c r="FJ262" s="451"/>
      <c r="FK262" s="479">
        <f t="shared" si="119"/>
        <v>0</v>
      </c>
      <c r="FL262" s="479"/>
      <c r="FM262" s="479"/>
      <c r="FN262" s="479"/>
      <c r="FO262" s="479"/>
      <c r="FP262" s="479"/>
      <c r="FQ262" s="479"/>
      <c r="FR262" s="451">
        <v>0</v>
      </c>
      <c r="FS262" s="451"/>
      <c r="FT262" s="451"/>
      <c r="FU262" s="451"/>
      <c r="FV262" s="451"/>
      <c r="FW262" s="451"/>
      <c r="FX262" s="451"/>
      <c r="FY262" s="451">
        <v>0</v>
      </c>
      <c r="FZ262" s="451"/>
      <c r="GA262" s="451"/>
      <c r="GB262" s="451"/>
      <c r="GC262" s="451"/>
      <c r="GD262" s="451"/>
      <c r="GE262" s="451"/>
      <c r="GF262" s="480">
        <f t="shared" si="120"/>
        <v>0</v>
      </c>
      <c r="GG262" s="480"/>
      <c r="GH262" s="480"/>
      <c r="GI262" s="480"/>
      <c r="GJ262" s="480"/>
      <c r="GK262" s="480"/>
      <c r="GL262" s="480"/>
      <c r="GM262" s="451">
        <v>0</v>
      </c>
      <c r="GN262" s="451"/>
      <c r="GO262" s="451"/>
      <c r="GP262" s="451"/>
      <c r="GQ262" s="451"/>
      <c r="GR262" s="451"/>
      <c r="GS262" s="451"/>
      <c r="GT262" s="480">
        <f t="shared" si="121"/>
        <v>0</v>
      </c>
      <c r="GU262" s="480"/>
      <c r="GV262" s="480"/>
      <c r="GW262" s="480"/>
      <c r="GX262" s="480"/>
      <c r="GY262" s="480"/>
      <c r="GZ262" s="480"/>
    </row>
    <row r="263" spans="2:208" ht="12.75" customHeight="1">
      <c r="B263" s="543" t="s">
        <v>440</v>
      </c>
      <c r="C263" s="544"/>
      <c r="D263" s="544"/>
      <c r="E263" s="544"/>
      <c r="F263" s="544"/>
      <c r="G263" s="544"/>
      <c r="H263" s="544"/>
      <c r="I263" s="544"/>
      <c r="J263" s="544"/>
      <c r="K263" s="544"/>
      <c r="L263" s="544"/>
      <c r="M263" s="544"/>
      <c r="N263" s="544"/>
      <c r="O263" s="544"/>
      <c r="P263" s="544"/>
      <c r="Q263" s="544"/>
      <c r="R263" s="544"/>
      <c r="S263" s="544"/>
      <c r="T263" s="544"/>
      <c r="U263" s="544"/>
      <c r="V263" s="544"/>
      <c r="W263" s="545"/>
      <c r="X263" s="451">
        <v>0</v>
      </c>
      <c r="Y263" s="451"/>
      <c r="Z263" s="451"/>
      <c r="AA263" s="451"/>
      <c r="AB263" s="451"/>
      <c r="AC263" s="451"/>
      <c r="AD263" s="451"/>
      <c r="AE263" s="451">
        <v>0</v>
      </c>
      <c r="AF263" s="451"/>
      <c r="AG263" s="451"/>
      <c r="AH263" s="451"/>
      <c r="AI263" s="451"/>
      <c r="AJ263" s="451"/>
      <c r="AK263" s="451"/>
      <c r="AL263" s="479">
        <f t="shared" si="122"/>
        <v>0</v>
      </c>
      <c r="AM263" s="479"/>
      <c r="AN263" s="479"/>
      <c r="AO263" s="479"/>
      <c r="AP263" s="479"/>
      <c r="AQ263" s="479"/>
      <c r="AR263" s="479"/>
      <c r="AS263" s="451">
        <v>0</v>
      </c>
      <c r="AT263" s="451"/>
      <c r="AU263" s="451"/>
      <c r="AV263" s="451"/>
      <c r="AW263" s="451"/>
      <c r="AX263" s="451"/>
      <c r="AY263" s="451"/>
      <c r="AZ263" s="92"/>
      <c r="BA263" s="92"/>
      <c r="BB263" s="451">
        <v>0</v>
      </c>
      <c r="BC263" s="451"/>
      <c r="BD263" s="451"/>
      <c r="BE263" s="451"/>
      <c r="BF263" s="451">
        <v>0</v>
      </c>
      <c r="BG263" s="451"/>
      <c r="BH263" s="451"/>
      <c r="BI263" s="451"/>
      <c r="BJ263" s="479">
        <f t="shared" si="123"/>
        <v>0</v>
      </c>
      <c r="BK263" s="479"/>
      <c r="BL263" s="479"/>
      <c r="BM263" s="479"/>
      <c r="BN263" s="479"/>
      <c r="BO263" s="479"/>
      <c r="BP263" s="479"/>
      <c r="BQ263" s="451">
        <v>0</v>
      </c>
      <c r="BR263" s="451"/>
      <c r="BS263" s="451"/>
      <c r="BT263" s="451"/>
      <c r="BU263" s="451"/>
      <c r="BV263" s="451"/>
      <c r="BW263" s="451"/>
      <c r="BX263" s="451">
        <v>0</v>
      </c>
      <c r="BY263" s="451"/>
      <c r="BZ263" s="451"/>
      <c r="CA263" s="451"/>
      <c r="CB263" s="451"/>
      <c r="CC263" s="451"/>
      <c r="CD263" s="451"/>
      <c r="CE263" s="480">
        <f t="shared" si="124"/>
        <v>0</v>
      </c>
      <c r="CF263" s="480"/>
      <c r="CG263" s="480"/>
      <c r="CH263" s="480"/>
      <c r="CI263" s="480"/>
      <c r="CJ263" s="480"/>
      <c r="CK263" s="480"/>
      <c r="CL263" s="451">
        <v>0</v>
      </c>
      <c r="CM263" s="451"/>
      <c r="CN263" s="451"/>
      <c r="CO263" s="451"/>
      <c r="CP263" s="451"/>
      <c r="CQ263" s="451"/>
      <c r="CR263" s="451"/>
      <c r="CS263" s="480">
        <f t="shared" si="125"/>
        <v>0</v>
      </c>
      <c r="CT263" s="480"/>
      <c r="CU263" s="480"/>
      <c r="CV263" s="480"/>
      <c r="CW263" s="480"/>
      <c r="CX263" s="480"/>
      <c r="CY263" s="480"/>
      <c r="DB263" s="485" t="s">
        <v>491</v>
      </c>
      <c r="DC263" s="486"/>
      <c r="DD263" s="486"/>
      <c r="DE263" s="486"/>
      <c r="DF263" s="486"/>
      <c r="DG263" s="486"/>
      <c r="DH263" s="486"/>
      <c r="DI263" s="486"/>
      <c r="DJ263" s="486"/>
      <c r="DK263" s="486"/>
      <c r="DL263" s="486"/>
      <c r="DM263" s="486"/>
      <c r="DN263" s="486"/>
      <c r="DO263" s="486"/>
      <c r="DP263" s="486"/>
      <c r="DQ263" s="486"/>
      <c r="DR263" s="486"/>
      <c r="DS263" s="486"/>
      <c r="DT263" s="486"/>
      <c r="DU263" s="486"/>
      <c r="DV263" s="486"/>
      <c r="DW263" s="486"/>
      <c r="DX263" s="451">
        <v>0</v>
      </c>
      <c r="DY263" s="451"/>
      <c r="DZ263" s="451"/>
      <c r="EA263" s="451"/>
      <c r="EB263" s="451"/>
      <c r="EC263" s="451"/>
      <c r="ED263" s="451"/>
      <c r="EE263" s="451">
        <v>0</v>
      </c>
      <c r="EF263" s="451"/>
      <c r="EG263" s="451"/>
      <c r="EH263" s="451"/>
      <c r="EI263" s="451"/>
      <c r="EJ263" s="451"/>
      <c r="EK263" s="451"/>
      <c r="EL263" s="479">
        <f t="shared" si="118"/>
        <v>0</v>
      </c>
      <c r="EM263" s="479"/>
      <c r="EN263" s="479"/>
      <c r="EO263" s="479"/>
      <c r="EP263" s="479"/>
      <c r="EQ263" s="479"/>
      <c r="ER263" s="479"/>
      <c r="ES263" s="451">
        <v>0</v>
      </c>
      <c r="ET263" s="451"/>
      <c r="EU263" s="451"/>
      <c r="EV263" s="451"/>
      <c r="EW263" s="451"/>
      <c r="EX263" s="451"/>
      <c r="EY263" s="451"/>
      <c r="EZ263" s="92"/>
      <c r="FA263" s="92"/>
      <c r="FB263" s="92"/>
      <c r="FC263" s="451">
        <v>0</v>
      </c>
      <c r="FD263" s="451"/>
      <c r="FE263" s="451"/>
      <c r="FF263" s="451"/>
      <c r="FG263" s="451">
        <v>0</v>
      </c>
      <c r="FH263" s="451"/>
      <c r="FI263" s="451"/>
      <c r="FJ263" s="451"/>
      <c r="FK263" s="479">
        <f t="shared" si="119"/>
        <v>0</v>
      </c>
      <c r="FL263" s="479"/>
      <c r="FM263" s="479"/>
      <c r="FN263" s="479"/>
      <c r="FO263" s="479"/>
      <c r="FP263" s="479"/>
      <c r="FQ263" s="479"/>
      <c r="FR263" s="451">
        <v>0</v>
      </c>
      <c r="FS263" s="451"/>
      <c r="FT263" s="451"/>
      <c r="FU263" s="451"/>
      <c r="FV263" s="451"/>
      <c r="FW263" s="451"/>
      <c r="FX263" s="451"/>
      <c r="FY263" s="451">
        <v>0</v>
      </c>
      <c r="FZ263" s="451"/>
      <c r="GA263" s="451"/>
      <c r="GB263" s="451"/>
      <c r="GC263" s="451"/>
      <c r="GD263" s="451"/>
      <c r="GE263" s="451"/>
      <c r="GF263" s="480">
        <f t="shared" si="120"/>
        <v>0</v>
      </c>
      <c r="GG263" s="480"/>
      <c r="GH263" s="480"/>
      <c r="GI263" s="480"/>
      <c r="GJ263" s="480"/>
      <c r="GK263" s="480"/>
      <c r="GL263" s="480"/>
      <c r="GM263" s="451">
        <v>0</v>
      </c>
      <c r="GN263" s="451"/>
      <c r="GO263" s="451"/>
      <c r="GP263" s="451"/>
      <c r="GQ263" s="451"/>
      <c r="GR263" s="451"/>
      <c r="GS263" s="451"/>
      <c r="GT263" s="480">
        <f t="shared" si="121"/>
        <v>0</v>
      </c>
      <c r="GU263" s="480"/>
      <c r="GV263" s="480"/>
      <c r="GW263" s="480"/>
      <c r="GX263" s="480"/>
      <c r="GY263" s="480"/>
      <c r="GZ263" s="480"/>
    </row>
    <row r="264" spans="2:208" ht="12.75" customHeight="1">
      <c r="B264" s="543" t="s">
        <v>441</v>
      </c>
      <c r="C264" s="544"/>
      <c r="D264" s="544"/>
      <c r="E264" s="544"/>
      <c r="F264" s="544"/>
      <c r="G264" s="544"/>
      <c r="H264" s="544"/>
      <c r="I264" s="544"/>
      <c r="J264" s="544"/>
      <c r="K264" s="544"/>
      <c r="L264" s="544"/>
      <c r="M264" s="544"/>
      <c r="N264" s="544"/>
      <c r="O264" s="544"/>
      <c r="P264" s="544"/>
      <c r="Q264" s="544"/>
      <c r="R264" s="544"/>
      <c r="S264" s="544"/>
      <c r="T264" s="544"/>
      <c r="U264" s="544"/>
      <c r="V264" s="544"/>
      <c r="W264" s="545"/>
      <c r="X264" s="451">
        <v>0</v>
      </c>
      <c r="Y264" s="451"/>
      <c r="Z264" s="451"/>
      <c r="AA264" s="451"/>
      <c r="AB264" s="451"/>
      <c r="AC264" s="451"/>
      <c r="AD264" s="451"/>
      <c r="AE264" s="451">
        <v>0</v>
      </c>
      <c r="AF264" s="451"/>
      <c r="AG264" s="451"/>
      <c r="AH264" s="451"/>
      <c r="AI264" s="451"/>
      <c r="AJ264" s="451"/>
      <c r="AK264" s="451"/>
      <c r="AL264" s="479">
        <f t="shared" si="122"/>
        <v>0</v>
      </c>
      <c r="AM264" s="479"/>
      <c r="AN264" s="479"/>
      <c r="AO264" s="479"/>
      <c r="AP264" s="479"/>
      <c r="AQ264" s="479"/>
      <c r="AR264" s="479"/>
      <c r="AS264" s="451">
        <v>0</v>
      </c>
      <c r="AT264" s="451"/>
      <c r="AU264" s="451"/>
      <c r="AV264" s="451"/>
      <c r="AW264" s="451"/>
      <c r="AX264" s="451"/>
      <c r="AY264" s="451"/>
      <c r="AZ264" s="92"/>
      <c r="BA264" s="92"/>
      <c r="BB264" s="451">
        <v>0</v>
      </c>
      <c r="BC264" s="451"/>
      <c r="BD264" s="451"/>
      <c r="BE264" s="451"/>
      <c r="BF264" s="451">
        <v>0</v>
      </c>
      <c r="BG264" s="451"/>
      <c r="BH264" s="451"/>
      <c r="BI264" s="451"/>
      <c r="BJ264" s="479">
        <f t="shared" si="123"/>
        <v>0</v>
      </c>
      <c r="BK264" s="479"/>
      <c r="BL264" s="479"/>
      <c r="BM264" s="479"/>
      <c r="BN264" s="479"/>
      <c r="BO264" s="479"/>
      <c r="BP264" s="479"/>
      <c r="BQ264" s="451">
        <v>0</v>
      </c>
      <c r="BR264" s="451"/>
      <c r="BS264" s="451"/>
      <c r="BT264" s="451"/>
      <c r="BU264" s="451"/>
      <c r="BV264" s="451"/>
      <c r="BW264" s="451"/>
      <c r="BX264" s="451">
        <v>0</v>
      </c>
      <c r="BY264" s="451"/>
      <c r="BZ264" s="451"/>
      <c r="CA264" s="451"/>
      <c r="CB264" s="451"/>
      <c r="CC264" s="451"/>
      <c r="CD264" s="451"/>
      <c r="CE264" s="480">
        <f t="shared" si="124"/>
        <v>0</v>
      </c>
      <c r="CF264" s="480"/>
      <c r="CG264" s="480"/>
      <c r="CH264" s="480"/>
      <c r="CI264" s="480"/>
      <c r="CJ264" s="480"/>
      <c r="CK264" s="480"/>
      <c r="CL264" s="451">
        <v>0</v>
      </c>
      <c r="CM264" s="451"/>
      <c r="CN264" s="451"/>
      <c r="CO264" s="451"/>
      <c r="CP264" s="451"/>
      <c r="CQ264" s="451"/>
      <c r="CR264" s="451"/>
      <c r="CS264" s="480">
        <f t="shared" si="125"/>
        <v>0</v>
      </c>
      <c r="CT264" s="480"/>
      <c r="CU264" s="480"/>
      <c r="CV264" s="480"/>
      <c r="CW264" s="480"/>
      <c r="CX264" s="480"/>
      <c r="CY264" s="480"/>
      <c r="DB264" s="485" t="s">
        <v>492</v>
      </c>
      <c r="DC264" s="486"/>
      <c r="DD264" s="486"/>
      <c r="DE264" s="486"/>
      <c r="DF264" s="486"/>
      <c r="DG264" s="486"/>
      <c r="DH264" s="486"/>
      <c r="DI264" s="486"/>
      <c r="DJ264" s="486"/>
      <c r="DK264" s="486"/>
      <c r="DL264" s="486"/>
      <c r="DM264" s="486"/>
      <c r="DN264" s="486"/>
      <c r="DO264" s="486"/>
      <c r="DP264" s="486"/>
      <c r="DQ264" s="486"/>
      <c r="DR264" s="486"/>
      <c r="DS264" s="486"/>
      <c r="DT264" s="486"/>
      <c r="DU264" s="486"/>
      <c r="DV264" s="486"/>
      <c r="DW264" s="486"/>
      <c r="DX264" s="451">
        <v>0</v>
      </c>
      <c r="DY264" s="451"/>
      <c r="DZ264" s="451"/>
      <c r="EA264" s="451"/>
      <c r="EB264" s="451"/>
      <c r="EC264" s="451"/>
      <c r="ED264" s="451"/>
      <c r="EE264" s="451">
        <v>0</v>
      </c>
      <c r="EF264" s="451"/>
      <c r="EG264" s="451"/>
      <c r="EH264" s="451"/>
      <c r="EI264" s="451"/>
      <c r="EJ264" s="451"/>
      <c r="EK264" s="451"/>
      <c r="EL264" s="479">
        <f t="shared" si="118"/>
        <v>0</v>
      </c>
      <c r="EM264" s="479"/>
      <c r="EN264" s="479"/>
      <c r="EO264" s="479"/>
      <c r="EP264" s="479"/>
      <c r="EQ264" s="479"/>
      <c r="ER264" s="479"/>
      <c r="ES264" s="451">
        <v>0</v>
      </c>
      <c r="ET264" s="451"/>
      <c r="EU264" s="451"/>
      <c r="EV264" s="451"/>
      <c r="EW264" s="451"/>
      <c r="EX264" s="451"/>
      <c r="EY264" s="451"/>
      <c r="EZ264" s="92"/>
      <c r="FA264" s="92"/>
      <c r="FB264" s="92"/>
      <c r="FC264" s="451">
        <v>0</v>
      </c>
      <c r="FD264" s="451"/>
      <c r="FE264" s="451"/>
      <c r="FF264" s="451"/>
      <c r="FG264" s="451">
        <v>0</v>
      </c>
      <c r="FH264" s="451"/>
      <c r="FI264" s="451"/>
      <c r="FJ264" s="451"/>
      <c r="FK264" s="479">
        <f t="shared" si="119"/>
        <v>0</v>
      </c>
      <c r="FL264" s="479"/>
      <c r="FM264" s="479"/>
      <c r="FN264" s="479"/>
      <c r="FO264" s="479"/>
      <c r="FP264" s="479"/>
      <c r="FQ264" s="479"/>
      <c r="FR264" s="451">
        <v>0</v>
      </c>
      <c r="FS264" s="451"/>
      <c r="FT264" s="451"/>
      <c r="FU264" s="451"/>
      <c r="FV264" s="451"/>
      <c r="FW264" s="451"/>
      <c r="FX264" s="451"/>
      <c r="FY264" s="451">
        <v>0</v>
      </c>
      <c r="FZ264" s="451"/>
      <c r="GA264" s="451"/>
      <c r="GB264" s="451"/>
      <c r="GC264" s="451"/>
      <c r="GD264" s="451"/>
      <c r="GE264" s="451"/>
      <c r="GF264" s="480">
        <f t="shared" si="120"/>
        <v>0</v>
      </c>
      <c r="GG264" s="480"/>
      <c r="GH264" s="480"/>
      <c r="GI264" s="480"/>
      <c r="GJ264" s="480"/>
      <c r="GK264" s="480"/>
      <c r="GL264" s="480"/>
      <c r="GM264" s="451">
        <v>0</v>
      </c>
      <c r="GN264" s="451"/>
      <c r="GO264" s="451"/>
      <c r="GP264" s="451"/>
      <c r="GQ264" s="451"/>
      <c r="GR264" s="451"/>
      <c r="GS264" s="451"/>
      <c r="GT264" s="480">
        <f t="shared" si="121"/>
        <v>0</v>
      </c>
      <c r="GU264" s="480"/>
      <c r="GV264" s="480"/>
      <c r="GW264" s="480"/>
      <c r="GX264" s="480"/>
      <c r="GY264" s="480"/>
      <c r="GZ264" s="480"/>
    </row>
    <row r="265" spans="2:208" ht="12.75" customHeight="1">
      <c r="B265" s="543" t="s">
        <v>442</v>
      </c>
      <c r="C265" s="544"/>
      <c r="D265" s="544"/>
      <c r="E265" s="544"/>
      <c r="F265" s="544"/>
      <c r="G265" s="544"/>
      <c r="H265" s="544"/>
      <c r="I265" s="544"/>
      <c r="J265" s="544"/>
      <c r="K265" s="544"/>
      <c r="L265" s="544"/>
      <c r="M265" s="544"/>
      <c r="N265" s="544"/>
      <c r="O265" s="544"/>
      <c r="P265" s="544"/>
      <c r="Q265" s="544"/>
      <c r="R265" s="544"/>
      <c r="S265" s="544"/>
      <c r="T265" s="544"/>
      <c r="U265" s="544"/>
      <c r="V265" s="544"/>
      <c r="W265" s="545"/>
      <c r="X265" s="451">
        <v>0</v>
      </c>
      <c r="Y265" s="451"/>
      <c r="Z265" s="451"/>
      <c r="AA265" s="451"/>
      <c r="AB265" s="451"/>
      <c r="AC265" s="451"/>
      <c r="AD265" s="451"/>
      <c r="AE265" s="451">
        <v>0</v>
      </c>
      <c r="AF265" s="451"/>
      <c r="AG265" s="451"/>
      <c r="AH265" s="451"/>
      <c r="AI265" s="451"/>
      <c r="AJ265" s="451"/>
      <c r="AK265" s="451"/>
      <c r="AL265" s="479">
        <f t="shared" si="122"/>
        <v>0</v>
      </c>
      <c r="AM265" s="479"/>
      <c r="AN265" s="479"/>
      <c r="AO265" s="479"/>
      <c r="AP265" s="479"/>
      <c r="AQ265" s="479"/>
      <c r="AR265" s="479"/>
      <c r="AS265" s="451">
        <v>0</v>
      </c>
      <c r="AT265" s="451"/>
      <c r="AU265" s="451"/>
      <c r="AV265" s="451"/>
      <c r="AW265" s="451"/>
      <c r="AX265" s="451"/>
      <c r="AY265" s="451"/>
      <c r="AZ265" s="92"/>
      <c r="BA265" s="92"/>
      <c r="BB265" s="451">
        <v>0</v>
      </c>
      <c r="BC265" s="451"/>
      <c r="BD265" s="451"/>
      <c r="BE265" s="451"/>
      <c r="BF265" s="451">
        <v>0</v>
      </c>
      <c r="BG265" s="451"/>
      <c r="BH265" s="451"/>
      <c r="BI265" s="451"/>
      <c r="BJ265" s="479">
        <f t="shared" si="123"/>
        <v>0</v>
      </c>
      <c r="BK265" s="479"/>
      <c r="BL265" s="479"/>
      <c r="BM265" s="479"/>
      <c r="BN265" s="479"/>
      <c r="BO265" s="479"/>
      <c r="BP265" s="479"/>
      <c r="BQ265" s="451">
        <v>0</v>
      </c>
      <c r="BR265" s="451"/>
      <c r="BS265" s="451"/>
      <c r="BT265" s="451"/>
      <c r="BU265" s="451"/>
      <c r="BV265" s="451"/>
      <c r="BW265" s="451"/>
      <c r="BX265" s="451">
        <v>0</v>
      </c>
      <c r="BY265" s="451"/>
      <c r="BZ265" s="451"/>
      <c r="CA265" s="451"/>
      <c r="CB265" s="451"/>
      <c r="CC265" s="451"/>
      <c r="CD265" s="451"/>
      <c r="CE265" s="480">
        <f t="shared" si="124"/>
        <v>0</v>
      </c>
      <c r="CF265" s="480"/>
      <c r="CG265" s="480"/>
      <c r="CH265" s="480"/>
      <c r="CI265" s="480"/>
      <c r="CJ265" s="480"/>
      <c r="CK265" s="480"/>
      <c r="CL265" s="451">
        <v>0</v>
      </c>
      <c r="CM265" s="451"/>
      <c r="CN265" s="451"/>
      <c r="CO265" s="451"/>
      <c r="CP265" s="451"/>
      <c r="CQ265" s="451"/>
      <c r="CR265" s="451"/>
      <c r="CS265" s="480">
        <f t="shared" si="125"/>
        <v>0</v>
      </c>
      <c r="CT265" s="480"/>
      <c r="CU265" s="480"/>
      <c r="CV265" s="480"/>
      <c r="CW265" s="480"/>
      <c r="CX265" s="480"/>
      <c r="CY265" s="480"/>
      <c r="DB265" s="485" t="s">
        <v>493</v>
      </c>
      <c r="DC265" s="486"/>
      <c r="DD265" s="486"/>
      <c r="DE265" s="486"/>
      <c r="DF265" s="486"/>
      <c r="DG265" s="486"/>
      <c r="DH265" s="486"/>
      <c r="DI265" s="486"/>
      <c r="DJ265" s="486"/>
      <c r="DK265" s="486"/>
      <c r="DL265" s="486"/>
      <c r="DM265" s="486"/>
      <c r="DN265" s="486"/>
      <c r="DO265" s="486"/>
      <c r="DP265" s="486"/>
      <c r="DQ265" s="486"/>
      <c r="DR265" s="486"/>
      <c r="DS265" s="486"/>
      <c r="DT265" s="486"/>
      <c r="DU265" s="486"/>
      <c r="DV265" s="486"/>
      <c r="DW265" s="486"/>
      <c r="DX265" s="451">
        <v>0</v>
      </c>
      <c r="DY265" s="451"/>
      <c r="DZ265" s="451"/>
      <c r="EA265" s="451"/>
      <c r="EB265" s="451"/>
      <c r="EC265" s="451"/>
      <c r="ED265" s="451"/>
      <c r="EE265" s="451">
        <v>0</v>
      </c>
      <c r="EF265" s="451"/>
      <c r="EG265" s="451"/>
      <c r="EH265" s="451"/>
      <c r="EI265" s="451"/>
      <c r="EJ265" s="451"/>
      <c r="EK265" s="451"/>
      <c r="EL265" s="479">
        <f t="shared" si="118"/>
        <v>0</v>
      </c>
      <c r="EM265" s="479"/>
      <c r="EN265" s="479"/>
      <c r="EO265" s="479"/>
      <c r="EP265" s="479"/>
      <c r="EQ265" s="479"/>
      <c r="ER265" s="479"/>
      <c r="ES265" s="451">
        <v>0</v>
      </c>
      <c r="ET265" s="451"/>
      <c r="EU265" s="451"/>
      <c r="EV265" s="451"/>
      <c r="EW265" s="451"/>
      <c r="EX265" s="451"/>
      <c r="EY265" s="451"/>
      <c r="EZ265" s="92"/>
      <c r="FA265" s="92"/>
      <c r="FB265" s="92"/>
      <c r="FC265" s="451">
        <v>0</v>
      </c>
      <c r="FD265" s="451"/>
      <c r="FE265" s="451"/>
      <c r="FF265" s="451"/>
      <c r="FG265" s="451">
        <v>0</v>
      </c>
      <c r="FH265" s="451"/>
      <c r="FI265" s="451"/>
      <c r="FJ265" s="451"/>
      <c r="FK265" s="479">
        <f t="shared" si="119"/>
        <v>0</v>
      </c>
      <c r="FL265" s="479"/>
      <c r="FM265" s="479"/>
      <c r="FN265" s="479"/>
      <c r="FO265" s="479"/>
      <c r="FP265" s="479"/>
      <c r="FQ265" s="479"/>
      <c r="FR265" s="451">
        <v>0</v>
      </c>
      <c r="FS265" s="451"/>
      <c r="FT265" s="451"/>
      <c r="FU265" s="451"/>
      <c r="FV265" s="451"/>
      <c r="FW265" s="451"/>
      <c r="FX265" s="451"/>
      <c r="FY265" s="451">
        <v>0</v>
      </c>
      <c r="FZ265" s="451"/>
      <c r="GA265" s="451"/>
      <c r="GB265" s="451"/>
      <c r="GC265" s="451"/>
      <c r="GD265" s="451"/>
      <c r="GE265" s="451"/>
      <c r="GF265" s="480">
        <f t="shared" si="120"/>
        <v>0</v>
      </c>
      <c r="GG265" s="480"/>
      <c r="GH265" s="480"/>
      <c r="GI265" s="480"/>
      <c r="GJ265" s="480"/>
      <c r="GK265" s="480"/>
      <c r="GL265" s="480"/>
      <c r="GM265" s="451">
        <v>0</v>
      </c>
      <c r="GN265" s="451"/>
      <c r="GO265" s="451"/>
      <c r="GP265" s="451"/>
      <c r="GQ265" s="451"/>
      <c r="GR265" s="451"/>
      <c r="GS265" s="451"/>
      <c r="GT265" s="480">
        <f t="shared" si="121"/>
        <v>0</v>
      </c>
      <c r="GU265" s="480"/>
      <c r="GV265" s="480"/>
      <c r="GW265" s="480"/>
      <c r="GX265" s="480"/>
      <c r="GY265" s="480"/>
      <c r="GZ265" s="480"/>
    </row>
    <row r="266" spans="2:208" ht="12.75" customHeight="1">
      <c r="B266" s="543" t="s">
        <v>443</v>
      </c>
      <c r="C266" s="544"/>
      <c r="D266" s="544"/>
      <c r="E266" s="544"/>
      <c r="F266" s="544"/>
      <c r="G266" s="544"/>
      <c r="H266" s="544"/>
      <c r="I266" s="544"/>
      <c r="J266" s="544"/>
      <c r="K266" s="544"/>
      <c r="L266" s="544"/>
      <c r="M266" s="544"/>
      <c r="N266" s="544"/>
      <c r="O266" s="544"/>
      <c r="P266" s="544"/>
      <c r="Q266" s="544"/>
      <c r="R266" s="544"/>
      <c r="S266" s="544"/>
      <c r="T266" s="544"/>
      <c r="U266" s="544"/>
      <c r="V266" s="544"/>
      <c r="W266" s="545"/>
      <c r="X266" s="451">
        <v>0</v>
      </c>
      <c r="Y266" s="451"/>
      <c r="Z266" s="451"/>
      <c r="AA266" s="451"/>
      <c r="AB266" s="451"/>
      <c r="AC266" s="451"/>
      <c r="AD266" s="451"/>
      <c r="AE266" s="451">
        <v>0</v>
      </c>
      <c r="AF266" s="451"/>
      <c r="AG266" s="451"/>
      <c r="AH266" s="451"/>
      <c r="AI266" s="451"/>
      <c r="AJ266" s="451"/>
      <c r="AK266" s="451"/>
      <c r="AL266" s="479">
        <f t="shared" si="122"/>
        <v>0</v>
      </c>
      <c r="AM266" s="479"/>
      <c r="AN266" s="479"/>
      <c r="AO266" s="479"/>
      <c r="AP266" s="479"/>
      <c r="AQ266" s="479"/>
      <c r="AR266" s="479"/>
      <c r="AS266" s="451">
        <v>0</v>
      </c>
      <c r="AT266" s="451"/>
      <c r="AU266" s="451"/>
      <c r="AV266" s="451"/>
      <c r="AW266" s="451"/>
      <c r="AX266" s="451"/>
      <c r="AY266" s="451"/>
      <c r="AZ266" s="92"/>
      <c r="BA266" s="92"/>
      <c r="BB266" s="451">
        <v>0</v>
      </c>
      <c r="BC266" s="451"/>
      <c r="BD266" s="451"/>
      <c r="BE266" s="451"/>
      <c r="BF266" s="451">
        <v>0</v>
      </c>
      <c r="BG266" s="451"/>
      <c r="BH266" s="451"/>
      <c r="BI266" s="451"/>
      <c r="BJ266" s="479">
        <f t="shared" si="123"/>
        <v>0</v>
      </c>
      <c r="BK266" s="479"/>
      <c r="BL266" s="479"/>
      <c r="BM266" s="479"/>
      <c r="BN266" s="479"/>
      <c r="BO266" s="479"/>
      <c r="BP266" s="479"/>
      <c r="BQ266" s="451">
        <v>0</v>
      </c>
      <c r="BR266" s="451"/>
      <c r="BS266" s="451"/>
      <c r="BT266" s="451"/>
      <c r="BU266" s="451"/>
      <c r="BV266" s="451"/>
      <c r="BW266" s="451"/>
      <c r="BX266" s="451">
        <v>0</v>
      </c>
      <c r="BY266" s="451"/>
      <c r="BZ266" s="451"/>
      <c r="CA266" s="451"/>
      <c r="CB266" s="451"/>
      <c r="CC266" s="451"/>
      <c r="CD266" s="451"/>
      <c r="CE266" s="480">
        <f t="shared" si="124"/>
        <v>0</v>
      </c>
      <c r="CF266" s="480"/>
      <c r="CG266" s="480"/>
      <c r="CH266" s="480"/>
      <c r="CI266" s="480"/>
      <c r="CJ266" s="480"/>
      <c r="CK266" s="480"/>
      <c r="CL266" s="451">
        <v>0</v>
      </c>
      <c r="CM266" s="451"/>
      <c r="CN266" s="451"/>
      <c r="CO266" s="451"/>
      <c r="CP266" s="451"/>
      <c r="CQ266" s="451"/>
      <c r="CR266" s="451"/>
      <c r="CS266" s="480">
        <f t="shared" si="125"/>
        <v>0</v>
      </c>
      <c r="CT266" s="480"/>
      <c r="CU266" s="480"/>
      <c r="CV266" s="480"/>
      <c r="CW266" s="480"/>
      <c r="CX266" s="480"/>
      <c r="CY266" s="480"/>
      <c r="DB266" s="485" t="s">
        <v>494</v>
      </c>
      <c r="DC266" s="486"/>
      <c r="DD266" s="486"/>
      <c r="DE266" s="486"/>
      <c r="DF266" s="486"/>
      <c r="DG266" s="486"/>
      <c r="DH266" s="486"/>
      <c r="DI266" s="486"/>
      <c r="DJ266" s="486"/>
      <c r="DK266" s="486"/>
      <c r="DL266" s="486"/>
      <c r="DM266" s="486"/>
      <c r="DN266" s="486"/>
      <c r="DO266" s="486"/>
      <c r="DP266" s="486"/>
      <c r="DQ266" s="486"/>
      <c r="DR266" s="486"/>
      <c r="DS266" s="486"/>
      <c r="DT266" s="486"/>
      <c r="DU266" s="486"/>
      <c r="DV266" s="486"/>
      <c r="DW266" s="486"/>
      <c r="DX266" s="451">
        <v>0</v>
      </c>
      <c r="DY266" s="451"/>
      <c r="DZ266" s="451"/>
      <c r="EA266" s="451"/>
      <c r="EB266" s="451"/>
      <c r="EC266" s="451"/>
      <c r="ED266" s="451"/>
      <c r="EE266" s="451">
        <v>0</v>
      </c>
      <c r="EF266" s="451"/>
      <c r="EG266" s="451"/>
      <c r="EH266" s="451"/>
      <c r="EI266" s="451"/>
      <c r="EJ266" s="451"/>
      <c r="EK266" s="451"/>
      <c r="EL266" s="479">
        <f t="shared" si="118"/>
        <v>0</v>
      </c>
      <c r="EM266" s="479"/>
      <c r="EN266" s="479"/>
      <c r="EO266" s="479"/>
      <c r="EP266" s="479"/>
      <c r="EQ266" s="479"/>
      <c r="ER266" s="479"/>
      <c r="ES266" s="451">
        <v>0</v>
      </c>
      <c r="ET266" s="451"/>
      <c r="EU266" s="451"/>
      <c r="EV266" s="451"/>
      <c r="EW266" s="451"/>
      <c r="EX266" s="451"/>
      <c r="EY266" s="451"/>
      <c r="EZ266" s="92"/>
      <c r="FA266" s="92"/>
      <c r="FB266" s="92"/>
      <c r="FC266" s="451">
        <v>0</v>
      </c>
      <c r="FD266" s="451"/>
      <c r="FE266" s="451"/>
      <c r="FF266" s="451"/>
      <c r="FG266" s="451">
        <v>0</v>
      </c>
      <c r="FH266" s="451"/>
      <c r="FI266" s="451"/>
      <c r="FJ266" s="451"/>
      <c r="FK266" s="479">
        <f t="shared" si="119"/>
        <v>0</v>
      </c>
      <c r="FL266" s="479"/>
      <c r="FM266" s="479"/>
      <c r="FN266" s="479"/>
      <c r="FO266" s="479"/>
      <c r="FP266" s="479"/>
      <c r="FQ266" s="479"/>
      <c r="FR266" s="451">
        <v>0</v>
      </c>
      <c r="FS266" s="451"/>
      <c r="FT266" s="451"/>
      <c r="FU266" s="451"/>
      <c r="FV266" s="451"/>
      <c r="FW266" s="451"/>
      <c r="FX266" s="451"/>
      <c r="FY266" s="451">
        <v>0</v>
      </c>
      <c r="FZ266" s="451"/>
      <c r="GA266" s="451"/>
      <c r="GB266" s="451"/>
      <c r="GC266" s="451"/>
      <c r="GD266" s="451"/>
      <c r="GE266" s="451"/>
      <c r="GF266" s="480">
        <f t="shared" si="120"/>
        <v>0</v>
      </c>
      <c r="GG266" s="480"/>
      <c r="GH266" s="480"/>
      <c r="GI266" s="480"/>
      <c r="GJ266" s="480"/>
      <c r="GK266" s="480"/>
      <c r="GL266" s="480"/>
      <c r="GM266" s="451">
        <v>0</v>
      </c>
      <c r="GN266" s="451"/>
      <c r="GO266" s="451"/>
      <c r="GP266" s="451"/>
      <c r="GQ266" s="451"/>
      <c r="GR266" s="451"/>
      <c r="GS266" s="451"/>
      <c r="GT266" s="480">
        <f t="shared" si="121"/>
        <v>0</v>
      </c>
      <c r="GU266" s="480"/>
      <c r="GV266" s="480"/>
      <c r="GW266" s="480"/>
      <c r="GX266" s="480"/>
      <c r="GY266" s="480"/>
      <c r="GZ266" s="480"/>
    </row>
    <row r="267" spans="2:208" ht="12.75" customHeight="1">
      <c r="B267" s="543" t="s">
        <v>444</v>
      </c>
      <c r="C267" s="544"/>
      <c r="D267" s="544"/>
      <c r="E267" s="544"/>
      <c r="F267" s="544"/>
      <c r="G267" s="544"/>
      <c r="H267" s="544"/>
      <c r="I267" s="544"/>
      <c r="J267" s="544"/>
      <c r="K267" s="544"/>
      <c r="L267" s="544"/>
      <c r="M267" s="544"/>
      <c r="N267" s="544"/>
      <c r="O267" s="544"/>
      <c r="P267" s="544"/>
      <c r="Q267" s="544"/>
      <c r="R267" s="544"/>
      <c r="S267" s="544"/>
      <c r="T267" s="544"/>
      <c r="U267" s="544"/>
      <c r="V267" s="544"/>
      <c r="W267" s="545"/>
      <c r="X267" s="451">
        <v>0</v>
      </c>
      <c r="Y267" s="451"/>
      <c r="Z267" s="451"/>
      <c r="AA267" s="451"/>
      <c r="AB267" s="451"/>
      <c r="AC267" s="451"/>
      <c r="AD267" s="451"/>
      <c r="AE267" s="451">
        <v>0</v>
      </c>
      <c r="AF267" s="451"/>
      <c r="AG267" s="451"/>
      <c r="AH267" s="451"/>
      <c r="AI267" s="451"/>
      <c r="AJ267" s="451"/>
      <c r="AK267" s="451"/>
      <c r="AL267" s="479">
        <f t="shared" si="122"/>
        <v>0</v>
      </c>
      <c r="AM267" s="479"/>
      <c r="AN267" s="479"/>
      <c r="AO267" s="479"/>
      <c r="AP267" s="479"/>
      <c r="AQ267" s="479"/>
      <c r="AR267" s="479"/>
      <c r="AS267" s="451">
        <v>0</v>
      </c>
      <c r="AT267" s="451"/>
      <c r="AU267" s="451"/>
      <c r="AV267" s="451"/>
      <c r="AW267" s="451"/>
      <c r="AX267" s="451"/>
      <c r="AY267" s="451"/>
      <c r="AZ267" s="92"/>
      <c r="BA267" s="92"/>
      <c r="BB267" s="451">
        <v>0</v>
      </c>
      <c r="BC267" s="451"/>
      <c r="BD267" s="451"/>
      <c r="BE267" s="451"/>
      <c r="BF267" s="451">
        <v>0</v>
      </c>
      <c r="BG267" s="451"/>
      <c r="BH267" s="451"/>
      <c r="BI267" s="451"/>
      <c r="BJ267" s="479">
        <f t="shared" si="123"/>
        <v>0</v>
      </c>
      <c r="BK267" s="479"/>
      <c r="BL267" s="479"/>
      <c r="BM267" s="479"/>
      <c r="BN267" s="479"/>
      <c r="BO267" s="479"/>
      <c r="BP267" s="479"/>
      <c r="BQ267" s="451">
        <v>0</v>
      </c>
      <c r="BR267" s="451"/>
      <c r="BS267" s="451"/>
      <c r="BT267" s="451"/>
      <c r="BU267" s="451"/>
      <c r="BV267" s="451"/>
      <c r="BW267" s="451"/>
      <c r="BX267" s="451">
        <v>0</v>
      </c>
      <c r="BY267" s="451"/>
      <c r="BZ267" s="451"/>
      <c r="CA267" s="451"/>
      <c r="CB267" s="451"/>
      <c r="CC267" s="451"/>
      <c r="CD267" s="451"/>
      <c r="CE267" s="480">
        <f t="shared" si="124"/>
        <v>0</v>
      </c>
      <c r="CF267" s="480"/>
      <c r="CG267" s="480"/>
      <c r="CH267" s="480"/>
      <c r="CI267" s="480"/>
      <c r="CJ267" s="480"/>
      <c r="CK267" s="480"/>
      <c r="CL267" s="451">
        <v>0</v>
      </c>
      <c r="CM267" s="451"/>
      <c r="CN267" s="451"/>
      <c r="CO267" s="451"/>
      <c r="CP267" s="451"/>
      <c r="CQ267" s="451"/>
      <c r="CR267" s="451"/>
      <c r="CS267" s="480">
        <f t="shared" si="125"/>
        <v>0</v>
      </c>
      <c r="CT267" s="480"/>
      <c r="CU267" s="480"/>
      <c r="CV267" s="480"/>
      <c r="CW267" s="480"/>
      <c r="CX267" s="480"/>
      <c r="CY267" s="480"/>
      <c r="DB267" s="543" t="s">
        <v>495</v>
      </c>
      <c r="DC267" s="544"/>
      <c r="DD267" s="544"/>
      <c r="DE267" s="544"/>
      <c r="DF267" s="544"/>
      <c r="DG267" s="544"/>
      <c r="DH267" s="544"/>
      <c r="DI267" s="544"/>
      <c r="DJ267" s="544"/>
      <c r="DK267" s="544"/>
      <c r="DL267" s="544"/>
      <c r="DM267" s="544"/>
      <c r="DN267" s="544"/>
      <c r="DO267" s="544"/>
      <c r="DP267" s="544"/>
      <c r="DQ267" s="544"/>
      <c r="DR267" s="544"/>
      <c r="DS267" s="544"/>
      <c r="DT267" s="544"/>
      <c r="DU267" s="544"/>
      <c r="DV267" s="544"/>
      <c r="DW267" s="545"/>
      <c r="DX267" s="451">
        <v>0</v>
      </c>
      <c r="DY267" s="451"/>
      <c r="DZ267" s="451"/>
      <c r="EA267" s="451"/>
      <c r="EB267" s="451"/>
      <c r="EC267" s="451"/>
      <c r="ED267" s="451"/>
      <c r="EE267" s="451">
        <v>0</v>
      </c>
      <c r="EF267" s="451"/>
      <c r="EG267" s="451"/>
      <c r="EH267" s="451"/>
      <c r="EI267" s="451"/>
      <c r="EJ267" s="451"/>
      <c r="EK267" s="451"/>
      <c r="EL267" s="479">
        <f t="shared" si="118"/>
        <v>0</v>
      </c>
      <c r="EM267" s="479"/>
      <c r="EN267" s="479"/>
      <c r="EO267" s="479"/>
      <c r="EP267" s="479"/>
      <c r="EQ267" s="479"/>
      <c r="ER267" s="479"/>
      <c r="ES267" s="451">
        <v>0</v>
      </c>
      <c r="ET267" s="451"/>
      <c r="EU267" s="451"/>
      <c r="EV267" s="451"/>
      <c r="EW267" s="451"/>
      <c r="EX267" s="451"/>
      <c r="EY267" s="451"/>
      <c r="EZ267" s="92"/>
      <c r="FA267" s="92"/>
      <c r="FB267" s="92"/>
      <c r="FC267" s="451">
        <v>0</v>
      </c>
      <c r="FD267" s="451"/>
      <c r="FE267" s="451"/>
      <c r="FF267" s="451"/>
      <c r="FG267" s="451">
        <v>0</v>
      </c>
      <c r="FH267" s="451"/>
      <c r="FI267" s="451"/>
      <c r="FJ267" s="451"/>
      <c r="FK267" s="479">
        <f t="shared" si="119"/>
        <v>0</v>
      </c>
      <c r="FL267" s="479"/>
      <c r="FM267" s="479"/>
      <c r="FN267" s="479"/>
      <c r="FO267" s="479"/>
      <c r="FP267" s="479"/>
      <c r="FQ267" s="479"/>
      <c r="FR267" s="451">
        <v>0</v>
      </c>
      <c r="FS267" s="451"/>
      <c r="FT267" s="451"/>
      <c r="FU267" s="451"/>
      <c r="FV267" s="451"/>
      <c r="FW267" s="451"/>
      <c r="FX267" s="451"/>
      <c r="FY267" s="451">
        <v>0</v>
      </c>
      <c r="FZ267" s="451"/>
      <c r="GA267" s="451"/>
      <c r="GB267" s="451"/>
      <c r="GC267" s="451"/>
      <c r="GD267" s="451"/>
      <c r="GE267" s="451"/>
      <c r="GF267" s="480">
        <f t="shared" si="120"/>
        <v>0</v>
      </c>
      <c r="GG267" s="480"/>
      <c r="GH267" s="480"/>
      <c r="GI267" s="480"/>
      <c r="GJ267" s="480"/>
      <c r="GK267" s="480"/>
      <c r="GL267" s="480"/>
      <c r="GM267" s="451">
        <v>0</v>
      </c>
      <c r="GN267" s="451"/>
      <c r="GO267" s="451"/>
      <c r="GP267" s="451"/>
      <c r="GQ267" s="451"/>
      <c r="GR267" s="451"/>
      <c r="GS267" s="451"/>
      <c r="GT267" s="480">
        <f t="shared" si="121"/>
        <v>0</v>
      </c>
      <c r="GU267" s="480"/>
      <c r="GV267" s="480"/>
      <c r="GW267" s="480"/>
      <c r="GX267" s="480"/>
      <c r="GY267" s="480"/>
      <c r="GZ267" s="480"/>
    </row>
    <row r="268" spans="2:208" ht="12.75" customHeight="1">
      <c r="B268" s="543" t="s">
        <v>445</v>
      </c>
      <c r="C268" s="544"/>
      <c r="D268" s="544"/>
      <c r="E268" s="544"/>
      <c r="F268" s="544"/>
      <c r="G268" s="544"/>
      <c r="H268" s="544"/>
      <c r="I268" s="544"/>
      <c r="J268" s="544"/>
      <c r="K268" s="544"/>
      <c r="L268" s="544"/>
      <c r="M268" s="544"/>
      <c r="N268" s="544"/>
      <c r="O268" s="544"/>
      <c r="P268" s="544"/>
      <c r="Q268" s="544"/>
      <c r="R268" s="544"/>
      <c r="S268" s="544"/>
      <c r="T268" s="544"/>
      <c r="U268" s="544"/>
      <c r="V268" s="544"/>
      <c r="W268" s="545"/>
      <c r="X268" s="451">
        <v>0</v>
      </c>
      <c r="Y268" s="451"/>
      <c r="Z268" s="451"/>
      <c r="AA268" s="451"/>
      <c r="AB268" s="451"/>
      <c r="AC268" s="451"/>
      <c r="AD268" s="451"/>
      <c r="AE268" s="451">
        <v>0</v>
      </c>
      <c r="AF268" s="451"/>
      <c r="AG268" s="451"/>
      <c r="AH268" s="451"/>
      <c r="AI268" s="451"/>
      <c r="AJ268" s="451"/>
      <c r="AK268" s="451"/>
      <c r="AL268" s="479">
        <f t="shared" si="122"/>
        <v>0</v>
      </c>
      <c r="AM268" s="479"/>
      <c r="AN268" s="479"/>
      <c r="AO268" s="479"/>
      <c r="AP268" s="479"/>
      <c r="AQ268" s="479"/>
      <c r="AR268" s="479"/>
      <c r="AS268" s="451">
        <v>0</v>
      </c>
      <c r="AT268" s="451"/>
      <c r="AU268" s="451"/>
      <c r="AV268" s="451"/>
      <c r="AW268" s="451"/>
      <c r="AX268" s="451"/>
      <c r="AY268" s="451"/>
      <c r="AZ268" s="92"/>
      <c r="BA268" s="92"/>
      <c r="BB268" s="451">
        <v>0</v>
      </c>
      <c r="BC268" s="451"/>
      <c r="BD268" s="451"/>
      <c r="BE268" s="451"/>
      <c r="BF268" s="451">
        <v>0</v>
      </c>
      <c r="BG268" s="451"/>
      <c r="BH268" s="451"/>
      <c r="BI268" s="451"/>
      <c r="BJ268" s="479">
        <f t="shared" si="123"/>
        <v>0</v>
      </c>
      <c r="BK268" s="479"/>
      <c r="BL268" s="479"/>
      <c r="BM268" s="479"/>
      <c r="BN268" s="479"/>
      <c r="BO268" s="479"/>
      <c r="BP268" s="479"/>
      <c r="BQ268" s="451">
        <v>0</v>
      </c>
      <c r="BR268" s="451"/>
      <c r="BS268" s="451"/>
      <c r="BT268" s="451"/>
      <c r="BU268" s="451"/>
      <c r="BV268" s="451"/>
      <c r="BW268" s="451"/>
      <c r="BX268" s="451">
        <v>0</v>
      </c>
      <c r="BY268" s="451"/>
      <c r="BZ268" s="451"/>
      <c r="CA268" s="451"/>
      <c r="CB268" s="451"/>
      <c r="CC268" s="451"/>
      <c r="CD268" s="451"/>
      <c r="CE268" s="480">
        <f t="shared" si="124"/>
        <v>0</v>
      </c>
      <c r="CF268" s="480"/>
      <c r="CG268" s="480"/>
      <c r="CH268" s="480"/>
      <c r="CI268" s="480"/>
      <c r="CJ268" s="480"/>
      <c r="CK268" s="480"/>
      <c r="CL268" s="451">
        <v>0</v>
      </c>
      <c r="CM268" s="451"/>
      <c r="CN268" s="451"/>
      <c r="CO268" s="451"/>
      <c r="CP268" s="451"/>
      <c r="CQ268" s="451"/>
      <c r="CR268" s="451"/>
      <c r="CS268" s="480">
        <f t="shared" si="125"/>
        <v>0</v>
      </c>
      <c r="CT268" s="480"/>
      <c r="CU268" s="480"/>
      <c r="CV268" s="480"/>
      <c r="CW268" s="480"/>
      <c r="CX268" s="480"/>
      <c r="CY268" s="480"/>
      <c r="DB268" s="543" t="s">
        <v>496</v>
      </c>
      <c r="DC268" s="544"/>
      <c r="DD268" s="544"/>
      <c r="DE268" s="544"/>
      <c r="DF268" s="544"/>
      <c r="DG268" s="544"/>
      <c r="DH268" s="544"/>
      <c r="DI268" s="544"/>
      <c r="DJ268" s="544"/>
      <c r="DK268" s="544"/>
      <c r="DL268" s="544"/>
      <c r="DM268" s="544"/>
      <c r="DN268" s="544"/>
      <c r="DO268" s="544"/>
      <c r="DP268" s="544"/>
      <c r="DQ268" s="544"/>
      <c r="DR268" s="544"/>
      <c r="DS268" s="544"/>
      <c r="DT268" s="544"/>
      <c r="DU268" s="544"/>
      <c r="DV268" s="544"/>
      <c r="DW268" s="545"/>
      <c r="DX268" s="451">
        <v>0</v>
      </c>
      <c r="DY268" s="451"/>
      <c r="DZ268" s="451"/>
      <c r="EA268" s="451"/>
      <c r="EB268" s="451"/>
      <c r="EC268" s="451"/>
      <c r="ED268" s="451"/>
      <c r="EE268" s="451">
        <v>0</v>
      </c>
      <c r="EF268" s="451"/>
      <c r="EG268" s="451"/>
      <c r="EH268" s="451"/>
      <c r="EI268" s="451"/>
      <c r="EJ268" s="451"/>
      <c r="EK268" s="451"/>
      <c r="EL268" s="479">
        <f t="shared" si="118"/>
        <v>0</v>
      </c>
      <c r="EM268" s="479"/>
      <c r="EN268" s="479"/>
      <c r="EO268" s="479"/>
      <c r="EP268" s="479"/>
      <c r="EQ268" s="479"/>
      <c r="ER268" s="479"/>
      <c r="ES268" s="451">
        <v>0</v>
      </c>
      <c r="ET268" s="451"/>
      <c r="EU268" s="451"/>
      <c r="EV268" s="451"/>
      <c r="EW268" s="451"/>
      <c r="EX268" s="451"/>
      <c r="EY268" s="451"/>
      <c r="EZ268" s="92"/>
      <c r="FA268" s="92"/>
      <c r="FB268" s="92"/>
      <c r="FC268" s="451">
        <v>0</v>
      </c>
      <c r="FD268" s="451"/>
      <c r="FE268" s="451"/>
      <c r="FF268" s="451"/>
      <c r="FG268" s="451">
        <v>0</v>
      </c>
      <c r="FH268" s="451"/>
      <c r="FI268" s="451"/>
      <c r="FJ268" s="451"/>
      <c r="FK268" s="479">
        <f t="shared" si="119"/>
        <v>0</v>
      </c>
      <c r="FL268" s="479"/>
      <c r="FM268" s="479"/>
      <c r="FN268" s="479"/>
      <c r="FO268" s="479"/>
      <c r="FP268" s="479"/>
      <c r="FQ268" s="479"/>
      <c r="FR268" s="451">
        <v>0</v>
      </c>
      <c r="FS268" s="451"/>
      <c r="FT268" s="451"/>
      <c r="FU268" s="451"/>
      <c r="FV268" s="451"/>
      <c r="FW268" s="451"/>
      <c r="FX268" s="451"/>
      <c r="FY268" s="451">
        <v>0</v>
      </c>
      <c r="FZ268" s="451"/>
      <c r="GA268" s="451"/>
      <c r="GB268" s="451"/>
      <c r="GC268" s="451"/>
      <c r="GD268" s="451"/>
      <c r="GE268" s="451"/>
      <c r="GF268" s="480">
        <f t="shared" si="120"/>
        <v>0</v>
      </c>
      <c r="GG268" s="480"/>
      <c r="GH268" s="480"/>
      <c r="GI268" s="480"/>
      <c r="GJ268" s="480"/>
      <c r="GK268" s="480"/>
      <c r="GL268" s="480"/>
      <c r="GM268" s="451">
        <v>0</v>
      </c>
      <c r="GN268" s="451"/>
      <c r="GO268" s="451"/>
      <c r="GP268" s="451"/>
      <c r="GQ268" s="451"/>
      <c r="GR268" s="451"/>
      <c r="GS268" s="451"/>
      <c r="GT268" s="480">
        <f t="shared" si="121"/>
        <v>0</v>
      </c>
      <c r="GU268" s="480"/>
      <c r="GV268" s="480"/>
      <c r="GW268" s="480"/>
      <c r="GX268" s="480"/>
      <c r="GY268" s="480"/>
      <c r="GZ268" s="480"/>
    </row>
    <row r="269" spans="2:208" ht="12.75" customHeight="1" thickBot="1">
      <c r="B269" s="540" t="s">
        <v>446</v>
      </c>
      <c r="C269" s="541"/>
      <c r="D269" s="541"/>
      <c r="E269" s="541"/>
      <c r="F269" s="541"/>
      <c r="G269" s="541"/>
      <c r="H269" s="541"/>
      <c r="I269" s="541"/>
      <c r="J269" s="541"/>
      <c r="K269" s="541"/>
      <c r="L269" s="541"/>
      <c r="M269" s="541"/>
      <c r="N269" s="541"/>
      <c r="O269" s="541"/>
      <c r="P269" s="541"/>
      <c r="Q269" s="541"/>
      <c r="R269" s="541"/>
      <c r="S269" s="541"/>
      <c r="T269" s="541"/>
      <c r="U269" s="541"/>
      <c r="V269" s="541"/>
      <c r="W269" s="542"/>
      <c r="X269" s="552">
        <f>SUM(X262:AD268)</f>
        <v>0</v>
      </c>
      <c r="Y269" s="552"/>
      <c r="Z269" s="552"/>
      <c r="AA269" s="552"/>
      <c r="AB269" s="552"/>
      <c r="AC269" s="552"/>
      <c r="AD269" s="552"/>
      <c r="AE269" s="552">
        <f>SUM(AE262:AK268)</f>
        <v>0</v>
      </c>
      <c r="AF269" s="552"/>
      <c r="AG269" s="552"/>
      <c r="AH269" s="552"/>
      <c r="AI269" s="552"/>
      <c r="AJ269" s="552"/>
      <c r="AK269" s="552"/>
      <c r="AL269" s="552">
        <f>SUM(AL262:AR268)</f>
        <v>0</v>
      </c>
      <c r="AM269" s="552"/>
      <c r="AN269" s="552"/>
      <c r="AO269" s="552"/>
      <c r="AP269" s="552"/>
      <c r="AQ269" s="552"/>
      <c r="AR269" s="552"/>
      <c r="AS269" s="552">
        <f>SUM(AS262:AY268)</f>
        <v>0</v>
      </c>
      <c r="AT269" s="552"/>
      <c r="AU269" s="552"/>
      <c r="AV269" s="552"/>
      <c r="AW269" s="552"/>
      <c r="AX269" s="552"/>
      <c r="AY269" s="552"/>
      <c r="BB269" s="481">
        <f>SUM(BB262:BE268)</f>
        <v>0</v>
      </c>
      <c r="BC269" s="481"/>
      <c r="BD269" s="481"/>
      <c r="BE269" s="481"/>
      <c r="BF269" s="481">
        <f>SUM(BF262:BI268)</f>
        <v>0</v>
      </c>
      <c r="BG269" s="481"/>
      <c r="BH269" s="481"/>
      <c r="BI269" s="481"/>
      <c r="BJ269" s="481">
        <f>SUM(BJ262:BP268)</f>
        <v>0</v>
      </c>
      <c r="BK269" s="481"/>
      <c r="BL269" s="481"/>
      <c r="BM269" s="481"/>
      <c r="BN269" s="481"/>
      <c r="BO269" s="481"/>
      <c r="BP269" s="481"/>
      <c r="BQ269" s="481">
        <f>SUM(BQ262:BW268)</f>
        <v>0</v>
      </c>
      <c r="BR269" s="481"/>
      <c r="BS269" s="481"/>
      <c r="BT269" s="481"/>
      <c r="BU269" s="481"/>
      <c r="BV269" s="481"/>
      <c r="BW269" s="481"/>
      <c r="BX269" s="481">
        <f>SUM(BX262:CD268)</f>
        <v>0</v>
      </c>
      <c r="BY269" s="481"/>
      <c r="BZ269" s="481"/>
      <c r="CA269" s="481"/>
      <c r="CB269" s="481"/>
      <c r="CC269" s="481"/>
      <c r="CD269" s="481"/>
      <c r="CE269" s="481">
        <f>SUM(CE262:CK268)</f>
        <v>0</v>
      </c>
      <c r="CF269" s="481"/>
      <c r="CG269" s="481"/>
      <c r="CH269" s="481"/>
      <c r="CI269" s="481"/>
      <c r="CJ269" s="481"/>
      <c r="CK269" s="481"/>
      <c r="CL269" s="481">
        <f>SUM(CL262:CR268)</f>
        <v>0</v>
      </c>
      <c r="CM269" s="481"/>
      <c r="CN269" s="481"/>
      <c r="CO269" s="481"/>
      <c r="CP269" s="481"/>
      <c r="CQ269" s="481"/>
      <c r="CR269" s="481"/>
      <c r="CS269" s="481">
        <f>SUM(CS262:CY268)</f>
        <v>0</v>
      </c>
      <c r="CT269" s="481"/>
      <c r="CU269" s="481"/>
      <c r="CV269" s="481"/>
      <c r="CW269" s="481"/>
      <c r="CX269" s="481"/>
      <c r="CY269" s="481"/>
      <c r="DB269" s="540" t="s">
        <v>497</v>
      </c>
      <c r="DC269" s="541"/>
      <c r="DD269" s="541"/>
      <c r="DE269" s="541"/>
      <c r="DF269" s="541"/>
      <c r="DG269" s="541"/>
      <c r="DH269" s="541"/>
      <c r="DI269" s="541"/>
      <c r="DJ269" s="541"/>
      <c r="DK269" s="541"/>
      <c r="DL269" s="541"/>
      <c r="DM269" s="541"/>
      <c r="DN269" s="541"/>
      <c r="DO269" s="541"/>
      <c r="DP269" s="541"/>
      <c r="DQ269" s="541"/>
      <c r="DR269" s="541"/>
      <c r="DS269" s="541"/>
      <c r="DT269" s="541"/>
      <c r="DU269" s="541"/>
      <c r="DV269" s="541"/>
      <c r="DW269" s="542"/>
      <c r="DX269" s="552">
        <f>SUM(DX261:ED268)</f>
        <v>0</v>
      </c>
      <c r="DY269" s="552"/>
      <c r="DZ269" s="552"/>
      <c r="EA269" s="552"/>
      <c r="EB269" s="552"/>
      <c r="EC269" s="552"/>
      <c r="ED269" s="552"/>
      <c r="EE269" s="552">
        <f>SUM(EE261:EK268)</f>
        <v>0</v>
      </c>
      <c r="EF269" s="552"/>
      <c r="EG269" s="552"/>
      <c r="EH269" s="552"/>
      <c r="EI269" s="552"/>
      <c r="EJ269" s="552"/>
      <c r="EK269" s="552"/>
      <c r="EL269" s="552">
        <f>SUM(EL261:ER268)</f>
        <v>0</v>
      </c>
      <c r="EM269" s="552"/>
      <c r="EN269" s="552"/>
      <c r="EO269" s="552"/>
      <c r="EP269" s="552"/>
      <c r="EQ269" s="552"/>
      <c r="ER269" s="552"/>
      <c r="ES269" s="552">
        <f>SUM(ES261:EY268)</f>
        <v>0</v>
      </c>
      <c r="ET269" s="552"/>
      <c r="EU269" s="552"/>
      <c r="EV269" s="552"/>
      <c r="EW269" s="552"/>
      <c r="EX269" s="552"/>
      <c r="EY269" s="552"/>
      <c r="FC269" s="481">
        <f>SUM(FC261:FF268)</f>
        <v>0</v>
      </c>
      <c r="FD269" s="481"/>
      <c r="FE269" s="481"/>
      <c r="FF269" s="481"/>
      <c r="FG269" s="481">
        <f>SUM(FG261:FJ268)</f>
        <v>0</v>
      </c>
      <c r="FH269" s="481"/>
      <c r="FI269" s="481"/>
      <c r="FJ269" s="481"/>
      <c r="FK269" s="481">
        <f>SUM(FK261:FQ268)</f>
        <v>0</v>
      </c>
      <c r="FL269" s="481"/>
      <c r="FM269" s="481"/>
      <c r="FN269" s="481"/>
      <c r="FO269" s="481"/>
      <c r="FP269" s="481"/>
      <c r="FQ269" s="481"/>
      <c r="FR269" s="481">
        <f>SUM(FR261:FX268)</f>
        <v>0</v>
      </c>
      <c r="FS269" s="481"/>
      <c r="FT269" s="481"/>
      <c r="FU269" s="481"/>
      <c r="FV269" s="481"/>
      <c r="FW269" s="481"/>
      <c r="FX269" s="481"/>
      <c r="FY269" s="481">
        <f>SUM(FY261:GE268)</f>
        <v>0</v>
      </c>
      <c r="FZ269" s="481"/>
      <c r="GA269" s="481"/>
      <c r="GB269" s="481"/>
      <c r="GC269" s="481"/>
      <c r="GD269" s="481"/>
      <c r="GE269" s="481"/>
      <c r="GF269" s="481">
        <f>SUM(GF261:GL268)</f>
        <v>0</v>
      </c>
      <c r="GG269" s="481"/>
      <c r="GH269" s="481"/>
      <c r="GI269" s="481"/>
      <c r="GJ269" s="481"/>
      <c r="GK269" s="481"/>
      <c r="GL269" s="481"/>
      <c r="GM269" s="481">
        <f>SUM(GM261:GS268)</f>
        <v>0</v>
      </c>
      <c r="GN269" s="481"/>
      <c r="GO269" s="481"/>
      <c r="GP269" s="481"/>
      <c r="GQ269" s="481"/>
      <c r="GR269" s="481"/>
      <c r="GS269" s="481"/>
      <c r="GT269" s="481">
        <f>SUM(GT261:GZ268)</f>
        <v>0</v>
      </c>
      <c r="GU269" s="481"/>
      <c r="GV269" s="481"/>
      <c r="GW269" s="481"/>
      <c r="GX269" s="481"/>
      <c r="GY269" s="481"/>
      <c r="GZ269" s="481"/>
    </row>
    <row r="270" spans="2:208" ht="12.75" customHeight="1" thickTop="1">
      <c r="B270" s="499" t="s">
        <v>447</v>
      </c>
      <c r="C270" s="500"/>
      <c r="D270" s="500"/>
      <c r="E270" s="500"/>
      <c r="F270" s="500"/>
      <c r="G270" s="500"/>
      <c r="H270" s="500"/>
      <c r="I270" s="500"/>
      <c r="J270" s="500"/>
      <c r="K270" s="500"/>
      <c r="L270" s="500"/>
      <c r="M270" s="500"/>
      <c r="N270" s="500"/>
      <c r="O270" s="500"/>
      <c r="P270" s="500"/>
      <c r="Q270" s="500"/>
      <c r="R270" s="500"/>
      <c r="S270" s="500"/>
      <c r="T270" s="500"/>
      <c r="U270" s="500"/>
      <c r="V270" s="500"/>
      <c r="W270" s="500"/>
      <c r="X270" s="478"/>
      <c r="Y270" s="478"/>
      <c r="Z270" s="478"/>
      <c r="AA270" s="478"/>
      <c r="AB270" s="478"/>
      <c r="AC270" s="478"/>
      <c r="AD270" s="478"/>
      <c r="AE270" s="478"/>
      <c r="AF270" s="478"/>
      <c r="AG270" s="478"/>
      <c r="AH270" s="478"/>
      <c r="AI270" s="478"/>
      <c r="AJ270" s="478"/>
      <c r="AK270" s="478"/>
      <c r="AL270" s="478"/>
      <c r="AM270" s="478"/>
      <c r="AN270" s="478"/>
      <c r="AO270" s="478"/>
      <c r="AP270" s="478"/>
      <c r="AQ270" s="478"/>
      <c r="AR270" s="478"/>
      <c r="AS270" s="478"/>
      <c r="AT270" s="478"/>
      <c r="AU270" s="478"/>
      <c r="AV270" s="478"/>
      <c r="AW270" s="478"/>
      <c r="AX270" s="478"/>
      <c r="AY270" s="478"/>
      <c r="BB270" s="478"/>
      <c r="BC270" s="478"/>
      <c r="BD270" s="478"/>
      <c r="BE270" s="478"/>
      <c r="BF270" s="478"/>
      <c r="BG270" s="478"/>
      <c r="BH270" s="478"/>
      <c r="BI270" s="478"/>
      <c r="BJ270" s="478"/>
      <c r="BK270" s="478"/>
      <c r="BL270" s="478"/>
      <c r="BM270" s="478"/>
      <c r="BN270" s="478"/>
      <c r="BO270" s="478"/>
      <c r="BP270" s="478"/>
      <c r="BQ270" s="478"/>
      <c r="BR270" s="478"/>
      <c r="BS270" s="478"/>
      <c r="BT270" s="478"/>
      <c r="BU270" s="478"/>
      <c r="BV270" s="478"/>
      <c r="BW270" s="478"/>
      <c r="BX270" s="478"/>
      <c r="BY270" s="478"/>
      <c r="BZ270" s="478"/>
      <c r="CA270" s="478"/>
      <c r="CB270" s="478"/>
      <c r="CC270" s="478"/>
      <c r="CD270" s="478"/>
      <c r="CE270" s="478"/>
      <c r="CF270" s="478"/>
      <c r="CG270" s="478"/>
      <c r="CH270" s="478"/>
      <c r="CI270" s="478"/>
      <c r="CJ270" s="478"/>
      <c r="CK270" s="478"/>
      <c r="CL270" s="478"/>
      <c r="CM270" s="478"/>
      <c r="CN270" s="478"/>
      <c r="CO270" s="478"/>
      <c r="CP270" s="478"/>
      <c r="CQ270" s="478"/>
      <c r="CR270" s="478"/>
      <c r="CS270" s="478"/>
      <c r="CT270" s="478"/>
      <c r="CU270" s="478"/>
      <c r="CV270" s="478"/>
      <c r="CW270" s="478"/>
      <c r="CX270" s="478"/>
      <c r="CY270" s="478"/>
      <c r="DB270" s="499" t="s">
        <v>498</v>
      </c>
      <c r="DC270" s="500"/>
      <c r="DD270" s="500"/>
      <c r="DE270" s="500"/>
      <c r="DF270" s="500"/>
      <c r="DG270" s="500"/>
      <c r="DH270" s="500"/>
      <c r="DI270" s="500"/>
      <c r="DJ270" s="500"/>
      <c r="DK270" s="500"/>
      <c r="DL270" s="500"/>
      <c r="DM270" s="500"/>
      <c r="DN270" s="500"/>
      <c r="DO270" s="500"/>
      <c r="DP270" s="500"/>
      <c r="DQ270" s="500"/>
      <c r="DR270" s="500"/>
      <c r="DS270" s="500"/>
      <c r="DT270" s="500"/>
      <c r="DU270" s="500"/>
      <c r="DV270" s="500"/>
      <c r="DW270" s="500"/>
      <c r="DX270" s="478"/>
      <c r="DY270" s="478"/>
      <c r="DZ270" s="478"/>
      <c r="EA270" s="478"/>
      <c r="EB270" s="478"/>
      <c r="EC270" s="478"/>
      <c r="ED270" s="478"/>
      <c r="EE270" s="478"/>
      <c r="EF270" s="478"/>
      <c r="EG270" s="478"/>
      <c r="EH270" s="478"/>
      <c r="EI270" s="478"/>
      <c r="EJ270" s="478"/>
      <c r="EK270" s="478"/>
      <c r="EL270" s="478"/>
      <c r="EM270" s="478"/>
      <c r="EN270" s="478"/>
      <c r="EO270" s="478"/>
      <c r="EP270" s="478"/>
      <c r="EQ270" s="478"/>
      <c r="ER270" s="478"/>
      <c r="ES270" s="478"/>
      <c r="ET270" s="478"/>
      <c r="EU270" s="478"/>
      <c r="EV270" s="478"/>
      <c r="EW270" s="478"/>
      <c r="EX270" s="478"/>
      <c r="EY270" s="478"/>
      <c r="FC270" s="478"/>
      <c r="FD270" s="478"/>
      <c r="FE270" s="478"/>
      <c r="FF270" s="478"/>
      <c r="FG270" s="478"/>
      <c r="FH270" s="478"/>
      <c r="FI270" s="478"/>
      <c r="FJ270" s="478"/>
      <c r="FK270" s="478"/>
      <c r="FL270" s="478"/>
      <c r="FM270" s="478"/>
      <c r="FN270" s="478"/>
      <c r="FO270" s="478"/>
      <c r="FP270" s="478"/>
      <c r="FQ270" s="478"/>
      <c r="FR270" s="478"/>
      <c r="FS270" s="478"/>
      <c r="FT270" s="478"/>
      <c r="FU270" s="478"/>
      <c r="FV270" s="478"/>
      <c r="FW270" s="478"/>
      <c r="FX270" s="478"/>
      <c r="FY270" s="478"/>
      <c r="FZ270" s="478"/>
      <c r="GA270" s="478"/>
      <c r="GB270" s="478"/>
      <c r="GC270" s="478"/>
      <c r="GD270" s="478"/>
      <c r="GE270" s="478"/>
      <c r="GF270" s="478"/>
      <c r="GG270" s="478"/>
      <c r="GH270" s="478"/>
      <c r="GI270" s="478"/>
      <c r="GJ270" s="478"/>
      <c r="GK270" s="478"/>
      <c r="GL270" s="478"/>
      <c r="GM270" s="478"/>
      <c r="GN270" s="478"/>
      <c r="GO270" s="478"/>
      <c r="GP270" s="478"/>
      <c r="GQ270" s="478"/>
      <c r="GR270" s="478"/>
      <c r="GS270" s="478"/>
      <c r="GT270" s="478"/>
      <c r="GU270" s="478"/>
      <c r="GV270" s="478"/>
      <c r="GW270" s="478"/>
      <c r="GX270" s="478"/>
      <c r="GY270" s="478"/>
      <c r="GZ270" s="478"/>
    </row>
    <row r="271" spans="2:208" ht="12.75" customHeight="1">
      <c r="B271" s="547" t="s">
        <v>448</v>
      </c>
      <c r="C271" s="548"/>
      <c r="D271" s="548"/>
      <c r="E271" s="548"/>
      <c r="F271" s="548"/>
      <c r="G271" s="548"/>
      <c r="H271" s="548"/>
      <c r="I271" s="548"/>
      <c r="J271" s="548"/>
      <c r="K271" s="548"/>
      <c r="L271" s="548"/>
      <c r="M271" s="548"/>
      <c r="N271" s="548"/>
      <c r="O271" s="548"/>
      <c r="P271" s="548"/>
      <c r="Q271" s="548"/>
      <c r="R271" s="548"/>
      <c r="S271" s="548"/>
      <c r="T271" s="548"/>
      <c r="U271" s="548"/>
      <c r="V271" s="548"/>
      <c r="W271" s="549"/>
      <c r="X271" s="451">
        <v>0</v>
      </c>
      <c r="Y271" s="451"/>
      <c r="Z271" s="451"/>
      <c r="AA271" s="451"/>
      <c r="AB271" s="451"/>
      <c r="AC271" s="451"/>
      <c r="AD271" s="451"/>
      <c r="AE271" s="451">
        <v>0</v>
      </c>
      <c r="AF271" s="451"/>
      <c r="AG271" s="451"/>
      <c r="AH271" s="451"/>
      <c r="AI271" s="451"/>
      <c r="AJ271" s="451"/>
      <c r="AK271" s="451"/>
      <c r="AL271" s="479">
        <f t="shared" ref="AL271:AL278" si="126">X271-AE271</f>
        <v>0</v>
      </c>
      <c r="AM271" s="479"/>
      <c r="AN271" s="479"/>
      <c r="AO271" s="479"/>
      <c r="AP271" s="479"/>
      <c r="AQ271" s="479"/>
      <c r="AR271" s="479"/>
      <c r="AS271" s="451">
        <v>0</v>
      </c>
      <c r="AT271" s="451"/>
      <c r="AU271" s="451"/>
      <c r="AV271" s="451"/>
      <c r="AW271" s="451"/>
      <c r="AX271" s="451"/>
      <c r="AY271" s="451"/>
      <c r="AZ271" s="92"/>
      <c r="BA271" s="92"/>
      <c r="BB271" s="451">
        <v>0</v>
      </c>
      <c r="BC271" s="451"/>
      <c r="BD271" s="451"/>
      <c r="BE271" s="451"/>
      <c r="BF271" s="451">
        <v>0</v>
      </c>
      <c r="BG271" s="451"/>
      <c r="BH271" s="451"/>
      <c r="BI271" s="451"/>
      <c r="BJ271" s="479">
        <f t="shared" ref="BJ271:BJ278" si="127">BB271-BF271+AS271+AL271+AE271-X271</f>
        <v>0</v>
      </c>
      <c r="BK271" s="479"/>
      <c r="BL271" s="479"/>
      <c r="BM271" s="479"/>
      <c r="BN271" s="479"/>
      <c r="BO271" s="479"/>
      <c r="BP271" s="479"/>
      <c r="BQ271" s="451">
        <v>0</v>
      </c>
      <c r="BR271" s="451"/>
      <c r="BS271" s="451"/>
      <c r="BT271" s="451"/>
      <c r="BU271" s="451"/>
      <c r="BV271" s="451"/>
      <c r="BW271" s="451"/>
      <c r="BX271" s="451">
        <v>0</v>
      </c>
      <c r="BY271" s="451"/>
      <c r="BZ271" s="451"/>
      <c r="CA271" s="451"/>
      <c r="CB271" s="451"/>
      <c r="CC271" s="451"/>
      <c r="CD271" s="451"/>
      <c r="CE271" s="480">
        <f t="shared" ref="CE271:CE278" si="128">BJ271-BQ271-BX271</f>
        <v>0</v>
      </c>
      <c r="CF271" s="480"/>
      <c r="CG271" s="480"/>
      <c r="CH271" s="480"/>
      <c r="CI271" s="480"/>
      <c r="CJ271" s="480"/>
      <c r="CK271" s="480"/>
      <c r="CL271" s="451">
        <v>0</v>
      </c>
      <c r="CM271" s="451"/>
      <c r="CN271" s="451"/>
      <c r="CO271" s="451"/>
      <c r="CP271" s="451"/>
      <c r="CQ271" s="451"/>
      <c r="CR271" s="451"/>
      <c r="CS271" s="480">
        <f t="shared" ref="CS271:CS278" si="129">CL271</f>
        <v>0</v>
      </c>
      <c r="CT271" s="480"/>
      <c r="CU271" s="480"/>
      <c r="CV271" s="480"/>
      <c r="CW271" s="480"/>
      <c r="CX271" s="480"/>
      <c r="CY271" s="480"/>
      <c r="DB271" s="547" t="s">
        <v>499</v>
      </c>
      <c r="DC271" s="548"/>
      <c r="DD271" s="548"/>
      <c r="DE271" s="548"/>
      <c r="DF271" s="548"/>
      <c r="DG271" s="548"/>
      <c r="DH271" s="548"/>
      <c r="DI271" s="548"/>
      <c r="DJ271" s="548"/>
      <c r="DK271" s="548"/>
      <c r="DL271" s="548"/>
      <c r="DM271" s="548"/>
      <c r="DN271" s="548"/>
      <c r="DO271" s="548"/>
      <c r="DP271" s="548"/>
      <c r="DQ271" s="548"/>
      <c r="DR271" s="548"/>
      <c r="DS271" s="548"/>
      <c r="DT271" s="548"/>
      <c r="DU271" s="548"/>
      <c r="DV271" s="548"/>
      <c r="DW271" s="549"/>
      <c r="DX271" s="451">
        <v>0</v>
      </c>
      <c r="DY271" s="451"/>
      <c r="DZ271" s="451"/>
      <c r="EA271" s="451"/>
      <c r="EB271" s="451"/>
      <c r="EC271" s="451"/>
      <c r="ED271" s="451"/>
      <c r="EE271" s="451">
        <v>0</v>
      </c>
      <c r="EF271" s="451"/>
      <c r="EG271" s="451"/>
      <c r="EH271" s="451"/>
      <c r="EI271" s="451"/>
      <c r="EJ271" s="451"/>
      <c r="EK271" s="451"/>
      <c r="EL271" s="479">
        <f t="shared" ref="EL271:EL278" si="130">DX271-EE271</f>
        <v>0</v>
      </c>
      <c r="EM271" s="479"/>
      <c r="EN271" s="479"/>
      <c r="EO271" s="479"/>
      <c r="EP271" s="479"/>
      <c r="EQ271" s="479"/>
      <c r="ER271" s="479"/>
      <c r="ES271" s="451">
        <v>0</v>
      </c>
      <c r="ET271" s="451"/>
      <c r="EU271" s="451"/>
      <c r="EV271" s="451"/>
      <c r="EW271" s="451"/>
      <c r="EX271" s="451"/>
      <c r="EY271" s="451"/>
      <c r="EZ271" s="92"/>
      <c r="FA271" s="92"/>
      <c r="FB271" s="92"/>
      <c r="FC271" s="451">
        <v>0</v>
      </c>
      <c r="FD271" s="451"/>
      <c r="FE271" s="451"/>
      <c r="FF271" s="451"/>
      <c r="FG271" s="451">
        <v>0</v>
      </c>
      <c r="FH271" s="451"/>
      <c r="FI271" s="451"/>
      <c r="FJ271" s="451"/>
      <c r="FK271" s="479">
        <f t="shared" ref="FK271:FK278" si="131">FC271-FG271+ES271+EL271+EE271-DX271</f>
        <v>0</v>
      </c>
      <c r="FL271" s="479"/>
      <c r="FM271" s="479"/>
      <c r="FN271" s="479"/>
      <c r="FO271" s="479"/>
      <c r="FP271" s="479"/>
      <c r="FQ271" s="479"/>
      <c r="FR271" s="451">
        <v>0</v>
      </c>
      <c r="FS271" s="451"/>
      <c r="FT271" s="451"/>
      <c r="FU271" s="451"/>
      <c r="FV271" s="451"/>
      <c r="FW271" s="451"/>
      <c r="FX271" s="451"/>
      <c r="FY271" s="451">
        <v>0</v>
      </c>
      <c r="FZ271" s="451"/>
      <c r="GA271" s="451"/>
      <c r="GB271" s="451"/>
      <c r="GC271" s="451"/>
      <c r="GD271" s="451"/>
      <c r="GE271" s="451"/>
      <c r="GF271" s="480">
        <f t="shared" ref="GF271:GF278" si="132">FK271-FR271-FY271</f>
        <v>0</v>
      </c>
      <c r="GG271" s="480"/>
      <c r="GH271" s="480"/>
      <c r="GI271" s="480"/>
      <c r="GJ271" s="480"/>
      <c r="GK271" s="480"/>
      <c r="GL271" s="480"/>
      <c r="GM271" s="451">
        <v>0</v>
      </c>
      <c r="GN271" s="451"/>
      <c r="GO271" s="451"/>
      <c r="GP271" s="451"/>
      <c r="GQ271" s="451"/>
      <c r="GR271" s="451"/>
      <c r="GS271" s="451"/>
      <c r="GT271" s="480">
        <f t="shared" ref="GT271:GT278" si="133">GM271</f>
        <v>0</v>
      </c>
      <c r="GU271" s="480"/>
      <c r="GV271" s="480"/>
      <c r="GW271" s="480"/>
      <c r="GX271" s="480"/>
      <c r="GY271" s="480"/>
      <c r="GZ271" s="480"/>
    </row>
    <row r="272" spans="2:208" ht="12.75" customHeight="1">
      <c r="B272" s="543" t="s">
        <v>449</v>
      </c>
      <c r="C272" s="544"/>
      <c r="D272" s="544"/>
      <c r="E272" s="544"/>
      <c r="F272" s="544"/>
      <c r="G272" s="544"/>
      <c r="H272" s="544"/>
      <c r="I272" s="544"/>
      <c r="J272" s="544"/>
      <c r="K272" s="544"/>
      <c r="L272" s="544"/>
      <c r="M272" s="544"/>
      <c r="N272" s="544"/>
      <c r="O272" s="544"/>
      <c r="P272" s="544"/>
      <c r="Q272" s="544"/>
      <c r="R272" s="544"/>
      <c r="S272" s="544"/>
      <c r="T272" s="544"/>
      <c r="U272" s="544"/>
      <c r="V272" s="544"/>
      <c r="W272" s="545"/>
      <c r="X272" s="451">
        <v>0</v>
      </c>
      <c r="Y272" s="451"/>
      <c r="Z272" s="451"/>
      <c r="AA272" s="451"/>
      <c r="AB272" s="451"/>
      <c r="AC272" s="451"/>
      <c r="AD272" s="451"/>
      <c r="AE272" s="451">
        <v>0</v>
      </c>
      <c r="AF272" s="451"/>
      <c r="AG272" s="451"/>
      <c r="AH272" s="451"/>
      <c r="AI272" s="451"/>
      <c r="AJ272" s="451"/>
      <c r="AK272" s="451"/>
      <c r="AL272" s="479">
        <f t="shared" si="126"/>
        <v>0</v>
      </c>
      <c r="AM272" s="479"/>
      <c r="AN272" s="479"/>
      <c r="AO272" s="479"/>
      <c r="AP272" s="479"/>
      <c r="AQ272" s="479"/>
      <c r="AR272" s="479"/>
      <c r="AS272" s="451">
        <v>0</v>
      </c>
      <c r="AT272" s="451"/>
      <c r="AU272" s="451"/>
      <c r="AV272" s="451"/>
      <c r="AW272" s="451"/>
      <c r="AX272" s="451"/>
      <c r="AY272" s="451"/>
      <c r="AZ272" s="92"/>
      <c r="BA272" s="92"/>
      <c r="BB272" s="451">
        <v>0</v>
      </c>
      <c r="BC272" s="451"/>
      <c r="BD272" s="451"/>
      <c r="BE272" s="451"/>
      <c r="BF272" s="451">
        <v>0</v>
      </c>
      <c r="BG272" s="451"/>
      <c r="BH272" s="451"/>
      <c r="BI272" s="451"/>
      <c r="BJ272" s="479">
        <f t="shared" si="127"/>
        <v>0</v>
      </c>
      <c r="BK272" s="479"/>
      <c r="BL272" s="479"/>
      <c r="BM272" s="479"/>
      <c r="BN272" s="479"/>
      <c r="BO272" s="479"/>
      <c r="BP272" s="479"/>
      <c r="BQ272" s="451">
        <v>0</v>
      </c>
      <c r="BR272" s="451"/>
      <c r="BS272" s="451"/>
      <c r="BT272" s="451"/>
      <c r="BU272" s="451"/>
      <c r="BV272" s="451"/>
      <c r="BW272" s="451"/>
      <c r="BX272" s="451">
        <v>0</v>
      </c>
      <c r="BY272" s="451"/>
      <c r="BZ272" s="451"/>
      <c r="CA272" s="451"/>
      <c r="CB272" s="451"/>
      <c r="CC272" s="451"/>
      <c r="CD272" s="451"/>
      <c r="CE272" s="480">
        <f t="shared" si="128"/>
        <v>0</v>
      </c>
      <c r="CF272" s="480"/>
      <c r="CG272" s="480"/>
      <c r="CH272" s="480"/>
      <c r="CI272" s="480"/>
      <c r="CJ272" s="480"/>
      <c r="CK272" s="480"/>
      <c r="CL272" s="451">
        <v>0</v>
      </c>
      <c r="CM272" s="451"/>
      <c r="CN272" s="451"/>
      <c r="CO272" s="451"/>
      <c r="CP272" s="451"/>
      <c r="CQ272" s="451"/>
      <c r="CR272" s="451"/>
      <c r="CS272" s="480">
        <f t="shared" si="129"/>
        <v>0</v>
      </c>
      <c r="CT272" s="480"/>
      <c r="CU272" s="480"/>
      <c r="CV272" s="480"/>
      <c r="CW272" s="480"/>
      <c r="CX272" s="480"/>
      <c r="CY272" s="480"/>
      <c r="DB272" s="543" t="s">
        <v>500</v>
      </c>
      <c r="DC272" s="544"/>
      <c r="DD272" s="544"/>
      <c r="DE272" s="544"/>
      <c r="DF272" s="544"/>
      <c r="DG272" s="544"/>
      <c r="DH272" s="544"/>
      <c r="DI272" s="544"/>
      <c r="DJ272" s="544"/>
      <c r="DK272" s="544"/>
      <c r="DL272" s="544"/>
      <c r="DM272" s="544"/>
      <c r="DN272" s="544"/>
      <c r="DO272" s="544"/>
      <c r="DP272" s="544"/>
      <c r="DQ272" s="544"/>
      <c r="DR272" s="544"/>
      <c r="DS272" s="544"/>
      <c r="DT272" s="544"/>
      <c r="DU272" s="544"/>
      <c r="DV272" s="544"/>
      <c r="DW272" s="545"/>
      <c r="DX272" s="451">
        <v>0</v>
      </c>
      <c r="DY272" s="451"/>
      <c r="DZ272" s="451"/>
      <c r="EA272" s="451"/>
      <c r="EB272" s="451"/>
      <c r="EC272" s="451"/>
      <c r="ED272" s="451"/>
      <c r="EE272" s="451">
        <v>0</v>
      </c>
      <c r="EF272" s="451"/>
      <c r="EG272" s="451"/>
      <c r="EH272" s="451"/>
      <c r="EI272" s="451"/>
      <c r="EJ272" s="451"/>
      <c r="EK272" s="451"/>
      <c r="EL272" s="479">
        <f t="shared" si="130"/>
        <v>0</v>
      </c>
      <c r="EM272" s="479"/>
      <c r="EN272" s="479"/>
      <c r="EO272" s="479"/>
      <c r="EP272" s="479"/>
      <c r="EQ272" s="479"/>
      <c r="ER272" s="479"/>
      <c r="ES272" s="451">
        <v>0</v>
      </c>
      <c r="ET272" s="451"/>
      <c r="EU272" s="451"/>
      <c r="EV272" s="451"/>
      <c r="EW272" s="451"/>
      <c r="EX272" s="451"/>
      <c r="EY272" s="451"/>
      <c r="EZ272" s="92"/>
      <c r="FA272" s="92"/>
      <c r="FB272" s="92"/>
      <c r="FC272" s="451">
        <v>0</v>
      </c>
      <c r="FD272" s="451"/>
      <c r="FE272" s="451"/>
      <c r="FF272" s="451"/>
      <c r="FG272" s="451">
        <v>0</v>
      </c>
      <c r="FH272" s="451"/>
      <c r="FI272" s="451"/>
      <c r="FJ272" s="451"/>
      <c r="FK272" s="479">
        <f t="shared" si="131"/>
        <v>0</v>
      </c>
      <c r="FL272" s="479"/>
      <c r="FM272" s="479"/>
      <c r="FN272" s="479"/>
      <c r="FO272" s="479"/>
      <c r="FP272" s="479"/>
      <c r="FQ272" s="479"/>
      <c r="FR272" s="451">
        <v>0</v>
      </c>
      <c r="FS272" s="451"/>
      <c r="FT272" s="451"/>
      <c r="FU272" s="451"/>
      <c r="FV272" s="451"/>
      <c r="FW272" s="451"/>
      <c r="FX272" s="451"/>
      <c r="FY272" s="451">
        <v>0</v>
      </c>
      <c r="FZ272" s="451"/>
      <c r="GA272" s="451"/>
      <c r="GB272" s="451"/>
      <c r="GC272" s="451"/>
      <c r="GD272" s="451"/>
      <c r="GE272" s="451"/>
      <c r="GF272" s="480">
        <f t="shared" si="132"/>
        <v>0</v>
      </c>
      <c r="GG272" s="480"/>
      <c r="GH272" s="480"/>
      <c r="GI272" s="480"/>
      <c r="GJ272" s="480"/>
      <c r="GK272" s="480"/>
      <c r="GL272" s="480"/>
      <c r="GM272" s="451">
        <v>0</v>
      </c>
      <c r="GN272" s="451"/>
      <c r="GO272" s="451"/>
      <c r="GP272" s="451"/>
      <c r="GQ272" s="451"/>
      <c r="GR272" s="451"/>
      <c r="GS272" s="451"/>
      <c r="GT272" s="480">
        <f t="shared" si="133"/>
        <v>0</v>
      </c>
      <c r="GU272" s="480"/>
      <c r="GV272" s="480"/>
      <c r="GW272" s="480"/>
      <c r="GX272" s="480"/>
      <c r="GY272" s="480"/>
      <c r="GZ272" s="480"/>
    </row>
    <row r="273" spans="2:208" ht="12.75" customHeight="1">
      <c r="B273" s="543" t="s">
        <v>450</v>
      </c>
      <c r="C273" s="544"/>
      <c r="D273" s="544"/>
      <c r="E273" s="544"/>
      <c r="F273" s="544"/>
      <c r="G273" s="544"/>
      <c r="H273" s="544"/>
      <c r="I273" s="544"/>
      <c r="J273" s="544"/>
      <c r="K273" s="544"/>
      <c r="L273" s="544"/>
      <c r="M273" s="544"/>
      <c r="N273" s="544"/>
      <c r="O273" s="544"/>
      <c r="P273" s="544"/>
      <c r="Q273" s="544"/>
      <c r="R273" s="544"/>
      <c r="S273" s="544"/>
      <c r="T273" s="544"/>
      <c r="U273" s="544"/>
      <c r="V273" s="544"/>
      <c r="W273" s="545"/>
      <c r="X273" s="451">
        <v>0</v>
      </c>
      <c r="Y273" s="451"/>
      <c r="Z273" s="451"/>
      <c r="AA273" s="451"/>
      <c r="AB273" s="451"/>
      <c r="AC273" s="451"/>
      <c r="AD273" s="451"/>
      <c r="AE273" s="451">
        <v>0</v>
      </c>
      <c r="AF273" s="451"/>
      <c r="AG273" s="451"/>
      <c r="AH273" s="451"/>
      <c r="AI273" s="451"/>
      <c r="AJ273" s="451"/>
      <c r="AK273" s="451"/>
      <c r="AL273" s="479">
        <f t="shared" si="126"/>
        <v>0</v>
      </c>
      <c r="AM273" s="479"/>
      <c r="AN273" s="479"/>
      <c r="AO273" s="479"/>
      <c r="AP273" s="479"/>
      <c r="AQ273" s="479"/>
      <c r="AR273" s="479"/>
      <c r="AS273" s="451">
        <v>0</v>
      </c>
      <c r="AT273" s="451"/>
      <c r="AU273" s="451"/>
      <c r="AV273" s="451"/>
      <c r="AW273" s="451"/>
      <c r="AX273" s="451"/>
      <c r="AY273" s="451"/>
      <c r="AZ273" s="92"/>
      <c r="BA273" s="92"/>
      <c r="BB273" s="451">
        <v>0</v>
      </c>
      <c r="BC273" s="451"/>
      <c r="BD273" s="451"/>
      <c r="BE273" s="451"/>
      <c r="BF273" s="451">
        <v>0</v>
      </c>
      <c r="BG273" s="451"/>
      <c r="BH273" s="451"/>
      <c r="BI273" s="451"/>
      <c r="BJ273" s="479">
        <f t="shared" si="127"/>
        <v>0</v>
      </c>
      <c r="BK273" s="479"/>
      <c r="BL273" s="479"/>
      <c r="BM273" s="479"/>
      <c r="BN273" s="479"/>
      <c r="BO273" s="479"/>
      <c r="BP273" s="479"/>
      <c r="BQ273" s="451">
        <v>0</v>
      </c>
      <c r="BR273" s="451"/>
      <c r="BS273" s="451"/>
      <c r="BT273" s="451"/>
      <c r="BU273" s="451"/>
      <c r="BV273" s="451"/>
      <c r="BW273" s="451"/>
      <c r="BX273" s="451">
        <v>0</v>
      </c>
      <c r="BY273" s="451"/>
      <c r="BZ273" s="451"/>
      <c r="CA273" s="451"/>
      <c r="CB273" s="451"/>
      <c r="CC273" s="451"/>
      <c r="CD273" s="451"/>
      <c r="CE273" s="480">
        <f t="shared" si="128"/>
        <v>0</v>
      </c>
      <c r="CF273" s="480"/>
      <c r="CG273" s="480"/>
      <c r="CH273" s="480"/>
      <c r="CI273" s="480"/>
      <c r="CJ273" s="480"/>
      <c r="CK273" s="480"/>
      <c r="CL273" s="451">
        <v>0</v>
      </c>
      <c r="CM273" s="451"/>
      <c r="CN273" s="451"/>
      <c r="CO273" s="451"/>
      <c r="CP273" s="451"/>
      <c r="CQ273" s="451"/>
      <c r="CR273" s="451"/>
      <c r="CS273" s="480">
        <f t="shared" si="129"/>
        <v>0</v>
      </c>
      <c r="CT273" s="480"/>
      <c r="CU273" s="480"/>
      <c r="CV273" s="480"/>
      <c r="CW273" s="480"/>
      <c r="CX273" s="480"/>
      <c r="CY273" s="480"/>
      <c r="DB273" s="543" t="s">
        <v>501</v>
      </c>
      <c r="DC273" s="544"/>
      <c r="DD273" s="544"/>
      <c r="DE273" s="544"/>
      <c r="DF273" s="544"/>
      <c r="DG273" s="544"/>
      <c r="DH273" s="544"/>
      <c r="DI273" s="544"/>
      <c r="DJ273" s="544"/>
      <c r="DK273" s="544"/>
      <c r="DL273" s="544"/>
      <c r="DM273" s="544"/>
      <c r="DN273" s="544"/>
      <c r="DO273" s="544"/>
      <c r="DP273" s="544"/>
      <c r="DQ273" s="544"/>
      <c r="DR273" s="544"/>
      <c r="DS273" s="544"/>
      <c r="DT273" s="544"/>
      <c r="DU273" s="544"/>
      <c r="DV273" s="544"/>
      <c r="DW273" s="545"/>
      <c r="DX273" s="451">
        <v>0</v>
      </c>
      <c r="DY273" s="451"/>
      <c r="DZ273" s="451"/>
      <c r="EA273" s="451"/>
      <c r="EB273" s="451"/>
      <c r="EC273" s="451"/>
      <c r="ED273" s="451"/>
      <c r="EE273" s="451">
        <v>0</v>
      </c>
      <c r="EF273" s="451"/>
      <c r="EG273" s="451"/>
      <c r="EH273" s="451"/>
      <c r="EI273" s="451"/>
      <c r="EJ273" s="451"/>
      <c r="EK273" s="451"/>
      <c r="EL273" s="479">
        <f t="shared" si="130"/>
        <v>0</v>
      </c>
      <c r="EM273" s="479"/>
      <c r="EN273" s="479"/>
      <c r="EO273" s="479"/>
      <c r="EP273" s="479"/>
      <c r="EQ273" s="479"/>
      <c r="ER273" s="479"/>
      <c r="ES273" s="451">
        <v>0</v>
      </c>
      <c r="ET273" s="451"/>
      <c r="EU273" s="451"/>
      <c r="EV273" s="451"/>
      <c r="EW273" s="451"/>
      <c r="EX273" s="451"/>
      <c r="EY273" s="451"/>
      <c r="EZ273" s="92"/>
      <c r="FA273" s="92"/>
      <c r="FB273" s="92"/>
      <c r="FC273" s="451">
        <v>0</v>
      </c>
      <c r="FD273" s="451"/>
      <c r="FE273" s="451"/>
      <c r="FF273" s="451"/>
      <c r="FG273" s="451">
        <v>0</v>
      </c>
      <c r="FH273" s="451"/>
      <c r="FI273" s="451"/>
      <c r="FJ273" s="451"/>
      <c r="FK273" s="479">
        <f t="shared" si="131"/>
        <v>0</v>
      </c>
      <c r="FL273" s="479"/>
      <c r="FM273" s="479"/>
      <c r="FN273" s="479"/>
      <c r="FO273" s="479"/>
      <c r="FP273" s="479"/>
      <c r="FQ273" s="479"/>
      <c r="FR273" s="451">
        <v>0</v>
      </c>
      <c r="FS273" s="451"/>
      <c r="FT273" s="451"/>
      <c r="FU273" s="451"/>
      <c r="FV273" s="451"/>
      <c r="FW273" s="451"/>
      <c r="FX273" s="451"/>
      <c r="FY273" s="451">
        <v>0</v>
      </c>
      <c r="FZ273" s="451"/>
      <c r="GA273" s="451"/>
      <c r="GB273" s="451"/>
      <c r="GC273" s="451"/>
      <c r="GD273" s="451"/>
      <c r="GE273" s="451"/>
      <c r="GF273" s="480">
        <f t="shared" si="132"/>
        <v>0</v>
      </c>
      <c r="GG273" s="480"/>
      <c r="GH273" s="480"/>
      <c r="GI273" s="480"/>
      <c r="GJ273" s="480"/>
      <c r="GK273" s="480"/>
      <c r="GL273" s="480"/>
      <c r="GM273" s="451">
        <v>0</v>
      </c>
      <c r="GN273" s="451"/>
      <c r="GO273" s="451"/>
      <c r="GP273" s="451"/>
      <c r="GQ273" s="451"/>
      <c r="GR273" s="451"/>
      <c r="GS273" s="451"/>
      <c r="GT273" s="480">
        <f t="shared" si="133"/>
        <v>0</v>
      </c>
      <c r="GU273" s="480"/>
      <c r="GV273" s="480"/>
      <c r="GW273" s="480"/>
      <c r="GX273" s="480"/>
      <c r="GY273" s="480"/>
      <c r="GZ273" s="480"/>
    </row>
    <row r="274" spans="2:208" ht="12.75" customHeight="1">
      <c r="B274" s="543" t="s">
        <v>451</v>
      </c>
      <c r="C274" s="544"/>
      <c r="D274" s="544"/>
      <c r="E274" s="544"/>
      <c r="F274" s="544"/>
      <c r="G274" s="544"/>
      <c r="H274" s="544"/>
      <c r="I274" s="544"/>
      <c r="J274" s="544"/>
      <c r="K274" s="544"/>
      <c r="L274" s="544"/>
      <c r="M274" s="544"/>
      <c r="N274" s="544"/>
      <c r="O274" s="544"/>
      <c r="P274" s="544"/>
      <c r="Q274" s="544"/>
      <c r="R274" s="544"/>
      <c r="S274" s="544"/>
      <c r="T274" s="544"/>
      <c r="U274" s="544"/>
      <c r="V274" s="544"/>
      <c r="W274" s="545"/>
      <c r="X274" s="451">
        <v>0</v>
      </c>
      <c r="Y274" s="451"/>
      <c r="Z274" s="451"/>
      <c r="AA274" s="451"/>
      <c r="AB274" s="451"/>
      <c r="AC274" s="451"/>
      <c r="AD274" s="451"/>
      <c r="AE274" s="451">
        <v>0</v>
      </c>
      <c r="AF274" s="451"/>
      <c r="AG274" s="451"/>
      <c r="AH274" s="451"/>
      <c r="AI274" s="451"/>
      <c r="AJ274" s="451"/>
      <c r="AK274" s="451"/>
      <c r="AL274" s="479">
        <f t="shared" si="126"/>
        <v>0</v>
      </c>
      <c r="AM274" s="479"/>
      <c r="AN274" s="479"/>
      <c r="AO274" s="479"/>
      <c r="AP274" s="479"/>
      <c r="AQ274" s="479"/>
      <c r="AR274" s="479"/>
      <c r="AS274" s="451">
        <v>0</v>
      </c>
      <c r="AT274" s="451"/>
      <c r="AU274" s="451"/>
      <c r="AV274" s="451"/>
      <c r="AW274" s="451"/>
      <c r="AX274" s="451"/>
      <c r="AY274" s="451"/>
      <c r="AZ274" s="92"/>
      <c r="BA274" s="92"/>
      <c r="BB274" s="451">
        <v>0</v>
      </c>
      <c r="BC274" s="451"/>
      <c r="BD274" s="451"/>
      <c r="BE274" s="451"/>
      <c r="BF274" s="451">
        <v>0</v>
      </c>
      <c r="BG274" s="451"/>
      <c r="BH274" s="451"/>
      <c r="BI274" s="451"/>
      <c r="BJ274" s="479">
        <f t="shared" si="127"/>
        <v>0</v>
      </c>
      <c r="BK274" s="479"/>
      <c r="BL274" s="479"/>
      <c r="BM274" s="479"/>
      <c r="BN274" s="479"/>
      <c r="BO274" s="479"/>
      <c r="BP274" s="479"/>
      <c r="BQ274" s="451">
        <v>0</v>
      </c>
      <c r="BR274" s="451"/>
      <c r="BS274" s="451"/>
      <c r="BT274" s="451"/>
      <c r="BU274" s="451"/>
      <c r="BV274" s="451"/>
      <c r="BW274" s="451"/>
      <c r="BX274" s="451">
        <v>0</v>
      </c>
      <c r="BY274" s="451"/>
      <c r="BZ274" s="451"/>
      <c r="CA274" s="451"/>
      <c r="CB274" s="451"/>
      <c r="CC274" s="451"/>
      <c r="CD274" s="451"/>
      <c r="CE274" s="480">
        <f t="shared" si="128"/>
        <v>0</v>
      </c>
      <c r="CF274" s="480"/>
      <c r="CG274" s="480"/>
      <c r="CH274" s="480"/>
      <c r="CI274" s="480"/>
      <c r="CJ274" s="480"/>
      <c r="CK274" s="480"/>
      <c r="CL274" s="451">
        <v>0</v>
      </c>
      <c r="CM274" s="451"/>
      <c r="CN274" s="451"/>
      <c r="CO274" s="451"/>
      <c r="CP274" s="451"/>
      <c r="CQ274" s="451"/>
      <c r="CR274" s="451"/>
      <c r="CS274" s="480">
        <f t="shared" si="129"/>
        <v>0</v>
      </c>
      <c r="CT274" s="480"/>
      <c r="CU274" s="480"/>
      <c r="CV274" s="480"/>
      <c r="CW274" s="480"/>
      <c r="CX274" s="480"/>
      <c r="CY274" s="480"/>
      <c r="DB274" s="543" t="s">
        <v>502</v>
      </c>
      <c r="DC274" s="544"/>
      <c r="DD274" s="544"/>
      <c r="DE274" s="544"/>
      <c r="DF274" s="544"/>
      <c r="DG274" s="544"/>
      <c r="DH274" s="544"/>
      <c r="DI274" s="544"/>
      <c r="DJ274" s="544"/>
      <c r="DK274" s="544"/>
      <c r="DL274" s="544"/>
      <c r="DM274" s="544"/>
      <c r="DN274" s="544"/>
      <c r="DO274" s="544"/>
      <c r="DP274" s="544"/>
      <c r="DQ274" s="544"/>
      <c r="DR274" s="544"/>
      <c r="DS274" s="544"/>
      <c r="DT274" s="544"/>
      <c r="DU274" s="544"/>
      <c r="DV274" s="544"/>
      <c r="DW274" s="545"/>
      <c r="DX274" s="451">
        <v>0</v>
      </c>
      <c r="DY274" s="451"/>
      <c r="DZ274" s="451"/>
      <c r="EA274" s="451"/>
      <c r="EB274" s="451"/>
      <c r="EC274" s="451"/>
      <c r="ED274" s="451"/>
      <c r="EE274" s="451">
        <v>0</v>
      </c>
      <c r="EF274" s="451"/>
      <c r="EG274" s="451"/>
      <c r="EH274" s="451"/>
      <c r="EI274" s="451"/>
      <c r="EJ274" s="451"/>
      <c r="EK274" s="451"/>
      <c r="EL274" s="479">
        <f t="shared" si="130"/>
        <v>0</v>
      </c>
      <c r="EM274" s="479"/>
      <c r="EN274" s="479"/>
      <c r="EO274" s="479"/>
      <c r="EP274" s="479"/>
      <c r="EQ274" s="479"/>
      <c r="ER274" s="479"/>
      <c r="ES274" s="451">
        <v>0</v>
      </c>
      <c r="ET274" s="451"/>
      <c r="EU274" s="451"/>
      <c r="EV274" s="451"/>
      <c r="EW274" s="451"/>
      <c r="EX274" s="451"/>
      <c r="EY274" s="451"/>
      <c r="EZ274" s="92"/>
      <c r="FA274" s="92"/>
      <c r="FB274" s="92"/>
      <c r="FC274" s="451">
        <v>0</v>
      </c>
      <c r="FD274" s="451"/>
      <c r="FE274" s="451"/>
      <c r="FF274" s="451"/>
      <c r="FG274" s="451">
        <v>0</v>
      </c>
      <c r="FH274" s="451"/>
      <c r="FI274" s="451"/>
      <c r="FJ274" s="451"/>
      <c r="FK274" s="479">
        <f t="shared" si="131"/>
        <v>0</v>
      </c>
      <c r="FL274" s="479"/>
      <c r="FM274" s="479"/>
      <c r="FN274" s="479"/>
      <c r="FO274" s="479"/>
      <c r="FP274" s="479"/>
      <c r="FQ274" s="479"/>
      <c r="FR274" s="451">
        <v>0</v>
      </c>
      <c r="FS274" s="451"/>
      <c r="FT274" s="451"/>
      <c r="FU274" s="451"/>
      <c r="FV274" s="451"/>
      <c r="FW274" s="451"/>
      <c r="FX274" s="451"/>
      <c r="FY274" s="451">
        <v>0</v>
      </c>
      <c r="FZ274" s="451"/>
      <c r="GA274" s="451"/>
      <c r="GB274" s="451"/>
      <c r="GC274" s="451"/>
      <c r="GD274" s="451"/>
      <c r="GE274" s="451"/>
      <c r="GF274" s="480">
        <f t="shared" si="132"/>
        <v>0</v>
      </c>
      <c r="GG274" s="480"/>
      <c r="GH274" s="480"/>
      <c r="GI274" s="480"/>
      <c r="GJ274" s="480"/>
      <c r="GK274" s="480"/>
      <c r="GL274" s="480"/>
      <c r="GM274" s="451">
        <v>0</v>
      </c>
      <c r="GN274" s="451"/>
      <c r="GO274" s="451"/>
      <c r="GP274" s="451"/>
      <c r="GQ274" s="451"/>
      <c r="GR274" s="451"/>
      <c r="GS274" s="451"/>
      <c r="GT274" s="480">
        <f t="shared" si="133"/>
        <v>0</v>
      </c>
      <c r="GU274" s="480"/>
      <c r="GV274" s="480"/>
      <c r="GW274" s="480"/>
      <c r="GX274" s="480"/>
      <c r="GY274" s="480"/>
      <c r="GZ274" s="480"/>
    </row>
    <row r="275" spans="2:208" ht="12.75" customHeight="1">
      <c r="B275" s="543" t="s">
        <v>452</v>
      </c>
      <c r="C275" s="544"/>
      <c r="D275" s="544"/>
      <c r="E275" s="544"/>
      <c r="F275" s="544"/>
      <c r="G275" s="544"/>
      <c r="H275" s="544"/>
      <c r="I275" s="544"/>
      <c r="J275" s="544"/>
      <c r="K275" s="544"/>
      <c r="L275" s="544"/>
      <c r="M275" s="544"/>
      <c r="N275" s="544"/>
      <c r="O275" s="544"/>
      <c r="P275" s="544"/>
      <c r="Q275" s="544"/>
      <c r="R275" s="544"/>
      <c r="S275" s="544"/>
      <c r="T275" s="544"/>
      <c r="U275" s="544"/>
      <c r="V275" s="544"/>
      <c r="W275" s="545"/>
      <c r="X275" s="451">
        <v>0</v>
      </c>
      <c r="Y275" s="451"/>
      <c r="Z275" s="451"/>
      <c r="AA275" s="451"/>
      <c r="AB275" s="451"/>
      <c r="AC275" s="451"/>
      <c r="AD275" s="451"/>
      <c r="AE275" s="451">
        <v>0</v>
      </c>
      <c r="AF275" s="451"/>
      <c r="AG275" s="451"/>
      <c r="AH275" s="451"/>
      <c r="AI275" s="451"/>
      <c r="AJ275" s="451"/>
      <c r="AK275" s="451"/>
      <c r="AL275" s="479">
        <f t="shared" si="126"/>
        <v>0</v>
      </c>
      <c r="AM275" s="479"/>
      <c r="AN275" s="479"/>
      <c r="AO275" s="479"/>
      <c r="AP275" s="479"/>
      <c r="AQ275" s="479"/>
      <c r="AR275" s="479"/>
      <c r="AS275" s="451">
        <v>0</v>
      </c>
      <c r="AT275" s="451"/>
      <c r="AU275" s="451"/>
      <c r="AV275" s="451"/>
      <c r="AW275" s="451"/>
      <c r="AX275" s="451"/>
      <c r="AY275" s="451"/>
      <c r="AZ275" s="92"/>
      <c r="BA275" s="92"/>
      <c r="BB275" s="451">
        <v>0</v>
      </c>
      <c r="BC275" s="451"/>
      <c r="BD275" s="451"/>
      <c r="BE275" s="451"/>
      <c r="BF275" s="451">
        <v>0</v>
      </c>
      <c r="BG275" s="451"/>
      <c r="BH275" s="451"/>
      <c r="BI275" s="451"/>
      <c r="BJ275" s="479">
        <f t="shared" si="127"/>
        <v>0</v>
      </c>
      <c r="BK275" s="479"/>
      <c r="BL275" s="479"/>
      <c r="BM275" s="479"/>
      <c r="BN275" s="479"/>
      <c r="BO275" s="479"/>
      <c r="BP275" s="479"/>
      <c r="BQ275" s="451">
        <v>0</v>
      </c>
      <c r="BR275" s="451"/>
      <c r="BS275" s="451"/>
      <c r="BT275" s="451"/>
      <c r="BU275" s="451"/>
      <c r="BV275" s="451"/>
      <c r="BW275" s="451"/>
      <c r="BX275" s="451">
        <v>0</v>
      </c>
      <c r="BY275" s="451"/>
      <c r="BZ275" s="451"/>
      <c r="CA275" s="451"/>
      <c r="CB275" s="451"/>
      <c r="CC275" s="451"/>
      <c r="CD275" s="451"/>
      <c r="CE275" s="480">
        <f t="shared" si="128"/>
        <v>0</v>
      </c>
      <c r="CF275" s="480"/>
      <c r="CG275" s="480"/>
      <c r="CH275" s="480"/>
      <c r="CI275" s="480"/>
      <c r="CJ275" s="480"/>
      <c r="CK275" s="480"/>
      <c r="CL275" s="451">
        <v>0</v>
      </c>
      <c r="CM275" s="451"/>
      <c r="CN275" s="451"/>
      <c r="CO275" s="451"/>
      <c r="CP275" s="451"/>
      <c r="CQ275" s="451"/>
      <c r="CR275" s="451"/>
      <c r="CS275" s="480">
        <f t="shared" si="129"/>
        <v>0</v>
      </c>
      <c r="CT275" s="480"/>
      <c r="CU275" s="480"/>
      <c r="CV275" s="480"/>
      <c r="CW275" s="480"/>
      <c r="CX275" s="480"/>
      <c r="CY275" s="480"/>
      <c r="DB275" s="543" t="s">
        <v>503</v>
      </c>
      <c r="DC275" s="544"/>
      <c r="DD275" s="544"/>
      <c r="DE275" s="544"/>
      <c r="DF275" s="544"/>
      <c r="DG275" s="544"/>
      <c r="DH275" s="544"/>
      <c r="DI275" s="544"/>
      <c r="DJ275" s="544"/>
      <c r="DK275" s="544"/>
      <c r="DL275" s="544"/>
      <c r="DM275" s="544"/>
      <c r="DN275" s="544"/>
      <c r="DO275" s="544"/>
      <c r="DP275" s="544"/>
      <c r="DQ275" s="544"/>
      <c r="DR275" s="544"/>
      <c r="DS275" s="544"/>
      <c r="DT275" s="544"/>
      <c r="DU275" s="544"/>
      <c r="DV275" s="544"/>
      <c r="DW275" s="545"/>
      <c r="DX275" s="451">
        <v>0</v>
      </c>
      <c r="DY275" s="451"/>
      <c r="DZ275" s="451"/>
      <c r="EA275" s="451"/>
      <c r="EB275" s="451"/>
      <c r="EC275" s="451"/>
      <c r="ED275" s="451"/>
      <c r="EE275" s="451">
        <v>0</v>
      </c>
      <c r="EF275" s="451"/>
      <c r="EG275" s="451"/>
      <c r="EH275" s="451"/>
      <c r="EI275" s="451"/>
      <c r="EJ275" s="451"/>
      <c r="EK275" s="451"/>
      <c r="EL275" s="479">
        <f t="shared" si="130"/>
        <v>0</v>
      </c>
      <c r="EM275" s="479"/>
      <c r="EN275" s="479"/>
      <c r="EO275" s="479"/>
      <c r="EP275" s="479"/>
      <c r="EQ275" s="479"/>
      <c r="ER275" s="479"/>
      <c r="ES275" s="451">
        <v>0</v>
      </c>
      <c r="ET275" s="451"/>
      <c r="EU275" s="451"/>
      <c r="EV275" s="451"/>
      <c r="EW275" s="451"/>
      <c r="EX275" s="451"/>
      <c r="EY275" s="451"/>
      <c r="EZ275" s="92"/>
      <c r="FA275" s="92"/>
      <c r="FB275" s="92"/>
      <c r="FC275" s="451">
        <v>0</v>
      </c>
      <c r="FD275" s="451"/>
      <c r="FE275" s="451"/>
      <c r="FF275" s="451"/>
      <c r="FG275" s="451">
        <v>0</v>
      </c>
      <c r="FH275" s="451"/>
      <c r="FI275" s="451"/>
      <c r="FJ275" s="451"/>
      <c r="FK275" s="479">
        <f t="shared" si="131"/>
        <v>0</v>
      </c>
      <c r="FL275" s="479"/>
      <c r="FM275" s="479"/>
      <c r="FN275" s="479"/>
      <c r="FO275" s="479"/>
      <c r="FP275" s="479"/>
      <c r="FQ275" s="479"/>
      <c r="FR275" s="451">
        <v>0</v>
      </c>
      <c r="FS275" s="451"/>
      <c r="FT275" s="451"/>
      <c r="FU275" s="451"/>
      <c r="FV275" s="451"/>
      <c r="FW275" s="451"/>
      <c r="FX275" s="451"/>
      <c r="FY275" s="451">
        <v>0</v>
      </c>
      <c r="FZ275" s="451"/>
      <c r="GA275" s="451"/>
      <c r="GB275" s="451"/>
      <c r="GC275" s="451"/>
      <c r="GD275" s="451"/>
      <c r="GE275" s="451"/>
      <c r="GF275" s="480">
        <f t="shared" si="132"/>
        <v>0</v>
      </c>
      <c r="GG275" s="480"/>
      <c r="GH275" s="480"/>
      <c r="GI275" s="480"/>
      <c r="GJ275" s="480"/>
      <c r="GK275" s="480"/>
      <c r="GL275" s="480"/>
      <c r="GM275" s="451">
        <v>0</v>
      </c>
      <c r="GN275" s="451"/>
      <c r="GO275" s="451"/>
      <c r="GP275" s="451"/>
      <c r="GQ275" s="451"/>
      <c r="GR275" s="451"/>
      <c r="GS275" s="451"/>
      <c r="GT275" s="480">
        <f t="shared" si="133"/>
        <v>0</v>
      </c>
      <c r="GU275" s="480"/>
      <c r="GV275" s="480"/>
      <c r="GW275" s="480"/>
      <c r="GX275" s="480"/>
      <c r="GY275" s="480"/>
      <c r="GZ275" s="480"/>
    </row>
    <row r="276" spans="2:208" ht="12.75" customHeight="1">
      <c r="B276" s="543" t="s">
        <v>453</v>
      </c>
      <c r="C276" s="544"/>
      <c r="D276" s="544"/>
      <c r="E276" s="544"/>
      <c r="F276" s="544"/>
      <c r="G276" s="544"/>
      <c r="H276" s="544"/>
      <c r="I276" s="544"/>
      <c r="J276" s="544"/>
      <c r="K276" s="544"/>
      <c r="L276" s="544"/>
      <c r="M276" s="544"/>
      <c r="N276" s="544"/>
      <c r="O276" s="544"/>
      <c r="P276" s="544"/>
      <c r="Q276" s="544"/>
      <c r="R276" s="544"/>
      <c r="S276" s="544"/>
      <c r="T276" s="544"/>
      <c r="U276" s="544"/>
      <c r="V276" s="544"/>
      <c r="W276" s="545"/>
      <c r="X276" s="451">
        <v>0</v>
      </c>
      <c r="Y276" s="451"/>
      <c r="Z276" s="451"/>
      <c r="AA276" s="451"/>
      <c r="AB276" s="451"/>
      <c r="AC276" s="451"/>
      <c r="AD276" s="451"/>
      <c r="AE276" s="451">
        <v>0</v>
      </c>
      <c r="AF276" s="451"/>
      <c r="AG276" s="451"/>
      <c r="AH276" s="451"/>
      <c r="AI276" s="451"/>
      <c r="AJ276" s="451"/>
      <c r="AK276" s="451"/>
      <c r="AL276" s="479">
        <f t="shared" si="126"/>
        <v>0</v>
      </c>
      <c r="AM276" s="479"/>
      <c r="AN276" s="479"/>
      <c r="AO276" s="479"/>
      <c r="AP276" s="479"/>
      <c r="AQ276" s="479"/>
      <c r="AR276" s="479"/>
      <c r="AS276" s="451">
        <v>0</v>
      </c>
      <c r="AT276" s="451"/>
      <c r="AU276" s="451"/>
      <c r="AV276" s="451"/>
      <c r="AW276" s="451"/>
      <c r="AX276" s="451"/>
      <c r="AY276" s="451"/>
      <c r="AZ276" s="92"/>
      <c r="BA276" s="92"/>
      <c r="BB276" s="451">
        <v>0</v>
      </c>
      <c r="BC276" s="451"/>
      <c r="BD276" s="451"/>
      <c r="BE276" s="451"/>
      <c r="BF276" s="451">
        <v>0</v>
      </c>
      <c r="BG276" s="451"/>
      <c r="BH276" s="451"/>
      <c r="BI276" s="451"/>
      <c r="BJ276" s="479">
        <f t="shared" si="127"/>
        <v>0</v>
      </c>
      <c r="BK276" s="479"/>
      <c r="BL276" s="479"/>
      <c r="BM276" s="479"/>
      <c r="BN276" s="479"/>
      <c r="BO276" s="479"/>
      <c r="BP276" s="479"/>
      <c r="BQ276" s="451">
        <v>0</v>
      </c>
      <c r="BR276" s="451"/>
      <c r="BS276" s="451"/>
      <c r="BT276" s="451"/>
      <c r="BU276" s="451"/>
      <c r="BV276" s="451"/>
      <c r="BW276" s="451"/>
      <c r="BX276" s="451">
        <v>0</v>
      </c>
      <c r="BY276" s="451"/>
      <c r="BZ276" s="451"/>
      <c r="CA276" s="451"/>
      <c r="CB276" s="451"/>
      <c r="CC276" s="451"/>
      <c r="CD276" s="451"/>
      <c r="CE276" s="480">
        <f t="shared" si="128"/>
        <v>0</v>
      </c>
      <c r="CF276" s="480"/>
      <c r="CG276" s="480"/>
      <c r="CH276" s="480"/>
      <c r="CI276" s="480"/>
      <c r="CJ276" s="480"/>
      <c r="CK276" s="480"/>
      <c r="CL276" s="451">
        <v>0</v>
      </c>
      <c r="CM276" s="451"/>
      <c r="CN276" s="451"/>
      <c r="CO276" s="451"/>
      <c r="CP276" s="451"/>
      <c r="CQ276" s="451"/>
      <c r="CR276" s="451"/>
      <c r="CS276" s="480">
        <f t="shared" si="129"/>
        <v>0</v>
      </c>
      <c r="CT276" s="480"/>
      <c r="CU276" s="480"/>
      <c r="CV276" s="480"/>
      <c r="CW276" s="480"/>
      <c r="CX276" s="480"/>
      <c r="CY276" s="480"/>
      <c r="DB276" s="543" t="s">
        <v>504</v>
      </c>
      <c r="DC276" s="544"/>
      <c r="DD276" s="544"/>
      <c r="DE276" s="544"/>
      <c r="DF276" s="544"/>
      <c r="DG276" s="544"/>
      <c r="DH276" s="544"/>
      <c r="DI276" s="544"/>
      <c r="DJ276" s="544"/>
      <c r="DK276" s="544"/>
      <c r="DL276" s="544"/>
      <c r="DM276" s="544"/>
      <c r="DN276" s="544"/>
      <c r="DO276" s="544"/>
      <c r="DP276" s="544"/>
      <c r="DQ276" s="544"/>
      <c r="DR276" s="544"/>
      <c r="DS276" s="544"/>
      <c r="DT276" s="544"/>
      <c r="DU276" s="544"/>
      <c r="DV276" s="544"/>
      <c r="DW276" s="545"/>
      <c r="DX276" s="451">
        <v>0</v>
      </c>
      <c r="DY276" s="451"/>
      <c r="DZ276" s="451"/>
      <c r="EA276" s="451"/>
      <c r="EB276" s="451"/>
      <c r="EC276" s="451"/>
      <c r="ED276" s="451"/>
      <c r="EE276" s="451">
        <v>0</v>
      </c>
      <c r="EF276" s="451"/>
      <c r="EG276" s="451"/>
      <c r="EH276" s="451"/>
      <c r="EI276" s="451"/>
      <c r="EJ276" s="451"/>
      <c r="EK276" s="451"/>
      <c r="EL276" s="479">
        <f t="shared" si="130"/>
        <v>0</v>
      </c>
      <c r="EM276" s="479"/>
      <c r="EN276" s="479"/>
      <c r="EO276" s="479"/>
      <c r="EP276" s="479"/>
      <c r="EQ276" s="479"/>
      <c r="ER276" s="479"/>
      <c r="ES276" s="451">
        <v>0</v>
      </c>
      <c r="ET276" s="451"/>
      <c r="EU276" s="451"/>
      <c r="EV276" s="451"/>
      <c r="EW276" s="451"/>
      <c r="EX276" s="451"/>
      <c r="EY276" s="451"/>
      <c r="EZ276" s="92"/>
      <c r="FA276" s="92"/>
      <c r="FB276" s="92"/>
      <c r="FC276" s="451">
        <v>0</v>
      </c>
      <c r="FD276" s="451"/>
      <c r="FE276" s="451"/>
      <c r="FF276" s="451"/>
      <c r="FG276" s="451">
        <v>0</v>
      </c>
      <c r="FH276" s="451"/>
      <c r="FI276" s="451"/>
      <c r="FJ276" s="451"/>
      <c r="FK276" s="479">
        <f t="shared" si="131"/>
        <v>0</v>
      </c>
      <c r="FL276" s="479"/>
      <c r="FM276" s="479"/>
      <c r="FN276" s="479"/>
      <c r="FO276" s="479"/>
      <c r="FP276" s="479"/>
      <c r="FQ276" s="479"/>
      <c r="FR276" s="451">
        <v>0</v>
      </c>
      <c r="FS276" s="451"/>
      <c r="FT276" s="451"/>
      <c r="FU276" s="451"/>
      <c r="FV276" s="451"/>
      <c r="FW276" s="451"/>
      <c r="FX276" s="451"/>
      <c r="FY276" s="451">
        <v>0</v>
      </c>
      <c r="FZ276" s="451"/>
      <c r="GA276" s="451"/>
      <c r="GB276" s="451"/>
      <c r="GC276" s="451"/>
      <c r="GD276" s="451"/>
      <c r="GE276" s="451"/>
      <c r="GF276" s="480">
        <f t="shared" si="132"/>
        <v>0</v>
      </c>
      <c r="GG276" s="480"/>
      <c r="GH276" s="480"/>
      <c r="GI276" s="480"/>
      <c r="GJ276" s="480"/>
      <c r="GK276" s="480"/>
      <c r="GL276" s="480"/>
      <c r="GM276" s="451">
        <v>0</v>
      </c>
      <c r="GN276" s="451"/>
      <c r="GO276" s="451"/>
      <c r="GP276" s="451"/>
      <c r="GQ276" s="451"/>
      <c r="GR276" s="451"/>
      <c r="GS276" s="451"/>
      <c r="GT276" s="480">
        <f t="shared" si="133"/>
        <v>0</v>
      </c>
      <c r="GU276" s="480"/>
      <c r="GV276" s="480"/>
      <c r="GW276" s="480"/>
      <c r="GX276" s="480"/>
      <c r="GY276" s="480"/>
      <c r="GZ276" s="480"/>
    </row>
    <row r="277" spans="2:208" ht="12.75" customHeight="1">
      <c r="B277" s="543" t="s">
        <v>454</v>
      </c>
      <c r="C277" s="544"/>
      <c r="D277" s="544"/>
      <c r="E277" s="544"/>
      <c r="F277" s="544"/>
      <c r="G277" s="544"/>
      <c r="H277" s="544"/>
      <c r="I277" s="544"/>
      <c r="J277" s="544"/>
      <c r="K277" s="544"/>
      <c r="L277" s="544"/>
      <c r="M277" s="544"/>
      <c r="N277" s="544"/>
      <c r="O277" s="544"/>
      <c r="P277" s="544"/>
      <c r="Q277" s="544"/>
      <c r="R277" s="544"/>
      <c r="S277" s="544"/>
      <c r="T277" s="544"/>
      <c r="U277" s="544"/>
      <c r="V277" s="544"/>
      <c r="W277" s="545"/>
      <c r="X277" s="451">
        <v>0</v>
      </c>
      <c r="Y277" s="451"/>
      <c r="Z277" s="451"/>
      <c r="AA277" s="451"/>
      <c r="AB277" s="451"/>
      <c r="AC277" s="451"/>
      <c r="AD277" s="451"/>
      <c r="AE277" s="451">
        <v>0</v>
      </c>
      <c r="AF277" s="451"/>
      <c r="AG277" s="451"/>
      <c r="AH277" s="451"/>
      <c r="AI277" s="451"/>
      <c r="AJ277" s="451"/>
      <c r="AK277" s="451"/>
      <c r="AL277" s="479">
        <f t="shared" si="126"/>
        <v>0</v>
      </c>
      <c r="AM277" s="479"/>
      <c r="AN277" s="479"/>
      <c r="AO277" s="479"/>
      <c r="AP277" s="479"/>
      <c r="AQ277" s="479"/>
      <c r="AR277" s="479"/>
      <c r="AS277" s="451">
        <v>0</v>
      </c>
      <c r="AT277" s="451"/>
      <c r="AU277" s="451"/>
      <c r="AV277" s="451"/>
      <c r="AW277" s="451"/>
      <c r="AX277" s="451"/>
      <c r="AY277" s="451"/>
      <c r="AZ277" s="92"/>
      <c r="BA277" s="92"/>
      <c r="BB277" s="451">
        <v>0</v>
      </c>
      <c r="BC277" s="451"/>
      <c r="BD277" s="451"/>
      <c r="BE277" s="451"/>
      <c r="BF277" s="451">
        <v>0</v>
      </c>
      <c r="BG277" s="451"/>
      <c r="BH277" s="451"/>
      <c r="BI277" s="451"/>
      <c r="BJ277" s="479">
        <f t="shared" si="127"/>
        <v>0</v>
      </c>
      <c r="BK277" s="479"/>
      <c r="BL277" s="479"/>
      <c r="BM277" s="479"/>
      <c r="BN277" s="479"/>
      <c r="BO277" s="479"/>
      <c r="BP277" s="479"/>
      <c r="BQ277" s="451">
        <v>0</v>
      </c>
      <c r="BR277" s="451"/>
      <c r="BS277" s="451"/>
      <c r="BT277" s="451"/>
      <c r="BU277" s="451"/>
      <c r="BV277" s="451"/>
      <c r="BW277" s="451"/>
      <c r="BX277" s="451">
        <v>0</v>
      </c>
      <c r="BY277" s="451"/>
      <c r="BZ277" s="451"/>
      <c r="CA277" s="451"/>
      <c r="CB277" s="451"/>
      <c r="CC277" s="451"/>
      <c r="CD277" s="451"/>
      <c r="CE277" s="480">
        <f t="shared" si="128"/>
        <v>0</v>
      </c>
      <c r="CF277" s="480"/>
      <c r="CG277" s="480"/>
      <c r="CH277" s="480"/>
      <c r="CI277" s="480"/>
      <c r="CJ277" s="480"/>
      <c r="CK277" s="480"/>
      <c r="CL277" s="451">
        <v>0</v>
      </c>
      <c r="CM277" s="451"/>
      <c r="CN277" s="451"/>
      <c r="CO277" s="451"/>
      <c r="CP277" s="451"/>
      <c r="CQ277" s="451"/>
      <c r="CR277" s="451"/>
      <c r="CS277" s="480">
        <f t="shared" si="129"/>
        <v>0</v>
      </c>
      <c r="CT277" s="480"/>
      <c r="CU277" s="480"/>
      <c r="CV277" s="480"/>
      <c r="CW277" s="480"/>
      <c r="CX277" s="480"/>
      <c r="CY277" s="480"/>
      <c r="DB277" s="543" t="s">
        <v>505</v>
      </c>
      <c r="DC277" s="544"/>
      <c r="DD277" s="544"/>
      <c r="DE277" s="544"/>
      <c r="DF277" s="544"/>
      <c r="DG277" s="544"/>
      <c r="DH277" s="544"/>
      <c r="DI277" s="544"/>
      <c r="DJ277" s="544"/>
      <c r="DK277" s="544"/>
      <c r="DL277" s="544"/>
      <c r="DM277" s="544"/>
      <c r="DN277" s="544"/>
      <c r="DO277" s="544"/>
      <c r="DP277" s="544"/>
      <c r="DQ277" s="544"/>
      <c r="DR277" s="544"/>
      <c r="DS277" s="544"/>
      <c r="DT277" s="544"/>
      <c r="DU277" s="544"/>
      <c r="DV277" s="544"/>
      <c r="DW277" s="545"/>
      <c r="DX277" s="451">
        <v>0</v>
      </c>
      <c r="DY277" s="451"/>
      <c r="DZ277" s="451"/>
      <c r="EA277" s="451"/>
      <c r="EB277" s="451"/>
      <c r="EC277" s="451"/>
      <c r="ED277" s="451"/>
      <c r="EE277" s="451">
        <v>0</v>
      </c>
      <c r="EF277" s="451"/>
      <c r="EG277" s="451"/>
      <c r="EH277" s="451"/>
      <c r="EI277" s="451"/>
      <c r="EJ277" s="451"/>
      <c r="EK277" s="451"/>
      <c r="EL277" s="479">
        <f t="shared" si="130"/>
        <v>0</v>
      </c>
      <c r="EM277" s="479"/>
      <c r="EN277" s="479"/>
      <c r="EO277" s="479"/>
      <c r="EP277" s="479"/>
      <c r="EQ277" s="479"/>
      <c r="ER277" s="479"/>
      <c r="ES277" s="451">
        <v>0</v>
      </c>
      <c r="ET277" s="451"/>
      <c r="EU277" s="451"/>
      <c r="EV277" s="451"/>
      <c r="EW277" s="451"/>
      <c r="EX277" s="451"/>
      <c r="EY277" s="451"/>
      <c r="EZ277" s="92"/>
      <c r="FA277" s="92"/>
      <c r="FB277" s="92"/>
      <c r="FC277" s="451">
        <v>0</v>
      </c>
      <c r="FD277" s="451"/>
      <c r="FE277" s="451"/>
      <c r="FF277" s="451"/>
      <c r="FG277" s="451">
        <v>0</v>
      </c>
      <c r="FH277" s="451"/>
      <c r="FI277" s="451"/>
      <c r="FJ277" s="451"/>
      <c r="FK277" s="479">
        <f t="shared" si="131"/>
        <v>0</v>
      </c>
      <c r="FL277" s="479"/>
      <c r="FM277" s="479"/>
      <c r="FN277" s="479"/>
      <c r="FO277" s="479"/>
      <c r="FP277" s="479"/>
      <c r="FQ277" s="479"/>
      <c r="FR277" s="451">
        <v>0</v>
      </c>
      <c r="FS277" s="451"/>
      <c r="FT277" s="451"/>
      <c r="FU277" s="451"/>
      <c r="FV277" s="451"/>
      <c r="FW277" s="451"/>
      <c r="FX277" s="451"/>
      <c r="FY277" s="451">
        <v>0</v>
      </c>
      <c r="FZ277" s="451"/>
      <c r="GA277" s="451"/>
      <c r="GB277" s="451"/>
      <c r="GC277" s="451"/>
      <c r="GD277" s="451"/>
      <c r="GE277" s="451"/>
      <c r="GF277" s="480">
        <f t="shared" si="132"/>
        <v>0</v>
      </c>
      <c r="GG277" s="480"/>
      <c r="GH277" s="480"/>
      <c r="GI277" s="480"/>
      <c r="GJ277" s="480"/>
      <c r="GK277" s="480"/>
      <c r="GL277" s="480"/>
      <c r="GM277" s="451">
        <v>0</v>
      </c>
      <c r="GN277" s="451"/>
      <c r="GO277" s="451"/>
      <c r="GP277" s="451"/>
      <c r="GQ277" s="451"/>
      <c r="GR277" s="451"/>
      <c r="GS277" s="451"/>
      <c r="GT277" s="480">
        <f t="shared" si="133"/>
        <v>0</v>
      </c>
      <c r="GU277" s="480"/>
      <c r="GV277" s="480"/>
      <c r="GW277" s="480"/>
      <c r="GX277" s="480"/>
      <c r="GY277" s="480"/>
      <c r="GZ277" s="480"/>
    </row>
    <row r="278" spans="2:208" ht="12.75" customHeight="1">
      <c r="B278" s="540" t="s">
        <v>456</v>
      </c>
      <c r="C278" s="541"/>
      <c r="D278" s="541"/>
      <c r="E278" s="541"/>
      <c r="F278" s="541"/>
      <c r="G278" s="541"/>
      <c r="H278" s="541"/>
      <c r="I278" s="541"/>
      <c r="J278" s="541"/>
      <c r="K278" s="541"/>
      <c r="L278" s="541"/>
      <c r="M278" s="541"/>
      <c r="N278" s="541"/>
      <c r="O278" s="541"/>
      <c r="P278" s="541"/>
      <c r="Q278" s="541"/>
      <c r="R278" s="541"/>
      <c r="S278" s="541"/>
      <c r="T278" s="541"/>
      <c r="U278" s="541"/>
      <c r="V278" s="541"/>
      <c r="W278" s="542"/>
      <c r="X278" s="451">
        <v>0</v>
      </c>
      <c r="Y278" s="451"/>
      <c r="Z278" s="451"/>
      <c r="AA278" s="451"/>
      <c r="AB278" s="451"/>
      <c r="AC278" s="451"/>
      <c r="AD278" s="451"/>
      <c r="AE278" s="451">
        <v>0</v>
      </c>
      <c r="AF278" s="451"/>
      <c r="AG278" s="451"/>
      <c r="AH278" s="451"/>
      <c r="AI278" s="451"/>
      <c r="AJ278" s="451"/>
      <c r="AK278" s="451"/>
      <c r="AL278" s="479">
        <f t="shared" si="126"/>
        <v>0</v>
      </c>
      <c r="AM278" s="479"/>
      <c r="AN278" s="479"/>
      <c r="AO278" s="479"/>
      <c r="AP278" s="479"/>
      <c r="AQ278" s="479"/>
      <c r="AR278" s="479"/>
      <c r="AS278" s="451">
        <v>0</v>
      </c>
      <c r="AT278" s="451"/>
      <c r="AU278" s="451"/>
      <c r="AV278" s="451"/>
      <c r="AW278" s="451"/>
      <c r="AX278" s="451"/>
      <c r="AY278" s="451"/>
      <c r="AZ278" s="92"/>
      <c r="BA278" s="92"/>
      <c r="BB278" s="451">
        <v>0</v>
      </c>
      <c r="BC278" s="451"/>
      <c r="BD278" s="451"/>
      <c r="BE278" s="451"/>
      <c r="BF278" s="451">
        <v>0</v>
      </c>
      <c r="BG278" s="451"/>
      <c r="BH278" s="451"/>
      <c r="BI278" s="451"/>
      <c r="BJ278" s="479">
        <f t="shared" si="127"/>
        <v>0</v>
      </c>
      <c r="BK278" s="479"/>
      <c r="BL278" s="479"/>
      <c r="BM278" s="479"/>
      <c r="BN278" s="479"/>
      <c r="BO278" s="479"/>
      <c r="BP278" s="479"/>
      <c r="BQ278" s="451">
        <v>0</v>
      </c>
      <c r="BR278" s="451"/>
      <c r="BS278" s="451"/>
      <c r="BT278" s="451"/>
      <c r="BU278" s="451"/>
      <c r="BV278" s="451"/>
      <c r="BW278" s="451"/>
      <c r="BX278" s="451">
        <v>0</v>
      </c>
      <c r="BY278" s="451"/>
      <c r="BZ278" s="451"/>
      <c r="CA278" s="451"/>
      <c r="CB278" s="451"/>
      <c r="CC278" s="451"/>
      <c r="CD278" s="451"/>
      <c r="CE278" s="480">
        <f t="shared" si="128"/>
        <v>0</v>
      </c>
      <c r="CF278" s="480"/>
      <c r="CG278" s="480"/>
      <c r="CH278" s="480"/>
      <c r="CI278" s="480"/>
      <c r="CJ278" s="480"/>
      <c r="CK278" s="480"/>
      <c r="CL278" s="451">
        <v>0</v>
      </c>
      <c r="CM278" s="451"/>
      <c r="CN278" s="451"/>
      <c r="CO278" s="451"/>
      <c r="CP278" s="451"/>
      <c r="CQ278" s="451"/>
      <c r="CR278" s="451"/>
      <c r="CS278" s="480">
        <f t="shared" si="129"/>
        <v>0</v>
      </c>
      <c r="CT278" s="480"/>
      <c r="CU278" s="480"/>
      <c r="CV278" s="480"/>
      <c r="CW278" s="480"/>
      <c r="CX278" s="480"/>
      <c r="CY278" s="480"/>
      <c r="DB278" s="540" t="s">
        <v>506</v>
      </c>
      <c r="DC278" s="541"/>
      <c r="DD278" s="541"/>
      <c r="DE278" s="541"/>
      <c r="DF278" s="541"/>
      <c r="DG278" s="541"/>
      <c r="DH278" s="541"/>
      <c r="DI278" s="541"/>
      <c r="DJ278" s="541"/>
      <c r="DK278" s="541"/>
      <c r="DL278" s="541"/>
      <c r="DM278" s="541"/>
      <c r="DN278" s="541"/>
      <c r="DO278" s="541"/>
      <c r="DP278" s="541"/>
      <c r="DQ278" s="541"/>
      <c r="DR278" s="541"/>
      <c r="DS278" s="541"/>
      <c r="DT278" s="541"/>
      <c r="DU278" s="541"/>
      <c r="DV278" s="541"/>
      <c r="DW278" s="542"/>
      <c r="DX278" s="451">
        <v>0</v>
      </c>
      <c r="DY278" s="451"/>
      <c r="DZ278" s="451"/>
      <c r="EA278" s="451"/>
      <c r="EB278" s="451"/>
      <c r="EC278" s="451"/>
      <c r="ED278" s="451"/>
      <c r="EE278" s="451">
        <v>0</v>
      </c>
      <c r="EF278" s="451"/>
      <c r="EG278" s="451"/>
      <c r="EH278" s="451"/>
      <c r="EI278" s="451"/>
      <c r="EJ278" s="451"/>
      <c r="EK278" s="451"/>
      <c r="EL278" s="479">
        <f t="shared" si="130"/>
        <v>0</v>
      </c>
      <c r="EM278" s="479"/>
      <c r="EN278" s="479"/>
      <c r="EO278" s="479"/>
      <c r="EP278" s="479"/>
      <c r="EQ278" s="479"/>
      <c r="ER278" s="479"/>
      <c r="ES278" s="451">
        <v>0</v>
      </c>
      <c r="ET278" s="451"/>
      <c r="EU278" s="451"/>
      <c r="EV278" s="451"/>
      <c r="EW278" s="451"/>
      <c r="EX278" s="451"/>
      <c r="EY278" s="451"/>
      <c r="EZ278" s="92"/>
      <c r="FA278" s="92"/>
      <c r="FB278" s="92"/>
      <c r="FC278" s="451">
        <v>0</v>
      </c>
      <c r="FD278" s="451"/>
      <c r="FE278" s="451"/>
      <c r="FF278" s="451"/>
      <c r="FG278" s="451">
        <v>0</v>
      </c>
      <c r="FH278" s="451"/>
      <c r="FI278" s="451"/>
      <c r="FJ278" s="451"/>
      <c r="FK278" s="479">
        <f t="shared" si="131"/>
        <v>0</v>
      </c>
      <c r="FL278" s="479"/>
      <c r="FM278" s="479"/>
      <c r="FN278" s="479"/>
      <c r="FO278" s="479"/>
      <c r="FP278" s="479"/>
      <c r="FQ278" s="479"/>
      <c r="FR278" s="451">
        <v>0</v>
      </c>
      <c r="FS278" s="451"/>
      <c r="FT278" s="451"/>
      <c r="FU278" s="451"/>
      <c r="FV278" s="451"/>
      <c r="FW278" s="451"/>
      <c r="FX278" s="451"/>
      <c r="FY278" s="451">
        <v>0</v>
      </c>
      <c r="FZ278" s="451"/>
      <c r="GA278" s="451"/>
      <c r="GB278" s="451"/>
      <c r="GC278" s="451"/>
      <c r="GD278" s="451"/>
      <c r="GE278" s="451"/>
      <c r="GF278" s="480">
        <f t="shared" si="132"/>
        <v>0</v>
      </c>
      <c r="GG278" s="480"/>
      <c r="GH278" s="480"/>
      <c r="GI278" s="480"/>
      <c r="GJ278" s="480"/>
      <c r="GK278" s="480"/>
      <c r="GL278" s="480"/>
      <c r="GM278" s="451">
        <v>0</v>
      </c>
      <c r="GN278" s="451"/>
      <c r="GO278" s="451"/>
      <c r="GP278" s="451"/>
      <c r="GQ278" s="451"/>
      <c r="GR278" s="451"/>
      <c r="GS278" s="451"/>
      <c r="GT278" s="480">
        <f t="shared" si="133"/>
        <v>0</v>
      </c>
      <c r="GU278" s="480"/>
      <c r="GV278" s="480"/>
      <c r="GW278" s="480"/>
      <c r="GX278" s="480"/>
      <c r="GY278" s="480"/>
      <c r="GZ278" s="480"/>
    </row>
    <row r="279" spans="2:208" ht="12.75" customHeight="1" thickBot="1">
      <c r="B279" s="511" t="s">
        <v>455</v>
      </c>
      <c r="C279" s="512"/>
      <c r="D279" s="512"/>
      <c r="E279" s="512"/>
      <c r="F279" s="512"/>
      <c r="G279" s="512"/>
      <c r="H279" s="512"/>
      <c r="I279" s="512"/>
      <c r="J279" s="512"/>
      <c r="K279" s="512"/>
      <c r="L279" s="512"/>
      <c r="M279" s="512"/>
      <c r="N279" s="512"/>
      <c r="O279" s="512"/>
      <c r="P279" s="512"/>
      <c r="Q279" s="512"/>
      <c r="R279" s="512"/>
      <c r="S279" s="512"/>
      <c r="T279" s="512"/>
      <c r="U279" s="512"/>
      <c r="V279" s="512"/>
      <c r="W279" s="435"/>
      <c r="X279" s="447">
        <f>SUM(X271:AD278)</f>
        <v>0</v>
      </c>
      <c r="Y279" s="447"/>
      <c r="Z279" s="447"/>
      <c r="AA279" s="447"/>
      <c r="AB279" s="447"/>
      <c r="AC279" s="447"/>
      <c r="AD279" s="447"/>
      <c r="AE279" s="447">
        <f>SUM(AE271:AK278)</f>
        <v>0</v>
      </c>
      <c r="AF279" s="447"/>
      <c r="AG279" s="447"/>
      <c r="AH279" s="447"/>
      <c r="AI279" s="447"/>
      <c r="AJ279" s="447"/>
      <c r="AK279" s="447"/>
      <c r="AL279" s="447">
        <f>SUM(AL271:AR278)</f>
        <v>0</v>
      </c>
      <c r="AM279" s="447"/>
      <c r="AN279" s="447"/>
      <c r="AO279" s="447"/>
      <c r="AP279" s="447"/>
      <c r="AQ279" s="447"/>
      <c r="AR279" s="447"/>
      <c r="AS279" s="447">
        <f>SUM(AS271:AY278)</f>
        <v>0</v>
      </c>
      <c r="AT279" s="447"/>
      <c r="AU279" s="447"/>
      <c r="AV279" s="447"/>
      <c r="AW279" s="447"/>
      <c r="AX279" s="447"/>
      <c r="AY279" s="447"/>
      <c r="BB279" s="447">
        <f>SUM(BB271:BE278)</f>
        <v>0</v>
      </c>
      <c r="BC279" s="447"/>
      <c r="BD279" s="447"/>
      <c r="BE279" s="447"/>
      <c r="BF279" s="447">
        <f>SUM(BF271:BI278)</f>
        <v>0</v>
      </c>
      <c r="BG279" s="447"/>
      <c r="BH279" s="447"/>
      <c r="BI279" s="447"/>
      <c r="BJ279" s="447">
        <f>SUM(BJ271:BP278)</f>
        <v>0</v>
      </c>
      <c r="BK279" s="447"/>
      <c r="BL279" s="447"/>
      <c r="BM279" s="447"/>
      <c r="BN279" s="447"/>
      <c r="BO279" s="447"/>
      <c r="BP279" s="447"/>
      <c r="BQ279" s="447">
        <f>SUM(BQ271:BW278)</f>
        <v>0</v>
      </c>
      <c r="BR279" s="447"/>
      <c r="BS279" s="447"/>
      <c r="BT279" s="447"/>
      <c r="BU279" s="447"/>
      <c r="BV279" s="447"/>
      <c r="BW279" s="447"/>
      <c r="BX279" s="447">
        <f>SUM(BX271:CD278)</f>
        <v>0</v>
      </c>
      <c r="BY279" s="447"/>
      <c r="BZ279" s="447"/>
      <c r="CA279" s="447"/>
      <c r="CB279" s="447"/>
      <c r="CC279" s="447"/>
      <c r="CD279" s="447"/>
      <c r="CE279" s="447">
        <f>SUM(CE271:CK278)</f>
        <v>0</v>
      </c>
      <c r="CF279" s="447"/>
      <c r="CG279" s="447"/>
      <c r="CH279" s="447"/>
      <c r="CI279" s="447"/>
      <c r="CJ279" s="447"/>
      <c r="CK279" s="447"/>
      <c r="CL279" s="447">
        <f>SUM(CL271:CR278)</f>
        <v>0</v>
      </c>
      <c r="CM279" s="447"/>
      <c r="CN279" s="447"/>
      <c r="CO279" s="447"/>
      <c r="CP279" s="447"/>
      <c r="CQ279" s="447"/>
      <c r="CR279" s="447"/>
      <c r="CS279" s="447">
        <f>SUM(CS271:CY278)</f>
        <v>0</v>
      </c>
      <c r="CT279" s="447"/>
      <c r="CU279" s="447"/>
      <c r="CV279" s="447"/>
      <c r="CW279" s="447"/>
      <c r="CX279" s="447"/>
      <c r="CY279" s="447"/>
      <c r="DB279" s="511" t="s">
        <v>507</v>
      </c>
      <c r="DC279" s="512"/>
      <c r="DD279" s="512"/>
      <c r="DE279" s="512"/>
      <c r="DF279" s="512"/>
      <c r="DG279" s="512"/>
      <c r="DH279" s="512"/>
      <c r="DI279" s="512"/>
      <c r="DJ279" s="512"/>
      <c r="DK279" s="512"/>
      <c r="DL279" s="512"/>
      <c r="DM279" s="512"/>
      <c r="DN279" s="512"/>
      <c r="DO279" s="512"/>
      <c r="DP279" s="512"/>
      <c r="DQ279" s="512"/>
      <c r="DR279" s="512"/>
      <c r="DS279" s="512"/>
      <c r="DT279" s="512"/>
      <c r="DU279" s="512"/>
      <c r="DV279" s="512"/>
      <c r="DW279" s="435"/>
      <c r="DX279" s="447">
        <f>SUM(DX271:ED278)</f>
        <v>0</v>
      </c>
      <c r="DY279" s="447"/>
      <c r="DZ279" s="447"/>
      <c r="EA279" s="447"/>
      <c r="EB279" s="447"/>
      <c r="EC279" s="447"/>
      <c r="ED279" s="447"/>
      <c r="EE279" s="447">
        <f>SUM(EE271:EK278)</f>
        <v>0</v>
      </c>
      <c r="EF279" s="447"/>
      <c r="EG279" s="447"/>
      <c r="EH279" s="447"/>
      <c r="EI279" s="447"/>
      <c r="EJ279" s="447"/>
      <c r="EK279" s="447"/>
      <c r="EL279" s="447">
        <f>SUM(EL271:ER278)</f>
        <v>0</v>
      </c>
      <c r="EM279" s="447"/>
      <c r="EN279" s="447"/>
      <c r="EO279" s="447"/>
      <c r="EP279" s="447"/>
      <c r="EQ279" s="447"/>
      <c r="ER279" s="447"/>
      <c r="ES279" s="447">
        <f>SUM(ES271:EY278)</f>
        <v>0</v>
      </c>
      <c r="ET279" s="447"/>
      <c r="EU279" s="447"/>
      <c r="EV279" s="447"/>
      <c r="EW279" s="447"/>
      <c r="EX279" s="447"/>
      <c r="EY279" s="447"/>
      <c r="FC279" s="447">
        <f>SUM(FC271:FF278)</f>
        <v>0</v>
      </c>
      <c r="FD279" s="447"/>
      <c r="FE279" s="447"/>
      <c r="FF279" s="447"/>
      <c r="FG279" s="447">
        <f>SUM(FG271:FJ278)</f>
        <v>0</v>
      </c>
      <c r="FH279" s="447"/>
      <c r="FI279" s="447"/>
      <c r="FJ279" s="447"/>
      <c r="FK279" s="447">
        <f>SUM(FK271:FQ278)</f>
        <v>0</v>
      </c>
      <c r="FL279" s="447"/>
      <c r="FM279" s="447"/>
      <c r="FN279" s="447"/>
      <c r="FO279" s="447"/>
      <c r="FP279" s="447"/>
      <c r="FQ279" s="447"/>
      <c r="FR279" s="447">
        <f>SUM(FR271:FX278)</f>
        <v>0</v>
      </c>
      <c r="FS279" s="447"/>
      <c r="FT279" s="447"/>
      <c r="FU279" s="447"/>
      <c r="FV279" s="447"/>
      <c r="FW279" s="447"/>
      <c r="FX279" s="447"/>
      <c r="FY279" s="447">
        <f>SUM(FY271:GE278)</f>
        <v>0</v>
      </c>
      <c r="FZ279" s="447"/>
      <c r="GA279" s="447"/>
      <c r="GB279" s="447"/>
      <c r="GC279" s="447"/>
      <c r="GD279" s="447"/>
      <c r="GE279" s="447"/>
      <c r="GF279" s="447">
        <f>SUM(GF271:GL278)</f>
        <v>0</v>
      </c>
      <c r="GG279" s="447"/>
      <c r="GH279" s="447"/>
      <c r="GI279" s="447"/>
      <c r="GJ279" s="447"/>
      <c r="GK279" s="447"/>
      <c r="GL279" s="447"/>
      <c r="GM279" s="447">
        <f>SUM(GM271:GS278)</f>
        <v>0</v>
      </c>
      <c r="GN279" s="447"/>
      <c r="GO279" s="447"/>
      <c r="GP279" s="447"/>
      <c r="GQ279" s="447"/>
      <c r="GR279" s="447"/>
      <c r="GS279" s="447"/>
      <c r="GT279" s="447">
        <f>SUM(GT271:GZ278)</f>
        <v>0</v>
      </c>
      <c r="GU279" s="447"/>
      <c r="GV279" s="447"/>
      <c r="GW279" s="447"/>
      <c r="GX279" s="447"/>
      <c r="GY279" s="447"/>
      <c r="GZ279" s="447"/>
    </row>
    <row r="280" spans="2:208" ht="12.75" customHeight="1" thickTop="1">
      <c r="B280" s="547" t="s">
        <v>457</v>
      </c>
      <c r="C280" s="548"/>
      <c r="D280" s="548"/>
      <c r="E280" s="548"/>
      <c r="F280" s="548"/>
      <c r="G280" s="548"/>
      <c r="H280" s="548"/>
      <c r="I280" s="548"/>
      <c r="J280" s="548"/>
      <c r="K280" s="548"/>
      <c r="L280" s="548"/>
      <c r="M280" s="548"/>
      <c r="N280" s="548"/>
      <c r="O280" s="548"/>
      <c r="P280" s="548"/>
      <c r="Q280" s="548"/>
      <c r="R280" s="548"/>
      <c r="S280" s="548"/>
      <c r="T280" s="548"/>
      <c r="U280" s="548"/>
      <c r="V280" s="548"/>
      <c r="W280" s="549"/>
      <c r="X280" s="483"/>
      <c r="Y280" s="483"/>
      <c r="Z280" s="483"/>
      <c r="AA280" s="483"/>
      <c r="AB280" s="483"/>
      <c r="AC280" s="483"/>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3"/>
      <c r="AY280" s="483"/>
      <c r="BB280" s="478"/>
      <c r="BC280" s="478"/>
      <c r="BD280" s="478"/>
      <c r="BE280" s="478"/>
      <c r="BF280" s="478"/>
      <c r="BG280" s="478"/>
      <c r="BH280" s="478"/>
      <c r="BI280" s="478"/>
      <c r="BJ280" s="478"/>
      <c r="BK280" s="478"/>
      <c r="BL280" s="478"/>
      <c r="BM280" s="478"/>
      <c r="BN280" s="478"/>
      <c r="BO280" s="478"/>
      <c r="BP280" s="478"/>
      <c r="BQ280" s="478"/>
      <c r="BR280" s="478"/>
      <c r="BS280" s="478"/>
      <c r="BT280" s="478"/>
      <c r="BU280" s="478"/>
      <c r="BV280" s="478"/>
      <c r="BW280" s="478"/>
      <c r="BX280" s="478"/>
      <c r="BY280" s="478"/>
      <c r="BZ280" s="478"/>
      <c r="CA280" s="478"/>
      <c r="CB280" s="478"/>
      <c r="CC280" s="478"/>
      <c r="CD280" s="478"/>
      <c r="CE280" s="478"/>
      <c r="CF280" s="478"/>
      <c r="CG280" s="478"/>
      <c r="CH280" s="478"/>
      <c r="CI280" s="478"/>
      <c r="CJ280" s="478"/>
      <c r="CK280" s="478"/>
      <c r="CL280" s="478"/>
      <c r="CM280" s="478"/>
      <c r="CN280" s="478"/>
      <c r="CO280" s="478"/>
      <c r="CP280" s="478"/>
      <c r="CQ280" s="478"/>
      <c r="CR280" s="478"/>
      <c r="CS280" s="478"/>
      <c r="CT280" s="478"/>
      <c r="CU280" s="478"/>
      <c r="CV280" s="478"/>
      <c r="CW280" s="478"/>
      <c r="CX280" s="478"/>
      <c r="CY280" s="478"/>
      <c r="DB280" s="547" t="s">
        <v>508</v>
      </c>
      <c r="DC280" s="548"/>
      <c r="DD280" s="548"/>
      <c r="DE280" s="548"/>
      <c r="DF280" s="548"/>
      <c r="DG280" s="548"/>
      <c r="DH280" s="548"/>
      <c r="DI280" s="548"/>
      <c r="DJ280" s="548"/>
      <c r="DK280" s="548"/>
      <c r="DL280" s="548"/>
      <c r="DM280" s="548"/>
      <c r="DN280" s="548"/>
      <c r="DO280" s="548"/>
      <c r="DP280" s="548"/>
      <c r="DQ280" s="548"/>
      <c r="DR280" s="548"/>
      <c r="DS280" s="548"/>
      <c r="DT280" s="548"/>
      <c r="DU280" s="548"/>
      <c r="DV280" s="548"/>
      <c r="DW280" s="549"/>
      <c r="DX280" s="483"/>
      <c r="DY280" s="483"/>
      <c r="DZ280" s="483"/>
      <c r="EA280" s="483"/>
      <c r="EB280" s="483"/>
      <c r="EC280" s="483"/>
      <c r="ED280" s="483"/>
      <c r="EE280" s="483"/>
      <c r="EF280" s="483"/>
      <c r="EG280" s="483"/>
      <c r="EH280" s="483"/>
      <c r="EI280" s="483"/>
      <c r="EJ280" s="483"/>
      <c r="EK280" s="483"/>
      <c r="EL280" s="483"/>
      <c r="EM280" s="483"/>
      <c r="EN280" s="483"/>
      <c r="EO280" s="483"/>
      <c r="EP280" s="483"/>
      <c r="EQ280" s="483"/>
      <c r="ER280" s="483"/>
      <c r="ES280" s="483"/>
      <c r="ET280" s="483"/>
      <c r="EU280" s="483"/>
      <c r="EV280" s="483"/>
      <c r="EW280" s="483"/>
      <c r="EX280" s="483"/>
      <c r="EY280" s="483"/>
      <c r="FC280" s="478"/>
      <c r="FD280" s="478"/>
      <c r="FE280" s="478"/>
      <c r="FF280" s="478"/>
      <c r="FG280" s="478"/>
      <c r="FH280" s="478"/>
      <c r="FI280" s="478"/>
      <c r="FJ280" s="478"/>
      <c r="FK280" s="478"/>
      <c r="FL280" s="478"/>
      <c r="FM280" s="478"/>
      <c r="FN280" s="478"/>
      <c r="FO280" s="478"/>
      <c r="FP280" s="478"/>
      <c r="FQ280" s="478"/>
      <c r="FR280" s="478"/>
      <c r="FS280" s="478"/>
      <c r="FT280" s="478"/>
      <c r="FU280" s="478"/>
      <c r="FV280" s="478"/>
      <c r="FW280" s="478"/>
      <c r="FX280" s="478"/>
      <c r="FY280" s="478"/>
      <c r="FZ280" s="478"/>
      <c r="GA280" s="478"/>
      <c r="GB280" s="478"/>
      <c r="GC280" s="478"/>
      <c r="GD280" s="478"/>
      <c r="GE280" s="478"/>
      <c r="GF280" s="478"/>
      <c r="GG280" s="478"/>
      <c r="GH280" s="478"/>
      <c r="GI280" s="478"/>
      <c r="GJ280" s="478"/>
      <c r="GK280" s="478"/>
      <c r="GL280" s="478"/>
      <c r="GM280" s="478"/>
      <c r="GN280" s="478"/>
      <c r="GO280" s="478"/>
      <c r="GP280" s="478"/>
      <c r="GQ280" s="478"/>
      <c r="GR280" s="478"/>
      <c r="GS280" s="478"/>
      <c r="GT280" s="478"/>
      <c r="GU280" s="478"/>
      <c r="GV280" s="478"/>
      <c r="GW280" s="478"/>
      <c r="GX280" s="478"/>
      <c r="GY280" s="478"/>
      <c r="GZ280" s="478"/>
    </row>
    <row r="281" spans="2:208" ht="12.75" customHeight="1">
      <c r="B281" s="543" t="s">
        <v>458</v>
      </c>
      <c r="C281" s="544"/>
      <c r="D281" s="544"/>
      <c r="E281" s="544"/>
      <c r="F281" s="544"/>
      <c r="G281" s="544"/>
      <c r="H281" s="544"/>
      <c r="I281" s="544"/>
      <c r="J281" s="544"/>
      <c r="K281" s="544"/>
      <c r="L281" s="544"/>
      <c r="M281" s="544"/>
      <c r="N281" s="544"/>
      <c r="O281" s="544"/>
      <c r="P281" s="544"/>
      <c r="Q281" s="544"/>
      <c r="R281" s="544"/>
      <c r="S281" s="544"/>
      <c r="T281" s="544"/>
      <c r="U281" s="544"/>
      <c r="V281" s="544"/>
      <c r="W281" s="545"/>
      <c r="X281" s="451">
        <v>0</v>
      </c>
      <c r="Y281" s="451"/>
      <c r="Z281" s="451"/>
      <c r="AA281" s="451"/>
      <c r="AB281" s="451"/>
      <c r="AC281" s="451"/>
      <c r="AD281" s="451"/>
      <c r="AE281" s="451">
        <v>0</v>
      </c>
      <c r="AF281" s="451"/>
      <c r="AG281" s="451"/>
      <c r="AH281" s="451"/>
      <c r="AI281" s="451"/>
      <c r="AJ281" s="451"/>
      <c r="AK281" s="451"/>
      <c r="AL281" s="479">
        <f t="shared" ref="AL281:AL287" si="134">X281-AE281</f>
        <v>0</v>
      </c>
      <c r="AM281" s="479"/>
      <c r="AN281" s="479"/>
      <c r="AO281" s="479"/>
      <c r="AP281" s="479"/>
      <c r="AQ281" s="479"/>
      <c r="AR281" s="479"/>
      <c r="AS281" s="451">
        <v>0</v>
      </c>
      <c r="AT281" s="451"/>
      <c r="AU281" s="451"/>
      <c r="AV281" s="451"/>
      <c r="AW281" s="451"/>
      <c r="AX281" s="451"/>
      <c r="AY281" s="451"/>
      <c r="AZ281" s="92"/>
      <c r="BA281" s="92"/>
      <c r="BB281" s="451">
        <v>0</v>
      </c>
      <c r="BC281" s="451"/>
      <c r="BD281" s="451"/>
      <c r="BE281" s="451"/>
      <c r="BF281" s="451">
        <v>0</v>
      </c>
      <c r="BG281" s="451"/>
      <c r="BH281" s="451"/>
      <c r="BI281" s="451"/>
      <c r="BJ281" s="479">
        <f t="shared" ref="BJ281:BJ287" si="135">BB281-BF281+AS281+AL281+AE281-X281</f>
        <v>0</v>
      </c>
      <c r="BK281" s="479"/>
      <c r="BL281" s="479"/>
      <c r="BM281" s="479"/>
      <c r="BN281" s="479"/>
      <c r="BO281" s="479"/>
      <c r="BP281" s="479"/>
      <c r="BQ281" s="451">
        <v>0</v>
      </c>
      <c r="BR281" s="451"/>
      <c r="BS281" s="451"/>
      <c r="BT281" s="451"/>
      <c r="BU281" s="451"/>
      <c r="BV281" s="451"/>
      <c r="BW281" s="451"/>
      <c r="BX281" s="451">
        <v>0</v>
      </c>
      <c r="BY281" s="451"/>
      <c r="BZ281" s="451"/>
      <c r="CA281" s="451"/>
      <c r="CB281" s="451"/>
      <c r="CC281" s="451"/>
      <c r="CD281" s="451"/>
      <c r="CE281" s="480">
        <f t="shared" ref="CE281:CE287" si="136">BJ281-BQ281-BX281</f>
        <v>0</v>
      </c>
      <c r="CF281" s="480"/>
      <c r="CG281" s="480"/>
      <c r="CH281" s="480"/>
      <c r="CI281" s="480"/>
      <c r="CJ281" s="480"/>
      <c r="CK281" s="480"/>
      <c r="CL281" s="451">
        <v>0</v>
      </c>
      <c r="CM281" s="451"/>
      <c r="CN281" s="451"/>
      <c r="CO281" s="451"/>
      <c r="CP281" s="451"/>
      <c r="CQ281" s="451"/>
      <c r="CR281" s="451"/>
      <c r="CS281" s="480">
        <f t="shared" ref="CS281:CS287" si="137">CL281</f>
        <v>0</v>
      </c>
      <c r="CT281" s="480"/>
      <c r="CU281" s="480"/>
      <c r="CV281" s="480"/>
      <c r="CW281" s="480"/>
      <c r="CX281" s="480"/>
      <c r="CY281" s="480"/>
      <c r="DB281" s="543" t="s">
        <v>509</v>
      </c>
      <c r="DC281" s="544"/>
      <c r="DD281" s="544"/>
      <c r="DE281" s="544"/>
      <c r="DF281" s="544"/>
      <c r="DG281" s="544"/>
      <c r="DH281" s="544"/>
      <c r="DI281" s="544"/>
      <c r="DJ281" s="544"/>
      <c r="DK281" s="544"/>
      <c r="DL281" s="544"/>
      <c r="DM281" s="544"/>
      <c r="DN281" s="544"/>
      <c r="DO281" s="544"/>
      <c r="DP281" s="544"/>
      <c r="DQ281" s="544"/>
      <c r="DR281" s="544"/>
      <c r="DS281" s="544"/>
      <c r="DT281" s="544"/>
      <c r="DU281" s="544"/>
      <c r="DV281" s="544"/>
      <c r="DW281" s="545"/>
      <c r="DX281" s="451">
        <v>0</v>
      </c>
      <c r="DY281" s="451"/>
      <c r="DZ281" s="451"/>
      <c r="EA281" s="451"/>
      <c r="EB281" s="451"/>
      <c r="EC281" s="451"/>
      <c r="ED281" s="451"/>
      <c r="EE281" s="451">
        <v>0</v>
      </c>
      <c r="EF281" s="451"/>
      <c r="EG281" s="451"/>
      <c r="EH281" s="451"/>
      <c r="EI281" s="451"/>
      <c r="EJ281" s="451"/>
      <c r="EK281" s="451"/>
      <c r="EL281" s="479">
        <f t="shared" ref="EL281:EL287" si="138">DX281-EE281</f>
        <v>0</v>
      </c>
      <c r="EM281" s="479"/>
      <c r="EN281" s="479"/>
      <c r="EO281" s="479"/>
      <c r="EP281" s="479"/>
      <c r="EQ281" s="479"/>
      <c r="ER281" s="479"/>
      <c r="ES281" s="451">
        <v>0</v>
      </c>
      <c r="ET281" s="451"/>
      <c r="EU281" s="451"/>
      <c r="EV281" s="451"/>
      <c r="EW281" s="451"/>
      <c r="EX281" s="451"/>
      <c r="EY281" s="451"/>
      <c r="EZ281" s="92"/>
      <c r="FA281" s="92"/>
      <c r="FB281" s="92"/>
      <c r="FC281" s="451">
        <v>0</v>
      </c>
      <c r="FD281" s="451"/>
      <c r="FE281" s="451"/>
      <c r="FF281" s="451"/>
      <c r="FG281" s="451">
        <v>0</v>
      </c>
      <c r="FH281" s="451"/>
      <c r="FI281" s="451"/>
      <c r="FJ281" s="451"/>
      <c r="FK281" s="479">
        <f t="shared" ref="FK281:FK287" si="139">FC281-FG281+ES281+EL281+EE281-DX281</f>
        <v>0</v>
      </c>
      <c r="FL281" s="479"/>
      <c r="FM281" s="479"/>
      <c r="FN281" s="479"/>
      <c r="FO281" s="479"/>
      <c r="FP281" s="479"/>
      <c r="FQ281" s="479"/>
      <c r="FR281" s="451">
        <v>0</v>
      </c>
      <c r="FS281" s="451"/>
      <c r="FT281" s="451"/>
      <c r="FU281" s="451"/>
      <c r="FV281" s="451"/>
      <c r="FW281" s="451"/>
      <c r="FX281" s="451"/>
      <c r="FY281" s="451">
        <v>0</v>
      </c>
      <c r="FZ281" s="451"/>
      <c r="GA281" s="451"/>
      <c r="GB281" s="451"/>
      <c r="GC281" s="451"/>
      <c r="GD281" s="451"/>
      <c r="GE281" s="451"/>
      <c r="GF281" s="480">
        <f t="shared" ref="GF281:GF287" si="140">FK281-FR281-FY281</f>
        <v>0</v>
      </c>
      <c r="GG281" s="480"/>
      <c r="GH281" s="480"/>
      <c r="GI281" s="480"/>
      <c r="GJ281" s="480"/>
      <c r="GK281" s="480"/>
      <c r="GL281" s="480"/>
      <c r="GM281" s="451">
        <v>0</v>
      </c>
      <c r="GN281" s="451"/>
      <c r="GO281" s="451"/>
      <c r="GP281" s="451"/>
      <c r="GQ281" s="451"/>
      <c r="GR281" s="451"/>
      <c r="GS281" s="451"/>
      <c r="GT281" s="480">
        <f t="shared" ref="GT281:GT287" si="141">GM281</f>
        <v>0</v>
      </c>
      <c r="GU281" s="480"/>
      <c r="GV281" s="480"/>
      <c r="GW281" s="480"/>
      <c r="GX281" s="480"/>
      <c r="GY281" s="480"/>
      <c r="GZ281" s="480"/>
    </row>
    <row r="282" spans="2:208" ht="12.75" customHeight="1">
      <c r="B282" s="543" t="s">
        <v>459</v>
      </c>
      <c r="C282" s="544"/>
      <c r="D282" s="544"/>
      <c r="E282" s="544"/>
      <c r="F282" s="544"/>
      <c r="G282" s="544"/>
      <c r="H282" s="544"/>
      <c r="I282" s="544"/>
      <c r="J282" s="544"/>
      <c r="K282" s="544"/>
      <c r="L282" s="544"/>
      <c r="M282" s="544"/>
      <c r="N282" s="544"/>
      <c r="O282" s="544"/>
      <c r="P282" s="544"/>
      <c r="Q282" s="544"/>
      <c r="R282" s="544"/>
      <c r="S282" s="544"/>
      <c r="T282" s="544"/>
      <c r="U282" s="544"/>
      <c r="V282" s="544"/>
      <c r="W282" s="545"/>
      <c r="X282" s="451">
        <v>0</v>
      </c>
      <c r="Y282" s="451"/>
      <c r="Z282" s="451"/>
      <c r="AA282" s="451"/>
      <c r="AB282" s="451"/>
      <c r="AC282" s="451"/>
      <c r="AD282" s="451"/>
      <c r="AE282" s="451">
        <v>0</v>
      </c>
      <c r="AF282" s="451"/>
      <c r="AG282" s="451"/>
      <c r="AH282" s="451"/>
      <c r="AI282" s="451"/>
      <c r="AJ282" s="451"/>
      <c r="AK282" s="451"/>
      <c r="AL282" s="479">
        <f t="shared" si="134"/>
        <v>0</v>
      </c>
      <c r="AM282" s="479"/>
      <c r="AN282" s="479"/>
      <c r="AO282" s="479"/>
      <c r="AP282" s="479"/>
      <c r="AQ282" s="479"/>
      <c r="AR282" s="479"/>
      <c r="AS282" s="451">
        <v>0</v>
      </c>
      <c r="AT282" s="451"/>
      <c r="AU282" s="451"/>
      <c r="AV282" s="451"/>
      <c r="AW282" s="451"/>
      <c r="AX282" s="451"/>
      <c r="AY282" s="451"/>
      <c r="AZ282" s="92"/>
      <c r="BA282" s="92"/>
      <c r="BB282" s="451">
        <v>0</v>
      </c>
      <c r="BC282" s="451"/>
      <c r="BD282" s="451"/>
      <c r="BE282" s="451"/>
      <c r="BF282" s="451">
        <v>0</v>
      </c>
      <c r="BG282" s="451"/>
      <c r="BH282" s="451"/>
      <c r="BI282" s="451"/>
      <c r="BJ282" s="479">
        <f t="shared" si="135"/>
        <v>0</v>
      </c>
      <c r="BK282" s="479"/>
      <c r="BL282" s="479"/>
      <c r="BM282" s="479"/>
      <c r="BN282" s="479"/>
      <c r="BO282" s="479"/>
      <c r="BP282" s="479"/>
      <c r="BQ282" s="451">
        <v>0</v>
      </c>
      <c r="BR282" s="451"/>
      <c r="BS282" s="451"/>
      <c r="BT282" s="451"/>
      <c r="BU282" s="451"/>
      <c r="BV282" s="451"/>
      <c r="BW282" s="451"/>
      <c r="BX282" s="451">
        <v>0</v>
      </c>
      <c r="BY282" s="451"/>
      <c r="BZ282" s="451"/>
      <c r="CA282" s="451"/>
      <c r="CB282" s="451"/>
      <c r="CC282" s="451"/>
      <c r="CD282" s="451"/>
      <c r="CE282" s="480">
        <f t="shared" si="136"/>
        <v>0</v>
      </c>
      <c r="CF282" s="480"/>
      <c r="CG282" s="480"/>
      <c r="CH282" s="480"/>
      <c r="CI282" s="480"/>
      <c r="CJ282" s="480"/>
      <c r="CK282" s="480"/>
      <c r="CL282" s="451">
        <v>0</v>
      </c>
      <c r="CM282" s="451"/>
      <c r="CN282" s="451"/>
      <c r="CO282" s="451"/>
      <c r="CP282" s="451"/>
      <c r="CQ282" s="451"/>
      <c r="CR282" s="451"/>
      <c r="CS282" s="480">
        <f t="shared" si="137"/>
        <v>0</v>
      </c>
      <c r="CT282" s="480"/>
      <c r="CU282" s="480"/>
      <c r="CV282" s="480"/>
      <c r="CW282" s="480"/>
      <c r="CX282" s="480"/>
      <c r="CY282" s="480"/>
      <c r="DB282" s="543" t="s">
        <v>510</v>
      </c>
      <c r="DC282" s="544"/>
      <c r="DD282" s="544"/>
      <c r="DE282" s="544"/>
      <c r="DF282" s="544"/>
      <c r="DG282" s="544"/>
      <c r="DH282" s="544"/>
      <c r="DI282" s="544"/>
      <c r="DJ282" s="544"/>
      <c r="DK282" s="544"/>
      <c r="DL282" s="544"/>
      <c r="DM282" s="544"/>
      <c r="DN282" s="544"/>
      <c r="DO282" s="544"/>
      <c r="DP282" s="544"/>
      <c r="DQ282" s="544"/>
      <c r="DR282" s="544"/>
      <c r="DS282" s="544"/>
      <c r="DT282" s="544"/>
      <c r="DU282" s="544"/>
      <c r="DV282" s="544"/>
      <c r="DW282" s="545"/>
      <c r="DX282" s="451">
        <v>0</v>
      </c>
      <c r="DY282" s="451"/>
      <c r="DZ282" s="451"/>
      <c r="EA282" s="451"/>
      <c r="EB282" s="451"/>
      <c r="EC282" s="451"/>
      <c r="ED282" s="451"/>
      <c r="EE282" s="451">
        <v>0</v>
      </c>
      <c r="EF282" s="451"/>
      <c r="EG282" s="451"/>
      <c r="EH282" s="451"/>
      <c r="EI282" s="451"/>
      <c r="EJ282" s="451"/>
      <c r="EK282" s="451"/>
      <c r="EL282" s="479">
        <f t="shared" si="138"/>
        <v>0</v>
      </c>
      <c r="EM282" s="479"/>
      <c r="EN282" s="479"/>
      <c r="EO282" s="479"/>
      <c r="EP282" s="479"/>
      <c r="EQ282" s="479"/>
      <c r="ER282" s="479"/>
      <c r="ES282" s="451">
        <v>0</v>
      </c>
      <c r="ET282" s="451"/>
      <c r="EU282" s="451"/>
      <c r="EV282" s="451"/>
      <c r="EW282" s="451"/>
      <c r="EX282" s="451"/>
      <c r="EY282" s="451"/>
      <c r="EZ282" s="92"/>
      <c r="FA282" s="92"/>
      <c r="FB282" s="92"/>
      <c r="FC282" s="451">
        <v>0</v>
      </c>
      <c r="FD282" s="451"/>
      <c r="FE282" s="451"/>
      <c r="FF282" s="451"/>
      <c r="FG282" s="451">
        <v>0</v>
      </c>
      <c r="FH282" s="451"/>
      <c r="FI282" s="451"/>
      <c r="FJ282" s="451"/>
      <c r="FK282" s="479">
        <f t="shared" si="139"/>
        <v>0</v>
      </c>
      <c r="FL282" s="479"/>
      <c r="FM282" s="479"/>
      <c r="FN282" s="479"/>
      <c r="FO282" s="479"/>
      <c r="FP282" s="479"/>
      <c r="FQ282" s="479"/>
      <c r="FR282" s="451">
        <v>0</v>
      </c>
      <c r="FS282" s="451"/>
      <c r="FT282" s="451"/>
      <c r="FU282" s="451"/>
      <c r="FV282" s="451"/>
      <c r="FW282" s="451"/>
      <c r="FX282" s="451"/>
      <c r="FY282" s="451">
        <v>0</v>
      </c>
      <c r="FZ282" s="451"/>
      <c r="GA282" s="451"/>
      <c r="GB282" s="451"/>
      <c r="GC282" s="451"/>
      <c r="GD282" s="451"/>
      <c r="GE282" s="451"/>
      <c r="GF282" s="480">
        <f t="shared" si="140"/>
        <v>0</v>
      </c>
      <c r="GG282" s="480"/>
      <c r="GH282" s="480"/>
      <c r="GI282" s="480"/>
      <c r="GJ282" s="480"/>
      <c r="GK282" s="480"/>
      <c r="GL282" s="480"/>
      <c r="GM282" s="451">
        <v>0</v>
      </c>
      <c r="GN282" s="451"/>
      <c r="GO282" s="451"/>
      <c r="GP282" s="451"/>
      <c r="GQ282" s="451"/>
      <c r="GR282" s="451"/>
      <c r="GS282" s="451"/>
      <c r="GT282" s="480">
        <f t="shared" si="141"/>
        <v>0</v>
      </c>
      <c r="GU282" s="480"/>
      <c r="GV282" s="480"/>
      <c r="GW282" s="480"/>
      <c r="GX282" s="480"/>
      <c r="GY282" s="480"/>
      <c r="GZ282" s="480"/>
    </row>
    <row r="283" spans="2:208" ht="12.75" customHeight="1">
      <c r="B283" s="543" t="s">
        <v>460</v>
      </c>
      <c r="C283" s="544"/>
      <c r="D283" s="544"/>
      <c r="E283" s="544"/>
      <c r="F283" s="544"/>
      <c r="G283" s="544"/>
      <c r="H283" s="544"/>
      <c r="I283" s="544"/>
      <c r="J283" s="544"/>
      <c r="K283" s="544"/>
      <c r="L283" s="544"/>
      <c r="M283" s="544"/>
      <c r="N283" s="544"/>
      <c r="O283" s="544"/>
      <c r="P283" s="544"/>
      <c r="Q283" s="544"/>
      <c r="R283" s="544"/>
      <c r="S283" s="544"/>
      <c r="T283" s="544"/>
      <c r="U283" s="544"/>
      <c r="V283" s="544"/>
      <c r="W283" s="545"/>
      <c r="X283" s="451">
        <v>0</v>
      </c>
      <c r="Y283" s="451"/>
      <c r="Z283" s="451"/>
      <c r="AA283" s="451"/>
      <c r="AB283" s="451"/>
      <c r="AC283" s="451"/>
      <c r="AD283" s="451"/>
      <c r="AE283" s="451">
        <v>0</v>
      </c>
      <c r="AF283" s="451"/>
      <c r="AG283" s="451"/>
      <c r="AH283" s="451"/>
      <c r="AI283" s="451"/>
      <c r="AJ283" s="451"/>
      <c r="AK283" s="451"/>
      <c r="AL283" s="479">
        <f t="shared" si="134"/>
        <v>0</v>
      </c>
      <c r="AM283" s="479"/>
      <c r="AN283" s="479"/>
      <c r="AO283" s="479"/>
      <c r="AP283" s="479"/>
      <c r="AQ283" s="479"/>
      <c r="AR283" s="479"/>
      <c r="AS283" s="451">
        <v>0</v>
      </c>
      <c r="AT283" s="451"/>
      <c r="AU283" s="451"/>
      <c r="AV283" s="451"/>
      <c r="AW283" s="451"/>
      <c r="AX283" s="451"/>
      <c r="AY283" s="451"/>
      <c r="AZ283" s="92"/>
      <c r="BA283" s="92"/>
      <c r="BB283" s="451">
        <v>0</v>
      </c>
      <c r="BC283" s="451"/>
      <c r="BD283" s="451"/>
      <c r="BE283" s="451"/>
      <c r="BF283" s="451">
        <v>0</v>
      </c>
      <c r="BG283" s="451"/>
      <c r="BH283" s="451"/>
      <c r="BI283" s="451"/>
      <c r="BJ283" s="479">
        <f t="shared" si="135"/>
        <v>0</v>
      </c>
      <c r="BK283" s="479"/>
      <c r="BL283" s="479"/>
      <c r="BM283" s="479"/>
      <c r="BN283" s="479"/>
      <c r="BO283" s="479"/>
      <c r="BP283" s="479"/>
      <c r="BQ283" s="451">
        <v>0</v>
      </c>
      <c r="BR283" s="451"/>
      <c r="BS283" s="451"/>
      <c r="BT283" s="451"/>
      <c r="BU283" s="451"/>
      <c r="BV283" s="451"/>
      <c r="BW283" s="451"/>
      <c r="BX283" s="451">
        <v>0</v>
      </c>
      <c r="BY283" s="451"/>
      <c r="BZ283" s="451"/>
      <c r="CA283" s="451"/>
      <c r="CB283" s="451"/>
      <c r="CC283" s="451"/>
      <c r="CD283" s="451"/>
      <c r="CE283" s="480">
        <f t="shared" si="136"/>
        <v>0</v>
      </c>
      <c r="CF283" s="480"/>
      <c r="CG283" s="480"/>
      <c r="CH283" s="480"/>
      <c r="CI283" s="480"/>
      <c r="CJ283" s="480"/>
      <c r="CK283" s="480"/>
      <c r="CL283" s="451">
        <v>0</v>
      </c>
      <c r="CM283" s="451"/>
      <c r="CN283" s="451"/>
      <c r="CO283" s="451"/>
      <c r="CP283" s="451"/>
      <c r="CQ283" s="451"/>
      <c r="CR283" s="451"/>
      <c r="CS283" s="480">
        <f t="shared" si="137"/>
        <v>0</v>
      </c>
      <c r="CT283" s="480"/>
      <c r="CU283" s="480"/>
      <c r="CV283" s="480"/>
      <c r="CW283" s="480"/>
      <c r="CX283" s="480"/>
      <c r="CY283" s="480"/>
      <c r="DB283" s="543" t="s">
        <v>511</v>
      </c>
      <c r="DC283" s="544"/>
      <c r="DD283" s="544"/>
      <c r="DE283" s="544"/>
      <c r="DF283" s="544"/>
      <c r="DG283" s="544"/>
      <c r="DH283" s="544"/>
      <c r="DI283" s="544"/>
      <c r="DJ283" s="544"/>
      <c r="DK283" s="544"/>
      <c r="DL283" s="544"/>
      <c r="DM283" s="544"/>
      <c r="DN283" s="544"/>
      <c r="DO283" s="544"/>
      <c r="DP283" s="544"/>
      <c r="DQ283" s="544"/>
      <c r="DR283" s="544"/>
      <c r="DS283" s="544"/>
      <c r="DT283" s="544"/>
      <c r="DU283" s="544"/>
      <c r="DV283" s="544"/>
      <c r="DW283" s="545"/>
      <c r="DX283" s="451">
        <v>0</v>
      </c>
      <c r="DY283" s="451"/>
      <c r="DZ283" s="451"/>
      <c r="EA283" s="451"/>
      <c r="EB283" s="451"/>
      <c r="EC283" s="451"/>
      <c r="ED283" s="451"/>
      <c r="EE283" s="451">
        <v>0</v>
      </c>
      <c r="EF283" s="451"/>
      <c r="EG283" s="451"/>
      <c r="EH283" s="451"/>
      <c r="EI283" s="451"/>
      <c r="EJ283" s="451"/>
      <c r="EK283" s="451"/>
      <c r="EL283" s="479">
        <f t="shared" si="138"/>
        <v>0</v>
      </c>
      <c r="EM283" s="479"/>
      <c r="EN283" s="479"/>
      <c r="EO283" s="479"/>
      <c r="EP283" s="479"/>
      <c r="EQ283" s="479"/>
      <c r="ER283" s="479"/>
      <c r="ES283" s="451">
        <v>0</v>
      </c>
      <c r="ET283" s="451"/>
      <c r="EU283" s="451"/>
      <c r="EV283" s="451"/>
      <c r="EW283" s="451"/>
      <c r="EX283" s="451"/>
      <c r="EY283" s="451"/>
      <c r="EZ283" s="92"/>
      <c r="FA283" s="92"/>
      <c r="FB283" s="92"/>
      <c r="FC283" s="451">
        <v>0</v>
      </c>
      <c r="FD283" s="451"/>
      <c r="FE283" s="451"/>
      <c r="FF283" s="451"/>
      <c r="FG283" s="451">
        <v>0</v>
      </c>
      <c r="FH283" s="451"/>
      <c r="FI283" s="451"/>
      <c r="FJ283" s="451"/>
      <c r="FK283" s="479">
        <f t="shared" si="139"/>
        <v>0</v>
      </c>
      <c r="FL283" s="479"/>
      <c r="FM283" s="479"/>
      <c r="FN283" s="479"/>
      <c r="FO283" s="479"/>
      <c r="FP283" s="479"/>
      <c r="FQ283" s="479"/>
      <c r="FR283" s="451">
        <v>0</v>
      </c>
      <c r="FS283" s="451"/>
      <c r="FT283" s="451"/>
      <c r="FU283" s="451"/>
      <c r="FV283" s="451"/>
      <c r="FW283" s="451"/>
      <c r="FX283" s="451"/>
      <c r="FY283" s="451">
        <v>0</v>
      </c>
      <c r="FZ283" s="451"/>
      <c r="GA283" s="451"/>
      <c r="GB283" s="451"/>
      <c r="GC283" s="451"/>
      <c r="GD283" s="451"/>
      <c r="GE283" s="451"/>
      <c r="GF283" s="480">
        <f t="shared" si="140"/>
        <v>0</v>
      </c>
      <c r="GG283" s="480"/>
      <c r="GH283" s="480"/>
      <c r="GI283" s="480"/>
      <c r="GJ283" s="480"/>
      <c r="GK283" s="480"/>
      <c r="GL283" s="480"/>
      <c r="GM283" s="451">
        <v>0</v>
      </c>
      <c r="GN283" s="451"/>
      <c r="GO283" s="451"/>
      <c r="GP283" s="451"/>
      <c r="GQ283" s="451"/>
      <c r="GR283" s="451"/>
      <c r="GS283" s="451"/>
      <c r="GT283" s="480">
        <f t="shared" si="141"/>
        <v>0</v>
      </c>
      <c r="GU283" s="480"/>
      <c r="GV283" s="480"/>
      <c r="GW283" s="480"/>
      <c r="GX283" s="480"/>
      <c r="GY283" s="480"/>
      <c r="GZ283" s="480"/>
    </row>
    <row r="284" spans="2:208" ht="12.75" customHeight="1">
      <c r="B284" s="543" t="s">
        <v>461</v>
      </c>
      <c r="C284" s="544"/>
      <c r="D284" s="544"/>
      <c r="E284" s="544"/>
      <c r="F284" s="544"/>
      <c r="G284" s="544"/>
      <c r="H284" s="544"/>
      <c r="I284" s="544"/>
      <c r="J284" s="544"/>
      <c r="K284" s="544"/>
      <c r="L284" s="544"/>
      <c r="M284" s="544"/>
      <c r="N284" s="544"/>
      <c r="O284" s="544"/>
      <c r="P284" s="544"/>
      <c r="Q284" s="544"/>
      <c r="R284" s="544"/>
      <c r="S284" s="544"/>
      <c r="T284" s="544"/>
      <c r="U284" s="544"/>
      <c r="V284" s="544"/>
      <c r="W284" s="545"/>
      <c r="X284" s="451">
        <v>0</v>
      </c>
      <c r="Y284" s="451"/>
      <c r="Z284" s="451"/>
      <c r="AA284" s="451"/>
      <c r="AB284" s="451"/>
      <c r="AC284" s="451"/>
      <c r="AD284" s="451"/>
      <c r="AE284" s="451">
        <v>0</v>
      </c>
      <c r="AF284" s="451"/>
      <c r="AG284" s="451"/>
      <c r="AH284" s="451"/>
      <c r="AI284" s="451"/>
      <c r="AJ284" s="451"/>
      <c r="AK284" s="451"/>
      <c r="AL284" s="479">
        <f t="shared" si="134"/>
        <v>0</v>
      </c>
      <c r="AM284" s="479"/>
      <c r="AN284" s="479"/>
      <c r="AO284" s="479"/>
      <c r="AP284" s="479"/>
      <c r="AQ284" s="479"/>
      <c r="AR284" s="479"/>
      <c r="AS284" s="451">
        <v>0</v>
      </c>
      <c r="AT284" s="451"/>
      <c r="AU284" s="451"/>
      <c r="AV284" s="451"/>
      <c r="AW284" s="451"/>
      <c r="AX284" s="451"/>
      <c r="AY284" s="451"/>
      <c r="AZ284" s="92"/>
      <c r="BA284" s="92"/>
      <c r="BB284" s="451">
        <v>0</v>
      </c>
      <c r="BC284" s="451"/>
      <c r="BD284" s="451"/>
      <c r="BE284" s="451"/>
      <c r="BF284" s="451">
        <v>0</v>
      </c>
      <c r="BG284" s="451"/>
      <c r="BH284" s="451"/>
      <c r="BI284" s="451"/>
      <c r="BJ284" s="479">
        <f t="shared" si="135"/>
        <v>0</v>
      </c>
      <c r="BK284" s="479"/>
      <c r="BL284" s="479"/>
      <c r="BM284" s="479"/>
      <c r="BN284" s="479"/>
      <c r="BO284" s="479"/>
      <c r="BP284" s="479"/>
      <c r="BQ284" s="451">
        <v>0</v>
      </c>
      <c r="BR284" s="451"/>
      <c r="BS284" s="451"/>
      <c r="BT284" s="451"/>
      <c r="BU284" s="451"/>
      <c r="BV284" s="451"/>
      <c r="BW284" s="451"/>
      <c r="BX284" s="451">
        <v>0</v>
      </c>
      <c r="BY284" s="451"/>
      <c r="BZ284" s="451"/>
      <c r="CA284" s="451"/>
      <c r="CB284" s="451"/>
      <c r="CC284" s="451"/>
      <c r="CD284" s="451"/>
      <c r="CE284" s="480">
        <f t="shared" si="136"/>
        <v>0</v>
      </c>
      <c r="CF284" s="480"/>
      <c r="CG284" s="480"/>
      <c r="CH284" s="480"/>
      <c r="CI284" s="480"/>
      <c r="CJ284" s="480"/>
      <c r="CK284" s="480"/>
      <c r="CL284" s="451">
        <v>0</v>
      </c>
      <c r="CM284" s="451"/>
      <c r="CN284" s="451"/>
      <c r="CO284" s="451"/>
      <c r="CP284" s="451"/>
      <c r="CQ284" s="451"/>
      <c r="CR284" s="451"/>
      <c r="CS284" s="480">
        <f t="shared" si="137"/>
        <v>0</v>
      </c>
      <c r="CT284" s="480"/>
      <c r="CU284" s="480"/>
      <c r="CV284" s="480"/>
      <c r="CW284" s="480"/>
      <c r="CX284" s="480"/>
      <c r="CY284" s="480"/>
      <c r="DB284" s="543" t="s">
        <v>512</v>
      </c>
      <c r="DC284" s="544"/>
      <c r="DD284" s="544"/>
      <c r="DE284" s="544"/>
      <c r="DF284" s="544"/>
      <c r="DG284" s="544"/>
      <c r="DH284" s="544"/>
      <c r="DI284" s="544"/>
      <c r="DJ284" s="544"/>
      <c r="DK284" s="544"/>
      <c r="DL284" s="544"/>
      <c r="DM284" s="544"/>
      <c r="DN284" s="544"/>
      <c r="DO284" s="544"/>
      <c r="DP284" s="544"/>
      <c r="DQ284" s="544"/>
      <c r="DR284" s="544"/>
      <c r="DS284" s="544"/>
      <c r="DT284" s="544"/>
      <c r="DU284" s="544"/>
      <c r="DV284" s="544"/>
      <c r="DW284" s="545"/>
      <c r="DX284" s="451">
        <v>0</v>
      </c>
      <c r="DY284" s="451"/>
      <c r="DZ284" s="451"/>
      <c r="EA284" s="451"/>
      <c r="EB284" s="451"/>
      <c r="EC284" s="451"/>
      <c r="ED284" s="451"/>
      <c r="EE284" s="451">
        <v>0</v>
      </c>
      <c r="EF284" s="451"/>
      <c r="EG284" s="451"/>
      <c r="EH284" s="451"/>
      <c r="EI284" s="451"/>
      <c r="EJ284" s="451"/>
      <c r="EK284" s="451"/>
      <c r="EL284" s="479">
        <f t="shared" si="138"/>
        <v>0</v>
      </c>
      <c r="EM284" s="479"/>
      <c r="EN284" s="479"/>
      <c r="EO284" s="479"/>
      <c r="EP284" s="479"/>
      <c r="EQ284" s="479"/>
      <c r="ER284" s="479"/>
      <c r="ES284" s="451">
        <v>0</v>
      </c>
      <c r="ET284" s="451"/>
      <c r="EU284" s="451"/>
      <c r="EV284" s="451"/>
      <c r="EW284" s="451"/>
      <c r="EX284" s="451"/>
      <c r="EY284" s="451"/>
      <c r="EZ284" s="92"/>
      <c r="FA284" s="92"/>
      <c r="FB284" s="92"/>
      <c r="FC284" s="451">
        <v>0</v>
      </c>
      <c r="FD284" s="451"/>
      <c r="FE284" s="451"/>
      <c r="FF284" s="451"/>
      <c r="FG284" s="451">
        <v>0</v>
      </c>
      <c r="FH284" s="451"/>
      <c r="FI284" s="451"/>
      <c r="FJ284" s="451"/>
      <c r="FK284" s="479">
        <f t="shared" si="139"/>
        <v>0</v>
      </c>
      <c r="FL284" s="479"/>
      <c r="FM284" s="479"/>
      <c r="FN284" s="479"/>
      <c r="FO284" s="479"/>
      <c r="FP284" s="479"/>
      <c r="FQ284" s="479"/>
      <c r="FR284" s="451">
        <v>0</v>
      </c>
      <c r="FS284" s="451"/>
      <c r="FT284" s="451"/>
      <c r="FU284" s="451"/>
      <c r="FV284" s="451"/>
      <c r="FW284" s="451"/>
      <c r="FX284" s="451"/>
      <c r="FY284" s="451">
        <v>0</v>
      </c>
      <c r="FZ284" s="451"/>
      <c r="GA284" s="451"/>
      <c r="GB284" s="451"/>
      <c r="GC284" s="451"/>
      <c r="GD284" s="451"/>
      <c r="GE284" s="451"/>
      <c r="GF284" s="480">
        <f t="shared" si="140"/>
        <v>0</v>
      </c>
      <c r="GG284" s="480"/>
      <c r="GH284" s="480"/>
      <c r="GI284" s="480"/>
      <c r="GJ284" s="480"/>
      <c r="GK284" s="480"/>
      <c r="GL284" s="480"/>
      <c r="GM284" s="451">
        <v>0</v>
      </c>
      <c r="GN284" s="451"/>
      <c r="GO284" s="451"/>
      <c r="GP284" s="451"/>
      <c r="GQ284" s="451"/>
      <c r="GR284" s="451"/>
      <c r="GS284" s="451"/>
      <c r="GT284" s="480">
        <f t="shared" si="141"/>
        <v>0</v>
      </c>
      <c r="GU284" s="480"/>
      <c r="GV284" s="480"/>
      <c r="GW284" s="480"/>
      <c r="GX284" s="480"/>
      <c r="GY284" s="480"/>
      <c r="GZ284" s="480"/>
    </row>
    <row r="285" spans="2:208" ht="12.75" customHeight="1">
      <c r="B285" s="543" t="s">
        <v>462</v>
      </c>
      <c r="C285" s="544"/>
      <c r="D285" s="544"/>
      <c r="E285" s="544"/>
      <c r="F285" s="544"/>
      <c r="G285" s="544"/>
      <c r="H285" s="544"/>
      <c r="I285" s="544"/>
      <c r="J285" s="544"/>
      <c r="K285" s="544"/>
      <c r="L285" s="544"/>
      <c r="M285" s="544"/>
      <c r="N285" s="544"/>
      <c r="O285" s="544"/>
      <c r="P285" s="544"/>
      <c r="Q285" s="544"/>
      <c r="R285" s="544"/>
      <c r="S285" s="544"/>
      <c r="T285" s="544"/>
      <c r="U285" s="544"/>
      <c r="V285" s="544"/>
      <c r="W285" s="545"/>
      <c r="X285" s="451">
        <v>0</v>
      </c>
      <c r="Y285" s="451"/>
      <c r="Z285" s="451"/>
      <c r="AA285" s="451"/>
      <c r="AB285" s="451"/>
      <c r="AC285" s="451"/>
      <c r="AD285" s="451"/>
      <c r="AE285" s="451">
        <v>0</v>
      </c>
      <c r="AF285" s="451"/>
      <c r="AG285" s="451"/>
      <c r="AH285" s="451"/>
      <c r="AI285" s="451"/>
      <c r="AJ285" s="451"/>
      <c r="AK285" s="451"/>
      <c r="AL285" s="479">
        <f t="shared" si="134"/>
        <v>0</v>
      </c>
      <c r="AM285" s="479"/>
      <c r="AN285" s="479"/>
      <c r="AO285" s="479"/>
      <c r="AP285" s="479"/>
      <c r="AQ285" s="479"/>
      <c r="AR285" s="479"/>
      <c r="AS285" s="451">
        <v>0</v>
      </c>
      <c r="AT285" s="451"/>
      <c r="AU285" s="451"/>
      <c r="AV285" s="451"/>
      <c r="AW285" s="451"/>
      <c r="AX285" s="451"/>
      <c r="AY285" s="451"/>
      <c r="AZ285" s="92"/>
      <c r="BA285" s="92"/>
      <c r="BB285" s="451">
        <v>0</v>
      </c>
      <c r="BC285" s="451"/>
      <c r="BD285" s="451"/>
      <c r="BE285" s="451"/>
      <c r="BF285" s="451">
        <v>0</v>
      </c>
      <c r="BG285" s="451"/>
      <c r="BH285" s="451"/>
      <c r="BI285" s="451"/>
      <c r="BJ285" s="479">
        <f t="shared" si="135"/>
        <v>0</v>
      </c>
      <c r="BK285" s="479"/>
      <c r="BL285" s="479"/>
      <c r="BM285" s="479"/>
      <c r="BN285" s="479"/>
      <c r="BO285" s="479"/>
      <c r="BP285" s="479"/>
      <c r="BQ285" s="451">
        <v>0</v>
      </c>
      <c r="BR285" s="451"/>
      <c r="BS285" s="451"/>
      <c r="BT285" s="451"/>
      <c r="BU285" s="451"/>
      <c r="BV285" s="451"/>
      <c r="BW285" s="451"/>
      <c r="BX285" s="451">
        <v>0</v>
      </c>
      <c r="BY285" s="451"/>
      <c r="BZ285" s="451"/>
      <c r="CA285" s="451"/>
      <c r="CB285" s="451"/>
      <c r="CC285" s="451"/>
      <c r="CD285" s="451"/>
      <c r="CE285" s="480">
        <f t="shared" si="136"/>
        <v>0</v>
      </c>
      <c r="CF285" s="480"/>
      <c r="CG285" s="480"/>
      <c r="CH285" s="480"/>
      <c r="CI285" s="480"/>
      <c r="CJ285" s="480"/>
      <c r="CK285" s="480"/>
      <c r="CL285" s="451">
        <v>0</v>
      </c>
      <c r="CM285" s="451"/>
      <c r="CN285" s="451"/>
      <c r="CO285" s="451"/>
      <c r="CP285" s="451"/>
      <c r="CQ285" s="451"/>
      <c r="CR285" s="451"/>
      <c r="CS285" s="480">
        <f t="shared" si="137"/>
        <v>0</v>
      </c>
      <c r="CT285" s="480"/>
      <c r="CU285" s="480"/>
      <c r="CV285" s="480"/>
      <c r="CW285" s="480"/>
      <c r="CX285" s="480"/>
      <c r="CY285" s="480"/>
      <c r="DB285" s="543" t="s">
        <v>513</v>
      </c>
      <c r="DC285" s="544"/>
      <c r="DD285" s="544"/>
      <c r="DE285" s="544"/>
      <c r="DF285" s="544"/>
      <c r="DG285" s="544"/>
      <c r="DH285" s="544"/>
      <c r="DI285" s="544"/>
      <c r="DJ285" s="544"/>
      <c r="DK285" s="544"/>
      <c r="DL285" s="544"/>
      <c r="DM285" s="544"/>
      <c r="DN285" s="544"/>
      <c r="DO285" s="544"/>
      <c r="DP285" s="544"/>
      <c r="DQ285" s="544"/>
      <c r="DR285" s="544"/>
      <c r="DS285" s="544"/>
      <c r="DT285" s="544"/>
      <c r="DU285" s="544"/>
      <c r="DV285" s="544"/>
      <c r="DW285" s="545"/>
      <c r="DX285" s="451">
        <v>0</v>
      </c>
      <c r="DY285" s="451"/>
      <c r="DZ285" s="451"/>
      <c r="EA285" s="451"/>
      <c r="EB285" s="451"/>
      <c r="EC285" s="451"/>
      <c r="ED285" s="451"/>
      <c r="EE285" s="451">
        <v>0</v>
      </c>
      <c r="EF285" s="451"/>
      <c r="EG285" s="451"/>
      <c r="EH285" s="451"/>
      <c r="EI285" s="451"/>
      <c r="EJ285" s="451"/>
      <c r="EK285" s="451"/>
      <c r="EL285" s="479">
        <f t="shared" si="138"/>
        <v>0</v>
      </c>
      <c r="EM285" s="479"/>
      <c r="EN285" s="479"/>
      <c r="EO285" s="479"/>
      <c r="EP285" s="479"/>
      <c r="EQ285" s="479"/>
      <c r="ER285" s="479"/>
      <c r="ES285" s="451">
        <v>0</v>
      </c>
      <c r="ET285" s="451"/>
      <c r="EU285" s="451"/>
      <c r="EV285" s="451"/>
      <c r="EW285" s="451"/>
      <c r="EX285" s="451"/>
      <c r="EY285" s="451"/>
      <c r="EZ285" s="92"/>
      <c r="FA285" s="92"/>
      <c r="FB285" s="92"/>
      <c r="FC285" s="451">
        <v>0</v>
      </c>
      <c r="FD285" s="451"/>
      <c r="FE285" s="451"/>
      <c r="FF285" s="451"/>
      <c r="FG285" s="451">
        <v>0</v>
      </c>
      <c r="FH285" s="451"/>
      <c r="FI285" s="451"/>
      <c r="FJ285" s="451"/>
      <c r="FK285" s="479">
        <f t="shared" si="139"/>
        <v>0</v>
      </c>
      <c r="FL285" s="479"/>
      <c r="FM285" s="479"/>
      <c r="FN285" s="479"/>
      <c r="FO285" s="479"/>
      <c r="FP285" s="479"/>
      <c r="FQ285" s="479"/>
      <c r="FR285" s="451">
        <v>0</v>
      </c>
      <c r="FS285" s="451"/>
      <c r="FT285" s="451"/>
      <c r="FU285" s="451"/>
      <c r="FV285" s="451"/>
      <c r="FW285" s="451"/>
      <c r="FX285" s="451"/>
      <c r="FY285" s="451">
        <v>0</v>
      </c>
      <c r="FZ285" s="451"/>
      <c r="GA285" s="451"/>
      <c r="GB285" s="451"/>
      <c r="GC285" s="451"/>
      <c r="GD285" s="451"/>
      <c r="GE285" s="451"/>
      <c r="GF285" s="480">
        <f t="shared" si="140"/>
        <v>0</v>
      </c>
      <c r="GG285" s="480"/>
      <c r="GH285" s="480"/>
      <c r="GI285" s="480"/>
      <c r="GJ285" s="480"/>
      <c r="GK285" s="480"/>
      <c r="GL285" s="480"/>
      <c r="GM285" s="451">
        <v>0</v>
      </c>
      <c r="GN285" s="451"/>
      <c r="GO285" s="451"/>
      <c r="GP285" s="451"/>
      <c r="GQ285" s="451"/>
      <c r="GR285" s="451"/>
      <c r="GS285" s="451"/>
      <c r="GT285" s="480">
        <f t="shared" si="141"/>
        <v>0</v>
      </c>
      <c r="GU285" s="480"/>
      <c r="GV285" s="480"/>
      <c r="GW285" s="480"/>
      <c r="GX285" s="480"/>
      <c r="GY285" s="480"/>
      <c r="GZ285" s="480"/>
    </row>
    <row r="286" spans="2:208" ht="12.75" customHeight="1">
      <c r="B286" s="543" t="s">
        <v>463</v>
      </c>
      <c r="C286" s="544"/>
      <c r="D286" s="544"/>
      <c r="E286" s="544"/>
      <c r="F286" s="544"/>
      <c r="G286" s="544"/>
      <c r="H286" s="544"/>
      <c r="I286" s="544"/>
      <c r="J286" s="544"/>
      <c r="K286" s="544"/>
      <c r="L286" s="544"/>
      <c r="M286" s="544"/>
      <c r="N286" s="544"/>
      <c r="O286" s="544"/>
      <c r="P286" s="544"/>
      <c r="Q286" s="544"/>
      <c r="R286" s="544"/>
      <c r="S286" s="544"/>
      <c r="T286" s="544"/>
      <c r="U286" s="544"/>
      <c r="V286" s="544"/>
      <c r="W286" s="545"/>
      <c r="X286" s="451">
        <v>0</v>
      </c>
      <c r="Y286" s="451"/>
      <c r="Z286" s="451"/>
      <c r="AA286" s="451"/>
      <c r="AB286" s="451"/>
      <c r="AC286" s="451"/>
      <c r="AD286" s="451"/>
      <c r="AE286" s="451">
        <v>0</v>
      </c>
      <c r="AF286" s="451"/>
      <c r="AG286" s="451"/>
      <c r="AH286" s="451"/>
      <c r="AI286" s="451"/>
      <c r="AJ286" s="451"/>
      <c r="AK286" s="451"/>
      <c r="AL286" s="479">
        <f t="shared" si="134"/>
        <v>0</v>
      </c>
      <c r="AM286" s="479"/>
      <c r="AN286" s="479"/>
      <c r="AO286" s="479"/>
      <c r="AP286" s="479"/>
      <c r="AQ286" s="479"/>
      <c r="AR286" s="479"/>
      <c r="AS286" s="451">
        <v>0</v>
      </c>
      <c r="AT286" s="451"/>
      <c r="AU286" s="451"/>
      <c r="AV286" s="451"/>
      <c r="AW286" s="451"/>
      <c r="AX286" s="451"/>
      <c r="AY286" s="451"/>
      <c r="AZ286" s="92"/>
      <c r="BA286" s="92"/>
      <c r="BB286" s="451">
        <v>0</v>
      </c>
      <c r="BC286" s="451"/>
      <c r="BD286" s="451"/>
      <c r="BE286" s="451"/>
      <c r="BF286" s="451">
        <v>0</v>
      </c>
      <c r="BG286" s="451"/>
      <c r="BH286" s="451"/>
      <c r="BI286" s="451"/>
      <c r="BJ286" s="479">
        <f t="shared" si="135"/>
        <v>0</v>
      </c>
      <c r="BK286" s="479"/>
      <c r="BL286" s="479"/>
      <c r="BM286" s="479"/>
      <c r="BN286" s="479"/>
      <c r="BO286" s="479"/>
      <c r="BP286" s="479"/>
      <c r="BQ286" s="451">
        <v>0</v>
      </c>
      <c r="BR286" s="451"/>
      <c r="BS286" s="451"/>
      <c r="BT286" s="451"/>
      <c r="BU286" s="451"/>
      <c r="BV286" s="451"/>
      <c r="BW286" s="451"/>
      <c r="BX286" s="451">
        <v>0</v>
      </c>
      <c r="BY286" s="451"/>
      <c r="BZ286" s="451"/>
      <c r="CA286" s="451"/>
      <c r="CB286" s="451"/>
      <c r="CC286" s="451"/>
      <c r="CD286" s="451"/>
      <c r="CE286" s="480">
        <f t="shared" si="136"/>
        <v>0</v>
      </c>
      <c r="CF286" s="480"/>
      <c r="CG286" s="480"/>
      <c r="CH286" s="480"/>
      <c r="CI286" s="480"/>
      <c r="CJ286" s="480"/>
      <c r="CK286" s="480"/>
      <c r="CL286" s="451">
        <v>0</v>
      </c>
      <c r="CM286" s="451"/>
      <c r="CN286" s="451"/>
      <c r="CO286" s="451"/>
      <c r="CP286" s="451"/>
      <c r="CQ286" s="451"/>
      <c r="CR286" s="451"/>
      <c r="CS286" s="480">
        <f t="shared" si="137"/>
        <v>0</v>
      </c>
      <c r="CT286" s="480"/>
      <c r="CU286" s="480"/>
      <c r="CV286" s="480"/>
      <c r="CW286" s="480"/>
      <c r="CX286" s="480"/>
      <c r="CY286" s="480"/>
      <c r="DB286" s="543" t="s">
        <v>514</v>
      </c>
      <c r="DC286" s="544"/>
      <c r="DD286" s="544"/>
      <c r="DE286" s="544"/>
      <c r="DF286" s="544"/>
      <c r="DG286" s="544"/>
      <c r="DH286" s="544"/>
      <c r="DI286" s="544"/>
      <c r="DJ286" s="544"/>
      <c r="DK286" s="544"/>
      <c r="DL286" s="544"/>
      <c r="DM286" s="544"/>
      <c r="DN286" s="544"/>
      <c r="DO286" s="544"/>
      <c r="DP286" s="544"/>
      <c r="DQ286" s="544"/>
      <c r="DR286" s="544"/>
      <c r="DS286" s="544"/>
      <c r="DT286" s="544"/>
      <c r="DU286" s="544"/>
      <c r="DV286" s="544"/>
      <c r="DW286" s="545"/>
      <c r="DX286" s="451">
        <v>0</v>
      </c>
      <c r="DY286" s="451"/>
      <c r="DZ286" s="451"/>
      <c r="EA286" s="451"/>
      <c r="EB286" s="451"/>
      <c r="EC286" s="451"/>
      <c r="ED286" s="451"/>
      <c r="EE286" s="451">
        <v>0</v>
      </c>
      <c r="EF286" s="451"/>
      <c r="EG286" s="451"/>
      <c r="EH286" s="451"/>
      <c r="EI286" s="451"/>
      <c r="EJ286" s="451"/>
      <c r="EK286" s="451"/>
      <c r="EL286" s="479">
        <f t="shared" si="138"/>
        <v>0</v>
      </c>
      <c r="EM286" s="479"/>
      <c r="EN286" s="479"/>
      <c r="EO286" s="479"/>
      <c r="EP286" s="479"/>
      <c r="EQ286" s="479"/>
      <c r="ER286" s="479"/>
      <c r="ES286" s="451">
        <v>0</v>
      </c>
      <c r="ET286" s="451"/>
      <c r="EU286" s="451"/>
      <c r="EV286" s="451"/>
      <c r="EW286" s="451"/>
      <c r="EX286" s="451"/>
      <c r="EY286" s="451"/>
      <c r="EZ286" s="92"/>
      <c r="FA286" s="92"/>
      <c r="FB286" s="92"/>
      <c r="FC286" s="451">
        <v>0</v>
      </c>
      <c r="FD286" s="451"/>
      <c r="FE286" s="451"/>
      <c r="FF286" s="451"/>
      <c r="FG286" s="451">
        <v>0</v>
      </c>
      <c r="FH286" s="451"/>
      <c r="FI286" s="451"/>
      <c r="FJ286" s="451"/>
      <c r="FK286" s="479">
        <f t="shared" si="139"/>
        <v>0</v>
      </c>
      <c r="FL286" s="479"/>
      <c r="FM286" s="479"/>
      <c r="FN286" s="479"/>
      <c r="FO286" s="479"/>
      <c r="FP286" s="479"/>
      <c r="FQ286" s="479"/>
      <c r="FR286" s="451">
        <v>0</v>
      </c>
      <c r="FS286" s="451"/>
      <c r="FT286" s="451"/>
      <c r="FU286" s="451"/>
      <c r="FV286" s="451"/>
      <c r="FW286" s="451"/>
      <c r="FX286" s="451"/>
      <c r="FY286" s="451">
        <v>0</v>
      </c>
      <c r="FZ286" s="451"/>
      <c r="GA286" s="451"/>
      <c r="GB286" s="451"/>
      <c r="GC286" s="451"/>
      <c r="GD286" s="451"/>
      <c r="GE286" s="451"/>
      <c r="GF286" s="480">
        <f t="shared" si="140"/>
        <v>0</v>
      </c>
      <c r="GG286" s="480"/>
      <c r="GH286" s="480"/>
      <c r="GI286" s="480"/>
      <c r="GJ286" s="480"/>
      <c r="GK286" s="480"/>
      <c r="GL286" s="480"/>
      <c r="GM286" s="451">
        <v>0</v>
      </c>
      <c r="GN286" s="451"/>
      <c r="GO286" s="451"/>
      <c r="GP286" s="451"/>
      <c r="GQ286" s="451"/>
      <c r="GR286" s="451"/>
      <c r="GS286" s="451"/>
      <c r="GT286" s="480">
        <f t="shared" si="141"/>
        <v>0</v>
      </c>
      <c r="GU286" s="480"/>
      <c r="GV286" s="480"/>
      <c r="GW286" s="480"/>
      <c r="GX286" s="480"/>
      <c r="GY286" s="480"/>
      <c r="GZ286" s="480"/>
    </row>
    <row r="287" spans="2:208" ht="12.75" customHeight="1">
      <c r="B287" s="540" t="s">
        <v>464</v>
      </c>
      <c r="C287" s="541"/>
      <c r="D287" s="541"/>
      <c r="E287" s="541"/>
      <c r="F287" s="541"/>
      <c r="G287" s="541"/>
      <c r="H287" s="541"/>
      <c r="I287" s="541"/>
      <c r="J287" s="541"/>
      <c r="K287" s="541"/>
      <c r="L287" s="541"/>
      <c r="M287" s="541"/>
      <c r="N287" s="541"/>
      <c r="O287" s="541"/>
      <c r="P287" s="541"/>
      <c r="Q287" s="541"/>
      <c r="R287" s="541"/>
      <c r="S287" s="541"/>
      <c r="T287" s="541"/>
      <c r="U287" s="541"/>
      <c r="V287" s="541"/>
      <c r="W287" s="542"/>
      <c r="X287" s="451">
        <v>0</v>
      </c>
      <c r="Y287" s="451"/>
      <c r="Z287" s="451"/>
      <c r="AA287" s="451"/>
      <c r="AB287" s="451"/>
      <c r="AC287" s="451"/>
      <c r="AD287" s="451"/>
      <c r="AE287" s="451">
        <v>0</v>
      </c>
      <c r="AF287" s="451"/>
      <c r="AG287" s="451"/>
      <c r="AH287" s="451"/>
      <c r="AI287" s="451"/>
      <c r="AJ287" s="451"/>
      <c r="AK287" s="451"/>
      <c r="AL287" s="479">
        <f t="shared" si="134"/>
        <v>0</v>
      </c>
      <c r="AM287" s="479"/>
      <c r="AN287" s="479"/>
      <c r="AO287" s="479"/>
      <c r="AP287" s="479"/>
      <c r="AQ287" s="479"/>
      <c r="AR287" s="479"/>
      <c r="AS287" s="451">
        <v>0</v>
      </c>
      <c r="AT287" s="451"/>
      <c r="AU287" s="451"/>
      <c r="AV287" s="451"/>
      <c r="AW287" s="451"/>
      <c r="AX287" s="451"/>
      <c r="AY287" s="451"/>
      <c r="AZ287" s="92"/>
      <c r="BA287" s="92"/>
      <c r="BB287" s="451">
        <v>0</v>
      </c>
      <c r="BC287" s="451"/>
      <c r="BD287" s="451"/>
      <c r="BE287" s="451"/>
      <c r="BF287" s="451">
        <v>0</v>
      </c>
      <c r="BG287" s="451"/>
      <c r="BH287" s="451"/>
      <c r="BI287" s="451"/>
      <c r="BJ287" s="479">
        <f t="shared" si="135"/>
        <v>0</v>
      </c>
      <c r="BK287" s="479"/>
      <c r="BL287" s="479"/>
      <c r="BM287" s="479"/>
      <c r="BN287" s="479"/>
      <c r="BO287" s="479"/>
      <c r="BP287" s="479"/>
      <c r="BQ287" s="451">
        <v>0</v>
      </c>
      <c r="BR287" s="451"/>
      <c r="BS287" s="451"/>
      <c r="BT287" s="451"/>
      <c r="BU287" s="451"/>
      <c r="BV287" s="451"/>
      <c r="BW287" s="451"/>
      <c r="BX287" s="451">
        <v>0</v>
      </c>
      <c r="BY287" s="451"/>
      <c r="BZ287" s="451"/>
      <c r="CA287" s="451"/>
      <c r="CB287" s="451"/>
      <c r="CC287" s="451"/>
      <c r="CD287" s="451"/>
      <c r="CE287" s="480">
        <f t="shared" si="136"/>
        <v>0</v>
      </c>
      <c r="CF287" s="480"/>
      <c r="CG287" s="480"/>
      <c r="CH287" s="480"/>
      <c r="CI287" s="480"/>
      <c r="CJ287" s="480"/>
      <c r="CK287" s="480"/>
      <c r="CL287" s="451">
        <v>0</v>
      </c>
      <c r="CM287" s="451"/>
      <c r="CN287" s="451"/>
      <c r="CO287" s="451"/>
      <c r="CP287" s="451"/>
      <c r="CQ287" s="451"/>
      <c r="CR287" s="451"/>
      <c r="CS287" s="480">
        <f t="shared" si="137"/>
        <v>0</v>
      </c>
      <c r="CT287" s="480"/>
      <c r="CU287" s="480"/>
      <c r="CV287" s="480"/>
      <c r="CW287" s="480"/>
      <c r="CX287" s="480"/>
      <c r="CY287" s="480"/>
      <c r="DB287" s="540" t="s">
        <v>515</v>
      </c>
      <c r="DC287" s="541"/>
      <c r="DD287" s="541"/>
      <c r="DE287" s="541"/>
      <c r="DF287" s="541"/>
      <c r="DG287" s="541"/>
      <c r="DH287" s="541"/>
      <c r="DI287" s="541"/>
      <c r="DJ287" s="541"/>
      <c r="DK287" s="541"/>
      <c r="DL287" s="541"/>
      <c r="DM287" s="541"/>
      <c r="DN287" s="541"/>
      <c r="DO287" s="541"/>
      <c r="DP287" s="541"/>
      <c r="DQ287" s="541"/>
      <c r="DR287" s="541"/>
      <c r="DS287" s="541"/>
      <c r="DT287" s="541"/>
      <c r="DU287" s="541"/>
      <c r="DV287" s="541"/>
      <c r="DW287" s="542"/>
      <c r="DX287" s="451">
        <v>0</v>
      </c>
      <c r="DY287" s="451"/>
      <c r="DZ287" s="451"/>
      <c r="EA287" s="451"/>
      <c r="EB287" s="451"/>
      <c r="EC287" s="451"/>
      <c r="ED287" s="451"/>
      <c r="EE287" s="451">
        <v>0</v>
      </c>
      <c r="EF287" s="451"/>
      <c r="EG287" s="451"/>
      <c r="EH287" s="451"/>
      <c r="EI287" s="451"/>
      <c r="EJ287" s="451"/>
      <c r="EK287" s="451"/>
      <c r="EL287" s="479">
        <f t="shared" si="138"/>
        <v>0</v>
      </c>
      <c r="EM287" s="479"/>
      <c r="EN287" s="479"/>
      <c r="EO287" s="479"/>
      <c r="EP287" s="479"/>
      <c r="EQ287" s="479"/>
      <c r="ER287" s="479"/>
      <c r="ES287" s="451">
        <v>0</v>
      </c>
      <c r="ET287" s="451"/>
      <c r="EU287" s="451"/>
      <c r="EV287" s="451"/>
      <c r="EW287" s="451"/>
      <c r="EX287" s="451"/>
      <c r="EY287" s="451"/>
      <c r="EZ287" s="92"/>
      <c r="FA287" s="92"/>
      <c r="FB287" s="92"/>
      <c r="FC287" s="451">
        <v>0</v>
      </c>
      <c r="FD287" s="451"/>
      <c r="FE287" s="451"/>
      <c r="FF287" s="451"/>
      <c r="FG287" s="451">
        <v>0</v>
      </c>
      <c r="FH287" s="451"/>
      <c r="FI287" s="451"/>
      <c r="FJ287" s="451"/>
      <c r="FK287" s="479">
        <f t="shared" si="139"/>
        <v>0</v>
      </c>
      <c r="FL287" s="479"/>
      <c r="FM287" s="479"/>
      <c r="FN287" s="479"/>
      <c r="FO287" s="479"/>
      <c r="FP287" s="479"/>
      <c r="FQ287" s="479"/>
      <c r="FR287" s="451">
        <v>0</v>
      </c>
      <c r="FS287" s="451"/>
      <c r="FT287" s="451"/>
      <c r="FU287" s="451"/>
      <c r="FV287" s="451"/>
      <c r="FW287" s="451"/>
      <c r="FX287" s="451"/>
      <c r="FY287" s="451">
        <v>0</v>
      </c>
      <c r="FZ287" s="451"/>
      <c r="GA287" s="451"/>
      <c r="GB287" s="451"/>
      <c r="GC287" s="451"/>
      <c r="GD287" s="451"/>
      <c r="GE287" s="451"/>
      <c r="GF287" s="480">
        <f t="shared" si="140"/>
        <v>0</v>
      </c>
      <c r="GG287" s="480"/>
      <c r="GH287" s="480"/>
      <c r="GI287" s="480"/>
      <c r="GJ287" s="480"/>
      <c r="GK287" s="480"/>
      <c r="GL287" s="480"/>
      <c r="GM287" s="451">
        <v>0</v>
      </c>
      <c r="GN287" s="451"/>
      <c r="GO287" s="451"/>
      <c r="GP287" s="451"/>
      <c r="GQ287" s="451"/>
      <c r="GR287" s="451"/>
      <c r="GS287" s="451"/>
      <c r="GT287" s="480">
        <f t="shared" si="141"/>
        <v>0</v>
      </c>
      <c r="GU287" s="480"/>
      <c r="GV287" s="480"/>
      <c r="GW287" s="480"/>
      <c r="GX287" s="480"/>
      <c r="GY287" s="480"/>
      <c r="GZ287" s="480"/>
    </row>
    <row r="288" spans="2:208" ht="12.75" customHeight="1" thickBot="1">
      <c r="B288" s="511" t="s">
        <v>465</v>
      </c>
      <c r="C288" s="512"/>
      <c r="D288" s="512"/>
      <c r="E288" s="512"/>
      <c r="F288" s="512"/>
      <c r="G288" s="512"/>
      <c r="H288" s="512"/>
      <c r="I288" s="512"/>
      <c r="J288" s="512"/>
      <c r="K288" s="512"/>
      <c r="L288" s="512"/>
      <c r="M288" s="512"/>
      <c r="N288" s="512"/>
      <c r="O288" s="512"/>
      <c r="P288" s="512"/>
      <c r="Q288" s="512"/>
      <c r="R288" s="512"/>
      <c r="S288" s="512"/>
      <c r="T288" s="512"/>
      <c r="U288" s="512"/>
      <c r="V288" s="512"/>
      <c r="W288" s="435"/>
      <c r="X288" s="447">
        <f>SUM(X281:AD287)</f>
        <v>0</v>
      </c>
      <c r="Y288" s="447"/>
      <c r="Z288" s="447"/>
      <c r="AA288" s="447"/>
      <c r="AB288" s="447"/>
      <c r="AC288" s="447"/>
      <c r="AD288" s="447"/>
      <c r="AE288" s="447">
        <f>SUM(AE281:AK287)</f>
        <v>0</v>
      </c>
      <c r="AF288" s="447"/>
      <c r="AG288" s="447"/>
      <c r="AH288" s="447"/>
      <c r="AI288" s="447"/>
      <c r="AJ288" s="447"/>
      <c r="AK288" s="447"/>
      <c r="AL288" s="447">
        <f>SUM(AL281:AR287)</f>
        <v>0</v>
      </c>
      <c r="AM288" s="447"/>
      <c r="AN288" s="447"/>
      <c r="AO288" s="447"/>
      <c r="AP288" s="447"/>
      <c r="AQ288" s="447"/>
      <c r="AR288" s="447"/>
      <c r="AS288" s="447">
        <f>SUM(AS281:AY287)</f>
        <v>0</v>
      </c>
      <c r="AT288" s="447"/>
      <c r="AU288" s="447"/>
      <c r="AV288" s="447"/>
      <c r="AW288" s="447"/>
      <c r="AX288" s="447"/>
      <c r="AY288" s="447"/>
      <c r="BB288" s="447">
        <f>SUM(BB281:BE287)</f>
        <v>0</v>
      </c>
      <c r="BC288" s="447"/>
      <c r="BD288" s="447"/>
      <c r="BE288" s="447"/>
      <c r="BF288" s="447">
        <f>SUM(BF281:BI287)</f>
        <v>0</v>
      </c>
      <c r="BG288" s="447"/>
      <c r="BH288" s="447"/>
      <c r="BI288" s="447"/>
      <c r="BJ288" s="447">
        <f>SUM(BJ281:BP287)</f>
        <v>0</v>
      </c>
      <c r="BK288" s="447"/>
      <c r="BL288" s="447"/>
      <c r="BM288" s="447"/>
      <c r="BN288" s="447"/>
      <c r="BO288" s="447"/>
      <c r="BP288" s="447"/>
      <c r="BQ288" s="447">
        <f>SUM(BQ281:BW287)</f>
        <v>0</v>
      </c>
      <c r="BR288" s="447"/>
      <c r="BS288" s="447"/>
      <c r="BT288" s="447"/>
      <c r="BU288" s="447"/>
      <c r="BV288" s="447"/>
      <c r="BW288" s="447"/>
      <c r="BX288" s="447">
        <f>SUM(BX281:CD287)</f>
        <v>0</v>
      </c>
      <c r="BY288" s="447"/>
      <c r="BZ288" s="447"/>
      <c r="CA288" s="447"/>
      <c r="CB288" s="447"/>
      <c r="CC288" s="447"/>
      <c r="CD288" s="447"/>
      <c r="CE288" s="447">
        <f>SUM(CE281:CK287)</f>
        <v>0</v>
      </c>
      <c r="CF288" s="447"/>
      <c r="CG288" s="447"/>
      <c r="CH288" s="447"/>
      <c r="CI288" s="447"/>
      <c r="CJ288" s="447"/>
      <c r="CK288" s="447"/>
      <c r="CL288" s="447">
        <f>SUM(CL281:CR287)</f>
        <v>0</v>
      </c>
      <c r="CM288" s="447"/>
      <c r="CN288" s="447"/>
      <c r="CO288" s="447"/>
      <c r="CP288" s="447"/>
      <c r="CQ288" s="447"/>
      <c r="CR288" s="447"/>
      <c r="CS288" s="447">
        <f>SUM(CS281:CY287)</f>
        <v>0</v>
      </c>
      <c r="CT288" s="447"/>
      <c r="CU288" s="447"/>
      <c r="CV288" s="447"/>
      <c r="CW288" s="447"/>
      <c r="CX288" s="447"/>
      <c r="CY288" s="447"/>
      <c r="DB288" s="511" t="s">
        <v>516</v>
      </c>
      <c r="DC288" s="512"/>
      <c r="DD288" s="512"/>
      <c r="DE288" s="512"/>
      <c r="DF288" s="512"/>
      <c r="DG288" s="512"/>
      <c r="DH288" s="512"/>
      <c r="DI288" s="512"/>
      <c r="DJ288" s="512"/>
      <c r="DK288" s="512"/>
      <c r="DL288" s="512"/>
      <c r="DM288" s="512"/>
      <c r="DN288" s="512"/>
      <c r="DO288" s="512"/>
      <c r="DP288" s="512"/>
      <c r="DQ288" s="512"/>
      <c r="DR288" s="512"/>
      <c r="DS288" s="512"/>
      <c r="DT288" s="512"/>
      <c r="DU288" s="512"/>
      <c r="DV288" s="512"/>
      <c r="DW288" s="435"/>
      <c r="DX288" s="447">
        <f>SUM(DX281:ED287)</f>
        <v>0</v>
      </c>
      <c r="DY288" s="447"/>
      <c r="DZ288" s="447"/>
      <c r="EA288" s="447"/>
      <c r="EB288" s="447"/>
      <c r="EC288" s="447"/>
      <c r="ED288" s="447"/>
      <c r="EE288" s="447">
        <f>SUM(EE281:EK287)</f>
        <v>0</v>
      </c>
      <c r="EF288" s="447"/>
      <c r="EG288" s="447"/>
      <c r="EH288" s="447"/>
      <c r="EI288" s="447"/>
      <c r="EJ288" s="447"/>
      <c r="EK288" s="447"/>
      <c r="EL288" s="447">
        <f>SUM(EL281:ER287)</f>
        <v>0</v>
      </c>
      <c r="EM288" s="447"/>
      <c r="EN288" s="447"/>
      <c r="EO288" s="447"/>
      <c r="EP288" s="447"/>
      <c r="EQ288" s="447"/>
      <c r="ER288" s="447"/>
      <c r="ES288" s="447">
        <f>SUM(ES281:EY287)</f>
        <v>0</v>
      </c>
      <c r="ET288" s="447"/>
      <c r="EU288" s="447"/>
      <c r="EV288" s="447"/>
      <c r="EW288" s="447"/>
      <c r="EX288" s="447"/>
      <c r="EY288" s="447"/>
      <c r="FC288" s="447">
        <f>SUM(FC281:FF287)</f>
        <v>0</v>
      </c>
      <c r="FD288" s="447"/>
      <c r="FE288" s="447"/>
      <c r="FF288" s="447"/>
      <c r="FG288" s="447">
        <f>SUM(FG281:FJ287)</f>
        <v>0</v>
      </c>
      <c r="FH288" s="447"/>
      <c r="FI288" s="447"/>
      <c r="FJ288" s="447"/>
      <c r="FK288" s="447">
        <f>SUM(FK281:FQ287)</f>
        <v>0</v>
      </c>
      <c r="FL288" s="447"/>
      <c r="FM288" s="447"/>
      <c r="FN288" s="447"/>
      <c r="FO288" s="447"/>
      <c r="FP288" s="447"/>
      <c r="FQ288" s="447"/>
      <c r="FR288" s="447">
        <f>SUM(FR281:FX287)</f>
        <v>0</v>
      </c>
      <c r="FS288" s="447"/>
      <c r="FT288" s="447"/>
      <c r="FU288" s="447"/>
      <c r="FV288" s="447"/>
      <c r="FW288" s="447"/>
      <c r="FX288" s="447"/>
      <c r="FY288" s="447">
        <f>SUM(FY281:GE287)</f>
        <v>0</v>
      </c>
      <c r="FZ288" s="447"/>
      <c r="GA288" s="447"/>
      <c r="GB288" s="447"/>
      <c r="GC288" s="447"/>
      <c r="GD288" s="447"/>
      <c r="GE288" s="447"/>
      <c r="GF288" s="447">
        <f>SUM(GF281:GL287)</f>
        <v>0</v>
      </c>
      <c r="GG288" s="447"/>
      <c r="GH288" s="447"/>
      <c r="GI288" s="447"/>
      <c r="GJ288" s="447"/>
      <c r="GK288" s="447"/>
      <c r="GL288" s="447"/>
      <c r="GM288" s="447">
        <f>SUM(GM281:GS287)</f>
        <v>0</v>
      </c>
      <c r="GN288" s="447"/>
      <c r="GO288" s="447"/>
      <c r="GP288" s="447"/>
      <c r="GQ288" s="447"/>
      <c r="GR288" s="447"/>
      <c r="GS288" s="447"/>
      <c r="GT288" s="447">
        <f>SUM(GT281:GZ287)</f>
        <v>0</v>
      </c>
      <c r="GU288" s="447"/>
      <c r="GV288" s="447"/>
      <c r="GW288" s="447"/>
      <c r="GX288" s="447"/>
      <c r="GY288" s="447"/>
      <c r="GZ288" s="447"/>
    </row>
    <row r="289" spans="2:208" ht="12.75" customHeight="1" thickTop="1">
      <c r="B289" s="16" t="str">
        <f>Coversheets!$B$51</f>
        <v>S.A.&amp;I. Form 2641R99 Entity: Type in Name of City City, 99</v>
      </c>
      <c r="AQ289" s="446">
        <f ca="1">$AP$52</f>
        <v>41499.346880902776</v>
      </c>
      <c r="AR289" s="446"/>
      <c r="AS289" s="446"/>
      <c r="AT289" s="446"/>
      <c r="AU289" s="446"/>
      <c r="AV289" s="446"/>
      <c r="AW289" s="446"/>
      <c r="AX289" s="446"/>
      <c r="AY289" s="446"/>
      <c r="BC289" s="16" t="str">
        <f>Coversheets!$B$51</f>
        <v>S.A.&amp;I. Form 2641R99 Entity: Type in Name of City City, 99</v>
      </c>
      <c r="CQ289" s="446">
        <f ca="1">$AP$52</f>
        <v>41499.346880902776</v>
      </c>
      <c r="CR289" s="446"/>
      <c r="CS289" s="446"/>
      <c r="CT289" s="446"/>
      <c r="CU289" s="446"/>
      <c r="CV289" s="446"/>
      <c r="CW289" s="446"/>
      <c r="CX289" s="446"/>
      <c r="CY289" s="446"/>
      <c r="DB289" s="16" t="str">
        <f>Coversheets!$B$51</f>
        <v>S.A.&amp;I. Form 2641R99 Entity: Type in Name of City City, 99</v>
      </c>
      <c r="EQ289" s="446">
        <f ca="1">$AP$52</f>
        <v>41499.346880902776</v>
      </c>
      <c r="ER289" s="446"/>
      <c r="ES289" s="446"/>
      <c r="ET289" s="446"/>
      <c r="EU289" s="446"/>
      <c r="EV289" s="446"/>
      <c r="EW289" s="446"/>
      <c r="EX289" s="446"/>
      <c r="EY289" s="446"/>
      <c r="FD289" s="25" t="str">
        <f>Coversheets!$B$51</f>
        <v>S.A.&amp;I. Form 2641R99 Entity: Type in Name of City City, 99</v>
      </c>
      <c r="GR289" s="446">
        <f ca="1">$AP$52</f>
        <v>41499.346880902776</v>
      </c>
      <c r="GS289" s="446"/>
      <c r="GT289" s="446"/>
      <c r="GU289" s="446"/>
      <c r="GV289" s="446"/>
      <c r="GW289" s="446"/>
      <c r="GX289" s="446"/>
      <c r="GY289" s="446"/>
      <c r="GZ289" s="446"/>
    </row>
    <row r="290" spans="2:208" ht="11.25" customHeight="1">
      <c r="B290" s="498" t="str">
        <f>$B$59</f>
        <v>GENERAL FUND ACCOUNTS COVERING THE PERIOD JULY 1, 2011, to JUNE 30, 2012</v>
      </c>
      <c r="C290" s="498"/>
      <c r="D290" s="498"/>
      <c r="E290" s="498"/>
      <c r="F290" s="498"/>
      <c r="G290" s="498"/>
      <c r="H290" s="498"/>
      <c r="I290" s="498"/>
      <c r="J290" s="498"/>
      <c r="K290" s="498"/>
      <c r="L290" s="498"/>
      <c r="M290" s="498"/>
      <c r="N290" s="498"/>
      <c r="O290" s="498"/>
      <c r="P290" s="498"/>
      <c r="Q290" s="498"/>
      <c r="R290" s="498"/>
      <c r="S290" s="498"/>
      <c r="T290" s="498"/>
      <c r="U290" s="498"/>
      <c r="V290" s="498"/>
      <c r="W290" s="498"/>
      <c r="X290" s="498"/>
      <c r="Y290" s="498"/>
      <c r="Z290" s="498"/>
      <c r="AA290" s="498"/>
      <c r="AB290" s="498"/>
      <c r="AC290" s="498"/>
      <c r="AD290" s="498"/>
      <c r="AE290" s="498"/>
      <c r="AF290" s="498"/>
      <c r="AG290" s="498"/>
      <c r="AH290" s="498"/>
      <c r="AI290" s="498"/>
      <c r="AJ290" s="498"/>
      <c r="AK290" s="498"/>
      <c r="AL290" s="498"/>
      <c r="AM290" s="498"/>
      <c r="AN290" s="498"/>
      <c r="AO290" s="498"/>
      <c r="AP290" s="498"/>
      <c r="AQ290" s="498"/>
      <c r="AR290" s="498"/>
      <c r="AS290" s="498"/>
      <c r="AT290" s="498"/>
      <c r="AU290" s="498"/>
      <c r="AV290" s="498"/>
      <c r="AW290" s="498"/>
      <c r="AX290" s="498"/>
      <c r="AY290" s="498"/>
      <c r="BB290" s="498" t="str">
        <f>$B$59</f>
        <v>GENERAL FUND ACCOUNTS COVERING THE PERIOD JULY 1, 2011, to JUNE 30, 2012</v>
      </c>
      <c r="BC290" s="498"/>
      <c r="BD290" s="498"/>
      <c r="BE290" s="498"/>
      <c r="BF290" s="498"/>
      <c r="BG290" s="498"/>
      <c r="BH290" s="498"/>
      <c r="BI290" s="498"/>
      <c r="BJ290" s="498"/>
      <c r="BK290" s="498"/>
      <c r="BL290" s="498"/>
      <c r="BM290" s="498"/>
      <c r="BN290" s="498"/>
      <c r="BO290" s="498"/>
      <c r="BP290" s="498"/>
      <c r="BQ290" s="498"/>
      <c r="BR290" s="498"/>
      <c r="BS290" s="498"/>
      <c r="BT290" s="498"/>
      <c r="BU290" s="498"/>
      <c r="BV290" s="498"/>
      <c r="BW290" s="498"/>
      <c r="BX290" s="498"/>
      <c r="BY290" s="498"/>
      <c r="BZ290" s="498"/>
      <c r="CA290" s="498"/>
      <c r="CB290" s="498"/>
      <c r="CC290" s="498"/>
      <c r="CD290" s="498"/>
      <c r="CE290" s="498"/>
      <c r="CF290" s="498"/>
      <c r="CG290" s="498"/>
      <c r="CH290" s="498"/>
      <c r="CI290" s="498"/>
      <c r="CJ290" s="498"/>
      <c r="CK290" s="498"/>
      <c r="CL290" s="498"/>
      <c r="CM290" s="498"/>
      <c r="CN290" s="498"/>
      <c r="CO290" s="498"/>
      <c r="CP290" s="498"/>
      <c r="CQ290" s="498"/>
      <c r="CR290" s="498"/>
      <c r="CS290" s="498"/>
      <c r="CT290" s="498"/>
      <c r="CU290" s="498"/>
      <c r="CV290" s="498"/>
      <c r="CW290" s="498"/>
      <c r="CX290" s="498"/>
      <c r="CY290" s="498"/>
      <c r="DB290" s="498" t="str">
        <f>$B$59</f>
        <v>GENERAL FUND ACCOUNTS COVERING THE PERIOD JULY 1, 2011, to JUNE 30, 2012</v>
      </c>
      <c r="DC290" s="498"/>
      <c r="DD290" s="498"/>
      <c r="DE290" s="498"/>
      <c r="DF290" s="498"/>
      <c r="DG290" s="498"/>
      <c r="DH290" s="498"/>
      <c r="DI290" s="498"/>
      <c r="DJ290" s="498"/>
      <c r="DK290" s="498"/>
      <c r="DL290" s="498"/>
      <c r="DM290" s="498"/>
      <c r="DN290" s="498"/>
      <c r="DO290" s="498"/>
      <c r="DP290" s="498"/>
      <c r="DQ290" s="498"/>
      <c r="DR290" s="498"/>
      <c r="DS290" s="498"/>
      <c r="DT290" s="498"/>
      <c r="DU290" s="498"/>
      <c r="DV290" s="498"/>
      <c r="DW290" s="498"/>
      <c r="DX290" s="498"/>
      <c r="DY290" s="498"/>
      <c r="DZ290" s="498"/>
      <c r="EA290" s="498"/>
      <c r="EB290" s="498"/>
      <c r="EC290" s="498"/>
      <c r="ED290" s="498"/>
      <c r="EE290" s="498"/>
      <c r="EF290" s="498"/>
      <c r="EG290" s="498"/>
      <c r="EH290" s="498"/>
      <c r="EI290" s="498"/>
      <c r="EJ290" s="498"/>
      <c r="EK290" s="498"/>
      <c r="EL290" s="498"/>
      <c r="EM290" s="498"/>
      <c r="EN290" s="498"/>
      <c r="EO290" s="498"/>
      <c r="EP290" s="498"/>
      <c r="EQ290" s="498"/>
      <c r="ER290" s="498"/>
      <c r="ES290" s="498"/>
      <c r="ET290" s="498"/>
      <c r="EU290" s="498"/>
      <c r="EV290" s="498"/>
      <c r="EW290" s="498"/>
      <c r="EX290" s="498"/>
      <c r="EY290" s="498"/>
      <c r="FC290" s="498" t="str">
        <f>$B$59</f>
        <v>GENERAL FUND ACCOUNTS COVERING THE PERIOD JULY 1, 2011, to JUNE 30, 2012</v>
      </c>
      <c r="FD290" s="498"/>
      <c r="FE290" s="498"/>
      <c r="FF290" s="498"/>
      <c r="FG290" s="498"/>
      <c r="FH290" s="498"/>
      <c r="FI290" s="498"/>
      <c r="FJ290" s="498"/>
      <c r="FK290" s="498"/>
      <c r="FL290" s="498"/>
      <c r="FM290" s="498"/>
      <c r="FN290" s="498"/>
      <c r="FO290" s="498"/>
      <c r="FP290" s="498"/>
      <c r="FQ290" s="498"/>
      <c r="FR290" s="498"/>
      <c r="FS290" s="498"/>
      <c r="FT290" s="498"/>
      <c r="FU290" s="498"/>
      <c r="FV290" s="498"/>
      <c r="FW290" s="498"/>
      <c r="FX290" s="498"/>
      <c r="FY290" s="498"/>
      <c r="FZ290" s="498"/>
      <c r="GA290" s="498"/>
      <c r="GB290" s="498"/>
      <c r="GC290" s="498"/>
      <c r="GD290" s="498"/>
      <c r="GE290" s="498"/>
      <c r="GF290" s="498"/>
      <c r="GG290" s="498"/>
      <c r="GH290" s="498"/>
      <c r="GI290" s="498"/>
      <c r="GJ290" s="498"/>
      <c r="GK290" s="498"/>
      <c r="GL290" s="498"/>
      <c r="GM290" s="498"/>
      <c r="GN290" s="498"/>
      <c r="GO290" s="498"/>
      <c r="GP290" s="498"/>
      <c r="GQ290" s="498"/>
      <c r="GR290" s="498"/>
      <c r="GS290" s="498"/>
      <c r="GT290" s="498"/>
      <c r="GU290" s="498"/>
      <c r="GV290" s="498"/>
      <c r="GW290" s="498"/>
      <c r="GX290" s="498"/>
      <c r="GY290" s="498"/>
      <c r="GZ290" s="498"/>
    </row>
    <row r="291" spans="2:208" ht="11.25" customHeight="1">
      <c r="B291" s="498" t="str">
        <f>$B$60</f>
        <v>ESTIMATE OF NEEDS FOR 2012-2013</v>
      </c>
      <c r="C291" s="498"/>
      <c r="D291" s="498"/>
      <c r="E291" s="498"/>
      <c r="F291" s="498"/>
      <c r="G291" s="498"/>
      <c r="H291" s="498"/>
      <c r="I291" s="498"/>
      <c r="J291" s="498"/>
      <c r="K291" s="498"/>
      <c r="L291" s="498"/>
      <c r="M291" s="498"/>
      <c r="N291" s="498"/>
      <c r="O291" s="498"/>
      <c r="P291" s="498"/>
      <c r="Q291" s="498"/>
      <c r="R291" s="498"/>
      <c r="S291" s="498"/>
      <c r="T291" s="498"/>
      <c r="U291" s="498"/>
      <c r="V291" s="498"/>
      <c r="W291" s="498"/>
      <c r="X291" s="498"/>
      <c r="Y291" s="498"/>
      <c r="Z291" s="498"/>
      <c r="AA291" s="498"/>
      <c r="AB291" s="498"/>
      <c r="AC291" s="498"/>
      <c r="AD291" s="498"/>
      <c r="AE291" s="498"/>
      <c r="AF291" s="498"/>
      <c r="AG291" s="498"/>
      <c r="AH291" s="498"/>
      <c r="AI291" s="498"/>
      <c r="AJ291" s="498"/>
      <c r="AK291" s="498"/>
      <c r="AL291" s="498"/>
      <c r="AM291" s="498"/>
      <c r="AN291" s="498"/>
      <c r="AO291" s="498"/>
      <c r="AP291" s="498"/>
      <c r="AQ291" s="498"/>
      <c r="AR291" s="498"/>
      <c r="AS291" s="498"/>
      <c r="AT291" s="498"/>
      <c r="AU291" s="498"/>
      <c r="AV291" s="498"/>
      <c r="AW291" s="498"/>
      <c r="AX291" s="498"/>
      <c r="AY291" s="498"/>
      <c r="BB291" s="498" t="str">
        <f>$B$60</f>
        <v>ESTIMATE OF NEEDS FOR 2012-2013</v>
      </c>
      <c r="BC291" s="498"/>
      <c r="BD291" s="498"/>
      <c r="BE291" s="498"/>
      <c r="BF291" s="498"/>
      <c r="BG291" s="498"/>
      <c r="BH291" s="498"/>
      <c r="BI291" s="498"/>
      <c r="BJ291" s="498"/>
      <c r="BK291" s="498"/>
      <c r="BL291" s="498"/>
      <c r="BM291" s="498"/>
      <c r="BN291" s="498"/>
      <c r="BO291" s="498"/>
      <c r="BP291" s="498"/>
      <c r="BQ291" s="498"/>
      <c r="BR291" s="498"/>
      <c r="BS291" s="498"/>
      <c r="BT291" s="498"/>
      <c r="BU291" s="498"/>
      <c r="BV291" s="498"/>
      <c r="BW291" s="498"/>
      <c r="BX291" s="498"/>
      <c r="BY291" s="498"/>
      <c r="BZ291" s="498"/>
      <c r="CA291" s="498"/>
      <c r="CB291" s="498"/>
      <c r="CC291" s="498"/>
      <c r="CD291" s="498"/>
      <c r="CE291" s="498"/>
      <c r="CF291" s="498"/>
      <c r="CG291" s="498"/>
      <c r="CH291" s="498"/>
      <c r="CI291" s="498"/>
      <c r="CJ291" s="498"/>
      <c r="CK291" s="498"/>
      <c r="CL291" s="498"/>
      <c r="CM291" s="498"/>
      <c r="CN291" s="498"/>
      <c r="CO291" s="498"/>
      <c r="CP291" s="498"/>
      <c r="CQ291" s="498"/>
      <c r="CR291" s="498"/>
      <c r="CS291" s="498"/>
      <c r="CT291" s="498"/>
      <c r="CU291" s="498"/>
      <c r="CV291" s="498"/>
      <c r="CW291" s="498"/>
      <c r="CX291" s="498"/>
      <c r="CY291" s="498"/>
      <c r="DB291" s="498" t="str">
        <f>$B$60</f>
        <v>ESTIMATE OF NEEDS FOR 2012-2013</v>
      </c>
      <c r="DC291" s="498"/>
      <c r="DD291" s="498"/>
      <c r="DE291" s="498"/>
      <c r="DF291" s="498"/>
      <c r="DG291" s="498"/>
      <c r="DH291" s="498"/>
      <c r="DI291" s="498"/>
      <c r="DJ291" s="498"/>
      <c r="DK291" s="498"/>
      <c r="DL291" s="498"/>
      <c r="DM291" s="498"/>
      <c r="DN291" s="498"/>
      <c r="DO291" s="498"/>
      <c r="DP291" s="498"/>
      <c r="DQ291" s="498"/>
      <c r="DR291" s="498"/>
      <c r="DS291" s="498"/>
      <c r="DT291" s="498"/>
      <c r="DU291" s="498"/>
      <c r="DV291" s="498"/>
      <c r="DW291" s="498"/>
      <c r="DX291" s="498"/>
      <c r="DY291" s="498"/>
      <c r="DZ291" s="498"/>
      <c r="EA291" s="498"/>
      <c r="EB291" s="498"/>
      <c r="EC291" s="498"/>
      <c r="ED291" s="498"/>
      <c r="EE291" s="498"/>
      <c r="EF291" s="498"/>
      <c r="EG291" s="498"/>
      <c r="EH291" s="498"/>
      <c r="EI291" s="498"/>
      <c r="EJ291" s="498"/>
      <c r="EK291" s="498"/>
      <c r="EL291" s="498"/>
      <c r="EM291" s="498"/>
      <c r="EN291" s="498"/>
      <c r="EO291" s="498"/>
      <c r="EP291" s="498"/>
      <c r="EQ291" s="498"/>
      <c r="ER291" s="498"/>
      <c r="ES291" s="498"/>
      <c r="ET291" s="498"/>
      <c r="EU291" s="498"/>
      <c r="EV291" s="498"/>
      <c r="EW291" s="498"/>
      <c r="EX291" s="498"/>
      <c r="EY291" s="498"/>
      <c r="FC291" s="498" t="str">
        <f>$B$60</f>
        <v>ESTIMATE OF NEEDS FOR 2012-2013</v>
      </c>
      <c r="FD291" s="498"/>
      <c r="FE291" s="498"/>
      <c r="FF291" s="498"/>
      <c r="FG291" s="498"/>
      <c r="FH291" s="498"/>
      <c r="FI291" s="498"/>
      <c r="FJ291" s="498"/>
      <c r="FK291" s="498"/>
      <c r="FL291" s="498"/>
      <c r="FM291" s="498"/>
      <c r="FN291" s="498"/>
      <c r="FO291" s="498"/>
      <c r="FP291" s="498"/>
      <c r="FQ291" s="498"/>
      <c r="FR291" s="498"/>
      <c r="FS291" s="498"/>
      <c r="FT291" s="498"/>
      <c r="FU291" s="498"/>
      <c r="FV291" s="498"/>
      <c r="FW291" s="498"/>
      <c r="FX291" s="498"/>
      <c r="FY291" s="498"/>
      <c r="FZ291" s="498"/>
      <c r="GA291" s="498"/>
      <c r="GB291" s="498"/>
      <c r="GC291" s="498"/>
      <c r="GD291" s="498"/>
      <c r="GE291" s="498"/>
      <c r="GF291" s="498"/>
      <c r="GG291" s="498"/>
      <c r="GH291" s="498"/>
      <c r="GI291" s="498"/>
      <c r="GJ291" s="498"/>
      <c r="GK291" s="498"/>
      <c r="GL291" s="498"/>
      <c r="GM291" s="498"/>
      <c r="GN291" s="498"/>
      <c r="GO291" s="498"/>
      <c r="GP291" s="498"/>
      <c r="GQ291" s="498"/>
      <c r="GR291" s="498"/>
      <c r="GS291" s="498"/>
      <c r="GT291" s="498"/>
      <c r="GU291" s="498"/>
      <c r="GV291" s="498"/>
      <c r="GW291" s="498"/>
      <c r="GX291" s="498"/>
      <c r="GY291" s="498"/>
      <c r="GZ291" s="498"/>
    </row>
    <row r="292" spans="2:208" ht="12.75" customHeight="1" thickBot="1">
      <c r="B292" s="16" t="s">
        <v>30</v>
      </c>
      <c r="AY292" s="18" t="s">
        <v>518</v>
      </c>
      <c r="CY292" s="18" t="s">
        <v>563</v>
      </c>
      <c r="DB292" s="16" t="s">
        <v>30</v>
      </c>
      <c r="EY292" s="18" t="s">
        <v>565</v>
      </c>
      <c r="GZ292" s="18" t="s">
        <v>566</v>
      </c>
    </row>
    <row r="293" spans="2:208" ht="12.75" customHeight="1" thickTop="1">
      <c r="B293" s="499" t="s">
        <v>519</v>
      </c>
      <c r="C293" s="500"/>
      <c r="D293" s="500"/>
      <c r="E293" s="500"/>
      <c r="F293" s="500"/>
      <c r="G293" s="500"/>
      <c r="H293" s="500"/>
      <c r="I293" s="500"/>
      <c r="J293" s="500"/>
      <c r="K293" s="500"/>
      <c r="L293" s="500"/>
      <c r="M293" s="500"/>
      <c r="N293" s="500"/>
      <c r="O293" s="500"/>
      <c r="P293" s="500"/>
      <c r="Q293" s="500"/>
      <c r="R293" s="500"/>
      <c r="S293" s="500"/>
      <c r="T293" s="500"/>
      <c r="U293" s="500"/>
      <c r="V293" s="500"/>
      <c r="W293" s="500"/>
      <c r="X293" s="467"/>
      <c r="Y293" s="467"/>
      <c r="Z293" s="467"/>
      <c r="AA293" s="467"/>
      <c r="AB293" s="467"/>
      <c r="AC293" s="467"/>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7"/>
      <c r="AY293" s="470"/>
      <c r="BB293" s="537" t="s">
        <v>245</v>
      </c>
      <c r="BC293" s="538"/>
      <c r="BD293" s="538"/>
      <c r="BE293" s="538"/>
      <c r="BF293" s="538"/>
      <c r="BG293" s="538"/>
      <c r="BH293" s="538"/>
      <c r="BI293" s="538"/>
      <c r="BJ293" s="538"/>
      <c r="BK293" s="538"/>
      <c r="BL293" s="538"/>
      <c r="BM293" s="538"/>
      <c r="BN293" s="538"/>
      <c r="BO293" s="538"/>
      <c r="BP293" s="538"/>
      <c r="BQ293" s="538"/>
      <c r="BR293" s="538"/>
      <c r="BS293" s="538"/>
      <c r="BT293" s="538"/>
      <c r="BU293" s="538"/>
      <c r="BV293" s="538"/>
      <c r="BW293" s="538"/>
      <c r="BX293" s="538"/>
      <c r="BY293" s="538"/>
      <c r="BZ293" s="538"/>
      <c r="CA293" s="538"/>
      <c r="CB293" s="538"/>
      <c r="CC293" s="538"/>
      <c r="CD293" s="538"/>
      <c r="CE293" s="538"/>
      <c r="CF293" s="538"/>
      <c r="CG293" s="538"/>
      <c r="CH293" s="538"/>
      <c r="CI293" s="538"/>
      <c r="CJ293" s="538"/>
      <c r="CK293" s="538"/>
      <c r="CL293" s="538"/>
      <c r="CM293" s="538"/>
      <c r="CN293" s="538"/>
      <c r="CO293" s="538"/>
      <c r="CP293" s="538"/>
      <c r="CQ293" s="538"/>
      <c r="CR293" s="538"/>
      <c r="CS293" s="538"/>
      <c r="CT293" s="538"/>
      <c r="CU293" s="538"/>
      <c r="CV293" s="538"/>
      <c r="CW293" s="538"/>
      <c r="CX293" s="538"/>
      <c r="CY293" s="539"/>
      <c r="DB293" s="499" t="s">
        <v>564</v>
      </c>
      <c r="DC293" s="500"/>
      <c r="DD293" s="500"/>
      <c r="DE293" s="500"/>
      <c r="DF293" s="500"/>
      <c r="DG293" s="500"/>
      <c r="DH293" s="500"/>
      <c r="DI293" s="500"/>
      <c r="DJ293" s="500"/>
      <c r="DK293" s="500"/>
      <c r="DL293" s="500"/>
      <c r="DM293" s="500"/>
      <c r="DN293" s="500"/>
      <c r="DO293" s="500"/>
      <c r="DP293" s="500"/>
      <c r="DQ293" s="500"/>
      <c r="DR293" s="500"/>
      <c r="DS293" s="500"/>
      <c r="DT293" s="500"/>
      <c r="DU293" s="500"/>
      <c r="DV293" s="500"/>
      <c r="DW293" s="500"/>
      <c r="DX293" s="467"/>
      <c r="DY293" s="467"/>
      <c r="DZ293" s="467"/>
      <c r="EA293" s="467"/>
      <c r="EB293" s="467"/>
      <c r="EC293" s="467"/>
      <c r="ED293" s="467"/>
      <c r="EE293" s="467"/>
      <c r="EF293" s="467"/>
      <c r="EG293" s="467"/>
      <c r="EH293" s="467"/>
      <c r="EI293" s="467"/>
      <c r="EJ293" s="467"/>
      <c r="EK293" s="467"/>
      <c r="EL293" s="467"/>
      <c r="EM293" s="467"/>
      <c r="EN293" s="467"/>
      <c r="EO293" s="467"/>
      <c r="EP293" s="467"/>
      <c r="EQ293" s="467"/>
      <c r="ER293" s="467"/>
      <c r="ES293" s="467"/>
      <c r="ET293" s="467"/>
      <c r="EU293" s="467"/>
      <c r="EV293" s="467"/>
      <c r="EW293" s="467"/>
      <c r="EX293" s="467"/>
      <c r="EY293" s="470"/>
      <c r="FC293" s="537" t="s">
        <v>245</v>
      </c>
      <c r="FD293" s="538"/>
      <c r="FE293" s="538"/>
      <c r="FF293" s="538"/>
      <c r="FG293" s="538"/>
      <c r="FH293" s="538"/>
      <c r="FI293" s="538"/>
      <c r="FJ293" s="538"/>
      <c r="FK293" s="538"/>
      <c r="FL293" s="538"/>
      <c r="FM293" s="538"/>
      <c r="FN293" s="538"/>
      <c r="FO293" s="538"/>
      <c r="FP293" s="538"/>
      <c r="FQ293" s="538"/>
      <c r="FR293" s="538"/>
      <c r="FS293" s="538"/>
      <c r="FT293" s="538"/>
      <c r="FU293" s="538"/>
      <c r="FV293" s="538"/>
      <c r="FW293" s="538"/>
      <c r="FX293" s="538"/>
      <c r="FY293" s="538"/>
      <c r="FZ293" s="538"/>
      <c r="GA293" s="538"/>
      <c r="GB293" s="538"/>
      <c r="GC293" s="538"/>
      <c r="GD293" s="538"/>
      <c r="GE293" s="538"/>
      <c r="GF293" s="538"/>
      <c r="GG293" s="538"/>
      <c r="GH293" s="538"/>
      <c r="GI293" s="538"/>
      <c r="GJ293" s="538"/>
      <c r="GK293" s="538"/>
      <c r="GL293" s="538"/>
      <c r="GM293" s="538"/>
      <c r="GN293" s="538"/>
      <c r="GO293" s="538"/>
      <c r="GP293" s="538"/>
      <c r="GQ293" s="538"/>
      <c r="GR293" s="538"/>
      <c r="GS293" s="538"/>
      <c r="GT293" s="538"/>
      <c r="GU293" s="538"/>
      <c r="GV293" s="538"/>
      <c r="GW293" s="538"/>
      <c r="GX293" s="538"/>
      <c r="GY293" s="538"/>
      <c r="GZ293" s="539"/>
    </row>
    <row r="294" spans="2:208" ht="12.75" customHeight="1">
      <c r="B294" s="534"/>
      <c r="C294" s="529"/>
      <c r="D294" s="529"/>
      <c r="E294" s="529"/>
      <c r="F294" s="529"/>
      <c r="G294" s="529"/>
      <c r="H294" s="529"/>
      <c r="I294" s="529"/>
      <c r="J294" s="529"/>
      <c r="K294" s="529"/>
      <c r="L294" s="529"/>
      <c r="M294" s="529"/>
      <c r="N294" s="529"/>
      <c r="O294" s="529"/>
      <c r="P294" s="529"/>
      <c r="Q294" s="529"/>
      <c r="R294" s="529"/>
      <c r="S294" s="529"/>
      <c r="T294" s="529"/>
      <c r="U294" s="529"/>
      <c r="V294" s="529"/>
      <c r="W294" s="529"/>
      <c r="X294" s="529" t="str">
        <f>"FISCAL YEAR ENDING JUNE 30, "&amp;Help!C18</f>
        <v>FISCAL YEAR ENDING JUNE 30, 2011</v>
      </c>
      <c r="Y294" s="529"/>
      <c r="Z294" s="529"/>
      <c r="AA294" s="529"/>
      <c r="AB294" s="529"/>
      <c r="AC294" s="529"/>
      <c r="AD294" s="529"/>
      <c r="AE294" s="529"/>
      <c r="AF294" s="529"/>
      <c r="AG294" s="529"/>
      <c r="AH294" s="529"/>
      <c r="AI294" s="529"/>
      <c r="AJ294" s="529"/>
      <c r="AK294" s="529"/>
      <c r="AL294" s="529"/>
      <c r="AM294" s="529"/>
      <c r="AN294" s="529"/>
      <c r="AO294" s="529"/>
      <c r="AP294" s="529"/>
      <c r="AQ294" s="529"/>
      <c r="AR294" s="529"/>
      <c r="AS294" s="529"/>
      <c r="AT294" s="529"/>
      <c r="AU294" s="529"/>
      <c r="AV294" s="529"/>
      <c r="AW294" s="529"/>
      <c r="AX294" s="529"/>
      <c r="AY294" s="530"/>
      <c r="BB294" s="441" t="str">
        <f>"FISCAL YEAR ENDING JUNE 30, "&amp;Help!C18+1</f>
        <v>FISCAL YEAR ENDING JUNE 30, 2012</v>
      </c>
      <c r="BC294" s="442"/>
      <c r="BD294" s="442"/>
      <c r="BE294" s="442"/>
      <c r="BF294" s="442"/>
      <c r="BG294" s="442"/>
      <c r="BH294" s="442"/>
      <c r="BI294" s="442"/>
      <c r="BJ294" s="442"/>
      <c r="BK294" s="442"/>
      <c r="BL294" s="442"/>
      <c r="BM294" s="442"/>
      <c r="BN294" s="442"/>
      <c r="BO294" s="442"/>
      <c r="BP294" s="442"/>
      <c r="BQ294" s="442"/>
      <c r="BR294" s="442"/>
      <c r="BS294" s="442"/>
      <c r="BT294" s="442"/>
      <c r="BU294" s="442"/>
      <c r="BV294" s="442"/>
      <c r="BW294" s="442"/>
      <c r="BX294" s="442"/>
      <c r="BY294" s="442"/>
      <c r="BZ294" s="442"/>
      <c r="CA294" s="442"/>
      <c r="CB294" s="442"/>
      <c r="CC294" s="442"/>
      <c r="CD294" s="442"/>
      <c r="CE294" s="442"/>
      <c r="CF294" s="442"/>
      <c r="CG294" s="442"/>
      <c r="CH294" s="442"/>
      <c r="CI294" s="442"/>
      <c r="CJ294" s="442"/>
      <c r="CK294" s="443"/>
      <c r="CL294" s="444" t="str">
        <f>"FISCAL YEAR "&amp;Help!C18+1&amp;"-"&amp;Help!C18+2</f>
        <v>FISCAL YEAR 2012-2013</v>
      </c>
      <c r="CM294" s="442"/>
      <c r="CN294" s="442"/>
      <c r="CO294" s="442"/>
      <c r="CP294" s="442"/>
      <c r="CQ294" s="442"/>
      <c r="CR294" s="442"/>
      <c r="CS294" s="442"/>
      <c r="CT294" s="442"/>
      <c r="CU294" s="442"/>
      <c r="CV294" s="442"/>
      <c r="CW294" s="442"/>
      <c r="CX294" s="442"/>
      <c r="CY294" s="461"/>
      <c r="DB294" s="534"/>
      <c r="DC294" s="529"/>
      <c r="DD294" s="529"/>
      <c r="DE294" s="529"/>
      <c r="DF294" s="529"/>
      <c r="DG294" s="529"/>
      <c r="DH294" s="529"/>
      <c r="DI294" s="529"/>
      <c r="DJ294" s="529"/>
      <c r="DK294" s="529"/>
      <c r="DL294" s="529"/>
      <c r="DM294" s="529"/>
      <c r="DN294" s="529"/>
      <c r="DO294" s="529"/>
      <c r="DP294" s="529"/>
      <c r="DQ294" s="529"/>
      <c r="DR294" s="529"/>
      <c r="DS294" s="529"/>
      <c r="DT294" s="529"/>
      <c r="DU294" s="529"/>
      <c r="DV294" s="529"/>
      <c r="DW294" s="529"/>
      <c r="DX294" s="529" t="str">
        <f>"FISCAL YEAR ENDING JUNE 30, "&amp;Help!C18</f>
        <v>FISCAL YEAR ENDING JUNE 30, 2011</v>
      </c>
      <c r="DY294" s="529"/>
      <c r="DZ294" s="529"/>
      <c r="EA294" s="529"/>
      <c r="EB294" s="529"/>
      <c r="EC294" s="529"/>
      <c r="ED294" s="529"/>
      <c r="EE294" s="529"/>
      <c r="EF294" s="529"/>
      <c r="EG294" s="529"/>
      <c r="EH294" s="529"/>
      <c r="EI294" s="529"/>
      <c r="EJ294" s="529"/>
      <c r="EK294" s="529"/>
      <c r="EL294" s="529"/>
      <c r="EM294" s="529"/>
      <c r="EN294" s="529"/>
      <c r="EO294" s="529"/>
      <c r="EP294" s="529"/>
      <c r="EQ294" s="529"/>
      <c r="ER294" s="529"/>
      <c r="ES294" s="529"/>
      <c r="ET294" s="529"/>
      <c r="EU294" s="529"/>
      <c r="EV294" s="529"/>
      <c r="EW294" s="529"/>
      <c r="EX294" s="529"/>
      <c r="EY294" s="530"/>
      <c r="FC294" s="441" t="str">
        <f>"FISCAL YEAR ENDING JUNE 30, "&amp;Help!C18+1</f>
        <v>FISCAL YEAR ENDING JUNE 30, 2012</v>
      </c>
      <c r="FD294" s="442"/>
      <c r="FE294" s="442"/>
      <c r="FF294" s="442"/>
      <c r="FG294" s="442"/>
      <c r="FH294" s="442"/>
      <c r="FI294" s="442"/>
      <c r="FJ294" s="442"/>
      <c r="FK294" s="442"/>
      <c r="FL294" s="442"/>
      <c r="FM294" s="442"/>
      <c r="FN294" s="442"/>
      <c r="FO294" s="442"/>
      <c r="FP294" s="442"/>
      <c r="FQ294" s="442"/>
      <c r="FR294" s="442"/>
      <c r="FS294" s="442"/>
      <c r="FT294" s="442"/>
      <c r="FU294" s="442"/>
      <c r="FV294" s="442"/>
      <c r="FW294" s="442"/>
      <c r="FX294" s="442"/>
      <c r="FY294" s="442"/>
      <c r="FZ294" s="442"/>
      <c r="GA294" s="442"/>
      <c r="GB294" s="442"/>
      <c r="GC294" s="442"/>
      <c r="GD294" s="442"/>
      <c r="GE294" s="442"/>
      <c r="GF294" s="442"/>
      <c r="GG294" s="442"/>
      <c r="GH294" s="442"/>
      <c r="GI294" s="442"/>
      <c r="GJ294" s="442"/>
      <c r="GK294" s="442"/>
      <c r="GL294" s="443"/>
      <c r="GM294" s="444" t="str">
        <f>"FISCAL YEAR "&amp;Help!C18+1&amp;"-"&amp;Help!C18+2</f>
        <v>FISCAL YEAR 2012-2013</v>
      </c>
      <c r="GN294" s="442"/>
      <c r="GO294" s="442"/>
      <c r="GP294" s="442"/>
      <c r="GQ294" s="442"/>
      <c r="GR294" s="442"/>
      <c r="GS294" s="442"/>
      <c r="GT294" s="442"/>
      <c r="GU294" s="442"/>
      <c r="GV294" s="442"/>
      <c r="GW294" s="442"/>
      <c r="GX294" s="442"/>
      <c r="GY294" s="442"/>
      <c r="GZ294" s="461"/>
    </row>
    <row r="295" spans="2:208" ht="12.75" customHeight="1">
      <c r="B295" s="534" t="s">
        <v>186</v>
      </c>
      <c r="C295" s="529"/>
      <c r="D295" s="529"/>
      <c r="E295" s="529"/>
      <c r="F295" s="529"/>
      <c r="G295" s="529"/>
      <c r="H295" s="529"/>
      <c r="I295" s="529"/>
      <c r="J295" s="529"/>
      <c r="K295" s="529"/>
      <c r="L295" s="529"/>
      <c r="M295" s="529"/>
      <c r="N295" s="529"/>
      <c r="O295" s="529"/>
      <c r="P295" s="529"/>
      <c r="Q295" s="529"/>
      <c r="R295" s="529"/>
      <c r="S295" s="529"/>
      <c r="T295" s="529"/>
      <c r="U295" s="529"/>
      <c r="V295" s="529"/>
      <c r="W295" s="529"/>
      <c r="X295" s="529" t="s">
        <v>188</v>
      </c>
      <c r="Y295" s="529"/>
      <c r="Z295" s="529"/>
      <c r="AA295" s="529"/>
      <c r="AB295" s="529"/>
      <c r="AC295" s="529"/>
      <c r="AD295" s="529"/>
      <c r="AE295" s="529" t="s">
        <v>189</v>
      </c>
      <c r="AF295" s="529"/>
      <c r="AG295" s="529"/>
      <c r="AH295" s="529"/>
      <c r="AI295" s="529"/>
      <c r="AJ295" s="529"/>
      <c r="AK295" s="529"/>
      <c r="AL295" s="529" t="s">
        <v>190</v>
      </c>
      <c r="AM295" s="529"/>
      <c r="AN295" s="529"/>
      <c r="AO295" s="529"/>
      <c r="AP295" s="529"/>
      <c r="AQ295" s="529"/>
      <c r="AR295" s="529"/>
      <c r="AS295" s="529" t="s">
        <v>191</v>
      </c>
      <c r="AT295" s="529"/>
      <c r="AU295" s="529"/>
      <c r="AV295" s="529"/>
      <c r="AW295" s="529"/>
      <c r="AX295" s="529"/>
      <c r="AY295" s="530"/>
      <c r="BB295" s="441"/>
      <c r="BC295" s="442"/>
      <c r="BD295" s="442"/>
      <c r="BE295" s="442"/>
      <c r="BF295" s="442"/>
      <c r="BG295" s="442"/>
      <c r="BH295" s="442"/>
      <c r="BI295" s="443"/>
      <c r="BJ295" s="444" t="s">
        <v>246</v>
      </c>
      <c r="BK295" s="442"/>
      <c r="BL295" s="442"/>
      <c r="BM295" s="442"/>
      <c r="BN295" s="442"/>
      <c r="BO295" s="442"/>
      <c r="BP295" s="443"/>
      <c r="BQ295" s="444" t="s">
        <v>189</v>
      </c>
      <c r="BR295" s="442"/>
      <c r="BS295" s="442"/>
      <c r="BT295" s="442"/>
      <c r="BU295" s="442"/>
      <c r="BV295" s="442"/>
      <c r="BW295" s="443"/>
      <c r="BX295" s="444" t="s">
        <v>188</v>
      </c>
      <c r="BY295" s="442"/>
      <c r="BZ295" s="442"/>
      <c r="CA295" s="442"/>
      <c r="CB295" s="442"/>
      <c r="CC295" s="442"/>
      <c r="CD295" s="443"/>
      <c r="CE295" s="444" t="s">
        <v>193</v>
      </c>
      <c r="CF295" s="442"/>
      <c r="CG295" s="442"/>
      <c r="CH295" s="442"/>
      <c r="CI295" s="442"/>
      <c r="CJ295" s="442"/>
      <c r="CK295" s="443"/>
      <c r="CL295" s="444" t="s">
        <v>247</v>
      </c>
      <c r="CM295" s="442"/>
      <c r="CN295" s="442"/>
      <c r="CO295" s="442"/>
      <c r="CP295" s="442"/>
      <c r="CQ295" s="442"/>
      <c r="CR295" s="443"/>
      <c r="CS295" s="444" t="s">
        <v>130</v>
      </c>
      <c r="CT295" s="442"/>
      <c r="CU295" s="442"/>
      <c r="CV295" s="442"/>
      <c r="CW295" s="442"/>
      <c r="CX295" s="442"/>
      <c r="CY295" s="461"/>
      <c r="DB295" s="534" t="s">
        <v>186</v>
      </c>
      <c r="DC295" s="529"/>
      <c r="DD295" s="529"/>
      <c r="DE295" s="529"/>
      <c r="DF295" s="529"/>
      <c r="DG295" s="529"/>
      <c r="DH295" s="529"/>
      <c r="DI295" s="529"/>
      <c r="DJ295" s="529"/>
      <c r="DK295" s="529"/>
      <c r="DL295" s="529"/>
      <c r="DM295" s="529"/>
      <c r="DN295" s="529"/>
      <c r="DO295" s="529"/>
      <c r="DP295" s="529"/>
      <c r="DQ295" s="529"/>
      <c r="DR295" s="529"/>
      <c r="DS295" s="529"/>
      <c r="DT295" s="529"/>
      <c r="DU295" s="529"/>
      <c r="DV295" s="529"/>
      <c r="DW295" s="529"/>
      <c r="DX295" s="529" t="s">
        <v>188</v>
      </c>
      <c r="DY295" s="529"/>
      <c r="DZ295" s="529"/>
      <c r="EA295" s="529"/>
      <c r="EB295" s="529"/>
      <c r="EC295" s="529"/>
      <c r="ED295" s="529"/>
      <c r="EE295" s="529" t="s">
        <v>189</v>
      </c>
      <c r="EF295" s="529"/>
      <c r="EG295" s="529"/>
      <c r="EH295" s="529"/>
      <c r="EI295" s="529"/>
      <c r="EJ295" s="529"/>
      <c r="EK295" s="529"/>
      <c r="EL295" s="529" t="s">
        <v>190</v>
      </c>
      <c r="EM295" s="529"/>
      <c r="EN295" s="529"/>
      <c r="EO295" s="529"/>
      <c r="EP295" s="529"/>
      <c r="EQ295" s="529"/>
      <c r="ER295" s="529"/>
      <c r="ES295" s="529" t="s">
        <v>191</v>
      </c>
      <c r="ET295" s="529"/>
      <c r="EU295" s="529"/>
      <c r="EV295" s="529"/>
      <c r="EW295" s="529"/>
      <c r="EX295" s="529"/>
      <c r="EY295" s="530"/>
      <c r="FC295" s="441"/>
      <c r="FD295" s="442"/>
      <c r="FE295" s="442"/>
      <c r="FF295" s="442"/>
      <c r="FG295" s="442"/>
      <c r="FH295" s="442"/>
      <c r="FI295" s="442"/>
      <c r="FJ295" s="443"/>
      <c r="FK295" s="444" t="s">
        <v>246</v>
      </c>
      <c r="FL295" s="442"/>
      <c r="FM295" s="442"/>
      <c r="FN295" s="442"/>
      <c r="FO295" s="442"/>
      <c r="FP295" s="442"/>
      <c r="FQ295" s="443"/>
      <c r="FR295" s="444" t="s">
        <v>189</v>
      </c>
      <c r="FS295" s="442"/>
      <c r="FT295" s="442"/>
      <c r="FU295" s="442"/>
      <c r="FV295" s="442"/>
      <c r="FW295" s="442"/>
      <c r="FX295" s="443"/>
      <c r="FY295" s="444" t="s">
        <v>188</v>
      </c>
      <c r="FZ295" s="442"/>
      <c r="GA295" s="442"/>
      <c r="GB295" s="442"/>
      <c r="GC295" s="442"/>
      <c r="GD295" s="442"/>
      <c r="GE295" s="443"/>
      <c r="GF295" s="444" t="s">
        <v>193</v>
      </c>
      <c r="GG295" s="442"/>
      <c r="GH295" s="442"/>
      <c r="GI295" s="442"/>
      <c r="GJ295" s="442"/>
      <c r="GK295" s="442"/>
      <c r="GL295" s="443"/>
      <c r="GM295" s="444" t="s">
        <v>247</v>
      </c>
      <c r="GN295" s="442"/>
      <c r="GO295" s="442"/>
      <c r="GP295" s="442"/>
      <c r="GQ295" s="442"/>
      <c r="GR295" s="442"/>
      <c r="GS295" s="443"/>
      <c r="GT295" s="444" t="s">
        <v>130</v>
      </c>
      <c r="GU295" s="442"/>
      <c r="GV295" s="442"/>
      <c r="GW295" s="442"/>
      <c r="GX295" s="442"/>
      <c r="GY295" s="442"/>
      <c r="GZ295" s="461"/>
    </row>
    <row r="296" spans="2:208" ht="12.75" customHeight="1">
      <c r="B296" s="534" t="s">
        <v>187</v>
      </c>
      <c r="C296" s="529"/>
      <c r="D296" s="529"/>
      <c r="E296" s="529"/>
      <c r="F296" s="529"/>
      <c r="G296" s="529"/>
      <c r="H296" s="529"/>
      <c r="I296" s="529"/>
      <c r="J296" s="529"/>
      <c r="K296" s="529"/>
      <c r="L296" s="529"/>
      <c r="M296" s="529"/>
      <c r="N296" s="529"/>
      <c r="O296" s="529"/>
      <c r="P296" s="529"/>
      <c r="Q296" s="529"/>
      <c r="R296" s="529"/>
      <c r="S296" s="529"/>
      <c r="T296" s="529"/>
      <c r="U296" s="529"/>
      <c r="V296" s="529"/>
      <c r="W296" s="529"/>
      <c r="X296" s="529" t="str">
        <f>"6-30-"&amp;Help!C18</f>
        <v>6-30-2011</v>
      </c>
      <c r="Y296" s="529"/>
      <c r="Z296" s="529"/>
      <c r="AA296" s="529"/>
      <c r="AB296" s="529"/>
      <c r="AC296" s="529"/>
      <c r="AD296" s="529"/>
      <c r="AE296" s="529" t="s">
        <v>192</v>
      </c>
      <c r="AF296" s="529"/>
      <c r="AG296" s="529"/>
      <c r="AH296" s="529"/>
      <c r="AI296" s="529"/>
      <c r="AJ296" s="529"/>
      <c r="AK296" s="529"/>
      <c r="AL296" s="529" t="s">
        <v>193</v>
      </c>
      <c r="AM296" s="529"/>
      <c r="AN296" s="529"/>
      <c r="AO296" s="529"/>
      <c r="AP296" s="529"/>
      <c r="AQ296" s="529"/>
      <c r="AR296" s="529"/>
      <c r="AS296" s="535" t="s">
        <v>194</v>
      </c>
      <c r="AT296" s="535"/>
      <c r="AU296" s="535"/>
      <c r="AV296" s="535"/>
      <c r="AW296" s="535"/>
      <c r="AX296" s="535"/>
      <c r="AY296" s="536"/>
      <c r="BB296" s="441" t="s">
        <v>248</v>
      </c>
      <c r="BC296" s="442"/>
      <c r="BD296" s="442"/>
      <c r="BE296" s="442"/>
      <c r="BF296" s="442"/>
      <c r="BG296" s="442"/>
      <c r="BH296" s="442"/>
      <c r="BI296" s="443"/>
      <c r="BJ296" s="444" t="s">
        <v>249</v>
      </c>
      <c r="BK296" s="442"/>
      <c r="BL296" s="442"/>
      <c r="BM296" s="442"/>
      <c r="BN296" s="442"/>
      <c r="BO296" s="442"/>
      <c r="BP296" s="443"/>
      <c r="BQ296" s="444" t="s">
        <v>195</v>
      </c>
      <c r="BR296" s="442"/>
      <c r="BS296" s="442"/>
      <c r="BT296" s="442"/>
      <c r="BU296" s="442"/>
      <c r="BV296" s="442"/>
      <c r="BW296" s="443"/>
      <c r="BX296" s="444"/>
      <c r="BY296" s="442"/>
      <c r="BZ296" s="442"/>
      <c r="CA296" s="442"/>
      <c r="CB296" s="442"/>
      <c r="CC296" s="442"/>
      <c r="CD296" s="443"/>
      <c r="CE296" s="444" t="s">
        <v>190</v>
      </c>
      <c r="CF296" s="442"/>
      <c r="CG296" s="442"/>
      <c r="CH296" s="442"/>
      <c r="CI296" s="442"/>
      <c r="CJ296" s="442"/>
      <c r="CK296" s="443"/>
      <c r="CL296" s="444" t="s">
        <v>128</v>
      </c>
      <c r="CM296" s="442"/>
      <c r="CN296" s="442"/>
      <c r="CO296" s="442"/>
      <c r="CP296" s="442"/>
      <c r="CQ296" s="442"/>
      <c r="CR296" s="443"/>
      <c r="CS296" s="444" t="s">
        <v>1075</v>
      </c>
      <c r="CT296" s="442"/>
      <c r="CU296" s="442"/>
      <c r="CV296" s="442"/>
      <c r="CW296" s="442"/>
      <c r="CX296" s="442"/>
      <c r="CY296" s="461"/>
      <c r="DB296" s="534" t="s">
        <v>187</v>
      </c>
      <c r="DC296" s="529"/>
      <c r="DD296" s="529"/>
      <c r="DE296" s="529"/>
      <c r="DF296" s="529"/>
      <c r="DG296" s="529"/>
      <c r="DH296" s="529"/>
      <c r="DI296" s="529"/>
      <c r="DJ296" s="529"/>
      <c r="DK296" s="529"/>
      <c r="DL296" s="529"/>
      <c r="DM296" s="529"/>
      <c r="DN296" s="529"/>
      <c r="DO296" s="529"/>
      <c r="DP296" s="529"/>
      <c r="DQ296" s="529"/>
      <c r="DR296" s="529"/>
      <c r="DS296" s="529"/>
      <c r="DT296" s="529"/>
      <c r="DU296" s="529"/>
      <c r="DV296" s="529"/>
      <c r="DW296" s="529"/>
      <c r="DX296" s="529" t="str">
        <f>"6-30-"&amp;Help!C18</f>
        <v>6-30-2011</v>
      </c>
      <c r="DY296" s="529"/>
      <c r="DZ296" s="529"/>
      <c r="EA296" s="529"/>
      <c r="EB296" s="529"/>
      <c r="EC296" s="529"/>
      <c r="ED296" s="529"/>
      <c r="EE296" s="529" t="s">
        <v>192</v>
      </c>
      <c r="EF296" s="529"/>
      <c r="EG296" s="529"/>
      <c r="EH296" s="529"/>
      <c r="EI296" s="529"/>
      <c r="EJ296" s="529"/>
      <c r="EK296" s="529"/>
      <c r="EL296" s="529" t="s">
        <v>193</v>
      </c>
      <c r="EM296" s="529"/>
      <c r="EN296" s="529"/>
      <c r="EO296" s="529"/>
      <c r="EP296" s="529"/>
      <c r="EQ296" s="529"/>
      <c r="ER296" s="529"/>
      <c r="ES296" s="535" t="s">
        <v>194</v>
      </c>
      <c r="ET296" s="535"/>
      <c r="EU296" s="535"/>
      <c r="EV296" s="535"/>
      <c r="EW296" s="535"/>
      <c r="EX296" s="535"/>
      <c r="EY296" s="536"/>
      <c r="FC296" s="441" t="s">
        <v>248</v>
      </c>
      <c r="FD296" s="442"/>
      <c r="FE296" s="442"/>
      <c r="FF296" s="442"/>
      <c r="FG296" s="442"/>
      <c r="FH296" s="442"/>
      <c r="FI296" s="442"/>
      <c r="FJ296" s="443"/>
      <c r="FK296" s="444" t="s">
        <v>249</v>
      </c>
      <c r="FL296" s="442"/>
      <c r="FM296" s="442"/>
      <c r="FN296" s="442"/>
      <c r="FO296" s="442"/>
      <c r="FP296" s="442"/>
      <c r="FQ296" s="443"/>
      <c r="FR296" s="444" t="s">
        <v>195</v>
      </c>
      <c r="FS296" s="442"/>
      <c r="FT296" s="442"/>
      <c r="FU296" s="442"/>
      <c r="FV296" s="442"/>
      <c r="FW296" s="442"/>
      <c r="FX296" s="443"/>
      <c r="FY296" s="444"/>
      <c r="FZ296" s="442"/>
      <c r="GA296" s="442"/>
      <c r="GB296" s="442"/>
      <c r="GC296" s="442"/>
      <c r="GD296" s="442"/>
      <c r="GE296" s="443"/>
      <c r="GF296" s="444" t="s">
        <v>190</v>
      </c>
      <c r="GG296" s="442"/>
      <c r="GH296" s="442"/>
      <c r="GI296" s="442"/>
      <c r="GJ296" s="442"/>
      <c r="GK296" s="442"/>
      <c r="GL296" s="443"/>
      <c r="GM296" s="444" t="s">
        <v>128</v>
      </c>
      <c r="GN296" s="442"/>
      <c r="GO296" s="442"/>
      <c r="GP296" s="442"/>
      <c r="GQ296" s="442"/>
      <c r="GR296" s="442"/>
      <c r="GS296" s="443"/>
      <c r="GT296" s="444" t="s">
        <v>1075</v>
      </c>
      <c r="GU296" s="442"/>
      <c r="GV296" s="442"/>
      <c r="GW296" s="442"/>
      <c r="GX296" s="442"/>
      <c r="GY296" s="442"/>
      <c r="GZ296" s="461"/>
    </row>
    <row r="297" spans="2:208" ht="12.75" customHeight="1">
      <c r="B297" s="534"/>
      <c r="C297" s="529"/>
      <c r="D297" s="529"/>
      <c r="E297" s="529"/>
      <c r="F297" s="529"/>
      <c r="G297" s="529"/>
      <c r="H297" s="529"/>
      <c r="I297" s="529"/>
      <c r="J297" s="529"/>
      <c r="K297" s="529"/>
      <c r="L297" s="529"/>
      <c r="M297" s="529"/>
      <c r="N297" s="529"/>
      <c r="O297" s="529"/>
      <c r="P297" s="529"/>
      <c r="Q297" s="529"/>
      <c r="R297" s="529"/>
      <c r="S297" s="529"/>
      <c r="T297" s="529"/>
      <c r="U297" s="529"/>
      <c r="V297" s="529"/>
      <c r="W297" s="529"/>
      <c r="X297" s="529"/>
      <c r="Y297" s="529"/>
      <c r="Z297" s="529"/>
      <c r="AA297" s="529"/>
      <c r="AB297" s="529"/>
      <c r="AC297" s="529"/>
      <c r="AD297" s="529"/>
      <c r="AE297" s="529" t="s">
        <v>195</v>
      </c>
      <c r="AF297" s="529"/>
      <c r="AG297" s="529"/>
      <c r="AH297" s="529"/>
      <c r="AI297" s="529"/>
      <c r="AJ297" s="529"/>
      <c r="AK297" s="529"/>
      <c r="AL297" s="535" t="s">
        <v>194</v>
      </c>
      <c r="AM297" s="535"/>
      <c r="AN297" s="535"/>
      <c r="AO297" s="535"/>
      <c r="AP297" s="535"/>
      <c r="AQ297" s="535"/>
      <c r="AR297" s="535"/>
      <c r="AS297" s="529"/>
      <c r="AT297" s="529"/>
      <c r="AU297" s="529"/>
      <c r="AV297" s="529"/>
      <c r="AW297" s="529"/>
      <c r="AX297" s="529"/>
      <c r="AY297" s="530"/>
      <c r="BB297" s="441" t="s">
        <v>251</v>
      </c>
      <c r="BC297" s="442"/>
      <c r="BD297" s="442"/>
      <c r="BE297" s="442"/>
      <c r="BF297" s="442"/>
      <c r="BG297" s="442"/>
      <c r="BH297" s="442"/>
      <c r="BI297" s="443"/>
      <c r="BJ297" s="495" t="s">
        <v>194</v>
      </c>
      <c r="BK297" s="496"/>
      <c r="BL297" s="496"/>
      <c r="BM297" s="496"/>
      <c r="BN297" s="496"/>
      <c r="BO297" s="496"/>
      <c r="BP297" s="497"/>
      <c r="BQ297" s="444"/>
      <c r="BR297" s="442"/>
      <c r="BS297" s="442"/>
      <c r="BT297" s="442"/>
      <c r="BU297" s="442"/>
      <c r="BV297" s="442"/>
      <c r="BW297" s="443"/>
      <c r="BX297" s="444"/>
      <c r="BY297" s="442"/>
      <c r="BZ297" s="442"/>
      <c r="CA297" s="442"/>
      <c r="CB297" s="442"/>
      <c r="CC297" s="442"/>
      <c r="CD297" s="443"/>
      <c r="CE297" s="444" t="s">
        <v>250</v>
      </c>
      <c r="CF297" s="442"/>
      <c r="CG297" s="442"/>
      <c r="CH297" s="442"/>
      <c r="CI297" s="442"/>
      <c r="CJ297" s="442"/>
      <c r="CK297" s="443"/>
      <c r="CL297" s="444" t="s">
        <v>253</v>
      </c>
      <c r="CM297" s="442"/>
      <c r="CN297" s="442"/>
      <c r="CO297" s="442"/>
      <c r="CP297" s="442"/>
      <c r="CQ297" s="442"/>
      <c r="CR297" s="443"/>
      <c r="CS297" s="444" t="s">
        <v>131</v>
      </c>
      <c r="CT297" s="442"/>
      <c r="CU297" s="442"/>
      <c r="CV297" s="442"/>
      <c r="CW297" s="442"/>
      <c r="CX297" s="442"/>
      <c r="CY297" s="461"/>
      <c r="DB297" s="534"/>
      <c r="DC297" s="529"/>
      <c r="DD297" s="529"/>
      <c r="DE297" s="529"/>
      <c r="DF297" s="529"/>
      <c r="DG297" s="529"/>
      <c r="DH297" s="529"/>
      <c r="DI297" s="529"/>
      <c r="DJ297" s="529"/>
      <c r="DK297" s="529"/>
      <c r="DL297" s="529"/>
      <c r="DM297" s="529"/>
      <c r="DN297" s="529"/>
      <c r="DO297" s="529"/>
      <c r="DP297" s="529"/>
      <c r="DQ297" s="529"/>
      <c r="DR297" s="529"/>
      <c r="DS297" s="529"/>
      <c r="DT297" s="529"/>
      <c r="DU297" s="529"/>
      <c r="DV297" s="529"/>
      <c r="DW297" s="529"/>
      <c r="DX297" s="529"/>
      <c r="DY297" s="529"/>
      <c r="DZ297" s="529"/>
      <c r="EA297" s="529"/>
      <c r="EB297" s="529"/>
      <c r="EC297" s="529"/>
      <c r="ED297" s="529"/>
      <c r="EE297" s="529" t="s">
        <v>195</v>
      </c>
      <c r="EF297" s="529"/>
      <c r="EG297" s="529"/>
      <c r="EH297" s="529"/>
      <c r="EI297" s="529"/>
      <c r="EJ297" s="529"/>
      <c r="EK297" s="529"/>
      <c r="EL297" s="535" t="s">
        <v>194</v>
      </c>
      <c r="EM297" s="535"/>
      <c r="EN297" s="535"/>
      <c r="EO297" s="535"/>
      <c r="EP297" s="535"/>
      <c r="EQ297" s="535"/>
      <c r="ER297" s="535"/>
      <c r="ES297" s="529"/>
      <c r="ET297" s="529"/>
      <c r="EU297" s="529"/>
      <c r="EV297" s="529"/>
      <c r="EW297" s="529"/>
      <c r="EX297" s="529"/>
      <c r="EY297" s="530"/>
      <c r="FC297" s="441" t="s">
        <v>251</v>
      </c>
      <c r="FD297" s="442"/>
      <c r="FE297" s="442"/>
      <c r="FF297" s="442"/>
      <c r="FG297" s="442"/>
      <c r="FH297" s="442"/>
      <c r="FI297" s="442"/>
      <c r="FJ297" s="443"/>
      <c r="FK297" s="495" t="s">
        <v>194</v>
      </c>
      <c r="FL297" s="496"/>
      <c r="FM297" s="496"/>
      <c r="FN297" s="496"/>
      <c r="FO297" s="496"/>
      <c r="FP297" s="496"/>
      <c r="FQ297" s="497"/>
      <c r="FR297" s="444"/>
      <c r="FS297" s="442"/>
      <c r="FT297" s="442"/>
      <c r="FU297" s="442"/>
      <c r="FV297" s="442"/>
      <c r="FW297" s="442"/>
      <c r="FX297" s="443"/>
      <c r="FY297" s="444"/>
      <c r="FZ297" s="442"/>
      <c r="GA297" s="442"/>
      <c r="GB297" s="442"/>
      <c r="GC297" s="442"/>
      <c r="GD297" s="442"/>
      <c r="GE297" s="443"/>
      <c r="GF297" s="444" t="s">
        <v>250</v>
      </c>
      <c r="GG297" s="442"/>
      <c r="GH297" s="442"/>
      <c r="GI297" s="442"/>
      <c r="GJ297" s="442"/>
      <c r="GK297" s="442"/>
      <c r="GL297" s="443"/>
      <c r="GM297" s="444" t="s">
        <v>253</v>
      </c>
      <c r="GN297" s="442"/>
      <c r="GO297" s="442"/>
      <c r="GP297" s="442"/>
      <c r="GQ297" s="442"/>
      <c r="GR297" s="442"/>
      <c r="GS297" s="443"/>
      <c r="GT297" s="444" t="s">
        <v>131</v>
      </c>
      <c r="GU297" s="442"/>
      <c r="GV297" s="442"/>
      <c r="GW297" s="442"/>
      <c r="GX297" s="442"/>
      <c r="GY297" s="442"/>
      <c r="GZ297" s="461"/>
    </row>
    <row r="298" spans="2:208" ht="12.75" customHeight="1" thickBot="1">
      <c r="B298" s="531"/>
      <c r="C298" s="532"/>
      <c r="D298" s="532"/>
      <c r="E298" s="532"/>
      <c r="F298" s="532"/>
      <c r="G298" s="532"/>
      <c r="H298" s="532"/>
      <c r="I298" s="532"/>
      <c r="J298" s="532"/>
      <c r="K298" s="532"/>
      <c r="L298" s="532"/>
      <c r="M298" s="532"/>
      <c r="N298" s="532"/>
      <c r="O298" s="532"/>
      <c r="P298" s="532"/>
      <c r="Q298" s="532"/>
      <c r="R298" s="532"/>
      <c r="S298" s="532"/>
      <c r="T298" s="532"/>
      <c r="U298" s="532"/>
      <c r="V298" s="532"/>
      <c r="W298" s="532"/>
      <c r="X298" s="532"/>
      <c r="Y298" s="532"/>
      <c r="Z298" s="532"/>
      <c r="AA298" s="532"/>
      <c r="AB298" s="532"/>
      <c r="AC298" s="532"/>
      <c r="AD298" s="532"/>
      <c r="AE298" s="532"/>
      <c r="AF298" s="532"/>
      <c r="AG298" s="532"/>
      <c r="AH298" s="532"/>
      <c r="AI298" s="532"/>
      <c r="AJ298" s="532"/>
      <c r="AK298" s="532"/>
      <c r="AL298" s="532"/>
      <c r="AM298" s="532"/>
      <c r="AN298" s="532"/>
      <c r="AO298" s="532"/>
      <c r="AP298" s="532"/>
      <c r="AQ298" s="532"/>
      <c r="AR298" s="532"/>
      <c r="AS298" s="532"/>
      <c r="AT298" s="532"/>
      <c r="AU298" s="532"/>
      <c r="AV298" s="532"/>
      <c r="AW298" s="532"/>
      <c r="AX298" s="532"/>
      <c r="AY298" s="533"/>
      <c r="BB298" s="494" t="s">
        <v>254</v>
      </c>
      <c r="BC298" s="489"/>
      <c r="BD298" s="489"/>
      <c r="BE298" s="490"/>
      <c r="BF298" s="488" t="s">
        <v>255</v>
      </c>
      <c r="BG298" s="489"/>
      <c r="BH298" s="489"/>
      <c r="BI298" s="490"/>
      <c r="BJ298" s="438"/>
      <c r="BK298" s="433"/>
      <c r="BL298" s="433"/>
      <c r="BM298" s="433"/>
      <c r="BN298" s="433"/>
      <c r="BO298" s="433"/>
      <c r="BP298" s="434"/>
      <c r="BQ298" s="438"/>
      <c r="BR298" s="433"/>
      <c r="BS298" s="433"/>
      <c r="BT298" s="433"/>
      <c r="BU298" s="433"/>
      <c r="BV298" s="433"/>
      <c r="BW298" s="434"/>
      <c r="BX298" s="438"/>
      <c r="BY298" s="433"/>
      <c r="BZ298" s="433"/>
      <c r="CA298" s="433"/>
      <c r="CB298" s="433"/>
      <c r="CC298" s="433"/>
      <c r="CD298" s="434"/>
      <c r="CE298" s="488" t="s">
        <v>252</v>
      </c>
      <c r="CF298" s="489"/>
      <c r="CG298" s="489"/>
      <c r="CH298" s="489"/>
      <c r="CI298" s="489"/>
      <c r="CJ298" s="489"/>
      <c r="CK298" s="490"/>
      <c r="CL298" s="438" t="s">
        <v>256</v>
      </c>
      <c r="CM298" s="433"/>
      <c r="CN298" s="433"/>
      <c r="CO298" s="433"/>
      <c r="CP298" s="433"/>
      <c r="CQ298" s="433"/>
      <c r="CR298" s="434"/>
      <c r="CS298" s="438"/>
      <c r="CT298" s="433"/>
      <c r="CU298" s="433"/>
      <c r="CV298" s="433"/>
      <c r="CW298" s="433"/>
      <c r="CX298" s="433"/>
      <c r="CY298" s="491"/>
      <c r="DB298" s="531"/>
      <c r="DC298" s="532"/>
      <c r="DD298" s="532"/>
      <c r="DE298" s="532"/>
      <c r="DF298" s="532"/>
      <c r="DG298" s="532"/>
      <c r="DH298" s="532"/>
      <c r="DI298" s="532"/>
      <c r="DJ298" s="532"/>
      <c r="DK298" s="532"/>
      <c r="DL298" s="532"/>
      <c r="DM298" s="532"/>
      <c r="DN298" s="532"/>
      <c r="DO298" s="532"/>
      <c r="DP298" s="532"/>
      <c r="DQ298" s="532"/>
      <c r="DR298" s="532"/>
      <c r="DS298" s="532"/>
      <c r="DT298" s="532"/>
      <c r="DU298" s="532"/>
      <c r="DV298" s="532"/>
      <c r="DW298" s="532"/>
      <c r="DX298" s="532"/>
      <c r="DY298" s="532"/>
      <c r="DZ298" s="532"/>
      <c r="EA298" s="532"/>
      <c r="EB298" s="532"/>
      <c r="EC298" s="532"/>
      <c r="ED298" s="532"/>
      <c r="EE298" s="532"/>
      <c r="EF298" s="532"/>
      <c r="EG298" s="532"/>
      <c r="EH298" s="532"/>
      <c r="EI298" s="532"/>
      <c r="EJ298" s="532"/>
      <c r="EK298" s="532"/>
      <c r="EL298" s="532"/>
      <c r="EM298" s="532"/>
      <c r="EN298" s="532"/>
      <c r="EO298" s="532"/>
      <c r="EP298" s="532"/>
      <c r="EQ298" s="532"/>
      <c r="ER298" s="532"/>
      <c r="ES298" s="532"/>
      <c r="ET298" s="532"/>
      <c r="EU298" s="532"/>
      <c r="EV298" s="532"/>
      <c r="EW298" s="532"/>
      <c r="EX298" s="532"/>
      <c r="EY298" s="533"/>
      <c r="FC298" s="494" t="s">
        <v>254</v>
      </c>
      <c r="FD298" s="489"/>
      <c r="FE298" s="489"/>
      <c r="FF298" s="490"/>
      <c r="FG298" s="488" t="s">
        <v>255</v>
      </c>
      <c r="FH298" s="489"/>
      <c r="FI298" s="489"/>
      <c r="FJ298" s="490"/>
      <c r="FK298" s="438"/>
      <c r="FL298" s="433"/>
      <c r="FM298" s="433"/>
      <c r="FN298" s="433"/>
      <c r="FO298" s="433"/>
      <c r="FP298" s="433"/>
      <c r="FQ298" s="434"/>
      <c r="FR298" s="438"/>
      <c r="FS298" s="433"/>
      <c r="FT298" s="433"/>
      <c r="FU298" s="433"/>
      <c r="FV298" s="433"/>
      <c r="FW298" s="433"/>
      <c r="FX298" s="434"/>
      <c r="FY298" s="438"/>
      <c r="FZ298" s="433"/>
      <c r="GA298" s="433"/>
      <c r="GB298" s="433"/>
      <c r="GC298" s="433"/>
      <c r="GD298" s="433"/>
      <c r="GE298" s="434"/>
      <c r="GF298" s="488" t="s">
        <v>252</v>
      </c>
      <c r="GG298" s="489"/>
      <c r="GH298" s="489"/>
      <c r="GI298" s="489"/>
      <c r="GJ298" s="489"/>
      <c r="GK298" s="489"/>
      <c r="GL298" s="490"/>
      <c r="GM298" s="438" t="s">
        <v>256</v>
      </c>
      <c r="GN298" s="433"/>
      <c r="GO298" s="433"/>
      <c r="GP298" s="433"/>
      <c r="GQ298" s="433"/>
      <c r="GR298" s="433"/>
      <c r="GS298" s="434"/>
      <c r="GT298" s="438"/>
      <c r="GU298" s="433"/>
      <c r="GV298" s="433"/>
      <c r="GW298" s="433"/>
      <c r="GX298" s="433"/>
      <c r="GY298" s="433"/>
      <c r="GZ298" s="491"/>
    </row>
    <row r="299" spans="2:208" ht="12.75" customHeight="1" thickTop="1">
      <c r="B299" s="556">
        <v>60</v>
      </c>
      <c r="C299" s="527"/>
      <c r="D299" s="527"/>
      <c r="E299" s="527"/>
      <c r="F299" s="527"/>
      <c r="G299" s="527"/>
      <c r="H299" s="527"/>
      <c r="I299" s="527"/>
      <c r="J299" s="527"/>
      <c r="K299" s="527"/>
      <c r="L299" s="527"/>
      <c r="M299" s="527"/>
      <c r="N299" s="527"/>
      <c r="O299" s="527"/>
      <c r="P299" s="527"/>
      <c r="Q299" s="527"/>
      <c r="R299" s="527"/>
      <c r="S299" s="527"/>
      <c r="T299" s="527"/>
      <c r="U299" s="527"/>
      <c r="V299" s="527"/>
      <c r="W299" s="528"/>
      <c r="X299" s="478"/>
      <c r="Y299" s="478"/>
      <c r="Z299" s="478"/>
      <c r="AA299" s="478"/>
      <c r="AB299" s="478"/>
      <c r="AC299" s="478"/>
      <c r="AD299" s="478"/>
      <c r="AE299" s="478"/>
      <c r="AF299" s="478"/>
      <c r="AG299" s="478"/>
      <c r="AH299" s="478"/>
      <c r="AI299" s="478"/>
      <c r="AJ299" s="478"/>
      <c r="AK299" s="478"/>
      <c r="AL299" s="478"/>
      <c r="AM299" s="478"/>
      <c r="AN299" s="478"/>
      <c r="AO299" s="478"/>
      <c r="AP299" s="478"/>
      <c r="AQ299" s="478"/>
      <c r="AR299" s="478"/>
      <c r="AS299" s="478"/>
      <c r="AT299" s="478"/>
      <c r="AU299" s="478"/>
      <c r="AV299" s="478"/>
      <c r="AW299" s="478"/>
      <c r="AX299" s="478"/>
      <c r="AY299" s="478"/>
      <c r="BB299" s="478"/>
      <c r="BC299" s="478"/>
      <c r="BD299" s="478"/>
      <c r="BE299" s="478"/>
      <c r="BF299" s="478"/>
      <c r="BG299" s="478"/>
      <c r="BH299" s="478"/>
      <c r="BI299" s="478"/>
      <c r="BJ299" s="478"/>
      <c r="BK299" s="478"/>
      <c r="BL299" s="478"/>
      <c r="BM299" s="478"/>
      <c r="BN299" s="478"/>
      <c r="BO299" s="478"/>
      <c r="BP299" s="478"/>
      <c r="BQ299" s="478"/>
      <c r="BR299" s="478"/>
      <c r="BS299" s="478"/>
      <c r="BT299" s="478"/>
      <c r="BU299" s="478"/>
      <c r="BV299" s="478"/>
      <c r="BW299" s="478"/>
      <c r="BX299" s="478"/>
      <c r="BY299" s="478"/>
      <c r="BZ299" s="478"/>
      <c r="CA299" s="478"/>
      <c r="CB299" s="478"/>
      <c r="CC299" s="478"/>
      <c r="CD299" s="478"/>
      <c r="CE299" s="478"/>
      <c r="CF299" s="478"/>
      <c r="CG299" s="478"/>
      <c r="CH299" s="478"/>
      <c r="CI299" s="478"/>
      <c r="CJ299" s="478"/>
      <c r="CK299" s="478"/>
      <c r="CL299" s="478"/>
      <c r="CM299" s="478"/>
      <c r="CN299" s="478"/>
      <c r="CO299" s="478"/>
      <c r="CP299" s="478"/>
      <c r="CQ299" s="478"/>
      <c r="CR299" s="478"/>
      <c r="CS299" s="478"/>
      <c r="CT299" s="478"/>
      <c r="CU299" s="478"/>
      <c r="CV299" s="478"/>
      <c r="CW299" s="478"/>
      <c r="CX299" s="478"/>
      <c r="CY299" s="478"/>
      <c r="DB299" s="526" t="s">
        <v>1226</v>
      </c>
      <c r="DC299" s="527"/>
      <c r="DD299" s="527"/>
      <c r="DE299" s="527"/>
      <c r="DF299" s="527"/>
      <c r="DG299" s="527"/>
      <c r="DH299" s="527"/>
      <c r="DI299" s="527"/>
      <c r="DJ299" s="527"/>
      <c r="DK299" s="527"/>
      <c r="DL299" s="527"/>
      <c r="DM299" s="527"/>
      <c r="DN299" s="527"/>
      <c r="DO299" s="527"/>
      <c r="DP299" s="527"/>
      <c r="DQ299" s="527"/>
      <c r="DR299" s="527"/>
      <c r="DS299" s="527"/>
      <c r="DT299" s="527"/>
      <c r="DU299" s="527"/>
      <c r="DV299" s="527"/>
      <c r="DW299" s="528"/>
      <c r="DX299" s="478"/>
      <c r="DY299" s="478"/>
      <c r="DZ299" s="478"/>
      <c r="EA299" s="478"/>
      <c r="EB299" s="478"/>
      <c r="EC299" s="478"/>
      <c r="ED299" s="478"/>
      <c r="EE299" s="478"/>
      <c r="EF299" s="478"/>
      <c r="EG299" s="478"/>
      <c r="EH299" s="478"/>
      <c r="EI299" s="478"/>
      <c r="EJ299" s="478"/>
      <c r="EK299" s="478"/>
      <c r="EL299" s="478"/>
      <c r="EM299" s="478"/>
      <c r="EN299" s="478"/>
      <c r="EO299" s="478"/>
      <c r="EP299" s="478"/>
      <c r="EQ299" s="478"/>
      <c r="ER299" s="478"/>
      <c r="ES299" s="478"/>
      <c r="ET299" s="478"/>
      <c r="EU299" s="478"/>
      <c r="EV299" s="478"/>
      <c r="EW299" s="478"/>
      <c r="EX299" s="478"/>
      <c r="EY299" s="478"/>
      <c r="FC299" s="478"/>
      <c r="FD299" s="478"/>
      <c r="FE299" s="478"/>
      <c r="FF299" s="478"/>
      <c r="FG299" s="478"/>
      <c r="FH299" s="478"/>
      <c r="FI299" s="478"/>
      <c r="FJ299" s="478"/>
      <c r="FK299" s="478"/>
      <c r="FL299" s="478"/>
      <c r="FM299" s="478"/>
      <c r="FN299" s="478"/>
      <c r="FO299" s="478"/>
      <c r="FP299" s="478"/>
      <c r="FQ299" s="478"/>
      <c r="FR299" s="478"/>
      <c r="FS299" s="478"/>
      <c r="FT299" s="478"/>
      <c r="FU299" s="478"/>
      <c r="FV299" s="478"/>
      <c r="FW299" s="478"/>
      <c r="FX299" s="478"/>
      <c r="FY299" s="478"/>
      <c r="FZ299" s="478"/>
      <c r="GA299" s="478"/>
      <c r="GB299" s="478"/>
      <c r="GC299" s="478"/>
      <c r="GD299" s="478"/>
      <c r="GE299" s="478"/>
      <c r="GF299" s="478"/>
      <c r="GG299" s="478"/>
      <c r="GH299" s="478"/>
      <c r="GI299" s="478"/>
      <c r="GJ299" s="478"/>
      <c r="GK299" s="478"/>
      <c r="GL299" s="478"/>
      <c r="GM299" s="478"/>
      <c r="GN299" s="478"/>
      <c r="GO299" s="478"/>
      <c r="GP299" s="478"/>
      <c r="GQ299" s="478"/>
      <c r="GR299" s="478"/>
      <c r="GS299" s="478"/>
      <c r="GT299" s="478"/>
      <c r="GU299" s="478"/>
      <c r="GV299" s="478"/>
      <c r="GW299" s="478"/>
      <c r="GX299" s="478"/>
      <c r="GY299" s="478"/>
      <c r="GZ299" s="478"/>
    </row>
    <row r="300" spans="2:208" ht="12.75" customHeight="1">
      <c r="B300" s="448" t="s">
        <v>520</v>
      </c>
      <c r="C300" s="449"/>
      <c r="D300" s="449"/>
      <c r="E300" s="449"/>
      <c r="F300" s="449"/>
      <c r="G300" s="449"/>
      <c r="H300" s="449"/>
      <c r="I300" s="449"/>
      <c r="J300" s="449"/>
      <c r="K300" s="449"/>
      <c r="L300" s="449"/>
      <c r="M300" s="449"/>
      <c r="N300" s="449"/>
      <c r="O300" s="449"/>
      <c r="P300" s="449"/>
      <c r="Q300" s="449"/>
      <c r="R300" s="449"/>
      <c r="S300" s="449"/>
      <c r="T300" s="449"/>
      <c r="U300" s="449"/>
      <c r="V300" s="449"/>
      <c r="W300" s="450"/>
      <c r="X300" s="451">
        <v>0</v>
      </c>
      <c r="Y300" s="451"/>
      <c r="Z300" s="451"/>
      <c r="AA300" s="451"/>
      <c r="AB300" s="451"/>
      <c r="AC300" s="451"/>
      <c r="AD300" s="451"/>
      <c r="AE300" s="451">
        <v>0</v>
      </c>
      <c r="AF300" s="451"/>
      <c r="AG300" s="451"/>
      <c r="AH300" s="451"/>
      <c r="AI300" s="451"/>
      <c r="AJ300" s="451"/>
      <c r="AK300" s="451"/>
      <c r="AL300" s="479">
        <f t="shared" ref="AL300:AL307" si="142">X300-AE300</f>
        <v>0</v>
      </c>
      <c r="AM300" s="479"/>
      <c r="AN300" s="479"/>
      <c r="AO300" s="479"/>
      <c r="AP300" s="479"/>
      <c r="AQ300" s="479"/>
      <c r="AR300" s="479"/>
      <c r="AS300" s="451">
        <v>0</v>
      </c>
      <c r="AT300" s="451"/>
      <c r="AU300" s="451"/>
      <c r="AV300" s="451"/>
      <c r="AW300" s="451"/>
      <c r="AX300" s="451"/>
      <c r="AY300" s="451"/>
      <c r="AZ300" s="92"/>
      <c r="BA300" s="92"/>
      <c r="BB300" s="451">
        <v>0</v>
      </c>
      <c r="BC300" s="451"/>
      <c r="BD300" s="451"/>
      <c r="BE300" s="451"/>
      <c r="BF300" s="451">
        <v>0</v>
      </c>
      <c r="BG300" s="451"/>
      <c r="BH300" s="451"/>
      <c r="BI300" s="451"/>
      <c r="BJ300" s="479">
        <f t="shared" ref="BJ300:BJ307" si="143">BB300-BF300+AS300+AL300+AE300-X300</f>
        <v>0</v>
      </c>
      <c r="BK300" s="479"/>
      <c r="BL300" s="479"/>
      <c r="BM300" s="479"/>
      <c r="BN300" s="479"/>
      <c r="BO300" s="479"/>
      <c r="BP300" s="479"/>
      <c r="BQ300" s="451">
        <v>0</v>
      </c>
      <c r="BR300" s="451"/>
      <c r="BS300" s="451"/>
      <c r="BT300" s="451"/>
      <c r="BU300" s="451"/>
      <c r="BV300" s="451"/>
      <c r="BW300" s="451"/>
      <c r="BX300" s="451">
        <v>0</v>
      </c>
      <c r="BY300" s="451"/>
      <c r="BZ300" s="451"/>
      <c r="CA300" s="451"/>
      <c r="CB300" s="451"/>
      <c r="CC300" s="451"/>
      <c r="CD300" s="451"/>
      <c r="CE300" s="480">
        <f t="shared" ref="CE300:CE307" si="144">BJ300-BQ300-BX300</f>
        <v>0</v>
      </c>
      <c r="CF300" s="480"/>
      <c r="CG300" s="480"/>
      <c r="CH300" s="480"/>
      <c r="CI300" s="480"/>
      <c r="CJ300" s="480"/>
      <c r="CK300" s="480"/>
      <c r="CL300" s="451">
        <v>0</v>
      </c>
      <c r="CM300" s="451"/>
      <c r="CN300" s="451"/>
      <c r="CO300" s="451"/>
      <c r="CP300" s="451"/>
      <c r="CQ300" s="451"/>
      <c r="CR300" s="451"/>
      <c r="CS300" s="480">
        <f t="shared" ref="CS300:CS307" si="145">CL300</f>
        <v>0</v>
      </c>
      <c r="CT300" s="480"/>
      <c r="CU300" s="480"/>
      <c r="CV300" s="480"/>
      <c r="CW300" s="480"/>
      <c r="CX300" s="480"/>
      <c r="CY300" s="480"/>
      <c r="DB300" s="448" t="s">
        <v>567</v>
      </c>
      <c r="DC300" s="449"/>
      <c r="DD300" s="449"/>
      <c r="DE300" s="449"/>
      <c r="DF300" s="449"/>
      <c r="DG300" s="449"/>
      <c r="DH300" s="449"/>
      <c r="DI300" s="449"/>
      <c r="DJ300" s="449"/>
      <c r="DK300" s="449"/>
      <c r="DL300" s="449"/>
      <c r="DM300" s="449"/>
      <c r="DN300" s="449"/>
      <c r="DO300" s="449"/>
      <c r="DP300" s="449"/>
      <c r="DQ300" s="449"/>
      <c r="DR300" s="449"/>
      <c r="DS300" s="449"/>
      <c r="DT300" s="449"/>
      <c r="DU300" s="449"/>
      <c r="DV300" s="449"/>
      <c r="DW300" s="450"/>
      <c r="DX300" s="451">
        <v>0</v>
      </c>
      <c r="DY300" s="451"/>
      <c r="DZ300" s="451"/>
      <c r="EA300" s="451"/>
      <c r="EB300" s="451"/>
      <c r="EC300" s="451"/>
      <c r="ED300" s="451"/>
      <c r="EE300" s="451">
        <v>0</v>
      </c>
      <c r="EF300" s="451"/>
      <c r="EG300" s="451"/>
      <c r="EH300" s="451"/>
      <c r="EI300" s="451"/>
      <c r="EJ300" s="451"/>
      <c r="EK300" s="451"/>
      <c r="EL300" s="479">
        <f t="shared" ref="EL300:EL307" si="146">DX300-EE300</f>
        <v>0</v>
      </c>
      <c r="EM300" s="479"/>
      <c r="EN300" s="479"/>
      <c r="EO300" s="479"/>
      <c r="EP300" s="479"/>
      <c r="EQ300" s="479"/>
      <c r="ER300" s="479"/>
      <c r="ES300" s="451">
        <v>0</v>
      </c>
      <c r="ET300" s="451"/>
      <c r="EU300" s="451"/>
      <c r="EV300" s="451"/>
      <c r="EW300" s="451"/>
      <c r="EX300" s="451"/>
      <c r="EY300" s="451"/>
      <c r="EZ300" s="92"/>
      <c r="FA300" s="92"/>
      <c r="FB300" s="92"/>
      <c r="FC300" s="451">
        <v>0</v>
      </c>
      <c r="FD300" s="451"/>
      <c r="FE300" s="451"/>
      <c r="FF300" s="451"/>
      <c r="FG300" s="451">
        <v>0</v>
      </c>
      <c r="FH300" s="451"/>
      <c r="FI300" s="451"/>
      <c r="FJ300" s="451"/>
      <c r="FK300" s="479">
        <f t="shared" ref="FK300:FK307" si="147">FC300-FG300+ES300+EL300+EE300-DX300</f>
        <v>0</v>
      </c>
      <c r="FL300" s="479"/>
      <c r="FM300" s="479"/>
      <c r="FN300" s="479"/>
      <c r="FO300" s="479"/>
      <c r="FP300" s="479"/>
      <c r="FQ300" s="479"/>
      <c r="FR300" s="451">
        <v>0</v>
      </c>
      <c r="FS300" s="451"/>
      <c r="FT300" s="451"/>
      <c r="FU300" s="451"/>
      <c r="FV300" s="451"/>
      <c r="FW300" s="451"/>
      <c r="FX300" s="451"/>
      <c r="FY300" s="451">
        <v>0</v>
      </c>
      <c r="FZ300" s="451"/>
      <c r="GA300" s="451"/>
      <c r="GB300" s="451"/>
      <c r="GC300" s="451"/>
      <c r="GD300" s="451"/>
      <c r="GE300" s="451"/>
      <c r="GF300" s="480">
        <f t="shared" ref="GF300:GF307" si="148">FK300-FR300-FY300</f>
        <v>0</v>
      </c>
      <c r="GG300" s="480"/>
      <c r="GH300" s="480"/>
      <c r="GI300" s="480"/>
      <c r="GJ300" s="480"/>
      <c r="GK300" s="480"/>
      <c r="GL300" s="480"/>
      <c r="GM300" s="451">
        <v>0</v>
      </c>
      <c r="GN300" s="451"/>
      <c r="GO300" s="451"/>
      <c r="GP300" s="451"/>
      <c r="GQ300" s="451"/>
      <c r="GR300" s="451"/>
      <c r="GS300" s="451"/>
      <c r="GT300" s="480">
        <f t="shared" ref="GT300:GT307" si="149">GM300</f>
        <v>0</v>
      </c>
      <c r="GU300" s="480"/>
      <c r="GV300" s="480"/>
      <c r="GW300" s="480"/>
      <c r="GX300" s="480"/>
      <c r="GY300" s="480"/>
      <c r="GZ300" s="480"/>
    </row>
    <row r="301" spans="2:208" ht="12.75" customHeight="1">
      <c r="B301" s="448" t="s">
        <v>521</v>
      </c>
      <c r="C301" s="449"/>
      <c r="D301" s="449"/>
      <c r="E301" s="449"/>
      <c r="F301" s="449"/>
      <c r="G301" s="449"/>
      <c r="H301" s="449"/>
      <c r="I301" s="449"/>
      <c r="J301" s="449"/>
      <c r="K301" s="449"/>
      <c r="L301" s="449"/>
      <c r="M301" s="449"/>
      <c r="N301" s="449"/>
      <c r="O301" s="449"/>
      <c r="P301" s="449"/>
      <c r="Q301" s="449"/>
      <c r="R301" s="449"/>
      <c r="S301" s="449"/>
      <c r="T301" s="449"/>
      <c r="U301" s="449"/>
      <c r="V301" s="449"/>
      <c r="W301" s="450"/>
      <c r="X301" s="451">
        <v>0</v>
      </c>
      <c r="Y301" s="451"/>
      <c r="Z301" s="451"/>
      <c r="AA301" s="451"/>
      <c r="AB301" s="451"/>
      <c r="AC301" s="451"/>
      <c r="AD301" s="451"/>
      <c r="AE301" s="451">
        <v>0</v>
      </c>
      <c r="AF301" s="451"/>
      <c r="AG301" s="451"/>
      <c r="AH301" s="451"/>
      <c r="AI301" s="451"/>
      <c r="AJ301" s="451"/>
      <c r="AK301" s="451"/>
      <c r="AL301" s="479">
        <f t="shared" si="142"/>
        <v>0</v>
      </c>
      <c r="AM301" s="479"/>
      <c r="AN301" s="479"/>
      <c r="AO301" s="479"/>
      <c r="AP301" s="479"/>
      <c r="AQ301" s="479"/>
      <c r="AR301" s="479"/>
      <c r="AS301" s="451">
        <v>0</v>
      </c>
      <c r="AT301" s="451"/>
      <c r="AU301" s="451"/>
      <c r="AV301" s="451"/>
      <c r="AW301" s="451"/>
      <c r="AX301" s="451"/>
      <c r="AY301" s="451"/>
      <c r="AZ301" s="92"/>
      <c r="BA301" s="92"/>
      <c r="BB301" s="451">
        <v>0</v>
      </c>
      <c r="BC301" s="451"/>
      <c r="BD301" s="451"/>
      <c r="BE301" s="451"/>
      <c r="BF301" s="451">
        <v>0</v>
      </c>
      <c r="BG301" s="451"/>
      <c r="BH301" s="451"/>
      <c r="BI301" s="451"/>
      <c r="BJ301" s="479">
        <f t="shared" si="143"/>
        <v>0</v>
      </c>
      <c r="BK301" s="479"/>
      <c r="BL301" s="479"/>
      <c r="BM301" s="479"/>
      <c r="BN301" s="479"/>
      <c r="BO301" s="479"/>
      <c r="BP301" s="479"/>
      <c r="BQ301" s="451">
        <v>0</v>
      </c>
      <c r="BR301" s="451"/>
      <c r="BS301" s="451"/>
      <c r="BT301" s="451"/>
      <c r="BU301" s="451"/>
      <c r="BV301" s="451"/>
      <c r="BW301" s="451"/>
      <c r="BX301" s="451">
        <v>0</v>
      </c>
      <c r="BY301" s="451"/>
      <c r="BZ301" s="451"/>
      <c r="CA301" s="451"/>
      <c r="CB301" s="451"/>
      <c r="CC301" s="451"/>
      <c r="CD301" s="451"/>
      <c r="CE301" s="480">
        <f t="shared" si="144"/>
        <v>0</v>
      </c>
      <c r="CF301" s="480"/>
      <c r="CG301" s="480"/>
      <c r="CH301" s="480"/>
      <c r="CI301" s="480"/>
      <c r="CJ301" s="480"/>
      <c r="CK301" s="480"/>
      <c r="CL301" s="451">
        <v>0</v>
      </c>
      <c r="CM301" s="451"/>
      <c r="CN301" s="451"/>
      <c r="CO301" s="451"/>
      <c r="CP301" s="451"/>
      <c r="CQ301" s="451"/>
      <c r="CR301" s="451"/>
      <c r="CS301" s="480">
        <f t="shared" si="145"/>
        <v>0</v>
      </c>
      <c r="CT301" s="480"/>
      <c r="CU301" s="480"/>
      <c r="CV301" s="480"/>
      <c r="CW301" s="480"/>
      <c r="CX301" s="480"/>
      <c r="CY301" s="480"/>
      <c r="DB301" s="448" t="s">
        <v>568</v>
      </c>
      <c r="DC301" s="449"/>
      <c r="DD301" s="449"/>
      <c r="DE301" s="449"/>
      <c r="DF301" s="449"/>
      <c r="DG301" s="449"/>
      <c r="DH301" s="449"/>
      <c r="DI301" s="449"/>
      <c r="DJ301" s="449"/>
      <c r="DK301" s="449"/>
      <c r="DL301" s="449"/>
      <c r="DM301" s="449"/>
      <c r="DN301" s="449"/>
      <c r="DO301" s="449"/>
      <c r="DP301" s="449"/>
      <c r="DQ301" s="449"/>
      <c r="DR301" s="449"/>
      <c r="DS301" s="449"/>
      <c r="DT301" s="449"/>
      <c r="DU301" s="449"/>
      <c r="DV301" s="449"/>
      <c r="DW301" s="450"/>
      <c r="DX301" s="451">
        <v>0</v>
      </c>
      <c r="DY301" s="451"/>
      <c r="DZ301" s="451"/>
      <c r="EA301" s="451"/>
      <c r="EB301" s="451"/>
      <c r="EC301" s="451"/>
      <c r="ED301" s="451"/>
      <c r="EE301" s="451">
        <v>0</v>
      </c>
      <c r="EF301" s="451"/>
      <c r="EG301" s="451"/>
      <c r="EH301" s="451"/>
      <c r="EI301" s="451"/>
      <c r="EJ301" s="451"/>
      <c r="EK301" s="451"/>
      <c r="EL301" s="479">
        <f t="shared" si="146"/>
        <v>0</v>
      </c>
      <c r="EM301" s="479"/>
      <c r="EN301" s="479"/>
      <c r="EO301" s="479"/>
      <c r="EP301" s="479"/>
      <c r="EQ301" s="479"/>
      <c r="ER301" s="479"/>
      <c r="ES301" s="451">
        <v>0</v>
      </c>
      <c r="ET301" s="451"/>
      <c r="EU301" s="451"/>
      <c r="EV301" s="451"/>
      <c r="EW301" s="451"/>
      <c r="EX301" s="451"/>
      <c r="EY301" s="451"/>
      <c r="EZ301" s="92"/>
      <c r="FA301" s="92"/>
      <c r="FB301" s="92"/>
      <c r="FC301" s="451">
        <v>0</v>
      </c>
      <c r="FD301" s="451"/>
      <c r="FE301" s="451"/>
      <c r="FF301" s="451"/>
      <c r="FG301" s="451">
        <v>0</v>
      </c>
      <c r="FH301" s="451"/>
      <c r="FI301" s="451"/>
      <c r="FJ301" s="451"/>
      <c r="FK301" s="479">
        <f t="shared" si="147"/>
        <v>0</v>
      </c>
      <c r="FL301" s="479"/>
      <c r="FM301" s="479"/>
      <c r="FN301" s="479"/>
      <c r="FO301" s="479"/>
      <c r="FP301" s="479"/>
      <c r="FQ301" s="479"/>
      <c r="FR301" s="451">
        <v>0</v>
      </c>
      <c r="FS301" s="451"/>
      <c r="FT301" s="451"/>
      <c r="FU301" s="451"/>
      <c r="FV301" s="451"/>
      <c r="FW301" s="451"/>
      <c r="FX301" s="451"/>
      <c r="FY301" s="451">
        <v>0</v>
      </c>
      <c r="FZ301" s="451"/>
      <c r="GA301" s="451"/>
      <c r="GB301" s="451"/>
      <c r="GC301" s="451"/>
      <c r="GD301" s="451"/>
      <c r="GE301" s="451"/>
      <c r="GF301" s="480">
        <f t="shared" si="148"/>
        <v>0</v>
      </c>
      <c r="GG301" s="480"/>
      <c r="GH301" s="480"/>
      <c r="GI301" s="480"/>
      <c r="GJ301" s="480"/>
      <c r="GK301" s="480"/>
      <c r="GL301" s="480"/>
      <c r="GM301" s="451">
        <v>0</v>
      </c>
      <c r="GN301" s="451"/>
      <c r="GO301" s="451"/>
      <c r="GP301" s="451"/>
      <c r="GQ301" s="451"/>
      <c r="GR301" s="451"/>
      <c r="GS301" s="451"/>
      <c r="GT301" s="480">
        <f t="shared" si="149"/>
        <v>0</v>
      </c>
      <c r="GU301" s="480"/>
      <c r="GV301" s="480"/>
      <c r="GW301" s="480"/>
      <c r="GX301" s="480"/>
      <c r="GY301" s="480"/>
      <c r="GZ301" s="480"/>
    </row>
    <row r="302" spans="2:208" ht="12.75" customHeight="1">
      <c r="B302" s="448" t="s">
        <v>522</v>
      </c>
      <c r="C302" s="449"/>
      <c r="D302" s="449"/>
      <c r="E302" s="449"/>
      <c r="F302" s="449"/>
      <c r="G302" s="449"/>
      <c r="H302" s="449"/>
      <c r="I302" s="449"/>
      <c r="J302" s="449"/>
      <c r="K302" s="449"/>
      <c r="L302" s="449"/>
      <c r="M302" s="449"/>
      <c r="N302" s="449"/>
      <c r="O302" s="449"/>
      <c r="P302" s="449"/>
      <c r="Q302" s="449"/>
      <c r="R302" s="449"/>
      <c r="S302" s="449"/>
      <c r="T302" s="449"/>
      <c r="U302" s="449"/>
      <c r="V302" s="449"/>
      <c r="W302" s="450"/>
      <c r="X302" s="451">
        <v>0</v>
      </c>
      <c r="Y302" s="451"/>
      <c r="Z302" s="451"/>
      <c r="AA302" s="451"/>
      <c r="AB302" s="451"/>
      <c r="AC302" s="451"/>
      <c r="AD302" s="451"/>
      <c r="AE302" s="451">
        <v>0</v>
      </c>
      <c r="AF302" s="451"/>
      <c r="AG302" s="451"/>
      <c r="AH302" s="451"/>
      <c r="AI302" s="451"/>
      <c r="AJ302" s="451"/>
      <c r="AK302" s="451"/>
      <c r="AL302" s="479">
        <f t="shared" si="142"/>
        <v>0</v>
      </c>
      <c r="AM302" s="479"/>
      <c r="AN302" s="479"/>
      <c r="AO302" s="479"/>
      <c r="AP302" s="479"/>
      <c r="AQ302" s="479"/>
      <c r="AR302" s="479"/>
      <c r="AS302" s="451">
        <v>0</v>
      </c>
      <c r="AT302" s="451"/>
      <c r="AU302" s="451"/>
      <c r="AV302" s="451"/>
      <c r="AW302" s="451"/>
      <c r="AX302" s="451"/>
      <c r="AY302" s="451"/>
      <c r="AZ302" s="92"/>
      <c r="BA302" s="92"/>
      <c r="BB302" s="451">
        <v>0</v>
      </c>
      <c r="BC302" s="451"/>
      <c r="BD302" s="451"/>
      <c r="BE302" s="451"/>
      <c r="BF302" s="451">
        <v>0</v>
      </c>
      <c r="BG302" s="451"/>
      <c r="BH302" s="451"/>
      <c r="BI302" s="451"/>
      <c r="BJ302" s="479">
        <f t="shared" si="143"/>
        <v>0</v>
      </c>
      <c r="BK302" s="479"/>
      <c r="BL302" s="479"/>
      <c r="BM302" s="479"/>
      <c r="BN302" s="479"/>
      <c r="BO302" s="479"/>
      <c r="BP302" s="479"/>
      <c r="BQ302" s="451">
        <v>0</v>
      </c>
      <c r="BR302" s="451"/>
      <c r="BS302" s="451"/>
      <c r="BT302" s="451"/>
      <c r="BU302" s="451"/>
      <c r="BV302" s="451"/>
      <c r="BW302" s="451"/>
      <c r="BX302" s="451">
        <v>0</v>
      </c>
      <c r="BY302" s="451"/>
      <c r="BZ302" s="451"/>
      <c r="CA302" s="451"/>
      <c r="CB302" s="451"/>
      <c r="CC302" s="451"/>
      <c r="CD302" s="451"/>
      <c r="CE302" s="480">
        <f t="shared" si="144"/>
        <v>0</v>
      </c>
      <c r="CF302" s="480"/>
      <c r="CG302" s="480"/>
      <c r="CH302" s="480"/>
      <c r="CI302" s="480"/>
      <c r="CJ302" s="480"/>
      <c r="CK302" s="480"/>
      <c r="CL302" s="451">
        <v>0</v>
      </c>
      <c r="CM302" s="451"/>
      <c r="CN302" s="451"/>
      <c r="CO302" s="451"/>
      <c r="CP302" s="451"/>
      <c r="CQ302" s="451"/>
      <c r="CR302" s="451"/>
      <c r="CS302" s="480">
        <f t="shared" si="145"/>
        <v>0</v>
      </c>
      <c r="CT302" s="480"/>
      <c r="CU302" s="480"/>
      <c r="CV302" s="480"/>
      <c r="CW302" s="480"/>
      <c r="CX302" s="480"/>
      <c r="CY302" s="480"/>
      <c r="DB302" s="448" t="s">
        <v>569</v>
      </c>
      <c r="DC302" s="449"/>
      <c r="DD302" s="449"/>
      <c r="DE302" s="449"/>
      <c r="DF302" s="449"/>
      <c r="DG302" s="449"/>
      <c r="DH302" s="449"/>
      <c r="DI302" s="449"/>
      <c r="DJ302" s="449"/>
      <c r="DK302" s="449"/>
      <c r="DL302" s="449"/>
      <c r="DM302" s="449"/>
      <c r="DN302" s="449"/>
      <c r="DO302" s="449"/>
      <c r="DP302" s="449"/>
      <c r="DQ302" s="449"/>
      <c r="DR302" s="449"/>
      <c r="DS302" s="449"/>
      <c r="DT302" s="449"/>
      <c r="DU302" s="449"/>
      <c r="DV302" s="449"/>
      <c r="DW302" s="450"/>
      <c r="DX302" s="451">
        <v>0</v>
      </c>
      <c r="DY302" s="451"/>
      <c r="DZ302" s="451"/>
      <c r="EA302" s="451"/>
      <c r="EB302" s="451"/>
      <c r="EC302" s="451"/>
      <c r="ED302" s="451"/>
      <c r="EE302" s="451">
        <v>0</v>
      </c>
      <c r="EF302" s="451"/>
      <c r="EG302" s="451"/>
      <c r="EH302" s="451"/>
      <c r="EI302" s="451"/>
      <c r="EJ302" s="451"/>
      <c r="EK302" s="451"/>
      <c r="EL302" s="479">
        <f t="shared" si="146"/>
        <v>0</v>
      </c>
      <c r="EM302" s="479"/>
      <c r="EN302" s="479"/>
      <c r="EO302" s="479"/>
      <c r="EP302" s="479"/>
      <c r="EQ302" s="479"/>
      <c r="ER302" s="479"/>
      <c r="ES302" s="451">
        <v>0</v>
      </c>
      <c r="ET302" s="451"/>
      <c r="EU302" s="451"/>
      <c r="EV302" s="451"/>
      <c r="EW302" s="451"/>
      <c r="EX302" s="451"/>
      <c r="EY302" s="451"/>
      <c r="EZ302" s="92"/>
      <c r="FA302" s="92"/>
      <c r="FB302" s="92"/>
      <c r="FC302" s="451">
        <v>0</v>
      </c>
      <c r="FD302" s="451"/>
      <c r="FE302" s="451"/>
      <c r="FF302" s="451"/>
      <c r="FG302" s="451">
        <v>0</v>
      </c>
      <c r="FH302" s="451"/>
      <c r="FI302" s="451"/>
      <c r="FJ302" s="451"/>
      <c r="FK302" s="479">
        <f t="shared" si="147"/>
        <v>0</v>
      </c>
      <c r="FL302" s="479"/>
      <c r="FM302" s="479"/>
      <c r="FN302" s="479"/>
      <c r="FO302" s="479"/>
      <c r="FP302" s="479"/>
      <c r="FQ302" s="479"/>
      <c r="FR302" s="451">
        <v>0</v>
      </c>
      <c r="FS302" s="451"/>
      <c r="FT302" s="451"/>
      <c r="FU302" s="451"/>
      <c r="FV302" s="451"/>
      <c r="FW302" s="451"/>
      <c r="FX302" s="451"/>
      <c r="FY302" s="451">
        <v>0</v>
      </c>
      <c r="FZ302" s="451"/>
      <c r="GA302" s="451"/>
      <c r="GB302" s="451"/>
      <c r="GC302" s="451"/>
      <c r="GD302" s="451"/>
      <c r="GE302" s="451"/>
      <c r="GF302" s="480">
        <f t="shared" si="148"/>
        <v>0</v>
      </c>
      <c r="GG302" s="480"/>
      <c r="GH302" s="480"/>
      <c r="GI302" s="480"/>
      <c r="GJ302" s="480"/>
      <c r="GK302" s="480"/>
      <c r="GL302" s="480"/>
      <c r="GM302" s="451">
        <v>0</v>
      </c>
      <c r="GN302" s="451"/>
      <c r="GO302" s="451"/>
      <c r="GP302" s="451"/>
      <c r="GQ302" s="451"/>
      <c r="GR302" s="451"/>
      <c r="GS302" s="451"/>
      <c r="GT302" s="480">
        <f t="shared" si="149"/>
        <v>0</v>
      </c>
      <c r="GU302" s="480"/>
      <c r="GV302" s="480"/>
      <c r="GW302" s="480"/>
      <c r="GX302" s="480"/>
      <c r="GY302" s="480"/>
      <c r="GZ302" s="480"/>
    </row>
    <row r="303" spans="2:208" ht="12.75" customHeight="1">
      <c r="B303" s="448" t="s">
        <v>523</v>
      </c>
      <c r="C303" s="449"/>
      <c r="D303" s="449"/>
      <c r="E303" s="449"/>
      <c r="F303" s="449"/>
      <c r="G303" s="449"/>
      <c r="H303" s="449"/>
      <c r="I303" s="449"/>
      <c r="J303" s="449"/>
      <c r="K303" s="449"/>
      <c r="L303" s="449"/>
      <c r="M303" s="449"/>
      <c r="N303" s="449"/>
      <c r="O303" s="449"/>
      <c r="P303" s="449"/>
      <c r="Q303" s="449"/>
      <c r="R303" s="449"/>
      <c r="S303" s="449"/>
      <c r="T303" s="449"/>
      <c r="U303" s="449"/>
      <c r="V303" s="449"/>
      <c r="W303" s="450"/>
      <c r="X303" s="451">
        <v>0</v>
      </c>
      <c r="Y303" s="451"/>
      <c r="Z303" s="451"/>
      <c r="AA303" s="451"/>
      <c r="AB303" s="451"/>
      <c r="AC303" s="451"/>
      <c r="AD303" s="451"/>
      <c r="AE303" s="451">
        <v>0</v>
      </c>
      <c r="AF303" s="451"/>
      <c r="AG303" s="451"/>
      <c r="AH303" s="451"/>
      <c r="AI303" s="451"/>
      <c r="AJ303" s="451"/>
      <c r="AK303" s="451"/>
      <c r="AL303" s="479">
        <f t="shared" si="142"/>
        <v>0</v>
      </c>
      <c r="AM303" s="479"/>
      <c r="AN303" s="479"/>
      <c r="AO303" s="479"/>
      <c r="AP303" s="479"/>
      <c r="AQ303" s="479"/>
      <c r="AR303" s="479"/>
      <c r="AS303" s="451">
        <v>0</v>
      </c>
      <c r="AT303" s="451"/>
      <c r="AU303" s="451"/>
      <c r="AV303" s="451"/>
      <c r="AW303" s="451"/>
      <c r="AX303" s="451"/>
      <c r="AY303" s="451"/>
      <c r="AZ303" s="92"/>
      <c r="BA303" s="92"/>
      <c r="BB303" s="451">
        <v>0</v>
      </c>
      <c r="BC303" s="451"/>
      <c r="BD303" s="451"/>
      <c r="BE303" s="451"/>
      <c r="BF303" s="451">
        <v>0</v>
      </c>
      <c r="BG303" s="451"/>
      <c r="BH303" s="451"/>
      <c r="BI303" s="451"/>
      <c r="BJ303" s="479">
        <f t="shared" si="143"/>
        <v>0</v>
      </c>
      <c r="BK303" s="479"/>
      <c r="BL303" s="479"/>
      <c r="BM303" s="479"/>
      <c r="BN303" s="479"/>
      <c r="BO303" s="479"/>
      <c r="BP303" s="479"/>
      <c r="BQ303" s="451">
        <v>0</v>
      </c>
      <c r="BR303" s="451"/>
      <c r="BS303" s="451"/>
      <c r="BT303" s="451"/>
      <c r="BU303" s="451"/>
      <c r="BV303" s="451"/>
      <c r="BW303" s="451"/>
      <c r="BX303" s="451">
        <v>0</v>
      </c>
      <c r="BY303" s="451"/>
      <c r="BZ303" s="451"/>
      <c r="CA303" s="451"/>
      <c r="CB303" s="451"/>
      <c r="CC303" s="451"/>
      <c r="CD303" s="451"/>
      <c r="CE303" s="480">
        <f t="shared" si="144"/>
        <v>0</v>
      </c>
      <c r="CF303" s="480"/>
      <c r="CG303" s="480"/>
      <c r="CH303" s="480"/>
      <c r="CI303" s="480"/>
      <c r="CJ303" s="480"/>
      <c r="CK303" s="480"/>
      <c r="CL303" s="451">
        <v>0</v>
      </c>
      <c r="CM303" s="451"/>
      <c r="CN303" s="451"/>
      <c r="CO303" s="451"/>
      <c r="CP303" s="451"/>
      <c r="CQ303" s="451"/>
      <c r="CR303" s="451"/>
      <c r="CS303" s="480">
        <f t="shared" si="145"/>
        <v>0</v>
      </c>
      <c r="CT303" s="480"/>
      <c r="CU303" s="480"/>
      <c r="CV303" s="480"/>
      <c r="CW303" s="480"/>
      <c r="CX303" s="480"/>
      <c r="CY303" s="480"/>
      <c r="DB303" s="448" t="s">
        <v>570</v>
      </c>
      <c r="DC303" s="449"/>
      <c r="DD303" s="449"/>
      <c r="DE303" s="449"/>
      <c r="DF303" s="449"/>
      <c r="DG303" s="449"/>
      <c r="DH303" s="449"/>
      <c r="DI303" s="449"/>
      <c r="DJ303" s="449"/>
      <c r="DK303" s="449"/>
      <c r="DL303" s="449"/>
      <c r="DM303" s="449"/>
      <c r="DN303" s="449"/>
      <c r="DO303" s="449"/>
      <c r="DP303" s="449"/>
      <c r="DQ303" s="449"/>
      <c r="DR303" s="449"/>
      <c r="DS303" s="449"/>
      <c r="DT303" s="449"/>
      <c r="DU303" s="449"/>
      <c r="DV303" s="449"/>
      <c r="DW303" s="450"/>
      <c r="DX303" s="451">
        <v>0</v>
      </c>
      <c r="DY303" s="451"/>
      <c r="DZ303" s="451"/>
      <c r="EA303" s="451"/>
      <c r="EB303" s="451"/>
      <c r="EC303" s="451"/>
      <c r="ED303" s="451"/>
      <c r="EE303" s="451">
        <v>0</v>
      </c>
      <c r="EF303" s="451"/>
      <c r="EG303" s="451"/>
      <c r="EH303" s="451"/>
      <c r="EI303" s="451"/>
      <c r="EJ303" s="451"/>
      <c r="EK303" s="451"/>
      <c r="EL303" s="479">
        <f t="shared" si="146"/>
        <v>0</v>
      </c>
      <c r="EM303" s="479"/>
      <c r="EN303" s="479"/>
      <c r="EO303" s="479"/>
      <c r="EP303" s="479"/>
      <c r="EQ303" s="479"/>
      <c r="ER303" s="479"/>
      <c r="ES303" s="451">
        <v>0</v>
      </c>
      <c r="ET303" s="451"/>
      <c r="EU303" s="451"/>
      <c r="EV303" s="451"/>
      <c r="EW303" s="451"/>
      <c r="EX303" s="451"/>
      <c r="EY303" s="451"/>
      <c r="EZ303" s="92"/>
      <c r="FA303" s="92"/>
      <c r="FB303" s="92"/>
      <c r="FC303" s="451">
        <v>0</v>
      </c>
      <c r="FD303" s="451"/>
      <c r="FE303" s="451"/>
      <c r="FF303" s="451"/>
      <c r="FG303" s="451">
        <v>0</v>
      </c>
      <c r="FH303" s="451"/>
      <c r="FI303" s="451"/>
      <c r="FJ303" s="451"/>
      <c r="FK303" s="479">
        <f t="shared" si="147"/>
        <v>0</v>
      </c>
      <c r="FL303" s="479"/>
      <c r="FM303" s="479"/>
      <c r="FN303" s="479"/>
      <c r="FO303" s="479"/>
      <c r="FP303" s="479"/>
      <c r="FQ303" s="479"/>
      <c r="FR303" s="451">
        <v>0</v>
      </c>
      <c r="FS303" s="451"/>
      <c r="FT303" s="451"/>
      <c r="FU303" s="451"/>
      <c r="FV303" s="451"/>
      <c r="FW303" s="451"/>
      <c r="FX303" s="451"/>
      <c r="FY303" s="451">
        <v>0</v>
      </c>
      <c r="FZ303" s="451"/>
      <c r="GA303" s="451"/>
      <c r="GB303" s="451"/>
      <c r="GC303" s="451"/>
      <c r="GD303" s="451"/>
      <c r="GE303" s="451"/>
      <c r="GF303" s="480">
        <f t="shared" si="148"/>
        <v>0</v>
      </c>
      <c r="GG303" s="480"/>
      <c r="GH303" s="480"/>
      <c r="GI303" s="480"/>
      <c r="GJ303" s="480"/>
      <c r="GK303" s="480"/>
      <c r="GL303" s="480"/>
      <c r="GM303" s="451">
        <v>0</v>
      </c>
      <c r="GN303" s="451"/>
      <c r="GO303" s="451"/>
      <c r="GP303" s="451"/>
      <c r="GQ303" s="451"/>
      <c r="GR303" s="451"/>
      <c r="GS303" s="451"/>
      <c r="GT303" s="480">
        <f t="shared" si="149"/>
        <v>0</v>
      </c>
      <c r="GU303" s="480"/>
      <c r="GV303" s="480"/>
      <c r="GW303" s="480"/>
      <c r="GX303" s="480"/>
      <c r="GY303" s="480"/>
      <c r="GZ303" s="480"/>
    </row>
    <row r="304" spans="2:208" ht="12.75" customHeight="1">
      <c r="B304" s="448" t="s">
        <v>524</v>
      </c>
      <c r="C304" s="449"/>
      <c r="D304" s="449"/>
      <c r="E304" s="449"/>
      <c r="F304" s="449"/>
      <c r="G304" s="449"/>
      <c r="H304" s="449"/>
      <c r="I304" s="449"/>
      <c r="J304" s="449"/>
      <c r="K304" s="449"/>
      <c r="L304" s="449"/>
      <c r="M304" s="449"/>
      <c r="N304" s="449"/>
      <c r="O304" s="449"/>
      <c r="P304" s="449"/>
      <c r="Q304" s="449"/>
      <c r="R304" s="449"/>
      <c r="S304" s="449"/>
      <c r="T304" s="449"/>
      <c r="U304" s="449"/>
      <c r="V304" s="449"/>
      <c r="W304" s="450"/>
      <c r="X304" s="451">
        <v>0</v>
      </c>
      <c r="Y304" s="451"/>
      <c r="Z304" s="451"/>
      <c r="AA304" s="451"/>
      <c r="AB304" s="451"/>
      <c r="AC304" s="451"/>
      <c r="AD304" s="451"/>
      <c r="AE304" s="451">
        <v>0</v>
      </c>
      <c r="AF304" s="451"/>
      <c r="AG304" s="451"/>
      <c r="AH304" s="451"/>
      <c r="AI304" s="451"/>
      <c r="AJ304" s="451"/>
      <c r="AK304" s="451"/>
      <c r="AL304" s="479">
        <f t="shared" si="142"/>
        <v>0</v>
      </c>
      <c r="AM304" s="479"/>
      <c r="AN304" s="479"/>
      <c r="AO304" s="479"/>
      <c r="AP304" s="479"/>
      <c r="AQ304" s="479"/>
      <c r="AR304" s="479"/>
      <c r="AS304" s="451">
        <v>0</v>
      </c>
      <c r="AT304" s="451"/>
      <c r="AU304" s="451"/>
      <c r="AV304" s="451"/>
      <c r="AW304" s="451"/>
      <c r="AX304" s="451"/>
      <c r="AY304" s="451"/>
      <c r="AZ304" s="92"/>
      <c r="BA304" s="92"/>
      <c r="BB304" s="451">
        <v>0</v>
      </c>
      <c r="BC304" s="451"/>
      <c r="BD304" s="451"/>
      <c r="BE304" s="451"/>
      <c r="BF304" s="451">
        <v>0</v>
      </c>
      <c r="BG304" s="451"/>
      <c r="BH304" s="451"/>
      <c r="BI304" s="451"/>
      <c r="BJ304" s="479">
        <f t="shared" si="143"/>
        <v>0</v>
      </c>
      <c r="BK304" s="479"/>
      <c r="BL304" s="479"/>
      <c r="BM304" s="479"/>
      <c r="BN304" s="479"/>
      <c r="BO304" s="479"/>
      <c r="BP304" s="479"/>
      <c r="BQ304" s="451">
        <v>0</v>
      </c>
      <c r="BR304" s="451"/>
      <c r="BS304" s="451"/>
      <c r="BT304" s="451"/>
      <c r="BU304" s="451"/>
      <c r="BV304" s="451"/>
      <c r="BW304" s="451"/>
      <c r="BX304" s="451">
        <v>0</v>
      </c>
      <c r="BY304" s="451"/>
      <c r="BZ304" s="451"/>
      <c r="CA304" s="451"/>
      <c r="CB304" s="451"/>
      <c r="CC304" s="451"/>
      <c r="CD304" s="451"/>
      <c r="CE304" s="480">
        <f t="shared" si="144"/>
        <v>0</v>
      </c>
      <c r="CF304" s="480"/>
      <c r="CG304" s="480"/>
      <c r="CH304" s="480"/>
      <c r="CI304" s="480"/>
      <c r="CJ304" s="480"/>
      <c r="CK304" s="480"/>
      <c r="CL304" s="451">
        <v>0</v>
      </c>
      <c r="CM304" s="451"/>
      <c r="CN304" s="451"/>
      <c r="CO304" s="451"/>
      <c r="CP304" s="451"/>
      <c r="CQ304" s="451"/>
      <c r="CR304" s="451"/>
      <c r="CS304" s="480">
        <f t="shared" si="145"/>
        <v>0</v>
      </c>
      <c r="CT304" s="480"/>
      <c r="CU304" s="480"/>
      <c r="CV304" s="480"/>
      <c r="CW304" s="480"/>
      <c r="CX304" s="480"/>
      <c r="CY304" s="480"/>
      <c r="DB304" s="448" t="s">
        <v>571</v>
      </c>
      <c r="DC304" s="449"/>
      <c r="DD304" s="449"/>
      <c r="DE304" s="449"/>
      <c r="DF304" s="449"/>
      <c r="DG304" s="449"/>
      <c r="DH304" s="449"/>
      <c r="DI304" s="449"/>
      <c r="DJ304" s="449"/>
      <c r="DK304" s="449"/>
      <c r="DL304" s="449"/>
      <c r="DM304" s="449"/>
      <c r="DN304" s="449"/>
      <c r="DO304" s="449"/>
      <c r="DP304" s="449"/>
      <c r="DQ304" s="449"/>
      <c r="DR304" s="449"/>
      <c r="DS304" s="449"/>
      <c r="DT304" s="449"/>
      <c r="DU304" s="449"/>
      <c r="DV304" s="449"/>
      <c r="DW304" s="450"/>
      <c r="DX304" s="451">
        <v>0</v>
      </c>
      <c r="DY304" s="451"/>
      <c r="DZ304" s="451"/>
      <c r="EA304" s="451"/>
      <c r="EB304" s="451"/>
      <c r="EC304" s="451"/>
      <c r="ED304" s="451"/>
      <c r="EE304" s="451">
        <v>0</v>
      </c>
      <c r="EF304" s="451"/>
      <c r="EG304" s="451"/>
      <c r="EH304" s="451"/>
      <c r="EI304" s="451"/>
      <c r="EJ304" s="451"/>
      <c r="EK304" s="451"/>
      <c r="EL304" s="479">
        <f t="shared" si="146"/>
        <v>0</v>
      </c>
      <c r="EM304" s="479"/>
      <c r="EN304" s="479"/>
      <c r="EO304" s="479"/>
      <c r="EP304" s="479"/>
      <c r="EQ304" s="479"/>
      <c r="ER304" s="479"/>
      <c r="ES304" s="451">
        <v>0</v>
      </c>
      <c r="ET304" s="451"/>
      <c r="EU304" s="451"/>
      <c r="EV304" s="451"/>
      <c r="EW304" s="451"/>
      <c r="EX304" s="451"/>
      <c r="EY304" s="451"/>
      <c r="EZ304" s="92"/>
      <c r="FA304" s="92"/>
      <c r="FB304" s="92"/>
      <c r="FC304" s="451">
        <v>0</v>
      </c>
      <c r="FD304" s="451"/>
      <c r="FE304" s="451"/>
      <c r="FF304" s="451"/>
      <c r="FG304" s="451">
        <v>0</v>
      </c>
      <c r="FH304" s="451"/>
      <c r="FI304" s="451"/>
      <c r="FJ304" s="451"/>
      <c r="FK304" s="479">
        <f t="shared" si="147"/>
        <v>0</v>
      </c>
      <c r="FL304" s="479"/>
      <c r="FM304" s="479"/>
      <c r="FN304" s="479"/>
      <c r="FO304" s="479"/>
      <c r="FP304" s="479"/>
      <c r="FQ304" s="479"/>
      <c r="FR304" s="451">
        <v>0</v>
      </c>
      <c r="FS304" s="451"/>
      <c r="FT304" s="451"/>
      <c r="FU304" s="451"/>
      <c r="FV304" s="451"/>
      <c r="FW304" s="451"/>
      <c r="FX304" s="451"/>
      <c r="FY304" s="451">
        <v>0</v>
      </c>
      <c r="FZ304" s="451"/>
      <c r="GA304" s="451"/>
      <c r="GB304" s="451"/>
      <c r="GC304" s="451"/>
      <c r="GD304" s="451"/>
      <c r="GE304" s="451"/>
      <c r="GF304" s="480">
        <f t="shared" si="148"/>
        <v>0</v>
      </c>
      <c r="GG304" s="480"/>
      <c r="GH304" s="480"/>
      <c r="GI304" s="480"/>
      <c r="GJ304" s="480"/>
      <c r="GK304" s="480"/>
      <c r="GL304" s="480"/>
      <c r="GM304" s="451">
        <v>0</v>
      </c>
      <c r="GN304" s="451"/>
      <c r="GO304" s="451"/>
      <c r="GP304" s="451"/>
      <c r="GQ304" s="451"/>
      <c r="GR304" s="451"/>
      <c r="GS304" s="451"/>
      <c r="GT304" s="480">
        <f t="shared" si="149"/>
        <v>0</v>
      </c>
      <c r="GU304" s="480"/>
      <c r="GV304" s="480"/>
      <c r="GW304" s="480"/>
      <c r="GX304" s="480"/>
      <c r="GY304" s="480"/>
      <c r="GZ304" s="480"/>
    </row>
    <row r="305" spans="2:208" ht="12.75" customHeight="1">
      <c r="B305" s="448" t="s">
        <v>525</v>
      </c>
      <c r="C305" s="449"/>
      <c r="D305" s="449"/>
      <c r="E305" s="449"/>
      <c r="F305" s="449"/>
      <c r="G305" s="449"/>
      <c r="H305" s="449"/>
      <c r="I305" s="449"/>
      <c r="J305" s="449"/>
      <c r="K305" s="449"/>
      <c r="L305" s="449"/>
      <c r="M305" s="449"/>
      <c r="N305" s="449"/>
      <c r="O305" s="449"/>
      <c r="P305" s="449"/>
      <c r="Q305" s="449"/>
      <c r="R305" s="449"/>
      <c r="S305" s="449"/>
      <c r="T305" s="449"/>
      <c r="U305" s="449"/>
      <c r="V305" s="449"/>
      <c r="W305" s="450"/>
      <c r="X305" s="451">
        <v>0</v>
      </c>
      <c r="Y305" s="451"/>
      <c r="Z305" s="451"/>
      <c r="AA305" s="451"/>
      <c r="AB305" s="451"/>
      <c r="AC305" s="451"/>
      <c r="AD305" s="451"/>
      <c r="AE305" s="451">
        <v>0</v>
      </c>
      <c r="AF305" s="451"/>
      <c r="AG305" s="451"/>
      <c r="AH305" s="451"/>
      <c r="AI305" s="451"/>
      <c r="AJ305" s="451"/>
      <c r="AK305" s="451"/>
      <c r="AL305" s="479">
        <f t="shared" si="142"/>
        <v>0</v>
      </c>
      <c r="AM305" s="479"/>
      <c r="AN305" s="479"/>
      <c r="AO305" s="479"/>
      <c r="AP305" s="479"/>
      <c r="AQ305" s="479"/>
      <c r="AR305" s="479"/>
      <c r="AS305" s="451">
        <v>0</v>
      </c>
      <c r="AT305" s="451"/>
      <c r="AU305" s="451"/>
      <c r="AV305" s="451"/>
      <c r="AW305" s="451"/>
      <c r="AX305" s="451"/>
      <c r="AY305" s="451"/>
      <c r="AZ305" s="92"/>
      <c r="BA305" s="92"/>
      <c r="BB305" s="451">
        <v>0</v>
      </c>
      <c r="BC305" s="451"/>
      <c r="BD305" s="451"/>
      <c r="BE305" s="451"/>
      <c r="BF305" s="451">
        <v>0</v>
      </c>
      <c r="BG305" s="451"/>
      <c r="BH305" s="451"/>
      <c r="BI305" s="451"/>
      <c r="BJ305" s="479">
        <f t="shared" si="143"/>
        <v>0</v>
      </c>
      <c r="BK305" s="479"/>
      <c r="BL305" s="479"/>
      <c r="BM305" s="479"/>
      <c r="BN305" s="479"/>
      <c r="BO305" s="479"/>
      <c r="BP305" s="479"/>
      <c r="BQ305" s="451">
        <v>0</v>
      </c>
      <c r="BR305" s="451"/>
      <c r="BS305" s="451"/>
      <c r="BT305" s="451"/>
      <c r="BU305" s="451"/>
      <c r="BV305" s="451"/>
      <c r="BW305" s="451"/>
      <c r="BX305" s="451">
        <v>0</v>
      </c>
      <c r="BY305" s="451"/>
      <c r="BZ305" s="451"/>
      <c r="CA305" s="451"/>
      <c r="CB305" s="451"/>
      <c r="CC305" s="451"/>
      <c r="CD305" s="451"/>
      <c r="CE305" s="480">
        <f t="shared" si="144"/>
        <v>0</v>
      </c>
      <c r="CF305" s="480"/>
      <c r="CG305" s="480"/>
      <c r="CH305" s="480"/>
      <c r="CI305" s="480"/>
      <c r="CJ305" s="480"/>
      <c r="CK305" s="480"/>
      <c r="CL305" s="451">
        <v>0</v>
      </c>
      <c r="CM305" s="451"/>
      <c r="CN305" s="451"/>
      <c r="CO305" s="451"/>
      <c r="CP305" s="451"/>
      <c r="CQ305" s="451"/>
      <c r="CR305" s="451"/>
      <c r="CS305" s="480">
        <f t="shared" si="145"/>
        <v>0</v>
      </c>
      <c r="CT305" s="480"/>
      <c r="CU305" s="480"/>
      <c r="CV305" s="480"/>
      <c r="CW305" s="480"/>
      <c r="CX305" s="480"/>
      <c r="CY305" s="480"/>
      <c r="DB305" s="448" t="s">
        <v>572</v>
      </c>
      <c r="DC305" s="449"/>
      <c r="DD305" s="449"/>
      <c r="DE305" s="449"/>
      <c r="DF305" s="449"/>
      <c r="DG305" s="449"/>
      <c r="DH305" s="449"/>
      <c r="DI305" s="449"/>
      <c r="DJ305" s="449"/>
      <c r="DK305" s="449"/>
      <c r="DL305" s="449"/>
      <c r="DM305" s="449"/>
      <c r="DN305" s="449"/>
      <c r="DO305" s="449"/>
      <c r="DP305" s="449"/>
      <c r="DQ305" s="449"/>
      <c r="DR305" s="449"/>
      <c r="DS305" s="449"/>
      <c r="DT305" s="449"/>
      <c r="DU305" s="449"/>
      <c r="DV305" s="449"/>
      <c r="DW305" s="450"/>
      <c r="DX305" s="451">
        <v>0</v>
      </c>
      <c r="DY305" s="451"/>
      <c r="DZ305" s="451"/>
      <c r="EA305" s="451"/>
      <c r="EB305" s="451"/>
      <c r="EC305" s="451"/>
      <c r="ED305" s="451"/>
      <c r="EE305" s="451">
        <v>0</v>
      </c>
      <c r="EF305" s="451"/>
      <c r="EG305" s="451"/>
      <c r="EH305" s="451"/>
      <c r="EI305" s="451"/>
      <c r="EJ305" s="451"/>
      <c r="EK305" s="451"/>
      <c r="EL305" s="479">
        <f t="shared" si="146"/>
        <v>0</v>
      </c>
      <c r="EM305" s="479"/>
      <c r="EN305" s="479"/>
      <c r="EO305" s="479"/>
      <c r="EP305" s="479"/>
      <c r="EQ305" s="479"/>
      <c r="ER305" s="479"/>
      <c r="ES305" s="451">
        <v>0</v>
      </c>
      <c r="ET305" s="451"/>
      <c r="EU305" s="451"/>
      <c r="EV305" s="451"/>
      <c r="EW305" s="451"/>
      <c r="EX305" s="451"/>
      <c r="EY305" s="451"/>
      <c r="EZ305" s="92"/>
      <c r="FA305" s="92"/>
      <c r="FB305" s="92"/>
      <c r="FC305" s="451">
        <v>0</v>
      </c>
      <c r="FD305" s="451"/>
      <c r="FE305" s="451"/>
      <c r="FF305" s="451"/>
      <c r="FG305" s="451">
        <v>0</v>
      </c>
      <c r="FH305" s="451"/>
      <c r="FI305" s="451"/>
      <c r="FJ305" s="451"/>
      <c r="FK305" s="479">
        <f t="shared" si="147"/>
        <v>0</v>
      </c>
      <c r="FL305" s="479"/>
      <c r="FM305" s="479"/>
      <c r="FN305" s="479"/>
      <c r="FO305" s="479"/>
      <c r="FP305" s="479"/>
      <c r="FQ305" s="479"/>
      <c r="FR305" s="451">
        <v>0</v>
      </c>
      <c r="FS305" s="451"/>
      <c r="FT305" s="451"/>
      <c r="FU305" s="451"/>
      <c r="FV305" s="451"/>
      <c r="FW305" s="451"/>
      <c r="FX305" s="451"/>
      <c r="FY305" s="451">
        <v>0</v>
      </c>
      <c r="FZ305" s="451"/>
      <c r="GA305" s="451"/>
      <c r="GB305" s="451"/>
      <c r="GC305" s="451"/>
      <c r="GD305" s="451"/>
      <c r="GE305" s="451"/>
      <c r="GF305" s="480">
        <f t="shared" si="148"/>
        <v>0</v>
      </c>
      <c r="GG305" s="480"/>
      <c r="GH305" s="480"/>
      <c r="GI305" s="480"/>
      <c r="GJ305" s="480"/>
      <c r="GK305" s="480"/>
      <c r="GL305" s="480"/>
      <c r="GM305" s="451">
        <v>0</v>
      </c>
      <c r="GN305" s="451"/>
      <c r="GO305" s="451"/>
      <c r="GP305" s="451"/>
      <c r="GQ305" s="451"/>
      <c r="GR305" s="451"/>
      <c r="GS305" s="451"/>
      <c r="GT305" s="480">
        <f t="shared" si="149"/>
        <v>0</v>
      </c>
      <c r="GU305" s="480"/>
      <c r="GV305" s="480"/>
      <c r="GW305" s="480"/>
      <c r="GX305" s="480"/>
      <c r="GY305" s="480"/>
      <c r="GZ305" s="480"/>
    </row>
    <row r="306" spans="2:208" ht="12.75" customHeight="1">
      <c r="B306" s="448" t="s">
        <v>526</v>
      </c>
      <c r="C306" s="449"/>
      <c r="D306" s="449"/>
      <c r="E306" s="449"/>
      <c r="F306" s="449"/>
      <c r="G306" s="449"/>
      <c r="H306" s="449"/>
      <c r="I306" s="449"/>
      <c r="J306" s="449"/>
      <c r="K306" s="449"/>
      <c r="L306" s="449"/>
      <c r="M306" s="449"/>
      <c r="N306" s="449"/>
      <c r="O306" s="449"/>
      <c r="P306" s="449"/>
      <c r="Q306" s="449"/>
      <c r="R306" s="449"/>
      <c r="S306" s="449"/>
      <c r="T306" s="449"/>
      <c r="U306" s="449"/>
      <c r="V306" s="449"/>
      <c r="W306" s="450"/>
      <c r="X306" s="451">
        <v>0</v>
      </c>
      <c r="Y306" s="451"/>
      <c r="Z306" s="451"/>
      <c r="AA306" s="451"/>
      <c r="AB306" s="451"/>
      <c r="AC306" s="451"/>
      <c r="AD306" s="451"/>
      <c r="AE306" s="451">
        <v>0</v>
      </c>
      <c r="AF306" s="451"/>
      <c r="AG306" s="451"/>
      <c r="AH306" s="451"/>
      <c r="AI306" s="451"/>
      <c r="AJ306" s="451"/>
      <c r="AK306" s="451"/>
      <c r="AL306" s="479">
        <f t="shared" si="142"/>
        <v>0</v>
      </c>
      <c r="AM306" s="479"/>
      <c r="AN306" s="479"/>
      <c r="AO306" s="479"/>
      <c r="AP306" s="479"/>
      <c r="AQ306" s="479"/>
      <c r="AR306" s="479"/>
      <c r="AS306" s="451">
        <v>0</v>
      </c>
      <c r="AT306" s="451"/>
      <c r="AU306" s="451"/>
      <c r="AV306" s="451"/>
      <c r="AW306" s="451"/>
      <c r="AX306" s="451"/>
      <c r="AY306" s="451"/>
      <c r="AZ306" s="92"/>
      <c r="BA306" s="92"/>
      <c r="BB306" s="451">
        <v>0</v>
      </c>
      <c r="BC306" s="451"/>
      <c r="BD306" s="451"/>
      <c r="BE306" s="451"/>
      <c r="BF306" s="451">
        <v>0</v>
      </c>
      <c r="BG306" s="451"/>
      <c r="BH306" s="451"/>
      <c r="BI306" s="451"/>
      <c r="BJ306" s="479">
        <f t="shared" si="143"/>
        <v>0</v>
      </c>
      <c r="BK306" s="479"/>
      <c r="BL306" s="479"/>
      <c r="BM306" s="479"/>
      <c r="BN306" s="479"/>
      <c r="BO306" s="479"/>
      <c r="BP306" s="479"/>
      <c r="BQ306" s="451">
        <v>0</v>
      </c>
      <c r="BR306" s="451"/>
      <c r="BS306" s="451"/>
      <c r="BT306" s="451"/>
      <c r="BU306" s="451"/>
      <c r="BV306" s="451"/>
      <c r="BW306" s="451"/>
      <c r="BX306" s="451">
        <v>0</v>
      </c>
      <c r="BY306" s="451"/>
      <c r="BZ306" s="451"/>
      <c r="CA306" s="451"/>
      <c r="CB306" s="451"/>
      <c r="CC306" s="451"/>
      <c r="CD306" s="451"/>
      <c r="CE306" s="480">
        <f t="shared" si="144"/>
        <v>0</v>
      </c>
      <c r="CF306" s="480"/>
      <c r="CG306" s="480"/>
      <c r="CH306" s="480"/>
      <c r="CI306" s="480"/>
      <c r="CJ306" s="480"/>
      <c r="CK306" s="480"/>
      <c r="CL306" s="451">
        <v>0</v>
      </c>
      <c r="CM306" s="451"/>
      <c r="CN306" s="451"/>
      <c r="CO306" s="451"/>
      <c r="CP306" s="451"/>
      <c r="CQ306" s="451"/>
      <c r="CR306" s="451"/>
      <c r="CS306" s="480">
        <f t="shared" si="145"/>
        <v>0</v>
      </c>
      <c r="CT306" s="480"/>
      <c r="CU306" s="480"/>
      <c r="CV306" s="480"/>
      <c r="CW306" s="480"/>
      <c r="CX306" s="480"/>
      <c r="CY306" s="480"/>
      <c r="DB306" s="448" t="s">
        <v>573</v>
      </c>
      <c r="DC306" s="449"/>
      <c r="DD306" s="449"/>
      <c r="DE306" s="449"/>
      <c r="DF306" s="449"/>
      <c r="DG306" s="449"/>
      <c r="DH306" s="449"/>
      <c r="DI306" s="449"/>
      <c r="DJ306" s="449"/>
      <c r="DK306" s="449"/>
      <c r="DL306" s="449"/>
      <c r="DM306" s="449"/>
      <c r="DN306" s="449"/>
      <c r="DO306" s="449"/>
      <c r="DP306" s="449"/>
      <c r="DQ306" s="449"/>
      <c r="DR306" s="449"/>
      <c r="DS306" s="449"/>
      <c r="DT306" s="449"/>
      <c r="DU306" s="449"/>
      <c r="DV306" s="449"/>
      <c r="DW306" s="450"/>
      <c r="DX306" s="451">
        <v>0</v>
      </c>
      <c r="DY306" s="451"/>
      <c r="DZ306" s="451"/>
      <c r="EA306" s="451"/>
      <c r="EB306" s="451"/>
      <c r="EC306" s="451"/>
      <c r="ED306" s="451"/>
      <c r="EE306" s="451">
        <v>0</v>
      </c>
      <c r="EF306" s="451"/>
      <c r="EG306" s="451"/>
      <c r="EH306" s="451"/>
      <c r="EI306" s="451"/>
      <c r="EJ306" s="451"/>
      <c r="EK306" s="451"/>
      <c r="EL306" s="479">
        <f t="shared" si="146"/>
        <v>0</v>
      </c>
      <c r="EM306" s="479"/>
      <c r="EN306" s="479"/>
      <c r="EO306" s="479"/>
      <c r="EP306" s="479"/>
      <c r="EQ306" s="479"/>
      <c r="ER306" s="479"/>
      <c r="ES306" s="451">
        <v>0</v>
      </c>
      <c r="ET306" s="451"/>
      <c r="EU306" s="451"/>
      <c r="EV306" s="451"/>
      <c r="EW306" s="451"/>
      <c r="EX306" s="451"/>
      <c r="EY306" s="451"/>
      <c r="EZ306" s="92"/>
      <c r="FA306" s="92"/>
      <c r="FB306" s="92"/>
      <c r="FC306" s="451">
        <v>0</v>
      </c>
      <c r="FD306" s="451"/>
      <c r="FE306" s="451"/>
      <c r="FF306" s="451"/>
      <c r="FG306" s="451">
        <v>0</v>
      </c>
      <c r="FH306" s="451"/>
      <c r="FI306" s="451"/>
      <c r="FJ306" s="451"/>
      <c r="FK306" s="479">
        <f t="shared" si="147"/>
        <v>0</v>
      </c>
      <c r="FL306" s="479"/>
      <c r="FM306" s="479"/>
      <c r="FN306" s="479"/>
      <c r="FO306" s="479"/>
      <c r="FP306" s="479"/>
      <c r="FQ306" s="479"/>
      <c r="FR306" s="451">
        <v>0</v>
      </c>
      <c r="FS306" s="451"/>
      <c r="FT306" s="451"/>
      <c r="FU306" s="451"/>
      <c r="FV306" s="451"/>
      <c r="FW306" s="451"/>
      <c r="FX306" s="451"/>
      <c r="FY306" s="451">
        <v>0</v>
      </c>
      <c r="FZ306" s="451"/>
      <c r="GA306" s="451"/>
      <c r="GB306" s="451"/>
      <c r="GC306" s="451"/>
      <c r="GD306" s="451"/>
      <c r="GE306" s="451"/>
      <c r="GF306" s="480">
        <f t="shared" si="148"/>
        <v>0</v>
      </c>
      <c r="GG306" s="480"/>
      <c r="GH306" s="480"/>
      <c r="GI306" s="480"/>
      <c r="GJ306" s="480"/>
      <c r="GK306" s="480"/>
      <c r="GL306" s="480"/>
      <c r="GM306" s="451">
        <v>0</v>
      </c>
      <c r="GN306" s="451"/>
      <c r="GO306" s="451"/>
      <c r="GP306" s="451"/>
      <c r="GQ306" s="451"/>
      <c r="GR306" s="451"/>
      <c r="GS306" s="451"/>
      <c r="GT306" s="480">
        <f t="shared" si="149"/>
        <v>0</v>
      </c>
      <c r="GU306" s="480"/>
      <c r="GV306" s="480"/>
      <c r="GW306" s="480"/>
      <c r="GX306" s="480"/>
      <c r="GY306" s="480"/>
      <c r="GZ306" s="480"/>
    </row>
    <row r="307" spans="2:208" ht="12.75" customHeight="1">
      <c r="B307" s="522" t="s">
        <v>527</v>
      </c>
      <c r="C307" s="523"/>
      <c r="D307" s="523"/>
      <c r="E307" s="523"/>
      <c r="F307" s="523"/>
      <c r="G307" s="523"/>
      <c r="H307" s="523"/>
      <c r="I307" s="523"/>
      <c r="J307" s="523"/>
      <c r="K307" s="523"/>
      <c r="L307" s="523"/>
      <c r="M307" s="523"/>
      <c r="N307" s="523"/>
      <c r="O307" s="523"/>
      <c r="P307" s="523"/>
      <c r="Q307" s="523"/>
      <c r="R307" s="523"/>
      <c r="S307" s="523"/>
      <c r="T307" s="523"/>
      <c r="U307" s="523"/>
      <c r="V307" s="523"/>
      <c r="W307" s="524"/>
      <c r="X307" s="451">
        <v>0</v>
      </c>
      <c r="Y307" s="451"/>
      <c r="Z307" s="451"/>
      <c r="AA307" s="451"/>
      <c r="AB307" s="451"/>
      <c r="AC307" s="451"/>
      <c r="AD307" s="451"/>
      <c r="AE307" s="451">
        <v>0</v>
      </c>
      <c r="AF307" s="451"/>
      <c r="AG307" s="451"/>
      <c r="AH307" s="451"/>
      <c r="AI307" s="451"/>
      <c r="AJ307" s="451"/>
      <c r="AK307" s="451"/>
      <c r="AL307" s="479">
        <f t="shared" si="142"/>
        <v>0</v>
      </c>
      <c r="AM307" s="479"/>
      <c r="AN307" s="479"/>
      <c r="AO307" s="479"/>
      <c r="AP307" s="479"/>
      <c r="AQ307" s="479"/>
      <c r="AR307" s="479"/>
      <c r="AS307" s="451">
        <v>0</v>
      </c>
      <c r="AT307" s="451"/>
      <c r="AU307" s="451"/>
      <c r="AV307" s="451"/>
      <c r="AW307" s="451"/>
      <c r="AX307" s="451"/>
      <c r="AY307" s="451"/>
      <c r="AZ307" s="92"/>
      <c r="BA307" s="92"/>
      <c r="BB307" s="451">
        <v>0</v>
      </c>
      <c r="BC307" s="451"/>
      <c r="BD307" s="451"/>
      <c r="BE307" s="451"/>
      <c r="BF307" s="451">
        <v>0</v>
      </c>
      <c r="BG307" s="451"/>
      <c r="BH307" s="451"/>
      <c r="BI307" s="451"/>
      <c r="BJ307" s="479">
        <f t="shared" si="143"/>
        <v>0</v>
      </c>
      <c r="BK307" s="479"/>
      <c r="BL307" s="479"/>
      <c r="BM307" s="479"/>
      <c r="BN307" s="479"/>
      <c r="BO307" s="479"/>
      <c r="BP307" s="479"/>
      <c r="BQ307" s="451">
        <v>0</v>
      </c>
      <c r="BR307" s="451"/>
      <c r="BS307" s="451"/>
      <c r="BT307" s="451"/>
      <c r="BU307" s="451"/>
      <c r="BV307" s="451"/>
      <c r="BW307" s="451"/>
      <c r="BX307" s="451">
        <v>0</v>
      </c>
      <c r="BY307" s="451"/>
      <c r="BZ307" s="451"/>
      <c r="CA307" s="451"/>
      <c r="CB307" s="451"/>
      <c r="CC307" s="451"/>
      <c r="CD307" s="451"/>
      <c r="CE307" s="480">
        <f t="shared" si="144"/>
        <v>0</v>
      </c>
      <c r="CF307" s="480"/>
      <c r="CG307" s="480"/>
      <c r="CH307" s="480"/>
      <c r="CI307" s="480"/>
      <c r="CJ307" s="480"/>
      <c r="CK307" s="480"/>
      <c r="CL307" s="451">
        <v>0</v>
      </c>
      <c r="CM307" s="451"/>
      <c r="CN307" s="451"/>
      <c r="CO307" s="451"/>
      <c r="CP307" s="451"/>
      <c r="CQ307" s="451"/>
      <c r="CR307" s="451"/>
      <c r="CS307" s="480">
        <f t="shared" si="145"/>
        <v>0</v>
      </c>
      <c r="CT307" s="480"/>
      <c r="CU307" s="480"/>
      <c r="CV307" s="480"/>
      <c r="CW307" s="480"/>
      <c r="CX307" s="480"/>
      <c r="CY307" s="480"/>
      <c r="DB307" s="522" t="s">
        <v>574</v>
      </c>
      <c r="DC307" s="523"/>
      <c r="DD307" s="523"/>
      <c r="DE307" s="523"/>
      <c r="DF307" s="523"/>
      <c r="DG307" s="523"/>
      <c r="DH307" s="523"/>
      <c r="DI307" s="523"/>
      <c r="DJ307" s="523"/>
      <c r="DK307" s="523"/>
      <c r="DL307" s="523"/>
      <c r="DM307" s="523"/>
      <c r="DN307" s="523"/>
      <c r="DO307" s="523"/>
      <c r="DP307" s="523"/>
      <c r="DQ307" s="523"/>
      <c r="DR307" s="523"/>
      <c r="DS307" s="523"/>
      <c r="DT307" s="523"/>
      <c r="DU307" s="523"/>
      <c r="DV307" s="523"/>
      <c r="DW307" s="524"/>
      <c r="DX307" s="451">
        <v>0</v>
      </c>
      <c r="DY307" s="451"/>
      <c r="DZ307" s="451"/>
      <c r="EA307" s="451"/>
      <c r="EB307" s="451"/>
      <c r="EC307" s="451"/>
      <c r="ED307" s="451"/>
      <c r="EE307" s="451">
        <v>0</v>
      </c>
      <c r="EF307" s="451"/>
      <c r="EG307" s="451"/>
      <c r="EH307" s="451"/>
      <c r="EI307" s="451"/>
      <c r="EJ307" s="451"/>
      <c r="EK307" s="451"/>
      <c r="EL307" s="479">
        <f t="shared" si="146"/>
        <v>0</v>
      </c>
      <c r="EM307" s="479"/>
      <c r="EN307" s="479"/>
      <c r="EO307" s="479"/>
      <c r="EP307" s="479"/>
      <c r="EQ307" s="479"/>
      <c r="ER307" s="479"/>
      <c r="ES307" s="451">
        <v>0</v>
      </c>
      <c r="ET307" s="451"/>
      <c r="EU307" s="451"/>
      <c r="EV307" s="451"/>
      <c r="EW307" s="451"/>
      <c r="EX307" s="451"/>
      <c r="EY307" s="451"/>
      <c r="EZ307" s="92"/>
      <c r="FA307" s="92"/>
      <c r="FB307" s="92"/>
      <c r="FC307" s="451">
        <v>0</v>
      </c>
      <c r="FD307" s="451"/>
      <c r="FE307" s="451"/>
      <c r="FF307" s="451"/>
      <c r="FG307" s="451">
        <v>0</v>
      </c>
      <c r="FH307" s="451"/>
      <c r="FI307" s="451"/>
      <c r="FJ307" s="451"/>
      <c r="FK307" s="479">
        <f t="shared" si="147"/>
        <v>0</v>
      </c>
      <c r="FL307" s="479"/>
      <c r="FM307" s="479"/>
      <c r="FN307" s="479"/>
      <c r="FO307" s="479"/>
      <c r="FP307" s="479"/>
      <c r="FQ307" s="479"/>
      <c r="FR307" s="451">
        <v>0</v>
      </c>
      <c r="FS307" s="451"/>
      <c r="FT307" s="451"/>
      <c r="FU307" s="451"/>
      <c r="FV307" s="451"/>
      <c r="FW307" s="451"/>
      <c r="FX307" s="451"/>
      <c r="FY307" s="451">
        <v>0</v>
      </c>
      <c r="FZ307" s="451"/>
      <c r="GA307" s="451"/>
      <c r="GB307" s="451"/>
      <c r="GC307" s="451"/>
      <c r="GD307" s="451"/>
      <c r="GE307" s="451"/>
      <c r="GF307" s="480">
        <f t="shared" si="148"/>
        <v>0</v>
      </c>
      <c r="GG307" s="480"/>
      <c r="GH307" s="480"/>
      <c r="GI307" s="480"/>
      <c r="GJ307" s="480"/>
      <c r="GK307" s="480"/>
      <c r="GL307" s="480"/>
      <c r="GM307" s="451">
        <v>0</v>
      </c>
      <c r="GN307" s="451"/>
      <c r="GO307" s="451"/>
      <c r="GP307" s="451"/>
      <c r="GQ307" s="451"/>
      <c r="GR307" s="451"/>
      <c r="GS307" s="451"/>
      <c r="GT307" s="480">
        <f t="shared" si="149"/>
        <v>0</v>
      </c>
      <c r="GU307" s="480"/>
      <c r="GV307" s="480"/>
      <c r="GW307" s="480"/>
      <c r="GX307" s="480"/>
      <c r="GY307" s="480"/>
      <c r="GZ307" s="480"/>
    </row>
    <row r="308" spans="2:208" ht="12.75" customHeight="1" thickBot="1">
      <c r="B308" s="516" t="s">
        <v>528</v>
      </c>
      <c r="C308" s="517"/>
      <c r="D308" s="517"/>
      <c r="E308" s="517"/>
      <c r="F308" s="517"/>
      <c r="G308" s="517"/>
      <c r="H308" s="517"/>
      <c r="I308" s="517"/>
      <c r="J308" s="517"/>
      <c r="K308" s="517"/>
      <c r="L308" s="517"/>
      <c r="M308" s="517"/>
      <c r="N308" s="517"/>
      <c r="O308" s="517"/>
      <c r="P308" s="517"/>
      <c r="Q308" s="517"/>
      <c r="R308" s="517"/>
      <c r="S308" s="517"/>
      <c r="T308" s="517"/>
      <c r="U308" s="517"/>
      <c r="V308" s="517"/>
      <c r="W308" s="518"/>
      <c r="X308" s="447">
        <f>SUM(X300:AD307)</f>
        <v>0</v>
      </c>
      <c r="Y308" s="447"/>
      <c r="Z308" s="447"/>
      <c r="AA308" s="447"/>
      <c r="AB308" s="447"/>
      <c r="AC308" s="447"/>
      <c r="AD308" s="447"/>
      <c r="AE308" s="447">
        <f>SUM(AE300:AK307)</f>
        <v>0</v>
      </c>
      <c r="AF308" s="447"/>
      <c r="AG308" s="447"/>
      <c r="AH308" s="447"/>
      <c r="AI308" s="447"/>
      <c r="AJ308" s="447"/>
      <c r="AK308" s="447"/>
      <c r="AL308" s="447">
        <f>SUM(AL300:AR307)</f>
        <v>0</v>
      </c>
      <c r="AM308" s="447"/>
      <c r="AN308" s="447"/>
      <c r="AO308" s="447"/>
      <c r="AP308" s="447"/>
      <c r="AQ308" s="447"/>
      <c r="AR308" s="447"/>
      <c r="AS308" s="447">
        <f>SUM(AS300:AY307)</f>
        <v>0</v>
      </c>
      <c r="AT308" s="447"/>
      <c r="AU308" s="447"/>
      <c r="AV308" s="447"/>
      <c r="AW308" s="447"/>
      <c r="AX308" s="447"/>
      <c r="AY308" s="447"/>
      <c r="BB308" s="447">
        <f>SUM(BB300:BE307)</f>
        <v>0</v>
      </c>
      <c r="BC308" s="447"/>
      <c r="BD308" s="447"/>
      <c r="BE308" s="447"/>
      <c r="BF308" s="447">
        <f>SUM(BF300:BI307)</f>
        <v>0</v>
      </c>
      <c r="BG308" s="447"/>
      <c r="BH308" s="447"/>
      <c r="BI308" s="447"/>
      <c r="BJ308" s="447">
        <f>SUM(BJ300:BP307)</f>
        <v>0</v>
      </c>
      <c r="BK308" s="447"/>
      <c r="BL308" s="447"/>
      <c r="BM308" s="447"/>
      <c r="BN308" s="447"/>
      <c r="BO308" s="447"/>
      <c r="BP308" s="447"/>
      <c r="BQ308" s="447">
        <f>SUM(BQ300:BW307)</f>
        <v>0</v>
      </c>
      <c r="BR308" s="447"/>
      <c r="BS308" s="447"/>
      <c r="BT308" s="447"/>
      <c r="BU308" s="447"/>
      <c r="BV308" s="447"/>
      <c r="BW308" s="447"/>
      <c r="BX308" s="447">
        <f>SUM(BX300:CD307)</f>
        <v>0</v>
      </c>
      <c r="BY308" s="447"/>
      <c r="BZ308" s="447"/>
      <c r="CA308" s="447"/>
      <c r="CB308" s="447"/>
      <c r="CC308" s="447"/>
      <c r="CD308" s="447"/>
      <c r="CE308" s="447">
        <f>SUM(CE300:CK307)</f>
        <v>0</v>
      </c>
      <c r="CF308" s="447"/>
      <c r="CG308" s="447"/>
      <c r="CH308" s="447"/>
      <c r="CI308" s="447"/>
      <c r="CJ308" s="447"/>
      <c r="CK308" s="447"/>
      <c r="CL308" s="447">
        <f>SUM(CL300:CR307)</f>
        <v>0</v>
      </c>
      <c r="CM308" s="447"/>
      <c r="CN308" s="447"/>
      <c r="CO308" s="447"/>
      <c r="CP308" s="447"/>
      <c r="CQ308" s="447"/>
      <c r="CR308" s="447"/>
      <c r="CS308" s="447">
        <f>SUM(CS300:CY307)</f>
        <v>0</v>
      </c>
      <c r="CT308" s="447"/>
      <c r="CU308" s="447"/>
      <c r="CV308" s="447"/>
      <c r="CW308" s="447"/>
      <c r="CX308" s="447"/>
      <c r="CY308" s="447"/>
      <c r="DB308" s="516" t="s">
        <v>575</v>
      </c>
      <c r="DC308" s="517"/>
      <c r="DD308" s="517"/>
      <c r="DE308" s="517"/>
      <c r="DF308" s="517"/>
      <c r="DG308" s="517"/>
      <c r="DH308" s="517"/>
      <c r="DI308" s="517"/>
      <c r="DJ308" s="517"/>
      <c r="DK308" s="517"/>
      <c r="DL308" s="517"/>
      <c r="DM308" s="517"/>
      <c r="DN308" s="517"/>
      <c r="DO308" s="517"/>
      <c r="DP308" s="517"/>
      <c r="DQ308" s="517"/>
      <c r="DR308" s="517"/>
      <c r="DS308" s="517"/>
      <c r="DT308" s="517"/>
      <c r="DU308" s="517"/>
      <c r="DV308" s="517"/>
      <c r="DW308" s="518"/>
      <c r="DX308" s="447">
        <f>SUM(DX300:ED307)</f>
        <v>0</v>
      </c>
      <c r="DY308" s="447"/>
      <c r="DZ308" s="447"/>
      <c r="EA308" s="447"/>
      <c r="EB308" s="447"/>
      <c r="EC308" s="447"/>
      <c r="ED308" s="447"/>
      <c r="EE308" s="447">
        <f>SUM(EE300:EK307)</f>
        <v>0</v>
      </c>
      <c r="EF308" s="447"/>
      <c r="EG308" s="447"/>
      <c r="EH308" s="447"/>
      <c r="EI308" s="447"/>
      <c r="EJ308" s="447"/>
      <c r="EK308" s="447"/>
      <c r="EL308" s="447">
        <f>SUM(EL300:ER307)</f>
        <v>0</v>
      </c>
      <c r="EM308" s="447"/>
      <c r="EN308" s="447"/>
      <c r="EO308" s="447"/>
      <c r="EP308" s="447"/>
      <c r="EQ308" s="447"/>
      <c r="ER308" s="447"/>
      <c r="ES308" s="447">
        <f>SUM(ES300:EY307)</f>
        <v>0</v>
      </c>
      <c r="ET308" s="447"/>
      <c r="EU308" s="447"/>
      <c r="EV308" s="447"/>
      <c r="EW308" s="447"/>
      <c r="EX308" s="447"/>
      <c r="EY308" s="447"/>
      <c r="FC308" s="447">
        <f>SUM(FC300:FF307)</f>
        <v>0</v>
      </c>
      <c r="FD308" s="447"/>
      <c r="FE308" s="447"/>
      <c r="FF308" s="447"/>
      <c r="FG308" s="447">
        <f>SUM(FG300:FJ307)</f>
        <v>0</v>
      </c>
      <c r="FH308" s="447"/>
      <c r="FI308" s="447"/>
      <c r="FJ308" s="447"/>
      <c r="FK308" s="447">
        <f>SUM(FK300:FQ307)</f>
        <v>0</v>
      </c>
      <c r="FL308" s="447"/>
      <c r="FM308" s="447"/>
      <c r="FN308" s="447"/>
      <c r="FO308" s="447"/>
      <c r="FP308" s="447"/>
      <c r="FQ308" s="447"/>
      <c r="FR308" s="447">
        <f>SUM(FR300:FX307)</f>
        <v>0</v>
      </c>
      <c r="FS308" s="447"/>
      <c r="FT308" s="447"/>
      <c r="FU308" s="447"/>
      <c r="FV308" s="447"/>
      <c r="FW308" s="447"/>
      <c r="FX308" s="447"/>
      <c r="FY308" s="447">
        <f>SUM(FY300:GE307)</f>
        <v>0</v>
      </c>
      <c r="FZ308" s="447"/>
      <c r="GA308" s="447"/>
      <c r="GB308" s="447"/>
      <c r="GC308" s="447"/>
      <c r="GD308" s="447"/>
      <c r="GE308" s="447"/>
      <c r="GF308" s="447">
        <f>SUM(GF300:GL307)</f>
        <v>0</v>
      </c>
      <c r="GG308" s="447"/>
      <c r="GH308" s="447"/>
      <c r="GI308" s="447"/>
      <c r="GJ308" s="447"/>
      <c r="GK308" s="447"/>
      <c r="GL308" s="447"/>
      <c r="GM308" s="447">
        <f>SUM(GM300:GS307)</f>
        <v>0</v>
      </c>
      <c r="GN308" s="447"/>
      <c r="GO308" s="447"/>
      <c r="GP308" s="447"/>
      <c r="GQ308" s="447"/>
      <c r="GR308" s="447"/>
      <c r="GS308" s="447"/>
      <c r="GT308" s="447">
        <f>SUM(GT300:GZ307)</f>
        <v>0</v>
      </c>
      <c r="GU308" s="447"/>
      <c r="GV308" s="447"/>
      <c r="GW308" s="447"/>
      <c r="GX308" s="447"/>
      <c r="GY308" s="447"/>
      <c r="GZ308" s="447"/>
    </row>
    <row r="309" spans="2:208" ht="12.75" customHeight="1" thickTop="1">
      <c r="B309" s="519">
        <v>61</v>
      </c>
      <c r="C309" s="520"/>
      <c r="D309" s="520"/>
      <c r="E309" s="520"/>
      <c r="F309" s="520"/>
      <c r="G309" s="520"/>
      <c r="H309" s="520"/>
      <c r="I309" s="520"/>
      <c r="J309" s="520"/>
      <c r="K309" s="520"/>
      <c r="L309" s="520"/>
      <c r="M309" s="520"/>
      <c r="N309" s="520"/>
      <c r="O309" s="520"/>
      <c r="P309" s="520"/>
      <c r="Q309" s="520"/>
      <c r="R309" s="520"/>
      <c r="S309" s="520"/>
      <c r="T309" s="520"/>
      <c r="U309" s="520"/>
      <c r="V309" s="520"/>
      <c r="W309" s="521"/>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3"/>
      <c r="AY309" s="483"/>
      <c r="BB309" s="483"/>
      <c r="BC309" s="483"/>
      <c r="BD309" s="483"/>
      <c r="BE309" s="483"/>
      <c r="BF309" s="483"/>
      <c r="BG309" s="483"/>
      <c r="BH309" s="483"/>
      <c r="BI309" s="483"/>
      <c r="BJ309" s="483"/>
      <c r="BK309" s="483"/>
      <c r="BL309" s="483"/>
      <c r="BM309" s="483"/>
      <c r="BN309" s="483"/>
      <c r="BO309" s="483"/>
      <c r="BP309" s="483"/>
      <c r="BQ309" s="483"/>
      <c r="BR309" s="483"/>
      <c r="BS309" s="483"/>
      <c r="BT309" s="483"/>
      <c r="BU309" s="483"/>
      <c r="BV309" s="483"/>
      <c r="BW309" s="483"/>
      <c r="BX309" s="483"/>
      <c r="BY309" s="483"/>
      <c r="BZ309" s="483"/>
      <c r="CA309" s="483"/>
      <c r="CB309" s="483"/>
      <c r="CC309" s="483"/>
      <c r="CD309" s="483"/>
      <c r="CE309" s="483"/>
      <c r="CF309" s="483"/>
      <c r="CG309" s="483"/>
      <c r="CH309" s="483"/>
      <c r="CI309" s="483"/>
      <c r="CJ309" s="483"/>
      <c r="CK309" s="483"/>
      <c r="CL309" s="483"/>
      <c r="CM309" s="483"/>
      <c r="CN309" s="483"/>
      <c r="CO309" s="483"/>
      <c r="CP309" s="483"/>
      <c r="CQ309" s="483"/>
      <c r="CR309" s="483"/>
      <c r="CS309" s="483"/>
      <c r="CT309" s="483"/>
      <c r="CU309" s="483"/>
      <c r="CV309" s="483"/>
      <c r="CW309" s="483"/>
      <c r="CX309" s="483"/>
      <c r="CY309" s="483"/>
      <c r="DB309" s="525" t="s">
        <v>1227</v>
      </c>
      <c r="DC309" s="520"/>
      <c r="DD309" s="520"/>
      <c r="DE309" s="520"/>
      <c r="DF309" s="520"/>
      <c r="DG309" s="520"/>
      <c r="DH309" s="520"/>
      <c r="DI309" s="520"/>
      <c r="DJ309" s="520"/>
      <c r="DK309" s="520"/>
      <c r="DL309" s="520"/>
      <c r="DM309" s="520"/>
      <c r="DN309" s="520"/>
      <c r="DO309" s="520"/>
      <c r="DP309" s="520"/>
      <c r="DQ309" s="520"/>
      <c r="DR309" s="520"/>
      <c r="DS309" s="520"/>
      <c r="DT309" s="520"/>
      <c r="DU309" s="520"/>
      <c r="DV309" s="520"/>
      <c r="DW309" s="521"/>
      <c r="DX309" s="483"/>
      <c r="DY309" s="483"/>
      <c r="DZ309" s="483"/>
      <c r="EA309" s="483"/>
      <c r="EB309" s="483"/>
      <c r="EC309" s="483"/>
      <c r="ED309" s="483"/>
      <c r="EE309" s="483"/>
      <c r="EF309" s="483"/>
      <c r="EG309" s="483"/>
      <c r="EH309" s="483"/>
      <c r="EI309" s="483"/>
      <c r="EJ309" s="483"/>
      <c r="EK309" s="483"/>
      <c r="EL309" s="483"/>
      <c r="EM309" s="483"/>
      <c r="EN309" s="483"/>
      <c r="EO309" s="483"/>
      <c r="EP309" s="483"/>
      <c r="EQ309" s="483"/>
      <c r="ER309" s="483"/>
      <c r="ES309" s="483"/>
      <c r="ET309" s="483"/>
      <c r="EU309" s="483"/>
      <c r="EV309" s="483"/>
      <c r="EW309" s="483"/>
      <c r="EX309" s="483"/>
      <c r="EY309" s="483"/>
      <c r="FC309" s="483"/>
      <c r="FD309" s="483"/>
      <c r="FE309" s="483"/>
      <c r="FF309" s="483"/>
      <c r="FG309" s="483"/>
      <c r="FH309" s="483"/>
      <c r="FI309" s="483"/>
      <c r="FJ309" s="483"/>
      <c r="FK309" s="483"/>
      <c r="FL309" s="483"/>
      <c r="FM309" s="483"/>
      <c r="FN309" s="483"/>
      <c r="FO309" s="483"/>
      <c r="FP309" s="483"/>
      <c r="FQ309" s="483"/>
      <c r="FR309" s="483"/>
      <c r="FS309" s="483"/>
      <c r="FT309" s="483"/>
      <c r="FU309" s="483"/>
      <c r="FV309" s="483"/>
      <c r="FW309" s="483"/>
      <c r="FX309" s="483"/>
      <c r="FY309" s="483"/>
      <c r="FZ309" s="483"/>
      <c r="GA309" s="483"/>
      <c r="GB309" s="483"/>
      <c r="GC309" s="483"/>
      <c r="GD309" s="483"/>
      <c r="GE309" s="483"/>
      <c r="GF309" s="483"/>
      <c r="GG309" s="483"/>
      <c r="GH309" s="483"/>
      <c r="GI309" s="483"/>
      <c r="GJ309" s="483"/>
      <c r="GK309" s="483"/>
      <c r="GL309" s="483"/>
      <c r="GM309" s="483"/>
      <c r="GN309" s="483"/>
      <c r="GO309" s="483"/>
      <c r="GP309" s="483"/>
      <c r="GQ309" s="483"/>
      <c r="GR309" s="483"/>
      <c r="GS309" s="483"/>
      <c r="GT309" s="483"/>
      <c r="GU309" s="483"/>
      <c r="GV309" s="483"/>
      <c r="GW309" s="483"/>
      <c r="GX309" s="483"/>
      <c r="GY309" s="483"/>
      <c r="GZ309" s="483"/>
    </row>
    <row r="310" spans="2:208" ht="12.75" customHeight="1">
      <c r="B310" s="448" t="s">
        <v>530</v>
      </c>
      <c r="C310" s="449"/>
      <c r="D310" s="449"/>
      <c r="E310" s="449"/>
      <c r="F310" s="449"/>
      <c r="G310" s="449"/>
      <c r="H310" s="449"/>
      <c r="I310" s="449"/>
      <c r="J310" s="449"/>
      <c r="K310" s="449"/>
      <c r="L310" s="449"/>
      <c r="M310" s="449"/>
      <c r="N310" s="449"/>
      <c r="O310" s="449"/>
      <c r="P310" s="449"/>
      <c r="Q310" s="449"/>
      <c r="R310" s="449"/>
      <c r="S310" s="449"/>
      <c r="T310" s="449"/>
      <c r="U310" s="449"/>
      <c r="V310" s="449"/>
      <c r="W310" s="450"/>
      <c r="X310" s="451">
        <v>0</v>
      </c>
      <c r="Y310" s="451"/>
      <c r="Z310" s="451"/>
      <c r="AA310" s="451"/>
      <c r="AB310" s="451"/>
      <c r="AC310" s="451"/>
      <c r="AD310" s="451"/>
      <c r="AE310" s="451">
        <v>0</v>
      </c>
      <c r="AF310" s="451"/>
      <c r="AG310" s="451"/>
      <c r="AH310" s="451"/>
      <c r="AI310" s="451"/>
      <c r="AJ310" s="451"/>
      <c r="AK310" s="451"/>
      <c r="AL310" s="479">
        <f t="shared" ref="AL310:AL317" si="150">X310-AE310</f>
        <v>0</v>
      </c>
      <c r="AM310" s="479"/>
      <c r="AN310" s="479"/>
      <c r="AO310" s="479"/>
      <c r="AP310" s="479"/>
      <c r="AQ310" s="479"/>
      <c r="AR310" s="479"/>
      <c r="AS310" s="451">
        <v>0</v>
      </c>
      <c r="AT310" s="451"/>
      <c r="AU310" s="451"/>
      <c r="AV310" s="451"/>
      <c r="AW310" s="451"/>
      <c r="AX310" s="451"/>
      <c r="AY310" s="451"/>
      <c r="AZ310" s="92"/>
      <c r="BA310" s="92"/>
      <c r="BB310" s="451">
        <v>0</v>
      </c>
      <c r="BC310" s="451"/>
      <c r="BD310" s="451"/>
      <c r="BE310" s="451"/>
      <c r="BF310" s="451">
        <v>0</v>
      </c>
      <c r="BG310" s="451"/>
      <c r="BH310" s="451"/>
      <c r="BI310" s="451"/>
      <c r="BJ310" s="479">
        <f t="shared" ref="BJ310:BJ317" si="151">BB310-BF310+AS310+AL310+AE310-X310</f>
        <v>0</v>
      </c>
      <c r="BK310" s="479"/>
      <c r="BL310" s="479"/>
      <c r="BM310" s="479"/>
      <c r="BN310" s="479"/>
      <c r="BO310" s="479"/>
      <c r="BP310" s="479"/>
      <c r="BQ310" s="451">
        <v>0</v>
      </c>
      <c r="BR310" s="451"/>
      <c r="BS310" s="451"/>
      <c r="BT310" s="451"/>
      <c r="BU310" s="451"/>
      <c r="BV310" s="451"/>
      <c r="BW310" s="451"/>
      <c r="BX310" s="451">
        <v>0</v>
      </c>
      <c r="BY310" s="451"/>
      <c r="BZ310" s="451"/>
      <c r="CA310" s="451"/>
      <c r="CB310" s="451"/>
      <c r="CC310" s="451"/>
      <c r="CD310" s="451"/>
      <c r="CE310" s="480">
        <f t="shared" ref="CE310:CE317" si="152">BJ310-BQ310-BX310</f>
        <v>0</v>
      </c>
      <c r="CF310" s="480"/>
      <c r="CG310" s="480"/>
      <c r="CH310" s="480"/>
      <c r="CI310" s="480"/>
      <c r="CJ310" s="480"/>
      <c r="CK310" s="480"/>
      <c r="CL310" s="451">
        <v>0</v>
      </c>
      <c r="CM310" s="451"/>
      <c r="CN310" s="451"/>
      <c r="CO310" s="451"/>
      <c r="CP310" s="451"/>
      <c r="CQ310" s="451"/>
      <c r="CR310" s="451"/>
      <c r="CS310" s="480">
        <f t="shared" ref="CS310:CS317" si="153">CL310</f>
        <v>0</v>
      </c>
      <c r="CT310" s="480"/>
      <c r="CU310" s="480"/>
      <c r="CV310" s="480"/>
      <c r="CW310" s="480"/>
      <c r="CX310" s="480"/>
      <c r="CY310" s="480"/>
      <c r="DB310" s="448" t="s">
        <v>576</v>
      </c>
      <c r="DC310" s="449"/>
      <c r="DD310" s="449"/>
      <c r="DE310" s="449"/>
      <c r="DF310" s="449"/>
      <c r="DG310" s="449"/>
      <c r="DH310" s="449"/>
      <c r="DI310" s="449"/>
      <c r="DJ310" s="449"/>
      <c r="DK310" s="449"/>
      <c r="DL310" s="449"/>
      <c r="DM310" s="449"/>
      <c r="DN310" s="449"/>
      <c r="DO310" s="449"/>
      <c r="DP310" s="449"/>
      <c r="DQ310" s="449"/>
      <c r="DR310" s="449"/>
      <c r="DS310" s="449"/>
      <c r="DT310" s="449"/>
      <c r="DU310" s="449"/>
      <c r="DV310" s="449"/>
      <c r="DW310" s="450"/>
      <c r="DX310" s="451">
        <v>0</v>
      </c>
      <c r="DY310" s="451"/>
      <c r="DZ310" s="451"/>
      <c r="EA310" s="451"/>
      <c r="EB310" s="451"/>
      <c r="EC310" s="451"/>
      <c r="ED310" s="451"/>
      <c r="EE310" s="451">
        <v>0</v>
      </c>
      <c r="EF310" s="451"/>
      <c r="EG310" s="451"/>
      <c r="EH310" s="451"/>
      <c r="EI310" s="451"/>
      <c r="EJ310" s="451"/>
      <c r="EK310" s="451"/>
      <c r="EL310" s="479">
        <f t="shared" ref="EL310:EL317" si="154">DX310-EE310</f>
        <v>0</v>
      </c>
      <c r="EM310" s="479"/>
      <c r="EN310" s="479"/>
      <c r="EO310" s="479"/>
      <c r="EP310" s="479"/>
      <c r="EQ310" s="479"/>
      <c r="ER310" s="479"/>
      <c r="ES310" s="451">
        <v>0</v>
      </c>
      <c r="ET310" s="451"/>
      <c r="EU310" s="451"/>
      <c r="EV310" s="451"/>
      <c r="EW310" s="451"/>
      <c r="EX310" s="451"/>
      <c r="EY310" s="451"/>
      <c r="EZ310" s="92"/>
      <c r="FA310" s="92"/>
      <c r="FB310" s="92"/>
      <c r="FC310" s="451">
        <v>0</v>
      </c>
      <c r="FD310" s="451"/>
      <c r="FE310" s="451"/>
      <c r="FF310" s="451"/>
      <c r="FG310" s="451">
        <v>0</v>
      </c>
      <c r="FH310" s="451"/>
      <c r="FI310" s="451"/>
      <c r="FJ310" s="451"/>
      <c r="FK310" s="479">
        <f t="shared" ref="FK310:FK317" si="155">FC310-FG310+ES310+EL310+EE310-DX310</f>
        <v>0</v>
      </c>
      <c r="FL310" s="479"/>
      <c r="FM310" s="479"/>
      <c r="FN310" s="479"/>
      <c r="FO310" s="479"/>
      <c r="FP310" s="479"/>
      <c r="FQ310" s="479"/>
      <c r="FR310" s="451">
        <v>0</v>
      </c>
      <c r="FS310" s="451"/>
      <c r="FT310" s="451"/>
      <c r="FU310" s="451"/>
      <c r="FV310" s="451"/>
      <c r="FW310" s="451"/>
      <c r="FX310" s="451"/>
      <c r="FY310" s="451">
        <v>0</v>
      </c>
      <c r="FZ310" s="451"/>
      <c r="GA310" s="451"/>
      <c r="GB310" s="451"/>
      <c r="GC310" s="451"/>
      <c r="GD310" s="451"/>
      <c r="GE310" s="451"/>
      <c r="GF310" s="480">
        <f t="shared" ref="GF310:GF317" si="156">FK310-FR310-FY310</f>
        <v>0</v>
      </c>
      <c r="GG310" s="480"/>
      <c r="GH310" s="480"/>
      <c r="GI310" s="480"/>
      <c r="GJ310" s="480"/>
      <c r="GK310" s="480"/>
      <c r="GL310" s="480"/>
      <c r="GM310" s="451">
        <v>0</v>
      </c>
      <c r="GN310" s="451"/>
      <c r="GO310" s="451"/>
      <c r="GP310" s="451"/>
      <c r="GQ310" s="451"/>
      <c r="GR310" s="451"/>
      <c r="GS310" s="451"/>
      <c r="GT310" s="480">
        <f t="shared" ref="GT310:GT317" si="157">GM310</f>
        <v>0</v>
      </c>
      <c r="GU310" s="480"/>
      <c r="GV310" s="480"/>
      <c r="GW310" s="480"/>
      <c r="GX310" s="480"/>
      <c r="GY310" s="480"/>
      <c r="GZ310" s="480"/>
    </row>
    <row r="311" spans="2:208" ht="12.75" customHeight="1">
      <c r="B311" s="448" t="s">
        <v>531</v>
      </c>
      <c r="C311" s="449"/>
      <c r="D311" s="449"/>
      <c r="E311" s="449"/>
      <c r="F311" s="449"/>
      <c r="G311" s="449"/>
      <c r="H311" s="449"/>
      <c r="I311" s="449"/>
      <c r="J311" s="449"/>
      <c r="K311" s="449"/>
      <c r="L311" s="449"/>
      <c r="M311" s="449"/>
      <c r="N311" s="449"/>
      <c r="O311" s="449"/>
      <c r="P311" s="449"/>
      <c r="Q311" s="449"/>
      <c r="R311" s="449"/>
      <c r="S311" s="449"/>
      <c r="T311" s="449"/>
      <c r="U311" s="449"/>
      <c r="V311" s="449"/>
      <c r="W311" s="450"/>
      <c r="X311" s="451">
        <v>0</v>
      </c>
      <c r="Y311" s="451"/>
      <c r="Z311" s="451"/>
      <c r="AA311" s="451"/>
      <c r="AB311" s="451"/>
      <c r="AC311" s="451"/>
      <c r="AD311" s="451"/>
      <c r="AE311" s="451">
        <v>0</v>
      </c>
      <c r="AF311" s="451"/>
      <c r="AG311" s="451"/>
      <c r="AH311" s="451"/>
      <c r="AI311" s="451"/>
      <c r="AJ311" s="451"/>
      <c r="AK311" s="451"/>
      <c r="AL311" s="479">
        <f t="shared" si="150"/>
        <v>0</v>
      </c>
      <c r="AM311" s="479"/>
      <c r="AN311" s="479"/>
      <c r="AO311" s="479"/>
      <c r="AP311" s="479"/>
      <c r="AQ311" s="479"/>
      <c r="AR311" s="479"/>
      <c r="AS311" s="451">
        <v>0</v>
      </c>
      <c r="AT311" s="451"/>
      <c r="AU311" s="451"/>
      <c r="AV311" s="451"/>
      <c r="AW311" s="451"/>
      <c r="AX311" s="451"/>
      <c r="AY311" s="451"/>
      <c r="AZ311" s="92"/>
      <c r="BA311" s="92"/>
      <c r="BB311" s="451">
        <v>0</v>
      </c>
      <c r="BC311" s="451"/>
      <c r="BD311" s="451"/>
      <c r="BE311" s="451"/>
      <c r="BF311" s="451">
        <v>0</v>
      </c>
      <c r="BG311" s="451"/>
      <c r="BH311" s="451"/>
      <c r="BI311" s="451"/>
      <c r="BJ311" s="479">
        <f t="shared" si="151"/>
        <v>0</v>
      </c>
      <c r="BK311" s="479"/>
      <c r="BL311" s="479"/>
      <c r="BM311" s="479"/>
      <c r="BN311" s="479"/>
      <c r="BO311" s="479"/>
      <c r="BP311" s="479"/>
      <c r="BQ311" s="451">
        <v>0</v>
      </c>
      <c r="BR311" s="451"/>
      <c r="BS311" s="451"/>
      <c r="BT311" s="451"/>
      <c r="BU311" s="451"/>
      <c r="BV311" s="451"/>
      <c r="BW311" s="451"/>
      <c r="BX311" s="451">
        <v>0</v>
      </c>
      <c r="BY311" s="451"/>
      <c r="BZ311" s="451"/>
      <c r="CA311" s="451"/>
      <c r="CB311" s="451"/>
      <c r="CC311" s="451"/>
      <c r="CD311" s="451"/>
      <c r="CE311" s="480">
        <f t="shared" si="152"/>
        <v>0</v>
      </c>
      <c r="CF311" s="480"/>
      <c r="CG311" s="480"/>
      <c r="CH311" s="480"/>
      <c r="CI311" s="480"/>
      <c r="CJ311" s="480"/>
      <c r="CK311" s="480"/>
      <c r="CL311" s="451">
        <v>0</v>
      </c>
      <c r="CM311" s="451"/>
      <c r="CN311" s="451"/>
      <c r="CO311" s="451"/>
      <c r="CP311" s="451"/>
      <c r="CQ311" s="451"/>
      <c r="CR311" s="451"/>
      <c r="CS311" s="480">
        <f t="shared" si="153"/>
        <v>0</v>
      </c>
      <c r="CT311" s="480"/>
      <c r="CU311" s="480"/>
      <c r="CV311" s="480"/>
      <c r="CW311" s="480"/>
      <c r="CX311" s="480"/>
      <c r="CY311" s="480"/>
      <c r="DB311" s="448" t="s">
        <v>577</v>
      </c>
      <c r="DC311" s="449"/>
      <c r="DD311" s="449"/>
      <c r="DE311" s="449"/>
      <c r="DF311" s="449"/>
      <c r="DG311" s="449"/>
      <c r="DH311" s="449"/>
      <c r="DI311" s="449"/>
      <c r="DJ311" s="449"/>
      <c r="DK311" s="449"/>
      <c r="DL311" s="449"/>
      <c r="DM311" s="449"/>
      <c r="DN311" s="449"/>
      <c r="DO311" s="449"/>
      <c r="DP311" s="449"/>
      <c r="DQ311" s="449"/>
      <c r="DR311" s="449"/>
      <c r="DS311" s="449"/>
      <c r="DT311" s="449"/>
      <c r="DU311" s="449"/>
      <c r="DV311" s="449"/>
      <c r="DW311" s="450"/>
      <c r="DX311" s="451">
        <v>0</v>
      </c>
      <c r="DY311" s="451"/>
      <c r="DZ311" s="451"/>
      <c r="EA311" s="451"/>
      <c r="EB311" s="451"/>
      <c r="EC311" s="451"/>
      <c r="ED311" s="451"/>
      <c r="EE311" s="451">
        <v>0</v>
      </c>
      <c r="EF311" s="451"/>
      <c r="EG311" s="451"/>
      <c r="EH311" s="451"/>
      <c r="EI311" s="451"/>
      <c r="EJ311" s="451"/>
      <c r="EK311" s="451"/>
      <c r="EL311" s="479">
        <f t="shared" si="154"/>
        <v>0</v>
      </c>
      <c r="EM311" s="479"/>
      <c r="EN311" s="479"/>
      <c r="EO311" s="479"/>
      <c r="EP311" s="479"/>
      <c r="EQ311" s="479"/>
      <c r="ER311" s="479"/>
      <c r="ES311" s="451">
        <v>0</v>
      </c>
      <c r="ET311" s="451"/>
      <c r="EU311" s="451"/>
      <c r="EV311" s="451"/>
      <c r="EW311" s="451"/>
      <c r="EX311" s="451"/>
      <c r="EY311" s="451"/>
      <c r="EZ311" s="92"/>
      <c r="FA311" s="92"/>
      <c r="FB311" s="92"/>
      <c r="FC311" s="451">
        <v>0</v>
      </c>
      <c r="FD311" s="451"/>
      <c r="FE311" s="451"/>
      <c r="FF311" s="451"/>
      <c r="FG311" s="451">
        <v>0</v>
      </c>
      <c r="FH311" s="451"/>
      <c r="FI311" s="451"/>
      <c r="FJ311" s="451"/>
      <c r="FK311" s="479">
        <f t="shared" si="155"/>
        <v>0</v>
      </c>
      <c r="FL311" s="479"/>
      <c r="FM311" s="479"/>
      <c r="FN311" s="479"/>
      <c r="FO311" s="479"/>
      <c r="FP311" s="479"/>
      <c r="FQ311" s="479"/>
      <c r="FR311" s="451">
        <v>0</v>
      </c>
      <c r="FS311" s="451"/>
      <c r="FT311" s="451"/>
      <c r="FU311" s="451"/>
      <c r="FV311" s="451"/>
      <c r="FW311" s="451"/>
      <c r="FX311" s="451"/>
      <c r="FY311" s="451">
        <v>0</v>
      </c>
      <c r="FZ311" s="451"/>
      <c r="GA311" s="451"/>
      <c r="GB311" s="451"/>
      <c r="GC311" s="451"/>
      <c r="GD311" s="451"/>
      <c r="GE311" s="451"/>
      <c r="GF311" s="480">
        <f t="shared" si="156"/>
        <v>0</v>
      </c>
      <c r="GG311" s="480"/>
      <c r="GH311" s="480"/>
      <c r="GI311" s="480"/>
      <c r="GJ311" s="480"/>
      <c r="GK311" s="480"/>
      <c r="GL311" s="480"/>
      <c r="GM311" s="451">
        <v>0</v>
      </c>
      <c r="GN311" s="451"/>
      <c r="GO311" s="451"/>
      <c r="GP311" s="451"/>
      <c r="GQ311" s="451"/>
      <c r="GR311" s="451"/>
      <c r="GS311" s="451"/>
      <c r="GT311" s="480">
        <f t="shared" si="157"/>
        <v>0</v>
      </c>
      <c r="GU311" s="480"/>
      <c r="GV311" s="480"/>
      <c r="GW311" s="480"/>
      <c r="GX311" s="480"/>
      <c r="GY311" s="480"/>
      <c r="GZ311" s="480"/>
    </row>
    <row r="312" spans="2:208" ht="12.75" customHeight="1">
      <c r="B312" s="448" t="s">
        <v>532</v>
      </c>
      <c r="C312" s="449"/>
      <c r="D312" s="449"/>
      <c r="E312" s="449"/>
      <c r="F312" s="449"/>
      <c r="G312" s="449"/>
      <c r="H312" s="449"/>
      <c r="I312" s="449"/>
      <c r="J312" s="449"/>
      <c r="K312" s="449"/>
      <c r="L312" s="449"/>
      <c r="M312" s="449"/>
      <c r="N312" s="449"/>
      <c r="O312" s="449"/>
      <c r="P312" s="449"/>
      <c r="Q312" s="449"/>
      <c r="R312" s="449"/>
      <c r="S312" s="449"/>
      <c r="T312" s="449"/>
      <c r="U312" s="449"/>
      <c r="V312" s="449"/>
      <c r="W312" s="450"/>
      <c r="X312" s="451">
        <v>0</v>
      </c>
      <c r="Y312" s="451"/>
      <c r="Z312" s="451"/>
      <c r="AA312" s="451"/>
      <c r="AB312" s="451"/>
      <c r="AC312" s="451"/>
      <c r="AD312" s="451"/>
      <c r="AE312" s="451">
        <v>0</v>
      </c>
      <c r="AF312" s="451"/>
      <c r="AG312" s="451"/>
      <c r="AH312" s="451"/>
      <c r="AI312" s="451"/>
      <c r="AJ312" s="451"/>
      <c r="AK312" s="451"/>
      <c r="AL312" s="479">
        <f t="shared" si="150"/>
        <v>0</v>
      </c>
      <c r="AM312" s="479"/>
      <c r="AN312" s="479"/>
      <c r="AO312" s="479"/>
      <c r="AP312" s="479"/>
      <c r="AQ312" s="479"/>
      <c r="AR312" s="479"/>
      <c r="AS312" s="451">
        <v>0</v>
      </c>
      <c r="AT312" s="451"/>
      <c r="AU312" s="451"/>
      <c r="AV312" s="451"/>
      <c r="AW312" s="451"/>
      <c r="AX312" s="451"/>
      <c r="AY312" s="451"/>
      <c r="AZ312" s="92"/>
      <c r="BA312" s="92"/>
      <c r="BB312" s="451">
        <v>0</v>
      </c>
      <c r="BC312" s="451"/>
      <c r="BD312" s="451"/>
      <c r="BE312" s="451"/>
      <c r="BF312" s="451">
        <v>0</v>
      </c>
      <c r="BG312" s="451"/>
      <c r="BH312" s="451"/>
      <c r="BI312" s="451"/>
      <c r="BJ312" s="479">
        <f t="shared" si="151"/>
        <v>0</v>
      </c>
      <c r="BK312" s="479"/>
      <c r="BL312" s="479"/>
      <c r="BM312" s="479"/>
      <c r="BN312" s="479"/>
      <c r="BO312" s="479"/>
      <c r="BP312" s="479"/>
      <c r="BQ312" s="451">
        <v>0</v>
      </c>
      <c r="BR312" s="451"/>
      <c r="BS312" s="451"/>
      <c r="BT312" s="451"/>
      <c r="BU312" s="451"/>
      <c r="BV312" s="451"/>
      <c r="BW312" s="451"/>
      <c r="BX312" s="451">
        <v>0</v>
      </c>
      <c r="BY312" s="451"/>
      <c r="BZ312" s="451"/>
      <c r="CA312" s="451"/>
      <c r="CB312" s="451"/>
      <c r="CC312" s="451"/>
      <c r="CD312" s="451"/>
      <c r="CE312" s="480">
        <f t="shared" si="152"/>
        <v>0</v>
      </c>
      <c r="CF312" s="480"/>
      <c r="CG312" s="480"/>
      <c r="CH312" s="480"/>
      <c r="CI312" s="480"/>
      <c r="CJ312" s="480"/>
      <c r="CK312" s="480"/>
      <c r="CL312" s="451">
        <v>0</v>
      </c>
      <c r="CM312" s="451"/>
      <c r="CN312" s="451"/>
      <c r="CO312" s="451"/>
      <c r="CP312" s="451"/>
      <c r="CQ312" s="451"/>
      <c r="CR312" s="451"/>
      <c r="CS312" s="480">
        <f t="shared" si="153"/>
        <v>0</v>
      </c>
      <c r="CT312" s="480"/>
      <c r="CU312" s="480"/>
      <c r="CV312" s="480"/>
      <c r="CW312" s="480"/>
      <c r="CX312" s="480"/>
      <c r="CY312" s="480"/>
      <c r="DB312" s="448" t="s">
        <v>578</v>
      </c>
      <c r="DC312" s="449"/>
      <c r="DD312" s="449"/>
      <c r="DE312" s="449"/>
      <c r="DF312" s="449"/>
      <c r="DG312" s="449"/>
      <c r="DH312" s="449"/>
      <c r="DI312" s="449"/>
      <c r="DJ312" s="449"/>
      <c r="DK312" s="449"/>
      <c r="DL312" s="449"/>
      <c r="DM312" s="449"/>
      <c r="DN312" s="449"/>
      <c r="DO312" s="449"/>
      <c r="DP312" s="449"/>
      <c r="DQ312" s="449"/>
      <c r="DR312" s="449"/>
      <c r="DS312" s="449"/>
      <c r="DT312" s="449"/>
      <c r="DU312" s="449"/>
      <c r="DV312" s="449"/>
      <c r="DW312" s="450"/>
      <c r="DX312" s="451">
        <v>0</v>
      </c>
      <c r="DY312" s="451"/>
      <c r="DZ312" s="451"/>
      <c r="EA312" s="451"/>
      <c r="EB312" s="451"/>
      <c r="EC312" s="451"/>
      <c r="ED312" s="451"/>
      <c r="EE312" s="451">
        <v>0</v>
      </c>
      <c r="EF312" s="451"/>
      <c r="EG312" s="451"/>
      <c r="EH312" s="451"/>
      <c r="EI312" s="451"/>
      <c r="EJ312" s="451"/>
      <c r="EK312" s="451"/>
      <c r="EL312" s="479">
        <f t="shared" si="154"/>
        <v>0</v>
      </c>
      <c r="EM312" s="479"/>
      <c r="EN312" s="479"/>
      <c r="EO312" s="479"/>
      <c r="EP312" s="479"/>
      <c r="EQ312" s="479"/>
      <c r="ER312" s="479"/>
      <c r="ES312" s="451">
        <v>0</v>
      </c>
      <c r="ET312" s="451"/>
      <c r="EU312" s="451"/>
      <c r="EV312" s="451"/>
      <c r="EW312" s="451"/>
      <c r="EX312" s="451"/>
      <c r="EY312" s="451"/>
      <c r="EZ312" s="92"/>
      <c r="FA312" s="92"/>
      <c r="FB312" s="92"/>
      <c r="FC312" s="451">
        <v>0</v>
      </c>
      <c r="FD312" s="451"/>
      <c r="FE312" s="451"/>
      <c r="FF312" s="451"/>
      <c r="FG312" s="451">
        <v>0</v>
      </c>
      <c r="FH312" s="451"/>
      <c r="FI312" s="451"/>
      <c r="FJ312" s="451"/>
      <c r="FK312" s="479">
        <f t="shared" si="155"/>
        <v>0</v>
      </c>
      <c r="FL312" s="479"/>
      <c r="FM312" s="479"/>
      <c r="FN312" s="479"/>
      <c r="FO312" s="479"/>
      <c r="FP312" s="479"/>
      <c r="FQ312" s="479"/>
      <c r="FR312" s="451">
        <v>0</v>
      </c>
      <c r="FS312" s="451"/>
      <c r="FT312" s="451"/>
      <c r="FU312" s="451"/>
      <c r="FV312" s="451"/>
      <c r="FW312" s="451"/>
      <c r="FX312" s="451"/>
      <c r="FY312" s="451">
        <v>0</v>
      </c>
      <c r="FZ312" s="451"/>
      <c r="GA312" s="451"/>
      <c r="GB312" s="451"/>
      <c r="GC312" s="451"/>
      <c r="GD312" s="451"/>
      <c r="GE312" s="451"/>
      <c r="GF312" s="480">
        <f t="shared" si="156"/>
        <v>0</v>
      </c>
      <c r="GG312" s="480"/>
      <c r="GH312" s="480"/>
      <c r="GI312" s="480"/>
      <c r="GJ312" s="480"/>
      <c r="GK312" s="480"/>
      <c r="GL312" s="480"/>
      <c r="GM312" s="451">
        <v>0</v>
      </c>
      <c r="GN312" s="451"/>
      <c r="GO312" s="451"/>
      <c r="GP312" s="451"/>
      <c r="GQ312" s="451"/>
      <c r="GR312" s="451"/>
      <c r="GS312" s="451"/>
      <c r="GT312" s="480">
        <f t="shared" si="157"/>
        <v>0</v>
      </c>
      <c r="GU312" s="480"/>
      <c r="GV312" s="480"/>
      <c r="GW312" s="480"/>
      <c r="GX312" s="480"/>
      <c r="GY312" s="480"/>
      <c r="GZ312" s="480"/>
    </row>
    <row r="313" spans="2:208" ht="12.75" customHeight="1">
      <c r="B313" s="448" t="s">
        <v>533</v>
      </c>
      <c r="C313" s="449"/>
      <c r="D313" s="449"/>
      <c r="E313" s="449"/>
      <c r="F313" s="449"/>
      <c r="G313" s="449"/>
      <c r="H313" s="449"/>
      <c r="I313" s="449"/>
      <c r="J313" s="449"/>
      <c r="K313" s="449"/>
      <c r="L313" s="449"/>
      <c r="M313" s="449"/>
      <c r="N313" s="449"/>
      <c r="O313" s="449"/>
      <c r="P313" s="449"/>
      <c r="Q313" s="449"/>
      <c r="R313" s="449"/>
      <c r="S313" s="449"/>
      <c r="T313" s="449"/>
      <c r="U313" s="449"/>
      <c r="V313" s="449"/>
      <c r="W313" s="450"/>
      <c r="X313" s="451">
        <v>0</v>
      </c>
      <c r="Y313" s="451"/>
      <c r="Z313" s="451"/>
      <c r="AA313" s="451"/>
      <c r="AB313" s="451"/>
      <c r="AC313" s="451"/>
      <c r="AD313" s="451"/>
      <c r="AE313" s="451">
        <v>0</v>
      </c>
      <c r="AF313" s="451"/>
      <c r="AG313" s="451"/>
      <c r="AH313" s="451"/>
      <c r="AI313" s="451"/>
      <c r="AJ313" s="451"/>
      <c r="AK313" s="451"/>
      <c r="AL313" s="479">
        <f t="shared" si="150"/>
        <v>0</v>
      </c>
      <c r="AM313" s="479"/>
      <c r="AN313" s="479"/>
      <c r="AO313" s="479"/>
      <c r="AP313" s="479"/>
      <c r="AQ313" s="479"/>
      <c r="AR313" s="479"/>
      <c r="AS313" s="451">
        <v>0</v>
      </c>
      <c r="AT313" s="451"/>
      <c r="AU313" s="451"/>
      <c r="AV313" s="451"/>
      <c r="AW313" s="451"/>
      <c r="AX313" s="451"/>
      <c r="AY313" s="451"/>
      <c r="AZ313" s="92"/>
      <c r="BA313" s="92"/>
      <c r="BB313" s="451">
        <v>0</v>
      </c>
      <c r="BC313" s="451"/>
      <c r="BD313" s="451"/>
      <c r="BE313" s="451"/>
      <c r="BF313" s="451">
        <v>0</v>
      </c>
      <c r="BG313" s="451"/>
      <c r="BH313" s="451"/>
      <c r="BI313" s="451"/>
      <c r="BJ313" s="479">
        <f t="shared" si="151"/>
        <v>0</v>
      </c>
      <c r="BK313" s="479"/>
      <c r="BL313" s="479"/>
      <c r="BM313" s="479"/>
      <c r="BN313" s="479"/>
      <c r="BO313" s="479"/>
      <c r="BP313" s="479"/>
      <c r="BQ313" s="451">
        <v>0</v>
      </c>
      <c r="BR313" s="451"/>
      <c r="BS313" s="451"/>
      <c r="BT313" s="451"/>
      <c r="BU313" s="451"/>
      <c r="BV313" s="451"/>
      <c r="BW313" s="451"/>
      <c r="BX313" s="451">
        <v>0</v>
      </c>
      <c r="BY313" s="451"/>
      <c r="BZ313" s="451"/>
      <c r="CA313" s="451"/>
      <c r="CB313" s="451"/>
      <c r="CC313" s="451"/>
      <c r="CD313" s="451"/>
      <c r="CE313" s="480">
        <f t="shared" si="152"/>
        <v>0</v>
      </c>
      <c r="CF313" s="480"/>
      <c r="CG313" s="480"/>
      <c r="CH313" s="480"/>
      <c r="CI313" s="480"/>
      <c r="CJ313" s="480"/>
      <c r="CK313" s="480"/>
      <c r="CL313" s="451">
        <v>0</v>
      </c>
      <c r="CM313" s="451"/>
      <c r="CN313" s="451"/>
      <c r="CO313" s="451"/>
      <c r="CP313" s="451"/>
      <c r="CQ313" s="451"/>
      <c r="CR313" s="451"/>
      <c r="CS313" s="480">
        <f t="shared" si="153"/>
        <v>0</v>
      </c>
      <c r="CT313" s="480"/>
      <c r="CU313" s="480"/>
      <c r="CV313" s="480"/>
      <c r="CW313" s="480"/>
      <c r="CX313" s="480"/>
      <c r="CY313" s="480"/>
      <c r="DB313" s="448" t="s">
        <v>579</v>
      </c>
      <c r="DC313" s="449"/>
      <c r="DD313" s="449"/>
      <c r="DE313" s="449"/>
      <c r="DF313" s="449"/>
      <c r="DG313" s="449"/>
      <c r="DH313" s="449"/>
      <c r="DI313" s="449"/>
      <c r="DJ313" s="449"/>
      <c r="DK313" s="449"/>
      <c r="DL313" s="449"/>
      <c r="DM313" s="449"/>
      <c r="DN313" s="449"/>
      <c r="DO313" s="449"/>
      <c r="DP313" s="449"/>
      <c r="DQ313" s="449"/>
      <c r="DR313" s="449"/>
      <c r="DS313" s="449"/>
      <c r="DT313" s="449"/>
      <c r="DU313" s="449"/>
      <c r="DV313" s="449"/>
      <c r="DW313" s="450"/>
      <c r="DX313" s="451">
        <v>0</v>
      </c>
      <c r="DY313" s="451"/>
      <c r="DZ313" s="451"/>
      <c r="EA313" s="451"/>
      <c r="EB313" s="451"/>
      <c r="EC313" s="451"/>
      <c r="ED313" s="451"/>
      <c r="EE313" s="451">
        <v>0</v>
      </c>
      <c r="EF313" s="451"/>
      <c r="EG313" s="451"/>
      <c r="EH313" s="451"/>
      <c r="EI313" s="451"/>
      <c r="EJ313" s="451"/>
      <c r="EK313" s="451"/>
      <c r="EL313" s="479">
        <f t="shared" si="154"/>
        <v>0</v>
      </c>
      <c r="EM313" s="479"/>
      <c r="EN313" s="479"/>
      <c r="EO313" s="479"/>
      <c r="EP313" s="479"/>
      <c r="EQ313" s="479"/>
      <c r="ER313" s="479"/>
      <c r="ES313" s="451">
        <v>0</v>
      </c>
      <c r="ET313" s="451"/>
      <c r="EU313" s="451"/>
      <c r="EV313" s="451"/>
      <c r="EW313" s="451"/>
      <c r="EX313" s="451"/>
      <c r="EY313" s="451"/>
      <c r="EZ313" s="92"/>
      <c r="FA313" s="92"/>
      <c r="FB313" s="92"/>
      <c r="FC313" s="451">
        <v>0</v>
      </c>
      <c r="FD313" s="451"/>
      <c r="FE313" s="451"/>
      <c r="FF313" s="451"/>
      <c r="FG313" s="451">
        <v>0</v>
      </c>
      <c r="FH313" s="451"/>
      <c r="FI313" s="451"/>
      <c r="FJ313" s="451"/>
      <c r="FK313" s="479">
        <f t="shared" si="155"/>
        <v>0</v>
      </c>
      <c r="FL313" s="479"/>
      <c r="FM313" s="479"/>
      <c r="FN313" s="479"/>
      <c r="FO313" s="479"/>
      <c r="FP313" s="479"/>
      <c r="FQ313" s="479"/>
      <c r="FR313" s="451">
        <v>0</v>
      </c>
      <c r="FS313" s="451"/>
      <c r="FT313" s="451"/>
      <c r="FU313" s="451"/>
      <c r="FV313" s="451"/>
      <c r="FW313" s="451"/>
      <c r="FX313" s="451"/>
      <c r="FY313" s="451">
        <v>0</v>
      </c>
      <c r="FZ313" s="451"/>
      <c r="GA313" s="451"/>
      <c r="GB313" s="451"/>
      <c r="GC313" s="451"/>
      <c r="GD313" s="451"/>
      <c r="GE313" s="451"/>
      <c r="GF313" s="480">
        <f t="shared" si="156"/>
        <v>0</v>
      </c>
      <c r="GG313" s="480"/>
      <c r="GH313" s="480"/>
      <c r="GI313" s="480"/>
      <c r="GJ313" s="480"/>
      <c r="GK313" s="480"/>
      <c r="GL313" s="480"/>
      <c r="GM313" s="451">
        <v>0</v>
      </c>
      <c r="GN313" s="451"/>
      <c r="GO313" s="451"/>
      <c r="GP313" s="451"/>
      <c r="GQ313" s="451"/>
      <c r="GR313" s="451"/>
      <c r="GS313" s="451"/>
      <c r="GT313" s="480">
        <f t="shared" si="157"/>
        <v>0</v>
      </c>
      <c r="GU313" s="480"/>
      <c r="GV313" s="480"/>
      <c r="GW313" s="480"/>
      <c r="GX313" s="480"/>
      <c r="GY313" s="480"/>
      <c r="GZ313" s="480"/>
    </row>
    <row r="314" spans="2:208" ht="12.75" customHeight="1">
      <c r="B314" s="448" t="s">
        <v>534</v>
      </c>
      <c r="C314" s="449"/>
      <c r="D314" s="449"/>
      <c r="E314" s="449"/>
      <c r="F314" s="449"/>
      <c r="G314" s="449"/>
      <c r="H314" s="449"/>
      <c r="I314" s="449"/>
      <c r="J314" s="449"/>
      <c r="K314" s="449"/>
      <c r="L314" s="449"/>
      <c r="M314" s="449"/>
      <c r="N314" s="449"/>
      <c r="O314" s="449"/>
      <c r="P314" s="449"/>
      <c r="Q314" s="449"/>
      <c r="R314" s="449"/>
      <c r="S314" s="449"/>
      <c r="T314" s="449"/>
      <c r="U314" s="449"/>
      <c r="V314" s="449"/>
      <c r="W314" s="450"/>
      <c r="X314" s="451">
        <v>0</v>
      </c>
      <c r="Y314" s="451"/>
      <c r="Z314" s="451"/>
      <c r="AA314" s="451"/>
      <c r="AB314" s="451"/>
      <c r="AC314" s="451"/>
      <c r="AD314" s="451"/>
      <c r="AE314" s="451">
        <v>0</v>
      </c>
      <c r="AF314" s="451"/>
      <c r="AG314" s="451"/>
      <c r="AH314" s="451"/>
      <c r="AI314" s="451"/>
      <c r="AJ314" s="451"/>
      <c r="AK314" s="451"/>
      <c r="AL314" s="479">
        <f t="shared" si="150"/>
        <v>0</v>
      </c>
      <c r="AM314" s="479"/>
      <c r="AN314" s="479"/>
      <c r="AO314" s="479"/>
      <c r="AP314" s="479"/>
      <c r="AQ314" s="479"/>
      <c r="AR314" s="479"/>
      <c r="AS314" s="451">
        <v>0</v>
      </c>
      <c r="AT314" s="451"/>
      <c r="AU314" s="451"/>
      <c r="AV314" s="451"/>
      <c r="AW314" s="451"/>
      <c r="AX314" s="451"/>
      <c r="AY314" s="451"/>
      <c r="AZ314" s="92"/>
      <c r="BA314" s="92"/>
      <c r="BB314" s="451">
        <v>0</v>
      </c>
      <c r="BC314" s="451"/>
      <c r="BD314" s="451"/>
      <c r="BE314" s="451"/>
      <c r="BF314" s="451">
        <v>0</v>
      </c>
      <c r="BG314" s="451"/>
      <c r="BH314" s="451"/>
      <c r="BI314" s="451"/>
      <c r="BJ314" s="479">
        <f t="shared" si="151"/>
        <v>0</v>
      </c>
      <c r="BK314" s="479"/>
      <c r="BL314" s="479"/>
      <c r="BM314" s="479"/>
      <c r="BN314" s="479"/>
      <c r="BO314" s="479"/>
      <c r="BP314" s="479"/>
      <c r="BQ314" s="451">
        <v>0</v>
      </c>
      <c r="BR314" s="451"/>
      <c r="BS314" s="451"/>
      <c r="BT314" s="451"/>
      <c r="BU314" s="451"/>
      <c r="BV314" s="451"/>
      <c r="BW314" s="451"/>
      <c r="BX314" s="451">
        <v>0</v>
      </c>
      <c r="BY314" s="451"/>
      <c r="BZ314" s="451"/>
      <c r="CA314" s="451"/>
      <c r="CB314" s="451"/>
      <c r="CC314" s="451"/>
      <c r="CD314" s="451"/>
      <c r="CE314" s="480">
        <f t="shared" si="152"/>
        <v>0</v>
      </c>
      <c r="CF314" s="480"/>
      <c r="CG314" s="480"/>
      <c r="CH314" s="480"/>
      <c r="CI314" s="480"/>
      <c r="CJ314" s="480"/>
      <c r="CK314" s="480"/>
      <c r="CL314" s="451">
        <v>0</v>
      </c>
      <c r="CM314" s="451"/>
      <c r="CN314" s="451"/>
      <c r="CO314" s="451"/>
      <c r="CP314" s="451"/>
      <c r="CQ314" s="451"/>
      <c r="CR314" s="451"/>
      <c r="CS314" s="480">
        <f t="shared" si="153"/>
        <v>0</v>
      </c>
      <c r="CT314" s="480"/>
      <c r="CU314" s="480"/>
      <c r="CV314" s="480"/>
      <c r="CW314" s="480"/>
      <c r="CX314" s="480"/>
      <c r="CY314" s="480"/>
      <c r="DB314" s="448" t="s">
        <v>580</v>
      </c>
      <c r="DC314" s="449"/>
      <c r="DD314" s="449"/>
      <c r="DE314" s="449"/>
      <c r="DF314" s="449"/>
      <c r="DG314" s="449"/>
      <c r="DH314" s="449"/>
      <c r="DI314" s="449"/>
      <c r="DJ314" s="449"/>
      <c r="DK314" s="449"/>
      <c r="DL314" s="449"/>
      <c r="DM314" s="449"/>
      <c r="DN314" s="449"/>
      <c r="DO314" s="449"/>
      <c r="DP314" s="449"/>
      <c r="DQ314" s="449"/>
      <c r="DR314" s="449"/>
      <c r="DS314" s="449"/>
      <c r="DT314" s="449"/>
      <c r="DU314" s="449"/>
      <c r="DV314" s="449"/>
      <c r="DW314" s="450"/>
      <c r="DX314" s="451">
        <v>0</v>
      </c>
      <c r="DY314" s="451"/>
      <c r="DZ314" s="451"/>
      <c r="EA314" s="451"/>
      <c r="EB314" s="451"/>
      <c r="EC314" s="451"/>
      <c r="ED314" s="451"/>
      <c r="EE314" s="451">
        <v>0</v>
      </c>
      <c r="EF314" s="451"/>
      <c r="EG314" s="451"/>
      <c r="EH314" s="451"/>
      <c r="EI314" s="451"/>
      <c r="EJ314" s="451"/>
      <c r="EK314" s="451"/>
      <c r="EL314" s="479">
        <f t="shared" si="154"/>
        <v>0</v>
      </c>
      <c r="EM314" s="479"/>
      <c r="EN314" s="479"/>
      <c r="EO314" s="479"/>
      <c r="EP314" s="479"/>
      <c r="EQ314" s="479"/>
      <c r="ER314" s="479"/>
      <c r="ES314" s="451">
        <v>0</v>
      </c>
      <c r="ET314" s="451"/>
      <c r="EU314" s="451"/>
      <c r="EV314" s="451"/>
      <c r="EW314" s="451"/>
      <c r="EX314" s="451"/>
      <c r="EY314" s="451"/>
      <c r="EZ314" s="92"/>
      <c r="FA314" s="92"/>
      <c r="FB314" s="92"/>
      <c r="FC314" s="451">
        <v>0</v>
      </c>
      <c r="FD314" s="451"/>
      <c r="FE314" s="451"/>
      <c r="FF314" s="451"/>
      <c r="FG314" s="451">
        <v>0</v>
      </c>
      <c r="FH314" s="451"/>
      <c r="FI314" s="451"/>
      <c r="FJ314" s="451"/>
      <c r="FK314" s="479">
        <f t="shared" si="155"/>
        <v>0</v>
      </c>
      <c r="FL314" s="479"/>
      <c r="FM314" s="479"/>
      <c r="FN314" s="479"/>
      <c r="FO314" s="479"/>
      <c r="FP314" s="479"/>
      <c r="FQ314" s="479"/>
      <c r="FR314" s="451">
        <v>0</v>
      </c>
      <c r="FS314" s="451"/>
      <c r="FT314" s="451"/>
      <c r="FU314" s="451"/>
      <c r="FV314" s="451"/>
      <c r="FW314" s="451"/>
      <c r="FX314" s="451"/>
      <c r="FY314" s="451">
        <v>0</v>
      </c>
      <c r="FZ314" s="451"/>
      <c r="GA314" s="451"/>
      <c r="GB314" s="451"/>
      <c r="GC314" s="451"/>
      <c r="GD314" s="451"/>
      <c r="GE314" s="451"/>
      <c r="GF314" s="480">
        <f t="shared" si="156"/>
        <v>0</v>
      </c>
      <c r="GG314" s="480"/>
      <c r="GH314" s="480"/>
      <c r="GI314" s="480"/>
      <c r="GJ314" s="480"/>
      <c r="GK314" s="480"/>
      <c r="GL314" s="480"/>
      <c r="GM314" s="451">
        <v>0</v>
      </c>
      <c r="GN314" s="451"/>
      <c r="GO314" s="451"/>
      <c r="GP314" s="451"/>
      <c r="GQ314" s="451"/>
      <c r="GR314" s="451"/>
      <c r="GS314" s="451"/>
      <c r="GT314" s="480">
        <f t="shared" si="157"/>
        <v>0</v>
      </c>
      <c r="GU314" s="480"/>
      <c r="GV314" s="480"/>
      <c r="GW314" s="480"/>
      <c r="GX314" s="480"/>
      <c r="GY314" s="480"/>
      <c r="GZ314" s="480"/>
    </row>
    <row r="315" spans="2:208" ht="12.75" customHeight="1">
      <c r="B315" s="448" t="s">
        <v>535</v>
      </c>
      <c r="C315" s="449"/>
      <c r="D315" s="449"/>
      <c r="E315" s="449"/>
      <c r="F315" s="449"/>
      <c r="G315" s="449"/>
      <c r="H315" s="449"/>
      <c r="I315" s="449"/>
      <c r="J315" s="449"/>
      <c r="K315" s="449"/>
      <c r="L315" s="449"/>
      <c r="M315" s="449"/>
      <c r="N315" s="449"/>
      <c r="O315" s="449"/>
      <c r="P315" s="449"/>
      <c r="Q315" s="449"/>
      <c r="R315" s="449"/>
      <c r="S315" s="449"/>
      <c r="T315" s="449"/>
      <c r="U315" s="449"/>
      <c r="V315" s="449"/>
      <c r="W315" s="450"/>
      <c r="X315" s="451">
        <v>0</v>
      </c>
      <c r="Y315" s="451"/>
      <c r="Z315" s="451"/>
      <c r="AA315" s="451"/>
      <c r="AB315" s="451"/>
      <c r="AC315" s="451"/>
      <c r="AD315" s="451"/>
      <c r="AE315" s="451">
        <v>0</v>
      </c>
      <c r="AF315" s="451"/>
      <c r="AG315" s="451"/>
      <c r="AH315" s="451"/>
      <c r="AI315" s="451"/>
      <c r="AJ315" s="451"/>
      <c r="AK315" s="451"/>
      <c r="AL315" s="479">
        <f t="shared" si="150"/>
        <v>0</v>
      </c>
      <c r="AM315" s="479"/>
      <c r="AN315" s="479"/>
      <c r="AO315" s="479"/>
      <c r="AP315" s="479"/>
      <c r="AQ315" s="479"/>
      <c r="AR315" s="479"/>
      <c r="AS315" s="451">
        <v>0</v>
      </c>
      <c r="AT315" s="451"/>
      <c r="AU315" s="451"/>
      <c r="AV315" s="451"/>
      <c r="AW315" s="451"/>
      <c r="AX315" s="451"/>
      <c r="AY315" s="451"/>
      <c r="AZ315" s="92"/>
      <c r="BA315" s="92"/>
      <c r="BB315" s="451">
        <v>0</v>
      </c>
      <c r="BC315" s="451"/>
      <c r="BD315" s="451"/>
      <c r="BE315" s="451"/>
      <c r="BF315" s="451">
        <v>0</v>
      </c>
      <c r="BG315" s="451"/>
      <c r="BH315" s="451"/>
      <c r="BI315" s="451"/>
      <c r="BJ315" s="479">
        <f t="shared" si="151"/>
        <v>0</v>
      </c>
      <c r="BK315" s="479"/>
      <c r="BL315" s="479"/>
      <c r="BM315" s="479"/>
      <c r="BN315" s="479"/>
      <c r="BO315" s="479"/>
      <c r="BP315" s="479"/>
      <c r="BQ315" s="451">
        <v>0</v>
      </c>
      <c r="BR315" s="451"/>
      <c r="BS315" s="451"/>
      <c r="BT315" s="451"/>
      <c r="BU315" s="451"/>
      <c r="BV315" s="451"/>
      <c r="BW315" s="451"/>
      <c r="BX315" s="451">
        <v>0</v>
      </c>
      <c r="BY315" s="451"/>
      <c r="BZ315" s="451"/>
      <c r="CA315" s="451"/>
      <c r="CB315" s="451"/>
      <c r="CC315" s="451"/>
      <c r="CD315" s="451"/>
      <c r="CE315" s="480">
        <f t="shared" si="152"/>
        <v>0</v>
      </c>
      <c r="CF315" s="480"/>
      <c r="CG315" s="480"/>
      <c r="CH315" s="480"/>
      <c r="CI315" s="480"/>
      <c r="CJ315" s="480"/>
      <c r="CK315" s="480"/>
      <c r="CL315" s="451">
        <v>0</v>
      </c>
      <c r="CM315" s="451"/>
      <c r="CN315" s="451"/>
      <c r="CO315" s="451"/>
      <c r="CP315" s="451"/>
      <c r="CQ315" s="451"/>
      <c r="CR315" s="451"/>
      <c r="CS315" s="480">
        <f t="shared" si="153"/>
        <v>0</v>
      </c>
      <c r="CT315" s="480"/>
      <c r="CU315" s="480"/>
      <c r="CV315" s="480"/>
      <c r="CW315" s="480"/>
      <c r="CX315" s="480"/>
      <c r="CY315" s="480"/>
      <c r="DB315" s="448" t="s">
        <v>581</v>
      </c>
      <c r="DC315" s="449"/>
      <c r="DD315" s="449"/>
      <c r="DE315" s="449"/>
      <c r="DF315" s="449"/>
      <c r="DG315" s="449"/>
      <c r="DH315" s="449"/>
      <c r="DI315" s="449"/>
      <c r="DJ315" s="449"/>
      <c r="DK315" s="449"/>
      <c r="DL315" s="449"/>
      <c r="DM315" s="449"/>
      <c r="DN315" s="449"/>
      <c r="DO315" s="449"/>
      <c r="DP315" s="449"/>
      <c r="DQ315" s="449"/>
      <c r="DR315" s="449"/>
      <c r="DS315" s="449"/>
      <c r="DT315" s="449"/>
      <c r="DU315" s="449"/>
      <c r="DV315" s="449"/>
      <c r="DW315" s="450"/>
      <c r="DX315" s="451">
        <v>0</v>
      </c>
      <c r="DY315" s="451"/>
      <c r="DZ315" s="451"/>
      <c r="EA315" s="451"/>
      <c r="EB315" s="451"/>
      <c r="EC315" s="451"/>
      <c r="ED315" s="451"/>
      <c r="EE315" s="451">
        <v>0</v>
      </c>
      <c r="EF315" s="451"/>
      <c r="EG315" s="451"/>
      <c r="EH315" s="451"/>
      <c r="EI315" s="451"/>
      <c r="EJ315" s="451"/>
      <c r="EK315" s="451"/>
      <c r="EL315" s="479">
        <f t="shared" si="154"/>
        <v>0</v>
      </c>
      <c r="EM315" s="479"/>
      <c r="EN315" s="479"/>
      <c r="EO315" s="479"/>
      <c r="EP315" s="479"/>
      <c r="EQ315" s="479"/>
      <c r="ER315" s="479"/>
      <c r="ES315" s="451">
        <v>0</v>
      </c>
      <c r="ET315" s="451"/>
      <c r="EU315" s="451"/>
      <c r="EV315" s="451"/>
      <c r="EW315" s="451"/>
      <c r="EX315" s="451"/>
      <c r="EY315" s="451"/>
      <c r="EZ315" s="92"/>
      <c r="FA315" s="92"/>
      <c r="FB315" s="92"/>
      <c r="FC315" s="451">
        <v>0</v>
      </c>
      <c r="FD315" s="451"/>
      <c r="FE315" s="451"/>
      <c r="FF315" s="451"/>
      <c r="FG315" s="451">
        <v>0</v>
      </c>
      <c r="FH315" s="451"/>
      <c r="FI315" s="451"/>
      <c r="FJ315" s="451"/>
      <c r="FK315" s="479">
        <f t="shared" si="155"/>
        <v>0</v>
      </c>
      <c r="FL315" s="479"/>
      <c r="FM315" s="479"/>
      <c r="FN315" s="479"/>
      <c r="FO315" s="479"/>
      <c r="FP315" s="479"/>
      <c r="FQ315" s="479"/>
      <c r="FR315" s="451">
        <v>0</v>
      </c>
      <c r="FS315" s="451"/>
      <c r="FT315" s="451"/>
      <c r="FU315" s="451"/>
      <c r="FV315" s="451"/>
      <c r="FW315" s="451"/>
      <c r="FX315" s="451"/>
      <c r="FY315" s="451">
        <v>0</v>
      </c>
      <c r="FZ315" s="451"/>
      <c r="GA315" s="451"/>
      <c r="GB315" s="451"/>
      <c r="GC315" s="451"/>
      <c r="GD315" s="451"/>
      <c r="GE315" s="451"/>
      <c r="GF315" s="480">
        <f t="shared" si="156"/>
        <v>0</v>
      </c>
      <c r="GG315" s="480"/>
      <c r="GH315" s="480"/>
      <c r="GI315" s="480"/>
      <c r="GJ315" s="480"/>
      <c r="GK315" s="480"/>
      <c r="GL315" s="480"/>
      <c r="GM315" s="451">
        <v>0</v>
      </c>
      <c r="GN315" s="451"/>
      <c r="GO315" s="451"/>
      <c r="GP315" s="451"/>
      <c r="GQ315" s="451"/>
      <c r="GR315" s="451"/>
      <c r="GS315" s="451"/>
      <c r="GT315" s="480">
        <f t="shared" si="157"/>
        <v>0</v>
      </c>
      <c r="GU315" s="480"/>
      <c r="GV315" s="480"/>
      <c r="GW315" s="480"/>
      <c r="GX315" s="480"/>
      <c r="GY315" s="480"/>
      <c r="GZ315" s="480"/>
    </row>
    <row r="316" spans="2:208" ht="12.75" customHeight="1">
      <c r="B316" s="448" t="s">
        <v>536</v>
      </c>
      <c r="C316" s="449"/>
      <c r="D316" s="449"/>
      <c r="E316" s="449"/>
      <c r="F316" s="449"/>
      <c r="G316" s="449"/>
      <c r="H316" s="449"/>
      <c r="I316" s="449"/>
      <c r="J316" s="449"/>
      <c r="K316" s="449"/>
      <c r="L316" s="449"/>
      <c r="M316" s="449"/>
      <c r="N316" s="449"/>
      <c r="O316" s="449"/>
      <c r="P316" s="449"/>
      <c r="Q316" s="449"/>
      <c r="R316" s="449"/>
      <c r="S316" s="449"/>
      <c r="T316" s="449"/>
      <c r="U316" s="449"/>
      <c r="V316" s="449"/>
      <c r="W316" s="450"/>
      <c r="X316" s="451">
        <v>0</v>
      </c>
      <c r="Y316" s="451"/>
      <c r="Z316" s="451"/>
      <c r="AA316" s="451"/>
      <c r="AB316" s="451"/>
      <c r="AC316" s="451"/>
      <c r="AD316" s="451"/>
      <c r="AE316" s="451">
        <v>0</v>
      </c>
      <c r="AF316" s="451"/>
      <c r="AG316" s="451"/>
      <c r="AH316" s="451"/>
      <c r="AI316" s="451"/>
      <c r="AJ316" s="451"/>
      <c r="AK316" s="451"/>
      <c r="AL316" s="479">
        <f t="shared" si="150"/>
        <v>0</v>
      </c>
      <c r="AM316" s="479"/>
      <c r="AN316" s="479"/>
      <c r="AO316" s="479"/>
      <c r="AP316" s="479"/>
      <c r="AQ316" s="479"/>
      <c r="AR316" s="479"/>
      <c r="AS316" s="451">
        <v>0</v>
      </c>
      <c r="AT316" s="451"/>
      <c r="AU316" s="451"/>
      <c r="AV316" s="451"/>
      <c r="AW316" s="451"/>
      <c r="AX316" s="451"/>
      <c r="AY316" s="451"/>
      <c r="AZ316" s="92"/>
      <c r="BA316" s="92"/>
      <c r="BB316" s="451">
        <v>0</v>
      </c>
      <c r="BC316" s="451"/>
      <c r="BD316" s="451"/>
      <c r="BE316" s="451"/>
      <c r="BF316" s="451">
        <v>0</v>
      </c>
      <c r="BG316" s="451"/>
      <c r="BH316" s="451"/>
      <c r="BI316" s="451"/>
      <c r="BJ316" s="479">
        <f t="shared" si="151"/>
        <v>0</v>
      </c>
      <c r="BK316" s="479"/>
      <c r="BL316" s="479"/>
      <c r="BM316" s="479"/>
      <c r="BN316" s="479"/>
      <c r="BO316" s="479"/>
      <c r="BP316" s="479"/>
      <c r="BQ316" s="451">
        <v>0</v>
      </c>
      <c r="BR316" s="451"/>
      <c r="BS316" s="451"/>
      <c r="BT316" s="451"/>
      <c r="BU316" s="451"/>
      <c r="BV316" s="451"/>
      <c r="BW316" s="451"/>
      <c r="BX316" s="451">
        <v>0</v>
      </c>
      <c r="BY316" s="451"/>
      <c r="BZ316" s="451"/>
      <c r="CA316" s="451"/>
      <c r="CB316" s="451"/>
      <c r="CC316" s="451"/>
      <c r="CD316" s="451"/>
      <c r="CE316" s="480">
        <f t="shared" si="152"/>
        <v>0</v>
      </c>
      <c r="CF316" s="480"/>
      <c r="CG316" s="480"/>
      <c r="CH316" s="480"/>
      <c r="CI316" s="480"/>
      <c r="CJ316" s="480"/>
      <c r="CK316" s="480"/>
      <c r="CL316" s="451">
        <v>0</v>
      </c>
      <c r="CM316" s="451"/>
      <c r="CN316" s="451"/>
      <c r="CO316" s="451"/>
      <c r="CP316" s="451"/>
      <c r="CQ316" s="451"/>
      <c r="CR316" s="451"/>
      <c r="CS316" s="480">
        <f t="shared" si="153"/>
        <v>0</v>
      </c>
      <c r="CT316" s="480"/>
      <c r="CU316" s="480"/>
      <c r="CV316" s="480"/>
      <c r="CW316" s="480"/>
      <c r="CX316" s="480"/>
      <c r="CY316" s="480"/>
      <c r="DB316" s="448" t="s">
        <v>582</v>
      </c>
      <c r="DC316" s="449"/>
      <c r="DD316" s="449"/>
      <c r="DE316" s="449"/>
      <c r="DF316" s="449"/>
      <c r="DG316" s="449"/>
      <c r="DH316" s="449"/>
      <c r="DI316" s="449"/>
      <c r="DJ316" s="449"/>
      <c r="DK316" s="449"/>
      <c r="DL316" s="449"/>
      <c r="DM316" s="449"/>
      <c r="DN316" s="449"/>
      <c r="DO316" s="449"/>
      <c r="DP316" s="449"/>
      <c r="DQ316" s="449"/>
      <c r="DR316" s="449"/>
      <c r="DS316" s="449"/>
      <c r="DT316" s="449"/>
      <c r="DU316" s="449"/>
      <c r="DV316" s="449"/>
      <c r="DW316" s="450"/>
      <c r="DX316" s="451">
        <v>0</v>
      </c>
      <c r="DY316" s="451"/>
      <c r="DZ316" s="451"/>
      <c r="EA316" s="451"/>
      <c r="EB316" s="451"/>
      <c r="EC316" s="451"/>
      <c r="ED316" s="451"/>
      <c r="EE316" s="451">
        <v>0</v>
      </c>
      <c r="EF316" s="451"/>
      <c r="EG316" s="451"/>
      <c r="EH316" s="451"/>
      <c r="EI316" s="451"/>
      <c r="EJ316" s="451"/>
      <c r="EK316" s="451"/>
      <c r="EL316" s="479">
        <f t="shared" si="154"/>
        <v>0</v>
      </c>
      <c r="EM316" s="479"/>
      <c r="EN316" s="479"/>
      <c r="EO316" s="479"/>
      <c r="EP316" s="479"/>
      <c r="EQ316" s="479"/>
      <c r="ER316" s="479"/>
      <c r="ES316" s="451">
        <v>0</v>
      </c>
      <c r="ET316" s="451"/>
      <c r="EU316" s="451"/>
      <c r="EV316" s="451"/>
      <c r="EW316" s="451"/>
      <c r="EX316" s="451"/>
      <c r="EY316" s="451"/>
      <c r="EZ316" s="92"/>
      <c r="FA316" s="92"/>
      <c r="FB316" s="92"/>
      <c r="FC316" s="451">
        <v>0</v>
      </c>
      <c r="FD316" s="451"/>
      <c r="FE316" s="451"/>
      <c r="FF316" s="451"/>
      <c r="FG316" s="451">
        <v>0</v>
      </c>
      <c r="FH316" s="451"/>
      <c r="FI316" s="451"/>
      <c r="FJ316" s="451"/>
      <c r="FK316" s="479">
        <f t="shared" si="155"/>
        <v>0</v>
      </c>
      <c r="FL316" s="479"/>
      <c r="FM316" s="479"/>
      <c r="FN316" s="479"/>
      <c r="FO316" s="479"/>
      <c r="FP316" s="479"/>
      <c r="FQ316" s="479"/>
      <c r="FR316" s="451">
        <v>0</v>
      </c>
      <c r="FS316" s="451"/>
      <c r="FT316" s="451"/>
      <c r="FU316" s="451"/>
      <c r="FV316" s="451"/>
      <c r="FW316" s="451"/>
      <c r="FX316" s="451"/>
      <c r="FY316" s="451">
        <v>0</v>
      </c>
      <c r="FZ316" s="451"/>
      <c r="GA316" s="451"/>
      <c r="GB316" s="451"/>
      <c r="GC316" s="451"/>
      <c r="GD316" s="451"/>
      <c r="GE316" s="451"/>
      <c r="GF316" s="480">
        <f t="shared" si="156"/>
        <v>0</v>
      </c>
      <c r="GG316" s="480"/>
      <c r="GH316" s="480"/>
      <c r="GI316" s="480"/>
      <c r="GJ316" s="480"/>
      <c r="GK316" s="480"/>
      <c r="GL316" s="480"/>
      <c r="GM316" s="451">
        <v>0</v>
      </c>
      <c r="GN316" s="451"/>
      <c r="GO316" s="451"/>
      <c r="GP316" s="451"/>
      <c r="GQ316" s="451"/>
      <c r="GR316" s="451"/>
      <c r="GS316" s="451"/>
      <c r="GT316" s="480">
        <f t="shared" si="157"/>
        <v>0</v>
      </c>
      <c r="GU316" s="480"/>
      <c r="GV316" s="480"/>
      <c r="GW316" s="480"/>
      <c r="GX316" s="480"/>
      <c r="GY316" s="480"/>
      <c r="GZ316" s="480"/>
    </row>
    <row r="317" spans="2:208" ht="12.75" customHeight="1">
      <c r="B317" s="522" t="s">
        <v>537</v>
      </c>
      <c r="C317" s="523"/>
      <c r="D317" s="523"/>
      <c r="E317" s="523"/>
      <c r="F317" s="523"/>
      <c r="G317" s="523"/>
      <c r="H317" s="523"/>
      <c r="I317" s="523"/>
      <c r="J317" s="523"/>
      <c r="K317" s="523"/>
      <c r="L317" s="523"/>
      <c r="M317" s="523"/>
      <c r="N317" s="523"/>
      <c r="O317" s="523"/>
      <c r="P317" s="523"/>
      <c r="Q317" s="523"/>
      <c r="R317" s="523"/>
      <c r="S317" s="523"/>
      <c r="T317" s="523"/>
      <c r="U317" s="523"/>
      <c r="V317" s="523"/>
      <c r="W317" s="524"/>
      <c r="X317" s="451">
        <v>0</v>
      </c>
      <c r="Y317" s="451"/>
      <c r="Z317" s="451"/>
      <c r="AA317" s="451"/>
      <c r="AB317" s="451"/>
      <c r="AC317" s="451"/>
      <c r="AD317" s="451"/>
      <c r="AE317" s="451">
        <v>0</v>
      </c>
      <c r="AF317" s="451"/>
      <c r="AG317" s="451"/>
      <c r="AH317" s="451"/>
      <c r="AI317" s="451"/>
      <c r="AJ317" s="451"/>
      <c r="AK317" s="451"/>
      <c r="AL317" s="479">
        <f t="shared" si="150"/>
        <v>0</v>
      </c>
      <c r="AM317" s="479"/>
      <c r="AN317" s="479"/>
      <c r="AO317" s="479"/>
      <c r="AP317" s="479"/>
      <c r="AQ317" s="479"/>
      <c r="AR317" s="479"/>
      <c r="AS317" s="451">
        <v>0</v>
      </c>
      <c r="AT317" s="451"/>
      <c r="AU317" s="451"/>
      <c r="AV317" s="451"/>
      <c r="AW317" s="451"/>
      <c r="AX317" s="451"/>
      <c r="AY317" s="451"/>
      <c r="AZ317" s="92"/>
      <c r="BA317" s="92"/>
      <c r="BB317" s="451">
        <v>0</v>
      </c>
      <c r="BC317" s="451"/>
      <c r="BD317" s="451"/>
      <c r="BE317" s="451"/>
      <c r="BF317" s="451">
        <v>0</v>
      </c>
      <c r="BG317" s="451"/>
      <c r="BH317" s="451"/>
      <c r="BI317" s="451"/>
      <c r="BJ317" s="479">
        <f t="shared" si="151"/>
        <v>0</v>
      </c>
      <c r="BK317" s="479"/>
      <c r="BL317" s="479"/>
      <c r="BM317" s="479"/>
      <c r="BN317" s="479"/>
      <c r="BO317" s="479"/>
      <c r="BP317" s="479"/>
      <c r="BQ317" s="451">
        <v>0</v>
      </c>
      <c r="BR317" s="451"/>
      <c r="BS317" s="451"/>
      <c r="BT317" s="451"/>
      <c r="BU317" s="451"/>
      <c r="BV317" s="451"/>
      <c r="BW317" s="451"/>
      <c r="BX317" s="451">
        <v>0</v>
      </c>
      <c r="BY317" s="451"/>
      <c r="BZ317" s="451"/>
      <c r="CA317" s="451"/>
      <c r="CB317" s="451"/>
      <c r="CC317" s="451"/>
      <c r="CD317" s="451"/>
      <c r="CE317" s="480">
        <f t="shared" si="152"/>
        <v>0</v>
      </c>
      <c r="CF317" s="480"/>
      <c r="CG317" s="480"/>
      <c r="CH317" s="480"/>
      <c r="CI317" s="480"/>
      <c r="CJ317" s="480"/>
      <c r="CK317" s="480"/>
      <c r="CL317" s="451">
        <v>0</v>
      </c>
      <c r="CM317" s="451"/>
      <c r="CN317" s="451"/>
      <c r="CO317" s="451"/>
      <c r="CP317" s="451"/>
      <c r="CQ317" s="451"/>
      <c r="CR317" s="451"/>
      <c r="CS317" s="480">
        <f t="shared" si="153"/>
        <v>0</v>
      </c>
      <c r="CT317" s="480"/>
      <c r="CU317" s="480"/>
      <c r="CV317" s="480"/>
      <c r="CW317" s="480"/>
      <c r="CX317" s="480"/>
      <c r="CY317" s="480"/>
      <c r="DB317" s="522" t="s">
        <v>583</v>
      </c>
      <c r="DC317" s="523"/>
      <c r="DD317" s="523"/>
      <c r="DE317" s="523"/>
      <c r="DF317" s="523"/>
      <c r="DG317" s="523"/>
      <c r="DH317" s="523"/>
      <c r="DI317" s="523"/>
      <c r="DJ317" s="523"/>
      <c r="DK317" s="523"/>
      <c r="DL317" s="523"/>
      <c r="DM317" s="523"/>
      <c r="DN317" s="523"/>
      <c r="DO317" s="523"/>
      <c r="DP317" s="523"/>
      <c r="DQ317" s="523"/>
      <c r="DR317" s="523"/>
      <c r="DS317" s="523"/>
      <c r="DT317" s="523"/>
      <c r="DU317" s="523"/>
      <c r="DV317" s="523"/>
      <c r="DW317" s="524"/>
      <c r="DX317" s="451">
        <v>0</v>
      </c>
      <c r="DY317" s="451"/>
      <c r="DZ317" s="451"/>
      <c r="EA317" s="451"/>
      <c r="EB317" s="451"/>
      <c r="EC317" s="451"/>
      <c r="ED317" s="451"/>
      <c r="EE317" s="451">
        <v>0</v>
      </c>
      <c r="EF317" s="451"/>
      <c r="EG317" s="451"/>
      <c r="EH317" s="451"/>
      <c r="EI317" s="451"/>
      <c r="EJ317" s="451"/>
      <c r="EK317" s="451"/>
      <c r="EL317" s="479">
        <f t="shared" si="154"/>
        <v>0</v>
      </c>
      <c r="EM317" s="479"/>
      <c r="EN317" s="479"/>
      <c r="EO317" s="479"/>
      <c r="EP317" s="479"/>
      <c r="EQ317" s="479"/>
      <c r="ER317" s="479"/>
      <c r="ES317" s="451">
        <v>0</v>
      </c>
      <c r="ET317" s="451"/>
      <c r="EU317" s="451"/>
      <c r="EV317" s="451"/>
      <c r="EW317" s="451"/>
      <c r="EX317" s="451"/>
      <c r="EY317" s="451"/>
      <c r="EZ317" s="92"/>
      <c r="FA317" s="92"/>
      <c r="FB317" s="92"/>
      <c r="FC317" s="451">
        <v>0</v>
      </c>
      <c r="FD317" s="451"/>
      <c r="FE317" s="451"/>
      <c r="FF317" s="451"/>
      <c r="FG317" s="451">
        <v>0</v>
      </c>
      <c r="FH317" s="451"/>
      <c r="FI317" s="451"/>
      <c r="FJ317" s="451"/>
      <c r="FK317" s="479">
        <f t="shared" si="155"/>
        <v>0</v>
      </c>
      <c r="FL317" s="479"/>
      <c r="FM317" s="479"/>
      <c r="FN317" s="479"/>
      <c r="FO317" s="479"/>
      <c r="FP317" s="479"/>
      <c r="FQ317" s="479"/>
      <c r="FR317" s="451">
        <v>0</v>
      </c>
      <c r="FS317" s="451"/>
      <c r="FT317" s="451"/>
      <c r="FU317" s="451"/>
      <c r="FV317" s="451"/>
      <c r="FW317" s="451"/>
      <c r="FX317" s="451"/>
      <c r="FY317" s="451">
        <v>0</v>
      </c>
      <c r="FZ317" s="451"/>
      <c r="GA317" s="451"/>
      <c r="GB317" s="451"/>
      <c r="GC317" s="451"/>
      <c r="GD317" s="451"/>
      <c r="GE317" s="451"/>
      <c r="GF317" s="480">
        <f t="shared" si="156"/>
        <v>0</v>
      </c>
      <c r="GG317" s="480"/>
      <c r="GH317" s="480"/>
      <c r="GI317" s="480"/>
      <c r="GJ317" s="480"/>
      <c r="GK317" s="480"/>
      <c r="GL317" s="480"/>
      <c r="GM317" s="451">
        <v>0</v>
      </c>
      <c r="GN317" s="451"/>
      <c r="GO317" s="451"/>
      <c r="GP317" s="451"/>
      <c r="GQ317" s="451"/>
      <c r="GR317" s="451"/>
      <c r="GS317" s="451"/>
      <c r="GT317" s="480">
        <f t="shared" si="157"/>
        <v>0</v>
      </c>
      <c r="GU317" s="480"/>
      <c r="GV317" s="480"/>
      <c r="GW317" s="480"/>
      <c r="GX317" s="480"/>
      <c r="GY317" s="480"/>
      <c r="GZ317" s="480"/>
    </row>
    <row r="318" spans="2:208" ht="12.75" customHeight="1" thickBot="1">
      <c r="B318" s="516" t="s">
        <v>538</v>
      </c>
      <c r="C318" s="517"/>
      <c r="D318" s="517"/>
      <c r="E318" s="517"/>
      <c r="F318" s="517"/>
      <c r="G318" s="517"/>
      <c r="H318" s="517"/>
      <c r="I318" s="517"/>
      <c r="J318" s="517"/>
      <c r="K318" s="517"/>
      <c r="L318" s="517"/>
      <c r="M318" s="517"/>
      <c r="N318" s="517"/>
      <c r="O318" s="517"/>
      <c r="P318" s="517"/>
      <c r="Q318" s="517"/>
      <c r="R318" s="517"/>
      <c r="S318" s="517"/>
      <c r="T318" s="517"/>
      <c r="U318" s="517"/>
      <c r="V318" s="517"/>
      <c r="W318" s="518"/>
      <c r="X318" s="482">
        <f>SUM(X310:AD317)</f>
        <v>0</v>
      </c>
      <c r="Y318" s="482"/>
      <c r="Z318" s="482"/>
      <c r="AA318" s="482"/>
      <c r="AB318" s="482"/>
      <c r="AC318" s="482"/>
      <c r="AD318" s="482"/>
      <c r="AE318" s="482">
        <f>SUM(AE310:AK317)</f>
        <v>0</v>
      </c>
      <c r="AF318" s="482"/>
      <c r="AG318" s="482"/>
      <c r="AH318" s="482"/>
      <c r="AI318" s="482"/>
      <c r="AJ318" s="482"/>
      <c r="AK318" s="482"/>
      <c r="AL318" s="482">
        <f>SUM(AL310:AR317)</f>
        <v>0</v>
      </c>
      <c r="AM318" s="482"/>
      <c r="AN318" s="482"/>
      <c r="AO318" s="482"/>
      <c r="AP318" s="482"/>
      <c r="AQ318" s="482"/>
      <c r="AR318" s="482"/>
      <c r="AS318" s="482">
        <f>SUM(AS310:AY317)</f>
        <v>0</v>
      </c>
      <c r="AT318" s="482"/>
      <c r="AU318" s="482"/>
      <c r="AV318" s="482"/>
      <c r="AW318" s="482"/>
      <c r="AX318" s="482"/>
      <c r="AY318" s="482"/>
      <c r="BB318" s="482">
        <f>SUM(BB310:BE317)</f>
        <v>0</v>
      </c>
      <c r="BC318" s="482"/>
      <c r="BD318" s="482"/>
      <c r="BE318" s="482"/>
      <c r="BF318" s="482">
        <f>SUM(BF310:BI317)</f>
        <v>0</v>
      </c>
      <c r="BG318" s="482"/>
      <c r="BH318" s="482"/>
      <c r="BI318" s="482"/>
      <c r="BJ318" s="482">
        <f>SUM(BJ310:BP317)</f>
        <v>0</v>
      </c>
      <c r="BK318" s="482"/>
      <c r="BL318" s="482"/>
      <c r="BM318" s="482"/>
      <c r="BN318" s="482"/>
      <c r="BO318" s="482"/>
      <c r="BP318" s="482"/>
      <c r="BQ318" s="482">
        <f>SUM(BQ310:BW317)</f>
        <v>0</v>
      </c>
      <c r="BR318" s="482"/>
      <c r="BS318" s="482"/>
      <c r="BT318" s="482"/>
      <c r="BU318" s="482"/>
      <c r="BV318" s="482"/>
      <c r="BW318" s="482"/>
      <c r="BX318" s="482">
        <f>SUM(BX310:CD317)</f>
        <v>0</v>
      </c>
      <c r="BY318" s="482"/>
      <c r="BZ318" s="482"/>
      <c r="CA318" s="482"/>
      <c r="CB318" s="482"/>
      <c r="CC318" s="482"/>
      <c r="CD318" s="482"/>
      <c r="CE318" s="482">
        <f>SUM(CE310:CK317)</f>
        <v>0</v>
      </c>
      <c r="CF318" s="482"/>
      <c r="CG318" s="482"/>
      <c r="CH318" s="482"/>
      <c r="CI318" s="482"/>
      <c r="CJ318" s="482"/>
      <c r="CK318" s="482"/>
      <c r="CL318" s="482">
        <f>SUM(CL310:CR317)</f>
        <v>0</v>
      </c>
      <c r="CM318" s="482"/>
      <c r="CN318" s="482"/>
      <c r="CO318" s="482"/>
      <c r="CP318" s="482"/>
      <c r="CQ318" s="482"/>
      <c r="CR318" s="482"/>
      <c r="CS318" s="482">
        <f>SUM(CS310:CY317)</f>
        <v>0</v>
      </c>
      <c r="CT318" s="482"/>
      <c r="CU318" s="482"/>
      <c r="CV318" s="482"/>
      <c r="CW318" s="482"/>
      <c r="CX318" s="482"/>
      <c r="CY318" s="482"/>
      <c r="DB318" s="516" t="s">
        <v>584</v>
      </c>
      <c r="DC318" s="517"/>
      <c r="DD318" s="517"/>
      <c r="DE318" s="517"/>
      <c r="DF318" s="517"/>
      <c r="DG318" s="517"/>
      <c r="DH318" s="517"/>
      <c r="DI318" s="517"/>
      <c r="DJ318" s="517"/>
      <c r="DK318" s="517"/>
      <c r="DL318" s="517"/>
      <c r="DM318" s="517"/>
      <c r="DN318" s="517"/>
      <c r="DO318" s="517"/>
      <c r="DP318" s="517"/>
      <c r="DQ318" s="517"/>
      <c r="DR318" s="517"/>
      <c r="DS318" s="517"/>
      <c r="DT318" s="517"/>
      <c r="DU318" s="517"/>
      <c r="DV318" s="517"/>
      <c r="DW318" s="518"/>
      <c r="DX318" s="482">
        <f>SUM(DX310:ED317)</f>
        <v>0</v>
      </c>
      <c r="DY318" s="482"/>
      <c r="DZ318" s="482"/>
      <c r="EA318" s="482"/>
      <c r="EB318" s="482"/>
      <c r="EC318" s="482"/>
      <c r="ED318" s="482"/>
      <c r="EE318" s="482">
        <f>SUM(EE310:EK317)</f>
        <v>0</v>
      </c>
      <c r="EF318" s="482"/>
      <c r="EG318" s="482"/>
      <c r="EH318" s="482"/>
      <c r="EI318" s="482"/>
      <c r="EJ318" s="482"/>
      <c r="EK318" s="482"/>
      <c r="EL318" s="482">
        <f>SUM(EL310:ER317)</f>
        <v>0</v>
      </c>
      <c r="EM318" s="482"/>
      <c r="EN318" s="482"/>
      <c r="EO318" s="482"/>
      <c r="EP318" s="482"/>
      <c r="EQ318" s="482"/>
      <c r="ER318" s="482"/>
      <c r="ES318" s="482">
        <f>SUM(ES310:EY317)</f>
        <v>0</v>
      </c>
      <c r="ET318" s="482"/>
      <c r="EU318" s="482"/>
      <c r="EV318" s="482"/>
      <c r="EW318" s="482"/>
      <c r="EX318" s="482"/>
      <c r="EY318" s="482"/>
      <c r="FC318" s="482">
        <f>SUM(FC310:FF317)</f>
        <v>0</v>
      </c>
      <c r="FD318" s="482"/>
      <c r="FE318" s="482"/>
      <c r="FF318" s="482"/>
      <c r="FG318" s="482">
        <f>SUM(FG310:FJ317)</f>
        <v>0</v>
      </c>
      <c r="FH318" s="482"/>
      <c r="FI318" s="482"/>
      <c r="FJ318" s="482"/>
      <c r="FK318" s="482">
        <f>SUM(FK310:FQ317)</f>
        <v>0</v>
      </c>
      <c r="FL318" s="482"/>
      <c r="FM318" s="482"/>
      <c r="FN318" s="482"/>
      <c r="FO318" s="482"/>
      <c r="FP318" s="482"/>
      <c r="FQ318" s="482"/>
      <c r="FR318" s="482">
        <f>SUM(FR310:FX317)</f>
        <v>0</v>
      </c>
      <c r="FS318" s="482"/>
      <c r="FT318" s="482"/>
      <c r="FU318" s="482"/>
      <c r="FV318" s="482"/>
      <c r="FW318" s="482"/>
      <c r="FX318" s="482"/>
      <c r="FY318" s="482">
        <f>SUM(FY310:GE317)</f>
        <v>0</v>
      </c>
      <c r="FZ318" s="482"/>
      <c r="GA318" s="482"/>
      <c r="GB318" s="482"/>
      <c r="GC318" s="482"/>
      <c r="GD318" s="482"/>
      <c r="GE318" s="482"/>
      <c r="GF318" s="482">
        <f>SUM(GF310:GL317)</f>
        <v>0</v>
      </c>
      <c r="GG318" s="482"/>
      <c r="GH318" s="482"/>
      <c r="GI318" s="482"/>
      <c r="GJ318" s="482"/>
      <c r="GK318" s="482"/>
      <c r="GL318" s="482"/>
      <c r="GM318" s="482">
        <f>SUM(GM310:GS317)</f>
        <v>0</v>
      </c>
      <c r="GN318" s="482"/>
      <c r="GO318" s="482"/>
      <c r="GP318" s="482"/>
      <c r="GQ318" s="482"/>
      <c r="GR318" s="482"/>
      <c r="GS318" s="482"/>
      <c r="GT318" s="482">
        <f>SUM(GT310:GZ317)</f>
        <v>0</v>
      </c>
      <c r="GU318" s="482"/>
      <c r="GV318" s="482"/>
      <c r="GW318" s="482"/>
      <c r="GX318" s="482"/>
      <c r="GY318" s="482"/>
      <c r="GZ318" s="482"/>
    </row>
    <row r="319" spans="2:208" ht="12.75" customHeight="1" thickTop="1">
      <c r="B319" s="555">
        <v>62</v>
      </c>
      <c r="C319" s="554"/>
      <c r="D319" s="554"/>
      <c r="E319" s="554"/>
      <c r="F319" s="554"/>
      <c r="G319" s="554"/>
      <c r="H319" s="554"/>
      <c r="I319" s="554"/>
      <c r="J319" s="554"/>
      <c r="K319" s="554"/>
      <c r="L319" s="554"/>
      <c r="M319" s="554"/>
      <c r="N319" s="554"/>
      <c r="O319" s="554"/>
      <c r="P319" s="554"/>
      <c r="Q319" s="554"/>
      <c r="R319" s="554"/>
      <c r="S319" s="554"/>
      <c r="T319" s="554"/>
      <c r="U319" s="554"/>
      <c r="V319" s="554"/>
      <c r="W319" s="554"/>
      <c r="X319" s="483"/>
      <c r="Y319" s="483"/>
      <c r="Z319" s="483"/>
      <c r="AA319" s="483"/>
      <c r="AB319" s="483"/>
      <c r="AC319" s="483"/>
      <c r="AD319" s="483"/>
      <c r="AE319" s="483"/>
      <c r="AF319" s="483"/>
      <c r="AG319" s="483"/>
      <c r="AH319" s="483"/>
      <c r="AI319" s="483"/>
      <c r="AJ319" s="483"/>
      <c r="AK319" s="483"/>
      <c r="AL319" s="483"/>
      <c r="AM319" s="483"/>
      <c r="AN319" s="483"/>
      <c r="AO319" s="483"/>
      <c r="AP319" s="483"/>
      <c r="AQ319" s="483"/>
      <c r="AR319" s="483"/>
      <c r="AS319" s="483"/>
      <c r="AT319" s="483"/>
      <c r="AU319" s="483"/>
      <c r="AV319" s="483"/>
      <c r="AW319" s="483"/>
      <c r="AX319" s="483"/>
      <c r="AY319" s="483"/>
      <c r="BB319" s="483"/>
      <c r="BC319" s="483"/>
      <c r="BD319" s="483"/>
      <c r="BE319" s="483"/>
      <c r="BF319" s="483"/>
      <c r="BG319" s="483"/>
      <c r="BH319" s="483"/>
      <c r="BI319" s="483"/>
      <c r="BJ319" s="483"/>
      <c r="BK319" s="483"/>
      <c r="BL319" s="483"/>
      <c r="BM319" s="483"/>
      <c r="BN319" s="483"/>
      <c r="BO319" s="483"/>
      <c r="BP319" s="483"/>
      <c r="BQ319" s="483"/>
      <c r="BR319" s="483"/>
      <c r="BS319" s="483"/>
      <c r="BT319" s="483"/>
      <c r="BU319" s="483"/>
      <c r="BV319" s="483"/>
      <c r="BW319" s="483"/>
      <c r="BX319" s="483"/>
      <c r="BY319" s="483"/>
      <c r="BZ319" s="483"/>
      <c r="CA319" s="483"/>
      <c r="CB319" s="483"/>
      <c r="CC319" s="483"/>
      <c r="CD319" s="483"/>
      <c r="CE319" s="483"/>
      <c r="CF319" s="483"/>
      <c r="CG319" s="483"/>
      <c r="CH319" s="483"/>
      <c r="CI319" s="483"/>
      <c r="CJ319" s="483"/>
      <c r="CK319" s="483"/>
      <c r="CL319" s="483"/>
      <c r="CM319" s="483"/>
      <c r="CN319" s="483"/>
      <c r="CO319" s="483"/>
      <c r="CP319" s="483"/>
      <c r="CQ319" s="483"/>
      <c r="CR319" s="483"/>
      <c r="CS319" s="483"/>
      <c r="CT319" s="483"/>
      <c r="CU319" s="483"/>
      <c r="CV319" s="483"/>
      <c r="CW319" s="483"/>
      <c r="CX319" s="483"/>
      <c r="CY319" s="483"/>
      <c r="DB319" s="553" t="s">
        <v>1228</v>
      </c>
      <c r="DC319" s="554"/>
      <c r="DD319" s="554"/>
      <c r="DE319" s="554"/>
      <c r="DF319" s="554"/>
      <c r="DG319" s="554"/>
      <c r="DH319" s="554"/>
      <c r="DI319" s="554"/>
      <c r="DJ319" s="554"/>
      <c r="DK319" s="554"/>
      <c r="DL319" s="554"/>
      <c r="DM319" s="554"/>
      <c r="DN319" s="554"/>
      <c r="DO319" s="554"/>
      <c r="DP319" s="554"/>
      <c r="DQ319" s="554"/>
      <c r="DR319" s="554"/>
      <c r="DS319" s="554"/>
      <c r="DT319" s="554"/>
      <c r="DU319" s="554"/>
      <c r="DV319" s="554"/>
      <c r="DW319" s="554"/>
      <c r="DX319" s="483"/>
      <c r="DY319" s="483"/>
      <c r="DZ319" s="483"/>
      <c r="EA319" s="483"/>
      <c r="EB319" s="483"/>
      <c r="EC319" s="483"/>
      <c r="ED319" s="483"/>
      <c r="EE319" s="483"/>
      <c r="EF319" s="483"/>
      <c r="EG319" s="483"/>
      <c r="EH319" s="483"/>
      <c r="EI319" s="483"/>
      <c r="EJ319" s="483"/>
      <c r="EK319" s="483"/>
      <c r="EL319" s="483"/>
      <c r="EM319" s="483"/>
      <c r="EN319" s="483"/>
      <c r="EO319" s="483"/>
      <c r="EP319" s="483"/>
      <c r="EQ319" s="483"/>
      <c r="ER319" s="483"/>
      <c r="ES319" s="483"/>
      <c r="ET319" s="483"/>
      <c r="EU319" s="483"/>
      <c r="EV319" s="483"/>
      <c r="EW319" s="483"/>
      <c r="EX319" s="483"/>
      <c r="EY319" s="483"/>
      <c r="FC319" s="483"/>
      <c r="FD319" s="483"/>
      <c r="FE319" s="483"/>
      <c r="FF319" s="483"/>
      <c r="FG319" s="483"/>
      <c r="FH319" s="483"/>
      <c r="FI319" s="483"/>
      <c r="FJ319" s="483"/>
      <c r="FK319" s="483"/>
      <c r="FL319" s="483"/>
      <c r="FM319" s="483"/>
      <c r="FN319" s="483"/>
      <c r="FO319" s="483"/>
      <c r="FP319" s="483"/>
      <c r="FQ319" s="483"/>
      <c r="FR319" s="483"/>
      <c r="FS319" s="483"/>
      <c r="FT319" s="483"/>
      <c r="FU319" s="483"/>
      <c r="FV319" s="483"/>
      <c r="FW319" s="483"/>
      <c r="FX319" s="483"/>
      <c r="FY319" s="483"/>
      <c r="FZ319" s="483"/>
      <c r="GA319" s="483"/>
      <c r="GB319" s="483"/>
      <c r="GC319" s="483"/>
      <c r="GD319" s="483"/>
      <c r="GE319" s="483"/>
      <c r="GF319" s="483"/>
      <c r="GG319" s="483"/>
      <c r="GH319" s="483"/>
      <c r="GI319" s="483"/>
      <c r="GJ319" s="483"/>
      <c r="GK319" s="483"/>
      <c r="GL319" s="483"/>
      <c r="GM319" s="483"/>
      <c r="GN319" s="483"/>
      <c r="GO319" s="483"/>
      <c r="GP319" s="483"/>
      <c r="GQ319" s="483"/>
      <c r="GR319" s="483"/>
      <c r="GS319" s="483"/>
      <c r="GT319" s="483"/>
      <c r="GU319" s="483"/>
      <c r="GV319" s="483"/>
      <c r="GW319" s="483"/>
      <c r="GX319" s="483"/>
      <c r="GY319" s="483"/>
      <c r="GZ319" s="483"/>
    </row>
    <row r="320" spans="2:208" ht="12.75" customHeight="1">
      <c r="B320" s="448" t="s">
        <v>540</v>
      </c>
      <c r="C320" s="449"/>
      <c r="D320" s="449"/>
      <c r="E320" s="449"/>
      <c r="F320" s="449"/>
      <c r="G320" s="449"/>
      <c r="H320" s="449"/>
      <c r="I320" s="449"/>
      <c r="J320" s="449"/>
      <c r="K320" s="449"/>
      <c r="L320" s="449"/>
      <c r="M320" s="449"/>
      <c r="N320" s="449"/>
      <c r="O320" s="449"/>
      <c r="P320" s="449"/>
      <c r="Q320" s="449"/>
      <c r="R320" s="449"/>
      <c r="S320" s="449"/>
      <c r="T320" s="449"/>
      <c r="U320" s="449"/>
      <c r="V320" s="449"/>
      <c r="W320" s="450"/>
      <c r="X320" s="451">
        <v>0</v>
      </c>
      <c r="Y320" s="451"/>
      <c r="Z320" s="451"/>
      <c r="AA320" s="451"/>
      <c r="AB320" s="451"/>
      <c r="AC320" s="451"/>
      <c r="AD320" s="451"/>
      <c r="AE320" s="451">
        <v>0</v>
      </c>
      <c r="AF320" s="451"/>
      <c r="AG320" s="451"/>
      <c r="AH320" s="451"/>
      <c r="AI320" s="451"/>
      <c r="AJ320" s="451"/>
      <c r="AK320" s="451"/>
      <c r="AL320" s="479">
        <f t="shared" ref="AL320:AL327" si="158">X320-AE320</f>
        <v>0</v>
      </c>
      <c r="AM320" s="479"/>
      <c r="AN320" s="479"/>
      <c r="AO320" s="479"/>
      <c r="AP320" s="479"/>
      <c r="AQ320" s="479"/>
      <c r="AR320" s="479"/>
      <c r="AS320" s="451">
        <v>0</v>
      </c>
      <c r="AT320" s="451"/>
      <c r="AU320" s="451"/>
      <c r="AV320" s="451"/>
      <c r="AW320" s="451"/>
      <c r="AX320" s="451"/>
      <c r="AY320" s="451"/>
      <c r="AZ320" s="92"/>
      <c r="BA320" s="92"/>
      <c r="BB320" s="451">
        <v>0</v>
      </c>
      <c r="BC320" s="451"/>
      <c r="BD320" s="451"/>
      <c r="BE320" s="451"/>
      <c r="BF320" s="451">
        <v>0</v>
      </c>
      <c r="BG320" s="451"/>
      <c r="BH320" s="451"/>
      <c r="BI320" s="451"/>
      <c r="BJ320" s="479">
        <f t="shared" ref="BJ320:BJ327" si="159">BB320-BF320+AS320+AL320+AE320-X320</f>
        <v>0</v>
      </c>
      <c r="BK320" s="479"/>
      <c r="BL320" s="479"/>
      <c r="BM320" s="479"/>
      <c r="BN320" s="479"/>
      <c r="BO320" s="479"/>
      <c r="BP320" s="479"/>
      <c r="BQ320" s="451">
        <v>0</v>
      </c>
      <c r="BR320" s="451"/>
      <c r="BS320" s="451"/>
      <c r="BT320" s="451"/>
      <c r="BU320" s="451"/>
      <c r="BV320" s="451"/>
      <c r="BW320" s="451"/>
      <c r="BX320" s="451">
        <v>0</v>
      </c>
      <c r="BY320" s="451"/>
      <c r="BZ320" s="451"/>
      <c r="CA320" s="451"/>
      <c r="CB320" s="451"/>
      <c r="CC320" s="451"/>
      <c r="CD320" s="451"/>
      <c r="CE320" s="480">
        <f t="shared" ref="CE320:CE327" si="160">BJ320-BQ320-BX320</f>
        <v>0</v>
      </c>
      <c r="CF320" s="480"/>
      <c r="CG320" s="480"/>
      <c r="CH320" s="480"/>
      <c r="CI320" s="480"/>
      <c r="CJ320" s="480"/>
      <c r="CK320" s="480"/>
      <c r="CL320" s="451">
        <v>0</v>
      </c>
      <c r="CM320" s="451"/>
      <c r="CN320" s="451"/>
      <c r="CO320" s="451"/>
      <c r="CP320" s="451"/>
      <c r="CQ320" s="451"/>
      <c r="CR320" s="451"/>
      <c r="CS320" s="480">
        <f t="shared" ref="CS320:CS327" si="161">CL320</f>
        <v>0</v>
      </c>
      <c r="CT320" s="480"/>
      <c r="CU320" s="480"/>
      <c r="CV320" s="480"/>
      <c r="CW320" s="480"/>
      <c r="CX320" s="480"/>
      <c r="CY320" s="480"/>
      <c r="DB320" s="448" t="s">
        <v>585</v>
      </c>
      <c r="DC320" s="449"/>
      <c r="DD320" s="449"/>
      <c r="DE320" s="449"/>
      <c r="DF320" s="449"/>
      <c r="DG320" s="449"/>
      <c r="DH320" s="449"/>
      <c r="DI320" s="449"/>
      <c r="DJ320" s="449"/>
      <c r="DK320" s="449"/>
      <c r="DL320" s="449"/>
      <c r="DM320" s="449"/>
      <c r="DN320" s="449"/>
      <c r="DO320" s="449"/>
      <c r="DP320" s="449"/>
      <c r="DQ320" s="449"/>
      <c r="DR320" s="449"/>
      <c r="DS320" s="449"/>
      <c r="DT320" s="449"/>
      <c r="DU320" s="449"/>
      <c r="DV320" s="449"/>
      <c r="DW320" s="450"/>
      <c r="DX320" s="451">
        <v>0</v>
      </c>
      <c r="DY320" s="451"/>
      <c r="DZ320" s="451"/>
      <c r="EA320" s="451"/>
      <c r="EB320" s="451"/>
      <c r="EC320" s="451"/>
      <c r="ED320" s="451"/>
      <c r="EE320" s="451">
        <v>0</v>
      </c>
      <c r="EF320" s="451"/>
      <c r="EG320" s="451"/>
      <c r="EH320" s="451"/>
      <c r="EI320" s="451"/>
      <c r="EJ320" s="451"/>
      <c r="EK320" s="451"/>
      <c r="EL320" s="479">
        <f t="shared" ref="EL320:EL327" si="162">DX320-EE320</f>
        <v>0</v>
      </c>
      <c r="EM320" s="479"/>
      <c r="EN320" s="479"/>
      <c r="EO320" s="479"/>
      <c r="EP320" s="479"/>
      <c r="EQ320" s="479"/>
      <c r="ER320" s="479"/>
      <c r="ES320" s="451">
        <v>0</v>
      </c>
      <c r="ET320" s="451"/>
      <c r="EU320" s="451"/>
      <c r="EV320" s="451"/>
      <c r="EW320" s="451"/>
      <c r="EX320" s="451"/>
      <c r="EY320" s="451"/>
      <c r="EZ320" s="92"/>
      <c r="FA320" s="92"/>
      <c r="FB320" s="92"/>
      <c r="FC320" s="451">
        <v>0</v>
      </c>
      <c r="FD320" s="451"/>
      <c r="FE320" s="451"/>
      <c r="FF320" s="451"/>
      <c r="FG320" s="451">
        <v>0</v>
      </c>
      <c r="FH320" s="451"/>
      <c r="FI320" s="451"/>
      <c r="FJ320" s="451"/>
      <c r="FK320" s="479">
        <f t="shared" ref="FK320:FK327" si="163">FC320-FG320+ES320+EL320+EE320-DX320</f>
        <v>0</v>
      </c>
      <c r="FL320" s="479"/>
      <c r="FM320" s="479"/>
      <c r="FN320" s="479"/>
      <c r="FO320" s="479"/>
      <c r="FP320" s="479"/>
      <c r="FQ320" s="479"/>
      <c r="FR320" s="451">
        <v>0</v>
      </c>
      <c r="FS320" s="451"/>
      <c r="FT320" s="451"/>
      <c r="FU320" s="451"/>
      <c r="FV320" s="451"/>
      <c r="FW320" s="451"/>
      <c r="FX320" s="451"/>
      <c r="FY320" s="451">
        <v>0</v>
      </c>
      <c r="FZ320" s="451"/>
      <c r="GA320" s="451"/>
      <c r="GB320" s="451"/>
      <c r="GC320" s="451"/>
      <c r="GD320" s="451"/>
      <c r="GE320" s="451"/>
      <c r="GF320" s="480">
        <f t="shared" ref="GF320:GF327" si="164">FK320-FR320-FY320</f>
        <v>0</v>
      </c>
      <c r="GG320" s="480"/>
      <c r="GH320" s="480"/>
      <c r="GI320" s="480"/>
      <c r="GJ320" s="480"/>
      <c r="GK320" s="480"/>
      <c r="GL320" s="480"/>
      <c r="GM320" s="451">
        <v>0</v>
      </c>
      <c r="GN320" s="451"/>
      <c r="GO320" s="451"/>
      <c r="GP320" s="451"/>
      <c r="GQ320" s="451"/>
      <c r="GR320" s="451"/>
      <c r="GS320" s="451"/>
      <c r="GT320" s="480">
        <f t="shared" ref="GT320:GT327" si="165">GM320</f>
        <v>0</v>
      </c>
      <c r="GU320" s="480"/>
      <c r="GV320" s="480"/>
      <c r="GW320" s="480"/>
      <c r="GX320" s="480"/>
      <c r="GY320" s="480"/>
      <c r="GZ320" s="480"/>
    </row>
    <row r="321" spans="2:208" ht="12.75" customHeight="1">
      <c r="B321" s="448" t="s">
        <v>539</v>
      </c>
      <c r="C321" s="449"/>
      <c r="D321" s="449"/>
      <c r="E321" s="449"/>
      <c r="F321" s="449"/>
      <c r="G321" s="449"/>
      <c r="H321" s="449"/>
      <c r="I321" s="449"/>
      <c r="J321" s="449"/>
      <c r="K321" s="449"/>
      <c r="L321" s="449"/>
      <c r="M321" s="449"/>
      <c r="N321" s="449"/>
      <c r="O321" s="449"/>
      <c r="P321" s="449"/>
      <c r="Q321" s="449"/>
      <c r="R321" s="449"/>
      <c r="S321" s="449"/>
      <c r="T321" s="449"/>
      <c r="U321" s="449"/>
      <c r="V321" s="449"/>
      <c r="W321" s="450"/>
      <c r="X321" s="451">
        <v>0</v>
      </c>
      <c r="Y321" s="451"/>
      <c r="Z321" s="451"/>
      <c r="AA321" s="451"/>
      <c r="AB321" s="451"/>
      <c r="AC321" s="451"/>
      <c r="AD321" s="451"/>
      <c r="AE321" s="451">
        <v>0</v>
      </c>
      <c r="AF321" s="451"/>
      <c r="AG321" s="451"/>
      <c r="AH321" s="451"/>
      <c r="AI321" s="451"/>
      <c r="AJ321" s="451"/>
      <c r="AK321" s="451"/>
      <c r="AL321" s="479">
        <f t="shared" si="158"/>
        <v>0</v>
      </c>
      <c r="AM321" s="479"/>
      <c r="AN321" s="479"/>
      <c r="AO321" s="479"/>
      <c r="AP321" s="479"/>
      <c r="AQ321" s="479"/>
      <c r="AR321" s="479"/>
      <c r="AS321" s="451">
        <v>0</v>
      </c>
      <c r="AT321" s="451"/>
      <c r="AU321" s="451"/>
      <c r="AV321" s="451"/>
      <c r="AW321" s="451"/>
      <c r="AX321" s="451"/>
      <c r="AY321" s="451"/>
      <c r="AZ321" s="92"/>
      <c r="BA321" s="92"/>
      <c r="BB321" s="451">
        <v>0</v>
      </c>
      <c r="BC321" s="451"/>
      <c r="BD321" s="451"/>
      <c r="BE321" s="451"/>
      <c r="BF321" s="451">
        <v>0</v>
      </c>
      <c r="BG321" s="451"/>
      <c r="BH321" s="451"/>
      <c r="BI321" s="451"/>
      <c r="BJ321" s="479">
        <f t="shared" si="159"/>
        <v>0</v>
      </c>
      <c r="BK321" s="479"/>
      <c r="BL321" s="479"/>
      <c r="BM321" s="479"/>
      <c r="BN321" s="479"/>
      <c r="BO321" s="479"/>
      <c r="BP321" s="479"/>
      <c r="BQ321" s="451">
        <v>0</v>
      </c>
      <c r="BR321" s="451"/>
      <c r="BS321" s="451"/>
      <c r="BT321" s="451"/>
      <c r="BU321" s="451"/>
      <c r="BV321" s="451"/>
      <c r="BW321" s="451"/>
      <c r="BX321" s="451">
        <v>0</v>
      </c>
      <c r="BY321" s="451"/>
      <c r="BZ321" s="451"/>
      <c r="CA321" s="451"/>
      <c r="CB321" s="451"/>
      <c r="CC321" s="451"/>
      <c r="CD321" s="451"/>
      <c r="CE321" s="480">
        <f t="shared" si="160"/>
        <v>0</v>
      </c>
      <c r="CF321" s="480"/>
      <c r="CG321" s="480"/>
      <c r="CH321" s="480"/>
      <c r="CI321" s="480"/>
      <c r="CJ321" s="480"/>
      <c r="CK321" s="480"/>
      <c r="CL321" s="451">
        <v>0</v>
      </c>
      <c r="CM321" s="451"/>
      <c r="CN321" s="451"/>
      <c r="CO321" s="451"/>
      <c r="CP321" s="451"/>
      <c r="CQ321" s="451"/>
      <c r="CR321" s="451"/>
      <c r="CS321" s="480">
        <f t="shared" si="161"/>
        <v>0</v>
      </c>
      <c r="CT321" s="480"/>
      <c r="CU321" s="480"/>
      <c r="CV321" s="480"/>
      <c r="CW321" s="480"/>
      <c r="CX321" s="480"/>
      <c r="CY321" s="480"/>
      <c r="DB321" s="448" t="s">
        <v>586</v>
      </c>
      <c r="DC321" s="449"/>
      <c r="DD321" s="449"/>
      <c r="DE321" s="449"/>
      <c r="DF321" s="449"/>
      <c r="DG321" s="449"/>
      <c r="DH321" s="449"/>
      <c r="DI321" s="449"/>
      <c r="DJ321" s="449"/>
      <c r="DK321" s="449"/>
      <c r="DL321" s="449"/>
      <c r="DM321" s="449"/>
      <c r="DN321" s="449"/>
      <c r="DO321" s="449"/>
      <c r="DP321" s="449"/>
      <c r="DQ321" s="449"/>
      <c r="DR321" s="449"/>
      <c r="DS321" s="449"/>
      <c r="DT321" s="449"/>
      <c r="DU321" s="449"/>
      <c r="DV321" s="449"/>
      <c r="DW321" s="450"/>
      <c r="DX321" s="451">
        <v>0</v>
      </c>
      <c r="DY321" s="451"/>
      <c r="DZ321" s="451"/>
      <c r="EA321" s="451"/>
      <c r="EB321" s="451"/>
      <c r="EC321" s="451"/>
      <c r="ED321" s="451"/>
      <c r="EE321" s="451">
        <v>0</v>
      </c>
      <c r="EF321" s="451"/>
      <c r="EG321" s="451"/>
      <c r="EH321" s="451"/>
      <c r="EI321" s="451"/>
      <c r="EJ321" s="451"/>
      <c r="EK321" s="451"/>
      <c r="EL321" s="479">
        <f t="shared" si="162"/>
        <v>0</v>
      </c>
      <c r="EM321" s="479"/>
      <c r="EN321" s="479"/>
      <c r="EO321" s="479"/>
      <c r="EP321" s="479"/>
      <c r="EQ321" s="479"/>
      <c r="ER321" s="479"/>
      <c r="ES321" s="451">
        <v>0</v>
      </c>
      <c r="ET321" s="451"/>
      <c r="EU321" s="451"/>
      <c r="EV321" s="451"/>
      <c r="EW321" s="451"/>
      <c r="EX321" s="451"/>
      <c r="EY321" s="451"/>
      <c r="EZ321" s="92"/>
      <c r="FA321" s="92"/>
      <c r="FB321" s="92"/>
      <c r="FC321" s="451">
        <v>0</v>
      </c>
      <c r="FD321" s="451"/>
      <c r="FE321" s="451"/>
      <c r="FF321" s="451"/>
      <c r="FG321" s="451">
        <v>0</v>
      </c>
      <c r="FH321" s="451"/>
      <c r="FI321" s="451"/>
      <c r="FJ321" s="451"/>
      <c r="FK321" s="479">
        <f t="shared" si="163"/>
        <v>0</v>
      </c>
      <c r="FL321" s="479"/>
      <c r="FM321" s="479"/>
      <c r="FN321" s="479"/>
      <c r="FO321" s="479"/>
      <c r="FP321" s="479"/>
      <c r="FQ321" s="479"/>
      <c r="FR321" s="451">
        <v>0</v>
      </c>
      <c r="FS321" s="451"/>
      <c r="FT321" s="451"/>
      <c r="FU321" s="451"/>
      <c r="FV321" s="451"/>
      <c r="FW321" s="451"/>
      <c r="FX321" s="451"/>
      <c r="FY321" s="451">
        <v>0</v>
      </c>
      <c r="FZ321" s="451"/>
      <c r="GA321" s="451"/>
      <c r="GB321" s="451"/>
      <c r="GC321" s="451"/>
      <c r="GD321" s="451"/>
      <c r="GE321" s="451"/>
      <c r="GF321" s="480">
        <f t="shared" si="164"/>
        <v>0</v>
      </c>
      <c r="GG321" s="480"/>
      <c r="GH321" s="480"/>
      <c r="GI321" s="480"/>
      <c r="GJ321" s="480"/>
      <c r="GK321" s="480"/>
      <c r="GL321" s="480"/>
      <c r="GM321" s="451">
        <v>0</v>
      </c>
      <c r="GN321" s="451"/>
      <c r="GO321" s="451"/>
      <c r="GP321" s="451"/>
      <c r="GQ321" s="451"/>
      <c r="GR321" s="451"/>
      <c r="GS321" s="451"/>
      <c r="GT321" s="480">
        <f t="shared" si="165"/>
        <v>0</v>
      </c>
      <c r="GU321" s="480"/>
      <c r="GV321" s="480"/>
      <c r="GW321" s="480"/>
      <c r="GX321" s="480"/>
      <c r="GY321" s="480"/>
      <c r="GZ321" s="480"/>
    </row>
    <row r="322" spans="2:208" ht="12.75" customHeight="1">
      <c r="B322" s="448" t="s">
        <v>541</v>
      </c>
      <c r="C322" s="449"/>
      <c r="D322" s="449"/>
      <c r="E322" s="449"/>
      <c r="F322" s="449"/>
      <c r="G322" s="449"/>
      <c r="H322" s="449"/>
      <c r="I322" s="449"/>
      <c r="J322" s="449"/>
      <c r="K322" s="449"/>
      <c r="L322" s="449"/>
      <c r="M322" s="449"/>
      <c r="N322" s="449"/>
      <c r="O322" s="449"/>
      <c r="P322" s="449"/>
      <c r="Q322" s="449"/>
      <c r="R322" s="449"/>
      <c r="S322" s="449"/>
      <c r="T322" s="449"/>
      <c r="U322" s="449"/>
      <c r="V322" s="449"/>
      <c r="W322" s="450"/>
      <c r="X322" s="451">
        <v>0</v>
      </c>
      <c r="Y322" s="451"/>
      <c r="Z322" s="451"/>
      <c r="AA322" s="451"/>
      <c r="AB322" s="451"/>
      <c r="AC322" s="451"/>
      <c r="AD322" s="451"/>
      <c r="AE322" s="451">
        <v>0</v>
      </c>
      <c r="AF322" s="451"/>
      <c r="AG322" s="451"/>
      <c r="AH322" s="451"/>
      <c r="AI322" s="451"/>
      <c r="AJ322" s="451"/>
      <c r="AK322" s="451"/>
      <c r="AL322" s="479">
        <f t="shared" si="158"/>
        <v>0</v>
      </c>
      <c r="AM322" s="479"/>
      <c r="AN322" s="479"/>
      <c r="AO322" s="479"/>
      <c r="AP322" s="479"/>
      <c r="AQ322" s="479"/>
      <c r="AR322" s="479"/>
      <c r="AS322" s="451">
        <v>0</v>
      </c>
      <c r="AT322" s="451"/>
      <c r="AU322" s="451"/>
      <c r="AV322" s="451"/>
      <c r="AW322" s="451"/>
      <c r="AX322" s="451"/>
      <c r="AY322" s="451"/>
      <c r="AZ322" s="92"/>
      <c r="BA322" s="92"/>
      <c r="BB322" s="451">
        <v>0</v>
      </c>
      <c r="BC322" s="451"/>
      <c r="BD322" s="451"/>
      <c r="BE322" s="451"/>
      <c r="BF322" s="451">
        <v>0</v>
      </c>
      <c r="BG322" s="451"/>
      <c r="BH322" s="451"/>
      <c r="BI322" s="451"/>
      <c r="BJ322" s="479">
        <f t="shared" si="159"/>
        <v>0</v>
      </c>
      <c r="BK322" s="479"/>
      <c r="BL322" s="479"/>
      <c r="BM322" s="479"/>
      <c r="BN322" s="479"/>
      <c r="BO322" s="479"/>
      <c r="BP322" s="479"/>
      <c r="BQ322" s="451">
        <v>0</v>
      </c>
      <c r="BR322" s="451"/>
      <c r="BS322" s="451"/>
      <c r="BT322" s="451"/>
      <c r="BU322" s="451"/>
      <c r="BV322" s="451"/>
      <c r="BW322" s="451"/>
      <c r="BX322" s="451">
        <v>0</v>
      </c>
      <c r="BY322" s="451"/>
      <c r="BZ322" s="451"/>
      <c r="CA322" s="451"/>
      <c r="CB322" s="451"/>
      <c r="CC322" s="451"/>
      <c r="CD322" s="451"/>
      <c r="CE322" s="480">
        <f t="shared" si="160"/>
        <v>0</v>
      </c>
      <c r="CF322" s="480"/>
      <c r="CG322" s="480"/>
      <c r="CH322" s="480"/>
      <c r="CI322" s="480"/>
      <c r="CJ322" s="480"/>
      <c r="CK322" s="480"/>
      <c r="CL322" s="451">
        <v>0</v>
      </c>
      <c r="CM322" s="451"/>
      <c r="CN322" s="451"/>
      <c r="CO322" s="451"/>
      <c r="CP322" s="451"/>
      <c r="CQ322" s="451"/>
      <c r="CR322" s="451"/>
      <c r="CS322" s="480">
        <f t="shared" si="161"/>
        <v>0</v>
      </c>
      <c r="CT322" s="480"/>
      <c r="CU322" s="480"/>
      <c r="CV322" s="480"/>
      <c r="CW322" s="480"/>
      <c r="CX322" s="480"/>
      <c r="CY322" s="480"/>
      <c r="DB322" s="448" t="s">
        <v>587</v>
      </c>
      <c r="DC322" s="449"/>
      <c r="DD322" s="449"/>
      <c r="DE322" s="449"/>
      <c r="DF322" s="449"/>
      <c r="DG322" s="449"/>
      <c r="DH322" s="449"/>
      <c r="DI322" s="449"/>
      <c r="DJ322" s="449"/>
      <c r="DK322" s="449"/>
      <c r="DL322" s="449"/>
      <c r="DM322" s="449"/>
      <c r="DN322" s="449"/>
      <c r="DO322" s="449"/>
      <c r="DP322" s="449"/>
      <c r="DQ322" s="449"/>
      <c r="DR322" s="449"/>
      <c r="DS322" s="449"/>
      <c r="DT322" s="449"/>
      <c r="DU322" s="449"/>
      <c r="DV322" s="449"/>
      <c r="DW322" s="450"/>
      <c r="DX322" s="451">
        <v>0</v>
      </c>
      <c r="DY322" s="451"/>
      <c r="DZ322" s="451"/>
      <c r="EA322" s="451"/>
      <c r="EB322" s="451"/>
      <c r="EC322" s="451"/>
      <c r="ED322" s="451"/>
      <c r="EE322" s="451">
        <v>0</v>
      </c>
      <c r="EF322" s="451"/>
      <c r="EG322" s="451"/>
      <c r="EH322" s="451"/>
      <c r="EI322" s="451"/>
      <c r="EJ322" s="451"/>
      <c r="EK322" s="451"/>
      <c r="EL322" s="479">
        <f t="shared" si="162"/>
        <v>0</v>
      </c>
      <c r="EM322" s="479"/>
      <c r="EN322" s="479"/>
      <c r="EO322" s="479"/>
      <c r="EP322" s="479"/>
      <c r="EQ322" s="479"/>
      <c r="ER322" s="479"/>
      <c r="ES322" s="451">
        <v>0</v>
      </c>
      <c r="ET322" s="451"/>
      <c r="EU322" s="451"/>
      <c r="EV322" s="451"/>
      <c r="EW322" s="451"/>
      <c r="EX322" s="451"/>
      <c r="EY322" s="451"/>
      <c r="EZ322" s="92"/>
      <c r="FA322" s="92"/>
      <c r="FB322" s="92"/>
      <c r="FC322" s="451">
        <v>0</v>
      </c>
      <c r="FD322" s="451"/>
      <c r="FE322" s="451"/>
      <c r="FF322" s="451"/>
      <c r="FG322" s="451">
        <v>0</v>
      </c>
      <c r="FH322" s="451"/>
      <c r="FI322" s="451"/>
      <c r="FJ322" s="451"/>
      <c r="FK322" s="479">
        <f t="shared" si="163"/>
        <v>0</v>
      </c>
      <c r="FL322" s="479"/>
      <c r="FM322" s="479"/>
      <c r="FN322" s="479"/>
      <c r="FO322" s="479"/>
      <c r="FP322" s="479"/>
      <c r="FQ322" s="479"/>
      <c r="FR322" s="451">
        <v>0</v>
      </c>
      <c r="FS322" s="451"/>
      <c r="FT322" s="451"/>
      <c r="FU322" s="451"/>
      <c r="FV322" s="451"/>
      <c r="FW322" s="451"/>
      <c r="FX322" s="451"/>
      <c r="FY322" s="451">
        <v>0</v>
      </c>
      <c r="FZ322" s="451"/>
      <c r="GA322" s="451"/>
      <c r="GB322" s="451"/>
      <c r="GC322" s="451"/>
      <c r="GD322" s="451"/>
      <c r="GE322" s="451"/>
      <c r="GF322" s="480">
        <f t="shared" si="164"/>
        <v>0</v>
      </c>
      <c r="GG322" s="480"/>
      <c r="GH322" s="480"/>
      <c r="GI322" s="480"/>
      <c r="GJ322" s="480"/>
      <c r="GK322" s="480"/>
      <c r="GL322" s="480"/>
      <c r="GM322" s="451">
        <v>0</v>
      </c>
      <c r="GN322" s="451"/>
      <c r="GO322" s="451"/>
      <c r="GP322" s="451"/>
      <c r="GQ322" s="451"/>
      <c r="GR322" s="451"/>
      <c r="GS322" s="451"/>
      <c r="GT322" s="480">
        <f t="shared" si="165"/>
        <v>0</v>
      </c>
      <c r="GU322" s="480"/>
      <c r="GV322" s="480"/>
      <c r="GW322" s="480"/>
      <c r="GX322" s="480"/>
      <c r="GY322" s="480"/>
      <c r="GZ322" s="480"/>
    </row>
    <row r="323" spans="2:208" ht="12.75" customHeight="1">
      <c r="B323" s="448" t="s">
        <v>542</v>
      </c>
      <c r="C323" s="449"/>
      <c r="D323" s="449"/>
      <c r="E323" s="449"/>
      <c r="F323" s="449"/>
      <c r="G323" s="449"/>
      <c r="H323" s="449"/>
      <c r="I323" s="449"/>
      <c r="J323" s="449"/>
      <c r="K323" s="449"/>
      <c r="L323" s="449"/>
      <c r="M323" s="449"/>
      <c r="N323" s="449"/>
      <c r="O323" s="449"/>
      <c r="P323" s="449"/>
      <c r="Q323" s="449"/>
      <c r="R323" s="449"/>
      <c r="S323" s="449"/>
      <c r="T323" s="449"/>
      <c r="U323" s="449"/>
      <c r="V323" s="449"/>
      <c r="W323" s="450"/>
      <c r="X323" s="451">
        <v>0</v>
      </c>
      <c r="Y323" s="451"/>
      <c r="Z323" s="451"/>
      <c r="AA323" s="451"/>
      <c r="AB323" s="451"/>
      <c r="AC323" s="451"/>
      <c r="AD323" s="451"/>
      <c r="AE323" s="451">
        <v>0</v>
      </c>
      <c r="AF323" s="451"/>
      <c r="AG323" s="451"/>
      <c r="AH323" s="451"/>
      <c r="AI323" s="451"/>
      <c r="AJ323" s="451"/>
      <c r="AK323" s="451"/>
      <c r="AL323" s="479">
        <f t="shared" si="158"/>
        <v>0</v>
      </c>
      <c r="AM323" s="479"/>
      <c r="AN323" s="479"/>
      <c r="AO323" s="479"/>
      <c r="AP323" s="479"/>
      <c r="AQ323" s="479"/>
      <c r="AR323" s="479"/>
      <c r="AS323" s="451">
        <v>0</v>
      </c>
      <c r="AT323" s="451"/>
      <c r="AU323" s="451"/>
      <c r="AV323" s="451"/>
      <c r="AW323" s="451"/>
      <c r="AX323" s="451"/>
      <c r="AY323" s="451"/>
      <c r="AZ323" s="92"/>
      <c r="BA323" s="92"/>
      <c r="BB323" s="451">
        <v>0</v>
      </c>
      <c r="BC323" s="451"/>
      <c r="BD323" s="451"/>
      <c r="BE323" s="451"/>
      <c r="BF323" s="451">
        <v>0</v>
      </c>
      <c r="BG323" s="451"/>
      <c r="BH323" s="451"/>
      <c r="BI323" s="451"/>
      <c r="BJ323" s="479">
        <f t="shared" si="159"/>
        <v>0</v>
      </c>
      <c r="BK323" s="479"/>
      <c r="BL323" s="479"/>
      <c r="BM323" s="479"/>
      <c r="BN323" s="479"/>
      <c r="BO323" s="479"/>
      <c r="BP323" s="479"/>
      <c r="BQ323" s="451">
        <v>0</v>
      </c>
      <c r="BR323" s="451"/>
      <c r="BS323" s="451"/>
      <c r="BT323" s="451"/>
      <c r="BU323" s="451"/>
      <c r="BV323" s="451"/>
      <c r="BW323" s="451"/>
      <c r="BX323" s="451">
        <v>0</v>
      </c>
      <c r="BY323" s="451"/>
      <c r="BZ323" s="451"/>
      <c r="CA323" s="451"/>
      <c r="CB323" s="451"/>
      <c r="CC323" s="451"/>
      <c r="CD323" s="451"/>
      <c r="CE323" s="480">
        <f t="shared" si="160"/>
        <v>0</v>
      </c>
      <c r="CF323" s="480"/>
      <c r="CG323" s="480"/>
      <c r="CH323" s="480"/>
      <c r="CI323" s="480"/>
      <c r="CJ323" s="480"/>
      <c r="CK323" s="480"/>
      <c r="CL323" s="451">
        <v>0</v>
      </c>
      <c r="CM323" s="451"/>
      <c r="CN323" s="451"/>
      <c r="CO323" s="451"/>
      <c r="CP323" s="451"/>
      <c r="CQ323" s="451"/>
      <c r="CR323" s="451"/>
      <c r="CS323" s="480">
        <f t="shared" si="161"/>
        <v>0</v>
      </c>
      <c r="CT323" s="480"/>
      <c r="CU323" s="480"/>
      <c r="CV323" s="480"/>
      <c r="CW323" s="480"/>
      <c r="CX323" s="480"/>
      <c r="CY323" s="480"/>
      <c r="DB323" s="448" t="s">
        <v>588</v>
      </c>
      <c r="DC323" s="449"/>
      <c r="DD323" s="449"/>
      <c r="DE323" s="449"/>
      <c r="DF323" s="449"/>
      <c r="DG323" s="449"/>
      <c r="DH323" s="449"/>
      <c r="DI323" s="449"/>
      <c r="DJ323" s="449"/>
      <c r="DK323" s="449"/>
      <c r="DL323" s="449"/>
      <c r="DM323" s="449"/>
      <c r="DN323" s="449"/>
      <c r="DO323" s="449"/>
      <c r="DP323" s="449"/>
      <c r="DQ323" s="449"/>
      <c r="DR323" s="449"/>
      <c r="DS323" s="449"/>
      <c r="DT323" s="449"/>
      <c r="DU323" s="449"/>
      <c r="DV323" s="449"/>
      <c r="DW323" s="450"/>
      <c r="DX323" s="451">
        <v>0</v>
      </c>
      <c r="DY323" s="451"/>
      <c r="DZ323" s="451"/>
      <c r="EA323" s="451"/>
      <c r="EB323" s="451"/>
      <c r="EC323" s="451"/>
      <c r="ED323" s="451"/>
      <c r="EE323" s="451">
        <v>0</v>
      </c>
      <c r="EF323" s="451"/>
      <c r="EG323" s="451"/>
      <c r="EH323" s="451"/>
      <c r="EI323" s="451"/>
      <c r="EJ323" s="451"/>
      <c r="EK323" s="451"/>
      <c r="EL323" s="479">
        <f t="shared" si="162"/>
        <v>0</v>
      </c>
      <c r="EM323" s="479"/>
      <c r="EN323" s="479"/>
      <c r="EO323" s="479"/>
      <c r="EP323" s="479"/>
      <c r="EQ323" s="479"/>
      <c r="ER323" s="479"/>
      <c r="ES323" s="451">
        <v>0</v>
      </c>
      <c r="ET323" s="451"/>
      <c r="EU323" s="451"/>
      <c r="EV323" s="451"/>
      <c r="EW323" s="451"/>
      <c r="EX323" s="451"/>
      <c r="EY323" s="451"/>
      <c r="EZ323" s="92"/>
      <c r="FA323" s="92"/>
      <c r="FB323" s="92"/>
      <c r="FC323" s="451">
        <v>0</v>
      </c>
      <c r="FD323" s="451"/>
      <c r="FE323" s="451"/>
      <c r="FF323" s="451"/>
      <c r="FG323" s="451">
        <v>0</v>
      </c>
      <c r="FH323" s="451"/>
      <c r="FI323" s="451"/>
      <c r="FJ323" s="451"/>
      <c r="FK323" s="479">
        <f t="shared" si="163"/>
        <v>0</v>
      </c>
      <c r="FL323" s="479"/>
      <c r="FM323" s="479"/>
      <c r="FN323" s="479"/>
      <c r="FO323" s="479"/>
      <c r="FP323" s="479"/>
      <c r="FQ323" s="479"/>
      <c r="FR323" s="451">
        <v>0</v>
      </c>
      <c r="FS323" s="451"/>
      <c r="FT323" s="451"/>
      <c r="FU323" s="451"/>
      <c r="FV323" s="451"/>
      <c r="FW323" s="451"/>
      <c r="FX323" s="451"/>
      <c r="FY323" s="451">
        <v>0</v>
      </c>
      <c r="FZ323" s="451"/>
      <c r="GA323" s="451"/>
      <c r="GB323" s="451"/>
      <c r="GC323" s="451"/>
      <c r="GD323" s="451"/>
      <c r="GE323" s="451"/>
      <c r="GF323" s="480">
        <f t="shared" si="164"/>
        <v>0</v>
      </c>
      <c r="GG323" s="480"/>
      <c r="GH323" s="480"/>
      <c r="GI323" s="480"/>
      <c r="GJ323" s="480"/>
      <c r="GK323" s="480"/>
      <c r="GL323" s="480"/>
      <c r="GM323" s="451">
        <v>0</v>
      </c>
      <c r="GN323" s="451"/>
      <c r="GO323" s="451"/>
      <c r="GP323" s="451"/>
      <c r="GQ323" s="451"/>
      <c r="GR323" s="451"/>
      <c r="GS323" s="451"/>
      <c r="GT323" s="480">
        <f t="shared" si="165"/>
        <v>0</v>
      </c>
      <c r="GU323" s="480"/>
      <c r="GV323" s="480"/>
      <c r="GW323" s="480"/>
      <c r="GX323" s="480"/>
      <c r="GY323" s="480"/>
      <c r="GZ323" s="480"/>
    </row>
    <row r="324" spans="2:208" ht="12.75" customHeight="1">
      <c r="B324" s="448" t="s">
        <v>543</v>
      </c>
      <c r="C324" s="449"/>
      <c r="D324" s="449"/>
      <c r="E324" s="449"/>
      <c r="F324" s="449"/>
      <c r="G324" s="449"/>
      <c r="H324" s="449"/>
      <c r="I324" s="449"/>
      <c r="J324" s="449"/>
      <c r="K324" s="449"/>
      <c r="L324" s="449"/>
      <c r="M324" s="449"/>
      <c r="N324" s="449"/>
      <c r="O324" s="449"/>
      <c r="P324" s="449"/>
      <c r="Q324" s="449"/>
      <c r="R324" s="449"/>
      <c r="S324" s="449"/>
      <c r="T324" s="449"/>
      <c r="U324" s="449"/>
      <c r="V324" s="449"/>
      <c r="W324" s="450"/>
      <c r="X324" s="451">
        <v>0</v>
      </c>
      <c r="Y324" s="451"/>
      <c r="Z324" s="451"/>
      <c r="AA324" s="451"/>
      <c r="AB324" s="451"/>
      <c r="AC324" s="451"/>
      <c r="AD324" s="451"/>
      <c r="AE324" s="451">
        <v>0</v>
      </c>
      <c r="AF324" s="451"/>
      <c r="AG324" s="451"/>
      <c r="AH324" s="451"/>
      <c r="AI324" s="451"/>
      <c r="AJ324" s="451"/>
      <c r="AK324" s="451"/>
      <c r="AL324" s="479">
        <f t="shared" si="158"/>
        <v>0</v>
      </c>
      <c r="AM324" s="479"/>
      <c r="AN324" s="479"/>
      <c r="AO324" s="479"/>
      <c r="AP324" s="479"/>
      <c r="AQ324" s="479"/>
      <c r="AR324" s="479"/>
      <c r="AS324" s="451">
        <v>0</v>
      </c>
      <c r="AT324" s="451"/>
      <c r="AU324" s="451"/>
      <c r="AV324" s="451"/>
      <c r="AW324" s="451"/>
      <c r="AX324" s="451"/>
      <c r="AY324" s="451"/>
      <c r="AZ324" s="92"/>
      <c r="BA324" s="92"/>
      <c r="BB324" s="451">
        <v>0</v>
      </c>
      <c r="BC324" s="451"/>
      <c r="BD324" s="451"/>
      <c r="BE324" s="451"/>
      <c r="BF324" s="451">
        <v>0</v>
      </c>
      <c r="BG324" s="451"/>
      <c r="BH324" s="451"/>
      <c r="BI324" s="451"/>
      <c r="BJ324" s="479">
        <f t="shared" si="159"/>
        <v>0</v>
      </c>
      <c r="BK324" s="479"/>
      <c r="BL324" s="479"/>
      <c r="BM324" s="479"/>
      <c r="BN324" s="479"/>
      <c r="BO324" s="479"/>
      <c r="BP324" s="479"/>
      <c r="BQ324" s="451">
        <v>0</v>
      </c>
      <c r="BR324" s="451"/>
      <c r="BS324" s="451"/>
      <c r="BT324" s="451"/>
      <c r="BU324" s="451"/>
      <c r="BV324" s="451"/>
      <c r="BW324" s="451"/>
      <c r="BX324" s="451">
        <v>0</v>
      </c>
      <c r="BY324" s="451"/>
      <c r="BZ324" s="451"/>
      <c r="CA324" s="451"/>
      <c r="CB324" s="451"/>
      <c r="CC324" s="451"/>
      <c r="CD324" s="451"/>
      <c r="CE324" s="480">
        <f t="shared" si="160"/>
        <v>0</v>
      </c>
      <c r="CF324" s="480"/>
      <c r="CG324" s="480"/>
      <c r="CH324" s="480"/>
      <c r="CI324" s="480"/>
      <c r="CJ324" s="480"/>
      <c r="CK324" s="480"/>
      <c r="CL324" s="451">
        <v>0</v>
      </c>
      <c r="CM324" s="451"/>
      <c r="CN324" s="451"/>
      <c r="CO324" s="451"/>
      <c r="CP324" s="451"/>
      <c r="CQ324" s="451"/>
      <c r="CR324" s="451"/>
      <c r="CS324" s="480">
        <f t="shared" si="161"/>
        <v>0</v>
      </c>
      <c r="CT324" s="480"/>
      <c r="CU324" s="480"/>
      <c r="CV324" s="480"/>
      <c r="CW324" s="480"/>
      <c r="CX324" s="480"/>
      <c r="CY324" s="480"/>
      <c r="DB324" s="448" t="s">
        <v>589</v>
      </c>
      <c r="DC324" s="449"/>
      <c r="DD324" s="449"/>
      <c r="DE324" s="449"/>
      <c r="DF324" s="449"/>
      <c r="DG324" s="449"/>
      <c r="DH324" s="449"/>
      <c r="DI324" s="449"/>
      <c r="DJ324" s="449"/>
      <c r="DK324" s="449"/>
      <c r="DL324" s="449"/>
      <c r="DM324" s="449"/>
      <c r="DN324" s="449"/>
      <c r="DO324" s="449"/>
      <c r="DP324" s="449"/>
      <c r="DQ324" s="449"/>
      <c r="DR324" s="449"/>
      <c r="DS324" s="449"/>
      <c r="DT324" s="449"/>
      <c r="DU324" s="449"/>
      <c r="DV324" s="449"/>
      <c r="DW324" s="450"/>
      <c r="DX324" s="451">
        <v>0</v>
      </c>
      <c r="DY324" s="451"/>
      <c r="DZ324" s="451"/>
      <c r="EA324" s="451"/>
      <c r="EB324" s="451"/>
      <c r="EC324" s="451"/>
      <c r="ED324" s="451"/>
      <c r="EE324" s="451">
        <v>0</v>
      </c>
      <c r="EF324" s="451"/>
      <c r="EG324" s="451"/>
      <c r="EH324" s="451"/>
      <c r="EI324" s="451"/>
      <c r="EJ324" s="451"/>
      <c r="EK324" s="451"/>
      <c r="EL324" s="479">
        <f t="shared" si="162"/>
        <v>0</v>
      </c>
      <c r="EM324" s="479"/>
      <c r="EN324" s="479"/>
      <c r="EO324" s="479"/>
      <c r="EP324" s="479"/>
      <c r="EQ324" s="479"/>
      <c r="ER324" s="479"/>
      <c r="ES324" s="451">
        <v>0</v>
      </c>
      <c r="ET324" s="451"/>
      <c r="EU324" s="451"/>
      <c r="EV324" s="451"/>
      <c r="EW324" s="451"/>
      <c r="EX324" s="451"/>
      <c r="EY324" s="451"/>
      <c r="EZ324" s="92"/>
      <c r="FA324" s="92"/>
      <c r="FB324" s="92"/>
      <c r="FC324" s="451">
        <v>0</v>
      </c>
      <c r="FD324" s="451"/>
      <c r="FE324" s="451"/>
      <c r="FF324" s="451"/>
      <c r="FG324" s="451">
        <v>0</v>
      </c>
      <c r="FH324" s="451"/>
      <c r="FI324" s="451"/>
      <c r="FJ324" s="451"/>
      <c r="FK324" s="479">
        <f t="shared" si="163"/>
        <v>0</v>
      </c>
      <c r="FL324" s="479"/>
      <c r="FM324" s="479"/>
      <c r="FN324" s="479"/>
      <c r="FO324" s="479"/>
      <c r="FP324" s="479"/>
      <c r="FQ324" s="479"/>
      <c r="FR324" s="451">
        <v>0</v>
      </c>
      <c r="FS324" s="451"/>
      <c r="FT324" s="451"/>
      <c r="FU324" s="451"/>
      <c r="FV324" s="451"/>
      <c r="FW324" s="451"/>
      <c r="FX324" s="451"/>
      <c r="FY324" s="451">
        <v>0</v>
      </c>
      <c r="FZ324" s="451"/>
      <c r="GA324" s="451"/>
      <c r="GB324" s="451"/>
      <c r="GC324" s="451"/>
      <c r="GD324" s="451"/>
      <c r="GE324" s="451"/>
      <c r="GF324" s="480">
        <f t="shared" si="164"/>
        <v>0</v>
      </c>
      <c r="GG324" s="480"/>
      <c r="GH324" s="480"/>
      <c r="GI324" s="480"/>
      <c r="GJ324" s="480"/>
      <c r="GK324" s="480"/>
      <c r="GL324" s="480"/>
      <c r="GM324" s="451">
        <v>0</v>
      </c>
      <c r="GN324" s="451"/>
      <c r="GO324" s="451"/>
      <c r="GP324" s="451"/>
      <c r="GQ324" s="451"/>
      <c r="GR324" s="451"/>
      <c r="GS324" s="451"/>
      <c r="GT324" s="480">
        <f t="shared" si="165"/>
        <v>0</v>
      </c>
      <c r="GU324" s="480"/>
      <c r="GV324" s="480"/>
      <c r="GW324" s="480"/>
      <c r="GX324" s="480"/>
      <c r="GY324" s="480"/>
      <c r="GZ324" s="480"/>
    </row>
    <row r="325" spans="2:208" ht="12.75" customHeight="1">
      <c r="B325" s="448" t="s">
        <v>544</v>
      </c>
      <c r="C325" s="449"/>
      <c r="D325" s="449"/>
      <c r="E325" s="449"/>
      <c r="F325" s="449"/>
      <c r="G325" s="449"/>
      <c r="H325" s="449"/>
      <c r="I325" s="449"/>
      <c r="J325" s="449"/>
      <c r="K325" s="449"/>
      <c r="L325" s="449"/>
      <c r="M325" s="449"/>
      <c r="N325" s="449"/>
      <c r="O325" s="449"/>
      <c r="P325" s="449"/>
      <c r="Q325" s="449"/>
      <c r="R325" s="449"/>
      <c r="S325" s="449"/>
      <c r="T325" s="449"/>
      <c r="U325" s="449"/>
      <c r="V325" s="449"/>
      <c r="W325" s="450"/>
      <c r="X325" s="451">
        <v>0</v>
      </c>
      <c r="Y325" s="451"/>
      <c r="Z325" s="451"/>
      <c r="AA325" s="451"/>
      <c r="AB325" s="451"/>
      <c r="AC325" s="451"/>
      <c r="AD325" s="451"/>
      <c r="AE325" s="451">
        <v>0</v>
      </c>
      <c r="AF325" s="451"/>
      <c r="AG325" s="451"/>
      <c r="AH325" s="451"/>
      <c r="AI325" s="451"/>
      <c r="AJ325" s="451"/>
      <c r="AK325" s="451"/>
      <c r="AL325" s="479">
        <f t="shared" si="158"/>
        <v>0</v>
      </c>
      <c r="AM325" s="479"/>
      <c r="AN325" s="479"/>
      <c r="AO325" s="479"/>
      <c r="AP325" s="479"/>
      <c r="AQ325" s="479"/>
      <c r="AR325" s="479"/>
      <c r="AS325" s="451">
        <v>0</v>
      </c>
      <c r="AT325" s="451"/>
      <c r="AU325" s="451"/>
      <c r="AV325" s="451"/>
      <c r="AW325" s="451"/>
      <c r="AX325" s="451"/>
      <c r="AY325" s="451"/>
      <c r="AZ325" s="92"/>
      <c r="BA325" s="92"/>
      <c r="BB325" s="451">
        <v>0</v>
      </c>
      <c r="BC325" s="451"/>
      <c r="BD325" s="451"/>
      <c r="BE325" s="451"/>
      <c r="BF325" s="451">
        <v>0</v>
      </c>
      <c r="BG325" s="451"/>
      <c r="BH325" s="451"/>
      <c r="BI325" s="451"/>
      <c r="BJ325" s="479">
        <f t="shared" si="159"/>
        <v>0</v>
      </c>
      <c r="BK325" s="479"/>
      <c r="BL325" s="479"/>
      <c r="BM325" s="479"/>
      <c r="BN325" s="479"/>
      <c r="BO325" s="479"/>
      <c r="BP325" s="479"/>
      <c r="BQ325" s="451">
        <v>0</v>
      </c>
      <c r="BR325" s="451"/>
      <c r="BS325" s="451"/>
      <c r="BT325" s="451"/>
      <c r="BU325" s="451"/>
      <c r="BV325" s="451"/>
      <c r="BW325" s="451"/>
      <c r="BX325" s="451">
        <v>0</v>
      </c>
      <c r="BY325" s="451"/>
      <c r="BZ325" s="451"/>
      <c r="CA325" s="451"/>
      <c r="CB325" s="451"/>
      <c r="CC325" s="451"/>
      <c r="CD325" s="451"/>
      <c r="CE325" s="480">
        <f t="shared" si="160"/>
        <v>0</v>
      </c>
      <c r="CF325" s="480"/>
      <c r="CG325" s="480"/>
      <c r="CH325" s="480"/>
      <c r="CI325" s="480"/>
      <c r="CJ325" s="480"/>
      <c r="CK325" s="480"/>
      <c r="CL325" s="451">
        <v>0</v>
      </c>
      <c r="CM325" s="451"/>
      <c r="CN325" s="451"/>
      <c r="CO325" s="451"/>
      <c r="CP325" s="451"/>
      <c r="CQ325" s="451"/>
      <c r="CR325" s="451"/>
      <c r="CS325" s="480">
        <f t="shared" si="161"/>
        <v>0</v>
      </c>
      <c r="CT325" s="480"/>
      <c r="CU325" s="480"/>
      <c r="CV325" s="480"/>
      <c r="CW325" s="480"/>
      <c r="CX325" s="480"/>
      <c r="CY325" s="480"/>
      <c r="DB325" s="448" t="s">
        <v>590</v>
      </c>
      <c r="DC325" s="449"/>
      <c r="DD325" s="449"/>
      <c r="DE325" s="449"/>
      <c r="DF325" s="449"/>
      <c r="DG325" s="449"/>
      <c r="DH325" s="449"/>
      <c r="DI325" s="449"/>
      <c r="DJ325" s="449"/>
      <c r="DK325" s="449"/>
      <c r="DL325" s="449"/>
      <c r="DM325" s="449"/>
      <c r="DN325" s="449"/>
      <c r="DO325" s="449"/>
      <c r="DP325" s="449"/>
      <c r="DQ325" s="449"/>
      <c r="DR325" s="449"/>
      <c r="DS325" s="449"/>
      <c r="DT325" s="449"/>
      <c r="DU325" s="449"/>
      <c r="DV325" s="449"/>
      <c r="DW325" s="450"/>
      <c r="DX325" s="451">
        <v>0</v>
      </c>
      <c r="DY325" s="451"/>
      <c r="DZ325" s="451"/>
      <c r="EA325" s="451"/>
      <c r="EB325" s="451"/>
      <c r="EC325" s="451"/>
      <c r="ED325" s="451"/>
      <c r="EE325" s="451">
        <v>0</v>
      </c>
      <c r="EF325" s="451"/>
      <c r="EG325" s="451"/>
      <c r="EH325" s="451"/>
      <c r="EI325" s="451"/>
      <c r="EJ325" s="451"/>
      <c r="EK325" s="451"/>
      <c r="EL325" s="479">
        <f t="shared" si="162"/>
        <v>0</v>
      </c>
      <c r="EM325" s="479"/>
      <c r="EN325" s="479"/>
      <c r="EO325" s="479"/>
      <c r="EP325" s="479"/>
      <c r="EQ325" s="479"/>
      <c r="ER325" s="479"/>
      <c r="ES325" s="451">
        <v>0</v>
      </c>
      <c r="ET325" s="451"/>
      <c r="EU325" s="451"/>
      <c r="EV325" s="451"/>
      <c r="EW325" s="451"/>
      <c r="EX325" s="451"/>
      <c r="EY325" s="451"/>
      <c r="EZ325" s="92"/>
      <c r="FA325" s="92"/>
      <c r="FB325" s="92"/>
      <c r="FC325" s="451">
        <v>0</v>
      </c>
      <c r="FD325" s="451"/>
      <c r="FE325" s="451"/>
      <c r="FF325" s="451"/>
      <c r="FG325" s="451">
        <v>0</v>
      </c>
      <c r="FH325" s="451"/>
      <c r="FI325" s="451"/>
      <c r="FJ325" s="451"/>
      <c r="FK325" s="479">
        <f t="shared" si="163"/>
        <v>0</v>
      </c>
      <c r="FL325" s="479"/>
      <c r="FM325" s="479"/>
      <c r="FN325" s="479"/>
      <c r="FO325" s="479"/>
      <c r="FP325" s="479"/>
      <c r="FQ325" s="479"/>
      <c r="FR325" s="451">
        <v>0</v>
      </c>
      <c r="FS325" s="451"/>
      <c r="FT325" s="451"/>
      <c r="FU325" s="451"/>
      <c r="FV325" s="451"/>
      <c r="FW325" s="451"/>
      <c r="FX325" s="451"/>
      <c r="FY325" s="451">
        <v>0</v>
      </c>
      <c r="FZ325" s="451"/>
      <c r="GA325" s="451"/>
      <c r="GB325" s="451"/>
      <c r="GC325" s="451"/>
      <c r="GD325" s="451"/>
      <c r="GE325" s="451"/>
      <c r="GF325" s="480">
        <f t="shared" si="164"/>
        <v>0</v>
      </c>
      <c r="GG325" s="480"/>
      <c r="GH325" s="480"/>
      <c r="GI325" s="480"/>
      <c r="GJ325" s="480"/>
      <c r="GK325" s="480"/>
      <c r="GL325" s="480"/>
      <c r="GM325" s="451">
        <v>0</v>
      </c>
      <c r="GN325" s="451"/>
      <c r="GO325" s="451"/>
      <c r="GP325" s="451"/>
      <c r="GQ325" s="451"/>
      <c r="GR325" s="451"/>
      <c r="GS325" s="451"/>
      <c r="GT325" s="480">
        <f t="shared" si="165"/>
        <v>0</v>
      </c>
      <c r="GU325" s="480"/>
      <c r="GV325" s="480"/>
      <c r="GW325" s="480"/>
      <c r="GX325" s="480"/>
      <c r="GY325" s="480"/>
      <c r="GZ325" s="480"/>
    </row>
    <row r="326" spans="2:208" ht="12.75" customHeight="1">
      <c r="B326" s="448" t="s">
        <v>545</v>
      </c>
      <c r="C326" s="449"/>
      <c r="D326" s="449"/>
      <c r="E326" s="449"/>
      <c r="F326" s="449"/>
      <c r="G326" s="449"/>
      <c r="H326" s="449"/>
      <c r="I326" s="449"/>
      <c r="J326" s="449"/>
      <c r="K326" s="449"/>
      <c r="L326" s="449"/>
      <c r="M326" s="449"/>
      <c r="N326" s="449"/>
      <c r="O326" s="449"/>
      <c r="P326" s="449"/>
      <c r="Q326" s="449"/>
      <c r="R326" s="449"/>
      <c r="S326" s="449"/>
      <c r="T326" s="449"/>
      <c r="U326" s="449"/>
      <c r="V326" s="449"/>
      <c r="W326" s="450"/>
      <c r="X326" s="451">
        <v>0</v>
      </c>
      <c r="Y326" s="451"/>
      <c r="Z326" s="451"/>
      <c r="AA326" s="451"/>
      <c r="AB326" s="451"/>
      <c r="AC326" s="451"/>
      <c r="AD326" s="451"/>
      <c r="AE326" s="451">
        <v>0</v>
      </c>
      <c r="AF326" s="451"/>
      <c r="AG326" s="451"/>
      <c r="AH326" s="451"/>
      <c r="AI326" s="451"/>
      <c r="AJ326" s="451"/>
      <c r="AK326" s="451"/>
      <c r="AL326" s="479">
        <f t="shared" si="158"/>
        <v>0</v>
      </c>
      <c r="AM326" s="479"/>
      <c r="AN326" s="479"/>
      <c r="AO326" s="479"/>
      <c r="AP326" s="479"/>
      <c r="AQ326" s="479"/>
      <c r="AR326" s="479"/>
      <c r="AS326" s="451">
        <v>0</v>
      </c>
      <c r="AT326" s="451"/>
      <c r="AU326" s="451"/>
      <c r="AV326" s="451"/>
      <c r="AW326" s="451"/>
      <c r="AX326" s="451"/>
      <c r="AY326" s="451"/>
      <c r="AZ326" s="92"/>
      <c r="BA326" s="92"/>
      <c r="BB326" s="451">
        <v>0</v>
      </c>
      <c r="BC326" s="451"/>
      <c r="BD326" s="451"/>
      <c r="BE326" s="451"/>
      <c r="BF326" s="451">
        <v>0</v>
      </c>
      <c r="BG326" s="451"/>
      <c r="BH326" s="451"/>
      <c r="BI326" s="451"/>
      <c r="BJ326" s="479">
        <f t="shared" si="159"/>
        <v>0</v>
      </c>
      <c r="BK326" s="479"/>
      <c r="BL326" s="479"/>
      <c r="BM326" s="479"/>
      <c r="BN326" s="479"/>
      <c r="BO326" s="479"/>
      <c r="BP326" s="479"/>
      <c r="BQ326" s="451">
        <v>0</v>
      </c>
      <c r="BR326" s="451"/>
      <c r="BS326" s="451"/>
      <c r="BT326" s="451"/>
      <c r="BU326" s="451"/>
      <c r="BV326" s="451"/>
      <c r="BW326" s="451"/>
      <c r="BX326" s="451">
        <v>0</v>
      </c>
      <c r="BY326" s="451"/>
      <c r="BZ326" s="451"/>
      <c r="CA326" s="451"/>
      <c r="CB326" s="451"/>
      <c r="CC326" s="451"/>
      <c r="CD326" s="451"/>
      <c r="CE326" s="480">
        <f t="shared" si="160"/>
        <v>0</v>
      </c>
      <c r="CF326" s="480"/>
      <c r="CG326" s="480"/>
      <c r="CH326" s="480"/>
      <c r="CI326" s="480"/>
      <c r="CJ326" s="480"/>
      <c r="CK326" s="480"/>
      <c r="CL326" s="451">
        <v>0</v>
      </c>
      <c r="CM326" s="451"/>
      <c r="CN326" s="451"/>
      <c r="CO326" s="451"/>
      <c r="CP326" s="451"/>
      <c r="CQ326" s="451"/>
      <c r="CR326" s="451"/>
      <c r="CS326" s="480">
        <f t="shared" si="161"/>
        <v>0</v>
      </c>
      <c r="CT326" s="480"/>
      <c r="CU326" s="480"/>
      <c r="CV326" s="480"/>
      <c r="CW326" s="480"/>
      <c r="CX326" s="480"/>
      <c r="CY326" s="480"/>
      <c r="DB326" s="448" t="s">
        <v>591</v>
      </c>
      <c r="DC326" s="449"/>
      <c r="DD326" s="449"/>
      <c r="DE326" s="449"/>
      <c r="DF326" s="449"/>
      <c r="DG326" s="449"/>
      <c r="DH326" s="449"/>
      <c r="DI326" s="449"/>
      <c r="DJ326" s="449"/>
      <c r="DK326" s="449"/>
      <c r="DL326" s="449"/>
      <c r="DM326" s="449"/>
      <c r="DN326" s="449"/>
      <c r="DO326" s="449"/>
      <c r="DP326" s="449"/>
      <c r="DQ326" s="449"/>
      <c r="DR326" s="449"/>
      <c r="DS326" s="449"/>
      <c r="DT326" s="449"/>
      <c r="DU326" s="449"/>
      <c r="DV326" s="449"/>
      <c r="DW326" s="450"/>
      <c r="DX326" s="451">
        <v>0</v>
      </c>
      <c r="DY326" s="451"/>
      <c r="DZ326" s="451"/>
      <c r="EA326" s="451"/>
      <c r="EB326" s="451"/>
      <c r="EC326" s="451"/>
      <c r="ED326" s="451"/>
      <c r="EE326" s="451">
        <v>0</v>
      </c>
      <c r="EF326" s="451"/>
      <c r="EG326" s="451"/>
      <c r="EH326" s="451"/>
      <c r="EI326" s="451"/>
      <c r="EJ326" s="451"/>
      <c r="EK326" s="451"/>
      <c r="EL326" s="479">
        <f t="shared" si="162"/>
        <v>0</v>
      </c>
      <c r="EM326" s="479"/>
      <c r="EN326" s="479"/>
      <c r="EO326" s="479"/>
      <c r="EP326" s="479"/>
      <c r="EQ326" s="479"/>
      <c r="ER326" s="479"/>
      <c r="ES326" s="451">
        <v>0</v>
      </c>
      <c r="ET326" s="451"/>
      <c r="EU326" s="451"/>
      <c r="EV326" s="451"/>
      <c r="EW326" s="451"/>
      <c r="EX326" s="451"/>
      <c r="EY326" s="451"/>
      <c r="EZ326" s="92"/>
      <c r="FA326" s="92"/>
      <c r="FB326" s="92"/>
      <c r="FC326" s="451">
        <v>0</v>
      </c>
      <c r="FD326" s="451"/>
      <c r="FE326" s="451"/>
      <c r="FF326" s="451"/>
      <c r="FG326" s="451">
        <v>0</v>
      </c>
      <c r="FH326" s="451"/>
      <c r="FI326" s="451"/>
      <c r="FJ326" s="451"/>
      <c r="FK326" s="479">
        <f t="shared" si="163"/>
        <v>0</v>
      </c>
      <c r="FL326" s="479"/>
      <c r="FM326" s="479"/>
      <c r="FN326" s="479"/>
      <c r="FO326" s="479"/>
      <c r="FP326" s="479"/>
      <c r="FQ326" s="479"/>
      <c r="FR326" s="451">
        <v>0</v>
      </c>
      <c r="FS326" s="451"/>
      <c r="FT326" s="451"/>
      <c r="FU326" s="451"/>
      <c r="FV326" s="451"/>
      <c r="FW326" s="451"/>
      <c r="FX326" s="451"/>
      <c r="FY326" s="451">
        <v>0</v>
      </c>
      <c r="FZ326" s="451"/>
      <c r="GA326" s="451"/>
      <c r="GB326" s="451"/>
      <c r="GC326" s="451"/>
      <c r="GD326" s="451"/>
      <c r="GE326" s="451"/>
      <c r="GF326" s="480">
        <f t="shared" si="164"/>
        <v>0</v>
      </c>
      <c r="GG326" s="480"/>
      <c r="GH326" s="480"/>
      <c r="GI326" s="480"/>
      <c r="GJ326" s="480"/>
      <c r="GK326" s="480"/>
      <c r="GL326" s="480"/>
      <c r="GM326" s="451">
        <v>0</v>
      </c>
      <c r="GN326" s="451"/>
      <c r="GO326" s="451"/>
      <c r="GP326" s="451"/>
      <c r="GQ326" s="451"/>
      <c r="GR326" s="451"/>
      <c r="GS326" s="451"/>
      <c r="GT326" s="480">
        <f t="shared" si="165"/>
        <v>0</v>
      </c>
      <c r="GU326" s="480"/>
      <c r="GV326" s="480"/>
      <c r="GW326" s="480"/>
      <c r="GX326" s="480"/>
      <c r="GY326" s="480"/>
      <c r="GZ326" s="480"/>
    </row>
    <row r="327" spans="2:208" ht="12.75" customHeight="1">
      <c r="B327" s="522" t="s">
        <v>546</v>
      </c>
      <c r="C327" s="523"/>
      <c r="D327" s="523"/>
      <c r="E327" s="523"/>
      <c r="F327" s="523"/>
      <c r="G327" s="523"/>
      <c r="H327" s="523"/>
      <c r="I327" s="523"/>
      <c r="J327" s="523"/>
      <c r="K327" s="523"/>
      <c r="L327" s="523"/>
      <c r="M327" s="523"/>
      <c r="N327" s="523"/>
      <c r="O327" s="523"/>
      <c r="P327" s="523"/>
      <c r="Q327" s="523"/>
      <c r="R327" s="523"/>
      <c r="S327" s="523"/>
      <c r="T327" s="523"/>
      <c r="U327" s="523"/>
      <c r="V327" s="523"/>
      <c r="W327" s="524"/>
      <c r="X327" s="451">
        <v>0</v>
      </c>
      <c r="Y327" s="451"/>
      <c r="Z327" s="451"/>
      <c r="AA327" s="451"/>
      <c r="AB327" s="451"/>
      <c r="AC327" s="451"/>
      <c r="AD327" s="451"/>
      <c r="AE327" s="451">
        <v>0</v>
      </c>
      <c r="AF327" s="451"/>
      <c r="AG327" s="451"/>
      <c r="AH327" s="451"/>
      <c r="AI327" s="451"/>
      <c r="AJ327" s="451"/>
      <c r="AK327" s="451"/>
      <c r="AL327" s="479">
        <f t="shared" si="158"/>
        <v>0</v>
      </c>
      <c r="AM327" s="479"/>
      <c r="AN327" s="479"/>
      <c r="AO327" s="479"/>
      <c r="AP327" s="479"/>
      <c r="AQ327" s="479"/>
      <c r="AR327" s="479"/>
      <c r="AS327" s="451">
        <v>0</v>
      </c>
      <c r="AT327" s="451"/>
      <c r="AU327" s="451"/>
      <c r="AV327" s="451"/>
      <c r="AW327" s="451"/>
      <c r="AX327" s="451"/>
      <c r="AY327" s="451"/>
      <c r="AZ327" s="92"/>
      <c r="BA327" s="92"/>
      <c r="BB327" s="451">
        <v>0</v>
      </c>
      <c r="BC327" s="451"/>
      <c r="BD327" s="451"/>
      <c r="BE327" s="451"/>
      <c r="BF327" s="451">
        <v>0</v>
      </c>
      <c r="BG327" s="451"/>
      <c r="BH327" s="451"/>
      <c r="BI327" s="451"/>
      <c r="BJ327" s="479">
        <f t="shared" si="159"/>
        <v>0</v>
      </c>
      <c r="BK327" s="479"/>
      <c r="BL327" s="479"/>
      <c r="BM327" s="479"/>
      <c r="BN327" s="479"/>
      <c r="BO327" s="479"/>
      <c r="BP327" s="479"/>
      <c r="BQ327" s="451">
        <v>0</v>
      </c>
      <c r="BR327" s="451"/>
      <c r="BS327" s="451"/>
      <c r="BT327" s="451"/>
      <c r="BU327" s="451"/>
      <c r="BV327" s="451"/>
      <c r="BW327" s="451"/>
      <c r="BX327" s="451">
        <v>0</v>
      </c>
      <c r="BY327" s="451"/>
      <c r="BZ327" s="451"/>
      <c r="CA327" s="451"/>
      <c r="CB327" s="451"/>
      <c r="CC327" s="451"/>
      <c r="CD327" s="451"/>
      <c r="CE327" s="480">
        <f t="shared" si="160"/>
        <v>0</v>
      </c>
      <c r="CF327" s="480"/>
      <c r="CG327" s="480"/>
      <c r="CH327" s="480"/>
      <c r="CI327" s="480"/>
      <c r="CJ327" s="480"/>
      <c r="CK327" s="480"/>
      <c r="CL327" s="451">
        <v>0</v>
      </c>
      <c r="CM327" s="451"/>
      <c r="CN327" s="451"/>
      <c r="CO327" s="451"/>
      <c r="CP327" s="451"/>
      <c r="CQ327" s="451"/>
      <c r="CR327" s="451"/>
      <c r="CS327" s="480">
        <f t="shared" si="161"/>
        <v>0</v>
      </c>
      <c r="CT327" s="480"/>
      <c r="CU327" s="480"/>
      <c r="CV327" s="480"/>
      <c r="CW327" s="480"/>
      <c r="CX327" s="480"/>
      <c r="CY327" s="480"/>
      <c r="DB327" s="522" t="s">
        <v>592</v>
      </c>
      <c r="DC327" s="523"/>
      <c r="DD327" s="523"/>
      <c r="DE327" s="523"/>
      <c r="DF327" s="523"/>
      <c r="DG327" s="523"/>
      <c r="DH327" s="523"/>
      <c r="DI327" s="523"/>
      <c r="DJ327" s="523"/>
      <c r="DK327" s="523"/>
      <c r="DL327" s="523"/>
      <c r="DM327" s="523"/>
      <c r="DN327" s="523"/>
      <c r="DO327" s="523"/>
      <c r="DP327" s="523"/>
      <c r="DQ327" s="523"/>
      <c r="DR327" s="523"/>
      <c r="DS327" s="523"/>
      <c r="DT327" s="523"/>
      <c r="DU327" s="523"/>
      <c r="DV327" s="523"/>
      <c r="DW327" s="524"/>
      <c r="DX327" s="451">
        <v>0</v>
      </c>
      <c r="DY327" s="451"/>
      <c r="DZ327" s="451"/>
      <c r="EA327" s="451"/>
      <c r="EB327" s="451"/>
      <c r="EC327" s="451"/>
      <c r="ED327" s="451"/>
      <c r="EE327" s="451">
        <v>0</v>
      </c>
      <c r="EF327" s="451"/>
      <c r="EG327" s="451"/>
      <c r="EH327" s="451"/>
      <c r="EI327" s="451"/>
      <c r="EJ327" s="451"/>
      <c r="EK327" s="451"/>
      <c r="EL327" s="479">
        <f t="shared" si="162"/>
        <v>0</v>
      </c>
      <c r="EM327" s="479"/>
      <c r="EN327" s="479"/>
      <c r="EO327" s="479"/>
      <c r="EP327" s="479"/>
      <c r="EQ327" s="479"/>
      <c r="ER327" s="479"/>
      <c r="ES327" s="451">
        <v>0</v>
      </c>
      <c r="ET327" s="451"/>
      <c r="EU327" s="451"/>
      <c r="EV327" s="451"/>
      <c r="EW327" s="451"/>
      <c r="EX327" s="451"/>
      <c r="EY327" s="451"/>
      <c r="EZ327" s="92"/>
      <c r="FA327" s="92"/>
      <c r="FB327" s="92"/>
      <c r="FC327" s="451">
        <v>0</v>
      </c>
      <c r="FD327" s="451"/>
      <c r="FE327" s="451"/>
      <c r="FF327" s="451"/>
      <c r="FG327" s="451">
        <v>0</v>
      </c>
      <c r="FH327" s="451"/>
      <c r="FI327" s="451"/>
      <c r="FJ327" s="451"/>
      <c r="FK327" s="479">
        <f t="shared" si="163"/>
        <v>0</v>
      </c>
      <c r="FL327" s="479"/>
      <c r="FM327" s="479"/>
      <c r="FN327" s="479"/>
      <c r="FO327" s="479"/>
      <c r="FP327" s="479"/>
      <c r="FQ327" s="479"/>
      <c r="FR327" s="451">
        <v>0</v>
      </c>
      <c r="FS327" s="451"/>
      <c r="FT327" s="451"/>
      <c r="FU327" s="451"/>
      <c r="FV327" s="451"/>
      <c r="FW327" s="451"/>
      <c r="FX327" s="451"/>
      <c r="FY327" s="451">
        <v>0</v>
      </c>
      <c r="FZ327" s="451"/>
      <c r="GA327" s="451"/>
      <c r="GB327" s="451"/>
      <c r="GC327" s="451"/>
      <c r="GD327" s="451"/>
      <c r="GE327" s="451"/>
      <c r="GF327" s="480">
        <f t="shared" si="164"/>
        <v>0</v>
      </c>
      <c r="GG327" s="480"/>
      <c r="GH327" s="480"/>
      <c r="GI327" s="480"/>
      <c r="GJ327" s="480"/>
      <c r="GK327" s="480"/>
      <c r="GL327" s="480"/>
      <c r="GM327" s="451">
        <v>0</v>
      </c>
      <c r="GN327" s="451"/>
      <c r="GO327" s="451"/>
      <c r="GP327" s="451"/>
      <c r="GQ327" s="451"/>
      <c r="GR327" s="451"/>
      <c r="GS327" s="451"/>
      <c r="GT327" s="480">
        <f t="shared" si="165"/>
        <v>0</v>
      </c>
      <c r="GU327" s="480"/>
      <c r="GV327" s="480"/>
      <c r="GW327" s="480"/>
      <c r="GX327" s="480"/>
      <c r="GY327" s="480"/>
      <c r="GZ327" s="480"/>
    </row>
    <row r="328" spans="2:208" ht="12.75" customHeight="1" thickBot="1">
      <c r="B328" s="516" t="s">
        <v>547</v>
      </c>
      <c r="C328" s="517"/>
      <c r="D328" s="517"/>
      <c r="E328" s="517"/>
      <c r="F328" s="517"/>
      <c r="G328" s="517"/>
      <c r="H328" s="517"/>
      <c r="I328" s="517"/>
      <c r="J328" s="517"/>
      <c r="K328" s="517"/>
      <c r="L328" s="517"/>
      <c r="M328" s="517"/>
      <c r="N328" s="517"/>
      <c r="O328" s="517"/>
      <c r="P328" s="517"/>
      <c r="Q328" s="517"/>
      <c r="R328" s="517"/>
      <c r="S328" s="517"/>
      <c r="T328" s="517"/>
      <c r="U328" s="517"/>
      <c r="V328" s="517"/>
      <c r="W328" s="518"/>
      <c r="X328" s="447">
        <f>SUM(X320:AD327)</f>
        <v>0</v>
      </c>
      <c r="Y328" s="447"/>
      <c r="Z328" s="447"/>
      <c r="AA328" s="447"/>
      <c r="AB328" s="447"/>
      <c r="AC328" s="447"/>
      <c r="AD328" s="447"/>
      <c r="AE328" s="447">
        <f>SUM(AE320:AK327)</f>
        <v>0</v>
      </c>
      <c r="AF328" s="447"/>
      <c r="AG328" s="447"/>
      <c r="AH328" s="447"/>
      <c r="AI328" s="447"/>
      <c r="AJ328" s="447"/>
      <c r="AK328" s="447"/>
      <c r="AL328" s="447">
        <f>SUM(AL320:AR327)</f>
        <v>0</v>
      </c>
      <c r="AM328" s="447"/>
      <c r="AN328" s="447"/>
      <c r="AO328" s="447"/>
      <c r="AP328" s="447"/>
      <c r="AQ328" s="447"/>
      <c r="AR328" s="447"/>
      <c r="AS328" s="447">
        <f>SUM(AS320:AY327)</f>
        <v>0</v>
      </c>
      <c r="AT328" s="447"/>
      <c r="AU328" s="447"/>
      <c r="AV328" s="447"/>
      <c r="AW328" s="447"/>
      <c r="AX328" s="447"/>
      <c r="AY328" s="447"/>
      <c r="BB328" s="447">
        <f>SUM(BB320:BE327)</f>
        <v>0</v>
      </c>
      <c r="BC328" s="447"/>
      <c r="BD328" s="447"/>
      <c r="BE328" s="447"/>
      <c r="BF328" s="447">
        <f>SUM(BF320:BI327)</f>
        <v>0</v>
      </c>
      <c r="BG328" s="447"/>
      <c r="BH328" s="447"/>
      <c r="BI328" s="447"/>
      <c r="BJ328" s="447">
        <f>SUM(BJ320:BP327)</f>
        <v>0</v>
      </c>
      <c r="BK328" s="447"/>
      <c r="BL328" s="447"/>
      <c r="BM328" s="447"/>
      <c r="BN328" s="447"/>
      <c r="BO328" s="447"/>
      <c r="BP328" s="447"/>
      <c r="BQ328" s="447">
        <f>SUM(BQ320:BW327)</f>
        <v>0</v>
      </c>
      <c r="BR328" s="447"/>
      <c r="BS328" s="447"/>
      <c r="BT328" s="447"/>
      <c r="BU328" s="447"/>
      <c r="BV328" s="447"/>
      <c r="BW328" s="447"/>
      <c r="BX328" s="447">
        <f>SUM(BX320:CD327)</f>
        <v>0</v>
      </c>
      <c r="BY328" s="447"/>
      <c r="BZ328" s="447"/>
      <c r="CA328" s="447"/>
      <c r="CB328" s="447"/>
      <c r="CC328" s="447"/>
      <c r="CD328" s="447"/>
      <c r="CE328" s="447">
        <f>SUM(CE320:CK327)</f>
        <v>0</v>
      </c>
      <c r="CF328" s="447"/>
      <c r="CG328" s="447"/>
      <c r="CH328" s="447"/>
      <c r="CI328" s="447"/>
      <c r="CJ328" s="447"/>
      <c r="CK328" s="447"/>
      <c r="CL328" s="447">
        <f>SUM(CL320:CR327)</f>
        <v>0</v>
      </c>
      <c r="CM328" s="447"/>
      <c r="CN328" s="447"/>
      <c r="CO328" s="447"/>
      <c r="CP328" s="447"/>
      <c r="CQ328" s="447"/>
      <c r="CR328" s="447"/>
      <c r="CS328" s="447">
        <f>SUM(CS320:CY327)</f>
        <v>0</v>
      </c>
      <c r="CT328" s="447"/>
      <c r="CU328" s="447"/>
      <c r="CV328" s="447"/>
      <c r="CW328" s="447"/>
      <c r="CX328" s="447"/>
      <c r="CY328" s="447"/>
      <c r="DB328" s="516" t="s">
        <v>594</v>
      </c>
      <c r="DC328" s="517"/>
      <c r="DD328" s="517"/>
      <c r="DE328" s="517"/>
      <c r="DF328" s="517"/>
      <c r="DG328" s="517"/>
      <c r="DH328" s="517"/>
      <c r="DI328" s="517"/>
      <c r="DJ328" s="517"/>
      <c r="DK328" s="517"/>
      <c r="DL328" s="517"/>
      <c r="DM328" s="517"/>
      <c r="DN328" s="517"/>
      <c r="DO328" s="517"/>
      <c r="DP328" s="517"/>
      <c r="DQ328" s="517"/>
      <c r="DR328" s="517"/>
      <c r="DS328" s="517"/>
      <c r="DT328" s="517"/>
      <c r="DU328" s="517"/>
      <c r="DV328" s="517"/>
      <c r="DW328" s="518"/>
      <c r="DX328" s="447">
        <f>SUM(DX320:ED327)</f>
        <v>0</v>
      </c>
      <c r="DY328" s="447"/>
      <c r="DZ328" s="447"/>
      <c r="EA328" s="447"/>
      <c r="EB328" s="447"/>
      <c r="EC328" s="447"/>
      <c r="ED328" s="447"/>
      <c r="EE328" s="447">
        <f>SUM(EE320:EK327)</f>
        <v>0</v>
      </c>
      <c r="EF328" s="447"/>
      <c r="EG328" s="447"/>
      <c r="EH328" s="447"/>
      <c r="EI328" s="447"/>
      <c r="EJ328" s="447"/>
      <c r="EK328" s="447"/>
      <c r="EL328" s="447">
        <f>SUM(EL320:ER327)</f>
        <v>0</v>
      </c>
      <c r="EM328" s="447"/>
      <c r="EN328" s="447"/>
      <c r="EO328" s="447"/>
      <c r="EP328" s="447"/>
      <c r="EQ328" s="447"/>
      <c r="ER328" s="447"/>
      <c r="ES328" s="447">
        <f>SUM(ES320:EY327)</f>
        <v>0</v>
      </c>
      <c r="ET328" s="447"/>
      <c r="EU328" s="447"/>
      <c r="EV328" s="447"/>
      <c r="EW328" s="447"/>
      <c r="EX328" s="447"/>
      <c r="EY328" s="447"/>
      <c r="FC328" s="447">
        <f>SUM(FC320:FF327)</f>
        <v>0</v>
      </c>
      <c r="FD328" s="447"/>
      <c r="FE328" s="447"/>
      <c r="FF328" s="447"/>
      <c r="FG328" s="447">
        <f>SUM(FG320:FJ327)</f>
        <v>0</v>
      </c>
      <c r="FH328" s="447"/>
      <c r="FI328" s="447"/>
      <c r="FJ328" s="447"/>
      <c r="FK328" s="447">
        <f>SUM(FK320:FQ327)</f>
        <v>0</v>
      </c>
      <c r="FL328" s="447"/>
      <c r="FM328" s="447"/>
      <c r="FN328" s="447"/>
      <c r="FO328" s="447"/>
      <c r="FP328" s="447"/>
      <c r="FQ328" s="447"/>
      <c r="FR328" s="447">
        <f>SUM(FR320:FX327)</f>
        <v>0</v>
      </c>
      <c r="FS328" s="447"/>
      <c r="FT328" s="447"/>
      <c r="FU328" s="447"/>
      <c r="FV328" s="447"/>
      <c r="FW328" s="447"/>
      <c r="FX328" s="447"/>
      <c r="FY328" s="447">
        <f>SUM(FY320:GE327)</f>
        <v>0</v>
      </c>
      <c r="FZ328" s="447"/>
      <c r="GA328" s="447"/>
      <c r="GB328" s="447"/>
      <c r="GC328" s="447"/>
      <c r="GD328" s="447"/>
      <c r="GE328" s="447"/>
      <c r="GF328" s="447">
        <f>SUM(GF320:GL327)</f>
        <v>0</v>
      </c>
      <c r="GG328" s="447"/>
      <c r="GH328" s="447"/>
      <c r="GI328" s="447"/>
      <c r="GJ328" s="447"/>
      <c r="GK328" s="447"/>
      <c r="GL328" s="447"/>
      <c r="GM328" s="447">
        <f>SUM(GM320:GS327)</f>
        <v>0</v>
      </c>
      <c r="GN328" s="447"/>
      <c r="GO328" s="447"/>
      <c r="GP328" s="447"/>
      <c r="GQ328" s="447"/>
      <c r="GR328" s="447"/>
      <c r="GS328" s="447"/>
      <c r="GT328" s="447">
        <f>SUM(GT320:GZ327)</f>
        <v>0</v>
      </c>
      <c r="GU328" s="447"/>
      <c r="GV328" s="447"/>
      <c r="GW328" s="447"/>
      <c r="GX328" s="447"/>
      <c r="GY328" s="447"/>
      <c r="GZ328" s="447"/>
    </row>
    <row r="329" spans="2:208" ht="12.75" customHeight="1" thickTop="1">
      <c r="B329" s="555">
        <v>63</v>
      </c>
      <c r="C329" s="554"/>
      <c r="D329" s="554"/>
      <c r="E329" s="554"/>
      <c r="F329" s="554"/>
      <c r="G329" s="554"/>
      <c r="H329" s="554"/>
      <c r="I329" s="554"/>
      <c r="J329" s="554"/>
      <c r="K329" s="554"/>
      <c r="L329" s="554"/>
      <c r="M329" s="554"/>
      <c r="N329" s="554"/>
      <c r="O329" s="554"/>
      <c r="P329" s="554"/>
      <c r="Q329" s="554"/>
      <c r="R329" s="554"/>
      <c r="S329" s="554"/>
      <c r="T329" s="554"/>
      <c r="U329" s="554"/>
      <c r="V329" s="554"/>
      <c r="W329" s="554"/>
      <c r="X329" s="483"/>
      <c r="Y329" s="483"/>
      <c r="Z329" s="483"/>
      <c r="AA329" s="483"/>
      <c r="AB329" s="483"/>
      <c r="AC329" s="483"/>
      <c r="AD329" s="483"/>
      <c r="AE329" s="483"/>
      <c r="AF329" s="483"/>
      <c r="AG329" s="483"/>
      <c r="AH329" s="483"/>
      <c r="AI329" s="483"/>
      <c r="AJ329" s="483"/>
      <c r="AK329" s="483"/>
      <c r="AL329" s="483"/>
      <c r="AM329" s="483"/>
      <c r="AN329" s="483"/>
      <c r="AO329" s="483"/>
      <c r="AP329" s="483"/>
      <c r="AQ329" s="483"/>
      <c r="AR329" s="483"/>
      <c r="AS329" s="483"/>
      <c r="AT329" s="483"/>
      <c r="AU329" s="483"/>
      <c r="AV329" s="483"/>
      <c r="AW329" s="483"/>
      <c r="AX329" s="483"/>
      <c r="AY329" s="483"/>
      <c r="BB329" s="483"/>
      <c r="BC329" s="483"/>
      <c r="BD329" s="483"/>
      <c r="BE329" s="483"/>
      <c r="BF329" s="483"/>
      <c r="BG329" s="483"/>
      <c r="BH329" s="483"/>
      <c r="BI329" s="483"/>
      <c r="BJ329" s="483"/>
      <c r="BK329" s="483"/>
      <c r="BL329" s="483"/>
      <c r="BM329" s="483"/>
      <c r="BN329" s="483"/>
      <c r="BO329" s="483"/>
      <c r="BP329" s="483"/>
      <c r="BQ329" s="483"/>
      <c r="BR329" s="483"/>
      <c r="BS329" s="483"/>
      <c r="BT329" s="483"/>
      <c r="BU329" s="483"/>
      <c r="BV329" s="483"/>
      <c r="BW329" s="483"/>
      <c r="BX329" s="483"/>
      <c r="BY329" s="483"/>
      <c r="BZ329" s="483"/>
      <c r="CA329" s="483"/>
      <c r="CB329" s="483"/>
      <c r="CC329" s="483"/>
      <c r="CD329" s="483"/>
      <c r="CE329" s="483"/>
      <c r="CF329" s="483"/>
      <c r="CG329" s="483"/>
      <c r="CH329" s="483"/>
      <c r="CI329" s="483"/>
      <c r="CJ329" s="483"/>
      <c r="CK329" s="483"/>
      <c r="CL329" s="483"/>
      <c r="CM329" s="483"/>
      <c r="CN329" s="483"/>
      <c r="CO329" s="483"/>
      <c r="CP329" s="483"/>
      <c r="CQ329" s="483"/>
      <c r="CR329" s="483"/>
      <c r="CS329" s="483"/>
      <c r="CT329" s="483"/>
      <c r="CU329" s="483"/>
      <c r="CV329" s="483"/>
      <c r="CW329" s="483"/>
      <c r="CX329" s="483"/>
      <c r="CY329" s="483"/>
      <c r="DB329" s="553" t="s">
        <v>1229</v>
      </c>
      <c r="DC329" s="554"/>
      <c r="DD329" s="554"/>
      <c r="DE329" s="554"/>
      <c r="DF329" s="554"/>
      <c r="DG329" s="554"/>
      <c r="DH329" s="554"/>
      <c r="DI329" s="554"/>
      <c r="DJ329" s="554"/>
      <c r="DK329" s="554"/>
      <c r="DL329" s="554"/>
      <c r="DM329" s="554"/>
      <c r="DN329" s="554"/>
      <c r="DO329" s="554"/>
      <c r="DP329" s="554"/>
      <c r="DQ329" s="554"/>
      <c r="DR329" s="554"/>
      <c r="DS329" s="554"/>
      <c r="DT329" s="554"/>
      <c r="DU329" s="554"/>
      <c r="DV329" s="554"/>
      <c r="DW329" s="554"/>
      <c r="DX329" s="483"/>
      <c r="DY329" s="483"/>
      <c r="DZ329" s="483"/>
      <c r="EA329" s="483"/>
      <c r="EB329" s="483"/>
      <c r="EC329" s="483"/>
      <c r="ED329" s="483"/>
      <c r="EE329" s="483"/>
      <c r="EF329" s="483"/>
      <c r="EG329" s="483"/>
      <c r="EH329" s="483"/>
      <c r="EI329" s="483"/>
      <c r="EJ329" s="483"/>
      <c r="EK329" s="483"/>
      <c r="EL329" s="483"/>
      <c r="EM329" s="483"/>
      <c r="EN329" s="483"/>
      <c r="EO329" s="483"/>
      <c r="EP329" s="483"/>
      <c r="EQ329" s="483"/>
      <c r="ER329" s="483"/>
      <c r="ES329" s="483"/>
      <c r="ET329" s="483"/>
      <c r="EU329" s="483"/>
      <c r="EV329" s="483"/>
      <c r="EW329" s="483"/>
      <c r="EX329" s="483"/>
      <c r="EY329" s="483"/>
      <c r="FC329" s="483"/>
      <c r="FD329" s="483"/>
      <c r="FE329" s="483"/>
      <c r="FF329" s="483"/>
      <c r="FG329" s="483"/>
      <c r="FH329" s="483"/>
      <c r="FI329" s="483"/>
      <c r="FJ329" s="483"/>
      <c r="FK329" s="483"/>
      <c r="FL329" s="483"/>
      <c r="FM329" s="483"/>
      <c r="FN329" s="483"/>
      <c r="FO329" s="483"/>
      <c r="FP329" s="483"/>
      <c r="FQ329" s="483"/>
      <c r="FR329" s="483"/>
      <c r="FS329" s="483"/>
      <c r="FT329" s="483"/>
      <c r="FU329" s="483"/>
      <c r="FV329" s="483"/>
      <c r="FW329" s="483"/>
      <c r="FX329" s="483"/>
      <c r="FY329" s="483"/>
      <c r="FZ329" s="483"/>
      <c r="GA329" s="483"/>
      <c r="GB329" s="483"/>
      <c r="GC329" s="483"/>
      <c r="GD329" s="483"/>
      <c r="GE329" s="483"/>
      <c r="GF329" s="483"/>
      <c r="GG329" s="483"/>
      <c r="GH329" s="483"/>
      <c r="GI329" s="483"/>
      <c r="GJ329" s="483"/>
      <c r="GK329" s="483"/>
      <c r="GL329" s="483"/>
      <c r="GM329" s="483"/>
      <c r="GN329" s="483"/>
      <c r="GO329" s="483"/>
      <c r="GP329" s="483"/>
      <c r="GQ329" s="483"/>
      <c r="GR329" s="483"/>
      <c r="GS329" s="483"/>
      <c r="GT329" s="483"/>
      <c r="GU329" s="483"/>
      <c r="GV329" s="483"/>
      <c r="GW329" s="483"/>
      <c r="GX329" s="483"/>
      <c r="GY329" s="483"/>
      <c r="GZ329" s="483"/>
    </row>
    <row r="330" spans="2:208" ht="12.75" customHeight="1">
      <c r="B330" s="448" t="s">
        <v>548</v>
      </c>
      <c r="C330" s="449"/>
      <c r="D330" s="449"/>
      <c r="E330" s="449"/>
      <c r="F330" s="449"/>
      <c r="G330" s="449"/>
      <c r="H330" s="449"/>
      <c r="I330" s="449"/>
      <c r="J330" s="449"/>
      <c r="K330" s="449"/>
      <c r="L330" s="449"/>
      <c r="M330" s="449"/>
      <c r="N330" s="449"/>
      <c r="O330" s="449"/>
      <c r="P330" s="449"/>
      <c r="Q330" s="449"/>
      <c r="R330" s="449"/>
      <c r="S330" s="449"/>
      <c r="T330" s="449"/>
      <c r="U330" s="449"/>
      <c r="V330" s="449"/>
      <c r="W330" s="450"/>
      <c r="X330" s="451">
        <v>0</v>
      </c>
      <c r="Y330" s="451"/>
      <c r="Z330" s="451"/>
      <c r="AA330" s="451"/>
      <c r="AB330" s="451"/>
      <c r="AC330" s="451"/>
      <c r="AD330" s="451"/>
      <c r="AE330" s="451">
        <v>0</v>
      </c>
      <c r="AF330" s="451"/>
      <c r="AG330" s="451"/>
      <c r="AH330" s="451"/>
      <c r="AI330" s="451"/>
      <c r="AJ330" s="451"/>
      <c r="AK330" s="451"/>
      <c r="AL330" s="479">
        <f t="shared" ref="AL330:AL336" si="166">X330-AE330</f>
        <v>0</v>
      </c>
      <c r="AM330" s="479"/>
      <c r="AN330" s="479"/>
      <c r="AO330" s="479"/>
      <c r="AP330" s="479"/>
      <c r="AQ330" s="479"/>
      <c r="AR330" s="479"/>
      <c r="AS330" s="451">
        <v>0</v>
      </c>
      <c r="AT330" s="451"/>
      <c r="AU330" s="451"/>
      <c r="AV330" s="451"/>
      <c r="AW330" s="451"/>
      <c r="AX330" s="451"/>
      <c r="AY330" s="451"/>
      <c r="AZ330" s="92"/>
      <c r="BA330" s="92"/>
      <c r="BB330" s="451">
        <v>0</v>
      </c>
      <c r="BC330" s="451"/>
      <c r="BD330" s="451"/>
      <c r="BE330" s="451"/>
      <c r="BF330" s="451">
        <v>0</v>
      </c>
      <c r="BG330" s="451"/>
      <c r="BH330" s="451"/>
      <c r="BI330" s="451"/>
      <c r="BJ330" s="479">
        <f t="shared" ref="BJ330:BJ336" si="167">BB330-BF330+AS330+AL330+AE330-X330</f>
        <v>0</v>
      </c>
      <c r="BK330" s="479"/>
      <c r="BL330" s="479"/>
      <c r="BM330" s="479"/>
      <c r="BN330" s="479"/>
      <c r="BO330" s="479"/>
      <c r="BP330" s="479"/>
      <c r="BQ330" s="451">
        <v>0</v>
      </c>
      <c r="BR330" s="451"/>
      <c r="BS330" s="451"/>
      <c r="BT330" s="451"/>
      <c r="BU330" s="451"/>
      <c r="BV330" s="451"/>
      <c r="BW330" s="451"/>
      <c r="BX330" s="451">
        <v>0</v>
      </c>
      <c r="BY330" s="451"/>
      <c r="BZ330" s="451"/>
      <c r="CA330" s="451"/>
      <c r="CB330" s="451"/>
      <c r="CC330" s="451"/>
      <c r="CD330" s="451"/>
      <c r="CE330" s="480">
        <f t="shared" ref="CE330:CE336" si="168">BJ330-BQ330-BX330</f>
        <v>0</v>
      </c>
      <c r="CF330" s="480"/>
      <c r="CG330" s="480"/>
      <c r="CH330" s="480"/>
      <c r="CI330" s="480"/>
      <c r="CJ330" s="480"/>
      <c r="CK330" s="480"/>
      <c r="CL330" s="451">
        <v>0</v>
      </c>
      <c r="CM330" s="451"/>
      <c r="CN330" s="451"/>
      <c r="CO330" s="451"/>
      <c r="CP330" s="451"/>
      <c r="CQ330" s="451"/>
      <c r="CR330" s="451"/>
      <c r="CS330" s="480">
        <f t="shared" ref="CS330:CS336" si="169">CL330</f>
        <v>0</v>
      </c>
      <c r="CT330" s="480"/>
      <c r="CU330" s="480"/>
      <c r="CV330" s="480"/>
      <c r="CW330" s="480"/>
      <c r="CX330" s="480"/>
      <c r="CY330" s="480"/>
      <c r="DB330" s="448" t="s">
        <v>595</v>
      </c>
      <c r="DC330" s="449"/>
      <c r="DD330" s="449"/>
      <c r="DE330" s="449"/>
      <c r="DF330" s="449"/>
      <c r="DG330" s="449"/>
      <c r="DH330" s="449"/>
      <c r="DI330" s="449"/>
      <c r="DJ330" s="449"/>
      <c r="DK330" s="449"/>
      <c r="DL330" s="449"/>
      <c r="DM330" s="449"/>
      <c r="DN330" s="449"/>
      <c r="DO330" s="449"/>
      <c r="DP330" s="449"/>
      <c r="DQ330" s="449"/>
      <c r="DR330" s="449"/>
      <c r="DS330" s="449"/>
      <c r="DT330" s="449"/>
      <c r="DU330" s="449"/>
      <c r="DV330" s="449"/>
      <c r="DW330" s="450"/>
      <c r="DX330" s="451">
        <v>0</v>
      </c>
      <c r="DY330" s="451"/>
      <c r="DZ330" s="451"/>
      <c r="EA330" s="451"/>
      <c r="EB330" s="451"/>
      <c r="EC330" s="451"/>
      <c r="ED330" s="451"/>
      <c r="EE330" s="451">
        <v>0</v>
      </c>
      <c r="EF330" s="451"/>
      <c r="EG330" s="451"/>
      <c r="EH330" s="451"/>
      <c r="EI330" s="451"/>
      <c r="EJ330" s="451"/>
      <c r="EK330" s="451"/>
      <c r="EL330" s="479">
        <f t="shared" ref="EL330:EL336" si="170">DX330-EE330</f>
        <v>0</v>
      </c>
      <c r="EM330" s="479"/>
      <c r="EN330" s="479"/>
      <c r="EO330" s="479"/>
      <c r="EP330" s="479"/>
      <c r="EQ330" s="479"/>
      <c r="ER330" s="479"/>
      <c r="ES330" s="451">
        <v>0</v>
      </c>
      <c r="ET330" s="451"/>
      <c r="EU330" s="451"/>
      <c r="EV330" s="451"/>
      <c r="EW330" s="451"/>
      <c r="EX330" s="451"/>
      <c r="EY330" s="451"/>
      <c r="EZ330" s="92"/>
      <c r="FA330" s="92"/>
      <c r="FB330" s="92"/>
      <c r="FC330" s="451">
        <v>0</v>
      </c>
      <c r="FD330" s="451"/>
      <c r="FE330" s="451"/>
      <c r="FF330" s="451"/>
      <c r="FG330" s="451">
        <v>0</v>
      </c>
      <c r="FH330" s="451"/>
      <c r="FI330" s="451"/>
      <c r="FJ330" s="451"/>
      <c r="FK330" s="479">
        <f t="shared" ref="FK330:FK336" si="171">FC330-FG330+ES330+EL330+EE330-DX330</f>
        <v>0</v>
      </c>
      <c r="FL330" s="479"/>
      <c r="FM330" s="479"/>
      <c r="FN330" s="479"/>
      <c r="FO330" s="479"/>
      <c r="FP330" s="479"/>
      <c r="FQ330" s="479"/>
      <c r="FR330" s="451">
        <v>0</v>
      </c>
      <c r="FS330" s="451"/>
      <c r="FT330" s="451"/>
      <c r="FU330" s="451"/>
      <c r="FV330" s="451"/>
      <c r="FW330" s="451"/>
      <c r="FX330" s="451"/>
      <c r="FY330" s="451">
        <v>0</v>
      </c>
      <c r="FZ330" s="451"/>
      <c r="GA330" s="451"/>
      <c r="GB330" s="451"/>
      <c r="GC330" s="451"/>
      <c r="GD330" s="451"/>
      <c r="GE330" s="451"/>
      <c r="GF330" s="480">
        <f t="shared" ref="GF330:GF336" si="172">FK330-FR330-FY330</f>
        <v>0</v>
      </c>
      <c r="GG330" s="480"/>
      <c r="GH330" s="480"/>
      <c r="GI330" s="480"/>
      <c r="GJ330" s="480"/>
      <c r="GK330" s="480"/>
      <c r="GL330" s="480"/>
      <c r="GM330" s="451">
        <v>0</v>
      </c>
      <c r="GN330" s="451"/>
      <c r="GO330" s="451"/>
      <c r="GP330" s="451"/>
      <c r="GQ330" s="451"/>
      <c r="GR330" s="451"/>
      <c r="GS330" s="451"/>
      <c r="GT330" s="480">
        <f t="shared" ref="GT330:GT336" si="173">GM330</f>
        <v>0</v>
      </c>
      <c r="GU330" s="480"/>
      <c r="GV330" s="480"/>
      <c r="GW330" s="480"/>
      <c r="GX330" s="480"/>
      <c r="GY330" s="480"/>
      <c r="GZ330" s="480"/>
    </row>
    <row r="331" spans="2:208" ht="12.75" customHeight="1">
      <c r="B331" s="448" t="s">
        <v>549</v>
      </c>
      <c r="C331" s="449"/>
      <c r="D331" s="449"/>
      <c r="E331" s="449"/>
      <c r="F331" s="449"/>
      <c r="G331" s="449"/>
      <c r="H331" s="449"/>
      <c r="I331" s="449"/>
      <c r="J331" s="449"/>
      <c r="K331" s="449"/>
      <c r="L331" s="449"/>
      <c r="M331" s="449"/>
      <c r="N331" s="449"/>
      <c r="O331" s="449"/>
      <c r="P331" s="449"/>
      <c r="Q331" s="449"/>
      <c r="R331" s="449"/>
      <c r="S331" s="449"/>
      <c r="T331" s="449"/>
      <c r="U331" s="449"/>
      <c r="V331" s="449"/>
      <c r="W331" s="450"/>
      <c r="X331" s="451">
        <v>0</v>
      </c>
      <c r="Y331" s="451"/>
      <c r="Z331" s="451"/>
      <c r="AA331" s="451"/>
      <c r="AB331" s="451"/>
      <c r="AC331" s="451"/>
      <c r="AD331" s="451"/>
      <c r="AE331" s="451">
        <v>0</v>
      </c>
      <c r="AF331" s="451"/>
      <c r="AG331" s="451"/>
      <c r="AH331" s="451"/>
      <c r="AI331" s="451"/>
      <c r="AJ331" s="451"/>
      <c r="AK331" s="451"/>
      <c r="AL331" s="479">
        <f t="shared" si="166"/>
        <v>0</v>
      </c>
      <c r="AM331" s="479"/>
      <c r="AN331" s="479"/>
      <c r="AO331" s="479"/>
      <c r="AP331" s="479"/>
      <c r="AQ331" s="479"/>
      <c r="AR331" s="479"/>
      <c r="AS331" s="451">
        <v>0</v>
      </c>
      <c r="AT331" s="451"/>
      <c r="AU331" s="451"/>
      <c r="AV331" s="451"/>
      <c r="AW331" s="451"/>
      <c r="AX331" s="451"/>
      <c r="AY331" s="451"/>
      <c r="AZ331" s="92"/>
      <c r="BA331" s="92"/>
      <c r="BB331" s="451">
        <v>0</v>
      </c>
      <c r="BC331" s="451"/>
      <c r="BD331" s="451"/>
      <c r="BE331" s="451"/>
      <c r="BF331" s="451">
        <v>0</v>
      </c>
      <c r="BG331" s="451"/>
      <c r="BH331" s="451"/>
      <c r="BI331" s="451"/>
      <c r="BJ331" s="479">
        <f t="shared" si="167"/>
        <v>0</v>
      </c>
      <c r="BK331" s="479"/>
      <c r="BL331" s="479"/>
      <c r="BM331" s="479"/>
      <c r="BN331" s="479"/>
      <c r="BO331" s="479"/>
      <c r="BP331" s="479"/>
      <c r="BQ331" s="451">
        <v>0</v>
      </c>
      <c r="BR331" s="451"/>
      <c r="BS331" s="451"/>
      <c r="BT331" s="451"/>
      <c r="BU331" s="451"/>
      <c r="BV331" s="451"/>
      <c r="BW331" s="451"/>
      <c r="BX331" s="451">
        <v>0</v>
      </c>
      <c r="BY331" s="451"/>
      <c r="BZ331" s="451"/>
      <c r="CA331" s="451"/>
      <c r="CB331" s="451"/>
      <c r="CC331" s="451"/>
      <c r="CD331" s="451"/>
      <c r="CE331" s="480">
        <f t="shared" si="168"/>
        <v>0</v>
      </c>
      <c r="CF331" s="480"/>
      <c r="CG331" s="480"/>
      <c r="CH331" s="480"/>
      <c r="CI331" s="480"/>
      <c r="CJ331" s="480"/>
      <c r="CK331" s="480"/>
      <c r="CL331" s="451">
        <v>0</v>
      </c>
      <c r="CM331" s="451"/>
      <c r="CN331" s="451"/>
      <c r="CO331" s="451"/>
      <c r="CP331" s="451"/>
      <c r="CQ331" s="451"/>
      <c r="CR331" s="451"/>
      <c r="CS331" s="480">
        <f t="shared" si="169"/>
        <v>0</v>
      </c>
      <c r="CT331" s="480"/>
      <c r="CU331" s="480"/>
      <c r="CV331" s="480"/>
      <c r="CW331" s="480"/>
      <c r="CX331" s="480"/>
      <c r="CY331" s="480"/>
      <c r="DB331" s="448" t="s">
        <v>596</v>
      </c>
      <c r="DC331" s="449"/>
      <c r="DD331" s="449"/>
      <c r="DE331" s="449"/>
      <c r="DF331" s="449"/>
      <c r="DG331" s="449"/>
      <c r="DH331" s="449"/>
      <c r="DI331" s="449"/>
      <c r="DJ331" s="449"/>
      <c r="DK331" s="449"/>
      <c r="DL331" s="449"/>
      <c r="DM331" s="449"/>
      <c r="DN331" s="449"/>
      <c r="DO331" s="449"/>
      <c r="DP331" s="449"/>
      <c r="DQ331" s="449"/>
      <c r="DR331" s="449"/>
      <c r="DS331" s="449"/>
      <c r="DT331" s="449"/>
      <c r="DU331" s="449"/>
      <c r="DV331" s="449"/>
      <c r="DW331" s="450"/>
      <c r="DX331" s="451">
        <v>0</v>
      </c>
      <c r="DY331" s="451"/>
      <c r="DZ331" s="451"/>
      <c r="EA331" s="451"/>
      <c r="EB331" s="451"/>
      <c r="EC331" s="451"/>
      <c r="ED331" s="451"/>
      <c r="EE331" s="451">
        <v>0</v>
      </c>
      <c r="EF331" s="451"/>
      <c r="EG331" s="451"/>
      <c r="EH331" s="451"/>
      <c r="EI331" s="451"/>
      <c r="EJ331" s="451"/>
      <c r="EK331" s="451"/>
      <c r="EL331" s="479">
        <f t="shared" si="170"/>
        <v>0</v>
      </c>
      <c r="EM331" s="479"/>
      <c r="EN331" s="479"/>
      <c r="EO331" s="479"/>
      <c r="EP331" s="479"/>
      <c r="EQ331" s="479"/>
      <c r="ER331" s="479"/>
      <c r="ES331" s="451">
        <v>0</v>
      </c>
      <c r="ET331" s="451"/>
      <c r="EU331" s="451"/>
      <c r="EV331" s="451"/>
      <c r="EW331" s="451"/>
      <c r="EX331" s="451"/>
      <c r="EY331" s="451"/>
      <c r="EZ331" s="92"/>
      <c r="FA331" s="92"/>
      <c r="FB331" s="92"/>
      <c r="FC331" s="451">
        <v>0</v>
      </c>
      <c r="FD331" s="451"/>
      <c r="FE331" s="451"/>
      <c r="FF331" s="451"/>
      <c r="FG331" s="451">
        <v>0</v>
      </c>
      <c r="FH331" s="451"/>
      <c r="FI331" s="451"/>
      <c r="FJ331" s="451"/>
      <c r="FK331" s="479">
        <f t="shared" si="171"/>
        <v>0</v>
      </c>
      <c r="FL331" s="479"/>
      <c r="FM331" s="479"/>
      <c r="FN331" s="479"/>
      <c r="FO331" s="479"/>
      <c r="FP331" s="479"/>
      <c r="FQ331" s="479"/>
      <c r="FR331" s="451">
        <v>0</v>
      </c>
      <c r="FS331" s="451"/>
      <c r="FT331" s="451"/>
      <c r="FU331" s="451"/>
      <c r="FV331" s="451"/>
      <c r="FW331" s="451"/>
      <c r="FX331" s="451"/>
      <c r="FY331" s="451">
        <v>0</v>
      </c>
      <c r="FZ331" s="451"/>
      <c r="GA331" s="451"/>
      <c r="GB331" s="451"/>
      <c r="GC331" s="451"/>
      <c r="GD331" s="451"/>
      <c r="GE331" s="451"/>
      <c r="GF331" s="480">
        <f t="shared" si="172"/>
        <v>0</v>
      </c>
      <c r="GG331" s="480"/>
      <c r="GH331" s="480"/>
      <c r="GI331" s="480"/>
      <c r="GJ331" s="480"/>
      <c r="GK331" s="480"/>
      <c r="GL331" s="480"/>
      <c r="GM331" s="451">
        <v>0</v>
      </c>
      <c r="GN331" s="451"/>
      <c r="GO331" s="451"/>
      <c r="GP331" s="451"/>
      <c r="GQ331" s="451"/>
      <c r="GR331" s="451"/>
      <c r="GS331" s="451"/>
      <c r="GT331" s="480">
        <f t="shared" si="173"/>
        <v>0</v>
      </c>
      <c r="GU331" s="480"/>
      <c r="GV331" s="480"/>
      <c r="GW331" s="480"/>
      <c r="GX331" s="480"/>
      <c r="GY331" s="480"/>
      <c r="GZ331" s="480"/>
    </row>
    <row r="332" spans="2:208" ht="12.75" customHeight="1">
      <c r="B332" s="448" t="s">
        <v>550</v>
      </c>
      <c r="C332" s="449"/>
      <c r="D332" s="449"/>
      <c r="E332" s="449"/>
      <c r="F332" s="449"/>
      <c r="G332" s="449"/>
      <c r="H332" s="449"/>
      <c r="I332" s="449"/>
      <c r="J332" s="449"/>
      <c r="K332" s="449"/>
      <c r="L332" s="449"/>
      <c r="M332" s="449"/>
      <c r="N332" s="449"/>
      <c r="O332" s="449"/>
      <c r="P332" s="449"/>
      <c r="Q332" s="449"/>
      <c r="R332" s="449"/>
      <c r="S332" s="449"/>
      <c r="T332" s="449"/>
      <c r="U332" s="449"/>
      <c r="V332" s="449"/>
      <c r="W332" s="450"/>
      <c r="X332" s="451">
        <v>0</v>
      </c>
      <c r="Y332" s="451"/>
      <c r="Z332" s="451"/>
      <c r="AA332" s="451"/>
      <c r="AB332" s="451"/>
      <c r="AC332" s="451"/>
      <c r="AD332" s="451"/>
      <c r="AE332" s="451">
        <v>0</v>
      </c>
      <c r="AF332" s="451"/>
      <c r="AG332" s="451"/>
      <c r="AH332" s="451"/>
      <c r="AI332" s="451"/>
      <c r="AJ332" s="451"/>
      <c r="AK332" s="451"/>
      <c r="AL332" s="479">
        <f t="shared" si="166"/>
        <v>0</v>
      </c>
      <c r="AM332" s="479"/>
      <c r="AN332" s="479"/>
      <c r="AO332" s="479"/>
      <c r="AP332" s="479"/>
      <c r="AQ332" s="479"/>
      <c r="AR332" s="479"/>
      <c r="AS332" s="451">
        <v>0</v>
      </c>
      <c r="AT332" s="451"/>
      <c r="AU332" s="451"/>
      <c r="AV332" s="451"/>
      <c r="AW332" s="451"/>
      <c r="AX332" s="451"/>
      <c r="AY332" s="451"/>
      <c r="AZ332" s="92"/>
      <c r="BA332" s="92"/>
      <c r="BB332" s="451">
        <v>0</v>
      </c>
      <c r="BC332" s="451"/>
      <c r="BD332" s="451"/>
      <c r="BE332" s="451"/>
      <c r="BF332" s="451">
        <v>0</v>
      </c>
      <c r="BG332" s="451"/>
      <c r="BH332" s="451"/>
      <c r="BI332" s="451"/>
      <c r="BJ332" s="479">
        <f t="shared" si="167"/>
        <v>0</v>
      </c>
      <c r="BK332" s="479"/>
      <c r="BL332" s="479"/>
      <c r="BM332" s="479"/>
      <c r="BN332" s="479"/>
      <c r="BO332" s="479"/>
      <c r="BP332" s="479"/>
      <c r="BQ332" s="451">
        <v>0</v>
      </c>
      <c r="BR332" s="451"/>
      <c r="BS332" s="451"/>
      <c r="BT332" s="451"/>
      <c r="BU332" s="451"/>
      <c r="BV332" s="451"/>
      <c r="BW332" s="451"/>
      <c r="BX332" s="451">
        <v>0</v>
      </c>
      <c r="BY332" s="451"/>
      <c r="BZ332" s="451"/>
      <c r="CA332" s="451"/>
      <c r="CB332" s="451"/>
      <c r="CC332" s="451"/>
      <c r="CD332" s="451"/>
      <c r="CE332" s="480">
        <f t="shared" si="168"/>
        <v>0</v>
      </c>
      <c r="CF332" s="480"/>
      <c r="CG332" s="480"/>
      <c r="CH332" s="480"/>
      <c r="CI332" s="480"/>
      <c r="CJ332" s="480"/>
      <c r="CK332" s="480"/>
      <c r="CL332" s="451">
        <v>0</v>
      </c>
      <c r="CM332" s="451"/>
      <c r="CN332" s="451"/>
      <c r="CO332" s="451"/>
      <c r="CP332" s="451"/>
      <c r="CQ332" s="451"/>
      <c r="CR332" s="451"/>
      <c r="CS332" s="480">
        <f t="shared" si="169"/>
        <v>0</v>
      </c>
      <c r="CT332" s="480"/>
      <c r="CU332" s="480"/>
      <c r="CV332" s="480"/>
      <c r="CW332" s="480"/>
      <c r="CX332" s="480"/>
      <c r="CY332" s="480"/>
      <c r="DB332" s="448" t="s">
        <v>597</v>
      </c>
      <c r="DC332" s="449"/>
      <c r="DD332" s="449"/>
      <c r="DE332" s="449"/>
      <c r="DF332" s="449"/>
      <c r="DG332" s="449"/>
      <c r="DH332" s="449"/>
      <c r="DI332" s="449"/>
      <c r="DJ332" s="449"/>
      <c r="DK332" s="449"/>
      <c r="DL332" s="449"/>
      <c r="DM332" s="449"/>
      <c r="DN332" s="449"/>
      <c r="DO332" s="449"/>
      <c r="DP332" s="449"/>
      <c r="DQ332" s="449"/>
      <c r="DR332" s="449"/>
      <c r="DS332" s="449"/>
      <c r="DT332" s="449"/>
      <c r="DU332" s="449"/>
      <c r="DV332" s="449"/>
      <c r="DW332" s="450"/>
      <c r="DX332" s="451">
        <v>0</v>
      </c>
      <c r="DY332" s="451"/>
      <c r="DZ332" s="451"/>
      <c r="EA332" s="451"/>
      <c r="EB332" s="451"/>
      <c r="EC332" s="451"/>
      <c r="ED332" s="451"/>
      <c r="EE332" s="451">
        <v>0</v>
      </c>
      <c r="EF332" s="451"/>
      <c r="EG332" s="451"/>
      <c r="EH332" s="451"/>
      <c r="EI332" s="451"/>
      <c r="EJ332" s="451"/>
      <c r="EK332" s="451"/>
      <c r="EL332" s="479">
        <f t="shared" si="170"/>
        <v>0</v>
      </c>
      <c r="EM332" s="479"/>
      <c r="EN332" s="479"/>
      <c r="EO332" s="479"/>
      <c r="EP332" s="479"/>
      <c r="EQ332" s="479"/>
      <c r="ER332" s="479"/>
      <c r="ES332" s="451">
        <v>0</v>
      </c>
      <c r="ET332" s="451"/>
      <c r="EU332" s="451"/>
      <c r="EV332" s="451"/>
      <c r="EW332" s="451"/>
      <c r="EX332" s="451"/>
      <c r="EY332" s="451"/>
      <c r="EZ332" s="92"/>
      <c r="FA332" s="92"/>
      <c r="FB332" s="92"/>
      <c r="FC332" s="451">
        <v>0</v>
      </c>
      <c r="FD332" s="451"/>
      <c r="FE332" s="451"/>
      <c r="FF332" s="451"/>
      <c r="FG332" s="451">
        <v>0</v>
      </c>
      <c r="FH332" s="451"/>
      <c r="FI332" s="451"/>
      <c r="FJ332" s="451"/>
      <c r="FK332" s="479">
        <f t="shared" si="171"/>
        <v>0</v>
      </c>
      <c r="FL332" s="479"/>
      <c r="FM332" s="479"/>
      <c r="FN332" s="479"/>
      <c r="FO332" s="479"/>
      <c r="FP332" s="479"/>
      <c r="FQ332" s="479"/>
      <c r="FR332" s="451">
        <v>0</v>
      </c>
      <c r="FS332" s="451"/>
      <c r="FT332" s="451"/>
      <c r="FU332" s="451"/>
      <c r="FV332" s="451"/>
      <c r="FW332" s="451"/>
      <c r="FX332" s="451"/>
      <c r="FY332" s="451">
        <v>0</v>
      </c>
      <c r="FZ332" s="451"/>
      <c r="GA332" s="451"/>
      <c r="GB332" s="451"/>
      <c r="GC332" s="451"/>
      <c r="GD332" s="451"/>
      <c r="GE332" s="451"/>
      <c r="GF332" s="480">
        <f t="shared" si="172"/>
        <v>0</v>
      </c>
      <c r="GG332" s="480"/>
      <c r="GH332" s="480"/>
      <c r="GI332" s="480"/>
      <c r="GJ332" s="480"/>
      <c r="GK332" s="480"/>
      <c r="GL332" s="480"/>
      <c r="GM332" s="451">
        <v>0</v>
      </c>
      <c r="GN332" s="451"/>
      <c r="GO332" s="451"/>
      <c r="GP332" s="451"/>
      <c r="GQ332" s="451"/>
      <c r="GR332" s="451"/>
      <c r="GS332" s="451"/>
      <c r="GT332" s="480">
        <f t="shared" si="173"/>
        <v>0</v>
      </c>
      <c r="GU332" s="480"/>
      <c r="GV332" s="480"/>
      <c r="GW332" s="480"/>
      <c r="GX332" s="480"/>
      <c r="GY332" s="480"/>
      <c r="GZ332" s="480"/>
    </row>
    <row r="333" spans="2:208" ht="12.75" customHeight="1">
      <c r="B333" s="448" t="s">
        <v>551</v>
      </c>
      <c r="C333" s="449"/>
      <c r="D333" s="449"/>
      <c r="E333" s="449"/>
      <c r="F333" s="449"/>
      <c r="G333" s="449"/>
      <c r="H333" s="449"/>
      <c r="I333" s="449"/>
      <c r="J333" s="449"/>
      <c r="K333" s="449"/>
      <c r="L333" s="449"/>
      <c r="M333" s="449"/>
      <c r="N333" s="449"/>
      <c r="O333" s="449"/>
      <c r="P333" s="449"/>
      <c r="Q333" s="449"/>
      <c r="R333" s="449"/>
      <c r="S333" s="449"/>
      <c r="T333" s="449"/>
      <c r="U333" s="449"/>
      <c r="V333" s="449"/>
      <c r="W333" s="450"/>
      <c r="X333" s="451">
        <v>0</v>
      </c>
      <c r="Y333" s="451"/>
      <c r="Z333" s="451"/>
      <c r="AA333" s="451"/>
      <c r="AB333" s="451"/>
      <c r="AC333" s="451"/>
      <c r="AD333" s="451"/>
      <c r="AE333" s="451">
        <v>0</v>
      </c>
      <c r="AF333" s="451"/>
      <c r="AG333" s="451"/>
      <c r="AH333" s="451"/>
      <c r="AI333" s="451"/>
      <c r="AJ333" s="451"/>
      <c r="AK333" s="451"/>
      <c r="AL333" s="479">
        <f t="shared" si="166"/>
        <v>0</v>
      </c>
      <c r="AM333" s="479"/>
      <c r="AN333" s="479"/>
      <c r="AO333" s="479"/>
      <c r="AP333" s="479"/>
      <c r="AQ333" s="479"/>
      <c r="AR333" s="479"/>
      <c r="AS333" s="451">
        <v>0</v>
      </c>
      <c r="AT333" s="451"/>
      <c r="AU333" s="451"/>
      <c r="AV333" s="451"/>
      <c r="AW333" s="451"/>
      <c r="AX333" s="451"/>
      <c r="AY333" s="451"/>
      <c r="AZ333" s="92"/>
      <c r="BA333" s="92"/>
      <c r="BB333" s="451">
        <v>0</v>
      </c>
      <c r="BC333" s="451"/>
      <c r="BD333" s="451"/>
      <c r="BE333" s="451"/>
      <c r="BF333" s="451">
        <v>0</v>
      </c>
      <c r="BG333" s="451"/>
      <c r="BH333" s="451"/>
      <c r="BI333" s="451"/>
      <c r="BJ333" s="479">
        <f t="shared" si="167"/>
        <v>0</v>
      </c>
      <c r="BK333" s="479"/>
      <c r="BL333" s="479"/>
      <c r="BM333" s="479"/>
      <c r="BN333" s="479"/>
      <c r="BO333" s="479"/>
      <c r="BP333" s="479"/>
      <c r="BQ333" s="451">
        <v>0</v>
      </c>
      <c r="BR333" s="451"/>
      <c r="BS333" s="451"/>
      <c r="BT333" s="451"/>
      <c r="BU333" s="451"/>
      <c r="BV333" s="451"/>
      <c r="BW333" s="451"/>
      <c r="BX333" s="451">
        <v>0</v>
      </c>
      <c r="BY333" s="451"/>
      <c r="BZ333" s="451"/>
      <c r="CA333" s="451"/>
      <c r="CB333" s="451"/>
      <c r="CC333" s="451"/>
      <c r="CD333" s="451"/>
      <c r="CE333" s="480">
        <f t="shared" si="168"/>
        <v>0</v>
      </c>
      <c r="CF333" s="480"/>
      <c r="CG333" s="480"/>
      <c r="CH333" s="480"/>
      <c r="CI333" s="480"/>
      <c r="CJ333" s="480"/>
      <c r="CK333" s="480"/>
      <c r="CL333" s="451">
        <v>0</v>
      </c>
      <c r="CM333" s="451"/>
      <c r="CN333" s="451"/>
      <c r="CO333" s="451"/>
      <c r="CP333" s="451"/>
      <c r="CQ333" s="451"/>
      <c r="CR333" s="451"/>
      <c r="CS333" s="480">
        <f t="shared" si="169"/>
        <v>0</v>
      </c>
      <c r="CT333" s="480"/>
      <c r="CU333" s="480"/>
      <c r="CV333" s="480"/>
      <c r="CW333" s="480"/>
      <c r="CX333" s="480"/>
      <c r="CY333" s="480"/>
      <c r="DB333" s="448" t="s">
        <v>598</v>
      </c>
      <c r="DC333" s="449"/>
      <c r="DD333" s="449"/>
      <c r="DE333" s="449"/>
      <c r="DF333" s="449"/>
      <c r="DG333" s="449"/>
      <c r="DH333" s="449"/>
      <c r="DI333" s="449"/>
      <c r="DJ333" s="449"/>
      <c r="DK333" s="449"/>
      <c r="DL333" s="449"/>
      <c r="DM333" s="449"/>
      <c r="DN333" s="449"/>
      <c r="DO333" s="449"/>
      <c r="DP333" s="449"/>
      <c r="DQ333" s="449"/>
      <c r="DR333" s="449"/>
      <c r="DS333" s="449"/>
      <c r="DT333" s="449"/>
      <c r="DU333" s="449"/>
      <c r="DV333" s="449"/>
      <c r="DW333" s="450"/>
      <c r="DX333" s="451">
        <v>0</v>
      </c>
      <c r="DY333" s="451"/>
      <c r="DZ333" s="451"/>
      <c r="EA333" s="451"/>
      <c r="EB333" s="451"/>
      <c r="EC333" s="451"/>
      <c r="ED333" s="451"/>
      <c r="EE333" s="451">
        <v>0</v>
      </c>
      <c r="EF333" s="451"/>
      <c r="EG333" s="451"/>
      <c r="EH333" s="451"/>
      <c r="EI333" s="451"/>
      <c r="EJ333" s="451"/>
      <c r="EK333" s="451"/>
      <c r="EL333" s="479">
        <f t="shared" si="170"/>
        <v>0</v>
      </c>
      <c r="EM333" s="479"/>
      <c r="EN333" s="479"/>
      <c r="EO333" s="479"/>
      <c r="EP333" s="479"/>
      <c r="EQ333" s="479"/>
      <c r="ER333" s="479"/>
      <c r="ES333" s="451">
        <v>0</v>
      </c>
      <c r="ET333" s="451"/>
      <c r="EU333" s="451"/>
      <c r="EV333" s="451"/>
      <c r="EW333" s="451"/>
      <c r="EX333" s="451"/>
      <c r="EY333" s="451"/>
      <c r="EZ333" s="92"/>
      <c r="FA333" s="92"/>
      <c r="FB333" s="92"/>
      <c r="FC333" s="451">
        <v>0</v>
      </c>
      <c r="FD333" s="451"/>
      <c r="FE333" s="451"/>
      <c r="FF333" s="451"/>
      <c r="FG333" s="451">
        <v>0</v>
      </c>
      <c r="FH333" s="451"/>
      <c r="FI333" s="451"/>
      <c r="FJ333" s="451"/>
      <c r="FK333" s="479">
        <f t="shared" si="171"/>
        <v>0</v>
      </c>
      <c r="FL333" s="479"/>
      <c r="FM333" s="479"/>
      <c r="FN333" s="479"/>
      <c r="FO333" s="479"/>
      <c r="FP333" s="479"/>
      <c r="FQ333" s="479"/>
      <c r="FR333" s="451">
        <v>0</v>
      </c>
      <c r="FS333" s="451"/>
      <c r="FT333" s="451"/>
      <c r="FU333" s="451"/>
      <c r="FV333" s="451"/>
      <c r="FW333" s="451"/>
      <c r="FX333" s="451"/>
      <c r="FY333" s="451">
        <v>0</v>
      </c>
      <c r="FZ333" s="451"/>
      <c r="GA333" s="451"/>
      <c r="GB333" s="451"/>
      <c r="GC333" s="451"/>
      <c r="GD333" s="451"/>
      <c r="GE333" s="451"/>
      <c r="GF333" s="480">
        <f t="shared" si="172"/>
        <v>0</v>
      </c>
      <c r="GG333" s="480"/>
      <c r="GH333" s="480"/>
      <c r="GI333" s="480"/>
      <c r="GJ333" s="480"/>
      <c r="GK333" s="480"/>
      <c r="GL333" s="480"/>
      <c r="GM333" s="451">
        <v>0</v>
      </c>
      <c r="GN333" s="451"/>
      <c r="GO333" s="451"/>
      <c r="GP333" s="451"/>
      <c r="GQ333" s="451"/>
      <c r="GR333" s="451"/>
      <c r="GS333" s="451"/>
      <c r="GT333" s="480">
        <f t="shared" si="173"/>
        <v>0</v>
      </c>
      <c r="GU333" s="480"/>
      <c r="GV333" s="480"/>
      <c r="GW333" s="480"/>
      <c r="GX333" s="480"/>
      <c r="GY333" s="480"/>
      <c r="GZ333" s="480"/>
    </row>
    <row r="334" spans="2:208" ht="12.75" customHeight="1">
      <c r="B334" s="448" t="s">
        <v>552</v>
      </c>
      <c r="C334" s="449"/>
      <c r="D334" s="449"/>
      <c r="E334" s="449"/>
      <c r="F334" s="449"/>
      <c r="G334" s="449"/>
      <c r="H334" s="449"/>
      <c r="I334" s="449"/>
      <c r="J334" s="449"/>
      <c r="K334" s="449"/>
      <c r="L334" s="449"/>
      <c r="M334" s="449"/>
      <c r="N334" s="449"/>
      <c r="O334" s="449"/>
      <c r="P334" s="449"/>
      <c r="Q334" s="449"/>
      <c r="R334" s="449"/>
      <c r="S334" s="449"/>
      <c r="T334" s="449"/>
      <c r="U334" s="449"/>
      <c r="V334" s="449"/>
      <c r="W334" s="450"/>
      <c r="X334" s="451">
        <v>0</v>
      </c>
      <c r="Y334" s="451"/>
      <c r="Z334" s="451"/>
      <c r="AA334" s="451"/>
      <c r="AB334" s="451"/>
      <c r="AC334" s="451"/>
      <c r="AD334" s="451"/>
      <c r="AE334" s="451">
        <v>0</v>
      </c>
      <c r="AF334" s="451"/>
      <c r="AG334" s="451"/>
      <c r="AH334" s="451"/>
      <c r="AI334" s="451"/>
      <c r="AJ334" s="451"/>
      <c r="AK334" s="451"/>
      <c r="AL334" s="479">
        <f t="shared" si="166"/>
        <v>0</v>
      </c>
      <c r="AM334" s="479"/>
      <c r="AN334" s="479"/>
      <c r="AO334" s="479"/>
      <c r="AP334" s="479"/>
      <c r="AQ334" s="479"/>
      <c r="AR334" s="479"/>
      <c r="AS334" s="451">
        <v>0</v>
      </c>
      <c r="AT334" s="451"/>
      <c r="AU334" s="451"/>
      <c r="AV334" s="451"/>
      <c r="AW334" s="451"/>
      <c r="AX334" s="451"/>
      <c r="AY334" s="451"/>
      <c r="AZ334" s="92"/>
      <c r="BA334" s="92"/>
      <c r="BB334" s="451">
        <v>0</v>
      </c>
      <c r="BC334" s="451"/>
      <c r="BD334" s="451"/>
      <c r="BE334" s="451"/>
      <c r="BF334" s="451">
        <v>0</v>
      </c>
      <c r="BG334" s="451"/>
      <c r="BH334" s="451"/>
      <c r="BI334" s="451"/>
      <c r="BJ334" s="479">
        <f t="shared" si="167"/>
        <v>0</v>
      </c>
      <c r="BK334" s="479"/>
      <c r="BL334" s="479"/>
      <c r="BM334" s="479"/>
      <c r="BN334" s="479"/>
      <c r="BO334" s="479"/>
      <c r="BP334" s="479"/>
      <c r="BQ334" s="451">
        <v>0</v>
      </c>
      <c r="BR334" s="451"/>
      <c r="BS334" s="451"/>
      <c r="BT334" s="451"/>
      <c r="BU334" s="451"/>
      <c r="BV334" s="451"/>
      <c r="BW334" s="451"/>
      <c r="BX334" s="451">
        <v>0</v>
      </c>
      <c r="BY334" s="451"/>
      <c r="BZ334" s="451"/>
      <c r="CA334" s="451"/>
      <c r="CB334" s="451"/>
      <c r="CC334" s="451"/>
      <c r="CD334" s="451"/>
      <c r="CE334" s="480">
        <f t="shared" si="168"/>
        <v>0</v>
      </c>
      <c r="CF334" s="480"/>
      <c r="CG334" s="480"/>
      <c r="CH334" s="480"/>
      <c r="CI334" s="480"/>
      <c r="CJ334" s="480"/>
      <c r="CK334" s="480"/>
      <c r="CL334" s="451">
        <v>0</v>
      </c>
      <c r="CM334" s="451"/>
      <c r="CN334" s="451"/>
      <c r="CO334" s="451"/>
      <c r="CP334" s="451"/>
      <c r="CQ334" s="451"/>
      <c r="CR334" s="451"/>
      <c r="CS334" s="480">
        <f t="shared" si="169"/>
        <v>0</v>
      </c>
      <c r="CT334" s="480"/>
      <c r="CU334" s="480"/>
      <c r="CV334" s="480"/>
      <c r="CW334" s="480"/>
      <c r="CX334" s="480"/>
      <c r="CY334" s="480"/>
      <c r="DB334" s="448" t="s">
        <v>599</v>
      </c>
      <c r="DC334" s="449"/>
      <c r="DD334" s="449"/>
      <c r="DE334" s="449"/>
      <c r="DF334" s="449"/>
      <c r="DG334" s="449"/>
      <c r="DH334" s="449"/>
      <c r="DI334" s="449"/>
      <c r="DJ334" s="449"/>
      <c r="DK334" s="449"/>
      <c r="DL334" s="449"/>
      <c r="DM334" s="449"/>
      <c r="DN334" s="449"/>
      <c r="DO334" s="449"/>
      <c r="DP334" s="449"/>
      <c r="DQ334" s="449"/>
      <c r="DR334" s="449"/>
      <c r="DS334" s="449"/>
      <c r="DT334" s="449"/>
      <c r="DU334" s="449"/>
      <c r="DV334" s="449"/>
      <c r="DW334" s="450"/>
      <c r="DX334" s="451">
        <v>0</v>
      </c>
      <c r="DY334" s="451"/>
      <c r="DZ334" s="451"/>
      <c r="EA334" s="451"/>
      <c r="EB334" s="451"/>
      <c r="EC334" s="451"/>
      <c r="ED334" s="451"/>
      <c r="EE334" s="451">
        <v>0</v>
      </c>
      <c r="EF334" s="451"/>
      <c r="EG334" s="451"/>
      <c r="EH334" s="451"/>
      <c r="EI334" s="451"/>
      <c r="EJ334" s="451"/>
      <c r="EK334" s="451"/>
      <c r="EL334" s="479">
        <f t="shared" si="170"/>
        <v>0</v>
      </c>
      <c r="EM334" s="479"/>
      <c r="EN334" s="479"/>
      <c r="EO334" s="479"/>
      <c r="EP334" s="479"/>
      <c r="EQ334" s="479"/>
      <c r="ER334" s="479"/>
      <c r="ES334" s="451">
        <v>0</v>
      </c>
      <c r="ET334" s="451"/>
      <c r="EU334" s="451"/>
      <c r="EV334" s="451"/>
      <c r="EW334" s="451"/>
      <c r="EX334" s="451"/>
      <c r="EY334" s="451"/>
      <c r="EZ334" s="92"/>
      <c r="FA334" s="92"/>
      <c r="FB334" s="92"/>
      <c r="FC334" s="451">
        <v>0</v>
      </c>
      <c r="FD334" s="451"/>
      <c r="FE334" s="451"/>
      <c r="FF334" s="451"/>
      <c r="FG334" s="451">
        <v>0</v>
      </c>
      <c r="FH334" s="451"/>
      <c r="FI334" s="451"/>
      <c r="FJ334" s="451"/>
      <c r="FK334" s="479">
        <f t="shared" si="171"/>
        <v>0</v>
      </c>
      <c r="FL334" s="479"/>
      <c r="FM334" s="479"/>
      <c r="FN334" s="479"/>
      <c r="FO334" s="479"/>
      <c r="FP334" s="479"/>
      <c r="FQ334" s="479"/>
      <c r="FR334" s="451">
        <v>0</v>
      </c>
      <c r="FS334" s="451"/>
      <c r="FT334" s="451"/>
      <c r="FU334" s="451"/>
      <c r="FV334" s="451"/>
      <c r="FW334" s="451"/>
      <c r="FX334" s="451"/>
      <c r="FY334" s="451">
        <v>0</v>
      </c>
      <c r="FZ334" s="451"/>
      <c r="GA334" s="451"/>
      <c r="GB334" s="451"/>
      <c r="GC334" s="451"/>
      <c r="GD334" s="451"/>
      <c r="GE334" s="451"/>
      <c r="GF334" s="480">
        <f t="shared" si="172"/>
        <v>0</v>
      </c>
      <c r="GG334" s="480"/>
      <c r="GH334" s="480"/>
      <c r="GI334" s="480"/>
      <c r="GJ334" s="480"/>
      <c r="GK334" s="480"/>
      <c r="GL334" s="480"/>
      <c r="GM334" s="451">
        <v>0</v>
      </c>
      <c r="GN334" s="451"/>
      <c r="GO334" s="451"/>
      <c r="GP334" s="451"/>
      <c r="GQ334" s="451"/>
      <c r="GR334" s="451"/>
      <c r="GS334" s="451"/>
      <c r="GT334" s="480">
        <f t="shared" si="173"/>
        <v>0</v>
      </c>
      <c r="GU334" s="480"/>
      <c r="GV334" s="480"/>
      <c r="GW334" s="480"/>
      <c r="GX334" s="480"/>
      <c r="GY334" s="480"/>
      <c r="GZ334" s="480"/>
    </row>
    <row r="335" spans="2:208" ht="12.75" customHeight="1">
      <c r="B335" s="448" t="s">
        <v>553</v>
      </c>
      <c r="C335" s="449"/>
      <c r="D335" s="449"/>
      <c r="E335" s="449"/>
      <c r="F335" s="449"/>
      <c r="G335" s="449"/>
      <c r="H335" s="449"/>
      <c r="I335" s="449"/>
      <c r="J335" s="449"/>
      <c r="K335" s="449"/>
      <c r="L335" s="449"/>
      <c r="M335" s="449"/>
      <c r="N335" s="449"/>
      <c r="O335" s="449"/>
      <c r="P335" s="449"/>
      <c r="Q335" s="449"/>
      <c r="R335" s="449"/>
      <c r="S335" s="449"/>
      <c r="T335" s="449"/>
      <c r="U335" s="449"/>
      <c r="V335" s="449"/>
      <c r="W335" s="450"/>
      <c r="X335" s="451">
        <v>0</v>
      </c>
      <c r="Y335" s="451"/>
      <c r="Z335" s="451"/>
      <c r="AA335" s="451"/>
      <c r="AB335" s="451"/>
      <c r="AC335" s="451"/>
      <c r="AD335" s="451"/>
      <c r="AE335" s="451">
        <v>0</v>
      </c>
      <c r="AF335" s="451"/>
      <c r="AG335" s="451"/>
      <c r="AH335" s="451"/>
      <c r="AI335" s="451"/>
      <c r="AJ335" s="451"/>
      <c r="AK335" s="451"/>
      <c r="AL335" s="479">
        <f t="shared" si="166"/>
        <v>0</v>
      </c>
      <c r="AM335" s="479"/>
      <c r="AN335" s="479"/>
      <c r="AO335" s="479"/>
      <c r="AP335" s="479"/>
      <c r="AQ335" s="479"/>
      <c r="AR335" s="479"/>
      <c r="AS335" s="451">
        <v>0</v>
      </c>
      <c r="AT335" s="451"/>
      <c r="AU335" s="451"/>
      <c r="AV335" s="451"/>
      <c r="AW335" s="451"/>
      <c r="AX335" s="451"/>
      <c r="AY335" s="451"/>
      <c r="AZ335" s="92"/>
      <c r="BA335" s="92"/>
      <c r="BB335" s="451">
        <v>0</v>
      </c>
      <c r="BC335" s="451"/>
      <c r="BD335" s="451"/>
      <c r="BE335" s="451"/>
      <c r="BF335" s="451">
        <v>0</v>
      </c>
      <c r="BG335" s="451"/>
      <c r="BH335" s="451"/>
      <c r="BI335" s="451"/>
      <c r="BJ335" s="479">
        <f t="shared" si="167"/>
        <v>0</v>
      </c>
      <c r="BK335" s="479"/>
      <c r="BL335" s="479"/>
      <c r="BM335" s="479"/>
      <c r="BN335" s="479"/>
      <c r="BO335" s="479"/>
      <c r="BP335" s="479"/>
      <c r="BQ335" s="451">
        <v>0</v>
      </c>
      <c r="BR335" s="451"/>
      <c r="BS335" s="451"/>
      <c r="BT335" s="451"/>
      <c r="BU335" s="451"/>
      <c r="BV335" s="451"/>
      <c r="BW335" s="451"/>
      <c r="BX335" s="451">
        <v>0</v>
      </c>
      <c r="BY335" s="451"/>
      <c r="BZ335" s="451"/>
      <c r="CA335" s="451"/>
      <c r="CB335" s="451"/>
      <c r="CC335" s="451"/>
      <c r="CD335" s="451"/>
      <c r="CE335" s="480">
        <f t="shared" si="168"/>
        <v>0</v>
      </c>
      <c r="CF335" s="480"/>
      <c r="CG335" s="480"/>
      <c r="CH335" s="480"/>
      <c r="CI335" s="480"/>
      <c r="CJ335" s="480"/>
      <c r="CK335" s="480"/>
      <c r="CL335" s="451">
        <v>0</v>
      </c>
      <c r="CM335" s="451"/>
      <c r="CN335" s="451"/>
      <c r="CO335" s="451"/>
      <c r="CP335" s="451"/>
      <c r="CQ335" s="451"/>
      <c r="CR335" s="451"/>
      <c r="CS335" s="480">
        <f t="shared" si="169"/>
        <v>0</v>
      </c>
      <c r="CT335" s="480"/>
      <c r="CU335" s="480"/>
      <c r="CV335" s="480"/>
      <c r="CW335" s="480"/>
      <c r="CX335" s="480"/>
      <c r="CY335" s="480"/>
      <c r="DB335" s="448" t="s">
        <v>600</v>
      </c>
      <c r="DC335" s="449"/>
      <c r="DD335" s="449"/>
      <c r="DE335" s="449"/>
      <c r="DF335" s="449"/>
      <c r="DG335" s="449"/>
      <c r="DH335" s="449"/>
      <c r="DI335" s="449"/>
      <c r="DJ335" s="449"/>
      <c r="DK335" s="449"/>
      <c r="DL335" s="449"/>
      <c r="DM335" s="449"/>
      <c r="DN335" s="449"/>
      <c r="DO335" s="449"/>
      <c r="DP335" s="449"/>
      <c r="DQ335" s="449"/>
      <c r="DR335" s="449"/>
      <c r="DS335" s="449"/>
      <c r="DT335" s="449"/>
      <c r="DU335" s="449"/>
      <c r="DV335" s="449"/>
      <c r="DW335" s="450"/>
      <c r="DX335" s="451">
        <v>0</v>
      </c>
      <c r="DY335" s="451"/>
      <c r="DZ335" s="451"/>
      <c r="EA335" s="451"/>
      <c r="EB335" s="451"/>
      <c r="EC335" s="451"/>
      <c r="ED335" s="451"/>
      <c r="EE335" s="451">
        <v>0</v>
      </c>
      <c r="EF335" s="451"/>
      <c r="EG335" s="451"/>
      <c r="EH335" s="451"/>
      <c r="EI335" s="451"/>
      <c r="EJ335" s="451"/>
      <c r="EK335" s="451"/>
      <c r="EL335" s="479">
        <f t="shared" si="170"/>
        <v>0</v>
      </c>
      <c r="EM335" s="479"/>
      <c r="EN335" s="479"/>
      <c r="EO335" s="479"/>
      <c r="EP335" s="479"/>
      <c r="EQ335" s="479"/>
      <c r="ER335" s="479"/>
      <c r="ES335" s="451">
        <v>0</v>
      </c>
      <c r="ET335" s="451"/>
      <c r="EU335" s="451"/>
      <c r="EV335" s="451"/>
      <c r="EW335" s="451"/>
      <c r="EX335" s="451"/>
      <c r="EY335" s="451"/>
      <c r="EZ335" s="92"/>
      <c r="FA335" s="92"/>
      <c r="FB335" s="92"/>
      <c r="FC335" s="451">
        <v>0</v>
      </c>
      <c r="FD335" s="451"/>
      <c r="FE335" s="451"/>
      <c r="FF335" s="451"/>
      <c r="FG335" s="451">
        <v>0</v>
      </c>
      <c r="FH335" s="451"/>
      <c r="FI335" s="451"/>
      <c r="FJ335" s="451"/>
      <c r="FK335" s="479">
        <f t="shared" si="171"/>
        <v>0</v>
      </c>
      <c r="FL335" s="479"/>
      <c r="FM335" s="479"/>
      <c r="FN335" s="479"/>
      <c r="FO335" s="479"/>
      <c r="FP335" s="479"/>
      <c r="FQ335" s="479"/>
      <c r="FR335" s="451">
        <v>0</v>
      </c>
      <c r="FS335" s="451"/>
      <c r="FT335" s="451"/>
      <c r="FU335" s="451"/>
      <c r="FV335" s="451"/>
      <c r="FW335" s="451"/>
      <c r="FX335" s="451"/>
      <c r="FY335" s="451">
        <v>0</v>
      </c>
      <c r="FZ335" s="451"/>
      <c r="GA335" s="451"/>
      <c r="GB335" s="451"/>
      <c r="GC335" s="451"/>
      <c r="GD335" s="451"/>
      <c r="GE335" s="451"/>
      <c r="GF335" s="480">
        <f t="shared" si="172"/>
        <v>0</v>
      </c>
      <c r="GG335" s="480"/>
      <c r="GH335" s="480"/>
      <c r="GI335" s="480"/>
      <c r="GJ335" s="480"/>
      <c r="GK335" s="480"/>
      <c r="GL335" s="480"/>
      <c r="GM335" s="451">
        <v>0</v>
      </c>
      <c r="GN335" s="451"/>
      <c r="GO335" s="451"/>
      <c r="GP335" s="451"/>
      <c r="GQ335" s="451"/>
      <c r="GR335" s="451"/>
      <c r="GS335" s="451"/>
      <c r="GT335" s="480">
        <f t="shared" si="173"/>
        <v>0</v>
      </c>
      <c r="GU335" s="480"/>
      <c r="GV335" s="480"/>
      <c r="GW335" s="480"/>
      <c r="GX335" s="480"/>
      <c r="GY335" s="480"/>
      <c r="GZ335" s="480"/>
    </row>
    <row r="336" spans="2:208" ht="12.75" customHeight="1">
      <c r="B336" s="448" t="s">
        <v>554</v>
      </c>
      <c r="C336" s="449"/>
      <c r="D336" s="449"/>
      <c r="E336" s="449"/>
      <c r="F336" s="449"/>
      <c r="G336" s="449"/>
      <c r="H336" s="449"/>
      <c r="I336" s="449"/>
      <c r="J336" s="449"/>
      <c r="K336" s="449"/>
      <c r="L336" s="449"/>
      <c r="M336" s="449"/>
      <c r="N336" s="449"/>
      <c r="O336" s="449"/>
      <c r="P336" s="449"/>
      <c r="Q336" s="449"/>
      <c r="R336" s="449"/>
      <c r="S336" s="449"/>
      <c r="T336" s="449"/>
      <c r="U336" s="449"/>
      <c r="V336" s="449"/>
      <c r="W336" s="450"/>
      <c r="X336" s="451">
        <v>0</v>
      </c>
      <c r="Y336" s="451"/>
      <c r="Z336" s="451"/>
      <c r="AA336" s="451"/>
      <c r="AB336" s="451"/>
      <c r="AC336" s="451"/>
      <c r="AD336" s="451"/>
      <c r="AE336" s="451">
        <v>0</v>
      </c>
      <c r="AF336" s="451"/>
      <c r="AG336" s="451"/>
      <c r="AH336" s="451"/>
      <c r="AI336" s="451"/>
      <c r="AJ336" s="451"/>
      <c r="AK336" s="451"/>
      <c r="AL336" s="479">
        <f t="shared" si="166"/>
        <v>0</v>
      </c>
      <c r="AM336" s="479"/>
      <c r="AN336" s="479"/>
      <c r="AO336" s="479"/>
      <c r="AP336" s="479"/>
      <c r="AQ336" s="479"/>
      <c r="AR336" s="479"/>
      <c r="AS336" s="451">
        <v>0</v>
      </c>
      <c r="AT336" s="451"/>
      <c r="AU336" s="451"/>
      <c r="AV336" s="451"/>
      <c r="AW336" s="451"/>
      <c r="AX336" s="451"/>
      <c r="AY336" s="451"/>
      <c r="AZ336" s="92"/>
      <c r="BA336" s="92"/>
      <c r="BB336" s="451">
        <v>0</v>
      </c>
      <c r="BC336" s="451"/>
      <c r="BD336" s="451"/>
      <c r="BE336" s="451"/>
      <c r="BF336" s="451">
        <v>0</v>
      </c>
      <c r="BG336" s="451"/>
      <c r="BH336" s="451"/>
      <c r="BI336" s="451"/>
      <c r="BJ336" s="479">
        <f t="shared" si="167"/>
        <v>0</v>
      </c>
      <c r="BK336" s="479"/>
      <c r="BL336" s="479"/>
      <c r="BM336" s="479"/>
      <c r="BN336" s="479"/>
      <c r="BO336" s="479"/>
      <c r="BP336" s="479"/>
      <c r="BQ336" s="451">
        <v>0</v>
      </c>
      <c r="BR336" s="451"/>
      <c r="BS336" s="451"/>
      <c r="BT336" s="451"/>
      <c r="BU336" s="451"/>
      <c r="BV336" s="451"/>
      <c r="BW336" s="451"/>
      <c r="BX336" s="451">
        <v>0</v>
      </c>
      <c r="BY336" s="451"/>
      <c r="BZ336" s="451"/>
      <c r="CA336" s="451"/>
      <c r="CB336" s="451"/>
      <c r="CC336" s="451"/>
      <c r="CD336" s="451"/>
      <c r="CE336" s="480">
        <f t="shared" si="168"/>
        <v>0</v>
      </c>
      <c r="CF336" s="480"/>
      <c r="CG336" s="480"/>
      <c r="CH336" s="480"/>
      <c r="CI336" s="480"/>
      <c r="CJ336" s="480"/>
      <c r="CK336" s="480"/>
      <c r="CL336" s="451">
        <v>0</v>
      </c>
      <c r="CM336" s="451"/>
      <c r="CN336" s="451"/>
      <c r="CO336" s="451"/>
      <c r="CP336" s="451"/>
      <c r="CQ336" s="451"/>
      <c r="CR336" s="451"/>
      <c r="CS336" s="480">
        <f t="shared" si="169"/>
        <v>0</v>
      </c>
      <c r="CT336" s="480"/>
      <c r="CU336" s="480"/>
      <c r="CV336" s="480"/>
      <c r="CW336" s="480"/>
      <c r="CX336" s="480"/>
      <c r="CY336" s="480"/>
      <c r="DB336" s="448" t="s">
        <v>601</v>
      </c>
      <c r="DC336" s="449"/>
      <c r="DD336" s="449"/>
      <c r="DE336" s="449"/>
      <c r="DF336" s="449"/>
      <c r="DG336" s="449"/>
      <c r="DH336" s="449"/>
      <c r="DI336" s="449"/>
      <c r="DJ336" s="449"/>
      <c r="DK336" s="449"/>
      <c r="DL336" s="449"/>
      <c r="DM336" s="449"/>
      <c r="DN336" s="449"/>
      <c r="DO336" s="449"/>
      <c r="DP336" s="449"/>
      <c r="DQ336" s="449"/>
      <c r="DR336" s="449"/>
      <c r="DS336" s="449"/>
      <c r="DT336" s="449"/>
      <c r="DU336" s="449"/>
      <c r="DV336" s="449"/>
      <c r="DW336" s="450"/>
      <c r="DX336" s="451">
        <v>0</v>
      </c>
      <c r="DY336" s="451"/>
      <c r="DZ336" s="451"/>
      <c r="EA336" s="451"/>
      <c r="EB336" s="451"/>
      <c r="EC336" s="451"/>
      <c r="ED336" s="451"/>
      <c r="EE336" s="451">
        <v>0</v>
      </c>
      <c r="EF336" s="451"/>
      <c r="EG336" s="451"/>
      <c r="EH336" s="451"/>
      <c r="EI336" s="451"/>
      <c r="EJ336" s="451"/>
      <c r="EK336" s="451"/>
      <c r="EL336" s="479">
        <f t="shared" si="170"/>
        <v>0</v>
      </c>
      <c r="EM336" s="479"/>
      <c r="EN336" s="479"/>
      <c r="EO336" s="479"/>
      <c r="EP336" s="479"/>
      <c r="EQ336" s="479"/>
      <c r="ER336" s="479"/>
      <c r="ES336" s="451">
        <v>0</v>
      </c>
      <c r="ET336" s="451"/>
      <c r="EU336" s="451"/>
      <c r="EV336" s="451"/>
      <c r="EW336" s="451"/>
      <c r="EX336" s="451"/>
      <c r="EY336" s="451"/>
      <c r="EZ336" s="92"/>
      <c r="FA336" s="92"/>
      <c r="FB336" s="92"/>
      <c r="FC336" s="451">
        <v>0</v>
      </c>
      <c r="FD336" s="451"/>
      <c r="FE336" s="451"/>
      <c r="FF336" s="451"/>
      <c r="FG336" s="451">
        <v>0</v>
      </c>
      <c r="FH336" s="451"/>
      <c r="FI336" s="451"/>
      <c r="FJ336" s="451"/>
      <c r="FK336" s="479">
        <f t="shared" si="171"/>
        <v>0</v>
      </c>
      <c r="FL336" s="479"/>
      <c r="FM336" s="479"/>
      <c r="FN336" s="479"/>
      <c r="FO336" s="479"/>
      <c r="FP336" s="479"/>
      <c r="FQ336" s="479"/>
      <c r="FR336" s="451">
        <v>0</v>
      </c>
      <c r="FS336" s="451"/>
      <c r="FT336" s="451"/>
      <c r="FU336" s="451"/>
      <c r="FV336" s="451"/>
      <c r="FW336" s="451"/>
      <c r="FX336" s="451"/>
      <c r="FY336" s="451">
        <v>0</v>
      </c>
      <c r="FZ336" s="451"/>
      <c r="GA336" s="451"/>
      <c r="GB336" s="451"/>
      <c r="GC336" s="451"/>
      <c r="GD336" s="451"/>
      <c r="GE336" s="451"/>
      <c r="GF336" s="480">
        <f t="shared" si="172"/>
        <v>0</v>
      </c>
      <c r="GG336" s="480"/>
      <c r="GH336" s="480"/>
      <c r="GI336" s="480"/>
      <c r="GJ336" s="480"/>
      <c r="GK336" s="480"/>
      <c r="GL336" s="480"/>
      <c r="GM336" s="451">
        <v>0</v>
      </c>
      <c r="GN336" s="451"/>
      <c r="GO336" s="451"/>
      <c r="GP336" s="451"/>
      <c r="GQ336" s="451"/>
      <c r="GR336" s="451"/>
      <c r="GS336" s="451"/>
      <c r="GT336" s="480">
        <f t="shared" si="173"/>
        <v>0</v>
      </c>
      <c r="GU336" s="480"/>
      <c r="GV336" s="480"/>
      <c r="GW336" s="480"/>
      <c r="GX336" s="480"/>
      <c r="GY336" s="480"/>
      <c r="GZ336" s="480"/>
    </row>
    <row r="337" spans="2:208" ht="12.75" customHeight="1" thickBot="1">
      <c r="B337" s="516" t="s">
        <v>529</v>
      </c>
      <c r="C337" s="517"/>
      <c r="D337" s="517"/>
      <c r="E337" s="517"/>
      <c r="F337" s="517"/>
      <c r="G337" s="517"/>
      <c r="H337" s="517"/>
      <c r="I337" s="517"/>
      <c r="J337" s="517"/>
      <c r="K337" s="517"/>
      <c r="L337" s="517"/>
      <c r="M337" s="517"/>
      <c r="N337" s="517"/>
      <c r="O337" s="517"/>
      <c r="P337" s="517"/>
      <c r="Q337" s="517"/>
      <c r="R337" s="517"/>
      <c r="S337" s="517"/>
      <c r="T337" s="517"/>
      <c r="U337" s="517"/>
      <c r="V337" s="517"/>
      <c r="W337" s="518"/>
      <c r="X337" s="447">
        <f>SUM(X330:AD336)</f>
        <v>0</v>
      </c>
      <c r="Y337" s="447"/>
      <c r="Z337" s="447"/>
      <c r="AA337" s="447"/>
      <c r="AB337" s="447"/>
      <c r="AC337" s="447"/>
      <c r="AD337" s="447"/>
      <c r="AE337" s="447">
        <f>SUM(AE330:AK336)</f>
        <v>0</v>
      </c>
      <c r="AF337" s="447"/>
      <c r="AG337" s="447"/>
      <c r="AH337" s="447"/>
      <c r="AI337" s="447"/>
      <c r="AJ337" s="447"/>
      <c r="AK337" s="447"/>
      <c r="AL337" s="447">
        <f>SUM(AL330:AR336)</f>
        <v>0</v>
      </c>
      <c r="AM337" s="447"/>
      <c r="AN337" s="447"/>
      <c r="AO337" s="447"/>
      <c r="AP337" s="447"/>
      <c r="AQ337" s="447"/>
      <c r="AR337" s="447"/>
      <c r="AS337" s="447">
        <f>SUM(AS330:AY336)</f>
        <v>0</v>
      </c>
      <c r="AT337" s="447"/>
      <c r="AU337" s="447"/>
      <c r="AV337" s="447"/>
      <c r="AW337" s="447"/>
      <c r="AX337" s="447"/>
      <c r="AY337" s="447"/>
      <c r="BB337" s="447">
        <f>SUM(BB330:BE336)</f>
        <v>0</v>
      </c>
      <c r="BC337" s="447"/>
      <c r="BD337" s="447"/>
      <c r="BE337" s="447"/>
      <c r="BF337" s="447">
        <f>SUM(BF330:BI336)</f>
        <v>0</v>
      </c>
      <c r="BG337" s="447"/>
      <c r="BH337" s="447"/>
      <c r="BI337" s="447"/>
      <c r="BJ337" s="447">
        <f>SUM(BJ330:BP336)</f>
        <v>0</v>
      </c>
      <c r="BK337" s="447"/>
      <c r="BL337" s="447"/>
      <c r="BM337" s="447"/>
      <c r="BN337" s="447"/>
      <c r="BO337" s="447"/>
      <c r="BP337" s="447"/>
      <c r="BQ337" s="447">
        <f>SUM(BQ330:BW336)</f>
        <v>0</v>
      </c>
      <c r="BR337" s="447"/>
      <c r="BS337" s="447"/>
      <c r="BT337" s="447"/>
      <c r="BU337" s="447"/>
      <c r="BV337" s="447"/>
      <c r="BW337" s="447"/>
      <c r="BX337" s="447">
        <f>SUM(BX330:CD336)</f>
        <v>0</v>
      </c>
      <c r="BY337" s="447"/>
      <c r="BZ337" s="447"/>
      <c r="CA337" s="447"/>
      <c r="CB337" s="447"/>
      <c r="CC337" s="447"/>
      <c r="CD337" s="447"/>
      <c r="CE337" s="447">
        <f>SUM(CE330:CK336)</f>
        <v>0</v>
      </c>
      <c r="CF337" s="447"/>
      <c r="CG337" s="447"/>
      <c r="CH337" s="447"/>
      <c r="CI337" s="447"/>
      <c r="CJ337" s="447"/>
      <c r="CK337" s="447"/>
      <c r="CL337" s="447">
        <f>SUM(CL330:CR336)</f>
        <v>0</v>
      </c>
      <c r="CM337" s="447"/>
      <c r="CN337" s="447"/>
      <c r="CO337" s="447"/>
      <c r="CP337" s="447"/>
      <c r="CQ337" s="447"/>
      <c r="CR337" s="447"/>
      <c r="CS337" s="447">
        <f>SUM(CS330:CY336)</f>
        <v>0</v>
      </c>
      <c r="CT337" s="447"/>
      <c r="CU337" s="447"/>
      <c r="CV337" s="447"/>
      <c r="CW337" s="447"/>
      <c r="CX337" s="447"/>
      <c r="CY337" s="447"/>
      <c r="DB337" s="516" t="s">
        <v>593</v>
      </c>
      <c r="DC337" s="517"/>
      <c r="DD337" s="517"/>
      <c r="DE337" s="517"/>
      <c r="DF337" s="517"/>
      <c r="DG337" s="517"/>
      <c r="DH337" s="517"/>
      <c r="DI337" s="517"/>
      <c r="DJ337" s="517"/>
      <c r="DK337" s="517"/>
      <c r="DL337" s="517"/>
      <c r="DM337" s="517"/>
      <c r="DN337" s="517"/>
      <c r="DO337" s="517"/>
      <c r="DP337" s="517"/>
      <c r="DQ337" s="517"/>
      <c r="DR337" s="517"/>
      <c r="DS337" s="517"/>
      <c r="DT337" s="517"/>
      <c r="DU337" s="517"/>
      <c r="DV337" s="517"/>
      <c r="DW337" s="518"/>
      <c r="DX337" s="447">
        <f>SUM(DX330:ED336)</f>
        <v>0</v>
      </c>
      <c r="DY337" s="447"/>
      <c r="DZ337" s="447"/>
      <c r="EA337" s="447"/>
      <c r="EB337" s="447"/>
      <c r="EC337" s="447"/>
      <c r="ED337" s="447"/>
      <c r="EE337" s="447">
        <f>SUM(EE330:EK336)</f>
        <v>0</v>
      </c>
      <c r="EF337" s="447"/>
      <c r="EG337" s="447"/>
      <c r="EH337" s="447"/>
      <c r="EI337" s="447"/>
      <c r="EJ337" s="447"/>
      <c r="EK337" s="447"/>
      <c r="EL337" s="447">
        <f>SUM(EL330:ER336)</f>
        <v>0</v>
      </c>
      <c r="EM337" s="447"/>
      <c r="EN337" s="447"/>
      <c r="EO337" s="447"/>
      <c r="EP337" s="447"/>
      <c r="EQ337" s="447"/>
      <c r="ER337" s="447"/>
      <c r="ES337" s="447">
        <f>SUM(ES330:EY336)</f>
        <v>0</v>
      </c>
      <c r="ET337" s="447"/>
      <c r="EU337" s="447"/>
      <c r="EV337" s="447"/>
      <c r="EW337" s="447"/>
      <c r="EX337" s="447"/>
      <c r="EY337" s="447"/>
      <c r="FC337" s="447">
        <f>SUM(FC330:FF336)</f>
        <v>0</v>
      </c>
      <c r="FD337" s="447"/>
      <c r="FE337" s="447"/>
      <c r="FF337" s="447"/>
      <c r="FG337" s="447">
        <f>SUM(FG330:FJ336)</f>
        <v>0</v>
      </c>
      <c r="FH337" s="447"/>
      <c r="FI337" s="447"/>
      <c r="FJ337" s="447"/>
      <c r="FK337" s="447">
        <f>SUM(FK330:FQ336)</f>
        <v>0</v>
      </c>
      <c r="FL337" s="447"/>
      <c r="FM337" s="447"/>
      <c r="FN337" s="447"/>
      <c r="FO337" s="447"/>
      <c r="FP337" s="447"/>
      <c r="FQ337" s="447"/>
      <c r="FR337" s="447">
        <f>SUM(FR330:FX336)</f>
        <v>0</v>
      </c>
      <c r="FS337" s="447"/>
      <c r="FT337" s="447"/>
      <c r="FU337" s="447"/>
      <c r="FV337" s="447"/>
      <c r="FW337" s="447"/>
      <c r="FX337" s="447"/>
      <c r="FY337" s="447">
        <f>SUM(FY330:GE336)</f>
        <v>0</v>
      </c>
      <c r="FZ337" s="447"/>
      <c r="GA337" s="447"/>
      <c r="GB337" s="447"/>
      <c r="GC337" s="447"/>
      <c r="GD337" s="447"/>
      <c r="GE337" s="447"/>
      <c r="GF337" s="447">
        <f>SUM(GF330:GL336)</f>
        <v>0</v>
      </c>
      <c r="GG337" s="447"/>
      <c r="GH337" s="447"/>
      <c r="GI337" s="447"/>
      <c r="GJ337" s="447"/>
      <c r="GK337" s="447"/>
      <c r="GL337" s="447"/>
      <c r="GM337" s="447">
        <f>SUM(GM330:GS336)</f>
        <v>0</v>
      </c>
      <c r="GN337" s="447"/>
      <c r="GO337" s="447"/>
      <c r="GP337" s="447"/>
      <c r="GQ337" s="447"/>
      <c r="GR337" s="447"/>
      <c r="GS337" s="447"/>
      <c r="GT337" s="447">
        <f>SUM(GT330:GZ336)</f>
        <v>0</v>
      </c>
      <c r="GU337" s="447"/>
      <c r="GV337" s="447"/>
      <c r="GW337" s="447"/>
      <c r="GX337" s="447"/>
      <c r="GY337" s="447"/>
      <c r="GZ337" s="447"/>
    </row>
    <row r="338" spans="2:208" ht="12.75" customHeight="1" thickTop="1">
      <c r="B338" s="519">
        <v>64</v>
      </c>
      <c r="C338" s="520"/>
      <c r="D338" s="520"/>
      <c r="E338" s="520"/>
      <c r="F338" s="520"/>
      <c r="G338" s="520"/>
      <c r="H338" s="520"/>
      <c r="I338" s="520"/>
      <c r="J338" s="520"/>
      <c r="K338" s="520"/>
      <c r="L338" s="520"/>
      <c r="M338" s="520"/>
      <c r="N338" s="520"/>
      <c r="O338" s="520"/>
      <c r="P338" s="520"/>
      <c r="Q338" s="520"/>
      <c r="R338" s="520"/>
      <c r="S338" s="520"/>
      <c r="T338" s="520"/>
      <c r="U338" s="520"/>
      <c r="V338" s="520"/>
      <c r="W338" s="521"/>
      <c r="X338" s="483"/>
      <c r="Y338" s="483"/>
      <c r="Z338" s="483"/>
      <c r="AA338" s="483"/>
      <c r="AB338" s="483"/>
      <c r="AC338" s="483"/>
      <c r="AD338" s="483"/>
      <c r="AE338" s="483"/>
      <c r="AF338" s="483"/>
      <c r="AG338" s="483"/>
      <c r="AH338" s="483"/>
      <c r="AI338" s="483"/>
      <c r="AJ338" s="483"/>
      <c r="AK338" s="483"/>
      <c r="AL338" s="483"/>
      <c r="AM338" s="483"/>
      <c r="AN338" s="483"/>
      <c r="AO338" s="483"/>
      <c r="AP338" s="483"/>
      <c r="AQ338" s="483"/>
      <c r="AR338" s="483"/>
      <c r="AS338" s="483"/>
      <c r="AT338" s="483"/>
      <c r="AU338" s="483"/>
      <c r="AV338" s="483"/>
      <c r="AW338" s="483"/>
      <c r="AX338" s="483"/>
      <c r="AY338" s="483"/>
      <c r="BB338" s="478"/>
      <c r="BC338" s="478"/>
      <c r="BD338" s="478"/>
      <c r="BE338" s="478"/>
      <c r="BF338" s="478"/>
      <c r="BG338" s="478"/>
      <c r="BH338" s="478"/>
      <c r="BI338" s="478"/>
      <c r="BJ338" s="478"/>
      <c r="BK338" s="478"/>
      <c r="BL338" s="478"/>
      <c r="BM338" s="478"/>
      <c r="BN338" s="478"/>
      <c r="BO338" s="478"/>
      <c r="BP338" s="478"/>
      <c r="BQ338" s="478"/>
      <c r="BR338" s="478"/>
      <c r="BS338" s="478"/>
      <c r="BT338" s="478"/>
      <c r="BU338" s="478"/>
      <c r="BV338" s="478"/>
      <c r="BW338" s="478"/>
      <c r="BX338" s="478"/>
      <c r="BY338" s="478"/>
      <c r="BZ338" s="478"/>
      <c r="CA338" s="478"/>
      <c r="CB338" s="478"/>
      <c r="CC338" s="478"/>
      <c r="CD338" s="478"/>
      <c r="CE338" s="478"/>
      <c r="CF338" s="478"/>
      <c r="CG338" s="478"/>
      <c r="CH338" s="478"/>
      <c r="CI338" s="478"/>
      <c r="CJ338" s="478"/>
      <c r="CK338" s="478"/>
      <c r="CL338" s="478"/>
      <c r="CM338" s="478"/>
      <c r="CN338" s="478"/>
      <c r="CO338" s="478"/>
      <c r="CP338" s="478"/>
      <c r="CQ338" s="478"/>
      <c r="CR338" s="478"/>
      <c r="CS338" s="478"/>
      <c r="CT338" s="478"/>
      <c r="CU338" s="478"/>
      <c r="CV338" s="478"/>
      <c r="CW338" s="478"/>
      <c r="CX338" s="478"/>
      <c r="CY338" s="478"/>
      <c r="DB338" s="525" t="s">
        <v>1230</v>
      </c>
      <c r="DC338" s="520"/>
      <c r="DD338" s="520"/>
      <c r="DE338" s="520"/>
      <c r="DF338" s="520"/>
      <c r="DG338" s="520"/>
      <c r="DH338" s="520"/>
      <c r="DI338" s="520"/>
      <c r="DJ338" s="520"/>
      <c r="DK338" s="520"/>
      <c r="DL338" s="520"/>
      <c r="DM338" s="520"/>
      <c r="DN338" s="520"/>
      <c r="DO338" s="520"/>
      <c r="DP338" s="520"/>
      <c r="DQ338" s="520"/>
      <c r="DR338" s="520"/>
      <c r="DS338" s="520"/>
      <c r="DT338" s="520"/>
      <c r="DU338" s="520"/>
      <c r="DV338" s="520"/>
      <c r="DW338" s="521"/>
      <c r="DX338" s="483"/>
      <c r="DY338" s="483"/>
      <c r="DZ338" s="483"/>
      <c r="EA338" s="483"/>
      <c r="EB338" s="483"/>
      <c r="EC338" s="483"/>
      <c r="ED338" s="483"/>
      <c r="EE338" s="483"/>
      <c r="EF338" s="483"/>
      <c r="EG338" s="483"/>
      <c r="EH338" s="483"/>
      <c r="EI338" s="483"/>
      <c r="EJ338" s="483"/>
      <c r="EK338" s="483"/>
      <c r="EL338" s="483"/>
      <c r="EM338" s="483"/>
      <c r="EN338" s="483"/>
      <c r="EO338" s="483"/>
      <c r="EP338" s="483"/>
      <c r="EQ338" s="483"/>
      <c r="ER338" s="483"/>
      <c r="ES338" s="483"/>
      <c r="ET338" s="483"/>
      <c r="EU338" s="483"/>
      <c r="EV338" s="483"/>
      <c r="EW338" s="483"/>
      <c r="EX338" s="483"/>
      <c r="EY338" s="483"/>
      <c r="FC338" s="478"/>
      <c r="FD338" s="478"/>
      <c r="FE338" s="478"/>
      <c r="FF338" s="478"/>
      <c r="FG338" s="478"/>
      <c r="FH338" s="478"/>
      <c r="FI338" s="478"/>
      <c r="FJ338" s="478"/>
      <c r="FK338" s="478"/>
      <c r="FL338" s="478"/>
      <c r="FM338" s="478"/>
      <c r="FN338" s="478"/>
      <c r="FO338" s="478"/>
      <c r="FP338" s="478"/>
      <c r="FQ338" s="478"/>
      <c r="FR338" s="478"/>
      <c r="FS338" s="478"/>
      <c r="FT338" s="478"/>
      <c r="FU338" s="478"/>
      <c r="FV338" s="478"/>
      <c r="FW338" s="478"/>
      <c r="FX338" s="478"/>
      <c r="FY338" s="478"/>
      <c r="FZ338" s="478"/>
      <c r="GA338" s="478"/>
      <c r="GB338" s="478"/>
      <c r="GC338" s="478"/>
      <c r="GD338" s="478"/>
      <c r="GE338" s="478"/>
      <c r="GF338" s="478"/>
      <c r="GG338" s="478"/>
      <c r="GH338" s="478"/>
      <c r="GI338" s="478"/>
      <c r="GJ338" s="478"/>
      <c r="GK338" s="478"/>
      <c r="GL338" s="478"/>
      <c r="GM338" s="478"/>
      <c r="GN338" s="478"/>
      <c r="GO338" s="478"/>
      <c r="GP338" s="478"/>
      <c r="GQ338" s="478"/>
      <c r="GR338" s="478"/>
      <c r="GS338" s="478"/>
      <c r="GT338" s="478"/>
      <c r="GU338" s="478"/>
      <c r="GV338" s="478"/>
      <c r="GW338" s="478"/>
      <c r="GX338" s="478"/>
      <c r="GY338" s="478"/>
      <c r="GZ338" s="478"/>
    </row>
    <row r="339" spans="2:208" ht="12.75" customHeight="1">
      <c r="B339" s="448" t="s">
        <v>555</v>
      </c>
      <c r="C339" s="449"/>
      <c r="D339" s="449"/>
      <c r="E339" s="449"/>
      <c r="F339" s="449"/>
      <c r="G339" s="449"/>
      <c r="H339" s="449"/>
      <c r="I339" s="449"/>
      <c r="J339" s="449"/>
      <c r="K339" s="449"/>
      <c r="L339" s="449"/>
      <c r="M339" s="449"/>
      <c r="N339" s="449"/>
      <c r="O339" s="449"/>
      <c r="P339" s="449"/>
      <c r="Q339" s="449"/>
      <c r="R339" s="449"/>
      <c r="S339" s="449"/>
      <c r="T339" s="449"/>
      <c r="U339" s="449"/>
      <c r="V339" s="449"/>
      <c r="W339" s="450"/>
      <c r="X339" s="451">
        <v>0</v>
      </c>
      <c r="Y339" s="451"/>
      <c r="Z339" s="451"/>
      <c r="AA339" s="451"/>
      <c r="AB339" s="451"/>
      <c r="AC339" s="451"/>
      <c r="AD339" s="451"/>
      <c r="AE339" s="451">
        <v>0</v>
      </c>
      <c r="AF339" s="451"/>
      <c r="AG339" s="451"/>
      <c r="AH339" s="451"/>
      <c r="AI339" s="451"/>
      <c r="AJ339" s="451"/>
      <c r="AK339" s="451"/>
      <c r="AL339" s="479">
        <f t="shared" ref="AL339:AL345" si="174">X339-AE339</f>
        <v>0</v>
      </c>
      <c r="AM339" s="479"/>
      <c r="AN339" s="479"/>
      <c r="AO339" s="479"/>
      <c r="AP339" s="479"/>
      <c r="AQ339" s="479"/>
      <c r="AR339" s="479"/>
      <c r="AS339" s="451">
        <v>0</v>
      </c>
      <c r="AT339" s="451"/>
      <c r="AU339" s="451"/>
      <c r="AV339" s="451"/>
      <c r="AW339" s="451"/>
      <c r="AX339" s="451"/>
      <c r="AY339" s="451"/>
      <c r="AZ339" s="92"/>
      <c r="BA339" s="92"/>
      <c r="BB339" s="451">
        <v>0</v>
      </c>
      <c r="BC339" s="451"/>
      <c r="BD339" s="451"/>
      <c r="BE339" s="451"/>
      <c r="BF339" s="451">
        <v>0</v>
      </c>
      <c r="BG339" s="451"/>
      <c r="BH339" s="451"/>
      <c r="BI339" s="451"/>
      <c r="BJ339" s="479">
        <f t="shared" ref="BJ339:BJ345" si="175">BB339-BF339+AS339+AL339+AE339-X339</f>
        <v>0</v>
      </c>
      <c r="BK339" s="479"/>
      <c r="BL339" s="479"/>
      <c r="BM339" s="479"/>
      <c r="BN339" s="479"/>
      <c r="BO339" s="479"/>
      <c r="BP339" s="479"/>
      <c r="BQ339" s="451">
        <v>0</v>
      </c>
      <c r="BR339" s="451"/>
      <c r="BS339" s="451"/>
      <c r="BT339" s="451"/>
      <c r="BU339" s="451"/>
      <c r="BV339" s="451"/>
      <c r="BW339" s="451"/>
      <c r="BX339" s="451">
        <v>0</v>
      </c>
      <c r="BY339" s="451"/>
      <c r="BZ339" s="451"/>
      <c r="CA339" s="451"/>
      <c r="CB339" s="451"/>
      <c r="CC339" s="451"/>
      <c r="CD339" s="451"/>
      <c r="CE339" s="480">
        <f t="shared" ref="CE339:CE345" si="176">BJ339-BQ339-BX339</f>
        <v>0</v>
      </c>
      <c r="CF339" s="480"/>
      <c r="CG339" s="480"/>
      <c r="CH339" s="480"/>
      <c r="CI339" s="480"/>
      <c r="CJ339" s="480"/>
      <c r="CK339" s="480"/>
      <c r="CL339" s="451">
        <v>0</v>
      </c>
      <c r="CM339" s="451"/>
      <c r="CN339" s="451"/>
      <c r="CO339" s="451"/>
      <c r="CP339" s="451"/>
      <c r="CQ339" s="451"/>
      <c r="CR339" s="451"/>
      <c r="CS339" s="480">
        <f t="shared" ref="CS339:CS345" si="177">CL339</f>
        <v>0</v>
      </c>
      <c r="CT339" s="480"/>
      <c r="CU339" s="480"/>
      <c r="CV339" s="480"/>
      <c r="CW339" s="480"/>
      <c r="CX339" s="480"/>
      <c r="CY339" s="480"/>
      <c r="DB339" s="448" t="s">
        <v>602</v>
      </c>
      <c r="DC339" s="449"/>
      <c r="DD339" s="449"/>
      <c r="DE339" s="449"/>
      <c r="DF339" s="449"/>
      <c r="DG339" s="449"/>
      <c r="DH339" s="449"/>
      <c r="DI339" s="449"/>
      <c r="DJ339" s="449"/>
      <c r="DK339" s="449"/>
      <c r="DL339" s="449"/>
      <c r="DM339" s="449"/>
      <c r="DN339" s="449"/>
      <c r="DO339" s="449"/>
      <c r="DP339" s="449"/>
      <c r="DQ339" s="449"/>
      <c r="DR339" s="449"/>
      <c r="DS339" s="449"/>
      <c r="DT339" s="449"/>
      <c r="DU339" s="449"/>
      <c r="DV339" s="449"/>
      <c r="DW339" s="450"/>
      <c r="DX339" s="451">
        <v>0</v>
      </c>
      <c r="DY339" s="451"/>
      <c r="DZ339" s="451"/>
      <c r="EA339" s="451"/>
      <c r="EB339" s="451"/>
      <c r="EC339" s="451"/>
      <c r="ED339" s="451"/>
      <c r="EE339" s="451">
        <v>0</v>
      </c>
      <c r="EF339" s="451"/>
      <c r="EG339" s="451"/>
      <c r="EH339" s="451"/>
      <c r="EI339" s="451"/>
      <c r="EJ339" s="451"/>
      <c r="EK339" s="451"/>
      <c r="EL339" s="479">
        <f t="shared" ref="EL339:EL345" si="178">DX339-EE339</f>
        <v>0</v>
      </c>
      <c r="EM339" s="479"/>
      <c r="EN339" s="479"/>
      <c r="EO339" s="479"/>
      <c r="EP339" s="479"/>
      <c r="EQ339" s="479"/>
      <c r="ER339" s="479"/>
      <c r="ES339" s="451">
        <v>0</v>
      </c>
      <c r="ET339" s="451"/>
      <c r="EU339" s="451"/>
      <c r="EV339" s="451"/>
      <c r="EW339" s="451"/>
      <c r="EX339" s="451"/>
      <c r="EY339" s="451"/>
      <c r="EZ339" s="92"/>
      <c r="FA339" s="92"/>
      <c r="FB339" s="92"/>
      <c r="FC339" s="451">
        <v>0</v>
      </c>
      <c r="FD339" s="451"/>
      <c r="FE339" s="451"/>
      <c r="FF339" s="451"/>
      <c r="FG339" s="451">
        <v>0</v>
      </c>
      <c r="FH339" s="451"/>
      <c r="FI339" s="451"/>
      <c r="FJ339" s="451"/>
      <c r="FK339" s="479">
        <f t="shared" ref="FK339:FK345" si="179">FC339-FG339+ES339+EL339+EE339-DX339</f>
        <v>0</v>
      </c>
      <c r="FL339" s="479"/>
      <c r="FM339" s="479"/>
      <c r="FN339" s="479"/>
      <c r="FO339" s="479"/>
      <c r="FP339" s="479"/>
      <c r="FQ339" s="479"/>
      <c r="FR339" s="451">
        <v>0</v>
      </c>
      <c r="FS339" s="451"/>
      <c r="FT339" s="451"/>
      <c r="FU339" s="451"/>
      <c r="FV339" s="451"/>
      <c r="FW339" s="451"/>
      <c r="FX339" s="451"/>
      <c r="FY339" s="451">
        <v>0</v>
      </c>
      <c r="FZ339" s="451"/>
      <c r="GA339" s="451"/>
      <c r="GB339" s="451"/>
      <c r="GC339" s="451"/>
      <c r="GD339" s="451"/>
      <c r="GE339" s="451"/>
      <c r="GF339" s="480">
        <f t="shared" ref="GF339:GF345" si="180">FK339-FR339-FY339</f>
        <v>0</v>
      </c>
      <c r="GG339" s="480"/>
      <c r="GH339" s="480"/>
      <c r="GI339" s="480"/>
      <c r="GJ339" s="480"/>
      <c r="GK339" s="480"/>
      <c r="GL339" s="480"/>
      <c r="GM339" s="451">
        <v>0</v>
      </c>
      <c r="GN339" s="451"/>
      <c r="GO339" s="451"/>
      <c r="GP339" s="451"/>
      <c r="GQ339" s="451"/>
      <c r="GR339" s="451"/>
      <c r="GS339" s="451"/>
      <c r="GT339" s="480">
        <f t="shared" ref="GT339:GT345" si="181">GM339</f>
        <v>0</v>
      </c>
      <c r="GU339" s="480"/>
      <c r="GV339" s="480"/>
      <c r="GW339" s="480"/>
      <c r="GX339" s="480"/>
      <c r="GY339" s="480"/>
      <c r="GZ339" s="480"/>
    </row>
    <row r="340" spans="2:208" ht="12.75" customHeight="1">
      <c r="B340" s="448" t="s">
        <v>556</v>
      </c>
      <c r="C340" s="449"/>
      <c r="D340" s="449"/>
      <c r="E340" s="449"/>
      <c r="F340" s="449"/>
      <c r="G340" s="449"/>
      <c r="H340" s="449"/>
      <c r="I340" s="449"/>
      <c r="J340" s="449"/>
      <c r="K340" s="449"/>
      <c r="L340" s="449"/>
      <c r="M340" s="449"/>
      <c r="N340" s="449"/>
      <c r="O340" s="449"/>
      <c r="P340" s="449"/>
      <c r="Q340" s="449"/>
      <c r="R340" s="449"/>
      <c r="S340" s="449"/>
      <c r="T340" s="449"/>
      <c r="U340" s="449"/>
      <c r="V340" s="449"/>
      <c r="W340" s="450"/>
      <c r="X340" s="451">
        <v>0</v>
      </c>
      <c r="Y340" s="451"/>
      <c r="Z340" s="451"/>
      <c r="AA340" s="451"/>
      <c r="AB340" s="451"/>
      <c r="AC340" s="451"/>
      <c r="AD340" s="451"/>
      <c r="AE340" s="451">
        <v>0</v>
      </c>
      <c r="AF340" s="451"/>
      <c r="AG340" s="451"/>
      <c r="AH340" s="451"/>
      <c r="AI340" s="451"/>
      <c r="AJ340" s="451"/>
      <c r="AK340" s="451"/>
      <c r="AL340" s="479">
        <f t="shared" si="174"/>
        <v>0</v>
      </c>
      <c r="AM340" s="479"/>
      <c r="AN340" s="479"/>
      <c r="AO340" s="479"/>
      <c r="AP340" s="479"/>
      <c r="AQ340" s="479"/>
      <c r="AR340" s="479"/>
      <c r="AS340" s="451">
        <v>0</v>
      </c>
      <c r="AT340" s="451"/>
      <c r="AU340" s="451"/>
      <c r="AV340" s="451"/>
      <c r="AW340" s="451"/>
      <c r="AX340" s="451"/>
      <c r="AY340" s="451"/>
      <c r="AZ340" s="92"/>
      <c r="BA340" s="92"/>
      <c r="BB340" s="451">
        <v>0</v>
      </c>
      <c r="BC340" s="451"/>
      <c r="BD340" s="451"/>
      <c r="BE340" s="451"/>
      <c r="BF340" s="451">
        <v>0</v>
      </c>
      <c r="BG340" s="451"/>
      <c r="BH340" s="451"/>
      <c r="BI340" s="451"/>
      <c r="BJ340" s="479">
        <f t="shared" si="175"/>
        <v>0</v>
      </c>
      <c r="BK340" s="479"/>
      <c r="BL340" s="479"/>
      <c r="BM340" s="479"/>
      <c r="BN340" s="479"/>
      <c r="BO340" s="479"/>
      <c r="BP340" s="479"/>
      <c r="BQ340" s="451">
        <v>0</v>
      </c>
      <c r="BR340" s="451"/>
      <c r="BS340" s="451"/>
      <c r="BT340" s="451"/>
      <c r="BU340" s="451"/>
      <c r="BV340" s="451"/>
      <c r="BW340" s="451"/>
      <c r="BX340" s="451">
        <v>0</v>
      </c>
      <c r="BY340" s="451"/>
      <c r="BZ340" s="451"/>
      <c r="CA340" s="451"/>
      <c r="CB340" s="451"/>
      <c r="CC340" s="451"/>
      <c r="CD340" s="451"/>
      <c r="CE340" s="480">
        <f t="shared" si="176"/>
        <v>0</v>
      </c>
      <c r="CF340" s="480"/>
      <c r="CG340" s="480"/>
      <c r="CH340" s="480"/>
      <c r="CI340" s="480"/>
      <c r="CJ340" s="480"/>
      <c r="CK340" s="480"/>
      <c r="CL340" s="451">
        <v>0</v>
      </c>
      <c r="CM340" s="451"/>
      <c r="CN340" s="451"/>
      <c r="CO340" s="451"/>
      <c r="CP340" s="451"/>
      <c r="CQ340" s="451"/>
      <c r="CR340" s="451"/>
      <c r="CS340" s="480">
        <f t="shared" si="177"/>
        <v>0</v>
      </c>
      <c r="CT340" s="480"/>
      <c r="CU340" s="480"/>
      <c r="CV340" s="480"/>
      <c r="CW340" s="480"/>
      <c r="CX340" s="480"/>
      <c r="CY340" s="480"/>
      <c r="DB340" s="448" t="s">
        <v>603</v>
      </c>
      <c r="DC340" s="449"/>
      <c r="DD340" s="449"/>
      <c r="DE340" s="449"/>
      <c r="DF340" s="449"/>
      <c r="DG340" s="449"/>
      <c r="DH340" s="449"/>
      <c r="DI340" s="449"/>
      <c r="DJ340" s="449"/>
      <c r="DK340" s="449"/>
      <c r="DL340" s="449"/>
      <c r="DM340" s="449"/>
      <c r="DN340" s="449"/>
      <c r="DO340" s="449"/>
      <c r="DP340" s="449"/>
      <c r="DQ340" s="449"/>
      <c r="DR340" s="449"/>
      <c r="DS340" s="449"/>
      <c r="DT340" s="449"/>
      <c r="DU340" s="449"/>
      <c r="DV340" s="449"/>
      <c r="DW340" s="450"/>
      <c r="DX340" s="451">
        <v>0</v>
      </c>
      <c r="DY340" s="451"/>
      <c r="DZ340" s="451"/>
      <c r="EA340" s="451"/>
      <c r="EB340" s="451"/>
      <c r="EC340" s="451"/>
      <c r="ED340" s="451"/>
      <c r="EE340" s="451">
        <v>0</v>
      </c>
      <c r="EF340" s="451"/>
      <c r="EG340" s="451"/>
      <c r="EH340" s="451"/>
      <c r="EI340" s="451"/>
      <c r="EJ340" s="451"/>
      <c r="EK340" s="451"/>
      <c r="EL340" s="479">
        <f t="shared" si="178"/>
        <v>0</v>
      </c>
      <c r="EM340" s="479"/>
      <c r="EN340" s="479"/>
      <c r="EO340" s="479"/>
      <c r="EP340" s="479"/>
      <c r="EQ340" s="479"/>
      <c r="ER340" s="479"/>
      <c r="ES340" s="451">
        <v>0</v>
      </c>
      <c r="ET340" s="451"/>
      <c r="EU340" s="451"/>
      <c r="EV340" s="451"/>
      <c r="EW340" s="451"/>
      <c r="EX340" s="451"/>
      <c r="EY340" s="451"/>
      <c r="EZ340" s="92"/>
      <c r="FA340" s="92"/>
      <c r="FB340" s="92"/>
      <c r="FC340" s="451">
        <v>0</v>
      </c>
      <c r="FD340" s="451"/>
      <c r="FE340" s="451"/>
      <c r="FF340" s="451"/>
      <c r="FG340" s="451">
        <v>0</v>
      </c>
      <c r="FH340" s="451"/>
      <c r="FI340" s="451"/>
      <c r="FJ340" s="451"/>
      <c r="FK340" s="479">
        <f t="shared" si="179"/>
        <v>0</v>
      </c>
      <c r="FL340" s="479"/>
      <c r="FM340" s="479"/>
      <c r="FN340" s="479"/>
      <c r="FO340" s="479"/>
      <c r="FP340" s="479"/>
      <c r="FQ340" s="479"/>
      <c r="FR340" s="451">
        <v>0</v>
      </c>
      <c r="FS340" s="451"/>
      <c r="FT340" s="451"/>
      <c r="FU340" s="451"/>
      <c r="FV340" s="451"/>
      <c r="FW340" s="451"/>
      <c r="FX340" s="451"/>
      <c r="FY340" s="451">
        <v>0</v>
      </c>
      <c r="FZ340" s="451"/>
      <c r="GA340" s="451"/>
      <c r="GB340" s="451"/>
      <c r="GC340" s="451"/>
      <c r="GD340" s="451"/>
      <c r="GE340" s="451"/>
      <c r="GF340" s="480">
        <f t="shared" si="180"/>
        <v>0</v>
      </c>
      <c r="GG340" s="480"/>
      <c r="GH340" s="480"/>
      <c r="GI340" s="480"/>
      <c r="GJ340" s="480"/>
      <c r="GK340" s="480"/>
      <c r="GL340" s="480"/>
      <c r="GM340" s="451">
        <v>0</v>
      </c>
      <c r="GN340" s="451"/>
      <c r="GO340" s="451"/>
      <c r="GP340" s="451"/>
      <c r="GQ340" s="451"/>
      <c r="GR340" s="451"/>
      <c r="GS340" s="451"/>
      <c r="GT340" s="480">
        <f t="shared" si="181"/>
        <v>0</v>
      </c>
      <c r="GU340" s="480"/>
      <c r="GV340" s="480"/>
      <c r="GW340" s="480"/>
      <c r="GX340" s="480"/>
      <c r="GY340" s="480"/>
      <c r="GZ340" s="480"/>
    </row>
    <row r="341" spans="2:208" ht="12.75" customHeight="1">
      <c r="B341" s="448" t="s">
        <v>557</v>
      </c>
      <c r="C341" s="449"/>
      <c r="D341" s="449"/>
      <c r="E341" s="449"/>
      <c r="F341" s="449"/>
      <c r="G341" s="449"/>
      <c r="H341" s="449"/>
      <c r="I341" s="449"/>
      <c r="J341" s="449"/>
      <c r="K341" s="449"/>
      <c r="L341" s="449"/>
      <c r="M341" s="449"/>
      <c r="N341" s="449"/>
      <c r="O341" s="449"/>
      <c r="P341" s="449"/>
      <c r="Q341" s="449"/>
      <c r="R341" s="449"/>
      <c r="S341" s="449"/>
      <c r="T341" s="449"/>
      <c r="U341" s="449"/>
      <c r="V341" s="449"/>
      <c r="W341" s="450"/>
      <c r="X341" s="451">
        <v>0</v>
      </c>
      <c r="Y341" s="451"/>
      <c r="Z341" s="451"/>
      <c r="AA341" s="451"/>
      <c r="AB341" s="451"/>
      <c r="AC341" s="451"/>
      <c r="AD341" s="451"/>
      <c r="AE341" s="451">
        <v>0</v>
      </c>
      <c r="AF341" s="451"/>
      <c r="AG341" s="451"/>
      <c r="AH341" s="451"/>
      <c r="AI341" s="451"/>
      <c r="AJ341" s="451"/>
      <c r="AK341" s="451"/>
      <c r="AL341" s="479">
        <f t="shared" si="174"/>
        <v>0</v>
      </c>
      <c r="AM341" s="479"/>
      <c r="AN341" s="479"/>
      <c r="AO341" s="479"/>
      <c r="AP341" s="479"/>
      <c r="AQ341" s="479"/>
      <c r="AR341" s="479"/>
      <c r="AS341" s="451">
        <v>0</v>
      </c>
      <c r="AT341" s="451"/>
      <c r="AU341" s="451"/>
      <c r="AV341" s="451"/>
      <c r="AW341" s="451"/>
      <c r="AX341" s="451"/>
      <c r="AY341" s="451"/>
      <c r="AZ341" s="92"/>
      <c r="BA341" s="92"/>
      <c r="BB341" s="451">
        <v>0</v>
      </c>
      <c r="BC341" s="451"/>
      <c r="BD341" s="451"/>
      <c r="BE341" s="451"/>
      <c r="BF341" s="451">
        <v>0</v>
      </c>
      <c r="BG341" s="451"/>
      <c r="BH341" s="451"/>
      <c r="BI341" s="451"/>
      <c r="BJ341" s="479">
        <f t="shared" si="175"/>
        <v>0</v>
      </c>
      <c r="BK341" s="479"/>
      <c r="BL341" s="479"/>
      <c r="BM341" s="479"/>
      <c r="BN341" s="479"/>
      <c r="BO341" s="479"/>
      <c r="BP341" s="479"/>
      <c r="BQ341" s="451">
        <v>0</v>
      </c>
      <c r="BR341" s="451"/>
      <c r="BS341" s="451"/>
      <c r="BT341" s="451"/>
      <c r="BU341" s="451"/>
      <c r="BV341" s="451"/>
      <c r="BW341" s="451"/>
      <c r="BX341" s="451">
        <v>0</v>
      </c>
      <c r="BY341" s="451"/>
      <c r="BZ341" s="451"/>
      <c r="CA341" s="451"/>
      <c r="CB341" s="451"/>
      <c r="CC341" s="451"/>
      <c r="CD341" s="451"/>
      <c r="CE341" s="480">
        <f t="shared" si="176"/>
        <v>0</v>
      </c>
      <c r="CF341" s="480"/>
      <c r="CG341" s="480"/>
      <c r="CH341" s="480"/>
      <c r="CI341" s="480"/>
      <c r="CJ341" s="480"/>
      <c r="CK341" s="480"/>
      <c r="CL341" s="451">
        <v>0</v>
      </c>
      <c r="CM341" s="451"/>
      <c r="CN341" s="451"/>
      <c r="CO341" s="451"/>
      <c r="CP341" s="451"/>
      <c r="CQ341" s="451"/>
      <c r="CR341" s="451"/>
      <c r="CS341" s="480">
        <f t="shared" si="177"/>
        <v>0</v>
      </c>
      <c r="CT341" s="480"/>
      <c r="CU341" s="480"/>
      <c r="CV341" s="480"/>
      <c r="CW341" s="480"/>
      <c r="CX341" s="480"/>
      <c r="CY341" s="480"/>
      <c r="DB341" s="448" t="s">
        <v>604</v>
      </c>
      <c r="DC341" s="449"/>
      <c r="DD341" s="449"/>
      <c r="DE341" s="449"/>
      <c r="DF341" s="449"/>
      <c r="DG341" s="449"/>
      <c r="DH341" s="449"/>
      <c r="DI341" s="449"/>
      <c r="DJ341" s="449"/>
      <c r="DK341" s="449"/>
      <c r="DL341" s="449"/>
      <c r="DM341" s="449"/>
      <c r="DN341" s="449"/>
      <c r="DO341" s="449"/>
      <c r="DP341" s="449"/>
      <c r="DQ341" s="449"/>
      <c r="DR341" s="449"/>
      <c r="DS341" s="449"/>
      <c r="DT341" s="449"/>
      <c r="DU341" s="449"/>
      <c r="DV341" s="449"/>
      <c r="DW341" s="450"/>
      <c r="DX341" s="451">
        <v>0</v>
      </c>
      <c r="DY341" s="451"/>
      <c r="DZ341" s="451"/>
      <c r="EA341" s="451"/>
      <c r="EB341" s="451"/>
      <c r="EC341" s="451"/>
      <c r="ED341" s="451"/>
      <c r="EE341" s="451">
        <v>0</v>
      </c>
      <c r="EF341" s="451"/>
      <c r="EG341" s="451"/>
      <c r="EH341" s="451"/>
      <c r="EI341" s="451"/>
      <c r="EJ341" s="451"/>
      <c r="EK341" s="451"/>
      <c r="EL341" s="479">
        <f t="shared" si="178"/>
        <v>0</v>
      </c>
      <c r="EM341" s="479"/>
      <c r="EN341" s="479"/>
      <c r="EO341" s="479"/>
      <c r="EP341" s="479"/>
      <c r="EQ341" s="479"/>
      <c r="ER341" s="479"/>
      <c r="ES341" s="451">
        <v>0</v>
      </c>
      <c r="ET341" s="451"/>
      <c r="EU341" s="451"/>
      <c r="EV341" s="451"/>
      <c r="EW341" s="451"/>
      <c r="EX341" s="451"/>
      <c r="EY341" s="451"/>
      <c r="EZ341" s="92"/>
      <c r="FA341" s="92"/>
      <c r="FB341" s="92"/>
      <c r="FC341" s="451">
        <v>0</v>
      </c>
      <c r="FD341" s="451"/>
      <c r="FE341" s="451"/>
      <c r="FF341" s="451"/>
      <c r="FG341" s="451">
        <v>0</v>
      </c>
      <c r="FH341" s="451"/>
      <c r="FI341" s="451"/>
      <c r="FJ341" s="451"/>
      <c r="FK341" s="479">
        <f t="shared" si="179"/>
        <v>0</v>
      </c>
      <c r="FL341" s="479"/>
      <c r="FM341" s="479"/>
      <c r="FN341" s="479"/>
      <c r="FO341" s="479"/>
      <c r="FP341" s="479"/>
      <c r="FQ341" s="479"/>
      <c r="FR341" s="451">
        <v>0</v>
      </c>
      <c r="FS341" s="451"/>
      <c r="FT341" s="451"/>
      <c r="FU341" s="451"/>
      <c r="FV341" s="451"/>
      <c r="FW341" s="451"/>
      <c r="FX341" s="451"/>
      <c r="FY341" s="451">
        <v>0</v>
      </c>
      <c r="FZ341" s="451"/>
      <c r="GA341" s="451"/>
      <c r="GB341" s="451"/>
      <c r="GC341" s="451"/>
      <c r="GD341" s="451"/>
      <c r="GE341" s="451"/>
      <c r="GF341" s="480">
        <f t="shared" si="180"/>
        <v>0</v>
      </c>
      <c r="GG341" s="480"/>
      <c r="GH341" s="480"/>
      <c r="GI341" s="480"/>
      <c r="GJ341" s="480"/>
      <c r="GK341" s="480"/>
      <c r="GL341" s="480"/>
      <c r="GM341" s="451">
        <v>0</v>
      </c>
      <c r="GN341" s="451"/>
      <c r="GO341" s="451"/>
      <c r="GP341" s="451"/>
      <c r="GQ341" s="451"/>
      <c r="GR341" s="451"/>
      <c r="GS341" s="451"/>
      <c r="GT341" s="480">
        <f t="shared" si="181"/>
        <v>0</v>
      </c>
      <c r="GU341" s="480"/>
      <c r="GV341" s="480"/>
      <c r="GW341" s="480"/>
      <c r="GX341" s="480"/>
      <c r="GY341" s="480"/>
      <c r="GZ341" s="480"/>
    </row>
    <row r="342" spans="2:208" ht="12.75" customHeight="1">
      <c r="B342" s="448" t="s">
        <v>558</v>
      </c>
      <c r="C342" s="449"/>
      <c r="D342" s="449"/>
      <c r="E342" s="449"/>
      <c r="F342" s="449"/>
      <c r="G342" s="449"/>
      <c r="H342" s="449"/>
      <c r="I342" s="449"/>
      <c r="J342" s="449"/>
      <c r="K342" s="449"/>
      <c r="L342" s="449"/>
      <c r="M342" s="449"/>
      <c r="N342" s="449"/>
      <c r="O342" s="449"/>
      <c r="P342" s="449"/>
      <c r="Q342" s="449"/>
      <c r="R342" s="449"/>
      <c r="S342" s="449"/>
      <c r="T342" s="449"/>
      <c r="U342" s="449"/>
      <c r="V342" s="449"/>
      <c r="W342" s="450"/>
      <c r="X342" s="451">
        <v>0</v>
      </c>
      <c r="Y342" s="451"/>
      <c r="Z342" s="451"/>
      <c r="AA342" s="451"/>
      <c r="AB342" s="451"/>
      <c r="AC342" s="451"/>
      <c r="AD342" s="451"/>
      <c r="AE342" s="451">
        <v>0</v>
      </c>
      <c r="AF342" s="451"/>
      <c r="AG342" s="451"/>
      <c r="AH342" s="451"/>
      <c r="AI342" s="451"/>
      <c r="AJ342" s="451"/>
      <c r="AK342" s="451"/>
      <c r="AL342" s="479">
        <f t="shared" si="174"/>
        <v>0</v>
      </c>
      <c r="AM342" s="479"/>
      <c r="AN342" s="479"/>
      <c r="AO342" s="479"/>
      <c r="AP342" s="479"/>
      <c r="AQ342" s="479"/>
      <c r="AR342" s="479"/>
      <c r="AS342" s="451">
        <v>0</v>
      </c>
      <c r="AT342" s="451"/>
      <c r="AU342" s="451"/>
      <c r="AV342" s="451"/>
      <c r="AW342" s="451"/>
      <c r="AX342" s="451"/>
      <c r="AY342" s="451"/>
      <c r="AZ342" s="92"/>
      <c r="BA342" s="92"/>
      <c r="BB342" s="451">
        <v>0</v>
      </c>
      <c r="BC342" s="451"/>
      <c r="BD342" s="451"/>
      <c r="BE342" s="451"/>
      <c r="BF342" s="451">
        <v>0</v>
      </c>
      <c r="BG342" s="451"/>
      <c r="BH342" s="451"/>
      <c r="BI342" s="451"/>
      <c r="BJ342" s="479">
        <f t="shared" si="175"/>
        <v>0</v>
      </c>
      <c r="BK342" s="479"/>
      <c r="BL342" s="479"/>
      <c r="BM342" s="479"/>
      <c r="BN342" s="479"/>
      <c r="BO342" s="479"/>
      <c r="BP342" s="479"/>
      <c r="BQ342" s="451">
        <v>0</v>
      </c>
      <c r="BR342" s="451"/>
      <c r="BS342" s="451"/>
      <c r="BT342" s="451"/>
      <c r="BU342" s="451"/>
      <c r="BV342" s="451"/>
      <c r="BW342" s="451"/>
      <c r="BX342" s="451">
        <v>0</v>
      </c>
      <c r="BY342" s="451"/>
      <c r="BZ342" s="451"/>
      <c r="CA342" s="451"/>
      <c r="CB342" s="451"/>
      <c r="CC342" s="451"/>
      <c r="CD342" s="451"/>
      <c r="CE342" s="480">
        <f t="shared" si="176"/>
        <v>0</v>
      </c>
      <c r="CF342" s="480"/>
      <c r="CG342" s="480"/>
      <c r="CH342" s="480"/>
      <c r="CI342" s="480"/>
      <c r="CJ342" s="480"/>
      <c r="CK342" s="480"/>
      <c r="CL342" s="451">
        <v>0</v>
      </c>
      <c r="CM342" s="451"/>
      <c r="CN342" s="451"/>
      <c r="CO342" s="451"/>
      <c r="CP342" s="451"/>
      <c r="CQ342" s="451"/>
      <c r="CR342" s="451"/>
      <c r="CS342" s="480">
        <f t="shared" si="177"/>
        <v>0</v>
      </c>
      <c r="CT342" s="480"/>
      <c r="CU342" s="480"/>
      <c r="CV342" s="480"/>
      <c r="CW342" s="480"/>
      <c r="CX342" s="480"/>
      <c r="CY342" s="480"/>
      <c r="DB342" s="448" t="s">
        <v>605</v>
      </c>
      <c r="DC342" s="449"/>
      <c r="DD342" s="449"/>
      <c r="DE342" s="449"/>
      <c r="DF342" s="449"/>
      <c r="DG342" s="449"/>
      <c r="DH342" s="449"/>
      <c r="DI342" s="449"/>
      <c r="DJ342" s="449"/>
      <c r="DK342" s="449"/>
      <c r="DL342" s="449"/>
      <c r="DM342" s="449"/>
      <c r="DN342" s="449"/>
      <c r="DO342" s="449"/>
      <c r="DP342" s="449"/>
      <c r="DQ342" s="449"/>
      <c r="DR342" s="449"/>
      <c r="DS342" s="449"/>
      <c r="DT342" s="449"/>
      <c r="DU342" s="449"/>
      <c r="DV342" s="449"/>
      <c r="DW342" s="450"/>
      <c r="DX342" s="451">
        <v>0</v>
      </c>
      <c r="DY342" s="451"/>
      <c r="DZ342" s="451"/>
      <c r="EA342" s="451"/>
      <c r="EB342" s="451"/>
      <c r="EC342" s="451"/>
      <c r="ED342" s="451"/>
      <c r="EE342" s="451">
        <v>0</v>
      </c>
      <c r="EF342" s="451"/>
      <c r="EG342" s="451"/>
      <c r="EH342" s="451"/>
      <c r="EI342" s="451"/>
      <c r="EJ342" s="451"/>
      <c r="EK342" s="451"/>
      <c r="EL342" s="479">
        <f t="shared" si="178"/>
        <v>0</v>
      </c>
      <c r="EM342" s="479"/>
      <c r="EN342" s="479"/>
      <c r="EO342" s="479"/>
      <c r="EP342" s="479"/>
      <c r="EQ342" s="479"/>
      <c r="ER342" s="479"/>
      <c r="ES342" s="451">
        <v>0</v>
      </c>
      <c r="ET342" s="451"/>
      <c r="EU342" s="451"/>
      <c r="EV342" s="451"/>
      <c r="EW342" s="451"/>
      <c r="EX342" s="451"/>
      <c r="EY342" s="451"/>
      <c r="EZ342" s="92"/>
      <c r="FA342" s="92"/>
      <c r="FB342" s="92"/>
      <c r="FC342" s="451">
        <v>0</v>
      </c>
      <c r="FD342" s="451"/>
      <c r="FE342" s="451"/>
      <c r="FF342" s="451"/>
      <c r="FG342" s="451">
        <v>0</v>
      </c>
      <c r="FH342" s="451"/>
      <c r="FI342" s="451"/>
      <c r="FJ342" s="451"/>
      <c r="FK342" s="479">
        <f t="shared" si="179"/>
        <v>0</v>
      </c>
      <c r="FL342" s="479"/>
      <c r="FM342" s="479"/>
      <c r="FN342" s="479"/>
      <c r="FO342" s="479"/>
      <c r="FP342" s="479"/>
      <c r="FQ342" s="479"/>
      <c r="FR342" s="451">
        <v>0</v>
      </c>
      <c r="FS342" s="451"/>
      <c r="FT342" s="451"/>
      <c r="FU342" s="451"/>
      <c r="FV342" s="451"/>
      <c r="FW342" s="451"/>
      <c r="FX342" s="451"/>
      <c r="FY342" s="451">
        <v>0</v>
      </c>
      <c r="FZ342" s="451"/>
      <c r="GA342" s="451"/>
      <c r="GB342" s="451"/>
      <c r="GC342" s="451"/>
      <c r="GD342" s="451"/>
      <c r="GE342" s="451"/>
      <c r="GF342" s="480">
        <f t="shared" si="180"/>
        <v>0</v>
      </c>
      <c r="GG342" s="480"/>
      <c r="GH342" s="480"/>
      <c r="GI342" s="480"/>
      <c r="GJ342" s="480"/>
      <c r="GK342" s="480"/>
      <c r="GL342" s="480"/>
      <c r="GM342" s="451">
        <v>0</v>
      </c>
      <c r="GN342" s="451"/>
      <c r="GO342" s="451"/>
      <c r="GP342" s="451"/>
      <c r="GQ342" s="451"/>
      <c r="GR342" s="451"/>
      <c r="GS342" s="451"/>
      <c r="GT342" s="480">
        <f t="shared" si="181"/>
        <v>0</v>
      </c>
      <c r="GU342" s="480"/>
      <c r="GV342" s="480"/>
      <c r="GW342" s="480"/>
      <c r="GX342" s="480"/>
      <c r="GY342" s="480"/>
      <c r="GZ342" s="480"/>
    </row>
    <row r="343" spans="2:208" ht="12.75" customHeight="1">
      <c r="B343" s="448" t="s">
        <v>559</v>
      </c>
      <c r="C343" s="449"/>
      <c r="D343" s="449"/>
      <c r="E343" s="449"/>
      <c r="F343" s="449"/>
      <c r="G343" s="449"/>
      <c r="H343" s="449"/>
      <c r="I343" s="449"/>
      <c r="J343" s="449"/>
      <c r="K343" s="449"/>
      <c r="L343" s="449"/>
      <c r="M343" s="449"/>
      <c r="N343" s="449"/>
      <c r="O343" s="449"/>
      <c r="P343" s="449"/>
      <c r="Q343" s="449"/>
      <c r="R343" s="449"/>
      <c r="S343" s="449"/>
      <c r="T343" s="449"/>
      <c r="U343" s="449"/>
      <c r="V343" s="449"/>
      <c r="W343" s="450"/>
      <c r="X343" s="451">
        <v>0</v>
      </c>
      <c r="Y343" s="451"/>
      <c r="Z343" s="451"/>
      <c r="AA343" s="451"/>
      <c r="AB343" s="451"/>
      <c r="AC343" s="451"/>
      <c r="AD343" s="451"/>
      <c r="AE343" s="451">
        <v>0</v>
      </c>
      <c r="AF343" s="451"/>
      <c r="AG343" s="451"/>
      <c r="AH343" s="451"/>
      <c r="AI343" s="451"/>
      <c r="AJ343" s="451"/>
      <c r="AK343" s="451"/>
      <c r="AL343" s="479">
        <f t="shared" si="174"/>
        <v>0</v>
      </c>
      <c r="AM343" s="479"/>
      <c r="AN343" s="479"/>
      <c r="AO343" s="479"/>
      <c r="AP343" s="479"/>
      <c r="AQ343" s="479"/>
      <c r="AR343" s="479"/>
      <c r="AS343" s="451">
        <v>0</v>
      </c>
      <c r="AT343" s="451"/>
      <c r="AU343" s="451"/>
      <c r="AV343" s="451"/>
      <c r="AW343" s="451"/>
      <c r="AX343" s="451"/>
      <c r="AY343" s="451"/>
      <c r="AZ343" s="92"/>
      <c r="BA343" s="92"/>
      <c r="BB343" s="451">
        <v>0</v>
      </c>
      <c r="BC343" s="451"/>
      <c r="BD343" s="451"/>
      <c r="BE343" s="451"/>
      <c r="BF343" s="451">
        <v>0</v>
      </c>
      <c r="BG343" s="451"/>
      <c r="BH343" s="451"/>
      <c r="BI343" s="451"/>
      <c r="BJ343" s="479">
        <f t="shared" si="175"/>
        <v>0</v>
      </c>
      <c r="BK343" s="479"/>
      <c r="BL343" s="479"/>
      <c r="BM343" s="479"/>
      <c r="BN343" s="479"/>
      <c r="BO343" s="479"/>
      <c r="BP343" s="479"/>
      <c r="BQ343" s="451">
        <v>0</v>
      </c>
      <c r="BR343" s="451"/>
      <c r="BS343" s="451"/>
      <c r="BT343" s="451"/>
      <c r="BU343" s="451"/>
      <c r="BV343" s="451"/>
      <c r="BW343" s="451"/>
      <c r="BX343" s="451">
        <v>0</v>
      </c>
      <c r="BY343" s="451"/>
      <c r="BZ343" s="451"/>
      <c r="CA343" s="451"/>
      <c r="CB343" s="451"/>
      <c r="CC343" s="451"/>
      <c r="CD343" s="451"/>
      <c r="CE343" s="480">
        <f t="shared" si="176"/>
        <v>0</v>
      </c>
      <c r="CF343" s="480"/>
      <c r="CG343" s="480"/>
      <c r="CH343" s="480"/>
      <c r="CI343" s="480"/>
      <c r="CJ343" s="480"/>
      <c r="CK343" s="480"/>
      <c r="CL343" s="451">
        <v>0</v>
      </c>
      <c r="CM343" s="451"/>
      <c r="CN343" s="451"/>
      <c r="CO343" s="451"/>
      <c r="CP343" s="451"/>
      <c r="CQ343" s="451"/>
      <c r="CR343" s="451"/>
      <c r="CS343" s="480">
        <f t="shared" si="177"/>
        <v>0</v>
      </c>
      <c r="CT343" s="480"/>
      <c r="CU343" s="480"/>
      <c r="CV343" s="480"/>
      <c r="CW343" s="480"/>
      <c r="CX343" s="480"/>
      <c r="CY343" s="480"/>
      <c r="DB343" s="448" t="s">
        <v>606</v>
      </c>
      <c r="DC343" s="449"/>
      <c r="DD343" s="449"/>
      <c r="DE343" s="449"/>
      <c r="DF343" s="449"/>
      <c r="DG343" s="449"/>
      <c r="DH343" s="449"/>
      <c r="DI343" s="449"/>
      <c r="DJ343" s="449"/>
      <c r="DK343" s="449"/>
      <c r="DL343" s="449"/>
      <c r="DM343" s="449"/>
      <c r="DN343" s="449"/>
      <c r="DO343" s="449"/>
      <c r="DP343" s="449"/>
      <c r="DQ343" s="449"/>
      <c r="DR343" s="449"/>
      <c r="DS343" s="449"/>
      <c r="DT343" s="449"/>
      <c r="DU343" s="449"/>
      <c r="DV343" s="449"/>
      <c r="DW343" s="450"/>
      <c r="DX343" s="451">
        <v>0</v>
      </c>
      <c r="DY343" s="451"/>
      <c r="DZ343" s="451"/>
      <c r="EA343" s="451"/>
      <c r="EB343" s="451"/>
      <c r="EC343" s="451"/>
      <c r="ED343" s="451"/>
      <c r="EE343" s="451">
        <v>0</v>
      </c>
      <c r="EF343" s="451"/>
      <c r="EG343" s="451"/>
      <c r="EH343" s="451"/>
      <c r="EI343" s="451"/>
      <c r="EJ343" s="451"/>
      <c r="EK343" s="451"/>
      <c r="EL343" s="479">
        <f t="shared" si="178"/>
        <v>0</v>
      </c>
      <c r="EM343" s="479"/>
      <c r="EN343" s="479"/>
      <c r="EO343" s="479"/>
      <c r="EP343" s="479"/>
      <c r="EQ343" s="479"/>
      <c r="ER343" s="479"/>
      <c r="ES343" s="451">
        <v>0</v>
      </c>
      <c r="ET343" s="451"/>
      <c r="EU343" s="451"/>
      <c r="EV343" s="451"/>
      <c r="EW343" s="451"/>
      <c r="EX343" s="451"/>
      <c r="EY343" s="451"/>
      <c r="EZ343" s="92"/>
      <c r="FA343" s="92"/>
      <c r="FB343" s="92"/>
      <c r="FC343" s="451">
        <v>0</v>
      </c>
      <c r="FD343" s="451"/>
      <c r="FE343" s="451"/>
      <c r="FF343" s="451"/>
      <c r="FG343" s="451">
        <v>0</v>
      </c>
      <c r="FH343" s="451"/>
      <c r="FI343" s="451"/>
      <c r="FJ343" s="451"/>
      <c r="FK343" s="479">
        <f t="shared" si="179"/>
        <v>0</v>
      </c>
      <c r="FL343" s="479"/>
      <c r="FM343" s="479"/>
      <c r="FN343" s="479"/>
      <c r="FO343" s="479"/>
      <c r="FP343" s="479"/>
      <c r="FQ343" s="479"/>
      <c r="FR343" s="451">
        <v>0</v>
      </c>
      <c r="FS343" s="451"/>
      <c r="FT343" s="451"/>
      <c r="FU343" s="451"/>
      <c r="FV343" s="451"/>
      <c r="FW343" s="451"/>
      <c r="FX343" s="451"/>
      <c r="FY343" s="451">
        <v>0</v>
      </c>
      <c r="FZ343" s="451"/>
      <c r="GA343" s="451"/>
      <c r="GB343" s="451"/>
      <c r="GC343" s="451"/>
      <c r="GD343" s="451"/>
      <c r="GE343" s="451"/>
      <c r="GF343" s="480">
        <f t="shared" si="180"/>
        <v>0</v>
      </c>
      <c r="GG343" s="480"/>
      <c r="GH343" s="480"/>
      <c r="GI343" s="480"/>
      <c r="GJ343" s="480"/>
      <c r="GK343" s="480"/>
      <c r="GL343" s="480"/>
      <c r="GM343" s="451">
        <v>0</v>
      </c>
      <c r="GN343" s="451"/>
      <c r="GO343" s="451"/>
      <c r="GP343" s="451"/>
      <c r="GQ343" s="451"/>
      <c r="GR343" s="451"/>
      <c r="GS343" s="451"/>
      <c r="GT343" s="480">
        <f t="shared" si="181"/>
        <v>0</v>
      </c>
      <c r="GU343" s="480"/>
      <c r="GV343" s="480"/>
      <c r="GW343" s="480"/>
      <c r="GX343" s="480"/>
      <c r="GY343" s="480"/>
      <c r="GZ343" s="480"/>
    </row>
    <row r="344" spans="2:208" ht="12.75" customHeight="1">
      <c r="B344" s="543" t="s">
        <v>560</v>
      </c>
      <c r="C344" s="544"/>
      <c r="D344" s="544"/>
      <c r="E344" s="544"/>
      <c r="F344" s="544"/>
      <c r="G344" s="544"/>
      <c r="H344" s="544"/>
      <c r="I344" s="544"/>
      <c r="J344" s="544"/>
      <c r="K344" s="544"/>
      <c r="L344" s="544"/>
      <c r="M344" s="544"/>
      <c r="N344" s="544"/>
      <c r="O344" s="544"/>
      <c r="P344" s="544"/>
      <c r="Q344" s="544"/>
      <c r="R344" s="544"/>
      <c r="S344" s="544"/>
      <c r="T344" s="544"/>
      <c r="U344" s="544"/>
      <c r="V344" s="544"/>
      <c r="W344" s="545"/>
      <c r="X344" s="451">
        <v>0</v>
      </c>
      <c r="Y344" s="451"/>
      <c r="Z344" s="451"/>
      <c r="AA344" s="451"/>
      <c r="AB344" s="451"/>
      <c r="AC344" s="451"/>
      <c r="AD344" s="451"/>
      <c r="AE344" s="451">
        <v>0</v>
      </c>
      <c r="AF344" s="451"/>
      <c r="AG344" s="451"/>
      <c r="AH344" s="451"/>
      <c r="AI344" s="451"/>
      <c r="AJ344" s="451"/>
      <c r="AK344" s="451"/>
      <c r="AL344" s="479">
        <f t="shared" si="174"/>
        <v>0</v>
      </c>
      <c r="AM344" s="479"/>
      <c r="AN344" s="479"/>
      <c r="AO344" s="479"/>
      <c r="AP344" s="479"/>
      <c r="AQ344" s="479"/>
      <c r="AR344" s="479"/>
      <c r="AS344" s="451">
        <v>0</v>
      </c>
      <c r="AT344" s="451"/>
      <c r="AU344" s="451"/>
      <c r="AV344" s="451"/>
      <c r="AW344" s="451"/>
      <c r="AX344" s="451"/>
      <c r="AY344" s="451"/>
      <c r="AZ344" s="92"/>
      <c r="BA344" s="92"/>
      <c r="BB344" s="451">
        <v>0</v>
      </c>
      <c r="BC344" s="451"/>
      <c r="BD344" s="451"/>
      <c r="BE344" s="451"/>
      <c r="BF344" s="451">
        <v>0</v>
      </c>
      <c r="BG344" s="451"/>
      <c r="BH344" s="451"/>
      <c r="BI344" s="451"/>
      <c r="BJ344" s="479">
        <f t="shared" si="175"/>
        <v>0</v>
      </c>
      <c r="BK344" s="479"/>
      <c r="BL344" s="479"/>
      <c r="BM344" s="479"/>
      <c r="BN344" s="479"/>
      <c r="BO344" s="479"/>
      <c r="BP344" s="479"/>
      <c r="BQ344" s="451">
        <v>0</v>
      </c>
      <c r="BR344" s="451"/>
      <c r="BS344" s="451"/>
      <c r="BT344" s="451"/>
      <c r="BU344" s="451"/>
      <c r="BV344" s="451"/>
      <c r="BW344" s="451"/>
      <c r="BX344" s="451">
        <v>0</v>
      </c>
      <c r="BY344" s="451"/>
      <c r="BZ344" s="451"/>
      <c r="CA344" s="451"/>
      <c r="CB344" s="451"/>
      <c r="CC344" s="451"/>
      <c r="CD344" s="451"/>
      <c r="CE344" s="480">
        <f t="shared" si="176"/>
        <v>0</v>
      </c>
      <c r="CF344" s="480"/>
      <c r="CG344" s="480"/>
      <c r="CH344" s="480"/>
      <c r="CI344" s="480"/>
      <c r="CJ344" s="480"/>
      <c r="CK344" s="480"/>
      <c r="CL344" s="451">
        <v>0</v>
      </c>
      <c r="CM344" s="451"/>
      <c r="CN344" s="451"/>
      <c r="CO344" s="451"/>
      <c r="CP344" s="451"/>
      <c r="CQ344" s="451"/>
      <c r="CR344" s="451"/>
      <c r="CS344" s="480">
        <f t="shared" si="177"/>
        <v>0</v>
      </c>
      <c r="CT344" s="480"/>
      <c r="CU344" s="480"/>
      <c r="CV344" s="480"/>
      <c r="CW344" s="480"/>
      <c r="CX344" s="480"/>
      <c r="CY344" s="480"/>
      <c r="DB344" s="448" t="s">
        <v>607</v>
      </c>
      <c r="DC344" s="449"/>
      <c r="DD344" s="449"/>
      <c r="DE344" s="449"/>
      <c r="DF344" s="449"/>
      <c r="DG344" s="449"/>
      <c r="DH344" s="449"/>
      <c r="DI344" s="449"/>
      <c r="DJ344" s="449"/>
      <c r="DK344" s="449"/>
      <c r="DL344" s="449"/>
      <c r="DM344" s="449"/>
      <c r="DN344" s="449"/>
      <c r="DO344" s="449"/>
      <c r="DP344" s="449"/>
      <c r="DQ344" s="449"/>
      <c r="DR344" s="449"/>
      <c r="DS344" s="449"/>
      <c r="DT344" s="449"/>
      <c r="DU344" s="449"/>
      <c r="DV344" s="449"/>
      <c r="DW344" s="450"/>
      <c r="DX344" s="451">
        <v>0</v>
      </c>
      <c r="DY344" s="451"/>
      <c r="DZ344" s="451"/>
      <c r="EA344" s="451"/>
      <c r="EB344" s="451"/>
      <c r="EC344" s="451"/>
      <c r="ED344" s="451"/>
      <c r="EE344" s="451">
        <v>0</v>
      </c>
      <c r="EF344" s="451"/>
      <c r="EG344" s="451"/>
      <c r="EH344" s="451"/>
      <c r="EI344" s="451"/>
      <c r="EJ344" s="451"/>
      <c r="EK344" s="451"/>
      <c r="EL344" s="479">
        <f t="shared" si="178"/>
        <v>0</v>
      </c>
      <c r="EM344" s="479"/>
      <c r="EN344" s="479"/>
      <c r="EO344" s="479"/>
      <c r="EP344" s="479"/>
      <c r="EQ344" s="479"/>
      <c r="ER344" s="479"/>
      <c r="ES344" s="451">
        <v>0</v>
      </c>
      <c r="ET344" s="451"/>
      <c r="EU344" s="451"/>
      <c r="EV344" s="451"/>
      <c r="EW344" s="451"/>
      <c r="EX344" s="451"/>
      <c r="EY344" s="451"/>
      <c r="EZ344" s="92"/>
      <c r="FA344" s="92"/>
      <c r="FB344" s="92"/>
      <c r="FC344" s="451">
        <v>0</v>
      </c>
      <c r="FD344" s="451"/>
      <c r="FE344" s="451"/>
      <c r="FF344" s="451"/>
      <c r="FG344" s="451">
        <v>0</v>
      </c>
      <c r="FH344" s="451"/>
      <c r="FI344" s="451"/>
      <c r="FJ344" s="451"/>
      <c r="FK344" s="479">
        <f t="shared" si="179"/>
        <v>0</v>
      </c>
      <c r="FL344" s="479"/>
      <c r="FM344" s="479"/>
      <c r="FN344" s="479"/>
      <c r="FO344" s="479"/>
      <c r="FP344" s="479"/>
      <c r="FQ344" s="479"/>
      <c r="FR344" s="451">
        <v>0</v>
      </c>
      <c r="FS344" s="451"/>
      <c r="FT344" s="451"/>
      <c r="FU344" s="451"/>
      <c r="FV344" s="451"/>
      <c r="FW344" s="451"/>
      <c r="FX344" s="451"/>
      <c r="FY344" s="451">
        <v>0</v>
      </c>
      <c r="FZ344" s="451"/>
      <c r="GA344" s="451"/>
      <c r="GB344" s="451"/>
      <c r="GC344" s="451"/>
      <c r="GD344" s="451"/>
      <c r="GE344" s="451"/>
      <c r="GF344" s="480">
        <f t="shared" si="180"/>
        <v>0</v>
      </c>
      <c r="GG344" s="480"/>
      <c r="GH344" s="480"/>
      <c r="GI344" s="480"/>
      <c r="GJ344" s="480"/>
      <c r="GK344" s="480"/>
      <c r="GL344" s="480"/>
      <c r="GM344" s="451">
        <v>0</v>
      </c>
      <c r="GN344" s="451"/>
      <c r="GO344" s="451"/>
      <c r="GP344" s="451"/>
      <c r="GQ344" s="451"/>
      <c r="GR344" s="451"/>
      <c r="GS344" s="451"/>
      <c r="GT344" s="480">
        <f t="shared" si="181"/>
        <v>0</v>
      </c>
      <c r="GU344" s="480"/>
      <c r="GV344" s="480"/>
      <c r="GW344" s="480"/>
      <c r="GX344" s="480"/>
      <c r="GY344" s="480"/>
      <c r="GZ344" s="480"/>
    </row>
    <row r="345" spans="2:208" ht="12.75" customHeight="1">
      <c r="B345" s="543" t="s">
        <v>561</v>
      </c>
      <c r="C345" s="544"/>
      <c r="D345" s="544"/>
      <c r="E345" s="544"/>
      <c r="F345" s="544"/>
      <c r="G345" s="544"/>
      <c r="H345" s="544"/>
      <c r="I345" s="544"/>
      <c r="J345" s="544"/>
      <c r="K345" s="544"/>
      <c r="L345" s="544"/>
      <c r="M345" s="544"/>
      <c r="N345" s="544"/>
      <c r="O345" s="544"/>
      <c r="P345" s="544"/>
      <c r="Q345" s="544"/>
      <c r="R345" s="544"/>
      <c r="S345" s="544"/>
      <c r="T345" s="544"/>
      <c r="U345" s="544"/>
      <c r="V345" s="544"/>
      <c r="W345" s="545"/>
      <c r="X345" s="451">
        <v>0</v>
      </c>
      <c r="Y345" s="451"/>
      <c r="Z345" s="451"/>
      <c r="AA345" s="451"/>
      <c r="AB345" s="451"/>
      <c r="AC345" s="451"/>
      <c r="AD345" s="451"/>
      <c r="AE345" s="451">
        <v>0</v>
      </c>
      <c r="AF345" s="451"/>
      <c r="AG345" s="451"/>
      <c r="AH345" s="451"/>
      <c r="AI345" s="451"/>
      <c r="AJ345" s="451"/>
      <c r="AK345" s="451"/>
      <c r="AL345" s="479">
        <f t="shared" si="174"/>
        <v>0</v>
      </c>
      <c r="AM345" s="479"/>
      <c r="AN345" s="479"/>
      <c r="AO345" s="479"/>
      <c r="AP345" s="479"/>
      <c r="AQ345" s="479"/>
      <c r="AR345" s="479"/>
      <c r="AS345" s="451">
        <v>0</v>
      </c>
      <c r="AT345" s="451"/>
      <c r="AU345" s="451"/>
      <c r="AV345" s="451"/>
      <c r="AW345" s="451"/>
      <c r="AX345" s="451"/>
      <c r="AY345" s="451"/>
      <c r="AZ345" s="92"/>
      <c r="BA345" s="92"/>
      <c r="BB345" s="451">
        <v>0</v>
      </c>
      <c r="BC345" s="451"/>
      <c r="BD345" s="451"/>
      <c r="BE345" s="451"/>
      <c r="BF345" s="451">
        <v>0</v>
      </c>
      <c r="BG345" s="451"/>
      <c r="BH345" s="451"/>
      <c r="BI345" s="451"/>
      <c r="BJ345" s="479">
        <f t="shared" si="175"/>
        <v>0</v>
      </c>
      <c r="BK345" s="479"/>
      <c r="BL345" s="479"/>
      <c r="BM345" s="479"/>
      <c r="BN345" s="479"/>
      <c r="BO345" s="479"/>
      <c r="BP345" s="479"/>
      <c r="BQ345" s="451">
        <v>0</v>
      </c>
      <c r="BR345" s="451"/>
      <c r="BS345" s="451"/>
      <c r="BT345" s="451"/>
      <c r="BU345" s="451"/>
      <c r="BV345" s="451"/>
      <c r="BW345" s="451"/>
      <c r="BX345" s="451">
        <v>0</v>
      </c>
      <c r="BY345" s="451"/>
      <c r="BZ345" s="451"/>
      <c r="CA345" s="451"/>
      <c r="CB345" s="451"/>
      <c r="CC345" s="451"/>
      <c r="CD345" s="451"/>
      <c r="CE345" s="480">
        <f t="shared" si="176"/>
        <v>0</v>
      </c>
      <c r="CF345" s="480"/>
      <c r="CG345" s="480"/>
      <c r="CH345" s="480"/>
      <c r="CI345" s="480"/>
      <c r="CJ345" s="480"/>
      <c r="CK345" s="480"/>
      <c r="CL345" s="451">
        <v>0</v>
      </c>
      <c r="CM345" s="451"/>
      <c r="CN345" s="451"/>
      <c r="CO345" s="451"/>
      <c r="CP345" s="451"/>
      <c r="CQ345" s="451"/>
      <c r="CR345" s="451"/>
      <c r="CS345" s="480">
        <f t="shared" si="177"/>
        <v>0</v>
      </c>
      <c r="CT345" s="480"/>
      <c r="CU345" s="480"/>
      <c r="CV345" s="480"/>
      <c r="CW345" s="480"/>
      <c r="CX345" s="480"/>
      <c r="CY345" s="480"/>
      <c r="DB345" s="448" t="s">
        <v>608</v>
      </c>
      <c r="DC345" s="449"/>
      <c r="DD345" s="449"/>
      <c r="DE345" s="449"/>
      <c r="DF345" s="449"/>
      <c r="DG345" s="449"/>
      <c r="DH345" s="449"/>
      <c r="DI345" s="449"/>
      <c r="DJ345" s="449"/>
      <c r="DK345" s="449"/>
      <c r="DL345" s="449"/>
      <c r="DM345" s="449"/>
      <c r="DN345" s="449"/>
      <c r="DO345" s="449"/>
      <c r="DP345" s="449"/>
      <c r="DQ345" s="449"/>
      <c r="DR345" s="449"/>
      <c r="DS345" s="449"/>
      <c r="DT345" s="449"/>
      <c r="DU345" s="449"/>
      <c r="DV345" s="449"/>
      <c r="DW345" s="450"/>
      <c r="DX345" s="451">
        <v>0</v>
      </c>
      <c r="DY345" s="451"/>
      <c r="DZ345" s="451"/>
      <c r="EA345" s="451"/>
      <c r="EB345" s="451"/>
      <c r="EC345" s="451"/>
      <c r="ED345" s="451"/>
      <c r="EE345" s="451">
        <v>0</v>
      </c>
      <c r="EF345" s="451"/>
      <c r="EG345" s="451"/>
      <c r="EH345" s="451"/>
      <c r="EI345" s="451"/>
      <c r="EJ345" s="451"/>
      <c r="EK345" s="451"/>
      <c r="EL345" s="479">
        <f t="shared" si="178"/>
        <v>0</v>
      </c>
      <c r="EM345" s="479"/>
      <c r="EN345" s="479"/>
      <c r="EO345" s="479"/>
      <c r="EP345" s="479"/>
      <c r="EQ345" s="479"/>
      <c r="ER345" s="479"/>
      <c r="ES345" s="451">
        <v>0</v>
      </c>
      <c r="ET345" s="451"/>
      <c r="EU345" s="451"/>
      <c r="EV345" s="451"/>
      <c r="EW345" s="451"/>
      <c r="EX345" s="451"/>
      <c r="EY345" s="451"/>
      <c r="EZ345" s="92"/>
      <c r="FA345" s="92"/>
      <c r="FB345" s="92"/>
      <c r="FC345" s="451">
        <v>0</v>
      </c>
      <c r="FD345" s="451"/>
      <c r="FE345" s="451"/>
      <c r="FF345" s="451"/>
      <c r="FG345" s="451">
        <v>0</v>
      </c>
      <c r="FH345" s="451"/>
      <c r="FI345" s="451"/>
      <c r="FJ345" s="451"/>
      <c r="FK345" s="479">
        <f t="shared" si="179"/>
        <v>0</v>
      </c>
      <c r="FL345" s="479"/>
      <c r="FM345" s="479"/>
      <c r="FN345" s="479"/>
      <c r="FO345" s="479"/>
      <c r="FP345" s="479"/>
      <c r="FQ345" s="479"/>
      <c r="FR345" s="451">
        <v>0</v>
      </c>
      <c r="FS345" s="451"/>
      <c r="FT345" s="451"/>
      <c r="FU345" s="451"/>
      <c r="FV345" s="451"/>
      <c r="FW345" s="451"/>
      <c r="FX345" s="451"/>
      <c r="FY345" s="451">
        <v>0</v>
      </c>
      <c r="FZ345" s="451"/>
      <c r="GA345" s="451"/>
      <c r="GB345" s="451"/>
      <c r="GC345" s="451"/>
      <c r="GD345" s="451"/>
      <c r="GE345" s="451"/>
      <c r="GF345" s="480">
        <f t="shared" si="180"/>
        <v>0</v>
      </c>
      <c r="GG345" s="480"/>
      <c r="GH345" s="480"/>
      <c r="GI345" s="480"/>
      <c r="GJ345" s="480"/>
      <c r="GK345" s="480"/>
      <c r="GL345" s="480"/>
      <c r="GM345" s="451">
        <v>0</v>
      </c>
      <c r="GN345" s="451"/>
      <c r="GO345" s="451"/>
      <c r="GP345" s="451"/>
      <c r="GQ345" s="451"/>
      <c r="GR345" s="451"/>
      <c r="GS345" s="451"/>
      <c r="GT345" s="480">
        <f t="shared" si="181"/>
        <v>0</v>
      </c>
      <c r="GU345" s="480"/>
      <c r="GV345" s="480"/>
      <c r="GW345" s="480"/>
      <c r="GX345" s="480"/>
      <c r="GY345" s="480"/>
      <c r="GZ345" s="480"/>
    </row>
    <row r="346" spans="2:208" ht="12.75" customHeight="1" thickBot="1">
      <c r="B346" s="511" t="s">
        <v>562</v>
      </c>
      <c r="C346" s="512"/>
      <c r="D346" s="512"/>
      <c r="E346" s="512"/>
      <c r="F346" s="512"/>
      <c r="G346" s="512"/>
      <c r="H346" s="512"/>
      <c r="I346" s="512"/>
      <c r="J346" s="512"/>
      <c r="K346" s="512"/>
      <c r="L346" s="512"/>
      <c r="M346" s="512"/>
      <c r="N346" s="512"/>
      <c r="O346" s="512"/>
      <c r="P346" s="512"/>
      <c r="Q346" s="512"/>
      <c r="R346" s="512"/>
      <c r="S346" s="512"/>
      <c r="T346" s="512"/>
      <c r="U346" s="512"/>
      <c r="V346" s="512"/>
      <c r="W346" s="435"/>
      <c r="X346" s="447">
        <f>SUM(X339:AD345)</f>
        <v>0</v>
      </c>
      <c r="Y346" s="447"/>
      <c r="Z346" s="447"/>
      <c r="AA346" s="447"/>
      <c r="AB346" s="447"/>
      <c r="AC346" s="447"/>
      <c r="AD346" s="447"/>
      <c r="AE346" s="447">
        <f>SUM(AE339:AK345)</f>
        <v>0</v>
      </c>
      <c r="AF346" s="447"/>
      <c r="AG346" s="447"/>
      <c r="AH346" s="447"/>
      <c r="AI346" s="447"/>
      <c r="AJ346" s="447"/>
      <c r="AK346" s="447"/>
      <c r="AL346" s="447">
        <f>SUM(AL339:AR345)</f>
        <v>0</v>
      </c>
      <c r="AM346" s="447"/>
      <c r="AN346" s="447"/>
      <c r="AO346" s="447"/>
      <c r="AP346" s="447"/>
      <c r="AQ346" s="447"/>
      <c r="AR346" s="447"/>
      <c r="AS346" s="447">
        <f>SUM(AS339:AY345)</f>
        <v>0</v>
      </c>
      <c r="AT346" s="447"/>
      <c r="AU346" s="447"/>
      <c r="AV346" s="447"/>
      <c r="AW346" s="447"/>
      <c r="AX346" s="447"/>
      <c r="AY346" s="447"/>
      <c r="BB346" s="447">
        <f>SUM(BB339:BE345)</f>
        <v>0</v>
      </c>
      <c r="BC346" s="447"/>
      <c r="BD346" s="447"/>
      <c r="BE346" s="447"/>
      <c r="BF346" s="447">
        <f>SUM(BF339:BI345)</f>
        <v>0</v>
      </c>
      <c r="BG346" s="447"/>
      <c r="BH346" s="447"/>
      <c r="BI346" s="447"/>
      <c r="BJ346" s="447">
        <f>SUM(BJ339:BP345)</f>
        <v>0</v>
      </c>
      <c r="BK346" s="447"/>
      <c r="BL346" s="447"/>
      <c r="BM346" s="447"/>
      <c r="BN346" s="447"/>
      <c r="BO346" s="447"/>
      <c r="BP346" s="447"/>
      <c r="BQ346" s="447">
        <f>SUM(BQ339:BW345)</f>
        <v>0</v>
      </c>
      <c r="BR346" s="447"/>
      <c r="BS346" s="447"/>
      <c r="BT346" s="447"/>
      <c r="BU346" s="447"/>
      <c r="BV346" s="447"/>
      <c r="BW346" s="447"/>
      <c r="BX346" s="447">
        <f>SUM(BX339:CD345)</f>
        <v>0</v>
      </c>
      <c r="BY346" s="447"/>
      <c r="BZ346" s="447"/>
      <c r="CA346" s="447"/>
      <c r="CB346" s="447"/>
      <c r="CC346" s="447"/>
      <c r="CD346" s="447"/>
      <c r="CE346" s="447">
        <f>SUM(CE339:CK345)</f>
        <v>0</v>
      </c>
      <c r="CF346" s="447"/>
      <c r="CG346" s="447"/>
      <c r="CH346" s="447"/>
      <c r="CI346" s="447"/>
      <c r="CJ346" s="447"/>
      <c r="CK346" s="447"/>
      <c r="CL346" s="447">
        <f>SUM(CL339:CR345)</f>
        <v>0</v>
      </c>
      <c r="CM346" s="447"/>
      <c r="CN346" s="447"/>
      <c r="CO346" s="447"/>
      <c r="CP346" s="447"/>
      <c r="CQ346" s="447"/>
      <c r="CR346" s="447"/>
      <c r="CS346" s="447">
        <f>SUM(CS339:CY345)</f>
        <v>0</v>
      </c>
      <c r="CT346" s="447"/>
      <c r="CU346" s="447"/>
      <c r="CV346" s="447"/>
      <c r="CW346" s="447"/>
      <c r="CX346" s="447"/>
      <c r="CY346" s="447"/>
      <c r="DB346" s="516" t="s">
        <v>609</v>
      </c>
      <c r="DC346" s="517"/>
      <c r="DD346" s="517"/>
      <c r="DE346" s="517"/>
      <c r="DF346" s="517"/>
      <c r="DG346" s="517"/>
      <c r="DH346" s="517"/>
      <c r="DI346" s="517"/>
      <c r="DJ346" s="517"/>
      <c r="DK346" s="517"/>
      <c r="DL346" s="517"/>
      <c r="DM346" s="517"/>
      <c r="DN346" s="517"/>
      <c r="DO346" s="517"/>
      <c r="DP346" s="517"/>
      <c r="DQ346" s="517"/>
      <c r="DR346" s="517"/>
      <c r="DS346" s="517"/>
      <c r="DT346" s="517"/>
      <c r="DU346" s="517"/>
      <c r="DV346" s="517"/>
      <c r="DW346" s="518"/>
      <c r="DX346" s="447">
        <f>SUM(DX339:ED345)</f>
        <v>0</v>
      </c>
      <c r="DY346" s="447"/>
      <c r="DZ346" s="447"/>
      <c r="EA346" s="447"/>
      <c r="EB346" s="447"/>
      <c r="EC346" s="447"/>
      <c r="ED346" s="447"/>
      <c r="EE346" s="447">
        <f>SUM(EE339:EK345)</f>
        <v>0</v>
      </c>
      <c r="EF346" s="447"/>
      <c r="EG346" s="447"/>
      <c r="EH346" s="447"/>
      <c r="EI346" s="447"/>
      <c r="EJ346" s="447"/>
      <c r="EK346" s="447"/>
      <c r="EL346" s="447">
        <f>SUM(EL339:ER345)</f>
        <v>0</v>
      </c>
      <c r="EM346" s="447"/>
      <c r="EN346" s="447"/>
      <c r="EO346" s="447"/>
      <c r="EP346" s="447"/>
      <c r="EQ346" s="447"/>
      <c r="ER346" s="447"/>
      <c r="ES346" s="447">
        <f>SUM(ES339:EY345)</f>
        <v>0</v>
      </c>
      <c r="ET346" s="447"/>
      <c r="EU346" s="447"/>
      <c r="EV346" s="447"/>
      <c r="EW346" s="447"/>
      <c r="EX346" s="447"/>
      <c r="EY346" s="447"/>
      <c r="FC346" s="447">
        <f>SUM(FC339:FF345)</f>
        <v>0</v>
      </c>
      <c r="FD346" s="447"/>
      <c r="FE346" s="447"/>
      <c r="FF346" s="447"/>
      <c r="FG346" s="447">
        <f>SUM(FG339:FJ345)</f>
        <v>0</v>
      </c>
      <c r="FH346" s="447"/>
      <c r="FI346" s="447"/>
      <c r="FJ346" s="447"/>
      <c r="FK346" s="447">
        <f>SUM(FK339:FQ345)</f>
        <v>0</v>
      </c>
      <c r="FL346" s="447"/>
      <c r="FM346" s="447"/>
      <c r="FN346" s="447"/>
      <c r="FO346" s="447"/>
      <c r="FP346" s="447"/>
      <c r="FQ346" s="447"/>
      <c r="FR346" s="447">
        <f>SUM(FR339:FX345)</f>
        <v>0</v>
      </c>
      <c r="FS346" s="447"/>
      <c r="FT346" s="447"/>
      <c r="FU346" s="447"/>
      <c r="FV346" s="447"/>
      <c r="FW346" s="447"/>
      <c r="FX346" s="447"/>
      <c r="FY346" s="447">
        <f>SUM(FY339:GE345)</f>
        <v>0</v>
      </c>
      <c r="FZ346" s="447"/>
      <c r="GA346" s="447"/>
      <c r="GB346" s="447"/>
      <c r="GC346" s="447"/>
      <c r="GD346" s="447"/>
      <c r="GE346" s="447"/>
      <c r="GF346" s="447">
        <f>SUM(GF339:GL345)</f>
        <v>0</v>
      </c>
      <c r="GG346" s="447"/>
      <c r="GH346" s="447"/>
      <c r="GI346" s="447"/>
      <c r="GJ346" s="447"/>
      <c r="GK346" s="447"/>
      <c r="GL346" s="447"/>
      <c r="GM346" s="447">
        <f>SUM(GM339:GS345)</f>
        <v>0</v>
      </c>
      <c r="GN346" s="447"/>
      <c r="GO346" s="447"/>
      <c r="GP346" s="447"/>
      <c r="GQ346" s="447"/>
      <c r="GR346" s="447"/>
      <c r="GS346" s="447"/>
      <c r="GT346" s="447">
        <f>SUM(GT339:GZ345)</f>
        <v>0</v>
      </c>
      <c r="GU346" s="447"/>
      <c r="GV346" s="447"/>
      <c r="GW346" s="447"/>
      <c r="GX346" s="447"/>
      <c r="GY346" s="447"/>
      <c r="GZ346" s="447"/>
    </row>
    <row r="347" spans="2:208" ht="12.75" customHeight="1" thickTop="1">
      <c r="B347" s="16" t="str">
        <f>Coversheets!$B$51</f>
        <v>S.A.&amp;I. Form 2641R99 Entity: Type in Name of City City, 99</v>
      </c>
      <c r="AQ347" s="446">
        <f ca="1">$AP$52</f>
        <v>41499.346880902776</v>
      </c>
      <c r="AR347" s="446"/>
      <c r="AS347" s="446"/>
      <c r="AT347" s="446"/>
      <c r="AU347" s="446"/>
      <c r="AV347" s="446"/>
      <c r="AW347" s="446"/>
      <c r="AX347" s="446"/>
      <c r="AY347" s="446"/>
      <c r="BC347" s="16" t="str">
        <f>Coversheets!$B$51</f>
        <v>S.A.&amp;I. Form 2641R99 Entity: Type in Name of City City, 99</v>
      </c>
      <c r="CQ347" s="446">
        <f ca="1">$AP$52</f>
        <v>41499.346880902776</v>
      </c>
      <c r="CR347" s="446"/>
      <c r="CS347" s="446"/>
      <c r="CT347" s="446"/>
      <c r="CU347" s="446"/>
      <c r="CV347" s="446"/>
      <c r="CW347" s="446"/>
      <c r="CX347" s="446"/>
      <c r="CY347" s="446"/>
      <c r="DB347" s="16" t="str">
        <f>Coversheets!$B$51</f>
        <v>S.A.&amp;I. Form 2641R99 Entity: Type in Name of City City, 99</v>
      </c>
      <c r="EQ347" s="446">
        <f ca="1">$AP$52</f>
        <v>41499.346880902776</v>
      </c>
      <c r="ER347" s="446"/>
      <c r="ES347" s="446"/>
      <c r="ET347" s="446"/>
      <c r="EU347" s="446"/>
      <c r="EV347" s="446"/>
      <c r="EW347" s="446"/>
      <c r="EX347" s="446"/>
      <c r="EY347" s="446"/>
      <c r="FD347" s="25" t="str">
        <f>Coversheets!$B$51</f>
        <v>S.A.&amp;I. Form 2641R99 Entity: Type in Name of City City, 99</v>
      </c>
      <c r="GR347" s="446">
        <f ca="1">$AP$52</f>
        <v>41499.346880902776</v>
      </c>
      <c r="GS347" s="446"/>
      <c r="GT347" s="446"/>
      <c r="GU347" s="446"/>
      <c r="GV347" s="446"/>
      <c r="GW347" s="446"/>
      <c r="GX347" s="446"/>
      <c r="GY347" s="446"/>
      <c r="GZ347" s="446"/>
    </row>
    <row r="348" spans="2:208" ht="11.25" customHeight="1">
      <c r="B348" s="498" t="str">
        <f>$B$59</f>
        <v>GENERAL FUND ACCOUNTS COVERING THE PERIOD JULY 1, 2011, to JUNE 30, 2012</v>
      </c>
      <c r="C348" s="498"/>
      <c r="D348" s="498"/>
      <c r="E348" s="498"/>
      <c r="F348" s="498"/>
      <c r="G348" s="498"/>
      <c r="H348" s="498"/>
      <c r="I348" s="498"/>
      <c r="J348" s="498"/>
      <c r="K348" s="498"/>
      <c r="L348" s="498"/>
      <c r="M348" s="498"/>
      <c r="N348" s="498"/>
      <c r="O348" s="498"/>
      <c r="P348" s="498"/>
      <c r="Q348" s="498"/>
      <c r="R348" s="498"/>
      <c r="S348" s="498"/>
      <c r="T348" s="498"/>
      <c r="U348" s="498"/>
      <c r="V348" s="498"/>
      <c r="W348" s="498"/>
      <c r="X348" s="498"/>
      <c r="Y348" s="498"/>
      <c r="Z348" s="498"/>
      <c r="AA348" s="498"/>
      <c r="AB348" s="498"/>
      <c r="AC348" s="498"/>
      <c r="AD348" s="498"/>
      <c r="AE348" s="498"/>
      <c r="AF348" s="498"/>
      <c r="AG348" s="498"/>
      <c r="AH348" s="498"/>
      <c r="AI348" s="498"/>
      <c r="AJ348" s="498"/>
      <c r="AK348" s="498"/>
      <c r="AL348" s="498"/>
      <c r="AM348" s="498"/>
      <c r="AN348" s="498"/>
      <c r="AO348" s="498"/>
      <c r="AP348" s="498"/>
      <c r="AQ348" s="498"/>
      <c r="AR348" s="498"/>
      <c r="AS348" s="498"/>
      <c r="AT348" s="498"/>
      <c r="AU348" s="498"/>
      <c r="AV348" s="498"/>
      <c r="AW348" s="498"/>
      <c r="AX348" s="498"/>
      <c r="AY348" s="498"/>
      <c r="BB348" s="498" t="str">
        <f>$B$59</f>
        <v>GENERAL FUND ACCOUNTS COVERING THE PERIOD JULY 1, 2011, to JUNE 30, 2012</v>
      </c>
      <c r="BC348" s="498"/>
      <c r="BD348" s="498"/>
      <c r="BE348" s="498"/>
      <c r="BF348" s="498"/>
      <c r="BG348" s="498"/>
      <c r="BH348" s="498"/>
      <c r="BI348" s="498"/>
      <c r="BJ348" s="498"/>
      <c r="BK348" s="498"/>
      <c r="BL348" s="498"/>
      <c r="BM348" s="498"/>
      <c r="BN348" s="498"/>
      <c r="BO348" s="498"/>
      <c r="BP348" s="498"/>
      <c r="BQ348" s="498"/>
      <c r="BR348" s="498"/>
      <c r="BS348" s="498"/>
      <c r="BT348" s="498"/>
      <c r="BU348" s="498"/>
      <c r="BV348" s="498"/>
      <c r="BW348" s="498"/>
      <c r="BX348" s="498"/>
      <c r="BY348" s="498"/>
      <c r="BZ348" s="498"/>
      <c r="CA348" s="498"/>
      <c r="CB348" s="498"/>
      <c r="CC348" s="498"/>
      <c r="CD348" s="498"/>
      <c r="CE348" s="498"/>
      <c r="CF348" s="498"/>
      <c r="CG348" s="498"/>
      <c r="CH348" s="498"/>
      <c r="CI348" s="498"/>
      <c r="CJ348" s="498"/>
      <c r="CK348" s="498"/>
      <c r="CL348" s="498"/>
      <c r="CM348" s="498"/>
      <c r="CN348" s="498"/>
      <c r="CO348" s="498"/>
      <c r="CP348" s="498"/>
      <c r="CQ348" s="498"/>
      <c r="CR348" s="498"/>
      <c r="CS348" s="498"/>
      <c r="CT348" s="498"/>
      <c r="CU348" s="498"/>
      <c r="CV348" s="498"/>
      <c r="CW348" s="498"/>
      <c r="CX348" s="498"/>
      <c r="CY348" s="498"/>
      <c r="DB348" s="498" t="str">
        <f>$B$59</f>
        <v>GENERAL FUND ACCOUNTS COVERING THE PERIOD JULY 1, 2011, to JUNE 30, 2012</v>
      </c>
      <c r="DC348" s="498"/>
      <c r="DD348" s="498"/>
      <c r="DE348" s="498"/>
      <c r="DF348" s="498"/>
      <c r="DG348" s="498"/>
      <c r="DH348" s="498"/>
      <c r="DI348" s="498"/>
      <c r="DJ348" s="498"/>
      <c r="DK348" s="498"/>
      <c r="DL348" s="498"/>
      <c r="DM348" s="498"/>
      <c r="DN348" s="498"/>
      <c r="DO348" s="498"/>
      <c r="DP348" s="498"/>
      <c r="DQ348" s="498"/>
      <c r="DR348" s="498"/>
      <c r="DS348" s="498"/>
      <c r="DT348" s="498"/>
      <c r="DU348" s="498"/>
      <c r="DV348" s="498"/>
      <c r="DW348" s="498"/>
      <c r="DX348" s="498"/>
      <c r="DY348" s="498"/>
      <c r="DZ348" s="498"/>
      <c r="EA348" s="498"/>
      <c r="EB348" s="498"/>
      <c r="EC348" s="498"/>
      <c r="ED348" s="498"/>
      <c r="EE348" s="498"/>
      <c r="EF348" s="498"/>
      <c r="EG348" s="498"/>
      <c r="EH348" s="498"/>
      <c r="EI348" s="498"/>
      <c r="EJ348" s="498"/>
      <c r="EK348" s="498"/>
      <c r="EL348" s="498"/>
      <c r="EM348" s="498"/>
      <c r="EN348" s="498"/>
      <c r="EO348" s="498"/>
      <c r="EP348" s="498"/>
      <c r="EQ348" s="498"/>
      <c r="ER348" s="498"/>
      <c r="ES348" s="498"/>
      <c r="ET348" s="498"/>
      <c r="EU348" s="498"/>
      <c r="EV348" s="498"/>
      <c r="EW348" s="498"/>
      <c r="EX348" s="498"/>
      <c r="EY348" s="498"/>
      <c r="FC348" s="498" t="str">
        <f>$B$59</f>
        <v>GENERAL FUND ACCOUNTS COVERING THE PERIOD JULY 1, 2011, to JUNE 30, 2012</v>
      </c>
      <c r="FD348" s="498"/>
      <c r="FE348" s="498"/>
      <c r="FF348" s="498"/>
      <c r="FG348" s="498"/>
      <c r="FH348" s="498"/>
      <c r="FI348" s="498"/>
      <c r="FJ348" s="498"/>
      <c r="FK348" s="498"/>
      <c r="FL348" s="498"/>
      <c r="FM348" s="498"/>
      <c r="FN348" s="498"/>
      <c r="FO348" s="498"/>
      <c r="FP348" s="498"/>
      <c r="FQ348" s="498"/>
      <c r="FR348" s="498"/>
      <c r="FS348" s="498"/>
      <c r="FT348" s="498"/>
      <c r="FU348" s="498"/>
      <c r="FV348" s="498"/>
      <c r="FW348" s="498"/>
      <c r="FX348" s="498"/>
      <c r="FY348" s="498"/>
      <c r="FZ348" s="498"/>
      <c r="GA348" s="498"/>
      <c r="GB348" s="498"/>
      <c r="GC348" s="498"/>
      <c r="GD348" s="498"/>
      <c r="GE348" s="498"/>
      <c r="GF348" s="498"/>
      <c r="GG348" s="498"/>
      <c r="GH348" s="498"/>
      <c r="GI348" s="498"/>
      <c r="GJ348" s="498"/>
      <c r="GK348" s="498"/>
      <c r="GL348" s="498"/>
      <c r="GM348" s="498"/>
      <c r="GN348" s="498"/>
      <c r="GO348" s="498"/>
      <c r="GP348" s="498"/>
      <c r="GQ348" s="498"/>
      <c r="GR348" s="498"/>
      <c r="GS348" s="498"/>
      <c r="GT348" s="498"/>
      <c r="GU348" s="498"/>
      <c r="GV348" s="498"/>
      <c r="GW348" s="498"/>
      <c r="GX348" s="498"/>
      <c r="GY348" s="498"/>
      <c r="GZ348" s="498"/>
    </row>
    <row r="349" spans="2:208" ht="11.25" customHeight="1">
      <c r="B349" s="498" t="str">
        <f>$B$60</f>
        <v>ESTIMATE OF NEEDS FOR 2012-2013</v>
      </c>
      <c r="C349" s="498"/>
      <c r="D349" s="498"/>
      <c r="E349" s="498"/>
      <c r="F349" s="498"/>
      <c r="G349" s="498"/>
      <c r="H349" s="498"/>
      <c r="I349" s="498"/>
      <c r="J349" s="498"/>
      <c r="K349" s="498"/>
      <c r="L349" s="498"/>
      <c r="M349" s="498"/>
      <c r="N349" s="498"/>
      <c r="O349" s="498"/>
      <c r="P349" s="498"/>
      <c r="Q349" s="498"/>
      <c r="R349" s="498"/>
      <c r="S349" s="498"/>
      <c r="T349" s="498"/>
      <c r="U349" s="498"/>
      <c r="V349" s="498"/>
      <c r="W349" s="498"/>
      <c r="X349" s="498"/>
      <c r="Y349" s="498"/>
      <c r="Z349" s="498"/>
      <c r="AA349" s="498"/>
      <c r="AB349" s="498"/>
      <c r="AC349" s="498"/>
      <c r="AD349" s="498"/>
      <c r="AE349" s="498"/>
      <c r="AF349" s="498"/>
      <c r="AG349" s="498"/>
      <c r="AH349" s="498"/>
      <c r="AI349" s="498"/>
      <c r="AJ349" s="498"/>
      <c r="AK349" s="498"/>
      <c r="AL349" s="498"/>
      <c r="AM349" s="498"/>
      <c r="AN349" s="498"/>
      <c r="AO349" s="498"/>
      <c r="AP349" s="498"/>
      <c r="AQ349" s="498"/>
      <c r="AR349" s="498"/>
      <c r="AS349" s="498"/>
      <c r="AT349" s="498"/>
      <c r="AU349" s="498"/>
      <c r="AV349" s="498"/>
      <c r="AW349" s="498"/>
      <c r="AX349" s="498"/>
      <c r="AY349" s="498"/>
      <c r="BB349" s="498" t="str">
        <f>$B$60</f>
        <v>ESTIMATE OF NEEDS FOR 2012-2013</v>
      </c>
      <c r="BC349" s="498"/>
      <c r="BD349" s="498"/>
      <c r="BE349" s="498"/>
      <c r="BF349" s="498"/>
      <c r="BG349" s="498"/>
      <c r="BH349" s="498"/>
      <c r="BI349" s="498"/>
      <c r="BJ349" s="498"/>
      <c r="BK349" s="498"/>
      <c r="BL349" s="498"/>
      <c r="BM349" s="498"/>
      <c r="BN349" s="498"/>
      <c r="BO349" s="498"/>
      <c r="BP349" s="498"/>
      <c r="BQ349" s="498"/>
      <c r="BR349" s="498"/>
      <c r="BS349" s="498"/>
      <c r="BT349" s="498"/>
      <c r="BU349" s="498"/>
      <c r="BV349" s="498"/>
      <c r="BW349" s="498"/>
      <c r="BX349" s="498"/>
      <c r="BY349" s="498"/>
      <c r="BZ349" s="498"/>
      <c r="CA349" s="498"/>
      <c r="CB349" s="498"/>
      <c r="CC349" s="498"/>
      <c r="CD349" s="498"/>
      <c r="CE349" s="498"/>
      <c r="CF349" s="498"/>
      <c r="CG349" s="498"/>
      <c r="CH349" s="498"/>
      <c r="CI349" s="498"/>
      <c r="CJ349" s="498"/>
      <c r="CK349" s="498"/>
      <c r="CL349" s="498"/>
      <c r="CM349" s="498"/>
      <c r="CN349" s="498"/>
      <c r="CO349" s="498"/>
      <c r="CP349" s="498"/>
      <c r="CQ349" s="498"/>
      <c r="CR349" s="498"/>
      <c r="CS349" s="498"/>
      <c r="CT349" s="498"/>
      <c r="CU349" s="498"/>
      <c r="CV349" s="498"/>
      <c r="CW349" s="498"/>
      <c r="CX349" s="498"/>
      <c r="CY349" s="498"/>
      <c r="DB349" s="498" t="str">
        <f>$B$60</f>
        <v>ESTIMATE OF NEEDS FOR 2012-2013</v>
      </c>
      <c r="DC349" s="498"/>
      <c r="DD349" s="498"/>
      <c r="DE349" s="498"/>
      <c r="DF349" s="498"/>
      <c r="DG349" s="498"/>
      <c r="DH349" s="498"/>
      <c r="DI349" s="498"/>
      <c r="DJ349" s="498"/>
      <c r="DK349" s="498"/>
      <c r="DL349" s="498"/>
      <c r="DM349" s="498"/>
      <c r="DN349" s="498"/>
      <c r="DO349" s="498"/>
      <c r="DP349" s="498"/>
      <c r="DQ349" s="498"/>
      <c r="DR349" s="498"/>
      <c r="DS349" s="498"/>
      <c r="DT349" s="498"/>
      <c r="DU349" s="498"/>
      <c r="DV349" s="498"/>
      <c r="DW349" s="498"/>
      <c r="DX349" s="498"/>
      <c r="DY349" s="498"/>
      <c r="DZ349" s="498"/>
      <c r="EA349" s="498"/>
      <c r="EB349" s="498"/>
      <c r="EC349" s="498"/>
      <c r="ED349" s="498"/>
      <c r="EE349" s="498"/>
      <c r="EF349" s="498"/>
      <c r="EG349" s="498"/>
      <c r="EH349" s="498"/>
      <c r="EI349" s="498"/>
      <c r="EJ349" s="498"/>
      <c r="EK349" s="498"/>
      <c r="EL349" s="498"/>
      <c r="EM349" s="498"/>
      <c r="EN349" s="498"/>
      <c r="EO349" s="498"/>
      <c r="EP349" s="498"/>
      <c r="EQ349" s="498"/>
      <c r="ER349" s="498"/>
      <c r="ES349" s="498"/>
      <c r="ET349" s="498"/>
      <c r="EU349" s="498"/>
      <c r="EV349" s="498"/>
      <c r="EW349" s="498"/>
      <c r="EX349" s="498"/>
      <c r="EY349" s="498"/>
      <c r="FC349" s="498" t="str">
        <f>$B$60</f>
        <v>ESTIMATE OF NEEDS FOR 2012-2013</v>
      </c>
      <c r="FD349" s="498"/>
      <c r="FE349" s="498"/>
      <c r="FF349" s="498"/>
      <c r="FG349" s="498"/>
      <c r="FH349" s="498"/>
      <c r="FI349" s="498"/>
      <c r="FJ349" s="498"/>
      <c r="FK349" s="498"/>
      <c r="FL349" s="498"/>
      <c r="FM349" s="498"/>
      <c r="FN349" s="498"/>
      <c r="FO349" s="498"/>
      <c r="FP349" s="498"/>
      <c r="FQ349" s="498"/>
      <c r="FR349" s="498"/>
      <c r="FS349" s="498"/>
      <c r="FT349" s="498"/>
      <c r="FU349" s="498"/>
      <c r="FV349" s="498"/>
      <c r="FW349" s="498"/>
      <c r="FX349" s="498"/>
      <c r="FY349" s="498"/>
      <c r="FZ349" s="498"/>
      <c r="GA349" s="498"/>
      <c r="GB349" s="498"/>
      <c r="GC349" s="498"/>
      <c r="GD349" s="498"/>
      <c r="GE349" s="498"/>
      <c r="GF349" s="498"/>
      <c r="GG349" s="498"/>
      <c r="GH349" s="498"/>
      <c r="GI349" s="498"/>
      <c r="GJ349" s="498"/>
      <c r="GK349" s="498"/>
      <c r="GL349" s="498"/>
      <c r="GM349" s="498"/>
      <c r="GN349" s="498"/>
      <c r="GO349" s="498"/>
      <c r="GP349" s="498"/>
      <c r="GQ349" s="498"/>
      <c r="GR349" s="498"/>
      <c r="GS349" s="498"/>
      <c r="GT349" s="498"/>
      <c r="GU349" s="498"/>
      <c r="GV349" s="498"/>
      <c r="GW349" s="498"/>
      <c r="GX349" s="498"/>
      <c r="GY349" s="498"/>
      <c r="GZ349" s="498"/>
    </row>
    <row r="350" spans="2:208" ht="12.75" customHeight="1" thickBot="1">
      <c r="B350" s="16" t="s">
        <v>30</v>
      </c>
      <c r="AY350" s="18" t="s">
        <v>611</v>
      </c>
      <c r="CY350" s="18" t="s">
        <v>612</v>
      </c>
      <c r="DB350" s="16" t="s">
        <v>30</v>
      </c>
      <c r="EY350" s="18" t="s">
        <v>614</v>
      </c>
      <c r="GZ350" s="18" t="s">
        <v>615</v>
      </c>
    </row>
    <row r="351" spans="2:208" ht="12.75" customHeight="1" thickTop="1">
      <c r="B351" s="499" t="s">
        <v>610</v>
      </c>
      <c r="C351" s="500"/>
      <c r="D351" s="500"/>
      <c r="E351" s="500"/>
      <c r="F351" s="500"/>
      <c r="G351" s="500"/>
      <c r="H351" s="500"/>
      <c r="I351" s="500"/>
      <c r="J351" s="500"/>
      <c r="K351" s="500"/>
      <c r="L351" s="500"/>
      <c r="M351" s="500"/>
      <c r="N351" s="500"/>
      <c r="O351" s="500"/>
      <c r="P351" s="500"/>
      <c r="Q351" s="500"/>
      <c r="R351" s="500"/>
      <c r="S351" s="500"/>
      <c r="T351" s="500"/>
      <c r="U351" s="500"/>
      <c r="V351" s="500"/>
      <c r="W351" s="500"/>
      <c r="X351" s="467"/>
      <c r="Y351" s="467"/>
      <c r="Z351" s="467"/>
      <c r="AA351" s="467"/>
      <c r="AB351" s="467"/>
      <c r="AC351" s="467"/>
      <c r="AD351" s="467"/>
      <c r="AE351" s="467"/>
      <c r="AF351" s="467"/>
      <c r="AG351" s="467"/>
      <c r="AH351" s="467"/>
      <c r="AI351" s="467"/>
      <c r="AJ351" s="467"/>
      <c r="AK351" s="467"/>
      <c r="AL351" s="467"/>
      <c r="AM351" s="467"/>
      <c r="AN351" s="467"/>
      <c r="AO351" s="467"/>
      <c r="AP351" s="467"/>
      <c r="AQ351" s="467"/>
      <c r="AR351" s="467"/>
      <c r="AS351" s="467"/>
      <c r="AT351" s="467"/>
      <c r="AU351" s="467"/>
      <c r="AV351" s="467"/>
      <c r="AW351" s="467"/>
      <c r="AX351" s="467"/>
      <c r="AY351" s="470"/>
      <c r="BB351" s="537" t="s">
        <v>245</v>
      </c>
      <c r="BC351" s="538"/>
      <c r="BD351" s="538"/>
      <c r="BE351" s="538"/>
      <c r="BF351" s="538"/>
      <c r="BG351" s="538"/>
      <c r="BH351" s="538"/>
      <c r="BI351" s="538"/>
      <c r="BJ351" s="538"/>
      <c r="BK351" s="538"/>
      <c r="BL351" s="538"/>
      <c r="BM351" s="538"/>
      <c r="BN351" s="538"/>
      <c r="BO351" s="538"/>
      <c r="BP351" s="538"/>
      <c r="BQ351" s="538"/>
      <c r="BR351" s="538"/>
      <c r="BS351" s="538"/>
      <c r="BT351" s="538"/>
      <c r="BU351" s="538"/>
      <c r="BV351" s="538"/>
      <c r="BW351" s="538"/>
      <c r="BX351" s="538"/>
      <c r="BY351" s="538"/>
      <c r="BZ351" s="538"/>
      <c r="CA351" s="538"/>
      <c r="CB351" s="538"/>
      <c r="CC351" s="538"/>
      <c r="CD351" s="538"/>
      <c r="CE351" s="538"/>
      <c r="CF351" s="538"/>
      <c r="CG351" s="538"/>
      <c r="CH351" s="538"/>
      <c r="CI351" s="538"/>
      <c r="CJ351" s="538"/>
      <c r="CK351" s="538"/>
      <c r="CL351" s="538"/>
      <c r="CM351" s="538"/>
      <c r="CN351" s="538"/>
      <c r="CO351" s="538"/>
      <c r="CP351" s="538"/>
      <c r="CQ351" s="538"/>
      <c r="CR351" s="538"/>
      <c r="CS351" s="538"/>
      <c r="CT351" s="538"/>
      <c r="CU351" s="538"/>
      <c r="CV351" s="538"/>
      <c r="CW351" s="538"/>
      <c r="CX351" s="538"/>
      <c r="CY351" s="539"/>
      <c r="DB351" s="499" t="s">
        <v>613</v>
      </c>
      <c r="DC351" s="500"/>
      <c r="DD351" s="500"/>
      <c r="DE351" s="500"/>
      <c r="DF351" s="500"/>
      <c r="DG351" s="500"/>
      <c r="DH351" s="500"/>
      <c r="DI351" s="500"/>
      <c r="DJ351" s="500"/>
      <c r="DK351" s="500"/>
      <c r="DL351" s="500"/>
      <c r="DM351" s="500"/>
      <c r="DN351" s="500"/>
      <c r="DO351" s="500"/>
      <c r="DP351" s="500"/>
      <c r="DQ351" s="500"/>
      <c r="DR351" s="500"/>
      <c r="DS351" s="500"/>
      <c r="DT351" s="500"/>
      <c r="DU351" s="500"/>
      <c r="DV351" s="500"/>
      <c r="DW351" s="500"/>
      <c r="DX351" s="467"/>
      <c r="DY351" s="467"/>
      <c r="DZ351" s="467"/>
      <c r="EA351" s="467"/>
      <c r="EB351" s="467"/>
      <c r="EC351" s="467"/>
      <c r="ED351" s="467"/>
      <c r="EE351" s="467"/>
      <c r="EF351" s="467"/>
      <c r="EG351" s="467"/>
      <c r="EH351" s="467"/>
      <c r="EI351" s="467"/>
      <c r="EJ351" s="467"/>
      <c r="EK351" s="467"/>
      <c r="EL351" s="467"/>
      <c r="EM351" s="467"/>
      <c r="EN351" s="467"/>
      <c r="EO351" s="467"/>
      <c r="EP351" s="467"/>
      <c r="EQ351" s="467"/>
      <c r="ER351" s="467"/>
      <c r="ES351" s="467"/>
      <c r="ET351" s="467"/>
      <c r="EU351" s="467"/>
      <c r="EV351" s="467"/>
      <c r="EW351" s="467"/>
      <c r="EX351" s="467"/>
      <c r="EY351" s="470"/>
      <c r="FC351" s="537" t="s">
        <v>245</v>
      </c>
      <c r="FD351" s="538"/>
      <c r="FE351" s="538"/>
      <c r="FF351" s="538"/>
      <c r="FG351" s="538"/>
      <c r="FH351" s="538"/>
      <c r="FI351" s="538"/>
      <c r="FJ351" s="538"/>
      <c r="FK351" s="538"/>
      <c r="FL351" s="538"/>
      <c r="FM351" s="538"/>
      <c r="FN351" s="538"/>
      <c r="FO351" s="538"/>
      <c r="FP351" s="538"/>
      <c r="FQ351" s="538"/>
      <c r="FR351" s="538"/>
      <c r="FS351" s="538"/>
      <c r="FT351" s="538"/>
      <c r="FU351" s="538"/>
      <c r="FV351" s="538"/>
      <c r="FW351" s="538"/>
      <c r="FX351" s="538"/>
      <c r="FY351" s="538"/>
      <c r="FZ351" s="538"/>
      <c r="GA351" s="538"/>
      <c r="GB351" s="538"/>
      <c r="GC351" s="538"/>
      <c r="GD351" s="538"/>
      <c r="GE351" s="538"/>
      <c r="GF351" s="538"/>
      <c r="GG351" s="538"/>
      <c r="GH351" s="538"/>
      <c r="GI351" s="538"/>
      <c r="GJ351" s="538"/>
      <c r="GK351" s="538"/>
      <c r="GL351" s="538"/>
      <c r="GM351" s="538"/>
      <c r="GN351" s="538"/>
      <c r="GO351" s="538"/>
      <c r="GP351" s="538"/>
      <c r="GQ351" s="538"/>
      <c r="GR351" s="538"/>
      <c r="GS351" s="538"/>
      <c r="GT351" s="538"/>
      <c r="GU351" s="538"/>
      <c r="GV351" s="538"/>
      <c r="GW351" s="538"/>
      <c r="GX351" s="538"/>
      <c r="GY351" s="538"/>
      <c r="GZ351" s="539"/>
    </row>
    <row r="352" spans="2:208" ht="12.75" customHeight="1">
      <c r="B352" s="534"/>
      <c r="C352" s="529"/>
      <c r="D352" s="529"/>
      <c r="E352" s="529"/>
      <c r="F352" s="529"/>
      <c r="G352" s="529"/>
      <c r="H352" s="529"/>
      <c r="I352" s="529"/>
      <c r="J352" s="529"/>
      <c r="K352" s="529"/>
      <c r="L352" s="529"/>
      <c r="M352" s="529"/>
      <c r="N352" s="529"/>
      <c r="O352" s="529"/>
      <c r="P352" s="529"/>
      <c r="Q352" s="529"/>
      <c r="R352" s="529"/>
      <c r="S352" s="529"/>
      <c r="T352" s="529"/>
      <c r="U352" s="529"/>
      <c r="V352" s="529"/>
      <c r="W352" s="529"/>
      <c r="X352" s="529" t="str">
        <f>"FISCAL YEAR ENDING JUNE 30, "&amp;Help!C18</f>
        <v>FISCAL YEAR ENDING JUNE 30, 2011</v>
      </c>
      <c r="Y352" s="529"/>
      <c r="Z352" s="529"/>
      <c r="AA352" s="529"/>
      <c r="AB352" s="529"/>
      <c r="AC352" s="529"/>
      <c r="AD352" s="529"/>
      <c r="AE352" s="529"/>
      <c r="AF352" s="529"/>
      <c r="AG352" s="529"/>
      <c r="AH352" s="529"/>
      <c r="AI352" s="529"/>
      <c r="AJ352" s="529"/>
      <c r="AK352" s="529"/>
      <c r="AL352" s="529"/>
      <c r="AM352" s="529"/>
      <c r="AN352" s="529"/>
      <c r="AO352" s="529"/>
      <c r="AP352" s="529"/>
      <c r="AQ352" s="529"/>
      <c r="AR352" s="529"/>
      <c r="AS352" s="529"/>
      <c r="AT352" s="529"/>
      <c r="AU352" s="529"/>
      <c r="AV352" s="529"/>
      <c r="AW352" s="529"/>
      <c r="AX352" s="529"/>
      <c r="AY352" s="530"/>
      <c r="BB352" s="441" t="str">
        <f>"FISCAL YEAR ENDING JUNE 30, "&amp;Help!C18+1</f>
        <v>FISCAL YEAR ENDING JUNE 30, 2012</v>
      </c>
      <c r="BC352" s="442"/>
      <c r="BD352" s="442"/>
      <c r="BE352" s="442"/>
      <c r="BF352" s="442"/>
      <c r="BG352" s="442"/>
      <c r="BH352" s="442"/>
      <c r="BI352" s="442"/>
      <c r="BJ352" s="442"/>
      <c r="BK352" s="442"/>
      <c r="BL352" s="442"/>
      <c r="BM352" s="442"/>
      <c r="BN352" s="442"/>
      <c r="BO352" s="442"/>
      <c r="BP352" s="442"/>
      <c r="BQ352" s="442"/>
      <c r="BR352" s="442"/>
      <c r="BS352" s="442"/>
      <c r="BT352" s="442"/>
      <c r="BU352" s="442"/>
      <c r="BV352" s="442"/>
      <c r="BW352" s="442"/>
      <c r="BX352" s="442"/>
      <c r="BY352" s="442"/>
      <c r="BZ352" s="442"/>
      <c r="CA352" s="442"/>
      <c r="CB352" s="442"/>
      <c r="CC352" s="442"/>
      <c r="CD352" s="442"/>
      <c r="CE352" s="442"/>
      <c r="CF352" s="442"/>
      <c r="CG352" s="442"/>
      <c r="CH352" s="442"/>
      <c r="CI352" s="442"/>
      <c r="CJ352" s="442"/>
      <c r="CK352" s="443"/>
      <c r="CL352" s="444" t="str">
        <f>"FISCAL YEAR "&amp;Help!C18+1&amp;"-"&amp;Help!C18+2</f>
        <v>FISCAL YEAR 2012-2013</v>
      </c>
      <c r="CM352" s="442"/>
      <c r="CN352" s="442"/>
      <c r="CO352" s="442"/>
      <c r="CP352" s="442"/>
      <c r="CQ352" s="442"/>
      <c r="CR352" s="442"/>
      <c r="CS352" s="442"/>
      <c r="CT352" s="442"/>
      <c r="CU352" s="442"/>
      <c r="CV352" s="442"/>
      <c r="CW352" s="442"/>
      <c r="CX352" s="442"/>
      <c r="CY352" s="461"/>
      <c r="DB352" s="534"/>
      <c r="DC352" s="529"/>
      <c r="DD352" s="529"/>
      <c r="DE352" s="529"/>
      <c r="DF352" s="529"/>
      <c r="DG352" s="529"/>
      <c r="DH352" s="529"/>
      <c r="DI352" s="529"/>
      <c r="DJ352" s="529"/>
      <c r="DK352" s="529"/>
      <c r="DL352" s="529"/>
      <c r="DM352" s="529"/>
      <c r="DN352" s="529"/>
      <c r="DO352" s="529"/>
      <c r="DP352" s="529"/>
      <c r="DQ352" s="529"/>
      <c r="DR352" s="529"/>
      <c r="DS352" s="529"/>
      <c r="DT352" s="529"/>
      <c r="DU352" s="529"/>
      <c r="DV352" s="529"/>
      <c r="DW352" s="529"/>
      <c r="DX352" s="529" t="str">
        <f>"FISCAL YEAR ENDING JUNE 30, "&amp;Help!C18</f>
        <v>FISCAL YEAR ENDING JUNE 30, 2011</v>
      </c>
      <c r="DY352" s="529"/>
      <c r="DZ352" s="529"/>
      <c r="EA352" s="529"/>
      <c r="EB352" s="529"/>
      <c r="EC352" s="529"/>
      <c r="ED352" s="529"/>
      <c r="EE352" s="529"/>
      <c r="EF352" s="529"/>
      <c r="EG352" s="529"/>
      <c r="EH352" s="529"/>
      <c r="EI352" s="529"/>
      <c r="EJ352" s="529"/>
      <c r="EK352" s="529"/>
      <c r="EL352" s="529"/>
      <c r="EM352" s="529"/>
      <c r="EN352" s="529"/>
      <c r="EO352" s="529"/>
      <c r="EP352" s="529"/>
      <c r="EQ352" s="529"/>
      <c r="ER352" s="529"/>
      <c r="ES352" s="529"/>
      <c r="ET352" s="529"/>
      <c r="EU352" s="529"/>
      <c r="EV352" s="529"/>
      <c r="EW352" s="529"/>
      <c r="EX352" s="529"/>
      <c r="EY352" s="530"/>
      <c r="FC352" s="441" t="str">
        <f>"FISCAL YEAR ENDING JUNE 30, "&amp;Help!C18+1</f>
        <v>FISCAL YEAR ENDING JUNE 30, 2012</v>
      </c>
      <c r="FD352" s="442"/>
      <c r="FE352" s="442"/>
      <c r="FF352" s="442"/>
      <c r="FG352" s="442"/>
      <c r="FH352" s="442"/>
      <c r="FI352" s="442"/>
      <c r="FJ352" s="442"/>
      <c r="FK352" s="442"/>
      <c r="FL352" s="442"/>
      <c r="FM352" s="442"/>
      <c r="FN352" s="442"/>
      <c r="FO352" s="442"/>
      <c r="FP352" s="442"/>
      <c r="FQ352" s="442"/>
      <c r="FR352" s="442"/>
      <c r="FS352" s="442"/>
      <c r="FT352" s="442"/>
      <c r="FU352" s="442"/>
      <c r="FV352" s="442"/>
      <c r="FW352" s="442"/>
      <c r="FX352" s="442"/>
      <c r="FY352" s="442"/>
      <c r="FZ352" s="442"/>
      <c r="GA352" s="442"/>
      <c r="GB352" s="442"/>
      <c r="GC352" s="442"/>
      <c r="GD352" s="442"/>
      <c r="GE352" s="442"/>
      <c r="GF352" s="442"/>
      <c r="GG352" s="442"/>
      <c r="GH352" s="442"/>
      <c r="GI352" s="442"/>
      <c r="GJ352" s="442"/>
      <c r="GK352" s="442"/>
      <c r="GL352" s="443"/>
      <c r="GM352" s="444" t="str">
        <f>"FISCAL YEAR "&amp;Help!C18+1&amp;"-"&amp;Help!C18+2</f>
        <v>FISCAL YEAR 2012-2013</v>
      </c>
      <c r="GN352" s="442"/>
      <c r="GO352" s="442"/>
      <c r="GP352" s="442"/>
      <c r="GQ352" s="442"/>
      <c r="GR352" s="442"/>
      <c r="GS352" s="442"/>
      <c r="GT352" s="442"/>
      <c r="GU352" s="442"/>
      <c r="GV352" s="442"/>
      <c r="GW352" s="442"/>
      <c r="GX352" s="442"/>
      <c r="GY352" s="442"/>
      <c r="GZ352" s="461"/>
    </row>
    <row r="353" spans="2:208" ht="12.75" customHeight="1">
      <c r="B353" s="534" t="s">
        <v>186</v>
      </c>
      <c r="C353" s="529"/>
      <c r="D353" s="529"/>
      <c r="E353" s="529"/>
      <c r="F353" s="529"/>
      <c r="G353" s="529"/>
      <c r="H353" s="529"/>
      <c r="I353" s="529"/>
      <c r="J353" s="529"/>
      <c r="K353" s="529"/>
      <c r="L353" s="529"/>
      <c r="M353" s="529"/>
      <c r="N353" s="529"/>
      <c r="O353" s="529"/>
      <c r="P353" s="529"/>
      <c r="Q353" s="529"/>
      <c r="R353" s="529"/>
      <c r="S353" s="529"/>
      <c r="T353" s="529"/>
      <c r="U353" s="529"/>
      <c r="V353" s="529"/>
      <c r="W353" s="529"/>
      <c r="X353" s="529" t="s">
        <v>188</v>
      </c>
      <c r="Y353" s="529"/>
      <c r="Z353" s="529"/>
      <c r="AA353" s="529"/>
      <c r="AB353" s="529"/>
      <c r="AC353" s="529"/>
      <c r="AD353" s="529"/>
      <c r="AE353" s="529" t="s">
        <v>189</v>
      </c>
      <c r="AF353" s="529"/>
      <c r="AG353" s="529"/>
      <c r="AH353" s="529"/>
      <c r="AI353" s="529"/>
      <c r="AJ353" s="529"/>
      <c r="AK353" s="529"/>
      <c r="AL353" s="529" t="s">
        <v>190</v>
      </c>
      <c r="AM353" s="529"/>
      <c r="AN353" s="529"/>
      <c r="AO353" s="529"/>
      <c r="AP353" s="529"/>
      <c r="AQ353" s="529"/>
      <c r="AR353" s="529"/>
      <c r="AS353" s="529" t="s">
        <v>191</v>
      </c>
      <c r="AT353" s="529"/>
      <c r="AU353" s="529"/>
      <c r="AV353" s="529"/>
      <c r="AW353" s="529"/>
      <c r="AX353" s="529"/>
      <c r="AY353" s="530"/>
      <c r="BB353" s="441"/>
      <c r="BC353" s="442"/>
      <c r="BD353" s="442"/>
      <c r="BE353" s="442"/>
      <c r="BF353" s="442"/>
      <c r="BG353" s="442"/>
      <c r="BH353" s="442"/>
      <c r="BI353" s="443"/>
      <c r="BJ353" s="444" t="s">
        <v>246</v>
      </c>
      <c r="BK353" s="442"/>
      <c r="BL353" s="442"/>
      <c r="BM353" s="442"/>
      <c r="BN353" s="442"/>
      <c r="BO353" s="442"/>
      <c r="BP353" s="443"/>
      <c r="BQ353" s="444" t="s">
        <v>189</v>
      </c>
      <c r="BR353" s="442"/>
      <c r="BS353" s="442"/>
      <c r="BT353" s="442"/>
      <c r="BU353" s="442"/>
      <c r="BV353" s="442"/>
      <c r="BW353" s="443"/>
      <c r="BX353" s="444" t="s">
        <v>188</v>
      </c>
      <c r="BY353" s="442"/>
      <c r="BZ353" s="442"/>
      <c r="CA353" s="442"/>
      <c r="CB353" s="442"/>
      <c r="CC353" s="442"/>
      <c r="CD353" s="443"/>
      <c r="CE353" s="444" t="s">
        <v>193</v>
      </c>
      <c r="CF353" s="442"/>
      <c r="CG353" s="442"/>
      <c r="CH353" s="442"/>
      <c r="CI353" s="442"/>
      <c r="CJ353" s="442"/>
      <c r="CK353" s="443"/>
      <c r="CL353" s="444" t="s">
        <v>247</v>
      </c>
      <c r="CM353" s="442"/>
      <c r="CN353" s="442"/>
      <c r="CO353" s="442"/>
      <c r="CP353" s="442"/>
      <c r="CQ353" s="442"/>
      <c r="CR353" s="443"/>
      <c r="CS353" s="444" t="s">
        <v>130</v>
      </c>
      <c r="CT353" s="442"/>
      <c r="CU353" s="442"/>
      <c r="CV353" s="442"/>
      <c r="CW353" s="442"/>
      <c r="CX353" s="442"/>
      <c r="CY353" s="461"/>
      <c r="DB353" s="534" t="s">
        <v>186</v>
      </c>
      <c r="DC353" s="529"/>
      <c r="DD353" s="529"/>
      <c r="DE353" s="529"/>
      <c r="DF353" s="529"/>
      <c r="DG353" s="529"/>
      <c r="DH353" s="529"/>
      <c r="DI353" s="529"/>
      <c r="DJ353" s="529"/>
      <c r="DK353" s="529"/>
      <c r="DL353" s="529"/>
      <c r="DM353" s="529"/>
      <c r="DN353" s="529"/>
      <c r="DO353" s="529"/>
      <c r="DP353" s="529"/>
      <c r="DQ353" s="529"/>
      <c r="DR353" s="529"/>
      <c r="DS353" s="529"/>
      <c r="DT353" s="529"/>
      <c r="DU353" s="529"/>
      <c r="DV353" s="529"/>
      <c r="DW353" s="529"/>
      <c r="DX353" s="529" t="s">
        <v>188</v>
      </c>
      <c r="DY353" s="529"/>
      <c r="DZ353" s="529"/>
      <c r="EA353" s="529"/>
      <c r="EB353" s="529"/>
      <c r="EC353" s="529"/>
      <c r="ED353" s="529"/>
      <c r="EE353" s="529" t="s">
        <v>189</v>
      </c>
      <c r="EF353" s="529"/>
      <c r="EG353" s="529"/>
      <c r="EH353" s="529"/>
      <c r="EI353" s="529"/>
      <c r="EJ353" s="529"/>
      <c r="EK353" s="529"/>
      <c r="EL353" s="529" t="s">
        <v>190</v>
      </c>
      <c r="EM353" s="529"/>
      <c r="EN353" s="529"/>
      <c r="EO353" s="529"/>
      <c r="EP353" s="529"/>
      <c r="EQ353" s="529"/>
      <c r="ER353" s="529"/>
      <c r="ES353" s="529" t="s">
        <v>191</v>
      </c>
      <c r="ET353" s="529"/>
      <c r="EU353" s="529"/>
      <c r="EV353" s="529"/>
      <c r="EW353" s="529"/>
      <c r="EX353" s="529"/>
      <c r="EY353" s="530"/>
      <c r="FC353" s="441"/>
      <c r="FD353" s="442"/>
      <c r="FE353" s="442"/>
      <c r="FF353" s="442"/>
      <c r="FG353" s="442"/>
      <c r="FH353" s="442"/>
      <c r="FI353" s="442"/>
      <c r="FJ353" s="443"/>
      <c r="FK353" s="444" t="s">
        <v>246</v>
      </c>
      <c r="FL353" s="442"/>
      <c r="FM353" s="442"/>
      <c r="FN353" s="442"/>
      <c r="FO353" s="442"/>
      <c r="FP353" s="442"/>
      <c r="FQ353" s="443"/>
      <c r="FR353" s="444" t="s">
        <v>189</v>
      </c>
      <c r="FS353" s="442"/>
      <c r="FT353" s="442"/>
      <c r="FU353" s="442"/>
      <c r="FV353" s="442"/>
      <c r="FW353" s="442"/>
      <c r="FX353" s="443"/>
      <c r="FY353" s="444" t="s">
        <v>188</v>
      </c>
      <c r="FZ353" s="442"/>
      <c r="GA353" s="442"/>
      <c r="GB353" s="442"/>
      <c r="GC353" s="442"/>
      <c r="GD353" s="442"/>
      <c r="GE353" s="443"/>
      <c r="GF353" s="444" t="s">
        <v>193</v>
      </c>
      <c r="GG353" s="442"/>
      <c r="GH353" s="442"/>
      <c r="GI353" s="442"/>
      <c r="GJ353" s="442"/>
      <c r="GK353" s="442"/>
      <c r="GL353" s="443"/>
      <c r="GM353" s="444" t="s">
        <v>247</v>
      </c>
      <c r="GN353" s="442"/>
      <c r="GO353" s="442"/>
      <c r="GP353" s="442"/>
      <c r="GQ353" s="442"/>
      <c r="GR353" s="442"/>
      <c r="GS353" s="443"/>
      <c r="GT353" s="444" t="s">
        <v>130</v>
      </c>
      <c r="GU353" s="442"/>
      <c r="GV353" s="442"/>
      <c r="GW353" s="442"/>
      <c r="GX353" s="442"/>
      <c r="GY353" s="442"/>
      <c r="GZ353" s="461"/>
    </row>
    <row r="354" spans="2:208" ht="12.75" customHeight="1">
      <c r="B354" s="534" t="s">
        <v>187</v>
      </c>
      <c r="C354" s="529"/>
      <c r="D354" s="529"/>
      <c r="E354" s="529"/>
      <c r="F354" s="529"/>
      <c r="G354" s="529"/>
      <c r="H354" s="529"/>
      <c r="I354" s="529"/>
      <c r="J354" s="529"/>
      <c r="K354" s="529"/>
      <c r="L354" s="529"/>
      <c r="M354" s="529"/>
      <c r="N354" s="529"/>
      <c r="O354" s="529"/>
      <c r="P354" s="529"/>
      <c r="Q354" s="529"/>
      <c r="R354" s="529"/>
      <c r="S354" s="529"/>
      <c r="T354" s="529"/>
      <c r="U354" s="529"/>
      <c r="V354" s="529"/>
      <c r="W354" s="529"/>
      <c r="X354" s="529" t="str">
        <f>"6-30-"&amp;Help!C18</f>
        <v>6-30-2011</v>
      </c>
      <c r="Y354" s="529"/>
      <c r="Z354" s="529"/>
      <c r="AA354" s="529"/>
      <c r="AB354" s="529"/>
      <c r="AC354" s="529"/>
      <c r="AD354" s="529"/>
      <c r="AE354" s="529" t="s">
        <v>192</v>
      </c>
      <c r="AF354" s="529"/>
      <c r="AG354" s="529"/>
      <c r="AH354" s="529"/>
      <c r="AI354" s="529"/>
      <c r="AJ354" s="529"/>
      <c r="AK354" s="529"/>
      <c r="AL354" s="529" t="s">
        <v>193</v>
      </c>
      <c r="AM354" s="529"/>
      <c r="AN354" s="529"/>
      <c r="AO354" s="529"/>
      <c r="AP354" s="529"/>
      <c r="AQ354" s="529"/>
      <c r="AR354" s="529"/>
      <c r="AS354" s="535" t="s">
        <v>194</v>
      </c>
      <c r="AT354" s="535"/>
      <c r="AU354" s="535"/>
      <c r="AV354" s="535"/>
      <c r="AW354" s="535"/>
      <c r="AX354" s="535"/>
      <c r="AY354" s="536"/>
      <c r="BB354" s="441" t="s">
        <v>248</v>
      </c>
      <c r="BC354" s="442"/>
      <c r="BD354" s="442"/>
      <c r="BE354" s="442"/>
      <c r="BF354" s="442"/>
      <c r="BG354" s="442"/>
      <c r="BH354" s="442"/>
      <c r="BI354" s="443"/>
      <c r="BJ354" s="444" t="s">
        <v>249</v>
      </c>
      <c r="BK354" s="442"/>
      <c r="BL354" s="442"/>
      <c r="BM354" s="442"/>
      <c r="BN354" s="442"/>
      <c r="BO354" s="442"/>
      <c r="BP354" s="443"/>
      <c r="BQ354" s="444" t="s">
        <v>195</v>
      </c>
      <c r="BR354" s="442"/>
      <c r="BS354" s="442"/>
      <c r="BT354" s="442"/>
      <c r="BU354" s="442"/>
      <c r="BV354" s="442"/>
      <c r="BW354" s="443"/>
      <c r="BX354" s="444"/>
      <c r="BY354" s="442"/>
      <c r="BZ354" s="442"/>
      <c r="CA354" s="442"/>
      <c r="CB354" s="442"/>
      <c r="CC354" s="442"/>
      <c r="CD354" s="443"/>
      <c r="CE354" s="444" t="s">
        <v>190</v>
      </c>
      <c r="CF354" s="442"/>
      <c r="CG354" s="442"/>
      <c r="CH354" s="442"/>
      <c r="CI354" s="442"/>
      <c r="CJ354" s="442"/>
      <c r="CK354" s="443"/>
      <c r="CL354" s="444" t="s">
        <v>128</v>
      </c>
      <c r="CM354" s="442"/>
      <c r="CN354" s="442"/>
      <c r="CO354" s="442"/>
      <c r="CP354" s="442"/>
      <c r="CQ354" s="442"/>
      <c r="CR354" s="443"/>
      <c r="CS354" s="444" t="s">
        <v>1075</v>
      </c>
      <c r="CT354" s="442"/>
      <c r="CU354" s="442"/>
      <c r="CV354" s="442"/>
      <c r="CW354" s="442"/>
      <c r="CX354" s="442"/>
      <c r="CY354" s="461"/>
      <c r="DB354" s="534" t="s">
        <v>187</v>
      </c>
      <c r="DC354" s="529"/>
      <c r="DD354" s="529"/>
      <c r="DE354" s="529"/>
      <c r="DF354" s="529"/>
      <c r="DG354" s="529"/>
      <c r="DH354" s="529"/>
      <c r="DI354" s="529"/>
      <c r="DJ354" s="529"/>
      <c r="DK354" s="529"/>
      <c r="DL354" s="529"/>
      <c r="DM354" s="529"/>
      <c r="DN354" s="529"/>
      <c r="DO354" s="529"/>
      <c r="DP354" s="529"/>
      <c r="DQ354" s="529"/>
      <c r="DR354" s="529"/>
      <c r="DS354" s="529"/>
      <c r="DT354" s="529"/>
      <c r="DU354" s="529"/>
      <c r="DV354" s="529"/>
      <c r="DW354" s="529"/>
      <c r="DX354" s="529" t="str">
        <f>"6-30-"&amp;Help!C18</f>
        <v>6-30-2011</v>
      </c>
      <c r="DY354" s="529"/>
      <c r="DZ354" s="529"/>
      <c r="EA354" s="529"/>
      <c r="EB354" s="529"/>
      <c r="EC354" s="529"/>
      <c r="ED354" s="529"/>
      <c r="EE354" s="529" t="s">
        <v>192</v>
      </c>
      <c r="EF354" s="529"/>
      <c r="EG354" s="529"/>
      <c r="EH354" s="529"/>
      <c r="EI354" s="529"/>
      <c r="EJ354" s="529"/>
      <c r="EK354" s="529"/>
      <c r="EL354" s="529" t="s">
        <v>193</v>
      </c>
      <c r="EM354" s="529"/>
      <c r="EN354" s="529"/>
      <c r="EO354" s="529"/>
      <c r="EP354" s="529"/>
      <c r="EQ354" s="529"/>
      <c r="ER354" s="529"/>
      <c r="ES354" s="535" t="s">
        <v>194</v>
      </c>
      <c r="ET354" s="535"/>
      <c r="EU354" s="535"/>
      <c r="EV354" s="535"/>
      <c r="EW354" s="535"/>
      <c r="EX354" s="535"/>
      <c r="EY354" s="536"/>
      <c r="FC354" s="441" t="s">
        <v>248</v>
      </c>
      <c r="FD354" s="442"/>
      <c r="FE354" s="442"/>
      <c r="FF354" s="442"/>
      <c r="FG354" s="442"/>
      <c r="FH354" s="442"/>
      <c r="FI354" s="442"/>
      <c r="FJ354" s="443"/>
      <c r="FK354" s="444" t="s">
        <v>249</v>
      </c>
      <c r="FL354" s="442"/>
      <c r="FM354" s="442"/>
      <c r="FN354" s="442"/>
      <c r="FO354" s="442"/>
      <c r="FP354" s="442"/>
      <c r="FQ354" s="443"/>
      <c r="FR354" s="444" t="s">
        <v>195</v>
      </c>
      <c r="FS354" s="442"/>
      <c r="FT354" s="442"/>
      <c r="FU354" s="442"/>
      <c r="FV354" s="442"/>
      <c r="FW354" s="442"/>
      <c r="FX354" s="443"/>
      <c r="FY354" s="444"/>
      <c r="FZ354" s="442"/>
      <c r="GA354" s="442"/>
      <c r="GB354" s="442"/>
      <c r="GC354" s="442"/>
      <c r="GD354" s="442"/>
      <c r="GE354" s="443"/>
      <c r="GF354" s="444" t="s">
        <v>190</v>
      </c>
      <c r="GG354" s="442"/>
      <c r="GH354" s="442"/>
      <c r="GI354" s="442"/>
      <c r="GJ354" s="442"/>
      <c r="GK354" s="442"/>
      <c r="GL354" s="443"/>
      <c r="GM354" s="444" t="s">
        <v>128</v>
      </c>
      <c r="GN354" s="442"/>
      <c r="GO354" s="442"/>
      <c r="GP354" s="442"/>
      <c r="GQ354" s="442"/>
      <c r="GR354" s="442"/>
      <c r="GS354" s="443"/>
      <c r="GT354" s="444" t="s">
        <v>1075</v>
      </c>
      <c r="GU354" s="442"/>
      <c r="GV354" s="442"/>
      <c r="GW354" s="442"/>
      <c r="GX354" s="442"/>
      <c r="GY354" s="442"/>
      <c r="GZ354" s="461"/>
    </row>
    <row r="355" spans="2:208" ht="12.75" customHeight="1">
      <c r="B355" s="534"/>
      <c r="C355" s="529"/>
      <c r="D355" s="529"/>
      <c r="E355" s="529"/>
      <c r="F355" s="529"/>
      <c r="G355" s="529"/>
      <c r="H355" s="529"/>
      <c r="I355" s="529"/>
      <c r="J355" s="529"/>
      <c r="K355" s="529"/>
      <c r="L355" s="529"/>
      <c r="M355" s="529"/>
      <c r="N355" s="529"/>
      <c r="O355" s="529"/>
      <c r="P355" s="529"/>
      <c r="Q355" s="529"/>
      <c r="R355" s="529"/>
      <c r="S355" s="529"/>
      <c r="T355" s="529"/>
      <c r="U355" s="529"/>
      <c r="V355" s="529"/>
      <c r="W355" s="529"/>
      <c r="X355" s="529"/>
      <c r="Y355" s="529"/>
      <c r="Z355" s="529"/>
      <c r="AA355" s="529"/>
      <c r="AB355" s="529"/>
      <c r="AC355" s="529"/>
      <c r="AD355" s="529"/>
      <c r="AE355" s="529" t="s">
        <v>195</v>
      </c>
      <c r="AF355" s="529"/>
      <c r="AG355" s="529"/>
      <c r="AH355" s="529"/>
      <c r="AI355" s="529"/>
      <c r="AJ355" s="529"/>
      <c r="AK355" s="529"/>
      <c r="AL355" s="535" t="s">
        <v>194</v>
      </c>
      <c r="AM355" s="535"/>
      <c r="AN355" s="535"/>
      <c r="AO355" s="535"/>
      <c r="AP355" s="535"/>
      <c r="AQ355" s="535"/>
      <c r="AR355" s="535"/>
      <c r="AS355" s="529"/>
      <c r="AT355" s="529"/>
      <c r="AU355" s="529"/>
      <c r="AV355" s="529"/>
      <c r="AW355" s="529"/>
      <c r="AX355" s="529"/>
      <c r="AY355" s="530"/>
      <c r="BB355" s="441" t="s">
        <v>251</v>
      </c>
      <c r="BC355" s="442"/>
      <c r="BD355" s="442"/>
      <c r="BE355" s="442"/>
      <c r="BF355" s="442"/>
      <c r="BG355" s="442"/>
      <c r="BH355" s="442"/>
      <c r="BI355" s="443"/>
      <c r="BJ355" s="495" t="s">
        <v>194</v>
      </c>
      <c r="BK355" s="496"/>
      <c r="BL355" s="496"/>
      <c r="BM355" s="496"/>
      <c r="BN355" s="496"/>
      <c r="BO355" s="496"/>
      <c r="BP355" s="497"/>
      <c r="BQ355" s="444"/>
      <c r="BR355" s="442"/>
      <c r="BS355" s="442"/>
      <c r="BT355" s="442"/>
      <c r="BU355" s="442"/>
      <c r="BV355" s="442"/>
      <c r="BW355" s="443"/>
      <c r="BX355" s="444"/>
      <c r="BY355" s="442"/>
      <c r="BZ355" s="442"/>
      <c r="CA355" s="442"/>
      <c r="CB355" s="442"/>
      <c r="CC355" s="442"/>
      <c r="CD355" s="443"/>
      <c r="CE355" s="444" t="s">
        <v>250</v>
      </c>
      <c r="CF355" s="442"/>
      <c r="CG355" s="442"/>
      <c r="CH355" s="442"/>
      <c r="CI355" s="442"/>
      <c r="CJ355" s="442"/>
      <c r="CK355" s="443"/>
      <c r="CL355" s="444" t="s">
        <v>253</v>
      </c>
      <c r="CM355" s="442"/>
      <c r="CN355" s="442"/>
      <c r="CO355" s="442"/>
      <c r="CP355" s="442"/>
      <c r="CQ355" s="442"/>
      <c r="CR355" s="443"/>
      <c r="CS355" s="444" t="s">
        <v>131</v>
      </c>
      <c r="CT355" s="442"/>
      <c r="CU355" s="442"/>
      <c r="CV355" s="442"/>
      <c r="CW355" s="442"/>
      <c r="CX355" s="442"/>
      <c r="CY355" s="461"/>
      <c r="DB355" s="534"/>
      <c r="DC355" s="529"/>
      <c r="DD355" s="529"/>
      <c r="DE355" s="529"/>
      <c r="DF355" s="529"/>
      <c r="DG355" s="529"/>
      <c r="DH355" s="529"/>
      <c r="DI355" s="529"/>
      <c r="DJ355" s="529"/>
      <c r="DK355" s="529"/>
      <c r="DL355" s="529"/>
      <c r="DM355" s="529"/>
      <c r="DN355" s="529"/>
      <c r="DO355" s="529"/>
      <c r="DP355" s="529"/>
      <c r="DQ355" s="529"/>
      <c r="DR355" s="529"/>
      <c r="DS355" s="529"/>
      <c r="DT355" s="529"/>
      <c r="DU355" s="529"/>
      <c r="DV355" s="529"/>
      <c r="DW355" s="529"/>
      <c r="DX355" s="529"/>
      <c r="DY355" s="529"/>
      <c r="DZ355" s="529"/>
      <c r="EA355" s="529"/>
      <c r="EB355" s="529"/>
      <c r="EC355" s="529"/>
      <c r="ED355" s="529"/>
      <c r="EE355" s="529" t="s">
        <v>195</v>
      </c>
      <c r="EF355" s="529"/>
      <c r="EG355" s="529"/>
      <c r="EH355" s="529"/>
      <c r="EI355" s="529"/>
      <c r="EJ355" s="529"/>
      <c r="EK355" s="529"/>
      <c r="EL355" s="535" t="s">
        <v>194</v>
      </c>
      <c r="EM355" s="535"/>
      <c r="EN355" s="535"/>
      <c r="EO355" s="535"/>
      <c r="EP355" s="535"/>
      <c r="EQ355" s="535"/>
      <c r="ER355" s="535"/>
      <c r="ES355" s="529"/>
      <c r="ET355" s="529"/>
      <c r="EU355" s="529"/>
      <c r="EV355" s="529"/>
      <c r="EW355" s="529"/>
      <c r="EX355" s="529"/>
      <c r="EY355" s="530"/>
      <c r="FC355" s="441" t="s">
        <v>251</v>
      </c>
      <c r="FD355" s="442"/>
      <c r="FE355" s="442"/>
      <c r="FF355" s="442"/>
      <c r="FG355" s="442"/>
      <c r="FH355" s="442"/>
      <c r="FI355" s="442"/>
      <c r="FJ355" s="443"/>
      <c r="FK355" s="495" t="s">
        <v>194</v>
      </c>
      <c r="FL355" s="496"/>
      <c r="FM355" s="496"/>
      <c r="FN355" s="496"/>
      <c r="FO355" s="496"/>
      <c r="FP355" s="496"/>
      <c r="FQ355" s="497"/>
      <c r="FR355" s="444"/>
      <c r="FS355" s="442"/>
      <c r="FT355" s="442"/>
      <c r="FU355" s="442"/>
      <c r="FV355" s="442"/>
      <c r="FW355" s="442"/>
      <c r="FX355" s="443"/>
      <c r="FY355" s="444"/>
      <c r="FZ355" s="442"/>
      <c r="GA355" s="442"/>
      <c r="GB355" s="442"/>
      <c r="GC355" s="442"/>
      <c r="GD355" s="442"/>
      <c r="GE355" s="443"/>
      <c r="GF355" s="444" t="s">
        <v>250</v>
      </c>
      <c r="GG355" s="442"/>
      <c r="GH355" s="442"/>
      <c r="GI355" s="442"/>
      <c r="GJ355" s="442"/>
      <c r="GK355" s="442"/>
      <c r="GL355" s="443"/>
      <c r="GM355" s="444" t="s">
        <v>253</v>
      </c>
      <c r="GN355" s="442"/>
      <c r="GO355" s="442"/>
      <c r="GP355" s="442"/>
      <c r="GQ355" s="442"/>
      <c r="GR355" s="442"/>
      <c r="GS355" s="443"/>
      <c r="GT355" s="444" t="s">
        <v>131</v>
      </c>
      <c r="GU355" s="442"/>
      <c r="GV355" s="442"/>
      <c r="GW355" s="442"/>
      <c r="GX355" s="442"/>
      <c r="GY355" s="442"/>
      <c r="GZ355" s="461"/>
    </row>
    <row r="356" spans="2:208" ht="12.75" customHeight="1" thickBot="1">
      <c r="B356" s="531"/>
      <c r="C356" s="532"/>
      <c r="D356" s="532"/>
      <c r="E356" s="532"/>
      <c r="F356" s="532"/>
      <c r="G356" s="532"/>
      <c r="H356" s="532"/>
      <c r="I356" s="532"/>
      <c r="J356" s="532"/>
      <c r="K356" s="532"/>
      <c r="L356" s="532"/>
      <c r="M356" s="532"/>
      <c r="N356" s="532"/>
      <c r="O356" s="532"/>
      <c r="P356" s="532"/>
      <c r="Q356" s="532"/>
      <c r="R356" s="532"/>
      <c r="S356" s="532"/>
      <c r="T356" s="532"/>
      <c r="U356" s="532"/>
      <c r="V356" s="532"/>
      <c r="W356" s="532"/>
      <c r="X356" s="532"/>
      <c r="Y356" s="532"/>
      <c r="Z356" s="532"/>
      <c r="AA356" s="532"/>
      <c r="AB356" s="532"/>
      <c r="AC356" s="532"/>
      <c r="AD356" s="532"/>
      <c r="AE356" s="532"/>
      <c r="AF356" s="532"/>
      <c r="AG356" s="532"/>
      <c r="AH356" s="532"/>
      <c r="AI356" s="532"/>
      <c r="AJ356" s="532"/>
      <c r="AK356" s="532"/>
      <c r="AL356" s="532"/>
      <c r="AM356" s="532"/>
      <c r="AN356" s="532"/>
      <c r="AO356" s="532"/>
      <c r="AP356" s="532"/>
      <c r="AQ356" s="532"/>
      <c r="AR356" s="532"/>
      <c r="AS356" s="532"/>
      <c r="AT356" s="532"/>
      <c r="AU356" s="532"/>
      <c r="AV356" s="532"/>
      <c r="AW356" s="532"/>
      <c r="AX356" s="532"/>
      <c r="AY356" s="533"/>
      <c r="BB356" s="494" t="s">
        <v>254</v>
      </c>
      <c r="BC356" s="489"/>
      <c r="BD356" s="489"/>
      <c r="BE356" s="490"/>
      <c r="BF356" s="488" t="s">
        <v>255</v>
      </c>
      <c r="BG356" s="489"/>
      <c r="BH356" s="489"/>
      <c r="BI356" s="490"/>
      <c r="BJ356" s="438"/>
      <c r="BK356" s="433"/>
      <c r="BL356" s="433"/>
      <c r="BM356" s="433"/>
      <c r="BN356" s="433"/>
      <c r="BO356" s="433"/>
      <c r="BP356" s="434"/>
      <c r="BQ356" s="438"/>
      <c r="BR356" s="433"/>
      <c r="BS356" s="433"/>
      <c r="BT356" s="433"/>
      <c r="BU356" s="433"/>
      <c r="BV356" s="433"/>
      <c r="BW356" s="434"/>
      <c r="BX356" s="438"/>
      <c r="BY356" s="433"/>
      <c r="BZ356" s="433"/>
      <c r="CA356" s="433"/>
      <c r="CB356" s="433"/>
      <c r="CC356" s="433"/>
      <c r="CD356" s="434"/>
      <c r="CE356" s="488" t="s">
        <v>252</v>
      </c>
      <c r="CF356" s="489"/>
      <c r="CG356" s="489"/>
      <c r="CH356" s="489"/>
      <c r="CI356" s="489"/>
      <c r="CJ356" s="489"/>
      <c r="CK356" s="490"/>
      <c r="CL356" s="438" t="s">
        <v>256</v>
      </c>
      <c r="CM356" s="433"/>
      <c r="CN356" s="433"/>
      <c r="CO356" s="433"/>
      <c r="CP356" s="433"/>
      <c r="CQ356" s="433"/>
      <c r="CR356" s="434"/>
      <c r="CS356" s="438"/>
      <c r="CT356" s="433"/>
      <c r="CU356" s="433"/>
      <c r="CV356" s="433"/>
      <c r="CW356" s="433"/>
      <c r="CX356" s="433"/>
      <c r="CY356" s="491"/>
      <c r="DB356" s="531"/>
      <c r="DC356" s="532"/>
      <c r="DD356" s="532"/>
      <c r="DE356" s="532"/>
      <c r="DF356" s="532"/>
      <c r="DG356" s="532"/>
      <c r="DH356" s="532"/>
      <c r="DI356" s="532"/>
      <c r="DJ356" s="532"/>
      <c r="DK356" s="532"/>
      <c r="DL356" s="532"/>
      <c r="DM356" s="532"/>
      <c r="DN356" s="532"/>
      <c r="DO356" s="532"/>
      <c r="DP356" s="532"/>
      <c r="DQ356" s="532"/>
      <c r="DR356" s="532"/>
      <c r="DS356" s="532"/>
      <c r="DT356" s="532"/>
      <c r="DU356" s="532"/>
      <c r="DV356" s="532"/>
      <c r="DW356" s="532"/>
      <c r="DX356" s="532"/>
      <c r="DY356" s="532"/>
      <c r="DZ356" s="532"/>
      <c r="EA356" s="532"/>
      <c r="EB356" s="532"/>
      <c r="EC356" s="532"/>
      <c r="ED356" s="532"/>
      <c r="EE356" s="532"/>
      <c r="EF356" s="532"/>
      <c r="EG356" s="532"/>
      <c r="EH356" s="532"/>
      <c r="EI356" s="532"/>
      <c r="EJ356" s="532"/>
      <c r="EK356" s="532"/>
      <c r="EL356" s="532"/>
      <c r="EM356" s="532"/>
      <c r="EN356" s="532"/>
      <c r="EO356" s="532"/>
      <c r="EP356" s="532"/>
      <c r="EQ356" s="532"/>
      <c r="ER356" s="532"/>
      <c r="ES356" s="532"/>
      <c r="ET356" s="532"/>
      <c r="EU356" s="532"/>
      <c r="EV356" s="532"/>
      <c r="EW356" s="532"/>
      <c r="EX356" s="532"/>
      <c r="EY356" s="533"/>
      <c r="FC356" s="494" t="s">
        <v>254</v>
      </c>
      <c r="FD356" s="489"/>
      <c r="FE356" s="489"/>
      <c r="FF356" s="490"/>
      <c r="FG356" s="488" t="s">
        <v>255</v>
      </c>
      <c r="FH356" s="489"/>
      <c r="FI356" s="489"/>
      <c r="FJ356" s="490"/>
      <c r="FK356" s="438"/>
      <c r="FL356" s="433"/>
      <c r="FM356" s="433"/>
      <c r="FN356" s="433"/>
      <c r="FO356" s="433"/>
      <c r="FP356" s="433"/>
      <c r="FQ356" s="434"/>
      <c r="FR356" s="438"/>
      <c r="FS356" s="433"/>
      <c r="FT356" s="433"/>
      <c r="FU356" s="433"/>
      <c r="FV356" s="433"/>
      <c r="FW356" s="433"/>
      <c r="FX356" s="434"/>
      <c r="FY356" s="438"/>
      <c r="FZ356" s="433"/>
      <c r="GA356" s="433"/>
      <c r="GB356" s="433"/>
      <c r="GC356" s="433"/>
      <c r="GD356" s="433"/>
      <c r="GE356" s="434"/>
      <c r="GF356" s="488" t="s">
        <v>252</v>
      </c>
      <c r="GG356" s="489"/>
      <c r="GH356" s="489"/>
      <c r="GI356" s="489"/>
      <c r="GJ356" s="489"/>
      <c r="GK356" s="489"/>
      <c r="GL356" s="490"/>
      <c r="GM356" s="438" t="s">
        <v>256</v>
      </c>
      <c r="GN356" s="433"/>
      <c r="GO356" s="433"/>
      <c r="GP356" s="433"/>
      <c r="GQ356" s="433"/>
      <c r="GR356" s="433"/>
      <c r="GS356" s="434"/>
      <c r="GT356" s="438"/>
      <c r="GU356" s="433"/>
      <c r="GV356" s="433"/>
      <c r="GW356" s="433"/>
      <c r="GX356" s="433"/>
      <c r="GY356" s="433"/>
      <c r="GZ356" s="491"/>
    </row>
    <row r="357" spans="2:208" ht="12.75" customHeight="1" thickTop="1">
      <c r="B357" s="550" t="s">
        <v>1231</v>
      </c>
      <c r="C357" s="509"/>
      <c r="D357" s="509"/>
      <c r="E357" s="509"/>
      <c r="F357" s="509"/>
      <c r="G357" s="509"/>
      <c r="H357" s="509"/>
      <c r="I357" s="509"/>
      <c r="J357" s="509"/>
      <c r="K357" s="509"/>
      <c r="L357" s="509"/>
      <c r="M357" s="509"/>
      <c r="N357" s="509"/>
      <c r="O357" s="509"/>
      <c r="P357" s="509"/>
      <c r="Q357" s="509"/>
      <c r="R357" s="509"/>
      <c r="S357" s="509"/>
      <c r="T357" s="509"/>
      <c r="U357" s="509"/>
      <c r="V357" s="509"/>
      <c r="W357" s="510"/>
      <c r="X357" s="478"/>
      <c r="Y357" s="478"/>
      <c r="Z357" s="478"/>
      <c r="AA357" s="478"/>
      <c r="AB357" s="478"/>
      <c r="AC357" s="478"/>
      <c r="AD357" s="478"/>
      <c r="AE357" s="478"/>
      <c r="AF357" s="478"/>
      <c r="AG357" s="478"/>
      <c r="AH357" s="478"/>
      <c r="AI357" s="478"/>
      <c r="AJ357" s="478"/>
      <c r="AK357" s="478"/>
      <c r="AL357" s="478"/>
      <c r="AM357" s="478"/>
      <c r="AN357" s="478"/>
      <c r="AO357" s="478"/>
      <c r="AP357" s="478"/>
      <c r="AQ357" s="478"/>
      <c r="AR357" s="478"/>
      <c r="AS357" s="478"/>
      <c r="AT357" s="478"/>
      <c r="AU357" s="478"/>
      <c r="AV357" s="478"/>
      <c r="AW357" s="478"/>
      <c r="AX357" s="478"/>
      <c r="AY357" s="478"/>
      <c r="BB357" s="478"/>
      <c r="BC357" s="478"/>
      <c r="BD357" s="478"/>
      <c r="BE357" s="478"/>
      <c r="BF357" s="478"/>
      <c r="BG357" s="478"/>
      <c r="BH357" s="478"/>
      <c r="BI357" s="478"/>
      <c r="BJ357" s="478"/>
      <c r="BK357" s="478"/>
      <c r="BL357" s="478"/>
      <c r="BM357" s="478"/>
      <c r="BN357" s="478"/>
      <c r="BO357" s="478"/>
      <c r="BP357" s="478"/>
      <c r="BQ357" s="478"/>
      <c r="BR357" s="478"/>
      <c r="BS357" s="478"/>
      <c r="BT357" s="478"/>
      <c r="BU357" s="478"/>
      <c r="BV357" s="478"/>
      <c r="BW357" s="478"/>
      <c r="BX357" s="478"/>
      <c r="BY357" s="478"/>
      <c r="BZ357" s="478"/>
      <c r="CA357" s="478"/>
      <c r="CB357" s="478"/>
      <c r="CC357" s="478"/>
      <c r="CD357" s="478"/>
      <c r="CE357" s="478"/>
      <c r="CF357" s="478"/>
      <c r="CG357" s="478"/>
      <c r="CH357" s="478"/>
      <c r="CI357" s="478"/>
      <c r="CJ357" s="478"/>
      <c r="CK357" s="478"/>
      <c r="CL357" s="478"/>
      <c r="CM357" s="478"/>
      <c r="CN357" s="478"/>
      <c r="CO357" s="478"/>
      <c r="CP357" s="478"/>
      <c r="CQ357" s="478"/>
      <c r="CR357" s="478"/>
      <c r="CS357" s="478"/>
      <c r="CT357" s="478"/>
      <c r="CU357" s="478"/>
      <c r="CV357" s="478"/>
      <c r="CW357" s="478"/>
      <c r="CX357" s="478"/>
      <c r="CY357" s="478"/>
      <c r="DB357" s="550" t="s">
        <v>1236</v>
      </c>
      <c r="DC357" s="509"/>
      <c r="DD357" s="509"/>
      <c r="DE357" s="509"/>
      <c r="DF357" s="509"/>
      <c r="DG357" s="509"/>
      <c r="DH357" s="509"/>
      <c r="DI357" s="509"/>
      <c r="DJ357" s="509"/>
      <c r="DK357" s="509"/>
      <c r="DL357" s="509"/>
      <c r="DM357" s="509"/>
      <c r="DN357" s="509"/>
      <c r="DO357" s="509"/>
      <c r="DP357" s="509"/>
      <c r="DQ357" s="509"/>
      <c r="DR357" s="509"/>
      <c r="DS357" s="509"/>
      <c r="DT357" s="509"/>
      <c r="DU357" s="509"/>
      <c r="DV357" s="509"/>
      <c r="DW357" s="510"/>
      <c r="DX357" s="478"/>
      <c r="DY357" s="478"/>
      <c r="DZ357" s="478"/>
      <c r="EA357" s="478"/>
      <c r="EB357" s="478"/>
      <c r="EC357" s="478"/>
      <c r="ED357" s="478"/>
      <c r="EE357" s="478"/>
      <c r="EF357" s="478"/>
      <c r="EG357" s="478"/>
      <c r="EH357" s="478"/>
      <c r="EI357" s="478"/>
      <c r="EJ357" s="478"/>
      <c r="EK357" s="478"/>
      <c r="EL357" s="478"/>
      <c r="EM357" s="478"/>
      <c r="EN357" s="478"/>
      <c r="EO357" s="478"/>
      <c r="EP357" s="478"/>
      <c r="EQ357" s="478"/>
      <c r="ER357" s="478"/>
      <c r="ES357" s="478"/>
      <c r="ET357" s="478"/>
      <c r="EU357" s="478"/>
      <c r="EV357" s="478"/>
      <c r="EW357" s="478"/>
      <c r="EX357" s="478"/>
      <c r="EY357" s="478"/>
      <c r="FC357" s="478"/>
      <c r="FD357" s="478"/>
      <c r="FE357" s="478"/>
      <c r="FF357" s="478"/>
      <c r="FG357" s="478"/>
      <c r="FH357" s="478"/>
      <c r="FI357" s="478"/>
      <c r="FJ357" s="478"/>
      <c r="FK357" s="478"/>
      <c r="FL357" s="478"/>
      <c r="FM357" s="478"/>
      <c r="FN357" s="478"/>
      <c r="FO357" s="478"/>
      <c r="FP357" s="478"/>
      <c r="FQ357" s="478"/>
      <c r="FR357" s="478"/>
      <c r="FS357" s="478"/>
      <c r="FT357" s="478"/>
      <c r="FU357" s="478"/>
      <c r="FV357" s="478"/>
      <c r="FW357" s="478"/>
      <c r="FX357" s="478"/>
      <c r="FY357" s="478"/>
      <c r="FZ357" s="478"/>
      <c r="GA357" s="478"/>
      <c r="GB357" s="478"/>
      <c r="GC357" s="478"/>
      <c r="GD357" s="478"/>
      <c r="GE357" s="478"/>
      <c r="GF357" s="478"/>
      <c r="GG357" s="478"/>
      <c r="GH357" s="478"/>
      <c r="GI357" s="478"/>
      <c r="GJ357" s="478"/>
      <c r="GK357" s="478"/>
      <c r="GL357" s="478"/>
      <c r="GM357" s="478"/>
      <c r="GN357" s="478"/>
      <c r="GO357" s="478"/>
      <c r="GP357" s="478"/>
      <c r="GQ357" s="478"/>
      <c r="GR357" s="478"/>
      <c r="GS357" s="478"/>
      <c r="GT357" s="478"/>
      <c r="GU357" s="478"/>
      <c r="GV357" s="478"/>
      <c r="GW357" s="478"/>
      <c r="GX357" s="478"/>
      <c r="GY357" s="478"/>
      <c r="GZ357" s="478"/>
    </row>
    <row r="358" spans="2:208" ht="12.75" customHeight="1">
      <c r="B358" s="543" t="s">
        <v>617</v>
      </c>
      <c r="C358" s="544"/>
      <c r="D358" s="544"/>
      <c r="E358" s="544"/>
      <c r="F358" s="544"/>
      <c r="G358" s="544"/>
      <c r="H358" s="544"/>
      <c r="I358" s="544"/>
      <c r="J358" s="544"/>
      <c r="K358" s="544"/>
      <c r="L358" s="544"/>
      <c r="M358" s="544"/>
      <c r="N358" s="544"/>
      <c r="O358" s="544"/>
      <c r="P358" s="544"/>
      <c r="Q358" s="544"/>
      <c r="R358" s="544"/>
      <c r="S358" s="544"/>
      <c r="T358" s="544"/>
      <c r="U358" s="544"/>
      <c r="V358" s="544"/>
      <c r="W358" s="545"/>
      <c r="X358" s="451">
        <v>0</v>
      </c>
      <c r="Y358" s="451"/>
      <c r="Z358" s="451"/>
      <c r="AA358" s="451"/>
      <c r="AB358" s="451"/>
      <c r="AC358" s="451"/>
      <c r="AD358" s="451"/>
      <c r="AE358" s="451">
        <v>0</v>
      </c>
      <c r="AF358" s="451"/>
      <c r="AG358" s="451"/>
      <c r="AH358" s="451"/>
      <c r="AI358" s="451"/>
      <c r="AJ358" s="451"/>
      <c r="AK358" s="451"/>
      <c r="AL358" s="479">
        <f t="shared" ref="AL358:AL366" si="182">X358-AE358</f>
        <v>0</v>
      </c>
      <c r="AM358" s="479"/>
      <c r="AN358" s="479"/>
      <c r="AO358" s="479"/>
      <c r="AP358" s="479"/>
      <c r="AQ358" s="479"/>
      <c r="AR358" s="479"/>
      <c r="AS358" s="451">
        <v>0</v>
      </c>
      <c r="AT358" s="451"/>
      <c r="AU358" s="451"/>
      <c r="AV358" s="451"/>
      <c r="AW358" s="451"/>
      <c r="AX358" s="451"/>
      <c r="AY358" s="451"/>
      <c r="AZ358" s="92"/>
      <c r="BA358" s="92"/>
      <c r="BB358" s="451">
        <v>0</v>
      </c>
      <c r="BC358" s="451"/>
      <c r="BD358" s="451"/>
      <c r="BE358" s="451"/>
      <c r="BF358" s="451">
        <v>0</v>
      </c>
      <c r="BG358" s="451"/>
      <c r="BH358" s="451"/>
      <c r="BI358" s="451"/>
      <c r="BJ358" s="479">
        <f t="shared" ref="BJ358:BJ366" si="183">BB358-BF358+AS358+AL358+AE358-X358</f>
        <v>0</v>
      </c>
      <c r="BK358" s="479"/>
      <c r="BL358" s="479"/>
      <c r="BM358" s="479"/>
      <c r="BN358" s="479"/>
      <c r="BO358" s="479"/>
      <c r="BP358" s="479"/>
      <c r="BQ358" s="451">
        <v>0</v>
      </c>
      <c r="BR358" s="451"/>
      <c r="BS358" s="451"/>
      <c r="BT358" s="451"/>
      <c r="BU358" s="451"/>
      <c r="BV358" s="451"/>
      <c r="BW358" s="451"/>
      <c r="BX358" s="451">
        <v>0</v>
      </c>
      <c r="BY358" s="451"/>
      <c r="BZ358" s="451"/>
      <c r="CA358" s="451"/>
      <c r="CB358" s="451"/>
      <c r="CC358" s="451"/>
      <c r="CD358" s="451"/>
      <c r="CE358" s="480">
        <f t="shared" ref="CE358:CE366" si="184">BJ358-BQ358-BX358</f>
        <v>0</v>
      </c>
      <c r="CF358" s="480"/>
      <c r="CG358" s="480"/>
      <c r="CH358" s="480"/>
      <c r="CI358" s="480"/>
      <c r="CJ358" s="480"/>
      <c r="CK358" s="480"/>
      <c r="CL358" s="451">
        <v>0</v>
      </c>
      <c r="CM358" s="451"/>
      <c r="CN358" s="451"/>
      <c r="CO358" s="451"/>
      <c r="CP358" s="451"/>
      <c r="CQ358" s="451"/>
      <c r="CR358" s="451"/>
      <c r="CS358" s="480">
        <f t="shared" ref="CS358:CS366" si="185">CL358</f>
        <v>0</v>
      </c>
      <c r="CT358" s="480"/>
      <c r="CU358" s="480"/>
      <c r="CV358" s="480"/>
      <c r="CW358" s="480"/>
      <c r="CX358" s="480"/>
      <c r="CY358" s="480"/>
      <c r="DB358" s="543" t="s">
        <v>664</v>
      </c>
      <c r="DC358" s="544"/>
      <c r="DD358" s="544"/>
      <c r="DE358" s="544"/>
      <c r="DF358" s="544"/>
      <c r="DG358" s="544"/>
      <c r="DH358" s="544"/>
      <c r="DI358" s="544"/>
      <c r="DJ358" s="544"/>
      <c r="DK358" s="544"/>
      <c r="DL358" s="544"/>
      <c r="DM358" s="544"/>
      <c r="DN358" s="544"/>
      <c r="DO358" s="544"/>
      <c r="DP358" s="544"/>
      <c r="DQ358" s="544"/>
      <c r="DR358" s="544"/>
      <c r="DS358" s="544"/>
      <c r="DT358" s="544"/>
      <c r="DU358" s="544"/>
      <c r="DV358" s="544"/>
      <c r="DW358" s="545"/>
      <c r="DX358" s="451">
        <v>0</v>
      </c>
      <c r="DY358" s="451"/>
      <c r="DZ358" s="451"/>
      <c r="EA358" s="451"/>
      <c r="EB358" s="451"/>
      <c r="EC358" s="451"/>
      <c r="ED358" s="451"/>
      <c r="EE358" s="451">
        <v>0</v>
      </c>
      <c r="EF358" s="451"/>
      <c r="EG358" s="451"/>
      <c r="EH358" s="451"/>
      <c r="EI358" s="451"/>
      <c r="EJ358" s="451"/>
      <c r="EK358" s="451"/>
      <c r="EL358" s="479">
        <f t="shared" ref="EL358:EL364" si="186">DX358-EE358</f>
        <v>0</v>
      </c>
      <c r="EM358" s="479"/>
      <c r="EN358" s="479"/>
      <c r="EO358" s="479"/>
      <c r="EP358" s="479"/>
      <c r="EQ358" s="479"/>
      <c r="ER358" s="479"/>
      <c r="ES358" s="451">
        <v>0</v>
      </c>
      <c r="ET358" s="451"/>
      <c r="EU358" s="451"/>
      <c r="EV358" s="451"/>
      <c r="EW358" s="451"/>
      <c r="EX358" s="451"/>
      <c r="EY358" s="451"/>
      <c r="EZ358" s="92"/>
      <c r="FA358" s="92"/>
      <c r="FB358" s="92"/>
      <c r="FC358" s="451">
        <v>0</v>
      </c>
      <c r="FD358" s="451"/>
      <c r="FE358" s="451"/>
      <c r="FF358" s="451"/>
      <c r="FG358" s="451">
        <v>0</v>
      </c>
      <c r="FH358" s="451"/>
      <c r="FI358" s="451"/>
      <c r="FJ358" s="451"/>
      <c r="FK358" s="479">
        <f t="shared" ref="FK358:FK364" si="187">FC358-FG358+ES358+EL358+EE358-DX358</f>
        <v>0</v>
      </c>
      <c r="FL358" s="479"/>
      <c r="FM358" s="479"/>
      <c r="FN358" s="479"/>
      <c r="FO358" s="479"/>
      <c r="FP358" s="479"/>
      <c r="FQ358" s="479"/>
      <c r="FR358" s="451">
        <v>0</v>
      </c>
      <c r="FS358" s="451"/>
      <c r="FT358" s="451"/>
      <c r="FU358" s="451"/>
      <c r="FV358" s="451"/>
      <c r="FW358" s="451"/>
      <c r="FX358" s="451"/>
      <c r="FY358" s="451">
        <v>0</v>
      </c>
      <c r="FZ358" s="451"/>
      <c r="GA358" s="451"/>
      <c r="GB358" s="451"/>
      <c r="GC358" s="451"/>
      <c r="GD358" s="451"/>
      <c r="GE358" s="451"/>
      <c r="GF358" s="480">
        <f t="shared" ref="GF358:GF364" si="188">FK358-FR358-FY358</f>
        <v>0</v>
      </c>
      <c r="GG358" s="480"/>
      <c r="GH358" s="480"/>
      <c r="GI358" s="480"/>
      <c r="GJ358" s="480"/>
      <c r="GK358" s="480"/>
      <c r="GL358" s="480"/>
      <c r="GM358" s="451">
        <v>0</v>
      </c>
      <c r="GN358" s="451"/>
      <c r="GO358" s="451"/>
      <c r="GP358" s="451"/>
      <c r="GQ358" s="451"/>
      <c r="GR358" s="451"/>
      <c r="GS358" s="451"/>
      <c r="GT358" s="480">
        <f t="shared" ref="GT358:GT364" si="189">GM358</f>
        <v>0</v>
      </c>
      <c r="GU358" s="480"/>
      <c r="GV358" s="480"/>
      <c r="GW358" s="480"/>
      <c r="GX358" s="480"/>
      <c r="GY358" s="480"/>
      <c r="GZ358" s="480"/>
    </row>
    <row r="359" spans="2:208" ht="12.75" customHeight="1">
      <c r="B359" s="543" t="s">
        <v>618</v>
      </c>
      <c r="C359" s="544"/>
      <c r="D359" s="544"/>
      <c r="E359" s="544"/>
      <c r="F359" s="544"/>
      <c r="G359" s="544"/>
      <c r="H359" s="544"/>
      <c r="I359" s="544"/>
      <c r="J359" s="544"/>
      <c r="K359" s="544"/>
      <c r="L359" s="544"/>
      <c r="M359" s="544"/>
      <c r="N359" s="544"/>
      <c r="O359" s="544"/>
      <c r="P359" s="544"/>
      <c r="Q359" s="544"/>
      <c r="R359" s="544"/>
      <c r="S359" s="544"/>
      <c r="T359" s="544"/>
      <c r="U359" s="544"/>
      <c r="V359" s="544"/>
      <c r="W359" s="545"/>
      <c r="X359" s="451">
        <v>0</v>
      </c>
      <c r="Y359" s="451"/>
      <c r="Z359" s="451"/>
      <c r="AA359" s="451"/>
      <c r="AB359" s="451"/>
      <c r="AC359" s="451"/>
      <c r="AD359" s="451"/>
      <c r="AE359" s="451">
        <v>0</v>
      </c>
      <c r="AF359" s="451"/>
      <c r="AG359" s="451"/>
      <c r="AH359" s="451"/>
      <c r="AI359" s="451"/>
      <c r="AJ359" s="451"/>
      <c r="AK359" s="451"/>
      <c r="AL359" s="479">
        <f t="shared" si="182"/>
        <v>0</v>
      </c>
      <c r="AM359" s="479"/>
      <c r="AN359" s="479"/>
      <c r="AO359" s="479"/>
      <c r="AP359" s="479"/>
      <c r="AQ359" s="479"/>
      <c r="AR359" s="479"/>
      <c r="AS359" s="451">
        <v>0</v>
      </c>
      <c r="AT359" s="451"/>
      <c r="AU359" s="451"/>
      <c r="AV359" s="451"/>
      <c r="AW359" s="451"/>
      <c r="AX359" s="451"/>
      <c r="AY359" s="451"/>
      <c r="AZ359" s="92"/>
      <c r="BA359" s="92"/>
      <c r="BB359" s="451">
        <v>0</v>
      </c>
      <c r="BC359" s="451"/>
      <c r="BD359" s="451"/>
      <c r="BE359" s="451"/>
      <c r="BF359" s="451">
        <v>0</v>
      </c>
      <c r="BG359" s="451"/>
      <c r="BH359" s="451"/>
      <c r="BI359" s="451"/>
      <c r="BJ359" s="479">
        <f t="shared" si="183"/>
        <v>0</v>
      </c>
      <c r="BK359" s="479"/>
      <c r="BL359" s="479"/>
      <c r="BM359" s="479"/>
      <c r="BN359" s="479"/>
      <c r="BO359" s="479"/>
      <c r="BP359" s="479"/>
      <c r="BQ359" s="451">
        <v>0</v>
      </c>
      <c r="BR359" s="451"/>
      <c r="BS359" s="451"/>
      <c r="BT359" s="451"/>
      <c r="BU359" s="451"/>
      <c r="BV359" s="451"/>
      <c r="BW359" s="451"/>
      <c r="BX359" s="451">
        <v>0</v>
      </c>
      <c r="BY359" s="451"/>
      <c r="BZ359" s="451"/>
      <c r="CA359" s="451"/>
      <c r="CB359" s="451"/>
      <c r="CC359" s="451"/>
      <c r="CD359" s="451"/>
      <c r="CE359" s="480">
        <f t="shared" si="184"/>
        <v>0</v>
      </c>
      <c r="CF359" s="480"/>
      <c r="CG359" s="480"/>
      <c r="CH359" s="480"/>
      <c r="CI359" s="480"/>
      <c r="CJ359" s="480"/>
      <c r="CK359" s="480"/>
      <c r="CL359" s="451">
        <v>0</v>
      </c>
      <c r="CM359" s="451"/>
      <c r="CN359" s="451"/>
      <c r="CO359" s="451"/>
      <c r="CP359" s="451"/>
      <c r="CQ359" s="451"/>
      <c r="CR359" s="451"/>
      <c r="CS359" s="480">
        <f t="shared" si="185"/>
        <v>0</v>
      </c>
      <c r="CT359" s="480"/>
      <c r="CU359" s="480"/>
      <c r="CV359" s="480"/>
      <c r="CW359" s="480"/>
      <c r="CX359" s="480"/>
      <c r="CY359" s="480"/>
      <c r="DB359" s="543" t="s">
        <v>665</v>
      </c>
      <c r="DC359" s="544"/>
      <c r="DD359" s="544"/>
      <c r="DE359" s="544"/>
      <c r="DF359" s="544"/>
      <c r="DG359" s="544"/>
      <c r="DH359" s="544"/>
      <c r="DI359" s="544"/>
      <c r="DJ359" s="544"/>
      <c r="DK359" s="544"/>
      <c r="DL359" s="544"/>
      <c r="DM359" s="544"/>
      <c r="DN359" s="544"/>
      <c r="DO359" s="544"/>
      <c r="DP359" s="544"/>
      <c r="DQ359" s="544"/>
      <c r="DR359" s="544"/>
      <c r="DS359" s="544"/>
      <c r="DT359" s="544"/>
      <c r="DU359" s="544"/>
      <c r="DV359" s="544"/>
      <c r="DW359" s="545"/>
      <c r="DX359" s="451">
        <v>0</v>
      </c>
      <c r="DY359" s="451"/>
      <c r="DZ359" s="451"/>
      <c r="EA359" s="451"/>
      <c r="EB359" s="451"/>
      <c r="EC359" s="451"/>
      <c r="ED359" s="451"/>
      <c r="EE359" s="451">
        <v>0</v>
      </c>
      <c r="EF359" s="451"/>
      <c r="EG359" s="451"/>
      <c r="EH359" s="451"/>
      <c r="EI359" s="451"/>
      <c r="EJ359" s="451"/>
      <c r="EK359" s="451"/>
      <c r="EL359" s="479">
        <f t="shared" si="186"/>
        <v>0</v>
      </c>
      <c r="EM359" s="479"/>
      <c r="EN359" s="479"/>
      <c r="EO359" s="479"/>
      <c r="EP359" s="479"/>
      <c r="EQ359" s="479"/>
      <c r="ER359" s="479"/>
      <c r="ES359" s="451">
        <v>0</v>
      </c>
      <c r="ET359" s="451"/>
      <c r="EU359" s="451"/>
      <c r="EV359" s="451"/>
      <c r="EW359" s="451"/>
      <c r="EX359" s="451"/>
      <c r="EY359" s="451"/>
      <c r="EZ359" s="92"/>
      <c r="FA359" s="92"/>
      <c r="FB359" s="92"/>
      <c r="FC359" s="451">
        <v>0</v>
      </c>
      <c r="FD359" s="451"/>
      <c r="FE359" s="451"/>
      <c r="FF359" s="451"/>
      <c r="FG359" s="451">
        <v>0</v>
      </c>
      <c r="FH359" s="451"/>
      <c r="FI359" s="451"/>
      <c r="FJ359" s="451"/>
      <c r="FK359" s="479">
        <f t="shared" si="187"/>
        <v>0</v>
      </c>
      <c r="FL359" s="479"/>
      <c r="FM359" s="479"/>
      <c r="FN359" s="479"/>
      <c r="FO359" s="479"/>
      <c r="FP359" s="479"/>
      <c r="FQ359" s="479"/>
      <c r="FR359" s="451">
        <v>0</v>
      </c>
      <c r="FS359" s="451"/>
      <c r="FT359" s="451"/>
      <c r="FU359" s="451"/>
      <c r="FV359" s="451"/>
      <c r="FW359" s="451"/>
      <c r="FX359" s="451"/>
      <c r="FY359" s="451">
        <v>0</v>
      </c>
      <c r="FZ359" s="451"/>
      <c r="GA359" s="451"/>
      <c r="GB359" s="451"/>
      <c r="GC359" s="451"/>
      <c r="GD359" s="451"/>
      <c r="GE359" s="451"/>
      <c r="GF359" s="480">
        <f t="shared" si="188"/>
        <v>0</v>
      </c>
      <c r="GG359" s="480"/>
      <c r="GH359" s="480"/>
      <c r="GI359" s="480"/>
      <c r="GJ359" s="480"/>
      <c r="GK359" s="480"/>
      <c r="GL359" s="480"/>
      <c r="GM359" s="451">
        <v>0</v>
      </c>
      <c r="GN359" s="451"/>
      <c r="GO359" s="451"/>
      <c r="GP359" s="451"/>
      <c r="GQ359" s="451"/>
      <c r="GR359" s="451"/>
      <c r="GS359" s="451"/>
      <c r="GT359" s="480">
        <f t="shared" si="189"/>
        <v>0</v>
      </c>
      <c r="GU359" s="480"/>
      <c r="GV359" s="480"/>
      <c r="GW359" s="480"/>
      <c r="GX359" s="480"/>
      <c r="GY359" s="480"/>
      <c r="GZ359" s="480"/>
    </row>
    <row r="360" spans="2:208" ht="12.75" customHeight="1">
      <c r="B360" s="543" t="s">
        <v>619</v>
      </c>
      <c r="C360" s="544"/>
      <c r="D360" s="544"/>
      <c r="E360" s="544"/>
      <c r="F360" s="544"/>
      <c r="G360" s="544"/>
      <c r="H360" s="544"/>
      <c r="I360" s="544"/>
      <c r="J360" s="544"/>
      <c r="K360" s="544"/>
      <c r="L360" s="544"/>
      <c r="M360" s="544"/>
      <c r="N360" s="544"/>
      <c r="O360" s="544"/>
      <c r="P360" s="544"/>
      <c r="Q360" s="544"/>
      <c r="R360" s="544"/>
      <c r="S360" s="544"/>
      <c r="T360" s="544"/>
      <c r="U360" s="544"/>
      <c r="V360" s="544"/>
      <c r="W360" s="545"/>
      <c r="X360" s="451">
        <v>0</v>
      </c>
      <c r="Y360" s="451"/>
      <c r="Z360" s="451"/>
      <c r="AA360" s="451"/>
      <c r="AB360" s="451"/>
      <c r="AC360" s="451"/>
      <c r="AD360" s="451"/>
      <c r="AE360" s="451">
        <v>0</v>
      </c>
      <c r="AF360" s="451"/>
      <c r="AG360" s="451"/>
      <c r="AH360" s="451"/>
      <c r="AI360" s="451"/>
      <c r="AJ360" s="451"/>
      <c r="AK360" s="451"/>
      <c r="AL360" s="479">
        <f t="shared" si="182"/>
        <v>0</v>
      </c>
      <c r="AM360" s="479"/>
      <c r="AN360" s="479"/>
      <c r="AO360" s="479"/>
      <c r="AP360" s="479"/>
      <c r="AQ360" s="479"/>
      <c r="AR360" s="479"/>
      <c r="AS360" s="451">
        <v>0</v>
      </c>
      <c r="AT360" s="451"/>
      <c r="AU360" s="451"/>
      <c r="AV360" s="451"/>
      <c r="AW360" s="451"/>
      <c r="AX360" s="451"/>
      <c r="AY360" s="451"/>
      <c r="AZ360" s="92"/>
      <c r="BA360" s="92"/>
      <c r="BB360" s="451">
        <v>0</v>
      </c>
      <c r="BC360" s="451"/>
      <c r="BD360" s="451"/>
      <c r="BE360" s="451"/>
      <c r="BF360" s="451">
        <v>0</v>
      </c>
      <c r="BG360" s="451"/>
      <c r="BH360" s="451"/>
      <c r="BI360" s="451"/>
      <c r="BJ360" s="479">
        <f t="shared" si="183"/>
        <v>0</v>
      </c>
      <c r="BK360" s="479"/>
      <c r="BL360" s="479"/>
      <c r="BM360" s="479"/>
      <c r="BN360" s="479"/>
      <c r="BO360" s="479"/>
      <c r="BP360" s="479"/>
      <c r="BQ360" s="451">
        <v>0</v>
      </c>
      <c r="BR360" s="451"/>
      <c r="BS360" s="451"/>
      <c r="BT360" s="451"/>
      <c r="BU360" s="451"/>
      <c r="BV360" s="451"/>
      <c r="BW360" s="451"/>
      <c r="BX360" s="451">
        <v>0</v>
      </c>
      <c r="BY360" s="451"/>
      <c r="BZ360" s="451"/>
      <c r="CA360" s="451"/>
      <c r="CB360" s="451"/>
      <c r="CC360" s="451"/>
      <c r="CD360" s="451"/>
      <c r="CE360" s="480">
        <f t="shared" si="184"/>
        <v>0</v>
      </c>
      <c r="CF360" s="480"/>
      <c r="CG360" s="480"/>
      <c r="CH360" s="480"/>
      <c r="CI360" s="480"/>
      <c r="CJ360" s="480"/>
      <c r="CK360" s="480"/>
      <c r="CL360" s="451">
        <v>0</v>
      </c>
      <c r="CM360" s="451"/>
      <c r="CN360" s="451"/>
      <c r="CO360" s="451"/>
      <c r="CP360" s="451"/>
      <c r="CQ360" s="451"/>
      <c r="CR360" s="451"/>
      <c r="CS360" s="480">
        <f t="shared" si="185"/>
        <v>0</v>
      </c>
      <c r="CT360" s="480"/>
      <c r="CU360" s="480"/>
      <c r="CV360" s="480"/>
      <c r="CW360" s="480"/>
      <c r="CX360" s="480"/>
      <c r="CY360" s="480"/>
      <c r="DB360" s="543" t="s">
        <v>666</v>
      </c>
      <c r="DC360" s="544"/>
      <c r="DD360" s="544"/>
      <c r="DE360" s="544"/>
      <c r="DF360" s="544"/>
      <c r="DG360" s="544"/>
      <c r="DH360" s="544"/>
      <c r="DI360" s="544"/>
      <c r="DJ360" s="544"/>
      <c r="DK360" s="544"/>
      <c r="DL360" s="544"/>
      <c r="DM360" s="544"/>
      <c r="DN360" s="544"/>
      <c r="DO360" s="544"/>
      <c r="DP360" s="544"/>
      <c r="DQ360" s="544"/>
      <c r="DR360" s="544"/>
      <c r="DS360" s="544"/>
      <c r="DT360" s="544"/>
      <c r="DU360" s="544"/>
      <c r="DV360" s="544"/>
      <c r="DW360" s="545"/>
      <c r="DX360" s="451">
        <v>0</v>
      </c>
      <c r="DY360" s="451"/>
      <c r="DZ360" s="451"/>
      <c r="EA360" s="451"/>
      <c r="EB360" s="451"/>
      <c r="EC360" s="451"/>
      <c r="ED360" s="451"/>
      <c r="EE360" s="451">
        <v>0</v>
      </c>
      <c r="EF360" s="451"/>
      <c r="EG360" s="451"/>
      <c r="EH360" s="451"/>
      <c r="EI360" s="451"/>
      <c r="EJ360" s="451"/>
      <c r="EK360" s="451"/>
      <c r="EL360" s="479">
        <f t="shared" si="186"/>
        <v>0</v>
      </c>
      <c r="EM360" s="479"/>
      <c r="EN360" s="479"/>
      <c r="EO360" s="479"/>
      <c r="EP360" s="479"/>
      <c r="EQ360" s="479"/>
      <c r="ER360" s="479"/>
      <c r="ES360" s="451">
        <v>0</v>
      </c>
      <c r="ET360" s="451"/>
      <c r="EU360" s="451"/>
      <c r="EV360" s="451"/>
      <c r="EW360" s="451"/>
      <c r="EX360" s="451"/>
      <c r="EY360" s="451"/>
      <c r="EZ360" s="92"/>
      <c r="FA360" s="92"/>
      <c r="FB360" s="92"/>
      <c r="FC360" s="451">
        <v>0</v>
      </c>
      <c r="FD360" s="451"/>
      <c r="FE360" s="451"/>
      <c r="FF360" s="451"/>
      <c r="FG360" s="451">
        <v>0</v>
      </c>
      <c r="FH360" s="451"/>
      <c r="FI360" s="451"/>
      <c r="FJ360" s="451"/>
      <c r="FK360" s="479">
        <f t="shared" si="187"/>
        <v>0</v>
      </c>
      <c r="FL360" s="479"/>
      <c r="FM360" s="479"/>
      <c r="FN360" s="479"/>
      <c r="FO360" s="479"/>
      <c r="FP360" s="479"/>
      <c r="FQ360" s="479"/>
      <c r="FR360" s="451">
        <v>0</v>
      </c>
      <c r="FS360" s="451"/>
      <c r="FT360" s="451"/>
      <c r="FU360" s="451"/>
      <c r="FV360" s="451"/>
      <c r="FW360" s="451"/>
      <c r="FX360" s="451"/>
      <c r="FY360" s="451">
        <v>0</v>
      </c>
      <c r="FZ360" s="451"/>
      <c r="GA360" s="451"/>
      <c r="GB360" s="451"/>
      <c r="GC360" s="451"/>
      <c r="GD360" s="451"/>
      <c r="GE360" s="451"/>
      <c r="GF360" s="480">
        <f t="shared" si="188"/>
        <v>0</v>
      </c>
      <c r="GG360" s="480"/>
      <c r="GH360" s="480"/>
      <c r="GI360" s="480"/>
      <c r="GJ360" s="480"/>
      <c r="GK360" s="480"/>
      <c r="GL360" s="480"/>
      <c r="GM360" s="451">
        <v>0</v>
      </c>
      <c r="GN360" s="451"/>
      <c r="GO360" s="451"/>
      <c r="GP360" s="451"/>
      <c r="GQ360" s="451"/>
      <c r="GR360" s="451"/>
      <c r="GS360" s="451"/>
      <c r="GT360" s="480">
        <f t="shared" si="189"/>
        <v>0</v>
      </c>
      <c r="GU360" s="480"/>
      <c r="GV360" s="480"/>
      <c r="GW360" s="480"/>
      <c r="GX360" s="480"/>
      <c r="GY360" s="480"/>
      <c r="GZ360" s="480"/>
    </row>
    <row r="361" spans="2:208" ht="12.75" customHeight="1">
      <c r="B361" s="543" t="s">
        <v>620</v>
      </c>
      <c r="C361" s="544"/>
      <c r="D361" s="544"/>
      <c r="E361" s="544"/>
      <c r="F361" s="544"/>
      <c r="G361" s="544"/>
      <c r="H361" s="544"/>
      <c r="I361" s="544"/>
      <c r="J361" s="544"/>
      <c r="K361" s="544"/>
      <c r="L361" s="544"/>
      <c r="M361" s="544"/>
      <c r="N361" s="544"/>
      <c r="O361" s="544"/>
      <c r="P361" s="544"/>
      <c r="Q361" s="544"/>
      <c r="R361" s="544"/>
      <c r="S361" s="544"/>
      <c r="T361" s="544"/>
      <c r="U361" s="544"/>
      <c r="V361" s="544"/>
      <c r="W361" s="545"/>
      <c r="X361" s="451">
        <v>0</v>
      </c>
      <c r="Y361" s="451"/>
      <c r="Z361" s="451"/>
      <c r="AA361" s="451"/>
      <c r="AB361" s="451"/>
      <c r="AC361" s="451"/>
      <c r="AD361" s="451"/>
      <c r="AE361" s="451">
        <v>0</v>
      </c>
      <c r="AF361" s="451"/>
      <c r="AG361" s="451"/>
      <c r="AH361" s="451"/>
      <c r="AI361" s="451"/>
      <c r="AJ361" s="451"/>
      <c r="AK361" s="451"/>
      <c r="AL361" s="479">
        <f t="shared" si="182"/>
        <v>0</v>
      </c>
      <c r="AM361" s="479"/>
      <c r="AN361" s="479"/>
      <c r="AO361" s="479"/>
      <c r="AP361" s="479"/>
      <c r="AQ361" s="479"/>
      <c r="AR361" s="479"/>
      <c r="AS361" s="451">
        <v>0</v>
      </c>
      <c r="AT361" s="451"/>
      <c r="AU361" s="451"/>
      <c r="AV361" s="451"/>
      <c r="AW361" s="451"/>
      <c r="AX361" s="451"/>
      <c r="AY361" s="451"/>
      <c r="AZ361" s="92"/>
      <c r="BA361" s="92"/>
      <c r="BB361" s="451">
        <v>0</v>
      </c>
      <c r="BC361" s="451"/>
      <c r="BD361" s="451"/>
      <c r="BE361" s="451"/>
      <c r="BF361" s="451">
        <v>0</v>
      </c>
      <c r="BG361" s="451"/>
      <c r="BH361" s="451"/>
      <c r="BI361" s="451"/>
      <c r="BJ361" s="479">
        <f t="shared" si="183"/>
        <v>0</v>
      </c>
      <c r="BK361" s="479"/>
      <c r="BL361" s="479"/>
      <c r="BM361" s="479"/>
      <c r="BN361" s="479"/>
      <c r="BO361" s="479"/>
      <c r="BP361" s="479"/>
      <c r="BQ361" s="451">
        <v>0</v>
      </c>
      <c r="BR361" s="451"/>
      <c r="BS361" s="451"/>
      <c r="BT361" s="451"/>
      <c r="BU361" s="451"/>
      <c r="BV361" s="451"/>
      <c r="BW361" s="451"/>
      <c r="BX361" s="451">
        <v>0</v>
      </c>
      <c r="BY361" s="451"/>
      <c r="BZ361" s="451"/>
      <c r="CA361" s="451"/>
      <c r="CB361" s="451"/>
      <c r="CC361" s="451"/>
      <c r="CD361" s="451"/>
      <c r="CE361" s="480">
        <f t="shared" si="184"/>
        <v>0</v>
      </c>
      <c r="CF361" s="480"/>
      <c r="CG361" s="480"/>
      <c r="CH361" s="480"/>
      <c r="CI361" s="480"/>
      <c r="CJ361" s="480"/>
      <c r="CK361" s="480"/>
      <c r="CL361" s="451">
        <v>0</v>
      </c>
      <c r="CM361" s="451"/>
      <c r="CN361" s="451"/>
      <c r="CO361" s="451"/>
      <c r="CP361" s="451"/>
      <c r="CQ361" s="451"/>
      <c r="CR361" s="451"/>
      <c r="CS361" s="480">
        <f t="shared" si="185"/>
        <v>0</v>
      </c>
      <c r="CT361" s="480"/>
      <c r="CU361" s="480"/>
      <c r="CV361" s="480"/>
      <c r="CW361" s="480"/>
      <c r="CX361" s="480"/>
      <c r="CY361" s="480"/>
      <c r="DB361" s="543" t="s">
        <v>667</v>
      </c>
      <c r="DC361" s="544"/>
      <c r="DD361" s="544"/>
      <c r="DE361" s="544"/>
      <c r="DF361" s="544"/>
      <c r="DG361" s="544"/>
      <c r="DH361" s="544"/>
      <c r="DI361" s="544"/>
      <c r="DJ361" s="544"/>
      <c r="DK361" s="544"/>
      <c r="DL361" s="544"/>
      <c r="DM361" s="544"/>
      <c r="DN361" s="544"/>
      <c r="DO361" s="544"/>
      <c r="DP361" s="544"/>
      <c r="DQ361" s="544"/>
      <c r="DR361" s="544"/>
      <c r="DS361" s="544"/>
      <c r="DT361" s="544"/>
      <c r="DU361" s="544"/>
      <c r="DV361" s="544"/>
      <c r="DW361" s="545"/>
      <c r="DX361" s="451">
        <v>0</v>
      </c>
      <c r="DY361" s="451"/>
      <c r="DZ361" s="451"/>
      <c r="EA361" s="451"/>
      <c r="EB361" s="451"/>
      <c r="EC361" s="451"/>
      <c r="ED361" s="451"/>
      <c r="EE361" s="451">
        <v>0</v>
      </c>
      <c r="EF361" s="451"/>
      <c r="EG361" s="451"/>
      <c r="EH361" s="451"/>
      <c r="EI361" s="451"/>
      <c r="EJ361" s="451"/>
      <c r="EK361" s="451"/>
      <c r="EL361" s="479">
        <f t="shared" si="186"/>
        <v>0</v>
      </c>
      <c r="EM361" s="479"/>
      <c r="EN361" s="479"/>
      <c r="EO361" s="479"/>
      <c r="EP361" s="479"/>
      <c r="EQ361" s="479"/>
      <c r="ER361" s="479"/>
      <c r="ES361" s="451">
        <v>0</v>
      </c>
      <c r="ET361" s="451"/>
      <c r="EU361" s="451"/>
      <c r="EV361" s="451"/>
      <c r="EW361" s="451"/>
      <c r="EX361" s="451"/>
      <c r="EY361" s="451"/>
      <c r="EZ361" s="92"/>
      <c r="FA361" s="92"/>
      <c r="FB361" s="92"/>
      <c r="FC361" s="451">
        <v>0</v>
      </c>
      <c r="FD361" s="451"/>
      <c r="FE361" s="451"/>
      <c r="FF361" s="451"/>
      <c r="FG361" s="451">
        <v>0</v>
      </c>
      <c r="FH361" s="451"/>
      <c r="FI361" s="451"/>
      <c r="FJ361" s="451"/>
      <c r="FK361" s="479">
        <f t="shared" si="187"/>
        <v>0</v>
      </c>
      <c r="FL361" s="479"/>
      <c r="FM361" s="479"/>
      <c r="FN361" s="479"/>
      <c r="FO361" s="479"/>
      <c r="FP361" s="479"/>
      <c r="FQ361" s="479"/>
      <c r="FR361" s="451">
        <v>0</v>
      </c>
      <c r="FS361" s="451"/>
      <c r="FT361" s="451"/>
      <c r="FU361" s="451"/>
      <c r="FV361" s="451"/>
      <c r="FW361" s="451"/>
      <c r="FX361" s="451"/>
      <c r="FY361" s="451">
        <v>0</v>
      </c>
      <c r="FZ361" s="451"/>
      <c r="GA361" s="451"/>
      <c r="GB361" s="451"/>
      <c r="GC361" s="451"/>
      <c r="GD361" s="451"/>
      <c r="GE361" s="451"/>
      <c r="GF361" s="480">
        <f t="shared" si="188"/>
        <v>0</v>
      </c>
      <c r="GG361" s="480"/>
      <c r="GH361" s="480"/>
      <c r="GI361" s="480"/>
      <c r="GJ361" s="480"/>
      <c r="GK361" s="480"/>
      <c r="GL361" s="480"/>
      <c r="GM361" s="451">
        <v>0</v>
      </c>
      <c r="GN361" s="451"/>
      <c r="GO361" s="451"/>
      <c r="GP361" s="451"/>
      <c r="GQ361" s="451"/>
      <c r="GR361" s="451"/>
      <c r="GS361" s="451"/>
      <c r="GT361" s="480">
        <f t="shared" si="189"/>
        <v>0</v>
      </c>
      <c r="GU361" s="480"/>
      <c r="GV361" s="480"/>
      <c r="GW361" s="480"/>
      <c r="GX361" s="480"/>
      <c r="GY361" s="480"/>
      <c r="GZ361" s="480"/>
    </row>
    <row r="362" spans="2:208" ht="12.75" customHeight="1">
      <c r="B362" s="543" t="s">
        <v>621</v>
      </c>
      <c r="C362" s="544"/>
      <c r="D362" s="544"/>
      <c r="E362" s="544"/>
      <c r="F362" s="544"/>
      <c r="G362" s="544"/>
      <c r="H362" s="544"/>
      <c r="I362" s="544"/>
      <c r="J362" s="544"/>
      <c r="K362" s="544"/>
      <c r="L362" s="544"/>
      <c r="M362" s="544"/>
      <c r="N362" s="544"/>
      <c r="O362" s="544"/>
      <c r="P362" s="544"/>
      <c r="Q362" s="544"/>
      <c r="R362" s="544"/>
      <c r="S362" s="544"/>
      <c r="T362" s="544"/>
      <c r="U362" s="544"/>
      <c r="V362" s="544"/>
      <c r="W362" s="545"/>
      <c r="X362" s="451">
        <v>0</v>
      </c>
      <c r="Y362" s="451"/>
      <c r="Z362" s="451"/>
      <c r="AA362" s="451"/>
      <c r="AB362" s="451"/>
      <c r="AC362" s="451"/>
      <c r="AD362" s="451"/>
      <c r="AE362" s="451">
        <v>0</v>
      </c>
      <c r="AF362" s="451"/>
      <c r="AG362" s="451"/>
      <c r="AH362" s="451"/>
      <c r="AI362" s="451"/>
      <c r="AJ362" s="451"/>
      <c r="AK362" s="451"/>
      <c r="AL362" s="479">
        <f t="shared" si="182"/>
        <v>0</v>
      </c>
      <c r="AM362" s="479"/>
      <c r="AN362" s="479"/>
      <c r="AO362" s="479"/>
      <c r="AP362" s="479"/>
      <c r="AQ362" s="479"/>
      <c r="AR362" s="479"/>
      <c r="AS362" s="451">
        <v>0</v>
      </c>
      <c r="AT362" s="451"/>
      <c r="AU362" s="451"/>
      <c r="AV362" s="451"/>
      <c r="AW362" s="451"/>
      <c r="AX362" s="451"/>
      <c r="AY362" s="451"/>
      <c r="AZ362" s="92"/>
      <c r="BA362" s="92"/>
      <c r="BB362" s="451">
        <v>0</v>
      </c>
      <c r="BC362" s="451"/>
      <c r="BD362" s="451"/>
      <c r="BE362" s="451"/>
      <c r="BF362" s="451">
        <v>0</v>
      </c>
      <c r="BG362" s="451"/>
      <c r="BH362" s="451"/>
      <c r="BI362" s="451"/>
      <c r="BJ362" s="479">
        <f t="shared" si="183"/>
        <v>0</v>
      </c>
      <c r="BK362" s="479"/>
      <c r="BL362" s="479"/>
      <c r="BM362" s="479"/>
      <c r="BN362" s="479"/>
      <c r="BO362" s="479"/>
      <c r="BP362" s="479"/>
      <c r="BQ362" s="451">
        <v>0</v>
      </c>
      <c r="BR362" s="451"/>
      <c r="BS362" s="451"/>
      <c r="BT362" s="451"/>
      <c r="BU362" s="451"/>
      <c r="BV362" s="451"/>
      <c r="BW362" s="451"/>
      <c r="BX362" s="451">
        <v>0</v>
      </c>
      <c r="BY362" s="451"/>
      <c r="BZ362" s="451"/>
      <c r="CA362" s="451"/>
      <c r="CB362" s="451"/>
      <c r="CC362" s="451"/>
      <c r="CD362" s="451"/>
      <c r="CE362" s="480">
        <f t="shared" si="184"/>
        <v>0</v>
      </c>
      <c r="CF362" s="480"/>
      <c r="CG362" s="480"/>
      <c r="CH362" s="480"/>
      <c r="CI362" s="480"/>
      <c r="CJ362" s="480"/>
      <c r="CK362" s="480"/>
      <c r="CL362" s="451">
        <v>0</v>
      </c>
      <c r="CM362" s="451"/>
      <c r="CN362" s="451"/>
      <c r="CO362" s="451"/>
      <c r="CP362" s="451"/>
      <c r="CQ362" s="451"/>
      <c r="CR362" s="451"/>
      <c r="CS362" s="480">
        <f t="shared" si="185"/>
        <v>0</v>
      </c>
      <c r="CT362" s="480"/>
      <c r="CU362" s="480"/>
      <c r="CV362" s="480"/>
      <c r="CW362" s="480"/>
      <c r="CX362" s="480"/>
      <c r="CY362" s="480"/>
      <c r="DB362" s="543" t="s">
        <v>668</v>
      </c>
      <c r="DC362" s="544"/>
      <c r="DD362" s="544"/>
      <c r="DE362" s="544"/>
      <c r="DF362" s="544"/>
      <c r="DG362" s="544"/>
      <c r="DH362" s="544"/>
      <c r="DI362" s="544"/>
      <c r="DJ362" s="544"/>
      <c r="DK362" s="544"/>
      <c r="DL362" s="544"/>
      <c r="DM362" s="544"/>
      <c r="DN362" s="544"/>
      <c r="DO362" s="544"/>
      <c r="DP362" s="544"/>
      <c r="DQ362" s="544"/>
      <c r="DR362" s="544"/>
      <c r="DS362" s="544"/>
      <c r="DT362" s="544"/>
      <c r="DU362" s="544"/>
      <c r="DV362" s="544"/>
      <c r="DW362" s="545"/>
      <c r="DX362" s="451">
        <v>0</v>
      </c>
      <c r="DY362" s="451"/>
      <c r="DZ362" s="451"/>
      <c r="EA362" s="451"/>
      <c r="EB362" s="451"/>
      <c r="EC362" s="451"/>
      <c r="ED362" s="451"/>
      <c r="EE362" s="451">
        <v>0</v>
      </c>
      <c r="EF362" s="451"/>
      <c r="EG362" s="451"/>
      <c r="EH362" s="451"/>
      <c r="EI362" s="451"/>
      <c r="EJ362" s="451"/>
      <c r="EK362" s="451"/>
      <c r="EL362" s="479">
        <f t="shared" si="186"/>
        <v>0</v>
      </c>
      <c r="EM362" s="479"/>
      <c r="EN362" s="479"/>
      <c r="EO362" s="479"/>
      <c r="EP362" s="479"/>
      <c r="EQ362" s="479"/>
      <c r="ER362" s="479"/>
      <c r="ES362" s="451">
        <v>0</v>
      </c>
      <c r="ET362" s="451"/>
      <c r="EU362" s="451"/>
      <c r="EV362" s="451"/>
      <c r="EW362" s="451"/>
      <c r="EX362" s="451"/>
      <c r="EY362" s="451"/>
      <c r="EZ362" s="92"/>
      <c r="FA362" s="92"/>
      <c r="FB362" s="92"/>
      <c r="FC362" s="451">
        <v>0</v>
      </c>
      <c r="FD362" s="451"/>
      <c r="FE362" s="451"/>
      <c r="FF362" s="451"/>
      <c r="FG362" s="451">
        <v>0</v>
      </c>
      <c r="FH362" s="451"/>
      <c r="FI362" s="451"/>
      <c r="FJ362" s="451"/>
      <c r="FK362" s="479">
        <f t="shared" si="187"/>
        <v>0</v>
      </c>
      <c r="FL362" s="479"/>
      <c r="FM362" s="479"/>
      <c r="FN362" s="479"/>
      <c r="FO362" s="479"/>
      <c r="FP362" s="479"/>
      <c r="FQ362" s="479"/>
      <c r="FR362" s="451">
        <v>0</v>
      </c>
      <c r="FS362" s="451"/>
      <c r="FT362" s="451"/>
      <c r="FU362" s="451"/>
      <c r="FV362" s="451"/>
      <c r="FW362" s="451"/>
      <c r="FX362" s="451"/>
      <c r="FY362" s="451">
        <v>0</v>
      </c>
      <c r="FZ362" s="451"/>
      <c r="GA362" s="451"/>
      <c r="GB362" s="451"/>
      <c r="GC362" s="451"/>
      <c r="GD362" s="451"/>
      <c r="GE362" s="451"/>
      <c r="GF362" s="480">
        <f t="shared" si="188"/>
        <v>0</v>
      </c>
      <c r="GG362" s="480"/>
      <c r="GH362" s="480"/>
      <c r="GI362" s="480"/>
      <c r="GJ362" s="480"/>
      <c r="GK362" s="480"/>
      <c r="GL362" s="480"/>
      <c r="GM362" s="451">
        <v>0</v>
      </c>
      <c r="GN362" s="451"/>
      <c r="GO362" s="451"/>
      <c r="GP362" s="451"/>
      <c r="GQ362" s="451"/>
      <c r="GR362" s="451"/>
      <c r="GS362" s="451"/>
      <c r="GT362" s="480">
        <f t="shared" si="189"/>
        <v>0</v>
      </c>
      <c r="GU362" s="480"/>
      <c r="GV362" s="480"/>
      <c r="GW362" s="480"/>
      <c r="GX362" s="480"/>
      <c r="GY362" s="480"/>
      <c r="GZ362" s="480"/>
    </row>
    <row r="363" spans="2:208" ht="12.75" customHeight="1">
      <c r="B363" s="543" t="s">
        <v>622</v>
      </c>
      <c r="C363" s="544"/>
      <c r="D363" s="544"/>
      <c r="E363" s="544"/>
      <c r="F363" s="544"/>
      <c r="G363" s="544"/>
      <c r="H363" s="544"/>
      <c r="I363" s="544"/>
      <c r="J363" s="544"/>
      <c r="K363" s="544"/>
      <c r="L363" s="544"/>
      <c r="M363" s="544"/>
      <c r="N363" s="544"/>
      <c r="O363" s="544"/>
      <c r="P363" s="544"/>
      <c r="Q363" s="544"/>
      <c r="R363" s="544"/>
      <c r="S363" s="544"/>
      <c r="T363" s="544"/>
      <c r="U363" s="544"/>
      <c r="V363" s="544"/>
      <c r="W363" s="545"/>
      <c r="X363" s="451">
        <v>0</v>
      </c>
      <c r="Y363" s="451"/>
      <c r="Z363" s="451"/>
      <c r="AA363" s="451"/>
      <c r="AB363" s="451"/>
      <c r="AC363" s="451"/>
      <c r="AD363" s="451"/>
      <c r="AE363" s="451">
        <v>0</v>
      </c>
      <c r="AF363" s="451"/>
      <c r="AG363" s="451"/>
      <c r="AH363" s="451"/>
      <c r="AI363" s="451"/>
      <c r="AJ363" s="451"/>
      <c r="AK363" s="451"/>
      <c r="AL363" s="479">
        <f t="shared" si="182"/>
        <v>0</v>
      </c>
      <c r="AM363" s="479"/>
      <c r="AN363" s="479"/>
      <c r="AO363" s="479"/>
      <c r="AP363" s="479"/>
      <c r="AQ363" s="479"/>
      <c r="AR363" s="479"/>
      <c r="AS363" s="451">
        <v>0</v>
      </c>
      <c r="AT363" s="451"/>
      <c r="AU363" s="451"/>
      <c r="AV363" s="451"/>
      <c r="AW363" s="451"/>
      <c r="AX363" s="451"/>
      <c r="AY363" s="451"/>
      <c r="AZ363" s="92"/>
      <c r="BA363" s="92"/>
      <c r="BB363" s="451">
        <v>0</v>
      </c>
      <c r="BC363" s="451"/>
      <c r="BD363" s="451"/>
      <c r="BE363" s="451"/>
      <c r="BF363" s="451">
        <v>0</v>
      </c>
      <c r="BG363" s="451"/>
      <c r="BH363" s="451"/>
      <c r="BI363" s="451"/>
      <c r="BJ363" s="479">
        <f t="shared" si="183"/>
        <v>0</v>
      </c>
      <c r="BK363" s="479"/>
      <c r="BL363" s="479"/>
      <c r="BM363" s="479"/>
      <c r="BN363" s="479"/>
      <c r="BO363" s="479"/>
      <c r="BP363" s="479"/>
      <c r="BQ363" s="451">
        <v>0</v>
      </c>
      <c r="BR363" s="451"/>
      <c r="BS363" s="451"/>
      <c r="BT363" s="451"/>
      <c r="BU363" s="451"/>
      <c r="BV363" s="451"/>
      <c r="BW363" s="451"/>
      <c r="BX363" s="451">
        <v>0</v>
      </c>
      <c r="BY363" s="451"/>
      <c r="BZ363" s="451"/>
      <c r="CA363" s="451"/>
      <c r="CB363" s="451"/>
      <c r="CC363" s="451"/>
      <c r="CD363" s="451"/>
      <c r="CE363" s="480">
        <f t="shared" si="184"/>
        <v>0</v>
      </c>
      <c r="CF363" s="480"/>
      <c r="CG363" s="480"/>
      <c r="CH363" s="480"/>
      <c r="CI363" s="480"/>
      <c r="CJ363" s="480"/>
      <c r="CK363" s="480"/>
      <c r="CL363" s="451">
        <v>0</v>
      </c>
      <c r="CM363" s="451"/>
      <c r="CN363" s="451"/>
      <c r="CO363" s="451"/>
      <c r="CP363" s="451"/>
      <c r="CQ363" s="451"/>
      <c r="CR363" s="451"/>
      <c r="CS363" s="480">
        <f t="shared" si="185"/>
        <v>0</v>
      </c>
      <c r="CT363" s="480"/>
      <c r="CU363" s="480"/>
      <c r="CV363" s="480"/>
      <c r="CW363" s="480"/>
      <c r="CX363" s="480"/>
      <c r="CY363" s="480"/>
      <c r="DB363" s="543" t="s">
        <v>669</v>
      </c>
      <c r="DC363" s="544"/>
      <c r="DD363" s="544"/>
      <c r="DE363" s="544"/>
      <c r="DF363" s="544"/>
      <c r="DG363" s="544"/>
      <c r="DH363" s="544"/>
      <c r="DI363" s="544"/>
      <c r="DJ363" s="544"/>
      <c r="DK363" s="544"/>
      <c r="DL363" s="544"/>
      <c r="DM363" s="544"/>
      <c r="DN363" s="544"/>
      <c r="DO363" s="544"/>
      <c r="DP363" s="544"/>
      <c r="DQ363" s="544"/>
      <c r="DR363" s="544"/>
      <c r="DS363" s="544"/>
      <c r="DT363" s="544"/>
      <c r="DU363" s="544"/>
      <c r="DV363" s="544"/>
      <c r="DW363" s="545"/>
      <c r="DX363" s="451">
        <v>0</v>
      </c>
      <c r="DY363" s="451"/>
      <c r="DZ363" s="451"/>
      <c r="EA363" s="451"/>
      <c r="EB363" s="451"/>
      <c r="EC363" s="451"/>
      <c r="ED363" s="451"/>
      <c r="EE363" s="451">
        <v>0</v>
      </c>
      <c r="EF363" s="451"/>
      <c r="EG363" s="451"/>
      <c r="EH363" s="451"/>
      <c r="EI363" s="451"/>
      <c r="EJ363" s="451"/>
      <c r="EK363" s="451"/>
      <c r="EL363" s="479">
        <f t="shared" si="186"/>
        <v>0</v>
      </c>
      <c r="EM363" s="479"/>
      <c r="EN363" s="479"/>
      <c r="EO363" s="479"/>
      <c r="EP363" s="479"/>
      <c r="EQ363" s="479"/>
      <c r="ER363" s="479"/>
      <c r="ES363" s="451">
        <v>0</v>
      </c>
      <c r="ET363" s="451"/>
      <c r="EU363" s="451"/>
      <c r="EV363" s="451"/>
      <c r="EW363" s="451"/>
      <c r="EX363" s="451"/>
      <c r="EY363" s="451"/>
      <c r="EZ363" s="92"/>
      <c r="FA363" s="92"/>
      <c r="FB363" s="92"/>
      <c r="FC363" s="451">
        <v>0</v>
      </c>
      <c r="FD363" s="451"/>
      <c r="FE363" s="451"/>
      <c r="FF363" s="451"/>
      <c r="FG363" s="451">
        <v>0</v>
      </c>
      <c r="FH363" s="451"/>
      <c r="FI363" s="451"/>
      <c r="FJ363" s="451"/>
      <c r="FK363" s="479">
        <f t="shared" si="187"/>
        <v>0</v>
      </c>
      <c r="FL363" s="479"/>
      <c r="FM363" s="479"/>
      <c r="FN363" s="479"/>
      <c r="FO363" s="479"/>
      <c r="FP363" s="479"/>
      <c r="FQ363" s="479"/>
      <c r="FR363" s="451">
        <v>0</v>
      </c>
      <c r="FS363" s="451"/>
      <c r="FT363" s="451"/>
      <c r="FU363" s="451"/>
      <c r="FV363" s="451"/>
      <c r="FW363" s="451"/>
      <c r="FX363" s="451"/>
      <c r="FY363" s="451">
        <v>0</v>
      </c>
      <c r="FZ363" s="451"/>
      <c r="GA363" s="451"/>
      <c r="GB363" s="451"/>
      <c r="GC363" s="451"/>
      <c r="GD363" s="451"/>
      <c r="GE363" s="451"/>
      <c r="GF363" s="480">
        <f t="shared" si="188"/>
        <v>0</v>
      </c>
      <c r="GG363" s="480"/>
      <c r="GH363" s="480"/>
      <c r="GI363" s="480"/>
      <c r="GJ363" s="480"/>
      <c r="GK363" s="480"/>
      <c r="GL363" s="480"/>
      <c r="GM363" s="451">
        <v>0</v>
      </c>
      <c r="GN363" s="451"/>
      <c r="GO363" s="451"/>
      <c r="GP363" s="451"/>
      <c r="GQ363" s="451"/>
      <c r="GR363" s="451"/>
      <c r="GS363" s="451"/>
      <c r="GT363" s="480">
        <f t="shared" si="189"/>
        <v>0</v>
      </c>
      <c r="GU363" s="480"/>
      <c r="GV363" s="480"/>
      <c r="GW363" s="480"/>
      <c r="GX363" s="480"/>
      <c r="GY363" s="480"/>
      <c r="GZ363" s="480"/>
    </row>
    <row r="364" spans="2:208" ht="12.75" customHeight="1">
      <c r="B364" s="543" t="s">
        <v>623</v>
      </c>
      <c r="C364" s="544"/>
      <c r="D364" s="544"/>
      <c r="E364" s="544"/>
      <c r="F364" s="544"/>
      <c r="G364" s="544"/>
      <c r="H364" s="544"/>
      <c r="I364" s="544"/>
      <c r="J364" s="544"/>
      <c r="K364" s="544"/>
      <c r="L364" s="544"/>
      <c r="M364" s="544"/>
      <c r="N364" s="544"/>
      <c r="O364" s="544"/>
      <c r="P364" s="544"/>
      <c r="Q364" s="544"/>
      <c r="R364" s="544"/>
      <c r="S364" s="544"/>
      <c r="T364" s="544"/>
      <c r="U364" s="544"/>
      <c r="V364" s="544"/>
      <c r="W364" s="545"/>
      <c r="X364" s="451">
        <v>0</v>
      </c>
      <c r="Y364" s="451"/>
      <c r="Z364" s="451"/>
      <c r="AA364" s="451"/>
      <c r="AB364" s="451"/>
      <c r="AC364" s="451"/>
      <c r="AD364" s="451"/>
      <c r="AE364" s="451">
        <v>0</v>
      </c>
      <c r="AF364" s="451"/>
      <c r="AG364" s="451"/>
      <c r="AH364" s="451"/>
      <c r="AI364" s="451"/>
      <c r="AJ364" s="451"/>
      <c r="AK364" s="451"/>
      <c r="AL364" s="479">
        <f t="shared" si="182"/>
        <v>0</v>
      </c>
      <c r="AM364" s="479"/>
      <c r="AN364" s="479"/>
      <c r="AO364" s="479"/>
      <c r="AP364" s="479"/>
      <c r="AQ364" s="479"/>
      <c r="AR364" s="479"/>
      <c r="AS364" s="451">
        <v>0</v>
      </c>
      <c r="AT364" s="451"/>
      <c r="AU364" s="451"/>
      <c r="AV364" s="451"/>
      <c r="AW364" s="451"/>
      <c r="AX364" s="451"/>
      <c r="AY364" s="451"/>
      <c r="AZ364" s="92"/>
      <c r="BA364" s="92"/>
      <c r="BB364" s="451">
        <v>0</v>
      </c>
      <c r="BC364" s="451"/>
      <c r="BD364" s="451"/>
      <c r="BE364" s="451"/>
      <c r="BF364" s="451">
        <v>0</v>
      </c>
      <c r="BG364" s="451"/>
      <c r="BH364" s="451"/>
      <c r="BI364" s="451"/>
      <c r="BJ364" s="479">
        <f t="shared" si="183"/>
        <v>0</v>
      </c>
      <c r="BK364" s="479"/>
      <c r="BL364" s="479"/>
      <c r="BM364" s="479"/>
      <c r="BN364" s="479"/>
      <c r="BO364" s="479"/>
      <c r="BP364" s="479"/>
      <c r="BQ364" s="451">
        <v>0</v>
      </c>
      <c r="BR364" s="451"/>
      <c r="BS364" s="451"/>
      <c r="BT364" s="451"/>
      <c r="BU364" s="451"/>
      <c r="BV364" s="451"/>
      <c r="BW364" s="451"/>
      <c r="BX364" s="451">
        <v>0</v>
      </c>
      <c r="BY364" s="451"/>
      <c r="BZ364" s="451"/>
      <c r="CA364" s="451"/>
      <c r="CB364" s="451"/>
      <c r="CC364" s="451"/>
      <c r="CD364" s="451"/>
      <c r="CE364" s="480">
        <f t="shared" si="184"/>
        <v>0</v>
      </c>
      <c r="CF364" s="480"/>
      <c r="CG364" s="480"/>
      <c r="CH364" s="480"/>
      <c r="CI364" s="480"/>
      <c r="CJ364" s="480"/>
      <c r="CK364" s="480"/>
      <c r="CL364" s="451">
        <v>0</v>
      </c>
      <c r="CM364" s="451"/>
      <c r="CN364" s="451"/>
      <c r="CO364" s="451"/>
      <c r="CP364" s="451"/>
      <c r="CQ364" s="451"/>
      <c r="CR364" s="451"/>
      <c r="CS364" s="480">
        <f t="shared" si="185"/>
        <v>0</v>
      </c>
      <c r="CT364" s="480"/>
      <c r="CU364" s="480"/>
      <c r="CV364" s="480"/>
      <c r="CW364" s="480"/>
      <c r="CX364" s="480"/>
      <c r="CY364" s="480"/>
      <c r="DB364" s="543" t="s">
        <v>670</v>
      </c>
      <c r="DC364" s="544"/>
      <c r="DD364" s="544"/>
      <c r="DE364" s="544"/>
      <c r="DF364" s="544"/>
      <c r="DG364" s="544"/>
      <c r="DH364" s="544"/>
      <c r="DI364" s="544"/>
      <c r="DJ364" s="544"/>
      <c r="DK364" s="544"/>
      <c r="DL364" s="544"/>
      <c r="DM364" s="544"/>
      <c r="DN364" s="544"/>
      <c r="DO364" s="544"/>
      <c r="DP364" s="544"/>
      <c r="DQ364" s="544"/>
      <c r="DR364" s="544"/>
      <c r="DS364" s="544"/>
      <c r="DT364" s="544"/>
      <c r="DU364" s="544"/>
      <c r="DV364" s="544"/>
      <c r="DW364" s="545"/>
      <c r="DX364" s="451">
        <v>0</v>
      </c>
      <c r="DY364" s="451"/>
      <c r="DZ364" s="451"/>
      <c r="EA364" s="451"/>
      <c r="EB364" s="451"/>
      <c r="EC364" s="451"/>
      <c r="ED364" s="451"/>
      <c r="EE364" s="451">
        <v>0</v>
      </c>
      <c r="EF364" s="451"/>
      <c r="EG364" s="451"/>
      <c r="EH364" s="451"/>
      <c r="EI364" s="451"/>
      <c r="EJ364" s="451"/>
      <c r="EK364" s="451"/>
      <c r="EL364" s="479">
        <f t="shared" si="186"/>
        <v>0</v>
      </c>
      <c r="EM364" s="479"/>
      <c r="EN364" s="479"/>
      <c r="EO364" s="479"/>
      <c r="EP364" s="479"/>
      <c r="EQ364" s="479"/>
      <c r="ER364" s="479"/>
      <c r="ES364" s="451">
        <v>0</v>
      </c>
      <c r="ET364" s="451"/>
      <c r="EU364" s="451"/>
      <c r="EV364" s="451"/>
      <c r="EW364" s="451"/>
      <c r="EX364" s="451"/>
      <c r="EY364" s="451"/>
      <c r="EZ364" s="92"/>
      <c r="FA364" s="92"/>
      <c r="FB364" s="92"/>
      <c r="FC364" s="451">
        <v>0</v>
      </c>
      <c r="FD364" s="451"/>
      <c r="FE364" s="451"/>
      <c r="FF364" s="451"/>
      <c r="FG364" s="451">
        <v>0</v>
      </c>
      <c r="FH364" s="451"/>
      <c r="FI364" s="451"/>
      <c r="FJ364" s="451"/>
      <c r="FK364" s="479">
        <f t="shared" si="187"/>
        <v>0</v>
      </c>
      <c r="FL364" s="479"/>
      <c r="FM364" s="479"/>
      <c r="FN364" s="479"/>
      <c r="FO364" s="479"/>
      <c r="FP364" s="479"/>
      <c r="FQ364" s="479"/>
      <c r="FR364" s="451">
        <v>0</v>
      </c>
      <c r="FS364" s="451"/>
      <c r="FT364" s="451"/>
      <c r="FU364" s="451"/>
      <c r="FV364" s="451"/>
      <c r="FW364" s="451"/>
      <c r="FX364" s="451"/>
      <c r="FY364" s="451">
        <v>0</v>
      </c>
      <c r="FZ364" s="451"/>
      <c r="GA364" s="451"/>
      <c r="GB364" s="451"/>
      <c r="GC364" s="451"/>
      <c r="GD364" s="451"/>
      <c r="GE364" s="451"/>
      <c r="GF364" s="480">
        <f t="shared" si="188"/>
        <v>0</v>
      </c>
      <c r="GG364" s="480"/>
      <c r="GH364" s="480"/>
      <c r="GI364" s="480"/>
      <c r="GJ364" s="480"/>
      <c r="GK364" s="480"/>
      <c r="GL364" s="480"/>
      <c r="GM364" s="451">
        <v>0</v>
      </c>
      <c r="GN364" s="451"/>
      <c r="GO364" s="451"/>
      <c r="GP364" s="451"/>
      <c r="GQ364" s="451"/>
      <c r="GR364" s="451"/>
      <c r="GS364" s="451"/>
      <c r="GT364" s="480">
        <f t="shared" si="189"/>
        <v>0</v>
      </c>
      <c r="GU364" s="480"/>
      <c r="GV364" s="480"/>
      <c r="GW364" s="480"/>
      <c r="GX364" s="480"/>
      <c r="GY364" s="480"/>
      <c r="GZ364" s="480"/>
    </row>
    <row r="365" spans="2:208" ht="12.75" customHeight="1" thickBot="1">
      <c r="B365" s="540" t="s">
        <v>624</v>
      </c>
      <c r="C365" s="541"/>
      <c r="D365" s="541"/>
      <c r="E365" s="541"/>
      <c r="F365" s="541"/>
      <c r="G365" s="541"/>
      <c r="H365" s="541"/>
      <c r="I365" s="541"/>
      <c r="J365" s="541"/>
      <c r="K365" s="541"/>
      <c r="L365" s="541"/>
      <c r="M365" s="541"/>
      <c r="N365" s="541"/>
      <c r="O365" s="541"/>
      <c r="P365" s="541"/>
      <c r="Q365" s="541"/>
      <c r="R365" s="541"/>
      <c r="S365" s="541"/>
      <c r="T365" s="541"/>
      <c r="U365" s="541"/>
      <c r="V365" s="541"/>
      <c r="W365" s="542"/>
      <c r="X365" s="451">
        <v>0</v>
      </c>
      <c r="Y365" s="451"/>
      <c r="Z365" s="451"/>
      <c r="AA365" s="451"/>
      <c r="AB365" s="451"/>
      <c r="AC365" s="451"/>
      <c r="AD365" s="451"/>
      <c r="AE365" s="451">
        <v>0</v>
      </c>
      <c r="AF365" s="451"/>
      <c r="AG365" s="451"/>
      <c r="AH365" s="451"/>
      <c r="AI365" s="451"/>
      <c r="AJ365" s="451"/>
      <c r="AK365" s="451"/>
      <c r="AL365" s="479">
        <f t="shared" si="182"/>
        <v>0</v>
      </c>
      <c r="AM365" s="479"/>
      <c r="AN365" s="479"/>
      <c r="AO365" s="479"/>
      <c r="AP365" s="479"/>
      <c r="AQ365" s="479"/>
      <c r="AR365" s="479"/>
      <c r="AS365" s="451">
        <v>0</v>
      </c>
      <c r="AT365" s="451"/>
      <c r="AU365" s="451"/>
      <c r="AV365" s="451"/>
      <c r="AW365" s="451"/>
      <c r="AX365" s="451"/>
      <c r="AY365" s="451"/>
      <c r="AZ365" s="92"/>
      <c r="BA365" s="92"/>
      <c r="BB365" s="451">
        <v>0</v>
      </c>
      <c r="BC365" s="451"/>
      <c r="BD365" s="451"/>
      <c r="BE365" s="451"/>
      <c r="BF365" s="451">
        <v>0</v>
      </c>
      <c r="BG365" s="451"/>
      <c r="BH365" s="451"/>
      <c r="BI365" s="451"/>
      <c r="BJ365" s="479">
        <f t="shared" si="183"/>
        <v>0</v>
      </c>
      <c r="BK365" s="479"/>
      <c r="BL365" s="479"/>
      <c r="BM365" s="479"/>
      <c r="BN365" s="479"/>
      <c r="BO365" s="479"/>
      <c r="BP365" s="479"/>
      <c r="BQ365" s="451">
        <v>0</v>
      </c>
      <c r="BR365" s="451"/>
      <c r="BS365" s="451"/>
      <c r="BT365" s="451"/>
      <c r="BU365" s="451"/>
      <c r="BV365" s="451"/>
      <c r="BW365" s="451"/>
      <c r="BX365" s="451">
        <v>0</v>
      </c>
      <c r="BY365" s="451"/>
      <c r="BZ365" s="451"/>
      <c r="CA365" s="451"/>
      <c r="CB365" s="451"/>
      <c r="CC365" s="451"/>
      <c r="CD365" s="451"/>
      <c r="CE365" s="480">
        <f t="shared" si="184"/>
        <v>0</v>
      </c>
      <c r="CF365" s="480"/>
      <c r="CG365" s="480"/>
      <c r="CH365" s="480"/>
      <c r="CI365" s="480"/>
      <c r="CJ365" s="480"/>
      <c r="CK365" s="480"/>
      <c r="CL365" s="451">
        <v>0</v>
      </c>
      <c r="CM365" s="451"/>
      <c r="CN365" s="451"/>
      <c r="CO365" s="451"/>
      <c r="CP365" s="451"/>
      <c r="CQ365" s="451"/>
      <c r="CR365" s="451"/>
      <c r="CS365" s="480">
        <f t="shared" si="185"/>
        <v>0</v>
      </c>
      <c r="CT365" s="480"/>
      <c r="CU365" s="480"/>
      <c r="CV365" s="480"/>
      <c r="CW365" s="480"/>
      <c r="CX365" s="480"/>
      <c r="CY365" s="480"/>
      <c r="DB365" s="540" t="s">
        <v>671</v>
      </c>
      <c r="DC365" s="541"/>
      <c r="DD365" s="541"/>
      <c r="DE365" s="541"/>
      <c r="DF365" s="541"/>
      <c r="DG365" s="541"/>
      <c r="DH365" s="541"/>
      <c r="DI365" s="541"/>
      <c r="DJ365" s="541"/>
      <c r="DK365" s="541"/>
      <c r="DL365" s="541"/>
      <c r="DM365" s="541"/>
      <c r="DN365" s="541"/>
      <c r="DO365" s="541"/>
      <c r="DP365" s="541"/>
      <c r="DQ365" s="541"/>
      <c r="DR365" s="541"/>
      <c r="DS365" s="541"/>
      <c r="DT365" s="541"/>
      <c r="DU365" s="541"/>
      <c r="DV365" s="541"/>
      <c r="DW365" s="542"/>
      <c r="DX365" s="481">
        <f>SUM(DX358:ED364)</f>
        <v>0</v>
      </c>
      <c r="DY365" s="481"/>
      <c r="DZ365" s="481"/>
      <c r="EA365" s="481"/>
      <c r="EB365" s="481"/>
      <c r="EC365" s="481"/>
      <c r="ED365" s="481"/>
      <c r="EE365" s="481">
        <f>SUM(EE358:EK364)</f>
        <v>0</v>
      </c>
      <c r="EF365" s="481"/>
      <c r="EG365" s="481"/>
      <c r="EH365" s="481"/>
      <c r="EI365" s="481"/>
      <c r="EJ365" s="481"/>
      <c r="EK365" s="481"/>
      <c r="EL365" s="481">
        <f>SUM(EL358:ER364)</f>
        <v>0</v>
      </c>
      <c r="EM365" s="481"/>
      <c r="EN365" s="481"/>
      <c r="EO365" s="481"/>
      <c r="EP365" s="481"/>
      <c r="EQ365" s="481"/>
      <c r="ER365" s="481"/>
      <c r="ES365" s="481">
        <f>SUM(ES358:EY364)</f>
        <v>0</v>
      </c>
      <c r="ET365" s="481"/>
      <c r="EU365" s="481"/>
      <c r="EV365" s="481"/>
      <c r="EW365" s="481"/>
      <c r="EX365" s="481"/>
      <c r="EY365" s="481"/>
      <c r="FC365" s="481">
        <f>SUM(FC358:FF364)</f>
        <v>0</v>
      </c>
      <c r="FD365" s="481"/>
      <c r="FE365" s="481"/>
      <c r="FF365" s="481"/>
      <c r="FG365" s="481">
        <f>SUM(FG358:FJ364)</f>
        <v>0</v>
      </c>
      <c r="FH365" s="481"/>
      <c r="FI365" s="481"/>
      <c r="FJ365" s="481"/>
      <c r="FK365" s="481">
        <f>SUM(FK358:FQ364)</f>
        <v>0</v>
      </c>
      <c r="FL365" s="481"/>
      <c r="FM365" s="481"/>
      <c r="FN365" s="481"/>
      <c r="FO365" s="481"/>
      <c r="FP365" s="481"/>
      <c r="FQ365" s="481"/>
      <c r="FR365" s="481">
        <f>SUM(FR358:FX364)</f>
        <v>0</v>
      </c>
      <c r="FS365" s="481"/>
      <c r="FT365" s="481"/>
      <c r="FU365" s="481"/>
      <c r="FV365" s="481"/>
      <c r="FW365" s="481"/>
      <c r="FX365" s="481"/>
      <c r="FY365" s="481">
        <f>SUM(FY358:GE364)</f>
        <v>0</v>
      </c>
      <c r="FZ365" s="481"/>
      <c r="GA365" s="481"/>
      <c r="GB365" s="481"/>
      <c r="GC365" s="481"/>
      <c r="GD365" s="481"/>
      <c r="GE365" s="481"/>
      <c r="GF365" s="481">
        <f>SUM(GF358:GL364)</f>
        <v>0</v>
      </c>
      <c r="GG365" s="481"/>
      <c r="GH365" s="481"/>
      <c r="GI365" s="481"/>
      <c r="GJ365" s="481"/>
      <c r="GK365" s="481"/>
      <c r="GL365" s="481"/>
      <c r="GM365" s="481">
        <f>SUM(GM358:GS364)</f>
        <v>0</v>
      </c>
      <c r="GN365" s="481"/>
      <c r="GO365" s="481"/>
      <c r="GP365" s="481"/>
      <c r="GQ365" s="481"/>
      <c r="GR365" s="481"/>
      <c r="GS365" s="481"/>
      <c r="GT365" s="481">
        <f>SUM(GT358:GZ364)</f>
        <v>0</v>
      </c>
      <c r="GU365" s="481"/>
      <c r="GV365" s="481"/>
      <c r="GW365" s="481"/>
      <c r="GX365" s="481"/>
      <c r="GY365" s="481"/>
      <c r="GZ365" s="481"/>
    </row>
    <row r="366" spans="2:208" ht="12.75" customHeight="1" thickTop="1">
      <c r="B366" s="540" t="s">
        <v>626</v>
      </c>
      <c r="C366" s="541"/>
      <c r="D366" s="541"/>
      <c r="E366" s="541"/>
      <c r="F366" s="541"/>
      <c r="G366" s="541"/>
      <c r="H366" s="541"/>
      <c r="I366" s="541"/>
      <c r="J366" s="541"/>
      <c r="K366" s="541"/>
      <c r="L366" s="541"/>
      <c r="M366" s="541"/>
      <c r="N366" s="541"/>
      <c r="O366" s="541"/>
      <c r="P366" s="541"/>
      <c r="Q366" s="541"/>
      <c r="R366" s="541"/>
      <c r="S366" s="541"/>
      <c r="T366" s="541"/>
      <c r="U366" s="541"/>
      <c r="V366" s="541"/>
      <c r="W366" s="542"/>
      <c r="X366" s="451">
        <v>0</v>
      </c>
      <c r="Y366" s="451"/>
      <c r="Z366" s="451"/>
      <c r="AA366" s="451"/>
      <c r="AB366" s="451"/>
      <c r="AC366" s="451"/>
      <c r="AD366" s="451"/>
      <c r="AE366" s="451">
        <v>0</v>
      </c>
      <c r="AF366" s="451"/>
      <c r="AG366" s="451"/>
      <c r="AH366" s="451"/>
      <c r="AI366" s="451"/>
      <c r="AJ366" s="451"/>
      <c r="AK366" s="451"/>
      <c r="AL366" s="479">
        <f t="shared" si="182"/>
        <v>0</v>
      </c>
      <c r="AM366" s="479"/>
      <c r="AN366" s="479"/>
      <c r="AO366" s="479"/>
      <c r="AP366" s="479"/>
      <c r="AQ366" s="479"/>
      <c r="AR366" s="479"/>
      <c r="AS366" s="451">
        <v>0</v>
      </c>
      <c r="AT366" s="451"/>
      <c r="AU366" s="451"/>
      <c r="AV366" s="451"/>
      <c r="AW366" s="451"/>
      <c r="AX366" s="451"/>
      <c r="AY366" s="451"/>
      <c r="AZ366" s="92"/>
      <c r="BA366" s="92"/>
      <c r="BB366" s="451">
        <v>0</v>
      </c>
      <c r="BC366" s="451"/>
      <c r="BD366" s="451"/>
      <c r="BE366" s="451"/>
      <c r="BF366" s="451">
        <v>0</v>
      </c>
      <c r="BG366" s="451"/>
      <c r="BH366" s="451"/>
      <c r="BI366" s="451"/>
      <c r="BJ366" s="479">
        <f t="shared" si="183"/>
        <v>0</v>
      </c>
      <c r="BK366" s="479"/>
      <c r="BL366" s="479"/>
      <c r="BM366" s="479"/>
      <c r="BN366" s="479"/>
      <c r="BO366" s="479"/>
      <c r="BP366" s="479"/>
      <c r="BQ366" s="451">
        <v>0</v>
      </c>
      <c r="BR366" s="451"/>
      <c r="BS366" s="451"/>
      <c r="BT366" s="451"/>
      <c r="BU366" s="451"/>
      <c r="BV366" s="451"/>
      <c r="BW366" s="451"/>
      <c r="BX366" s="451">
        <v>0</v>
      </c>
      <c r="BY366" s="451"/>
      <c r="BZ366" s="451"/>
      <c r="CA366" s="451"/>
      <c r="CB366" s="451"/>
      <c r="CC366" s="451"/>
      <c r="CD366" s="451"/>
      <c r="CE366" s="480">
        <f t="shared" si="184"/>
        <v>0</v>
      </c>
      <c r="CF366" s="480"/>
      <c r="CG366" s="480"/>
      <c r="CH366" s="480"/>
      <c r="CI366" s="480"/>
      <c r="CJ366" s="480"/>
      <c r="CK366" s="480"/>
      <c r="CL366" s="451">
        <v>0</v>
      </c>
      <c r="CM366" s="451"/>
      <c r="CN366" s="451"/>
      <c r="CO366" s="451"/>
      <c r="CP366" s="451"/>
      <c r="CQ366" s="451"/>
      <c r="CR366" s="451"/>
      <c r="CS366" s="480">
        <f t="shared" si="185"/>
        <v>0</v>
      </c>
      <c r="CT366" s="480"/>
      <c r="CU366" s="480"/>
      <c r="CV366" s="480"/>
      <c r="CW366" s="480"/>
      <c r="CX366" s="480"/>
      <c r="CY366" s="480"/>
      <c r="DB366" s="550" t="s">
        <v>1237</v>
      </c>
      <c r="DC366" s="509"/>
      <c r="DD366" s="509"/>
      <c r="DE366" s="509"/>
      <c r="DF366" s="509"/>
      <c r="DG366" s="509"/>
      <c r="DH366" s="509"/>
      <c r="DI366" s="509"/>
      <c r="DJ366" s="509"/>
      <c r="DK366" s="509"/>
      <c r="DL366" s="509"/>
      <c r="DM366" s="509"/>
      <c r="DN366" s="509"/>
      <c r="DO366" s="509"/>
      <c r="DP366" s="509"/>
      <c r="DQ366" s="509"/>
      <c r="DR366" s="509"/>
      <c r="DS366" s="509"/>
      <c r="DT366" s="509"/>
      <c r="DU366" s="509"/>
      <c r="DV366" s="509"/>
      <c r="DW366" s="510"/>
      <c r="DX366" s="478"/>
      <c r="DY366" s="478"/>
      <c r="DZ366" s="478"/>
      <c r="EA366" s="478"/>
      <c r="EB366" s="478"/>
      <c r="EC366" s="478"/>
      <c r="ED366" s="478"/>
      <c r="EE366" s="478"/>
      <c r="EF366" s="478"/>
      <c r="EG366" s="478"/>
      <c r="EH366" s="478"/>
      <c r="EI366" s="478"/>
      <c r="EJ366" s="478"/>
      <c r="EK366" s="478"/>
      <c r="EL366" s="478"/>
      <c r="EM366" s="478"/>
      <c r="EN366" s="478"/>
      <c r="EO366" s="478"/>
      <c r="EP366" s="478"/>
      <c r="EQ366" s="478"/>
      <c r="ER366" s="478"/>
      <c r="ES366" s="478"/>
      <c r="ET366" s="478"/>
      <c r="EU366" s="478"/>
      <c r="EV366" s="478"/>
      <c r="EW366" s="478"/>
      <c r="EX366" s="478"/>
      <c r="EY366" s="478"/>
      <c r="FC366" s="478"/>
      <c r="FD366" s="478"/>
      <c r="FE366" s="478"/>
      <c r="FF366" s="478"/>
      <c r="FG366" s="478"/>
      <c r="FH366" s="478"/>
      <c r="FI366" s="478"/>
      <c r="FJ366" s="478"/>
      <c r="FK366" s="478"/>
      <c r="FL366" s="478"/>
      <c r="FM366" s="478"/>
      <c r="FN366" s="478"/>
      <c r="FO366" s="478"/>
      <c r="FP366" s="478"/>
      <c r="FQ366" s="478"/>
      <c r="FR366" s="478"/>
      <c r="FS366" s="478"/>
      <c r="FT366" s="478"/>
      <c r="FU366" s="478"/>
      <c r="FV366" s="478"/>
      <c r="FW366" s="478"/>
      <c r="FX366" s="478"/>
      <c r="FY366" s="478"/>
      <c r="FZ366" s="478"/>
      <c r="GA366" s="478"/>
      <c r="GB366" s="478"/>
      <c r="GC366" s="478"/>
      <c r="GD366" s="478"/>
      <c r="GE366" s="478"/>
      <c r="GF366" s="478"/>
      <c r="GG366" s="478"/>
      <c r="GH366" s="478"/>
      <c r="GI366" s="478"/>
      <c r="GJ366" s="478"/>
      <c r="GK366" s="478"/>
      <c r="GL366" s="478"/>
      <c r="GM366" s="478"/>
      <c r="GN366" s="478"/>
      <c r="GO366" s="478"/>
      <c r="GP366" s="478"/>
      <c r="GQ366" s="478"/>
      <c r="GR366" s="478"/>
      <c r="GS366" s="478"/>
      <c r="GT366" s="478"/>
      <c r="GU366" s="478"/>
      <c r="GV366" s="478"/>
      <c r="GW366" s="478"/>
      <c r="GX366" s="478"/>
      <c r="GY366" s="478"/>
      <c r="GZ366" s="478"/>
    </row>
    <row r="367" spans="2:208" ht="12.75" customHeight="1" thickBot="1">
      <c r="B367" s="511" t="s">
        <v>625</v>
      </c>
      <c r="C367" s="512"/>
      <c r="D367" s="512"/>
      <c r="E367" s="512"/>
      <c r="F367" s="512"/>
      <c r="G367" s="512"/>
      <c r="H367" s="512"/>
      <c r="I367" s="512"/>
      <c r="J367" s="512"/>
      <c r="K367" s="512"/>
      <c r="L367" s="512"/>
      <c r="M367" s="512"/>
      <c r="N367" s="512"/>
      <c r="O367" s="512"/>
      <c r="P367" s="512"/>
      <c r="Q367" s="512"/>
      <c r="R367" s="512"/>
      <c r="S367" s="512"/>
      <c r="T367" s="512"/>
      <c r="U367" s="512"/>
      <c r="V367" s="512"/>
      <c r="W367" s="435"/>
      <c r="X367" s="447">
        <f>SUM(X358:AD366)</f>
        <v>0</v>
      </c>
      <c r="Y367" s="447"/>
      <c r="Z367" s="447"/>
      <c r="AA367" s="447"/>
      <c r="AB367" s="447"/>
      <c r="AC367" s="447"/>
      <c r="AD367" s="447"/>
      <c r="AE367" s="447">
        <f>SUM(AE358:AK366)</f>
        <v>0</v>
      </c>
      <c r="AF367" s="447"/>
      <c r="AG367" s="447"/>
      <c r="AH367" s="447"/>
      <c r="AI367" s="447"/>
      <c r="AJ367" s="447"/>
      <c r="AK367" s="447"/>
      <c r="AL367" s="447">
        <f>SUM(AL358:AR366)</f>
        <v>0</v>
      </c>
      <c r="AM367" s="447"/>
      <c r="AN367" s="447"/>
      <c r="AO367" s="447"/>
      <c r="AP367" s="447"/>
      <c r="AQ367" s="447"/>
      <c r="AR367" s="447"/>
      <c r="AS367" s="447">
        <f>SUM(AS358:AY366)</f>
        <v>0</v>
      </c>
      <c r="AT367" s="447"/>
      <c r="AU367" s="447"/>
      <c r="AV367" s="447"/>
      <c r="AW367" s="447"/>
      <c r="AX367" s="447"/>
      <c r="AY367" s="447"/>
      <c r="BB367" s="447">
        <f>SUM(BB358:BE366)</f>
        <v>0</v>
      </c>
      <c r="BC367" s="447"/>
      <c r="BD367" s="447"/>
      <c r="BE367" s="447"/>
      <c r="BF367" s="447">
        <f>SUM(BF358:BI366)</f>
        <v>0</v>
      </c>
      <c r="BG367" s="447"/>
      <c r="BH367" s="447"/>
      <c r="BI367" s="447"/>
      <c r="BJ367" s="447">
        <f>SUM(BJ358:BP366)</f>
        <v>0</v>
      </c>
      <c r="BK367" s="447"/>
      <c r="BL367" s="447"/>
      <c r="BM367" s="447"/>
      <c r="BN367" s="447"/>
      <c r="BO367" s="447"/>
      <c r="BP367" s="447"/>
      <c r="BQ367" s="447">
        <f>SUM(BQ358:BW366)</f>
        <v>0</v>
      </c>
      <c r="BR367" s="447"/>
      <c r="BS367" s="447"/>
      <c r="BT367" s="447"/>
      <c r="BU367" s="447"/>
      <c r="BV367" s="447"/>
      <c r="BW367" s="447"/>
      <c r="BX367" s="447">
        <f>SUM(BX358:CD366)</f>
        <v>0</v>
      </c>
      <c r="BY367" s="447"/>
      <c r="BZ367" s="447"/>
      <c r="CA367" s="447"/>
      <c r="CB367" s="447"/>
      <c r="CC367" s="447"/>
      <c r="CD367" s="447"/>
      <c r="CE367" s="447">
        <f>SUM(CE358:CK366)</f>
        <v>0</v>
      </c>
      <c r="CF367" s="447"/>
      <c r="CG367" s="447"/>
      <c r="CH367" s="447"/>
      <c r="CI367" s="447"/>
      <c r="CJ367" s="447"/>
      <c r="CK367" s="447"/>
      <c r="CL367" s="447">
        <f>SUM(CL358:CR366)</f>
        <v>0</v>
      </c>
      <c r="CM367" s="447"/>
      <c r="CN367" s="447"/>
      <c r="CO367" s="447"/>
      <c r="CP367" s="447"/>
      <c r="CQ367" s="447"/>
      <c r="CR367" s="447"/>
      <c r="CS367" s="447">
        <f>SUM(CS358:CY366)</f>
        <v>0</v>
      </c>
      <c r="CT367" s="447"/>
      <c r="CU367" s="447"/>
      <c r="CV367" s="447"/>
      <c r="CW367" s="447"/>
      <c r="CX367" s="447"/>
      <c r="CY367" s="447"/>
      <c r="DB367" s="543" t="s">
        <v>673</v>
      </c>
      <c r="DC367" s="544"/>
      <c r="DD367" s="544"/>
      <c r="DE367" s="544"/>
      <c r="DF367" s="544"/>
      <c r="DG367" s="544"/>
      <c r="DH367" s="544"/>
      <c r="DI367" s="544"/>
      <c r="DJ367" s="544"/>
      <c r="DK367" s="544"/>
      <c r="DL367" s="544"/>
      <c r="DM367" s="544"/>
      <c r="DN367" s="544"/>
      <c r="DO367" s="544"/>
      <c r="DP367" s="544"/>
      <c r="DQ367" s="544"/>
      <c r="DR367" s="544"/>
      <c r="DS367" s="544"/>
      <c r="DT367" s="544"/>
      <c r="DU367" s="544"/>
      <c r="DV367" s="544"/>
      <c r="DW367" s="545"/>
      <c r="DX367" s="451">
        <v>0</v>
      </c>
      <c r="DY367" s="451"/>
      <c r="DZ367" s="451"/>
      <c r="EA367" s="451"/>
      <c r="EB367" s="451"/>
      <c r="EC367" s="451"/>
      <c r="ED367" s="451"/>
      <c r="EE367" s="451">
        <v>0</v>
      </c>
      <c r="EF367" s="451"/>
      <c r="EG367" s="451"/>
      <c r="EH367" s="451"/>
      <c r="EI367" s="451"/>
      <c r="EJ367" s="451"/>
      <c r="EK367" s="451"/>
      <c r="EL367" s="479">
        <f t="shared" ref="EL367:EL374" si="190">DX367-EE367</f>
        <v>0</v>
      </c>
      <c r="EM367" s="479"/>
      <c r="EN367" s="479"/>
      <c r="EO367" s="479"/>
      <c r="EP367" s="479"/>
      <c r="EQ367" s="479"/>
      <c r="ER367" s="479"/>
      <c r="ES367" s="451">
        <v>0</v>
      </c>
      <c r="ET367" s="451"/>
      <c r="EU367" s="451"/>
      <c r="EV367" s="451"/>
      <c r="EW367" s="451"/>
      <c r="EX367" s="451"/>
      <c r="EY367" s="451"/>
      <c r="EZ367" s="92"/>
      <c r="FA367" s="92"/>
      <c r="FB367" s="92"/>
      <c r="FC367" s="451">
        <v>0</v>
      </c>
      <c r="FD367" s="451"/>
      <c r="FE367" s="451"/>
      <c r="FF367" s="451"/>
      <c r="FG367" s="451">
        <v>0</v>
      </c>
      <c r="FH367" s="451"/>
      <c r="FI367" s="451"/>
      <c r="FJ367" s="451"/>
      <c r="FK367" s="479">
        <f t="shared" ref="FK367:FK374" si="191">FC367-FG367+ES367+EL367+EE367-DX367</f>
        <v>0</v>
      </c>
      <c r="FL367" s="479"/>
      <c r="FM367" s="479"/>
      <c r="FN367" s="479"/>
      <c r="FO367" s="479"/>
      <c r="FP367" s="479"/>
      <c r="FQ367" s="479"/>
      <c r="FR367" s="451">
        <v>0</v>
      </c>
      <c r="FS367" s="451"/>
      <c r="FT367" s="451"/>
      <c r="FU367" s="451"/>
      <c r="FV367" s="451"/>
      <c r="FW367" s="451"/>
      <c r="FX367" s="451"/>
      <c r="FY367" s="451">
        <v>0</v>
      </c>
      <c r="FZ367" s="451"/>
      <c r="GA367" s="451"/>
      <c r="GB367" s="451"/>
      <c r="GC367" s="451"/>
      <c r="GD367" s="451"/>
      <c r="GE367" s="451"/>
      <c r="GF367" s="480">
        <f t="shared" ref="GF367:GF374" si="192">FK367-FR367-FY367</f>
        <v>0</v>
      </c>
      <c r="GG367" s="480"/>
      <c r="GH367" s="480"/>
      <c r="GI367" s="480"/>
      <c r="GJ367" s="480"/>
      <c r="GK367" s="480"/>
      <c r="GL367" s="480"/>
      <c r="GM367" s="451">
        <v>0</v>
      </c>
      <c r="GN367" s="451"/>
      <c r="GO367" s="451"/>
      <c r="GP367" s="451"/>
      <c r="GQ367" s="451"/>
      <c r="GR367" s="451"/>
      <c r="GS367" s="451"/>
      <c r="GT367" s="480">
        <f t="shared" ref="GT367:GT374" si="193">GM367</f>
        <v>0</v>
      </c>
      <c r="GU367" s="480"/>
      <c r="GV367" s="480"/>
      <c r="GW367" s="480"/>
      <c r="GX367" s="480"/>
      <c r="GY367" s="480"/>
      <c r="GZ367" s="480"/>
    </row>
    <row r="368" spans="2:208" ht="12.75" customHeight="1" thickTop="1">
      <c r="B368" s="551" t="s">
        <v>1232</v>
      </c>
      <c r="C368" s="548"/>
      <c r="D368" s="548"/>
      <c r="E368" s="548"/>
      <c r="F368" s="548"/>
      <c r="G368" s="548"/>
      <c r="H368" s="548"/>
      <c r="I368" s="548"/>
      <c r="J368" s="548"/>
      <c r="K368" s="548"/>
      <c r="L368" s="548"/>
      <c r="M368" s="548"/>
      <c r="N368" s="548"/>
      <c r="O368" s="548"/>
      <c r="P368" s="548"/>
      <c r="Q368" s="548"/>
      <c r="R368" s="548"/>
      <c r="S368" s="548"/>
      <c r="T368" s="548"/>
      <c r="U368" s="548"/>
      <c r="V368" s="548"/>
      <c r="W368" s="549"/>
      <c r="X368" s="483"/>
      <c r="Y368" s="483"/>
      <c r="Z368" s="483"/>
      <c r="AA368" s="483"/>
      <c r="AB368" s="483"/>
      <c r="AC368" s="483"/>
      <c r="AD368" s="483"/>
      <c r="AE368" s="483"/>
      <c r="AF368" s="483"/>
      <c r="AG368" s="483"/>
      <c r="AH368" s="483"/>
      <c r="AI368" s="483"/>
      <c r="AJ368" s="483"/>
      <c r="AK368" s="483"/>
      <c r="AL368" s="483"/>
      <c r="AM368" s="483"/>
      <c r="AN368" s="483"/>
      <c r="AO368" s="483"/>
      <c r="AP368" s="483"/>
      <c r="AQ368" s="483"/>
      <c r="AR368" s="483"/>
      <c r="AS368" s="483"/>
      <c r="AT368" s="483"/>
      <c r="AU368" s="483"/>
      <c r="AV368" s="483"/>
      <c r="AW368" s="483"/>
      <c r="AX368" s="483"/>
      <c r="AY368" s="483"/>
      <c r="BB368" s="483"/>
      <c r="BC368" s="483"/>
      <c r="BD368" s="483"/>
      <c r="BE368" s="483"/>
      <c r="BF368" s="483"/>
      <c r="BG368" s="483"/>
      <c r="BH368" s="483"/>
      <c r="BI368" s="483"/>
      <c r="BJ368" s="483"/>
      <c r="BK368" s="483"/>
      <c r="BL368" s="483"/>
      <c r="BM368" s="483"/>
      <c r="BN368" s="483"/>
      <c r="BO368" s="483"/>
      <c r="BP368" s="483"/>
      <c r="BQ368" s="483"/>
      <c r="BR368" s="483"/>
      <c r="BS368" s="483"/>
      <c r="BT368" s="483"/>
      <c r="BU368" s="483"/>
      <c r="BV368" s="483"/>
      <c r="BW368" s="483"/>
      <c r="BX368" s="483"/>
      <c r="BY368" s="483"/>
      <c r="BZ368" s="483"/>
      <c r="CA368" s="483"/>
      <c r="CB368" s="483"/>
      <c r="CC368" s="483"/>
      <c r="CD368" s="483"/>
      <c r="CE368" s="483"/>
      <c r="CF368" s="483"/>
      <c r="CG368" s="483"/>
      <c r="CH368" s="483"/>
      <c r="CI368" s="483"/>
      <c r="CJ368" s="483"/>
      <c r="CK368" s="483"/>
      <c r="CL368" s="483"/>
      <c r="CM368" s="483"/>
      <c r="CN368" s="483"/>
      <c r="CO368" s="483"/>
      <c r="CP368" s="483"/>
      <c r="CQ368" s="483"/>
      <c r="CR368" s="483"/>
      <c r="CS368" s="483"/>
      <c r="CT368" s="483"/>
      <c r="CU368" s="483"/>
      <c r="CV368" s="483"/>
      <c r="CW368" s="483"/>
      <c r="CX368" s="483"/>
      <c r="CY368" s="483"/>
      <c r="DB368" s="543" t="s">
        <v>674</v>
      </c>
      <c r="DC368" s="544"/>
      <c r="DD368" s="544"/>
      <c r="DE368" s="544"/>
      <c r="DF368" s="544"/>
      <c r="DG368" s="544"/>
      <c r="DH368" s="544"/>
      <c r="DI368" s="544"/>
      <c r="DJ368" s="544"/>
      <c r="DK368" s="544"/>
      <c r="DL368" s="544"/>
      <c r="DM368" s="544"/>
      <c r="DN368" s="544"/>
      <c r="DO368" s="544"/>
      <c r="DP368" s="544"/>
      <c r="DQ368" s="544"/>
      <c r="DR368" s="544"/>
      <c r="DS368" s="544"/>
      <c r="DT368" s="544"/>
      <c r="DU368" s="544"/>
      <c r="DV368" s="544"/>
      <c r="DW368" s="545"/>
      <c r="DX368" s="451">
        <v>0</v>
      </c>
      <c r="DY368" s="451"/>
      <c r="DZ368" s="451"/>
      <c r="EA368" s="451"/>
      <c r="EB368" s="451"/>
      <c r="EC368" s="451"/>
      <c r="ED368" s="451"/>
      <c r="EE368" s="451">
        <v>0</v>
      </c>
      <c r="EF368" s="451"/>
      <c r="EG368" s="451"/>
      <c r="EH368" s="451"/>
      <c r="EI368" s="451"/>
      <c r="EJ368" s="451"/>
      <c r="EK368" s="451"/>
      <c r="EL368" s="479">
        <f t="shared" si="190"/>
        <v>0</v>
      </c>
      <c r="EM368" s="479"/>
      <c r="EN368" s="479"/>
      <c r="EO368" s="479"/>
      <c r="EP368" s="479"/>
      <c r="EQ368" s="479"/>
      <c r="ER368" s="479"/>
      <c r="ES368" s="451">
        <v>0</v>
      </c>
      <c r="ET368" s="451"/>
      <c r="EU368" s="451"/>
      <c r="EV368" s="451"/>
      <c r="EW368" s="451"/>
      <c r="EX368" s="451"/>
      <c r="EY368" s="451"/>
      <c r="EZ368" s="92"/>
      <c r="FA368" s="92"/>
      <c r="FB368" s="92"/>
      <c r="FC368" s="451">
        <v>0</v>
      </c>
      <c r="FD368" s="451"/>
      <c r="FE368" s="451"/>
      <c r="FF368" s="451"/>
      <c r="FG368" s="451">
        <v>0</v>
      </c>
      <c r="FH368" s="451"/>
      <c r="FI368" s="451"/>
      <c r="FJ368" s="451"/>
      <c r="FK368" s="479">
        <f t="shared" si="191"/>
        <v>0</v>
      </c>
      <c r="FL368" s="479"/>
      <c r="FM368" s="479"/>
      <c r="FN368" s="479"/>
      <c r="FO368" s="479"/>
      <c r="FP368" s="479"/>
      <c r="FQ368" s="479"/>
      <c r="FR368" s="451">
        <v>0</v>
      </c>
      <c r="FS368" s="451"/>
      <c r="FT368" s="451"/>
      <c r="FU368" s="451"/>
      <c r="FV368" s="451"/>
      <c r="FW368" s="451"/>
      <c r="FX368" s="451"/>
      <c r="FY368" s="451">
        <v>0</v>
      </c>
      <c r="FZ368" s="451"/>
      <c r="GA368" s="451"/>
      <c r="GB368" s="451"/>
      <c r="GC368" s="451"/>
      <c r="GD368" s="451"/>
      <c r="GE368" s="451"/>
      <c r="GF368" s="480">
        <f t="shared" si="192"/>
        <v>0</v>
      </c>
      <c r="GG368" s="480"/>
      <c r="GH368" s="480"/>
      <c r="GI368" s="480"/>
      <c r="GJ368" s="480"/>
      <c r="GK368" s="480"/>
      <c r="GL368" s="480"/>
      <c r="GM368" s="451">
        <v>0</v>
      </c>
      <c r="GN368" s="451"/>
      <c r="GO368" s="451"/>
      <c r="GP368" s="451"/>
      <c r="GQ368" s="451"/>
      <c r="GR368" s="451"/>
      <c r="GS368" s="451"/>
      <c r="GT368" s="480">
        <f t="shared" si="193"/>
        <v>0</v>
      </c>
      <c r="GU368" s="480"/>
      <c r="GV368" s="480"/>
      <c r="GW368" s="480"/>
      <c r="GX368" s="480"/>
      <c r="GY368" s="480"/>
      <c r="GZ368" s="480"/>
    </row>
    <row r="369" spans="2:208" ht="12.75" customHeight="1">
      <c r="B369" s="543" t="s">
        <v>628</v>
      </c>
      <c r="C369" s="544"/>
      <c r="D369" s="544"/>
      <c r="E369" s="544"/>
      <c r="F369" s="544"/>
      <c r="G369" s="544"/>
      <c r="H369" s="544"/>
      <c r="I369" s="544"/>
      <c r="J369" s="544"/>
      <c r="K369" s="544"/>
      <c r="L369" s="544"/>
      <c r="M369" s="544"/>
      <c r="N369" s="544"/>
      <c r="O369" s="544"/>
      <c r="P369" s="544"/>
      <c r="Q369" s="544"/>
      <c r="R369" s="544"/>
      <c r="S369" s="544"/>
      <c r="T369" s="544"/>
      <c r="U369" s="544"/>
      <c r="V369" s="544"/>
      <c r="W369" s="545"/>
      <c r="X369" s="451">
        <v>0</v>
      </c>
      <c r="Y369" s="451"/>
      <c r="Z369" s="451"/>
      <c r="AA369" s="451"/>
      <c r="AB369" s="451"/>
      <c r="AC369" s="451"/>
      <c r="AD369" s="451"/>
      <c r="AE369" s="451">
        <v>0</v>
      </c>
      <c r="AF369" s="451"/>
      <c r="AG369" s="451"/>
      <c r="AH369" s="451"/>
      <c r="AI369" s="451"/>
      <c r="AJ369" s="451"/>
      <c r="AK369" s="451"/>
      <c r="AL369" s="479">
        <f>X369-AE369</f>
        <v>0</v>
      </c>
      <c r="AM369" s="479"/>
      <c r="AN369" s="479"/>
      <c r="AO369" s="479"/>
      <c r="AP369" s="479"/>
      <c r="AQ369" s="479"/>
      <c r="AR369" s="479"/>
      <c r="AS369" s="451">
        <v>0</v>
      </c>
      <c r="AT369" s="451"/>
      <c r="AU369" s="451"/>
      <c r="AV369" s="451"/>
      <c r="AW369" s="451"/>
      <c r="AX369" s="451"/>
      <c r="AY369" s="451"/>
      <c r="AZ369" s="92"/>
      <c r="BA369" s="92"/>
      <c r="BB369" s="451">
        <v>0</v>
      </c>
      <c r="BC369" s="451"/>
      <c r="BD369" s="451"/>
      <c r="BE369" s="451"/>
      <c r="BF369" s="451">
        <v>0</v>
      </c>
      <c r="BG369" s="451"/>
      <c r="BH369" s="451"/>
      <c r="BI369" s="451"/>
      <c r="BJ369" s="479">
        <f>BB369-BF369+AS369+AL369+AE369-X369</f>
        <v>0</v>
      </c>
      <c r="BK369" s="479"/>
      <c r="BL369" s="479"/>
      <c r="BM369" s="479"/>
      <c r="BN369" s="479"/>
      <c r="BO369" s="479"/>
      <c r="BP369" s="479"/>
      <c r="BQ369" s="451">
        <v>0</v>
      </c>
      <c r="BR369" s="451"/>
      <c r="BS369" s="451"/>
      <c r="BT369" s="451"/>
      <c r="BU369" s="451"/>
      <c r="BV369" s="451"/>
      <c r="BW369" s="451"/>
      <c r="BX369" s="451">
        <v>0</v>
      </c>
      <c r="BY369" s="451"/>
      <c r="BZ369" s="451"/>
      <c r="CA369" s="451"/>
      <c r="CB369" s="451"/>
      <c r="CC369" s="451"/>
      <c r="CD369" s="451"/>
      <c r="CE369" s="480">
        <f>BJ369-BQ369-BX369</f>
        <v>0</v>
      </c>
      <c r="CF369" s="480"/>
      <c r="CG369" s="480"/>
      <c r="CH369" s="480"/>
      <c r="CI369" s="480"/>
      <c r="CJ369" s="480"/>
      <c r="CK369" s="480"/>
      <c r="CL369" s="451">
        <v>0</v>
      </c>
      <c r="CM369" s="451"/>
      <c r="CN369" s="451"/>
      <c r="CO369" s="451"/>
      <c r="CP369" s="451"/>
      <c r="CQ369" s="451"/>
      <c r="CR369" s="451"/>
      <c r="CS369" s="480">
        <f>CL369</f>
        <v>0</v>
      </c>
      <c r="CT369" s="480"/>
      <c r="CU369" s="480"/>
      <c r="CV369" s="480"/>
      <c r="CW369" s="480"/>
      <c r="CX369" s="480"/>
      <c r="CY369" s="480"/>
      <c r="DB369" s="543" t="s">
        <v>675</v>
      </c>
      <c r="DC369" s="544"/>
      <c r="DD369" s="544"/>
      <c r="DE369" s="544"/>
      <c r="DF369" s="544"/>
      <c r="DG369" s="544"/>
      <c r="DH369" s="544"/>
      <c r="DI369" s="544"/>
      <c r="DJ369" s="544"/>
      <c r="DK369" s="544"/>
      <c r="DL369" s="544"/>
      <c r="DM369" s="544"/>
      <c r="DN369" s="544"/>
      <c r="DO369" s="544"/>
      <c r="DP369" s="544"/>
      <c r="DQ369" s="544"/>
      <c r="DR369" s="544"/>
      <c r="DS369" s="544"/>
      <c r="DT369" s="544"/>
      <c r="DU369" s="544"/>
      <c r="DV369" s="544"/>
      <c r="DW369" s="545"/>
      <c r="DX369" s="451">
        <v>0</v>
      </c>
      <c r="DY369" s="451"/>
      <c r="DZ369" s="451"/>
      <c r="EA369" s="451"/>
      <c r="EB369" s="451"/>
      <c r="EC369" s="451"/>
      <c r="ED369" s="451"/>
      <c r="EE369" s="451">
        <v>0</v>
      </c>
      <c r="EF369" s="451"/>
      <c r="EG369" s="451"/>
      <c r="EH369" s="451"/>
      <c r="EI369" s="451"/>
      <c r="EJ369" s="451"/>
      <c r="EK369" s="451"/>
      <c r="EL369" s="479">
        <f t="shared" si="190"/>
        <v>0</v>
      </c>
      <c r="EM369" s="479"/>
      <c r="EN369" s="479"/>
      <c r="EO369" s="479"/>
      <c r="EP369" s="479"/>
      <c r="EQ369" s="479"/>
      <c r="ER369" s="479"/>
      <c r="ES369" s="451">
        <v>0</v>
      </c>
      <c r="ET369" s="451"/>
      <c r="EU369" s="451"/>
      <c r="EV369" s="451"/>
      <c r="EW369" s="451"/>
      <c r="EX369" s="451"/>
      <c r="EY369" s="451"/>
      <c r="EZ369" s="92"/>
      <c r="FA369" s="92"/>
      <c r="FB369" s="92"/>
      <c r="FC369" s="451">
        <v>0</v>
      </c>
      <c r="FD369" s="451"/>
      <c r="FE369" s="451"/>
      <c r="FF369" s="451"/>
      <c r="FG369" s="451">
        <v>0</v>
      </c>
      <c r="FH369" s="451"/>
      <c r="FI369" s="451"/>
      <c r="FJ369" s="451"/>
      <c r="FK369" s="479">
        <f t="shared" si="191"/>
        <v>0</v>
      </c>
      <c r="FL369" s="479"/>
      <c r="FM369" s="479"/>
      <c r="FN369" s="479"/>
      <c r="FO369" s="479"/>
      <c r="FP369" s="479"/>
      <c r="FQ369" s="479"/>
      <c r="FR369" s="451">
        <v>0</v>
      </c>
      <c r="FS369" s="451"/>
      <c r="FT369" s="451"/>
      <c r="FU369" s="451"/>
      <c r="FV369" s="451"/>
      <c r="FW369" s="451"/>
      <c r="FX369" s="451"/>
      <c r="FY369" s="451">
        <v>0</v>
      </c>
      <c r="FZ369" s="451"/>
      <c r="GA369" s="451"/>
      <c r="GB369" s="451"/>
      <c r="GC369" s="451"/>
      <c r="GD369" s="451"/>
      <c r="GE369" s="451"/>
      <c r="GF369" s="480">
        <f t="shared" si="192"/>
        <v>0</v>
      </c>
      <c r="GG369" s="480"/>
      <c r="GH369" s="480"/>
      <c r="GI369" s="480"/>
      <c r="GJ369" s="480"/>
      <c r="GK369" s="480"/>
      <c r="GL369" s="480"/>
      <c r="GM369" s="451">
        <v>0</v>
      </c>
      <c r="GN369" s="451"/>
      <c r="GO369" s="451"/>
      <c r="GP369" s="451"/>
      <c r="GQ369" s="451"/>
      <c r="GR369" s="451"/>
      <c r="GS369" s="451"/>
      <c r="GT369" s="480">
        <f t="shared" si="193"/>
        <v>0</v>
      </c>
      <c r="GU369" s="480"/>
      <c r="GV369" s="480"/>
      <c r="GW369" s="480"/>
      <c r="GX369" s="480"/>
      <c r="GY369" s="480"/>
      <c r="GZ369" s="480"/>
    </row>
    <row r="370" spans="2:208" ht="12.75" customHeight="1">
      <c r="B370" s="543" t="s">
        <v>629</v>
      </c>
      <c r="C370" s="544"/>
      <c r="D370" s="544"/>
      <c r="E370" s="544"/>
      <c r="F370" s="544"/>
      <c r="G370" s="544"/>
      <c r="H370" s="544"/>
      <c r="I370" s="544"/>
      <c r="J370" s="544"/>
      <c r="K370" s="544"/>
      <c r="L370" s="544"/>
      <c r="M370" s="544"/>
      <c r="N370" s="544"/>
      <c r="O370" s="544"/>
      <c r="P370" s="544"/>
      <c r="Q370" s="544"/>
      <c r="R370" s="544"/>
      <c r="S370" s="544"/>
      <c r="T370" s="544"/>
      <c r="U370" s="544"/>
      <c r="V370" s="544"/>
      <c r="W370" s="545"/>
      <c r="X370" s="451">
        <v>0</v>
      </c>
      <c r="Y370" s="451"/>
      <c r="Z370" s="451"/>
      <c r="AA370" s="451"/>
      <c r="AB370" s="451"/>
      <c r="AC370" s="451"/>
      <c r="AD370" s="451"/>
      <c r="AE370" s="451">
        <v>0</v>
      </c>
      <c r="AF370" s="451"/>
      <c r="AG370" s="451"/>
      <c r="AH370" s="451"/>
      <c r="AI370" s="451"/>
      <c r="AJ370" s="451"/>
      <c r="AK370" s="451"/>
      <c r="AL370" s="479">
        <f>X370-AE370</f>
        <v>0</v>
      </c>
      <c r="AM370" s="479"/>
      <c r="AN370" s="479"/>
      <c r="AO370" s="479"/>
      <c r="AP370" s="479"/>
      <c r="AQ370" s="479"/>
      <c r="AR370" s="479"/>
      <c r="AS370" s="451">
        <v>0</v>
      </c>
      <c r="AT370" s="451"/>
      <c r="AU370" s="451"/>
      <c r="AV370" s="451"/>
      <c r="AW370" s="451"/>
      <c r="AX370" s="451"/>
      <c r="AY370" s="451"/>
      <c r="AZ370" s="92"/>
      <c r="BA370" s="92"/>
      <c r="BB370" s="451">
        <v>0</v>
      </c>
      <c r="BC370" s="451"/>
      <c r="BD370" s="451"/>
      <c r="BE370" s="451"/>
      <c r="BF370" s="451">
        <v>0</v>
      </c>
      <c r="BG370" s="451"/>
      <c r="BH370" s="451"/>
      <c r="BI370" s="451"/>
      <c r="BJ370" s="479">
        <f>BB370-BF370+AS370+AL370+AE370-X370</f>
        <v>0</v>
      </c>
      <c r="BK370" s="479"/>
      <c r="BL370" s="479"/>
      <c r="BM370" s="479"/>
      <c r="BN370" s="479"/>
      <c r="BO370" s="479"/>
      <c r="BP370" s="479"/>
      <c r="BQ370" s="451">
        <v>0</v>
      </c>
      <c r="BR370" s="451"/>
      <c r="BS370" s="451"/>
      <c r="BT370" s="451"/>
      <c r="BU370" s="451"/>
      <c r="BV370" s="451"/>
      <c r="BW370" s="451"/>
      <c r="BX370" s="451">
        <v>0</v>
      </c>
      <c r="BY370" s="451"/>
      <c r="BZ370" s="451"/>
      <c r="CA370" s="451"/>
      <c r="CB370" s="451"/>
      <c r="CC370" s="451"/>
      <c r="CD370" s="451"/>
      <c r="CE370" s="480">
        <f>BJ370-BQ370-BX370</f>
        <v>0</v>
      </c>
      <c r="CF370" s="480"/>
      <c r="CG370" s="480"/>
      <c r="CH370" s="480"/>
      <c r="CI370" s="480"/>
      <c r="CJ370" s="480"/>
      <c r="CK370" s="480"/>
      <c r="CL370" s="451">
        <v>0</v>
      </c>
      <c r="CM370" s="451"/>
      <c r="CN370" s="451"/>
      <c r="CO370" s="451"/>
      <c r="CP370" s="451"/>
      <c r="CQ370" s="451"/>
      <c r="CR370" s="451"/>
      <c r="CS370" s="480">
        <f>CL370</f>
        <v>0</v>
      </c>
      <c r="CT370" s="480"/>
      <c r="CU370" s="480"/>
      <c r="CV370" s="480"/>
      <c r="CW370" s="480"/>
      <c r="CX370" s="480"/>
      <c r="CY370" s="480"/>
      <c r="DB370" s="543" t="s">
        <v>676</v>
      </c>
      <c r="DC370" s="544"/>
      <c r="DD370" s="544"/>
      <c r="DE370" s="544"/>
      <c r="DF370" s="544"/>
      <c r="DG370" s="544"/>
      <c r="DH370" s="544"/>
      <c r="DI370" s="544"/>
      <c r="DJ370" s="544"/>
      <c r="DK370" s="544"/>
      <c r="DL370" s="544"/>
      <c r="DM370" s="544"/>
      <c r="DN370" s="544"/>
      <c r="DO370" s="544"/>
      <c r="DP370" s="544"/>
      <c r="DQ370" s="544"/>
      <c r="DR370" s="544"/>
      <c r="DS370" s="544"/>
      <c r="DT370" s="544"/>
      <c r="DU370" s="544"/>
      <c r="DV370" s="544"/>
      <c r="DW370" s="545"/>
      <c r="DX370" s="451">
        <v>0</v>
      </c>
      <c r="DY370" s="451"/>
      <c r="DZ370" s="451"/>
      <c r="EA370" s="451"/>
      <c r="EB370" s="451"/>
      <c r="EC370" s="451"/>
      <c r="ED370" s="451"/>
      <c r="EE370" s="451">
        <v>0</v>
      </c>
      <c r="EF370" s="451"/>
      <c r="EG370" s="451"/>
      <c r="EH370" s="451"/>
      <c r="EI370" s="451"/>
      <c r="EJ370" s="451"/>
      <c r="EK370" s="451"/>
      <c r="EL370" s="479">
        <f t="shared" si="190"/>
        <v>0</v>
      </c>
      <c r="EM370" s="479"/>
      <c r="EN370" s="479"/>
      <c r="EO370" s="479"/>
      <c r="EP370" s="479"/>
      <c r="EQ370" s="479"/>
      <c r="ER370" s="479"/>
      <c r="ES370" s="451">
        <v>0</v>
      </c>
      <c r="ET370" s="451"/>
      <c r="EU370" s="451"/>
      <c r="EV370" s="451"/>
      <c r="EW370" s="451"/>
      <c r="EX370" s="451"/>
      <c r="EY370" s="451"/>
      <c r="EZ370" s="92"/>
      <c r="FA370" s="92"/>
      <c r="FB370" s="92"/>
      <c r="FC370" s="451">
        <v>0</v>
      </c>
      <c r="FD370" s="451"/>
      <c r="FE370" s="451"/>
      <c r="FF370" s="451"/>
      <c r="FG370" s="451">
        <v>0</v>
      </c>
      <c r="FH370" s="451"/>
      <c r="FI370" s="451"/>
      <c r="FJ370" s="451"/>
      <c r="FK370" s="479">
        <f t="shared" si="191"/>
        <v>0</v>
      </c>
      <c r="FL370" s="479"/>
      <c r="FM370" s="479"/>
      <c r="FN370" s="479"/>
      <c r="FO370" s="479"/>
      <c r="FP370" s="479"/>
      <c r="FQ370" s="479"/>
      <c r="FR370" s="451">
        <v>0</v>
      </c>
      <c r="FS370" s="451"/>
      <c r="FT370" s="451"/>
      <c r="FU370" s="451"/>
      <c r="FV370" s="451"/>
      <c r="FW370" s="451"/>
      <c r="FX370" s="451"/>
      <c r="FY370" s="451">
        <v>0</v>
      </c>
      <c r="FZ370" s="451"/>
      <c r="GA370" s="451"/>
      <c r="GB370" s="451"/>
      <c r="GC370" s="451"/>
      <c r="GD370" s="451"/>
      <c r="GE370" s="451"/>
      <c r="GF370" s="480">
        <f t="shared" si="192"/>
        <v>0</v>
      </c>
      <c r="GG370" s="480"/>
      <c r="GH370" s="480"/>
      <c r="GI370" s="480"/>
      <c r="GJ370" s="480"/>
      <c r="GK370" s="480"/>
      <c r="GL370" s="480"/>
      <c r="GM370" s="451">
        <v>0</v>
      </c>
      <c r="GN370" s="451"/>
      <c r="GO370" s="451"/>
      <c r="GP370" s="451"/>
      <c r="GQ370" s="451"/>
      <c r="GR370" s="451"/>
      <c r="GS370" s="451"/>
      <c r="GT370" s="480">
        <f t="shared" si="193"/>
        <v>0</v>
      </c>
      <c r="GU370" s="480"/>
      <c r="GV370" s="480"/>
      <c r="GW370" s="480"/>
      <c r="GX370" s="480"/>
      <c r="GY370" s="480"/>
      <c r="GZ370" s="480"/>
    </row>
    <row r="371" spans="2:208" ht="12.75" customHeight="1">
      <c r="B371" s="543" t="s">
        <v>630</v>
      </c>
      <c r="C371" s="544"/>
      <c r="D371" s="544"/>
      <c r="E371" s="544"/>
      <c r="F371" s="544"/>
      <c r="G371" s="544"/>
      <c r="H371" s="544"/>
      <c r="I371" s="544"/>
      <c r="J371" s="544"/>
      <c r="K371" s="544"/>
      <c r="L371" s="544"/>
      <c r="M371" s="544"/>
      <c r="N371" s="544"/>
      <c r="O371" s="544"/>
      <c r="P371" s="544"/>
      <c r="Q371" s="544"/>
      <c r="R371" s="544"/>
      <c r="S371" s="544"/>
      <c r="T371" s="544"/>
      <c r="U371" s="544"/>
      <c r="V371" s="544"/>
      <c r="W371" s="545"/>
      <c r="X371" s="451">
        <v>0</v>
      </c>
      <c r="Y371" s="451"/>
      <c r="Z371" s="451"/>
      <c r="AA371" s="451"/>
      <c r="AB371" s="451"/>
      <c r="AC371" s="451"/>
      <c r="AD371" s="451"/>
      <c r="AE371" s="451">
        <v>0</v>
      </c>
      <c r="AF371" s="451"/>
      <c r="AG371" s="451"/>
      <c r="AH371" s="451"/>
      <c r="AI371" s="451"/>
      <c r="AJ371" s="451"/>
      <c r="AK371" s="451"/>
      <c r="AL371" s="479">
        <f>X371-AE371</f>
        <v>0</v>
      </c>
      <c r="AM371" s="479"/>
      <c r="AN371" s="479"/>
      <c r="AO371" s="479"/>
      <c r="AP371" s="479"/>
      <c r="AQ371" s="479"/>
      <c r="AR371" s="479"/>
      <c r="AS371" s="451">
        <v>0</v>
      </c>
      <c r="AT371" s="451"/>
      <c r="AU371" s="451"/>
      <c r="AV371" s="451"/>
      <c r="AW371" s="451"/>
      <c r="AX371" s="451"/>
      <c r="AY371" s="451"/>
      <c r="AZ371" s="92"/>
      <c r="BA371" s="92"/>
      <c r="BB371" s="451">
        <v>0</v>
      </c>
      <c r="BC371" s="451"/>
      <c r="BD371" s="451"/>
      <c r="BE371" s="451"/>
      <c r="BF371" s="451">
        <v>0</v>
      </c>
      <c r="BG371" s="451"/>
      <c r="BH371" s="451"/>
      <c r="BI371" s="451"/>
      <c r="BJ371" s="479">
        <f>BB371-BF371+AS371+AL371+AE371-X371</f>
        <v>0</v>
      </c>
      <c r="BK371" s="479"/>
      <c r="BL371" s="479"/>
      <c r="BM371" s="479"/>
      <c r="BN371" s="479"/>
      <c r="BO371" s="479"/>
      <c r="BP371" s="479"/>
      <c r="BQ371" s="451">
        <v>0</v>
      </c>
      <c r="BR371" s="451"/>
      <c r="BS371" s="451"/>
      <c r="BT371" s="451"/>
      <c r="BU371" s="451"/>
      <c r="BV371" s="451"/>
      <c r="BW371" s="451"/>
      <c r="BX371" s="451">
        <v>0</v>
      </c>
      <c r="BY371" s="451"/>
      <c r="BZ371" s="451"/>
      <c r="CA371" s="451"/>
      <c r="CB371" s="451"/>
      <c r="CC371" s="451"/>
      <c r="CD371" s="451"/>
      <c r="CE371" s="480">
        <f>BJ371-BQ371-BX371</f>
        <v>0</v>
      </c>
      <c r="CF371" s="480"/>
      <c r="CG371" s="480"/>
      <c r="CH371" s="480"/>
      <c r="CI371" s="480"/>
      <c r="CJ371" s="480"/>
      <c r="CK371" s="480"/>
      <c r="CL371" s="451">
        <v>0</v>
      </c>
      <c r="CM371" s="451"/>
      <c r="CN371" s="451"/>
      <c r="CO371" s="451"/>
      <c r="CP371" s="451"/>
      <c r="CQ371" s="451"/>
      <c r="CR371" s="451"/>
      <c r="CS371" s="480">
        <f>CL371</f>
        <v>0</v>
      </c>
      <c r="CT371" s="480"/>
      <c r="CU371" s="480"/>
      <c r="CV371" s="480"/>
      <c r="CW371" s="480"/>
      <c r="CX371" s="480"/>
      <c r="CY371" s="480"/>
      <c r="DB371" s="543" t="s">
        <v>677</v>
      </c>
      <c r="DC371" s="544"/>
      <c r="DD371" s="544"/>
      <c r="DE371" s="544"/>
      <c r="DF371" s="544"/>
      <c r="DG371" s="544"/>
      <c r="DH371" s="544"/>
      <c r="DI371" s="544"/>
      <c r="DJ371" s="544"/>
      <c r="DK371" s="544"/>
      <c r="DL371" s="544"/>
      <c r="DM371" s="544"/>
      <c r="DN371" s="544"/>
      <c r="DO371" s="544"/>
      <c r="DP371" s="544"/>
      <c r="DQ371" s="544"/>
      <c r="DR371" s="544"/>
      <c r="DS371" s="544"/>
      <c r="DT371" s="544"/>
      <c r="DU371" s="544"/>
      <c r="DV371" s="544"/>
      <c r="DW371" s="545"/>
      <c r="DX371" s="451">
        <v>0</v>
      </c>
      <c r="DY371" s="451"/>
      <c r="DZ371" s="451"/>
      <c r="EA371" s="451"/>
      <c r="EB371" s="451"/>
      <c r="EC371" s="451"/>
      <c r="ED371" s="451"/>
      <c r="EE371" s="451">
        <v>0</v>
      </c>
      <c r="EF371" s="451"/>
      <c r="EG371" s="451"/>
      <c r="EH371" s="451"/>
      <c r="EI371" s="451"/>
      <c r="EJ371" s="451"/>
      <c r="EK371" s="451"/>
      <c r="EL371" s="479">
        <f t="shared" si="190"/>
        <v>0</v>
      </c>
      <c r="EM371" s="479"/>
      <c r="EN371" s="479"/>
      <c r="EO371" s="479"/>
      <c r="EP371" s="479"/>
      <c r="EQ371" s="479"/>
      <c r="ER371" s="479"/>
      <c r="ES371" s="451">
        <v>0</v>
      </c>
      <c r="ET371" s="451"/>
      <c r="EU371" s="451"/>
      <c r="EV371" s="451"/>
      <c r="EW371" s="451"/>
      <c r="EX371" s="451"/>
      <c r="EY371" s="451"/>
      <c r="EZ371" s="92"/>
      <c r="FA371" s="92"/>
      <c r="FB371" s="92"/>
      <c r="FC371" s="451">
        <v>0</v>
      </c>
      <c r="FD371" s="451"/>
      <c r="FE371" s="451"/>
      <c r="FF371" s="451"/>
      <c r="FG371" s="451">
        <v>0</v>
      </c>
      <c r="FH371" s="451"/>
      <c r="FI371" s="451"/>
      <c r="FJ371" s="451"/>
      <c r="FK371" s="479">
        <f t="shared" si="191"/>
        <v>0</v>
      </c>
      <c r="FL371" s="479"/>
      <c r="FM371" s="479"/>
      <c r="FN371" s="479"/>
      <c r="FO371" s="479"/>
      <c r="FP371" s="479"/>
      <c r="FQ371" s="479"/>
      <c r="FR371" s="451">
        <v>0</v>
      </c>
      <c r="FS371" s="451"/>
      <c r="FT371" s="451"/>
      <c r="FU371" s="451"/>
      <c r="FV371" s="451"/>
      <c r="FW371" s="451"/>
      <c r="FX371" s="451"/>
      <c r="FY371" s="451">
        <v>0</v>
      </c>
      <c r="FZ371" s="451"/>
      <c r="GA371" s="451"/>
      <c r="GB371" s="451"/>
      <c r="GC371" s="451"/>
      <c r="GD371" s="451"/>
      <c r="GE371" s="451"/>
      <c r="GF371" s="480">
        <f t="shared" si="192"/>
        <v>0</v>
      </c>
      <c r="GG371" s="480"/>
      <c r="GH371" s="480"/>
      <c r="GI371" s="480"/>
      <c r="GJ371" s="480"/>
      <c r="GK371" s="480"/>
      <c r="GL371" s="480"/>
      <c r="GM371" s="451">
        <v>0</v>
      </c>
      <c r="GN371" s="451"/>
      <c r="GO371" s="451"/>
      <c r="GP371" s="451"/>
      <c r="GQ371" s="451"/>
      <c r="GR371" s="451"/>
      <c r="GS371" s="451"/>
      <c r="GT371" s="480">
        <f t="shared" si="193"/>
        <v>0</v>
      </c>
      <c r="GU371" s="480"/>
      <c r="GV371" s="480"/>
      <c r="GW371" s="480"/>
      <c r="GX371" s="480"/>
      <c r="GY371" s="480"/>
      <c r="GZ371" s="480"/>
    </row>
    <row r="372" spans="2:208" ht="12.75" customHeight="1" thickBot="1">
      <c r="B372" s="511" t="s">
        <v>631</v>
      </c>
      <c r="C372" s="512"/>
      <c r="D372" s="512"/>
      <c r="E372" s="512"/>
      <c r="F372" s="512"/>
      <c r="G372" s="512"/>
      <c r="H372" s="512"/>
      <c r="I372" s="512"/>
      <c r="J372" s="512"/>
      <c r="K372" s="512"/>
      <c r="L372" s="512"/>
      <c r="M372" s="512"/>
      <c r="N372" s="512"/>
      <c r="O372" s="512"/>
      <c r="P372" s="512"/>
      <c r="Q372" s="512"/>
      <c r="R372" s="512"/>
      <c r="S372" s="512"/>
      <c r="T372" s="512"/>
      <c r="U372" s="512"/>
      <c r="V372" s="512"/>
      <c r="W372" s="435"/>
      <c r="X372" s="447">
        <f>SUM(X369:AD371)</f>
        <v>0</v>
      </c>
      <c r="Y372" s="447"/>
      <c r="Z372" s="447"/>
      <c r="AA372" s="447"/>
      <c r="AB372" s="447"/>
      <c r="AC372" s="447"/>
      <c r="AD372" s="447"/>
      <c r="AE372" s="447">
        <f>SUM(AE369:AK371)</f>
        <v>0</v>
      </c>
      <c r="AF372" s="447"/>
      <c r="AG372" s="447"/>
      <c r="AH372" s="447"/>
      <c r="AI372" s="447"/>
      <c r="AJ372" s="447"/>
      <c r="AK372" s="447"/>
      <c r="AL372" s="447">
        <f>SUM(AL369:AR371)</f>
        <v>0</v>
      </c>
      <c r="AM372" s="447"/>
      <c r="AN372" s="447"/>
      <c r="AO372" s="447"/>
      <c r="AP372" s="447"/>
      <c r="AQ372" s="447"/>
      <c r="AR372" s="447"/>
      <c r="AS372" s="447">
        <f>SUM(AS369:AY371)</f>
        <v>0</v>
      </c>
      <c r="AT372" s="447"/>
      <c r="AU372" s="447"/>
      <c r="AV372" s="447"/>
      <c r="AW372" s="447"/>
      <c r="AX372" s="447"/>
      <c r="AY372" s="447"/>
      <c r="BB372" s="481">
        <f>SUM(BB369:BE371)</f>
        <v>0</v>
      </c>
      <c r="BC372" s="481"/>
      <c r="BD372" s="481"/>
      <c r="BE372" s="481"/>
      <c r="BF372" s="481">
        <f>SUM(BF369:BI371)</f>
        <v>0</v>
      </c>
      <c r="BG372" s="481"/>
      <c r="BH372" s="481"/>
      <c r="BI372" s="481"/>
      <c r="BJ372" s="481">
        <f>SUM(BJ369:BP371)</f>
        <v>0</v>
      </c>
      <c r="BK372" s="481"/>
      <c r="BL372" s="481"/>
      <c r="BM372" s="481"/>
      <c r="BN372" s="481"/>
      <c r="BO372" s="481"/>
      <c r="BP372" s="481"/>
      <c r="BQ372" s="481">
        <f>SUM(BQ369:BW371)</f>
        <v>0</v>
      </c>
      <c r="BR372" s="481"/>
      <c r="BS372" s="481"/>
      <c r="BT372" s="481"/>
      <c r="BU372" s="481"/>
      <c r="BV372" s="481"/>
      <c r="BW372" s="481"/>
      <c r="BX372" s="481">
        <f>SUM(BX369:CD371)</f>
        <v>0</v>
      </c>
      <c r="BY372" s="481"/>
      <c r="BZ372" s="481"/>
      <c r="CA372" s="481"/>
      <c r="CB372" s="481"/>
      <c r="CC372" s="481"/>
      <c r="CD372" s="481"/>
      <c r="CE372" s="481">
        <f>SUM(CE369:CK371)</f>
        <v>0</v>
      </c>
      <c r="CF372" s="481"/>
      <c r="CG372" s="481"/>
      <c r="CH372" s="481"/>
      <c r="CI372" s="481"/>
      <c r="CJ372" s="481"/>
      <c r="CK372" s="481"/>
      <c r="CL372" s="481">
        <f>SUM(CL369:CR371)</f>
        <v>0</v>
      </c>
      <c r="CM372" s="481"/>
      <c r="CN372" s="481"/>
      <c r="CO372" s="481"/>
      <c r="CP372" s="481"/>
      <c r="CQ372" s="481"/>
      <c r="CR372" s="481"/>
      <c r="CS372" s="481">
        <f>SUM(CS369:CY371)</f>
        <v>0</v>
      </c>
      <c r="CT372" s="481"/>
      <c r="CU372" s="481"/>
      <c r="CV372" s="481"/>
      <c r="CW372" s="481"/>
      <c r="CX372" s="481"/>
      <c r="CY372" s="481"/>
      <c r="DB372" s="543" t="s">
        <v>678</v>
      </c>
      <c r="DC372" s="544"/>
      <c r="DD372" s="544"/>
      <c r="DE372" s="544"/>
      <c r="DF372" s="544"/>
      <c r="DG372" s="544"/>
      <c r="DH372" s="544"/>
      <c r="DI372" s="544"/>
      <c r="DJ372" s="544"/>
      <c r="DK372" s="544"/>
      <c r="DL372" s="544"/>
      <c r="DM372" s="544"/>
      <c r="DN372" s="544"/>
      <c r="DO372" s="544"/>
      <c r="DP372" s="544"/>
      <c r="DQ372" s="544"/>
      <c r="DR372" s="544"/>
      <c r="DS372" s="544"/>
      <c r="DT372" s="544"/>
      <c r="DU372" s="544"/>
      <c r="DV372" s="544"/>
      <c r="DW372" s="545"/>
      <c r="DX372" s="451">
        <v>0</v>
      </c>
      <c r="DY372" s="451"/>
      <c r="DZ372" s="451"/>
      <c r="EA372" s="451"/>
      <c r="EB372" s="451"/>
      <c r="EC372" s="451"/>
      <c r="ED372" s="451"/>
      <c r="EE372" s="451">
        <v>0</v>
      </c>
      <c r="EF372" s="451"/>
      <c r="EG372" s="451"/>
      <c r="EH372" s="451"/>
      <c r="EI372" s="451"/>
      <c r="EJ372" s="451"/>
      <c r="EK372" s="451"/>
      <c r="EL372" s="479">
        <f t="shared" si="190"/>
        <v>0</v>
      </c>
      <c r="EM372" s="479"/>
      <c r="EN372" s="479"/>
      <c r="EO372" s="479"/>
      <c r="EP372" s="479"/>
      <c r="EQ372" s="479"/>
      <c r="ER372" s="479"/>
      <c r="ES372" s="451">
        <v>0</v>
      </c>
      <c r="ET372" s="451"/>
      <c r="EU372" s="451"/>
      <c r="EV372" s="451"/>
      <c r="EW372" s="451"/>
      <c r="EX372" s="451"/>
      <c r="EY372" s="451"/>
      <c r="EZ372" s="92"/>
      <c r="FA372" s="92"/>
      <c r="FB372" s="92"/>
      <c r="FC372" s="451">
        <v>0</v>
      </c>
      <c r="FD372" s="451"/>
      <c r="FE372" s="451"/>
      <c r="FF372" s="451"/>
      <c r="FG372" s="451">
        <v>0</v>
      </c>
      <c r="FH372" s="451"/>
      <c r="FI372" s="451"/>
      <c r="FJ372" s="451"/>
      <c r="FK372" s="479">
        <f t="shared" si="191"/>
        <v>0</v>
      </c>
      <c r="FL372" s="479"/>
      <c r="FM372" s="479"/>
      <c r="FN372" s="479"/>
      <c r="FO372" s="479"/>
      <c r="FP372" s="479"/>
      <c r="FQ372" s="479"/>
      <c r="FR372" s="451">
        <v>0</v>
      </c>
      <c r="FS372" s="451"/>
      <c r="FT372" s="451"/>
      <c r="FU372" s="451"/>
      <c r="FV372" s="451"/>
      <c r="FW372" s="451"/>
      <c r="FX372" s="451"/>
      <c r="FY372" s="451">
        <v>0</v>
      </c>
      <c r="FZ372" s="451"/>
      <c r="GA372" s="451"/>
      <c r="GB372" s="451"/>
      <c r="GC372" s="451"/>
      <c r="GD372" s="451"/>
      <c r="GE372" s="451"/>
      <c r="GF372" s="480">
        <f t="shared" si="192"/>
        <v>0</v>
      </c>
      <c r="GG372" s="480"/>
      <c r="GH372" s="480"/>
      <c r="GI372" s="480"/>
      <c r="GJ372" s="480"/>
      <c r="GK372" s="480"/>
      <c r="GL372" s="480"/>
      <c r="GM372" s="451">
        <v>0</v>
      </c>
      <c r="GN372" s="451"/>
      <c r="GO372" s="451"/>
      <c r="GP372" s="451"/>
      <c r="GQ372" s="451"/>
      <c r="GR372" s="451"/>
      <c r="GS372" s="451"/>
      <c r="GT372" s="480">
        <f t="shared" si="193"/>
        <v>0</v>
      </c>
      <c r="GU372" s="480"/>
      <c r="GV372" s="480"/>
      <c r="GW372" s="480"/>
      <c r="GX372" s="480"/>
      <c r="GY372" s="480"/>
      <c r="GZ372" s="480"/>
    </row>
    <row r="373" spans="2:208" ht="12.75" customHeight="1" thickTop="1">
      <c r="B373" s="551" t="s">
        <v>1233</v>
      </c>
      <c r="C373" s="548"/>
      <c r="D373" s="548"/>
      <c r="E373" s="548"/>
      <c r="F373" s="548"/>
      <c r="G373" s="548"/>
      <c r="H373" s="548"/>
      <c r="I373" s="548"/>
      <c r="J373" s="548"/>
      <c r="K373" s="548"/>
      <c r="L373" s="548"/>
      <c r="M373" s="548"/>
      <c r="N373" s="548"/>
      <c r="O373" s="548"/>
      <c r="P373" s="548"/>
      <c r="Q373" s="548"/>
      <c r="R373" s="548"/>
      <c r="S373" s="548"/>
      <c r="T373" s="548"/>
      <c r="U373" s="548"/>
      <c r="V373" s="548"/>
      <c r="W373" s="549"/>
      <c r="X373" s="483"/>
      <c r="Y373" s="483"/>
      <c r="Z373" s="483"/>
      <c r="AA373" s="483"/>
      <c r="AB373" s="483"/>
      <c r="AC373" s="483"/>
      <c r="AD373" s="483"/>
      <c r="AE373" s="483"/>
      <c r="AF373" s="483"/>
      <c r="AG373" s="483"/>
      <c r="AH373" s="483"/>
      <c r="AI373" s="483"/>
      <c r="AJ373" s="483"/>
      <c r="AK373" s="483"/>
      <c r="AL373" s="483"/>
      <c r="AM373" s="483"/>
      <c r="AN373" s="483"/>
      <c r="AO373" s="483"/>
      <c r="AP373" s="483"/>
      <c r="AQ373" s="483"/>
      <c r="AR373" s="483"/>
      <c r="AS373" s="483"/>
      <c r="AT373" s="483"/>
      <c r="AU373" s="483"/>
      <c r="AV373" s="483"/>
      <c r="AW373" s="483"/>
      <c r="AX373" s="483"/>
      <c r="AY373" s="483"/>
      <c r="BB373" s="478"/>
      <c r="BC373" s="478"/>
      <c r="BD373" s="478"/>
      <c r="BE373" s="478"/>
      <c r="BF373" s="478"/>
      <c r="BG373" s="478"/>
      <c r="BH373" s="478"/>
      <c r="BI373" s="478"/>
      <c r="BJ373" s="478"/>
      <c r="BK373" s="478"/>
      <c r="BL373" s="478"/>
      <c r="BM373" s="478"/>
      <c r="BN373" s="478"/>
      <c r="BO373" s="478"/>
      <c r="BP373" s="478"/>
      <c r="BQ373" s="478"/>
      <c r="BR373" s="478"/>
      <c r="BS373" s="478"/>
      <c r="BT373" s="478"/>
      <c r="BU373" s="478"/>
      <c r="BV373" s="478"/>
      <c r="BW373" s="478"/>
      <c r="BX373" s="478"/>
      <c r="BY373" s="478"/>
      <c r="BZ373" s="478"/>
      <c r="CA373" s="478"/>
      <c r="CB373" s="478"/>
      <c r="CC373" s="478"/>
      <c r="CD373" s="478"/>
      <c r="CE373" s="478"/>
      <c r="CF373" s="478"/>
      <c r="CG373" s="478"/>
      <c r="CH373" s="478"/>
      <c r="CI373" s="478"/>
      <c r="CJ373" s="478"/>
      <c r="CK373" s="478"/>
      <c r="CL373" s="478"/>
      <c r="CM373" s="478"/>
      <c r="CN373" s="478"/>
      <c r="CO373" s="478"/>
      <c r="CP373" s="478"/>
      <c r="CQ373" s="478"/>
      <c r="CR373" s="478"/>
      <c r="CS373" s="478"/>
      <c r="CT373" s="478"/>
      <c r="CU373" s="478"/>
      <c r="CV373" s="478"/>
      <c r="CW373" s="478"/>
      <c r="CX373" s="478"/>
      <c r="CY373" s="478"/>
      <c r="DB373" s="543" t="s">
        <v>679</v>
      </c>
      <c r="DC373" s="544"/>
      <c r="DD373" s="544"/>
      <c r="DE373" s="544"/>
      <c r="DF373" s="544"/>
      <c r="DG373" s="544"/>
      <c r="DH373" s="544"/>
      <c r="DI373" s="544"/>
      <c r="DJ373" s="544"/>
      <c r="DK373" s="544"/>
      <c r="DL373" s="544"/>
      <c r="DM373" s="544"/>
      <c r="DN373" s="544"/>
      <c r="DO373" s="544"/>
      <c r="DP373" s="544"/>
      <c r="DQ373" s="544"/>
      <c r="DR373" s="544"/>
      <c r="DS373" s="544"/>
      <c r="DT373" s="544"/>
      <c r="DU373" s="544"/>
      <c r="DV373" s="544"/>
      <c r="DW373" s="545"/>
      <c r="DX373" s="451">
        <v>0</v>
      </c>
      <c r="DY373" s="451"/>
      <c r="DZ373" s="451"/>
      <c r="EA373" s="451"/>
      <c r="EB373" s="451"/>
      <c r="EC373" s="451"/>
      <c r="ED373" s="451"/>
      <c r="EE373" s="451">
        <v>0</v>
      </c>
      <c r="EF373" s="451"/>
      <c r="EG373" s="451"/>
      <c r="EH373" s="451"/>
      <c r="EI373" s="451"/>
      <c r="EJ373" s="451"/>
      <c r="EK373" s="451"/>
      <c r="EL373" s="479">
        <f t="shared" si="190"/>
        <v>0</v>
      </c>
      <c r="EM373" s="479"/>
      <c r="EN373" s="479"/>
      <c r="EO373" s="479"/>
      <c r="EP373" s="479"/>
      <c r="EQ373" s="479"/>
      <c r="ER373" s="479"/>
      <c r="ES373" s="451">
        <v>0</v>
      </c>
      <c r="ET373" s="451"/>
      <c r="EU373" s="451"/>
      <c r="EV373" s="451"/>
      <c r="EW373" s="451"/>
      <c r="EX373" s="451"/>
      <c r="EY373" s="451"/>
      <c r="EZ373" s="92"/>
      <c r="FA373" s="92"/>
      <c r="FB373" s="92"/>
      <c r="FC373" s="451">
        <v>0</v>
      </c>
      <c r="FD373" s="451"/>
      <c r="FE373" s="451"/>
      <c r="FF373" s="451"/>
      <c r="FG373" s="451">
        <v>0</v>
      </c>
      <c r="FH373" s="451"/>
      <c r="FI373" s="451"/>
      <c r="FJ373" s="451"/>
      <c r="FK373" s="479">
        <f t="shared" si="191"/>
        <v>0</v>
      </c>
      <c r="FL373" s="479"/>
      <c r="FM373" s="479"/>
      <c r="FN373" s="479"/>
      <c r="FO373" s="479"/>
      <c r="FP373" s="479"/>
      <c r="FQ373" s="479"/>
      <c r="FR373" s="451">
        <v>0</v>
      </c>
      <c r="FS373" s="451"/>
      <c r="FT373" s="451"/>
      <c r="FU373" s="451"/>
      <c r="FV373" s="451"/>
      <c r="FW373" s="451"/>
      <c r="FX373" s="451"/>
      <c r="FY373" s="451">
        <v>0</v>
      </c>
      <c r="FZ373" s="451"/>
      <c r="GA373" s="451"/>
      <c r="GB373" s="451"/>
      <c r="GC373" s="451"/>
      <c r="GD373" s="451"/>
      <c r="GE373" s="451"/>
      <c r="GF373" s="480">
        <f t="shared" si="192"/>
        <v>0</v>
      </c>
      <c r="GG373" s="480"/>
      <c r="GH373" s="480"/>
      <c r="GI373" s="480"/>
      <c r="GJ373" s="480"/>
      <c r="GK373" s="480"/>
      <c r="GL373" s="480"/>
      <c r="GM373" s="451">
        <v>0</v>
      </c>
      <c r="GN373" s="451"/>
      <c r="GO373" s="451"/>
      <c r="GP373" s="451"/>
      <c r="GQ373" s="451"/>
      <c r="GR373" s="451"/>
      <c r="GS373" s="451"/>
      <c r="GT373" s="480">
        <f t="shared" si="193"/>
        <v>0</v>
      </c>
      <c r="GU373" s="480"/>
      <c r="GV373" s="480"/>
      <c r="GW373" s="480"/>
      <c r="GX373" s="480"/>
      <c r="GY373" s="480"/>
      <c r="GZ373" s="480"/>
    </row>
    <row r="374" spans="2:208" ht="12.75" customHeight="1">
      <c r="B374" s="543" t="s">
        <v>633</v>
      </c>
      <c r="C374" s="544"/>
      <c r="D374" s="544"/>
      <c r="E374" s="544"/>
      <c r="F374" s="544"/>
      <c r="G374" s="544"/>
      <c r="H374" s="544"/>
      <c r="I374" s="544"/>
      <c r="J374" s="544"/>
      <c r="K374" s="544"/>
      <c r="L374" s="544"/>
      <c r="M374" s="544"/>
      <c r="N374" s="544"/>
      <c r="O374" s="544"/>
      <c r="P374" s="544"/>
      <c r="Q374" s="544"/>
      <c r="R374" s="544"/>
      <c r="S374" s="544"/>
      <c r="T374" s="544"/>
      <c r="U374" s="544"/>
      <c r="V374" s="544"/>
      <c r="W374" s="545"/>
      <c r="X374" s="451">
        <v>0</v>
      </c>
      <c r="Y374" s="451"/>
      <c r="Z374" s="451"/>
      <c r="AA374" s="451"/>
      <c r="AB374" s="451"/>
      <c r="AC374" s="451"/>
      <c r="AD374" s="451"/>
      <c r="AE374" s="451">
        <v>0</v>
      </c>
      <c r="AF374" s="451"/>
      <c r="AG374" s="451"/>
      <c r="AH374" s="451"/>
      <c r="AI374" s="451"/>
      <c r="AJ374" s="451"/>
      <c r="AK374" s="451"/>
      <c r="AL374" s="479">
        <f t="shared" ref="AL374:AL381" si="194">X374-AE374</f>
        <v>0</v>
      </c>
      <c r="AM374" s="479"/>
      <c r="AN374" s="479"/>
      <c r="AO374" s="479"/>
      <c r="AP374" s="479"/>
      <c r="AQ374" s="479"/>
      <c r="AR374" s="479"/>
      <c r="AS374" s="451">
        <v>0</v>
      </c>
      <c r="AT374" s="451"/>
      <c r="AU374" s="451"/>
      <c r="AV374" s="451"/>
      <c r="AW374" s="451"/>
      <c r="AX374" s="451"/>
      <c r="AY374" s="451"/>
      <c r="AZ374" s="92"/>
      <c r="BA374" s="92"/>
      <c r="BB374" s="451">
        <v>0</v>
      </c>
      <c r="BC374" s="451"/>
      <c r="BD374" s="451"/>
      <c r="BE374" s="451"/>
      <c r="BF374" s="451">
        <v>0</v>
      </c>
      <c r="BG374" s="451"/>
      <c r="BH374" s="451"/>
      <c r="BI374" s="451"/>
      <c r="BJ374" s="479">
        <f t="shared" ref="BJ374:BJ381" si="195">BB374-BF374+AS374+AL374+AE374-X374</f>
        <v>0</v>
      </c>
      <c r="BK374" s="479"/>
      <c r="BL374" s="479"/>
      <c r="BM374" s="479"/>
      <c r="BN374" s="479"/>
      <c r="BO374" s="479"/>
      <c r="BP374" s="479"/>
      <c r="BQ374" s="451">
        <v>0</v>
      </c>
      <c r="BR374" s="451"/>
      <c r="BS374" s="451"/>
      <c r="BT374" s="451"/>
      <c r="BU374" s="451"/>
      <c r="BV374" s="451"/>
      <c r="BW374" s="451"/>
      <c r="BX374" s="451">
        <v>0</v>
      </c>
      <c r="BY374" s="451"/>
      <c r="BZ374" s="451"/>
      <c r="CA374" s="451"/>
      <c r="CB374" s="451"/>
      <c r="CC374" s="451"/>
      <c r="CD374" s="451"/>
      <c r="CE374" s="480">
        <f t="shared" ref="CE374:CE381" si="196">BJ374-BQ374-BX374</f>
        <v>0</v>
      </c>
      <c r="CF374" s="480"/>
      <c r="CG374" s="480"/>
      <c r="CH374" s="480"/>
      <c r="CI374" s="480"/>
      <c r="CJ374" s="480"/>
      <c r="CK374" s="480"/>
      <c r="CL374" s="451">
        <v>0</v>
      </c>
      <c r="CM374" s="451"/>
      <c r="CN374" s="451"/>
      <c r="CO374" s="451"/>
      <c r="CP374" s="451"/>
      <c r="CQ374" s="451"/>
      <c r="CR374" s="451"/>
      <c r="CS374" s="480">
        <f t="shared" ref="CS374:CS381" si="197">CL374</f>
        <v>0</v>
      </c>
      <c r="CT374" s="480"/>
      <c r="CU374" s="480"/>
      <c r="CV374" s="480"/>
      <c r="CW374" s="480"/>
      <c r="CX374" s="480"/>
      <c r="CY374" s="480"/>
      <c r="DB374" s="540" t="s">
        <v>680</v>
      </c>
      <c r="DC374" s="541"/>
      <c r="DD374" s="541"/>
      <c r="DE374" s="541"/>
      <c r="DF374" s="541"/>
      <c r="DG374" s="541"/>
      <c r="DH374" s="541"/>
      <c r="DI374" s="541"/>
      <c r="DJ374" s="541"/>
      <c r="DK374" s="541"/>
      <c r="DL374" s="541"/>
      <c r="DM374" s="541"/>
      <c r="DN374" s="541"/>
      <c r="DO374" s="541"/>
      <c r="DP374" s="541"/>
      <c r="DQ374" s="541"/>
      <c r="DR374" s="541"/>
      <c r="DS374" s="541"/>
      <c r="DT374" s="541"/>
      <c r="DU374" s="541"/>
      <c r="DV374" s="541"/>
      <c r="DW374" s="542"/>
      <c r="DX374" s="451">
        <v>0</v>
      </c>
      <c r="DY374" s="451"/>
      <c r="DZ374" s="451"/>
      <c r="EA374" s="451"/>
      <c r="EB374" s="451"/>
      <c r="EC374" s="451"/>
      <c r="ED374" s="451"/>
      <c r="EE374" s="451">
        <v>0</v>
      </c>
      <c r="EF374" s="451"/>
      <c r="EG374" s="451"/>
      <c r="EH374" s="451"/>
      <c r="EI374" s="451"/>
      <c r="EJ374" s="451"/>
      <c r="EK374" s="451"/>
      <c r="EL374" s="479">
        <f t="shared" si="190"/>
        <v>0</v>
      </c>
      <c r="EM374" s="479"/>
      <c r="EN374" s="479"/>
      <c r="EO374" s="479"/>
      <c r="EP374" s="479"/>
      <c r="EQ374" s="479"/>
      <c r="ER374" s="479"/>
      <c r="ES374" s="451">
        <v>0</v>
      </c>
      <c r="ET374" s="451"/>
      <c r="EU374" s="451"/>
      <c r="EV374" s="451"/>
      <c r="EW374" s="451"/>
      <c r="EX374" s="451"/>
      <c r="EY374" s="451"/>
      <c r="EZ374" s="92"/>
      <c r="FA374" s="92"/>
      <c r="FB374" s="92"/>
      <c r="FC374" s="451">
        <v>0</v>
      </c>
      <c r="FD374" s="451"/>
      <c r="FE374" s="451"/>
      <c r="FF374" s="451"/>
      <c r="FG374" s="451">
        <v>0</v>
      </c>
      <c r="FH374" s="451"/>
      <c r="FI374" s="451"/>
      <c r="FJ374" s="451"/>
      <c r="FK374" s="479">
        <f t="shared" si="191"/>
        <v>0</v>
      </c>
      <c r="FL374" s="479"/>
      <c r="FM374" s="479"/>
      <c r="FN374" s="479"/>
      <c r="FO374" s="479"/>
      <c r="FP374" s="479"/>
      <c r="FQ374" s="479"/>
      <c r="FR374" s="451">
        <v>0</v>
      </c>
      <c r="FS374" s="451"/>
      <c r="FT374" s="451"/>
      <c r="FU374" s="451"/>
      <c r="FV374" s="451"/>
      <c r="FW374" s="451"/>
      <c r="FX374" s="451"/>
      <c r="FY374" s="451">
        <v>0</v>
      </c>
      <c r="FZ374" s="451"/>
      <c r="GA374" s="451"/>
      <c r="GB374" s="451"/>
      <c r="GC374" s="451"/>
      <c r="GD374" s="451"/>
      <c r="GE374" s="451"/>
      <c r="GF374" s="480">
        <f t="shared" si="192"/>
        <v>0</v>
      </c>
      <c r="GG374" s="480"/>
      <c r="GH374" s="480"/>
      <c r="GI374" s="480"/>
      <c r="GJ374" s="480"/>
      <c r="GK374" s="480"/>
      <c r="GL374" s="480"/>
      <c r="GM374" s="451">
        <v>0</v>
      </c>
      <c r="GN374" s="451"/>
      <c r="GO374" s="451"/>
      <c r="GP374" s="451"/>
      <c r="GQ374" s="451"/>
      <c r="GR374" s="451"/>
      <c r="GS374" s="451"/>
      <c r="GT374" s="480">
        <f t="shared" si="193"/>
        <v>0</v>
      </c>
      <c r="GU374" s="480"/>
      <c r="GV374" s="480"/>
      <c r="GW374" s="480"/>
      <c r="GX374" s="480"/>
      <c r="GY374" s="480"/>
      <c r="GZ374" s="480"/>
    </row>
    <row r="375" spans="2:208" ht="12.75" customHeight="1" thickBot="1">
      <c r="B375" s="543" t="s">
        <v>634</v>
      </c>
      <c r="C375" s="544"/>
      <c r="D375" s="544"/>
      <c r="E375" s="544"/>
      <c r="F375" s="544"/>
      <c r="G375" s="544"/>
      <c r="H375" s="544"/>
      <c r="I375" s="544"/>
      <c r="J375" s="544"/>
      <c r="K375" s="544"/>
      <c r="L375" s="544"/>
      <c r="M375" s="544"/>
      <c r="N375" s="544"/>
      <c r="O375" s="544"/>
      <c r="P375" s="544"/>
      <c r="Q375" s="544"/>
      <c r="R375" s="544"/>
      <c r="S375" s="544"/>
      <c r="T375" s="544"/>
      <c r="U375" s="544"/>
      <c r="V375" s="544"/>
      <c r="W375" s="545"/>
      <c r="X375" s="451">
        <v>0</v>
      </c>
      <c r="Y375" s="451"/>
      <c r="Z375" s="451"/>
      <c r="AA375" s="451"/>
      <c r="AB375" s="451"/>
      <c r="AC375" s="451"/>
      <c r="AD375" s="451"/>
      <c r="AE375" s="451">
        <v>0</v>
      </c>
      <c r="AF375" s="451"/>
      <c r="AG375" s="451"/>
      <c r="AH375" s="451"/>
      <c r="AI375" s="451"/>
      <c r="AJ375" s="451"/>
      <c r="AK375" s="451"/>
      <c r="AL375" s="479">
        <f t="shared" si="194"/>
        <v>0</v>
      </c>
      <c r="AM375" s="479"/>
      <c r="AN375" s="479"/>
      <c r="AO375" s="479"/>
      <c r="AP375" s="479"/>
      <c r="AQ375" s="479"/>
      <c r="AR375" s="479"/>
      <c r="AS375" s="451">
        <v>0</v>
      </c>
      <c r="AT375" s="451"/>
      <c r="AU375" s="451"/>
      <c r="AV375" s="451"/>
      <c r="AW375" s="451"/>
      <c r="AX375" s="451"/>
      <c r="AY375" s="451"/>
      <c r="AZ375" s="92"/>
      <c r="BA375" s="92"/>
      <c r="BB375" s="451">
        <v>0</v>
      </c>
      <c r="BC375" s="451"/>
      <c r="BD375" s="451"/>
      <c r="BE375" s="451"/>
      <c r="BF375" s="451">
        <v>0</v>
      </c>
      <c r="BG375" s="451"/>
      <c r="BH375" s="451"/>
      <c r="BI375" s="451"/>
      <c r="BJ375" s="479">
        <f t="shared" si="195"/>
        <v>0</v>
      </c>
      <c r="BK375" s="479"/>
      <c r="BL375" s="479"/>
      <c r="BM375" s="479"/>
      <c r="BN375" s="479"/>
      <c r="BO375" s="479"/>
      <c r="BP375" s="479"/>
      <c r="BQ375" s="451">
        <v>0</v>
      </c>
      <c r="BR375" s="451"/>
      <c r="BS375" s="451"/>
      <c r="BT375" s="451"/>
      <c r="BU375" s="451"/>
      <c r="BV375" s="451"/>
      <c r="BW375" s="451"/>
      <c r="BX375" s="451">
        <v>0</v>
      </c>
      <c r="BY375" s="451"/>
      <c r="BZ375" s="451"/>
      <c r="CA375" s="451"/>
      <c r="CB375" s="451"/>
      <c r="CC375" s="451"/>
      <c r="CD375" s="451"/>
      <c r="CE375" s="480">
        <f t="shared" si="196"/>
        <v>0</v>
      </c>
      <c r="CF375" s="480"/>
      <c r="CG375" s="480"/>
      <c r="CH375" s="480"/>
      <c r="CI375" s="480"/>
      <c r="CJ375" s="480"/>
      <c r="CK375" s="480"/>
      <c r="CL375" s="451">
        <v>0</v>
      </c>
      <c r="CM375" s="451"/>
      <c r="CN375" s="451"/>
      <c r="CO375" s="451"/>
      <c r="CP375" s="451"/>
      <c r="CQ375" s="451"/>
      <c r="CR375" s="451"/>
      <c r="CS375" s="480">
        <f t="shared" si="197"/>
        <v>0</v>
      </c>
      <c r="CT375" s="480"/>
      <c r="CU375" s="480"/>
      <c r="CV375" s="480"/>
      <c r="CW375" s="480"/>
      <c r="CX375" s="480"/>
      <c r="CY375" s="480"/>
      <c r="DB375" s="540" t="s">
        <v>681</v>
      </c>
      <c r="DC375" s="541"/>
      <c r="DD375" s="541"/>
      <c r="DE375" s="541"/>
      <c r="DF375" s="541"/>
      <c r="DG375" s="541"/>
      <c r="DH375" s="541"/>
      <c r="DI375" s="541"/>
      <c r="DJ375" s="541"/>
      <c r="DK375" s="541"/>
      <c r="DL375" s="541"/>
      <c r="DM375" s="541"/>
      <c r="DN375" s="541"/>
      <c r="DO375" s="541"/>
      <c r="DP375" s="541"/>
      <c r="DQ375" s="541"/>
      <c r="DR375" s="541"/>
      <c r="DS375" s="541"/>
      <c r="DT375" s="541"/>
      <c r="DU375" s="541"/>
      <c r="DV375" s="541"/>
      <c r="DW375" s="542"/>
      <c r="DX375" s="481">
        <f>SUM(DX367:ED374)</f>
        <v>0</v>
      </c>
      <c r="DY375" s="481"/>
      <c r="DZ375" s="481"/>
      <c r="EA375" s="481"/>
      <c r="EB375" s="481"/>
      <c r="EC375" s="481"/>
      <c r="ED375" s="481"/>
      <c r="EE375" s="481">
        <f>SUM(EE367:EK374)</f>
        <v>0</v>
      </c>
      <c r="EF375" s="481"/>
      <c r="EG375" s="481"/>
      <c r="EH375" s="481"/>
      <c r="EI375" s="481"/>
      <c r="EJ375" s="481"/>
      <c r="EK375" s="481"/>
      <c r="EL375" s="481">
        <f>SUM(EL367:ER374)</f>
        <v>0</v>
      </c>
      <c r="EM375" s="481"/>
      <c r="EN375" s="481"/>
      <c r="EO375" s="481"/>
      <c r="EP375" s="481"/>
      <c r="EQ375" s="481"/>
      <c r="ER375" s="481"/>
      <c r="ES375" s="481">
        <f>SUM(ES367:EY374)</f>
        <v>0</v>
      </c>
      <c r="ET375" s="481"/>
      <c r="EU375" s="481"/>
      <c r="EV375" s="481"/>
      <c r="EW375" s="481"/>
      <c r="EX375" s="481"/>
      <c r="EY375" s="481"/>
      <c r="FC375" s="481">
        <f>SUM(FC367:FF374)</f>
        <v>0</v>
      </c>
      <c r="FD375" s="481"/>
      <c r="FE375" s="481"/>
      <c r="FF375" s="481"/>
      <c r="FG375" s="481">
        <f>SUM(FG367:FJ374)</f>
        <v>0</v>
      </c>
      <c r="FH375" s="481"/>
      <c r="FI375" s="481"/>
      <c r="FJ375" s="481"/>
      <c r="FK375" s="481">
        <f>SUM(FK367:FQ374)</f>
        <v>0</v>
      </c>
      <c r="FL375" s="481"/>
      <c r="FM375" s="481"/>
      <c r="FN375" s="481"/>
      <c r="FO375" s="481"/>
      <c r="FP375" s="481"/>
      <c r="FQ375" s="481"/>
      <c r="FR375" s="481">
        <f>SUM(FR367:FX374)</f>
        <v>0</v>
      </c>
      <c r="FS375" s="481"/>
      <c r="FT375" s="481"/>
      <c r="FU375" s="481"/>
      <c r="FV375" s="481"/>
      <c r="FW375" s="481"/>
      <c r="FX375" s="481"/>
      <c r="FY375" s="481">
        <f>SUM(FY367:GE374)</f>
        <v>0</v>
      </c>
      <c r="FZ375" s="481"/>
      <c r="GA375" s="481"/>
      <c r="GB375" s="481"/>
      <c r="GC375" s="481"/>
      <c r="GD375" s="481"/>
      <c r="GE375" s="481"/>
      <c r="GF375" s="481">
        <f>SUM(GF367:GL374)</f>
        <v>0</v>
      </c>
      <c r="GG375" s="481"/>
      <c r="GH375" s="481"/>
      <c r="GI375" s="481"/>
      <c r="GJ375" s="481"/>
      <c r="GK375" s="481"/>
      <c r="GL375" s="481"/>
      <c r="GM375" s="481">
        <f>SUM(GM367:GS374)</f>
        <v>0</v>
      </c>
      <c r="GN375" s="481"/>
      <c r="GO375" s="481"/>
      <c r="GP375" s="481"/>
      <c r="GQ375" s="481"/>
      <c r="GR375" s="481"/>
      <c r="GS375" s="481"/>
      <c r="GT375" s="481">
        <f>SUM(GT367:GZ374)</f>
        <v>0</v>
      </c>
      <c r="GU375" s="481"/>
      <c r="GV375" s="481"/>
      <c r="GW375" s="481"/>
      <c r="GX375" s="481"/>
      <c r="GY375" s="481"/>
      <c r="GZ375" s="481"/>
    </row>
    <row r="376" spans="2:208" ht="12.75" customHeight="1" thickTop="1">
      <c r="B376" s="543" t="s">
        <v>635</v>
      </c>
      <c r="C376" s="544"/>
      <c r="D376" s="544"/>
      <c r="E376" s="544"/>
      <c r="F376" s="544"/>
      <c r="G376" s="544"/>
      <c r="H376" s="544"/>
      <c r="I376" s="544"/>
      <c r="J376" s="544"/>
      <c r="K376" s="544"/>
      <c r="L376" s="544"/>
      <c r="M376" s="544"/>
      <c r="N376" s="544"/>
      <c r="O376" s="544"/>
      <c r="P376" s="544"/>
      <c r="Q376" s="544"/>
      <c r="R376" s="544"/>
      <c r="S376" s="544"/>
      <c r="T376" s="544"/>
      <c r="U376" s="544"/>
      <c r="V376" s="544"/>
      <c r="W376" s="545"/>
      <c r="X376" s="451">
        <v>0</v>
      </c>
      <c r="Y376" s="451"/>
      <c r="Z376" s="451"/>
      <c r="AA376" s="451"/>
      <c r="AB376" s="451"/>
      <c r="AC376" s="451"/>
      <c r="AD376" s="451"/>
      <c r="AE376" s="451">
        <v>0</v>
      </c>
      <c r="AF376" s="451"/>
      <c r="AG376" s="451"/>
      <c r="AH376" s="451"/>
      <c r="AI376" s="451"/>
      <c r="AJ376" s="451"/>
      <c r="AK376" s="451"/>
      <c r="AL376" s="479">
        <f t="shared" si="194"/>
        <v>0</v>
      </c>
      <c r="AM376" s="479"/>
      <c r="AN376" s="479"/>
      <c r="AO376" s="479"/>
      <c r="AP376" s="479"/>
      <c r="AQ376" s="479"/>
      <c r="AR376" s="479"/>
      <c r="AS376" s="451">
        <v>0</v>
      </c>
      <c r="AT376" s="451"/>
      <c r="AU376" s="451"/>
      <c r="AV376" s="451"/>
      <c r="AW376" s="451"/>
      <c r="AX376" s="451"/>
      <c r="AY376" s="451"/>
      <c r="AZ376" s="92"/>
      <c r="BA376" s="92"/>
      <c r="BB376" s="451">
        <v>0</v>
      </c>
      <c r="BC376" s="451"/>
      <c r="BD376" s="451"/>
      <c r="BE376" s="451"/>
      <c r="BF376" s="451">
        <v>0</v>
      </c>
      <c r="BG376" s="451"/>
      <c r="BH376" s="451"/>
      <c r="BI376" s="451"/>
      <c r="BJ376" s="479">
        <f t="shared" si="195"/>
        <v>0</v>
      </c>
      <c r="BK376" s="479"/>
      <c r="BL376" s="479"/>
      <c r="BM376" s="479"/>
      <c r="BN376" s="479"/>
      <c r="BO376" s="479"/>
      <c r="BP376" s="479"/>
      <c r="BQ376" s="451">
        <v>0</v>
      </c>
      <c r="BR376" s="451"/>
      <c r="BS376" s="451"/>
      <c r="BT376" s="451"/>
      <c r="BU376" s="451"/>
      <c r="BV376" s="451"/>
      <c r="BW376" s="451"/>
      <c r="BX376" s="451">
        <v>0</v>
      </c>
      <c r="BY376" s="451"/>
      <c r="BZ376" s="451"/>
      <c r="CA376" s="451"/>
      <c r="CB376" s="451"/>
      <c r="CC376" s="451"/>
      <c r="CD376" s="451"/>
      <c r="CE376" s="480">
        <f t="shared" si="196"/>
        <v>0</v>
      </c>
      <c r="CF376" s="480"/>
      <c r="CG376" s="480"/>
      <c r="CH376" s="480"/>
      <c r="CI376" s="480"/>
      <c r="CJ376" s="480"/>
      <c r="CK376" s="480"/>
      <c r="CL376" s="451">
        <v>0</v>
      </c>
      <c r="CM376" s="451"/>
      <c r="CN376" s="451"/>
      <c r="CO376" s="451"/>
      <c r="CP376" s="451"/>
      <c r="CQ376" s="451"/>
      <c r="CR376" s="451"/>
      <c r="CS376" s="480">
        <f t="shared" si="197"/>
        <v>0</v>
      </c>
      <c r="CT376" s="480"/>
      <c r="CU376" s="480"/>
      <c r="CV376" s="480"/>
      <c r="CW376" s="480"/>
      <c r="CX376" s="480"/>
      <c r="CY376" s="480"/>
      <c r="DB376" s="550" t="s">
        <v>1238</v>
      </c>
      <c r="DC376" s="509"/>
      <c r="DD376" s="509"/>
      <c r="DE376" s="509"/>
      <c r="DF376" s="509"/>
      <c r="DG376" s="509"/>
      <c r="DH376" s="509"/>
      <c r="DI376" s="509"/>
      <c r="DJ376" s="509"/>
      <c r="DK376" s="509"/>
      <c r="DL376" s="509"/>
      <c r="DM376" s="509"/>
      <c r="DN376" s="509"/>
      <c r="DO376" s="509"/>
      <c r="DP376" s="509"/>
      <c r="DQ376" s="509"/>
      <c r="DR376" s="509"/>
      <c r="DS376" s="509"/>
      <c r="DT376" s="509"/>
      <c r="DU376" s="509"/>
      <c r="DV376" s="509"/>
      <c r="DW376" s="510"/>
      <c r="DX376" s="478"/>
      <c r="DY376" s="478"/>
      <c r="DZ376" s="478"/>
      <c r="EA376" s="478"/>
      <c r="EB376" s="478"/>
      <c r="EC376" s="478"/>
      <c r="ED376" s="478"/>
      <c r="EE376" s="478"/>
      <c r="EF376" s="478"/>
      <c r="EG376" s="478"/>
      <c r="EH376" s="478"/>
      <c r="EI376" s="478"/>
      <c r="EJ376" s="478"/>
      <c r="EK376" s="478"/>
      <c r="EL376" s="478"/>
      <c r="EM376" s="478"/>
      <c r="EN376" s="478"/>
      <c r="EO376" s="478"/>
      <c r="EP376" s="478"/>
      <c r="EQ376" s="478"/>
      <c r="ER376" s="478"/>
      <c r="ES376" s="478"/>
      <c r="ET376" s="478"/>
      <c r="EU376" s="478"/>
      <c r="EV376" s="478"/>
      <c r="EW376" s="478"/>
      <c r="EX376" s="478"/>
      <c r="EY376" s="478"/>
      <c r="FC376" s="478"/>
      <c r="FD376" s="478"/>
      <c r="FE376" s="478"/>
      <c r="FF376" s="478"/>
      <c r="FG376" s="478"/>
      <c r="FH376" s="478"/>
      <c r="FI376" s="478"/>
      <c r="FJ376" s="478"/>
      <c r="FK376" s="478"/>
      <c r="FL376" s="478"/>
      <c r="FM376" s="478"/>
      <c r="FN376" s="478"/>
      <c r="FO376" s="478"/>
      <c r="FP376" s="478"/>
      <c r="FQ376" s="478"/>
      <c r="FR376" s="478"/>
      <c r="FS376" s="478"/>
      <c r="FT376" s="478"/>
      <c r="FU376" s="478"/>
      <c r="FV376" s="478"/>
      <c r="FW376" s="478"/>
      <c r="FX376" s="478"/>
      <c r="FY376" s="478"/>
      <c r="FZ376" s="478"/>
      <c r="GA376" s="478"/>
      <c r="GB376" s="478"/>
      <c r="GC376" s="478"/>
      <c r="GD376" s="478"/>
      <c r="GE376" s="478"/>
      <c r="GF376" s="478"/>
      <c r="GG376" s="478"/>
      <c r="GH376" s="478"/>
      <c r="GI376" s="478"/>
      <c r="GJ376" s="478"/>
      <c r="GK376" s="478"/>
      <c r="GL376" s="478"/>
      <c r="GM376" s="478"/>
      <c r="GN376" s="478"/>
      <c r="GO376" s="478"/>
      <c r="GP376" s="478"/>
      <c r="GQ376" s="478"/>
      <c r="GR376" s="478"/>
      <c r="GS376" s="478"/>
      <c r="GT376" s="478"/>
      <c r="GU376" s="478"/>
      <c r="GV376" s="478"/>
      <c r="GW376" s="478"/>
      <c r="GX376" s="478"/>
      <c r="GY376" s="478"/>
      <c r="GZ376" s="478"/>
    </row>
    <row r="377" spans="2:208" ht="12.75" customHeight="1">
      <c r="B377" s="543" t="s">
        <v>636</v>
      </c>
      <c r="C377" s="544"/>
      <c r="D377" s="544"/>
      <c r="E377" s="544"/>
      <c r="F377" s="544"/>
      <c r="G377" s="544"/>
      <c r="H377" s="544"/>
      <c r="I377" s="544"/>
      <c r="J377" s="544"/>
      <c r="K377" s="544"/>
      <c r="L377" s="544"/>
      <c r="M377" s="544"/>
      <c r="N377" s="544"/>
      <c r="O377" s="544"/>
      <c r="P377" s="544"/>
      <c r="Q377" s="544"/>
      <c r="R377" s="544"/>
      <c r="S377" s="544"/>
      <c r="T377" s="544"/>
      <c r="U377" s="544"/>
      <c r="V377" s="544"/>
      <c r="W377" s="545"/>
      <c r="X377" s="451">
        <v>0</v>
      </c>
      <c r="Y377" s="451"/>
      <c r="Z377" s="451"/>
      <c r="AA377" s="451"/>
      <c r="AB377" s="451"/>
      <c r="AC377" s="451"/>
      <c r="AD377" s="451"/>
      <c r="AE377" s="451">
        <v>0</v>
      </c>
      <c r="AF377" s="451"/>
      <c r="AG377" s="451"/>
      <c r="AH377" s="451"/>
      <c r="AI377" s="451"/>
      <c r="AJ377" s="451"/>
      <c r="AK377" s="451"/>
      <c r="AL377" s="479">
        <f t="shared" si="194"/>
        <v>0</v>
      </c>
      <c r="AM377" s="479"/>
      <c r="AN377" s="479"/>
      <c r="AO377" s="479"/>
      <c r="AP377" s="479"/>
      <c r="AQ377" s="479"/>
      <c r="AR377" s="479"/>
      <c r="AS377" s="451">
        <v>0</v>
      </c>
      <c r="AT377" s="451"/>
      <c r="AU377" s="451"/>
      <c r="AV377" s="451"/>
      <c r="AW377" s="451"/>
      <c r="AX377" s="451"/>
      <c r="AY377" s="451"/>
      <c r="AZ377" s="92"/>
      <c r="BA377" s="92"/>
      <c r="BB377" s="451">
        <v>0</v>
      </c>
      <c r="BC377" s="451"/>
      <c r="BD377" s="451"/>
      <c r="BE377" s="451"/>
      <c r="BF377" s="451">
        <v>0</v>
      </c>
      <c r="BG377" s="451"/>
      <c r="BH377" s="451"/>
      <c r="BI377" s="451"/>
      <c r="BJ377" s="479">
        <f t="shared" si="195"/>
        <v>0</v>
      </c>
      <c r="BK377" s="479"/>
      <c r="BL377" s="479"/>
      <c r="BM377" s="479"/>
      <c r="BN377" s="479"/>
      <c r="BO377" s="479"/>
      <c r="BP377" s="479"/>
      <c r="BQ377" s="451">
        <v>0</v>
      </c>
      <c r="BR377" s="451"/>
      <c r="BS377" s="451"/>
      <c r="BT377" s="451"/>
      <c r="BU377" s="451"/>
      <c r="BV377" s="451"/>
      <c r="BW377" s="451"/>
      <c r="BX377" s="451">
        <v>0</v>
      </c>
      <c r="BY377" s="451"/>
      <c r="BZ377" s="451"/>
      <c r="CA377" s="451"/>
      <c r="CB377" s="451"/>
      <c r="CC377" s="451"/>
      <c r="CD377" s="451"/>
      <c r="CE377" s="480">
        <f t="shared" si="196"/>
        <v>0</v>
      </c>
      <c r="CF377" s="480"/>
      <c r="CG377" s="480"/>
      <c r="CH377" s="480"/>
      <c r="CI377" s="480"/>
      <c r="CJ377" s="480"/>
      <c r="CK377" s="480"/>
      <c r="CL377" s="451">
        <v>0</v>
      </c>
      <c r="CM377" s="451"/>
      <c r="CN377" s="451"/>
      <c r="CO377" s="451"/>
      <c r="CP377" s="451"/>
      <c r="CQ377" s="451"/>
      <c r="CR377" s="451"/>
      <c r="CS377" s="480">
        <f t="shared" si="197"/>
        <v>0</v>
      </c>
      <c r="CT377" s="480"/>
      <c r="CU377" s="480"/>
      <c r="CV377" s="480"/>
      <c r="CW377" s="480"/>
      <c r="CX377" s="480"/>
      <c r="CY377" s="480"/>
      <c r="DB377" s="547" t="s">
        <v>683</v>
      </c>
      <c r="DC377" s="548"/>
      <c r="DD377" s="548"/>
      <c r="DE377" s="548"/>
      <c r="DF377" s="548"/>
      <c r="DG377" s="548"/>
      <c r="DH377" s="548"/>
      <c r="DI377" s="548"/>
      <c r="DJ377" s="548"/>
      <c r="DK377" s="548"/>
      <c r="DL377" s="548"/>
      <c r="DM377" s="548"/>
      <c r="DN377" s="548"/>
      <c r="DO377" s="548"/>
      <c r="DP377" s="548"/>
      <c r="DQ377" s="548"/>
      <c r="DR377" s="548"/>
      <c r="DS377" s="548"/>
      <c r="DT377" s="548"/>
      <c r="DU377" s="548"/>
      <c r="DV377" s="548"/>
      <c r="DW377" s="549"/>
      <c r="DX377" s="451">
        <v>0</v>
      </c>
      <c r="DY377" s="451"/>
      <c r="DZ377" s="451"/>
      <c r="EA377" s="451"/>
      <c r="EB377" s="451"/>
      <c r="EC377" s="451"/>
      <c r="ED377" s="451"/>
      <c r="EE377" s="451">
        <v>0</v>
      </c>
      <c r="EF377" s="451"/>
      <c r="EG377" s="451"/>
      <c r="EH377" s="451"/>
      <c r="EI377" s="451"/>
      <c r="EJ377" s="451"/>
      <c r="EK377" s="451"/>
      <c r="EL377" s="479">
        <f t="shared" ref="EL377:EL384" si="198">DX377-EE377</f>
        <v>0</v>
      </c>
      <c r="EM377" s="479"/>
      <c r="EN377" s="479"/>
      <c r="EO377" s="479"/>
      <c r="EP377" s="479"/>
      <c r="EQ377" s="479"/>
      <c r="ER377" s="479"/>
      <c r="ES377" s="451">
        <v>0</v>
      </c>
      <c r="ET377" s="451"/>
      <c r="EU377" s="451"/>
      <c r="EV377" s="451"/>
      <c r="EW377" s="451"/>
      <c r="EX377" s="451"/>
      <c r="EY377" s="451"/>
      <c r="EZ377" s="92"/>
      <c r="FA377" s="92"/>
      <c r="FB377" s="92"/>
      <c r="FC377" s="451">
        <v>0</v>
      </c>
      <c r="FD377" s="451"/>
      <c r="FE377" s="451"/>
      <c r="FF377" s="451"/>
      <c r="FG377" s="451">
        <v>0</v>
      </c>
      <c r="FH377" s="451"/>
      <c r="FI377" s="451"/>
      <c r="FJ377" s="451"/>
      <c r="FK377" s="479">
        <f t="shared" ref="FK377:FK384" si="199">FC377-FG377+ES377+EL377+EE377-DX377</f>
        <v>0</v>
      </c>
      <c r="FL377" s="479"/>
      <c r="FM377" s="479"/>
      <c r="FN377" s="479"/>
      <c r="FO377" s="479"/>
      <c r="FP377" s="479"/>
      <c r="FQ377" s="479"/>
      <c r="FR377" s="451">
        <v>0</v>
      </c>
      <c r="FS377" s="451"/>
      <c r="FT377" s="451"/>
      <c r="FU377" s="451"/>
      <c r="FV377" s="451"/>
      <c r="FW377" s="451"/>
      <c r="FX377" s="451"/>
      <c r="FY377" s="451">
        <v>0</v>
      </c>
      <c r="FZ377" s="451"/>
      <c r="GA377" s="451"/>
      <c r="GB377" s="451"/>
      <c r="GC377" s="451"/>
      <c r="GD377" s="451"/>
      <c r="GE377" s="451"/>
      <c r="GF377" s="480">
        <f t="shared" ref="GF377:GF384" si="200">FK377-FR377-FY377</f>
        <v>0</v>
      </c>
      <c r="GG377" s="480"/>
      <c r="GH377" s="480"/>
      <c r="GI377" s="480"/>
      <c r="GJ377" s="480"/>
      <c r="GK377" s="480"/>
      <c r="GL377" s="480"/>
      <c r="GM377" s="451">
        <v>0</v>
      </c>
      <c r="GN377" s="451"/>
      <c r="GO377" s="451"/>
      <c r="GP377" s="451"/>
      <c r="GQ377" s="451"/>
      <c r="GR377" s="451"/>
      <c r="GS377" s="451"/>
      <c r="GT377" s="480">
        <f t="shared" ref="GT377:GT384" si="201">GM377</f>
        <v>0</v>
      </c>
      <c r="GU377" s="480"/>
      <c r="GV377" s="480"/>
      <c r="GW377" s="480"/>
      <c r="GX377" s="480"/>
      <c r="GY377" s="480"/>
      <c r="GZ377" s="480"/>
    </row>
    <row r="378" spans="2:208" ht="12.75" customHeight="1">
      <c r="B378" s="543" t="s">
        <v>637</v>
      </c>
      <c r="C378" s="544"/>
      <c r="D378" s="544"/>
      <c r="E378" s="544"/>
      <c r="F378" s="544"/>
      <c r="G378" s="544"/>
      <c r="H378" s="544"/>
      <c r="I378" s="544"/>
      <c r="J378" s="544"/>
      <c r="K378" s="544"/>
      <c r="L378" s="544"/>
      <c r="M378" s="544"/>
      <c r="N378" s="544"/>
      <c r="O378" s="544"/>
      <c r="P378" s="544"/>
      <c r="Q378" s="544"/>
      <c r="R378" s="544"/>
      <c r="S378" s="544"/>
      <c r="T378" s="544"/>
      <c r="U378" s="544"/>
      <c r="V378" s="544"/>
      <c r="W378" s="545"/>
      <c r="X378" s="451">
        <v>0</v>
      </c>
      <c r="Y378" s="451"/>
      <c r="Z378" s="451"/>
      <c r="AA378" s="451"/>
      <c r="AB378" s="451"/>
      <c r="AC378" s="451"/>
      <c r="AD378" s="451"/>
      <c r="AE378" s="451">
        <v>0</v>
      </c>
      <c r="AF378" s="451"/>
      <c r="AG378" s="451"/>
      <c r="AH378" s="451"/>
      <c r="AI378" s="451"/>
      <c r="AJ378" s="451"/>
      <c r="AK378" s="451"/>
      <c r="AL378" s="479">
        <f t="shared" si="194"/>
        <v>0</v>
      </c>
      <c r="AM378" s="479"/>
      <c r="AN378" s="479"/>
      <c r="AO378" s="479"/>
      <c r="AP378" s="479"/>
      <c r="AQ378" s="479"/>
      <c r="AR378" s="479"/>
      <c r="AS378" s="451">
        <v>0</v>
      </c>
      <c r="AT378" s="451"/>
      <c r="AU378" s="451"/>
      <c r="AV378" s="451"/>
      <c r="AW378" s="451"/>
      <c r="AX378" s="451"/>
      <c r="AY378" s="451"/>
      <c r="AZ378" s="92"/>
      <c r="BA378" s="92"/>
      <c r="BB378" s="451">
        <v>0</v>
      </c>
      <c r="BC378" s="451"/>
      <c r="BD378" s="451"/>
      <c r="BE378" s="451"/>
      <c r="BF378" s="451">
        <v>0</v>
      </c>
      <c r="BG378" s="451"/>
      <c r="BH378" s="451"/>
      <c r="BI378" s="451"/>
      <c r="BJ378" s="479">
        <f t="shared" si="195"/>
        <v>0</v>
      </c>
      <c r="BK378" s="479"/>
      <c r="BL378" s="479"/>
      <c r="BM378" s="479"/>
      <c r="BN378" s="479"/>
      <c r="BO378" s="479"/>
      <c r="BP378" s="479"/>
      <c r="BQ378" s="451">
        <v>0</v>
      </c>
      <c r="BR378" s="451"/>
      <c r="BS378" s="451"/>
      <c r="BT378" s="451"/>
      <c r="BU378" s="451"/>
      <c r="BV378" s="451"/>
      <c r="BW378" s="451"/>
      <c r="BX378" s="451">
        <v>0</v>
      </c>
      <c r="BY378" s="451"/>
      <c r="BZ378" s="451"/>
      <c r="CA378" s="451"/>
      <c r="CB378" s="451"/>
      <c r="CC378" s="451"/>
      <c r="CD378" s="451"/>
      <c r="CE378" s="480">
        <f t="shared" si="196"/>
        <v>0</v>
      </c>
      <c r="CF378" s="480"/>
      <c r="CG378" s="480"/>
      <c r="CH378" s="480"/>
      <c r="CI378" s="480"/>
      <c r="CJ378" s="480"/>
      <c r="CK378" s="480"/>
      <c r="CL378" s="451">
        <v>0</v>
      </c>
      <c r="CM378" s="451"/>
      <c r="CN378" s="451"/>
      <c r="CO378" s="451"/>
      <c r="CP378" s="451"/>
      <c r="CQ378" s="451"/>
      <c r="CR378" s="451"/>
      <c r="CS378" s="480">
        <f t="shared" si="197"/>
        <v>0</v>
      </c>
      <c r="CT378" s="480"/>
      <c r="CU378" s="480"/>
      <c r="CV378" s="480"/>
      <c r="CW378" s="480"/>
      <c r="CX378" s="480"/>
      <c r="CY378" s="480"/>
      <c r="DB378" s="543" t="s">
        <v>684</v>
      </c>
      <c r="DC378" s="544"/>
      <c r="DD378" s="544"/>
      <c r="DE378" s="544"/>
      <c r="DF378" s="544"/>
      <c r="DG378" s="544"/>
      <c r="DH378" s="544"/>
      <c r="DI378" s="544"/>
      <c r="DJ378" s="544"/>
      <c r="DK378" s="544"/>
      <c r="DL378" s="544"/>
      <c r="DM378" s="544"/>
      <c r="DN378" s="544"/>
      <c r="DO378" s="544"/>
      <c r="DP378" s="544"/>
      <c r="DQ378" s="544"/>
      <c r="DR378" s="544"/>
      <c r="DS378" s="544"/>
      <c r="DT378" s="544"/>
      <c r="DU378" s="544"/>
      <c r="DV378" s="544"/>
      <c r="DW378" s="545"/>
      <c r="DX378" s="451">
        <v>0</v>
      </c>
      <c r="DY378" s="451"/>
      <c r="DZ378" s="451"/>
      <c r="EA378" s="451"/>
      <c r="EB378" s="451"/>
      <c r="EC378" s="451"/>
      <c r="ED378" s="451"/>
      <c r="EE378" s="451">
        <v>0</v>
      </c>
      <c r="EF378" s="451"/>
      <c r="EG378" s="451"/>
      <c r="EH378" s="451"/>
      <c r="EI378" s="451"/>
      <c r="EJ378" s="451"/>
      <c r="EK378" s="451"/>
      <c r="EL378" s="479">
        <f t="shared" si="198"/>
        <v>0</v>
      </c>
      <c r="EM378" s="479"/>
      <c r="EN378" s="479"/>
      <c r="EO378" s="479"/>
      <c r="EP378" s="479"/>
      <c r="EQ378" s="479"/>
      <c r="ER378" s="479"/>
      <c r="ES378" s="451">
        <v>0</v>
      </c>
      <c r="ET378" s="451"/>
      <c r="EU378" s="451"/>
      <c r="EV378" s="451"/>
      <c r="EW378" s="451"/>
      <c r="EX378" s="451"/>
      <c r="EY378" s="451"/>
      <c r="EZ378" s="92"/>
      <c r="FA378" s="92"/>
      <c r="FB378" s="92"/>
      <c r="FC378" s="451">
        <v>0</v>
      </c>
      <c r="FD378" s="451"/>
      <c r="FE378" s="451"/>
      <c r="FF378" s="451"/>
      <c r="FG378" s="451">
        <v>0</v>
      </c>
      <c r="FH378" s="451"/>
      <c r="FI378" s="451"/>
      <c r="FJ378" s="451"/>
      <c r="FK378" s="479">
        <f t="shared" si="199"/>
        <v>0</v>
      </c>
      <c r="FL378" s="479"/>
      <c r="FM378" s="479"/>
      <c r="FN378" s="479"/>
      <c r="FO378" s="479"/>
      <c r="FP378" s="479"/>
      <c r="FQ378" s="479"/>
      <c r="FR378" s="451">
        <v>0</v>
      </c>
      <c r="FS378" s="451"/>
      <c r="FT378" s="451"/>
      <c r="FU378" s="451"/>
      <c r="FV378" s="451"/>
      <c r="FW378" s="451"/>
      <c r="FX378" s="451"/>
      <c r="FY378" s="451">
        <v>0</v>
      </c>
      <c r="FZ378" s="451"/>
      <c r="GA378" s="451"/>
      <c r="GB378" s="451"/>
      <c r="GC378" s="451"/>
      <c r="GD378" s="451"/>
      <c r="GE378" s="451"/>
      <c r="GF378" s="480">
        <f t="shared" si="200"/>
        <v>0</v>
      </c>
      <c r="GG378" s="480"/>
      <c r="GH378" s="480"/>
      <c r="GI378" s="480"/>
      <c r="GJ378" s="480"/>
      <c r="GK378" s="480"/>
      <c r="GL378" s="480"/>
      <c r="GM378" s="451">
        <v>0</v>
      </c>
      <c r="GN378" s="451"/>
      <c r="GO378" s="451"/>
      <c r="GP378" s="451"/>
      <c r="GQ378" s="451"/>
      <c r="GR378" s="451"/>
      <c r="GS378" s="451"/>
      <c r="GT378" s="480">
        <f t="shared" si="201"/>
        <v>0</v>
      </c>
      <c r="GU378" s="480"/>
      <c r="GV378" s="480"/>
      <c r="GW378" s="480"/>
      <c r="GX378" s="480"/>
      <c r="GY378" s="480"/>
      <c r="GZ378" s="480"/>
    </row>
    <row r="379" spans="2:208" ht="12.75" customHeight="1">
      <c r="B379" s="543" t="s">
        <v>638</v>
      </c>
      <c r="C379" s="544"/>
      <c r="D379" s="544"/>
      <c r="E379" s="544"/>
      <c r="F379" s="544"/>
      <c r="G379" s="544"/>
      <c r="H379" s="544"/>
      <c r="I379" s="544"/>
      <c r="J379" s="544"/>
      <c r="K379" s="544"/>
      <c r="L379" s="544"/>
      <c r="M379" s="544"/>
      <c r="N379" s="544"/>
      <c r="O379" s="544"/>
      <c r="P379" s="544"/>
      <c r="Q379" s="544"/>
      <c r="R379" s="544"/>
      <c r="S379" s="544"/>
      <c r="T379" s="544"/>
      <c r="U379" s="544"/>
      <c r="V379" s="544"/>
      <c r="W379" s="545"/>
      <c r="X379" s="451">
        <v>0</v>
      </c>
      <c r="Y379" s="451"/>
      <c r="Z379" s="451"/>
      <c r="AA379" s="451"/>
      <c r="AB379" s="451"/>
      <c r="AC379" s="451"/>
      <c r="AD379" s="451"/>
      <c r="AE379" s="451">
        <v>0</v>
      </c>
      <c r="AF379" s="451"/>
      <c r="AG379" s="451"/>
      <c r="AH379" s="451"/>
      <c r="AI379" s="451"/>
      <c r="AJ379" s="451"/>
      <c r="AK379" s="451"/>
      <c r="AL379" s="479">
        <f t="shared" si="194"/>
        <v>0</v>
      </c>
      <c r="AM379" s="479"/>
      <c r="AN379" s="479"/>
      <c r="AO379" s="479"/>
      <c r="AP379" s="479"/>
      <c r="AQ379" s="479"/>
      <c r="AR379" s="479"/>
      <c r="AS379" s="451">
        <v>0</v>
      </c>
      <c r="AT379" s="451"/>
      <c r="AU379" s="451"/>
      <c r="AV379" s="451"/>
      <c r="AW379" s="451"/>
      <c r="AX379" s="451"/>
      <c r="AY379" s="451"/>
      <c r="AZ379" s="92"/>
      <c r="BA379" s="92"/>
      <c r="BB379" s="451">
        <v>0</v>
      </c>
      <c r="BC379" s="451"/>
      <c r="BD379" s="451"/>
      <c r="BE379" s="451"/>
      <c r="BF379" s="451">
        <v>0</v>
      </c>
      <c r="BG379" s="451"/>
      <c r="BH379" s="451"/>
      <c r="BI379" s="451"/>
      <c r="BJ379" s="479">
        <f t="shared" si="195"/>
        <v>0</v>
      </c>
      <c r="BK379" s="479"/>
      <c r="BL379" s="479"/>
      <c r="BM379" s="479"/>
      <c r="BN379" s="479"/>
      <c r="BO379" s="479"/>
      <c r="BP379" s="479"/>
      <c r="BQ379" s="451">
        <v>0</v>
      </c>
      <c r="BR379" s="451"/>
      <c r="BS379" s="451"/>
      <c r="BT379" s="451"/>
      <c r="BU379" s="451"/>
      <c r="BV379" s="451"/>
      <c r="BW379" s="451"/>
      <c r="BX379" s="451">
        <v>0</v>
      </c>
      <c r="BY379" s="451"/>
      <c r="BZ379" s="451"/>
      <c r="CA379" s="451"/>
      <c r="CB379" s="451"/>
      <c r="CC379" s="451"/>
      <c r="CD379" s="451"/>
      <c r="CE379" s="480">
        <f t="shared" si="196"/>
        <v>0</v>
      </c>
      <c r="CF379" s="480"/>
      <c r="CG379" s="480"/>
      <c r="CH379" s="480"/>
      <c r="CI379" s="480"/>
      <c r="CJ379" s="480"/>
      <c r="CK379" s="480"/>
      <c r="CL379" s="451">
        <v>0</v>
      </c>
      <c r="CM379" s="451"/>
      <c r="CN379" s="451"/>
      <c r="CO379" s="451"/>
      <c r="CP379" s="451"/>
      <c r="CQ379" s="451"/>
      <c r="CR379" s="451"/>
      <c r="CS379" s="480">
        <f t="shared" si="197"/>
        <v>0</v>
      </c>
      <c r="CT379" s="480"/>
      <c r="CU379" s="480"/>
      <c r="CV379" s="480"/>
      <c r="CW379" s="480"/>
      <c r="CX379" s="480"/>
      <c r="CY379" s="480"/>
      <c r="DB379" s="543" t="s">
        <v>685</v>
      </c>
      <c r="DC379" s="544"/>
      <c r="DD379" s="544"/>
      <c r="DE379" s="544"/>
      <c r="DF379" s="544"/>
      <c r="DG379" s="544"/>
      <c r="DH379" s="544"/>
      <c r="DI379" s="544"/>
      <c r="DJ379" s="544"/>
      <c r="DK379" s="544"/>
      <c r="DL379" s="544"/>
      <c r="DM379" s="544"/>
      <c r="DN379" s="544"/>
      <c r="DO379" s="544"/>
      <c r="DP379" s="544"/>
      <c r="DQ379" s="544"/>
      <c r="DR379" s="544"/>
      <c r="DS379" s="544"/>
      <c r="DT379" s="544"/>
      <c r="DU379" s="544"/>
      <c r="DV379" s="544"/>
      <c r="DW379" s="545"/>
      <c r="DX379" s="451">
        <v>0</v>
      </c>
      <c r="DY379" s="451"/>
      <c r="DZ379" s="451"/>
      <c r="EA379" s="451"/>
      <c r="EB379" s="451"/>
      <c r="EC379" s="451"/>
      <c r="ED379" s="451"/>
      <c r="EE379" s="451">
        <v>0</v>
      </c>
      <c r="EF379" s="451"/>
      <c r="EG379" s="451"/>
      <c r="EH379" s="451"/>
      <c r="EI379" s="451"/>
      <c r="EJ379" s="451"/>
      <c r="EK379" s="451"/>
      <c r="EL379" s="479">
        <f t="shared" si="198"/>
        <v>0</v>
      </c>
      <c r="EM379" s="479"/>
      <c r="EN379" s="479"/>
      <c r="EO379" s="479"/>
      <c r="EP379" s="479"/>
      <c r="EQ379" s="479"/>
      <c r="ER379" s="479"/>
      <c r="ES379" s="451">
        <v>0</v>
      </c>
      <c r="ET379" s="451"/>
      <c r="EU379" s="451"/>
      <c r="EV379" s="451"/>
      <c r="EW379" s="451"/>
      <c r="EX379" s="451"/>
      <c r="EY379" s="451"/>
      <c r="EZ379" s="92"/>
      <c r="FA379" s="92"/>
      <c r="FB379" s="92"/>
      <c r="FC379" s="451">
        <v>0</v>
      </c>
      <c r="FD379" s="451"/>
      <c r="FE379" s="451"/>
      <c r="FF379" s="451"/>
      <c r="FG379" s="451">
        <v>0</v>
      </c>
      <c r="FH379" s="451"/>
      <c r="FI379" s="451"/>
      <c r="FJ379" s="451"/>
      <c r="FK379" s="479">
        <f t="shared" si="199"/>
        <v>0</v>
      </c>
      <c r="FL379" s="479"/>
      <c r="FM379" s="479"/>
      <c r="FN379" s="479"/>
      <c r="FO379" s="479"/>
      <c r="FP379" s="479"/>
      <c r="FQ379" s="479"/>
      <c r="FR379" s="451">
        <v>0</v>
      </c>
      <c r="FS379" s="451"/>
      <c r="FT379" s="451"/>
      <c r="FU379" s="451"/>
      <c r="FV379" s="451"/>
      <c r="FW379" s="451"/>
      <c r="FX379" s="451"/>
      <c r="FY379" s="451">
        <v>0</v>
      </c>
      <c r="FZ379" s="451"/>
      <c r="GA379" s="451"/>
      <c r="GB379" s="451"/>
      <c r="GC379" s="451"/>
      <c r="GD379" s="451"/>
      <c r="GE379" s="451"/>
      <c r="GF379" s="480">
        <f t="shared" si="200"/>
        <v>0</v>
      </c>
      <c r="GG379" s="480"/>
      <c r="GH379" s="480"/>
      <c r="GI379" s="480"/>
      <c r="GJ379" s="480"/>
      <c r="GK379" s="480"/>
      <c r="GL379" s="480"/>
      <c r="GM379" s="451">
        <v>0</v>
      </c>
      <c r="GN379" s="451"/>
      <c r="GO379" s="451"/>
      <c r="GP379" s="451"/>
      <c r="GQ379" s="451"/>
      <c r="GR379" s="451"/>
      <c r="GS379" s="451"/>
      <c r="GT379" s="480">
        <f t="shared" si="201"/>
        <v>0</v>
      </c>
      <c r="GU379" s="480"/>
      <c r="GV379" s="480"/>
      <c r="GW379" s="480"/>
      <c r="GX379" s="480"/>
      <c r="GY379" s="480"/>
      <c r="GZ379" s="480"/>
    </row>
    <row r="380" spans="2:208" ht="12.75" customHeight="1">
      <c r="B380" s="543" t="s">
        <v>639</v>
      </c>
      <c r="C380" s="544"/>
      <c r="D380" s="544"/>
      <c r="E380" s="544"/>
      <c r="F380" s="544"/>
      <c r="G380" s="544"/>
      <c r="H380" s="544"/>
      <c r="I380" s="544"/>
      <c r="J380" s="544"/>
      <c r="K380" s="544"/>
      <c r="L380" s="544"/>
      <c r="M380" s="544"/>
      <c r="N380" s="544"/>
      <c r="O380" s="544"/>
      <c r="P380" s="544"/>
      <c r="Q380" s="544"/>
      <c r="R380" s="544"/>
      <c r="S380" s="544"/>
      <c r="T380" s="544"/>
      <c r="U380" s="544"/>
      <c r="V380" s="544"/>
      <c r="W380" s="545"/>
      <c r="X380" s="451">
        <v>0</v>
      </c>
      <c r="Y380" s="451"/>
      <c r="Z380" s="451"/>
      <c r="AA380" s="451"/>
      <c r="AB380" s="451"/>
      <c r="AC380" s="451"/>
      <c r="AD380" s="451"/>
      <c r="AE380" s="451">
        <v>0</v>
      </c>
      <c r="AF380" s="451"/>
      <c r="AG380" s="451"/>
      <c r="AH380" s="451"/>
      <c r="AI380" s="451"/>
      <c r="AJ380" s="451"/>
      <c r="AK380" s="451"/>
      <c r="AL380" s="479">
        <f t="shared" si="194"/>
        <v>0</v>
      </c>
      <c r="AM380" s="479"/>
      <c r="AN380" s="479"/>
      <c r="AO380" s="479"/>
      <c r="AP380" s="479"/>
      <c r="AQ380" s="479"/>
      <c r="AR380" s="479"/>
      <c r="AS380" s="451">
        <v>0</v>
      </c>
      <c r="AT380" s="451"/>
      <c r="AU380" s="451"/>
      <c r="AV380" s="451"/>
      <c r="AW380" s="451"/>
      <c r="AX380" s="451"/>
      <c r="AY380" s="451"/>
      <c r="AZ380" s="92"/>
      <c r="BA380" s="92"/>
      <c r="BB380" s="451">
        <v>0</v>
      </c>
      <c r="BC380" s="451"/>
      <c r="BD380" s="451"/>
      <c r="BE380" s="451"/>
      <c r="BF380" s="451">
        <v>0</v>
      </c>
      <c r="BG380" s="451"/>
      <c r="BH380" s="451"/>
      <c r="BI380" s="451"/>
      <c r="BJ380" s="479">
        <f t="shared" si="195"/>
        <v>0</v>
      </c>
      <c r="BK380" s="479"/>
      <c r="BL380" s="479"/>
      <c r="BM380" s="479"/>
      <c r="BN380" s="479"/>
      <c r="BO380" s="479"/>
      <c r="BP380" s="479"/>
      <c r="BQ380" s="451">
        <v>0</v>
      </c>
      <c r="BR380" s="451"/>
      <c r="BS380" s="451"/>
      <c r="BT380" s="451"/>
      <c r="BU380" s="451"/>
      <c r="BV380" s="451"/>
      <c r="BW380" s="451"/>
      <c r="BX380" s="451">
        <v>0</v>
      </c>
      <c r="BY380" s="451"/>
      <c r="BZ380" s="451"/>
      <c r="CA380" s="451"/>
      <c r="CB380" s="451"/>
      <c r="CC380" s="451"/>
      <c r="CD380" s="451"/>
      <c r="CE380" s="480">
        <f t="shared" si="196"/>
        <v>0</v>
      </c>
      <c r="CF380" s="480"/>
      <c r="CG380" s="480"/>
      <c r="CH380" s="480"/>
      <c r="CI380" s="480"/>
      <c r="CJ380" s="480"/>
      <c r="CK380" s="480"/>
      <c r="CL380" s="451">
        <v>0</v>
      </c>
      <c r="CM380" s="451"/>
      <c r="CN380" s="451"/>
      <c r="CO380" s="451"/>
      <c r="CP380" s="451"/>
      <c r="CQ380" s="451"/>
      <c r="CR380" s="451"/>
      <c r="CS380" s="480">
        <f t="shared" si="197"/>
        <v>0</v>
      </c>
      <c r="CT380" s="480"/>
      <c r="CU380" s="480"/>
      <c r="CV380" s="480"/>
      <c r="CW380" s="480"/>
      <c r="CX380" s="480"/>
      <c r="CY380" s="480"/>
      <c r="DB380" s="543" t="s">
        <v>686</v>
      </c>
      <c r="DC380" s="544"/>
      <c r="DD380" s="544"/>
      <c r="DE380" s="544"/>
      <c r="DF380" s="544"/>
      <c r="DG380" s="544"/>
      <c r="DH380" s="544"/>
      <c r="DI380" s="544"/>
      <c r="DJ380" s="544"/>
      <c r="DK380" s="544"/>
      <c r="DL380" s="544"/>
      <c r="DM380" s="544"/>
      <c r="DN380" s="544"/>
      <c r="DO380" s="544"/>
      <c r="DP380" s="544"/>
      <c r="DQ380" s="544"/>
      <c r="DR380" s="544"/>
      <c r="DS380" s="544"/>
      <c r="DT380" s="544"/>
      <c r="DU380" s="544"/>
      <c r="DV380" s="544"/>
      <c r="DW380" s="545"/>
      <c r="DX380" s="451">
        <v>0</v>
      </c>
      <c r="DY380" s="451"/>
      <c r="DZ380" s="451"/>
      <c r="EA380" s="451"/>
      <c r="EB380" s="451"/>
      <c r="EC380" s="451"/>
      <c r="ED380" s="451"/>
      <c r="EE380" s="451">
        <v>0</v>
      </c>
      <c r="EF380" s="451"/>
      <c r="EG380" s="451"/>
      <c r="EH380" s="451"/>
      <c r="EI380" s="451"/>
      <c r="EJ380" s="451"/>
      <c r="EK380" s="451"/>
      <c r="EL380" s="479">
        <f t="shared" si="198"/>
        <v>0</v>
      </c>
      <c r="EM380" s="479"/>
      <c r="EN380" s="479"/>
      <c r="EO380" s="479"/>
      <c r="EP380" s="479"/>
      <c r="EQ380" s="479"/>
      <c r="ER380" s="479"/>
      <c r="ES380" s="451">
        <v>0</v>
      </c>
      <c r="ET380" s="451"/>
      <c r="EU380" s="451"/>
      <c r="EV380" s="451"/>
      <c r="EW380" s="451"/>
      <c r="EX380" s="451"/>
      <c r="EY380" s="451"/>
      <c r="EZ380" s="92"/>
      <c r="FA380" s="92"/>
      <c r="FB380" s="92"/>
      <c r="FC380" s="451">
        <v>0</v>
      </c>
      <c r="FD380" s="451"/>
      <c r="FE380" s="451"/>
      <c r="FF380" s="451"/>
      <c r="FG380" s="451">
        <v>0</v>
      </c>
      <c r="FH380" s="451"/>
      <c r="FI380" s="451"/>
      <c r="FJ380" s="451"/>
      <c r="FK380" s="479">
        <f t="shared" si="199"/>
        <v>0</v>
      </c>
      <c r="FL380" s="479"/>
      <c r="FM380" s="479"/>
      <c r="FN380" s="479"/>
      <c r="FO380" s="479"/>
      <c r="FP380" s="479"/>
      <c r="FQ380" s="479"/>
      <c r="FR380" s="451">
        <v>0</v>
      </c>
      <c r="FS380" s="451"/>
      <c r="FT380" s="451"/>
      <c r="FU380" s="451"/>
      <c r="FV380" s="451"/>
      <c r="FW380" s="451"/>
      <c r="FX380" s="451"/>
      <c r="FY380" s="451">
        <v>0</v>
      </c>
      <c r="FZ380" s="451"/>
      <c r="GA380" s="451"/>
      <c r="GB380" s="451"/>
      <c r="GC380" s="451"/>
      <c r="GD380" s="451"/>
      <c r="GE380" s="451"/>
      <c r="GF380" s="480">
        <f t="shared" si="200"/>
        <v>0</v>
      </c>
      <c r="GG380" s="480"/>
      <c r="GH380" s="480"/>
      <c r="GI380" s="480"/>
      <c r="GJ380" s="480"/>
      <c r="GK380" s="480"/>
      <c r="GL380" s="480"/>
      <c r="GM380" s="451">
        <v>0</v>
      </c>
      <c r="GN380" s="451"/>
      <c r="GO380" s="451"/>
      <c r="GP380" s="451"/>
      <c r="GQ380" s="451"/>
      <c r="GR380" s="451"/>
      <c r="GS380" s="451"/>
      <c r="GT380" s="480">
        <f t="shared" si="201"/>
        <v>0</v>
      </c>
      <c r="GU380" s="480"/>
      <c r="GV380" s="480"/>
      <c r="GW380" s="480"/>
      <c r="GX380" s="480"/>
      <c r="GY380" s="480"/>
      <c r="GZ380" s="480"/>
    </row>
    <row r="381" spans="2:208" ht="12.75" customHeight="1">
      <c r="B381" s="540" t="s">
        <v>640</v>
      </c>
      <c r="C381" s="541"/>
      <c r="D381" s="541"/>
      <c r="E381" s="541"/>
      <c r="F381" s="541"/>
      <c r="G381" s="541"/>
      <c r="H381" s="541"/>
      <c r="I381" s="541"/>
      <c r="J381" s="541"/>
      <c r="K381" s="541"/>
      <c r="L381" s="541"/>
      <c r="M381" s="541"/>
      <c r="N381" s="541"/>
      <c r="O381" s="541"/>
      <c r="P381" s="541"/>
      <c r="Q381" s="541"/>
      <c r="R381" s="541"/>
      <c r="S381" s="541"/>
      <c r="T381" s="541"/>
      <c r="U381" s="541"/>
      <c r="V381" s="541"/>
      <c r="W381" s="542"/>
      <c r="X381" s="451">
        <v>0</v>
      </c>
      <c r="Y381" s="451"/>
      <c r="Z381" s="451"/>
      <c r="AA381" s="451"/>
      <c r="AB381" s="451"/>
      <c r="AC381" s="451"/>
      <c r="AD381" s="451"/>
      <c r="AE381" s="451">
        <v>0</v>
      </c>
      <c r="AF381" s="451"/>
      <c r="AG381" s="451"/>
      <c r="AH381" s="451"/>
      <c r="AI381" s="451"/>
      <c r="AJ381" s="451"/>
      <c r="AK381" s="451"/>
      <c r="AL381" s="479">
        <f t="shared" si="194"/>
        <v>0</v>
      </c>
      <c r="AM381" s="479"/>
      <c r="AN381" s="479"/>
      <c r="AO381" s="479"/>
      <c r="AP381" s="479"/>
      <c r="AQ381" s="479"/>
      <c r="AR381" s="479"/>
      <c r="AS381" s="451">
        <v>0</v>
      </c>
      <c r="AT381" s="451"/>
      <c r="AU381" s="451"/>
      <c r="AV381" s="451"/>
      <c r="AW381" s="451"/>
      <c r="AX381" s="451"/>
      <c r="AY381" s="451"/>
      <c r="AZ381" s="92"/>
      <c r="BA381" s="92"/>
      <c r="BB381" s="451">
        <v>0</v>
      </c>
      <c r="BC381" s="451"/>
      <c r="BD381" s="451"/>
      <c r="BE381" s="451"/>
      <c r="BF381" s="451">
        <v>0</v>
      </c>
      <c r="BG381" s="451"/>
      <c r="BH381" s="451"/>
      <c r="BI381" s="451"/>
      <c r="BJ381" s="479">
        <f t="shared" si="195"/>
        <v>0</v>
      </c>
      <c r="BK381" s="479"/>
      <c r="BL381" s="479"/>
      <c r="BM381" s="479"/>
      <c r="BN381" s="479"/>
      <c r="BO381" s="479"/>
      <c r="BP381" s="479"/>
      <c r="BQ381" s="451">
        <v>0</v>
      </c>
      <c r="BR381" s="451"/>
      <c r="BS381" s="451"/>
      <c r="BT381" s="451"/>
      <c r="BU381" s="451"/>
      <c r="BV381" s="451"/>
      <c r="BW381" s="451"/>
      <c r="BX381" s="451">
        <v>0</v>
      </c>
      <c r="BY381" s="451"/>
      <c r="BZ381" s="451"/>
      <c r="CA381" s="451"/>
      <c r="CB381" s="451"/>
      <c r="CC381" s="451"/>
      <c r="CD381" s="451"/>
      <c r="CE381" s="480">
        <f t="shared" si="196"/>
        <v>0</v>
      </c>
      <c r="CF381" s="480"/>
      <c r="CG381" s="480"/>
      <c r="CH381" s="480"/>
      <c r="CI381" s="480"/>
      <c r="CJ381" s="480"/>
      <c r="CK381" s="480"/>
      <c r="CL381" s="451">
        <v>0</v>
      </c>
      <c r="CM381" s="451"/>
      <c r="CN381" s="451"/>
      <c r="CO381" s="451"/>
      <c r="CP381" s="451"/>
      <c r="CQ381" s="451"/>
      <c r="CR381" s="451"/>
      <c r="CS381" s="480">
        <f t="shared" si="197"/>
        <v>0</v>
      </c>
      <c r="CT381" s="480"/>
      <c r="CU381" s="480"/>
      <c r="CV381" s="480"/>
      <c r="CW381" s="480"/>
      <c r="CX381" s="480"/>
      <c r="CY381" s="480"/>
      <c r="DB381" s="543" t="s">
        <v>687</v>
      </c>
      <c r="DC381" s="544"/>
      <c r="DD381" s="544"/>
      <c r="DE381" s="544"/>
      <c r="DF381" s="544"/>
      <c r="DG381" s="544"/>
      <c r="DH381" s="544"/>
      <c r="DI381" s="544"/>
      <c r="DJ381" s="544"/>
      <c r="DK381" s="544"/>
      <c r="DL381" s="544"/>
      <c r="DM381" s="544"/>
      <c r="DN381" s="544"/>
      <c r="DO381" s="544"/>
      <c r="DP381" s="544"/>
      <c r="DQ381" s="544"/>
      <c r="DR381" s="544"/>
      <c r="DS381" s="544"/>
      <c r="DT381" s="544"/>
      <c r="DU381" s="544"/>
      <c r="DV381" s="544"/>
      <c r="DW381" s="545"/>
      <c r="DX381" s="451">
        <v>0</v>
      </c>
      <c r="DY381" s="451"/>
      <c r="DZ381" s="451"/>
      <c r="EA381" s="451"/>
      <c r="EB381" s="451"/>
      <c r="EC381" s="451"/>
      <c r="ED381" s="451"/>
      <c r="EE381" s="451">
        <v>0</v>
      </c>
      <c r="EF381" s="451"/>
      <c r="EG381" s="451"/>
      <c r="EH381" s="451"/>
      <c r="EI381" s="451"/>
      <c r="EJ381" s="451"/>
      <c r="EK381" s="451"/>
      <c r="EL381" s="479">
        <f t="shared" si="198"/>
        <v>0</v>
      </c>
      <c r="EM381" s="479"/>
      <c r="EN381" s="479"/>
      <c r="EO381" s="479"/>
      <c r="EP381" s="479"/>
      <c r="EQ381" s="479"/>
      <c r="ER381" s="479"/>
      <c r="ES381" s="451">
        <v>0</v>
      </c>
      <c r="ET381" s="451"/>
      <c r="EU381" s="451"/>
      <c r="EV381" s="451"/>
      <c r="EW381" s="451"/>
      <c r="EX381" s="451"/>
      <c r="EY381" s="451"/>
      <c r="EZ381" s="92"/>
      <c r="FA381" s="92"/>
      <c r="FB381" s="92"/>
      <c r="FC381" s="451">
        <v>0</v>
      </c>
      <c r="FD381" s="451"/>
      <c r="FE381" s="451"/>
      <c r="FF381" s="451"/>
      <c r="FG381" s="451">
        <v>0</v>
      </c>
      <c r="FH381" s="451"/>
      <c r="FI381" s="451"/>
      <c r="FJ381" s="451"/>
      <c r="FK381" s="479">
        <f t="shared" si="199"/>
        <v>0</v>
      </c>
      <c r="FL381" s="479"/>
      <c r="FM381" s="479"/>
      <c r="FN381" s="479"/>
      <c r="FO381" s="479"/>
      <c r="FP381" s="479"/>
      <c r="FQ381" s="479"/>
      <c r="FR381" s="451">
        <v>0</v>
      </c>
      <c r="FS381" s="451"/>
      <c r="FT381" s="451"/>
      <c r="FU381" s="451"/>
      <c r="FV381" s="451"/>
      <c r="FW381" s="451"/>
      <c r="FX381" s="451"/>
      <c r="FY381" s="451">
        <v>0</v>
      </c>
      <c r="FZ381" s="451"/>
      <c r="GA381" s="451"/>
      <c r="GB381" s="451"/>
      <c r="GC381" s="451"/>
      <c r="GD381" s="451"/>
      <c r="GE381" s="451"/>
      <c r="GF381" s="480">
        <f t="shared" si="200"/>
        <v>0</v>
      </c>
      <c r="GG381" s="480"/>
      <c r="GH381" s="480"/>
      <c r="GI381" s="480"/>
      <c r="GJ381" s="480"/>
      <c r="GK381" s="480"/>
      <c r="GL381" s="480"/>
      <c r="GM381" s="451">
        <v>0</v>
      </c>
      <c r="GN381" s="451"/>
      <c r="GO381" s="451"/>
      <c r="GP381" s="451"/>
      <c r="GQ381" s="451"/>
      <c r="GR381" s="451"/>
      <c r="GS381" s="451"/>
      <c r="GT381" s="480">
        <f t="shared" si="201"/>
        <v>0</v>
      </c>
      <c r="GU381" s="480"/>
      <c r="GV381" s="480"/>
      <c r="GW381" s="480"/>
      <c r="GX381" s="480"/>
      <c r="GY381" s="480"/>
      <c r="GZ381" s="480"/>
    </row>
    <row r="382" spans="2:208" ht="12.75" customHeight="1" thickBot="1">
      <c r="B382" s="511" t="s">
        <v>641</v>
      </c>
      <c r="C382" s="512"/>
      <c r="D382" s="512"/>
      <c r="E382" s="512"/>
      <c r="F382" s="512"/>
      <c r="G382" s="512"/>
      <c r="H382" s="512"/>
      <c r="I382" s="512"/>
      <c r="J382" s="512"/>
      <c r="K382" s="512"/>
      <c r="L382" s="512"/>
      <c r="M382" s="512"/>
      <c r="N382" s="512"/>
      <c r="O382" s="512"/>
      <c r="P382" s="512"/>
      <c r="Q382" s="512"/>
      <c r="R382" s="512"/>
      <c r="S382" s="512"/>
      <c r="T382" s="512"/>
      <c r="U382" s="512"/>
      <c r="V382" s="512"/>
      <c r="W382" s="435"/>
      <c r="X382" s="447">
        <f>SUM(X374:AD381)</f>
        <v>0</v>
      </c>
      <c r="Y382" s="447"/>
      <c r="Z382" s="447"/>
      <c r="AA382" s="447"/>
      <c r="AB382" s="447"/>
      <c r="AC382" s="447"/>
      <c r="AD382" s="447"/>
      <c r="AE382" s="447">
        <f>SUM(AE374:AK381)</f>
        <v>0</v>
      </c>
      <c r="AF382" s="447"/>
      <c r="AG382" s="447"/>
      <c r="AH382" s="447"/>
      <c r="AI382" s="447"/>
      <c r="AJ382" s="447"/>
      <c r="AK382" s="447"/>
      <c r="AL382" s="447">
        <f>SUM(AL374:AR381)</f>
        <v>0</v>
      </c>
      <c r="AM382" s="447"/>
      <c r="AN382" s="447"/>
      <c r="AO382" s="447"/>
      <c r="AP382" s="447"/>
      <c r="AQ382" s="447"/>
      <c r="AR382" s="447"/>
      <c r="AS382" s="447">
        <f>SUM(AS374:AY381)</f>
        <v>0</v>
      </c>
      <c r="AT382" s="447"/>
      <c r="AU382" s="447"/>
      <c r="AV382" s="447"/>
      <c r="AW382" s="447"/>
      <c r="AX382" s="447"/>
      <c r="AY382" s="447"/>
      <c r="BB382" s="481">
        <f>SUM(BB374:BE381)</f>
        <v>0</v>
      </c>
      <c r="BC382" s="481"/>
      <c r="BD382" s="481"/>
      <c r="BE382" s="481"/>
      <c r="BF382" s="481">
        <f>SUM(BF374:BI381)</f>
        <v>0</v>
      </c>
      <c r="BG382" s="481"/>
      <c r="BH382" s="481"/>
      <c r="BI382" s="481"/>
      <c r="BJ382" s="481">
        <f>SUM(BJ374:BP381)</f>
        <v>0</v>
      </c>
      <c r="BK382" s="481"/>
      <c r="BL382" s="481"/>
      <c r="BM382" s="481"/>
      <c r="BN382" s="481"/>
      <c r="BO382" s="481"/>
      <c r="BP382" s="481"/>
      <c r="BQ382" s="481">
        <f>SUM(BQ374:BW381)</f>
        <v>0</v>
      </c>
      <c r="BR382" s="481"/>
      <c r="BS382" s="481"/>
      <c r="BT382" s="481"/>
      <c r="BU382" s="481"/>
      <c r="BV382" s="481"/>
      <c r="BW382" s="481"/>
      <c r="BX382" s="481">
        <f>SUM(BX374:CD381)</f>
        <v>0</v>
      </c>
      <c r="BY382" s="481"/>
      <c r="BZ382" s="481"/>
      <c r="CA382" s="481"/>
      <c r="CB382" s="481"/>
      <c r="CC382" s="481"/>
      <c r="CD382" s="481"/>
      <c r="CE382" s="481">
        <f>SUM(CE374:CK381)</f>
        <v>0</v>
      </c>
      <c r="CF382" s="481"/>
      <c r="CG382" s="481"/>
      <c r="CH382" s="481"/>
      <c r="CI382" s="481"/>
      <c r="CJ382" s="481"/>
      <c r="CK382" s="481"/>
      <c r="CL382" s="481">
        <f>SUM(CL374:CR381)</f>
        <v>0</v>
      </c>
      <c r="CM382" s="481"/>
      <c r="CN382" s="481"/>
      <c r="CO382" s="481"/>
      <c r="CP382" s="481"/>
      <c r="CQ382" s="481"/>
      <c r="CR382" s="481"/>
      <c r="CS382" s="481">
        <f>SUM(CS374:CY381)</f>
        <v>0</v>
      </c>
      <c r="CT382" s="481"/>
      <c r="CU382" s="481"/>
      <c r="CV382" s="481"/>
      <c r="CW382" s="481"/>
      <c r="CX382" s="481"/>
      <c r="CY382" s="481"/>
      <c r="DB382" s="543" t="s">
        <v>688</v>
      </c>
      <c r="DC382" s="544"/>
      <c r="DD382" s="544"/>
      <c r="DE382" s="544"/>
      <c r="DF382" s="544"/>
      <c r="DG382" s="544"/>
      <c r="DH382" s="544"/>
      <c r="DI382" s="544"/>
      <c r="DJ382" s="544"/>
      <c r="DK382" s="544"/>
      <c r="DL382" s="544"/>
      <c r="DM382" s="544"/>
      <c r="DN382" s="544"/>
      <c r="DO382" s="544"/>
      <c r="DP382" s="544"/>
      <c r="DQ382" s="544"/>
      <c r="DR382" s="544"/>
      <c r="DS382" s="544"/>
      <c r="DT382" s="544"/>
      <c r="DU382" s="544"/>
      <c r="DV382" s="544"/>
      <c r="DW382" s="545"/>
      <c r="DX382" s="451">
        <v>0</v>
      </c>
      <c r="DY382" s="451"/>
      <c r="DZ382" s="451"/>
      <c r="EA382" s="451"/>
      <c r="EB382" s="451"/>
      <c r="EC382" s="451"/>
      <c r="ED382" s="451"/>
      <c r="EE382" s="451">
        <v>0</v>
      </c>
      <c r="EF382" s="451"/>
      <c r="EG382" s="451"/>
      <c r="EH382" s="451"/>
      <c r="EI382" s="451"/>
      <c r="EJ382" s="451"/>
      <c r="EK382" s="451"/>
      <c r="EL382" s="479">
        <f t="shared" si="198"/>
        <v>0</v>
      </c>
      <c r="EM382" s="479"/>
      <c r="EN382" s="479"/>
      <c r="EO382" s="479"/>
      <c r="EP382" s="479"/>
      <c r="EQ382" s="479"/>
      <c r="ER382" s="479"/>
      <c r="ES382" s="451">
        <v>0</v>
      </c>
      <c r="ET382" s="451"/>
      <c r="EU382" s="451"/>
      <c r="EV382" s="451"/>
      <c r="EW382" s="451"/>
      <c r="EX382" s="451"/>
      <c r="EY382" s="451"/>
      <c r="EZ382" s="92"/>
      <c r="FA382" s="92"/>
      <c r="FB382" s="92"/>
      <c r="FC382" s="451">
        <v>0</v>
      </c>
      <c r="FD382" s="451"/>
      <c r="FE382" s="451"/>
      <c r="FF382" s="451"/>
      <c r="FG382" s="451">
        <v>0</v>
      </c>
      <c r="FH382" s="451"/>
      <c r="FI382" s="451"/>
      <c r="FJ382" s="451"/>
      <c r="FK382" s="479">
        <f t="shared" si="199"/>
        <v>0</v>
      </c>
      <c r="FL382" s="479"/>
      <c r="FM382" s="479"/>
      <c r="FN382" s="479"/>
      <c r="FO382" s="479"/>
      <c r="FP382" s="479"/>
      <c r="FQ382" s="479"/>
      <c r="FR382" s="451">
        <v>0</v>
      </c>
      <c r="FS382" s="451"/>
      <c r="FT382" s="451"/>
      <c r="FU382" s="451"/>
      <c r="FV382" s="451"/>
      <c r="FW382" s="451"/>
      <c r="FX382" s="451"/>
      <c r="FY382" s="451">
        <v>0</v>
      </c>
      <c r="FZ382" s="451"/>
      <c r="GA382" s="451"/>
      <c r="GB382" s="451"/>
      <c r="GC382" s="451"/>
      <c r="GD382" s="451"/>
      <c r="GE382" s="451"/>
      <c r="GF382" s="480">
        <f t="shared" si="200"/>
        <v>0</v>
      </c>
      <c r="GG382" s="480"/>
      <c r="GH382" s="480"/>
      <c r="GI382" s="480"/>
      <c r="GJ382" s="480"/>
      <c r="GK382" s="480"/>
      <c r="GL382" s="480"/>
      <c r="GM382" s="451">
        <v>0</v>
      </c>
      <c r="GN382" s="451"/>
      <c r="GO382" s="451"/>
      <c r="GP382" s="451"/>
      <c r="GQ382" s="451"/>
      <c r="GR382" s="451"/>
      <c r="GS382" s="451"/>
      <c r="GT382" s="480">
        <f t="shared" si="201"/>
        <v>0</v>
      </c>
      <c r="GU382" s="480"/>
      <c r="GV382" s="480"/>
      <c r="GW382" s="480"/>
      <c r="GX382" s="480"/>
      <c r="GY382" s="480"/>
      <c r="GZ382" s="480"/>
    </row>
    <row r="383" spans="2:208" ht="12.75" customHeight="1" thickTop="1">
      <c r="B383" s="551" t="s">
        <v>1234</v>
      </c>
      <c r="C383" s="548"/>
      <c r="D383" s="548"/>
      <c r="E383" s="548"/>
      <c r="F383" s="548"/>
      <c r="G383" s="548"/>
      <c r="H383" s="548"/>
      <c r="I383" s="548"/>
      <c r="J383" s="548"/>
      <c r="K383" s="548"/>
      <c r="L383" s="548"/>
      <c r="M383" s="548"/>
      <c r="N383" s="548"/>
      <c r="O383" s="548"/>
      <c r="P383" s="548"/>
      <c r="Q383" s="548"/>
      <c r="R383" s="548"/>
      <c r="S383" s="548"/>
      <c r="T383" s="548"/>
      <c r="U383" s="548"/>
      <c r="V383" s="548"/>
      <c r="W383" s="549"/>
      <c r="X383" s="483"/>
      <c r="Y383" s="483"/>
      <c r="Z383" s="483"/>
      <c r="AA383" s="483"/>
      <c r="AB383" s="483"/>
      <c r="AC383" s="483"/>
      <c r="AD383" s="483"/>
      <c r="AE383" s="483"/>
      <c r="AF383" s="483"/>
      <c r="AG383" s="483"/>
      <c r="AH383" s="483"/>
      <c r="AI383" s="483"/>
      <c r="AJ383" s="483"/>
      <c r="AK383" s="483"/>
      <c r="AL383" s="483"/>
      <c r="AM383" s="483"/>
      <c r="AN383" s="483"/>
      <c r="AO383" s="483"/>
      <c r="AP383" s="483"/>
      <c r="AQ383" s="483"/>
      <c r="AR383" s="483"/>
      <c r="AS383" s="483"/>
      <c r="AT383" s="483"/>
      <c r="AU383" s="483"/>
      <c r="AV383" s="483"/>
      <c r="AW383" s="483"/>
      <c r="AX383" s="483"/>
      <c r="AY383" s="483"/>
      <c r="BB383" s="478"/>
      <c r="BC383" s="478"/>
      <c r="BD383" s="478"/>
      <c r="BE383" s="478"/>
      <c r="BF383" s="478"/>
      <c r="BG383" s="478"/>
      <c r="BH383" s="478"/>
      <c r="BI383" s="478"/>
      <c r="BJ383" s="478"/>
      <c r="BK383" s="478"/>
      <c r="BL383" s="478"/>
      <c r="BM383" s="478"/>
      <c r="BN383" s="478"/>
      <c r="BO383" s="478"/>
      <c r="BP383" s="478"/>
      <c r="BQ383" s="478"/>
      <c r="BR383" s="478"/>
      <c r="BS383" s="478"/>
      <c r="BT383" s="478"/>
      <c r="BU383" s="478"/>
      <c r="BV383" s="478"/>
      <c r="BW383" s="478"/>
      <c r="BX383" s="478"/>
      <c r="BY383" s="478"/>
      <c r="BZ383" s="478"/>
      <c r="CA383" s="478"/>
      <c r="CB383" s="478"/>
      <c r="CC383" s="478"/>
      <c r="CD383" s="478"/>
      <c r="CE383" s="478"/>
      <c r="CF383" s="478"/>
      <c r="CG383" s="478"/>
      <c r="CH383" s="478"/>
      <c r="CI383" s="478"/>
      <c r="CJ383" s="478"/>
      <c r="CK383" s="478"/>
      <c r="CL383" s="478"/>
      <c r="CM383" s="478"/>
      <c r="CN383" s="478"/>
      <c r="CO383" s="478"/>
      <c r="CP383" s="478"/>
      <c r="CQ383" s="478"/>
      <c r="CR383" s="478"/>
      <c r="CS383" s="478"/>
      <c r="CT383" s="478"/>
      <c r="CU383" s="478"/>
      <c r="CV383" s="478"/>
      <c r="CW383" s="478"/>
      <c r="CX383" s="478"/>
      <c r="CY383" s="478"/>
      <c r="DB383" s="543" t="s">
        <v>689</v>
      </c>
      <c r="DC383" s="544"/>
      <c r="DD383" s="544"/>
      <c r="DE383" s="544"/>
      <c r="DF383" s="544"/>
      <c r="DG383" s="544"/>
      <c r="DH383" s="544"/>
      <c r="DI383" s="544"/>
      <c r="DJ383" s="544"/>
      <c r="DK383" s="544"/>
      <c r="DL383" s="544"/>
      <c r="DM383" s="544"/>
      <c r="DN383" s="544"/>
      <c r="DO383" s="544"/>
      <c r="DP383" s="544"/>
      <c r="DQ383" s="544"/>
      <c r="DR383" s="544"/>
      <c r="DS383" s="544"/>
      <c r="DT383" s="544"/>
      <c r="DU383" s="544"/>
      <c r="DV383" s="544"/>
      <c r="DW383" s="545"/>
      <c r="DX383" s="451">
        <v>0</v>
      </c>
      <c r="DY383" s="451"/>
      <c r="DZ383" s="451"/>
      <c r="EA383" s="451"/>
      <c r="EB383" s="451"/>
      <c r="EC383" s="451"/>
      <c r="ED383" s="451"/>
      <c r="EE383" s="451">
        <v>0</v>
      </c>
      <c r="EF383" s="451"/>
      <c r="EG383" s="451"/>
      <c r="EH383" s="451"/>
      <c r="EI383" s="451"/>
      <c r="EJ383" s="451"/>
      <c r="EK383" s="451"/>
      <c r="EL383" s="479">
        <f t="shared" si="198"/>
        <v>0</v>
      </c>
      <c r="EM383" s="479"/>
      <c r="EN383" s="479"/>
      <c r="EO383" s="479"/>
      <c r="EP383" s="479"/>
      <c r="EQ383" s="479"/>
      <c r="ER383" s="479"/>
      <c r="ES383" s="451">
        <v>0</v>
      </c>
      <c r="ET383" s="451"/>
      <c r="EU383" s="451"/>
      <c r="EV383" s="451"/>
      <c r="EW383" s="451"/>
      <c r="EX383" s="451"/>
      <c r="EY383" s="451"/>
      <c r="EZ383" s="92"/>
      <c r="FA383" s="92"/>
      <c r="FB383" s="92"/>
      <c r="FC383" s="451">
        <v>0</v>
      </c>
      <c r="FD383" s="451"/>
      <c r="FE383" s="451"/>
      <c r="FF383" s="451"/>
      <c r="FG383" s="451">
        <v>0</v>
      </c>
      <c r="FH383" s="451"/>
      <c r="FI383" s="451"/>
      <c r="FJ383" s="451"/>
      <c r="FK383" s="479">
        <f t="shared" si="199"/>
        <v>0</v>
      </c>
      <c r="FL383" s="479"/>
      <c r="FM383" s="479"/>
      <c r="FN383" s="479"/>
      <c r="FO383" s="479"/>
      <c r="FP383" s="479"/>
      <c r="FQ383" s="479"/>
      <c r="FR383" s="451">
        <v>0</v>
      </c>
      <c r="FS383" s="451"/>
      <c r="FT383" s="451"/>
      <c r="FU383" s="451"/>
      <c r="FV383" s="451"/>
      <c r="FW383" s="451"/>
      <c r="FX383" s="451"/>
      <c r="FY383" s="451">
        <v>0</v>
      </c>
      <c r="FZ383" s="451"/>
      <c r="GA383" s="451"/>
      <c r="GB383" s="451"/>
      <c r="GC383" s="451"/>
      <c r="GD383" s="451"/>
      <c r="GE383" s="451"/>
      <c r="GF383" s="480">
        <f t="shared" si="200"/>
        <v>0</v>
      </c>
      <c r="GG383" s="480"/>
      <c r="GH383" s="480"/>
      <c r="GI383" s="480"/>
      <c r="GJ383" s="480"/>
      <c r="GK383" s="480"/>
      <c r="GL383" s="480"/>
      <c r="GM383" s="451">
        <v>0</v>
      </c>
      <c r="GN383" s="451"/>
      <c r="GO383" s="451"/>
      <c r="GP383" s="451"/>
      <c r="GQ383" s="451"/>
      <c r="GR383" s="451"/>
      <c r="GS383" s="451"/>
      <c r="GT383" s="480">
        <f t="shared" si="201"/>
        <v>0</v>
      </c>
      <c r="GU383" s="480"/>
      <c r="GV383" s="480"/>
      <c r="GW383" s="480"/>
      <c r="GX383" s="480"/>
      <c r="GY383" s="480"/>
      <c r="GZ383" s="480"/>
    </row>
    <row r="384" spans="2:208" ht="12.75" customHeight="1">
      <c r="B384" s="543" t="s">
        <v>643</v>
      </c>
      <c r="C384" s="544"/>
      <c r="D384" s="544"/>
      <c r="E384" s="544"/>
      <c r="F384" s="544"/>
      <c r="G384" s="544"/>
      <c r="H384" s="544"/>
      <c r="I384" s="544"/>
      <c r="J384" s="544"/>
      <c r="K384" s="544"/>
      <c r="L384" s="544"/>
      <c r="M384" s="544"/>
      <c r="N384" s="544"/>
      <c r="O384" s="544"/>
      <c r="P384" s="544"/>
      <c r="Q384" s="544"/>
      <c r="R384" s="544"/>
      <c r="S384" s="544"/>
      <c r="T384" s="544"/>
      <c r="U384" s="544"/>
      <c r="V384" s="544"/>
      <c r="W384" s="545"/>
      <c r="X384" s="451">
        <v>0</v>
      </c>
      <c r="Y384" s="451"/>
      <c r="Z384" s="451"/>
      <c r="AA384" s="451"/>
      <c r="AB384" s="451"/>
      <c r="AC384" s="451"/>
      <c r="AD384" s="451"/>
      <c r="AE384" s="451">
        <v>0</v>
      </c>
      <c r="AF384" s="451"/>
      <c r="AG384" s="451"/>
      <c r="AH384" s="451"/>
      <c r="AI384" s="451"/>
      <c r="AJ384" s="451"/>
      <c r="AK384" s="451"/>
      <c r="AL384" s="479">
        <f t="shared" ref="AL384:AL392" si="202">X384-AE384</f>
        <v>0</v>
      </c>
      <c r="AM384" s="479"/>
      <c r="AN384" s="479"/>
      <c r="AO384" s="479"/>
      <c r="AP384" s="479"/>
      <c r="AQ384" s="479"/>
      <c r="AR384" s="479"/>
      <c r="AS384" s="451">
        <v>0</v>
      </c>
      <c r="AT384" s="451"/>
      <c r="AU384" s="451"/>
      <c r="AV384" s="451"/>
      <c r="AW384" s="451"/>
      <c r="AX384" s="451"/>
      <c r="AY384" s="451"/>
      <c r="AZ384" s="92"/>
      <c r="BA384" s="92"/>
      <c r="BB384" s="451">
        <v>0</v>
      </c>
      <c r="BC384" s="451"/>
      <c r="BD384" s="451"/>
      <c r="BE384" s="451"/>
      <c r="BF384" s="451">
        <v>0</v>
      </c>
      <c r="BG384" s="451"/>
      <c r="BH384" s="451"/>
      <c r="BI384" s="451"/>
      <c r="BJ384" s="479">
        <f t="shared" ref="BJ384:BJ392" si="203">BB384-BF384+AS384+AL384+AE384-X384</f>
        <v>0</v>
      </c>
      <c r="BK384" s="479"/>
      <c r="BL384" s="479"/>
      <c r="BM384" s="479"/>
      <c r="BN384" s="479"/>
      <c r="BO384" s="479"/>
      <c r="BP384" s="479"/>
      <c r="BQ384" s="451">
        <v>0</v>
      </c>
      <c r="BR384" s="451"/>
      <c r="BS384" s="451"/>
      <c r="BT384" s="451"/>
      <c r="BU384" s="451"/>
      <c r="BV384" s="451"/>
      <c r="BW384" s="451"/>
      <c r="BX384" s="451">
        <v>0</v>
      </c>
      <c r="BY384" s="451"/>
      <c r="BZ384" s="451"/>
      <c r="CA384" s="451"/>
      <c r="CB384" s="451"/>
      <c r="CC384" s="451"/>
      <c r="CD384" s="451"/>
      <c r="CE384" s="480">
        <f t="shared" ref="CE384:CE392" si="204">BJ384-BQ384-BX384</f>
        <v>0</v>
      </c>
      <c r="CF384" s="480"/>
      <c r="CG384" s="480"/>
      <c r="CH384" s="480"/>
      <c r="CI384" s="480"/>
      <c r="CJ384" s="480"/>
      <c r="CK384" s="480"/>
      <c r="CL384" s="451">
        <v>0</v>
      </c>
      <c r="CM384" s="451"/>
      <c r="CN384" s="451"/>
      <c r="CO384" s="451"/>
      <c r="CP384" s="451"/>
      <c r="CQ384" s="451"/>
      <c r="CR384" s="451"/>
      <c r="CS384" s="480">
        <f t="shared" ref="CS384:CS392" si="205">CL384</f>
        <v>0</v>
      </c>
      <c r="CT384" s="480"/>
      <c r="CU384" s="480"/>
      <c r="CV384" s="480"/>
      <c r="CW384" s="480"/>
      <c r="CX384" s="480"/>
      <c r="CY384" s="480"/>
      <c r="DB384" s="540" t="s">
        <v>690</v>
      </c>
      <c r="DC384" s="541"/>
      <c r="DD384" s="541"/>
      <c r="DE384" s="541"/>
      <c r="DF384" s="541"/>
      <c r="DG384" s="541"/>
      <c r="DH384" s="541"/>
      <c r="DI384" s="541"/>
      <c r="DJ384" s="541"/>
      <c r="DK384" s="541"/>
      <c r="DL384" s="541"/>
      <c r="DM384" s="541"/>
      <c r="DN384" s="541"/>
      <c r="DO384" s="541"/>
      <c r="DP384" s="541"/>
      <c r="DQ384" s="541"/>
      <c r="DR384" s="541"/>
      <c r="DS384" s="541"/>
      <c r="DT384" s="541"/>
      <c r="DU384" s="541"/>
      <c r="DV384" s="541"/>
      <c r="DW384" s="542"/>
      <c r="DX384" s="451">
        <v>0</v>
      </c>
      <c r="DY384" s="451"/>
      <c r="DZ384" s="451"/>
      <c r="EA384" s="451"/>
      <c r="EB384" s="451"/>
      <c r="EC384" s="451"/>
      <c r="ED384" s="451"/>
      <c r="EE384" s="451">
        <v>0</v>
      </c>
      <c r="EF384" s="451"/>
      <c r="EG384" s="451"/>
      <c r="EH384" s="451"/>
      <c r="EI384" s="451"/>
      <c r="EJ384" s="451"/>
      <c r="EK384" s="451"/>
      <c r="EL384" s="479">
        <f t="shared" si="198"/>
        <v>0</v>
      </c>
      <c r="EM384" s="479"/>
      <c r="EN384" s="479"/>
      <c r="EO384" s="479"/>
      <c r="EP384" s="479"/>
      <c r="EQ384" s="479"/>
      <c r="ER384" s="479"/>
      <c r="ES384" s="451">
        <v>0</v>
      </c>
      <c r="ET384" s="451"/>
      <c r="EU384" s="451"/>
      <c r="EV384" s="451"/>
      <c r="EW384" s="451"/>
      <c r="EX384" s="451"/>
      <c r="EY384" s="451"/>
      <c r="EZ384" s="92"/>
      <c r="FA384" s="92"/>
      <c r="FB384" s="92"/>
      <c r="FC384" s="451">
        <v>0</v>
      </c>
      <c r="FD384" s="451"/>
      <c r="FE384" s="451"/>
      <c r="FF384" s="451"/>
      <c r="FG384" s="451">
        <v>0</v>
      </c>
      <c r="FH384" s="451"/>
      <c r="FI384" s="451"/>
      <c r="FJ384" s="451"/>
      <c r="FK384" s="479">
        <f t="shared" si="199"/>
        <v>0</v>
      </c>
      <c r="FL384" s="479"/>
      <c r="FM384" s="479"/>
      <c r="FN384" s="479"/>
      <c r="FO384" s="479"/>
      <c r="FP384" s="479"/>
      <c r="FQ384" s="479"/>
      <c r="FR384" s="451">
        <v>0</v>
      </c>
      <c r="FS384" s="451"/>
      <c r="FT384" s="451"/>
      <c r="FU384" s="451"/>
      <c r="FV384" s="451"/>
      <c r="FW384" s="451"/>
      <c r="FX384" s="451"/>
      <c r="FY384" s="451">
        <v>0</v>
      </c>
      <c r="FZ384" s="451"/>
      <c r="GA384" s="451"/>
      <c r="GB384" s="451"/>
      <c r="GC384" s="451"/>
      <c r="GD384" s="451"/>
      <c r="GE384" s="451"/>
      <c r="GF384" s="480">
        <f t="shared" si="200"/>
        <v>0</v>
      </c>
      <c r="GG384" s="480"/>
      <c r="GH384" s="480"/>
      <c r="GI384" s="480"/>
      <c r="GJ384" s="480"/>
      <c r="GK384" s="480"/>
      <c r="GL384" s="480"/>
      <c r="GM384" s="451">
        <v>0</v>
      </c>
      <c r="GN384" s="451"/>
      <c r="GO384" s="451"/>
      <c r="GP384" s="451"/>
      <c r="GQ384" s="451"/>
      <c r="GR384" s="451"/>
      <c r="GS384" s="451"/>
      <c r="GT384" s="480">
        <f t="shared" si="201"/>
        <v>0</v>
      </c>
      <c r="GU384" s="480"/>
      <c r="GV384" s="480"/>
      <c r="GW384" s="480"/>
      <c r="GX384" s="480"/>
      <c r="GY384" s="480"/>
      <c r="GZ384" s="480"/>
    </row>
    <row r="385" spans="2:208" ht="12.75" customHeight="1" thickBot="1">
      <c r="B385" s="543" t="s">
        <v>644</v>
      </c>
      <c r="C385" s="544"/>
      <c r="D385" s="544"/>
      <c r="E385" s="544"/>
      <c r="F385" s="544"/>
      <c r="G385" s="544"/>
      <c r="H385" s="544"/>
      <c r="I385" s="544"/>
      <c r="J385" s="544"/>
      <c r="K385" s="544"/>
      <c r="L385" s="544"/>
      <c r="M385" s="544"/>
      <c r="N385" s="544"/>
      <c r="O385" s="544"/>
      <c r="P385" s="544"/>
      <c r="Q385" s="544"/>
      <c r="R385" s="544"/>
      <c r="S385" s="544"/>
      <c r="T385" s="544"/>
      <c r="U385" s="544"/>
      <c r="V385" s="544"/>
      <c r="W385" s="545"/>
      <c r="X385" s="451">
        <v>0</v>
      </c>
      <c r="Y385" s="451"/>
      <c r="Z385" s="451"/>
      <c r="AA385" s="451"/>
      <c r="AB385" s="451"/>
      <c r="AC385" s="451"/>
      <c r="AD385" s="451"/>
      <c r="AE385" s="451">
        <v>0</v>
      </c>
      <c r="AF385" s="451"/>
      <c r="AG385" s="451"/>
      <c r="AH385" s="451"/>
      <c r="AI385" s="451"/>
      <c r="AJ385" s="451"/>
      <c r="AK385" s="451"/>
      <c r="AL385" s="479">
        <f t="shared" si="202"/>
        <v>0</v>
      </c>
      <c r="AM385" s="479"/>
      <c r="AN385" s="479"/>
      <c r="AO385" s="479"/>
      <c r="AP385" s="479"/>
      <c r="AQ385" s="479"/>
      <c r="AR385" s="479"/>
      <c r="AS385" s="451">
        <v>0</v>
      </c>
      <c r="AT385" s="451"/>
      <c r="AU385" s="451"/>
      <c r="AV385" s="451"/>
      <c r="AW385" s="451"/>
      <c r="AX385" s="451"/>
      <c r="AY385" s="451"/>
      <c r="AZ385" s="92"/>
      <c r="BA385" s="92"/>
      <c r="BB385" s="451">
        <v>0</v>
      </c>
      <c r="BC385" s="451"/>
      <c r="BD385" s="451"/>
      <c r="BE385" s="451"/>
      <c r="BF385" s="451">
        <v>0</v>
      </c>
      <c r="BG385" s="451"/>
      <c r="BH385" s="451"/>
      <c r="BI385" s="451"/>
      <c r="BJ385" s="479">
        <f t="shared" si="203"/>
        <v>0</v>
      </c>
      <c r="BK385" s="479"/>
      <c r="BL385" s="479"/>
      <c r="BM385" s="479"/>
      <c r="BN385" s="479"/>
      <c r="BO385" s="479"/>
      <c r="BP385" s="479"/>
      <c r="BQ385" s="451">
        <v>0</v>
      </c>
      <c r="BR385" s="451"/>
      <c r="BS385" s="451"/>
      <c r="BT385" s="451"/>
      <c r="BU385" s="451"/>
      <c r="BV385" s="451"/>
      <c r="BW385" s="451"/>
      <c r="BX385" s="451">
        <v>0</v>
      </c>
      <c r="BY385" s="451"/>
      <c r="BZ385" s="451"/>
      <c r="CA385" s="451"/>
      <c r="CB385" s="451"/>
      <c r="CC385" s="451"/>
      <c r="CD385" s="451"/>
      <c r="CE385" s="480">
        <f t="shared" si="204"/>
        <v>0</v>
      </c>
      <c r="CF385" s="480"/>
      <c r="CG385" s="480"/>
      <c r="CH385" s="480"/>
      <c r="CI385" s="480"/>
      <c r="CJ385" s="480"/>
      <c r="CK385" s="480"/>
      <c r="CL385" s="451">
        <v>0</v>
      </c>
      <c r="CM385" s="451"/>
      <c r="CN385" s="451"/>
      <c r="CO385" s="451"/>
      <c r="CP385" s="451"/>
      <c r="CQ385" s="451"/>
      <c r="CR385" s="451"/>
      <c r="CS385" s="480">
        <f>CL385</f>
        <v>0</v>
      </c>
      <c r="CT385" s="480"/>
      <c r="CU385" s="480"/>
      <c r="CV385" s="480"/>
      <c r="CW385" s="480"/>
      <c r="CX385" s="480"/>
      <c r="CY385" s="480"/>
      <c r="DB385" s="540" t="s">
        <v>691</v>
      </c>
      <c r="DC385" s="541"/>
      <c r="DD385" s="541"/>
      <c r="DE385" s="541"/>
      <c r="DF385" s="541"/>
      <c r="DG385" s="541"/>
      <c r="DH385" s="541"/>
      <c r="DI385" s="541"/>
      <c r="DJ385" s="541"/>
      <c r="DK385" s="541"/>
      <c r="DL385" s="541"/>
      <c r="DM385" s="541"/>
      <c r="DN385" s="541"/>
      <c r="DO385" s="541"/>
      <c r="DP385" s="541"/>
      <c r="DQ385" s="541"/>
      <c r="DR385" s="541"/>
      <c r="DS385" s="541"/>
      <c r="DT385" s="541"/>
      <c r="DU385" s="541"/>
      <c r="DV385" s="541"/>
      <c r="DW385" s="542"/>
      <c r="DX385" s="552">
        <f>SUM(DX377:ED384)</f>
        <v>0</v>
      </c>
      <c r="DY385" s="552"/>
      <c r="DZ385" s="552"/>
      <c r="EA385" s="552"/>
      <c r="EB385" s="552"/>
      <c r="EC385" s="552"/>
      <c r="ED385" s="552"/>
      <c r="EE385" s="552">
        <f>SUM(EE377:EK384)</f>
        <v>0</v>
      </c>
      <c r="EF385" s="552"/>
      <c r="EG385" s="552"/>
      <c r="EH385" s="552"/>
      <c r="EI385" s="552"/>
      <c r="EJ385" s="552"/>
      <c r="EK385" s="552"/>
      <c r="EL385" s="552">
        <f>SUM(EL377:ER384)</f>
        <v>0</v>
      </c>
      <c r="EM385" s="552"/>
      <c r="EN385" s="552"/>
      <c r="EO385" s="552"/>
      <c r="EP385" s="552"/>
      <c r="EQ385" s="552"/>
      <c r="ER385" s="552"/>
      <c r="ES385" s="552">
        <f>SUM(ES377:EY384)</f>
        <v>0</v>
      </c>
      <c r="ET385" s="552"/>
      <c r="EU385" s="552"/>
      <c r="EV385" s="552"/>
      <c r="EW385" s="552"/>
      <c r="EX385" s="552"/>
      <c r="EY385" s="552"/>
      <c r="FC385" s="481">
        <f>SUM(FC377:FF384)</f>
        <v>0</v>
      </c>
      <c r="FD385" s="481"/>
      <c r="FE385" s="481"/>
      <c r="FF385" s="481"/>
      <c r="FG385" s="481">
        <f>SUM(FG377:FJ384)</f>
        <v>0</v>
      </c>
      <c r="FH385" s="481"/>
      <c r="FI385" s="481"/>
      <c r="FJ385" s="481"/>
      <c r="FK385" s="481">
        <f>SUM(FK377:FQ384)</f>
        <v>0</v>
      </c>
      <c r="FL385" s="481"/>
      <c r="FM385" s="481"/>
      <c r="FN385" s="481"/>
      <c r="FO385" s="481"/>
      <c r="FP385" s="481"/>
      <c r="FQ385" s="481"/>
      <c r="FR385" s="481">
        <f>SUM(FR377:FX384)</f>
        <v>0</v>
      </c>
      <c r="FS385" s="481"/>
      <c r="FT385" s="481"/>
      <c r="FU385" s="481"/>
      <c r="FV385" s="481"/>
      <c r="FW385" s="481"/>
      <c r="FX385" s="481"/>
      <c r="FY385" s="481">
        <f>SUM(FY377:GE384)</f>
        <v>0</v>
      </c>
      <c r="FZ385" s="481"/>
      <c r="GA385" s="481"/>
      <c r="GB385" s="481"/>
      <c r="GC385" s="481"/>
      <c r="GD385" s="481"/>
      <c r="GE385" s="481"/>
      <c r="GF385" s="481">
        <f>SUM(GF377:GL384)</f>
        <v>0</v>
      </c>
      <c r="GG385" s="481"/>
      <c r="GH385" s="481"/>
      <c r="GI385" s="481"/>
      <c r="GJ385" s="481"/>
      <c r="GK385" s="481"/>
      <c r="GL385" s="481"/>
      <c r="GM385" s="481">
        <f>SUM(GM377:GS384)</f>
        <v>0</v>
      </c>
      <c r="GN385" s="481"/>
      <c r="GO385" s="481"/>
      <c r="GP385" s="481"/>
      <c r="GQ385" s="481"/>
      <c r="GR385" s="481"/>
      <c r="GS385" s="481"/>
      <c r="GT385" s="481">
        <f>SUM(GT377:GZ384)</f>
        <v>0</v>
      </c>
      <c r="GU385" s="481"/>
      <c r="GV385" s="481"/>
      <c r="GW385" s="481"/>
      <c r="GX385" s="481"/>
      <c r="GY385" s="481"/>
      <c r="GZ385" s="481"/>
    </row>
    <row r="386" spans="2:208" ht="12.75" customHeight="1" thickTop="1">
      <c r="B386" s="543" t="s">
        <v>645</v>
      </c>
      <c r="C386" s="544"/>
      <c r="D386" s="544"/>
      <c r="E386" s="544"/>
      <c r="F386" s="544"/>
      <c r="G386" s="544"/>
      <c r="H386" s="544"/>
      <c r="I386" s="544"/>
      <c r="J386" s="544"/>
      <c r="K386" s="544"/>
      <c r="L386" s="544"/>
      <c r="M386" s="544"/>
      <c r="N386" s="544"/>
      <c r="O386" s="544"/>
      <c r="P386" s="544"/>
      <c r="Q386" s="544"/>
      <c r="R386" s="544"/>
      <c r="S386" s="544"/>
      <c r="T386" s="544"/>
      <c r="U386" s="544"/>
      <c r="V386" s="544"/>
      <c r="W386" s="545"/>
      <c r="X386" s="451">
        <v>0</v>
      </c>
      <c r="Y386" s="451"/>
      <c r="Z386" s="451"/>
      <c r="AA386" s="451"/>
      <c r="AB386" s="451"/>
      <c r="AC386" s="451"/>
      <c r="AD386" s="451"/>
      <c r="AE386" s="451">
        <v>0</v>
      </c>
      <c r="AF386" s="451"/>
      <c r="AG386" s="451"/>
      <c r="AH386" s="451"/>
      <c r="AI386" s="451"/>
      <c r="AJ386" s="451"/>
      <c r="AK386" s="451"/>
      <c r="AL386" s="479">
        <f t="shared" si="202"/>
        <v>0</v>
      </c>
      <c r="AM386" s="479"/>
      <c r="AN386" s="479"/>
      <c r="AO386" s="479"/>
      <c r="AP386" s="479"/>
      <c r="AQ386" s="479"/>
      <c r="AR386" s="479"/>
      <c r="AS386" s="451">
        <v>0</v>
      </c>
      <c r="AT386" s="451"/>
      <c r="AU386" s="451"/>
      <c r="AV386" s="451"/>
      <c r="AW386" s="451"/>
      <c r="AX386" s="451"/>
      <c r="AY386" s="451"/>
      <c r="AZ386" s="92"/>
      <c r="BA386" s="92"/>
      <c r="BB386" s="451">
        <v>0</v>
      </c>
      <c r="BC386" s="451"/>
      <c r="BD386" s="451"/>
      <c r="BE386" s="451"/>
      <c r="BF386" s="451">
        <v>0</v>
      </c>
      <c r="BG386" s="451"/>
      <c r="BH386" s="451"/>
      <c r="BI386" s="451"/>
      <c r="BJ386" s="479">
        <f t="shared" si="203"/>
        <v>0</v>
      </c>
      <c r="BK386" s="479"/>
      <c r="BL386" s="479"/>
      <c r="BM386" s="479"/>
      <c r="BN386" s="479"/>
      <c r="BO386" s="479"/>
      <c r="BP386" s="479"/>
      <c r="BQ386" s="451">
        <v>0</v>
      </c>
      <c r="BR386" s="451"/>
      <c r="BS386" s="451"/>
      <c r="BT386" s="451"/>
      <c r="BU386" s="451"/>
      <c r="BV386" s="451"/>
      <c r="BW386" s="451"/>
      <c r="BX386" s="451">
        <v>0</v>
      </c>
      <c r="BY386" s="451"/>
      <c r="BZ386" s="451"/>
      <c r="CA386" s="451"/>
      <c r="CB386" s="451"/>
      <c r="CC386" s="451"/>
      <c r="CD386" s="451"/>
      <c r="CE386" s="480">
        <f t="shared" si="204"/>
        <v>0</v>
      </c>
      <c r="CF386" s="480"/>
      <c r="CG386" s="480"/>
      <c r="CH386" s="480"/>
      <c r="CI386" s="480"/>
      <c r="CJ386" s="480"/>
      <c r="CK386" s="480"/>
      <c r="CL386" s="451">
        <v>0</v>
      </c>
      <c r="CM386" s="451"/>
      <c r="CN386" s="451"/>
      <c r="CO386" s="451"/>
      <c r="CP386" s="451"/>
      <c r="CQ386" s="451"/>
      <c r="CR386" s="451"/>
      <c r="CS386" s="480">
        <f t="shared" si="205"/>
        <v>0</v>
      </c>
      <c r="CT386" s="480"/>
      <c r="CU386" s="480"/>
      <c r="CV386" s="480"/>
      <c r="CW386" s="480"/>
      <c r="CX386" s="480"/>
      <c r="CY386" s="480"/>
      <c r="DB386" s="550" t="s">
        <v>1239</v>
      </c>
      <c r="DC386" s="509"/>
      <c r="DD386" s="509"/>
      <c r="DE386" s="509"/>
      <c r="DF386" s="509"/>
      <c r="DG386" s="509"/>
      <c r="DH386" s="509"/>
      <c r="DI386" s="509"/>
      <c r="DJ386" s="509"/>
      <c r="DK386" s="509"/>
      <c r="DL386" s="509"/>
      <c r="DM386" s="509"/>
      <c r="DN386" s="509"/>
      <c r="DO386" s="509"/>
      <c r="DP386" s="509"/>
      <c r="DQ386" s="509"/>
      <c r="DR386" s="509"/>
      <c r="DS386" s="509"/>
      <c r="DT386" s="509"/>
      <c r="DU386" s="509"/>
      <c r="DV386" s="509"/>
      <c r="DW386" s="510"/>
      <c r="DX386" s="478"/>
      <c r="DY386" s="478"/>
      <c r="DZ386" s="478"/>
      <c r="EA386" s="478"/>
      <c r="EB386" s="478"/>
      <c r="EC386" s="478"/>
      <c r="ED386" s="478"/>
      <c r="EE386" s="478"/>
      <c r="EF386" s="478"/>
      <c r="EG386" s="478"/>
      <c r="EH386" s="478"/>
      <c r="EI386" s="478"/>
      <c r="EJ386" s="478"/>
      <c r="EK386" s="478"/>
      <c r="EL386" s="478"/>
      <c r="EM386" s="478"/>
      <c r="EN386" s="478"/>
      <c r="EO386" s="478"/>
      <c r="EP386" s="478"/>
      <c r="EQ386" s="478"/>
      <c r="ER386" s="478"/>
      <c r="ES386" s="478"/>
      <c r="ET386" s="478"/>
      <c r="EU386" s="478"/>
      <c r="EV386" s="478"/>
      <c r="EW386" s="478"/>
      <c r="EX386" s="478"/>
      <c r="EY386" s="478"/>
      <c r="FC386" s="478"/>
      <c r="FD386" s="478"/>
      <c r="FE386" s="478"/>
      <c r="FF386" s="478"/>
      <c r="FG386" s="478"/>
      <c r="FH386" s="478"/>
      <c r="FI386" s="478"/>
      <c r="FJ386" s="478"/>
      <c r="FK386" s="478"/>
      <c r="FL386" s="478"/>
      <c r="FM386" s="478"/>
      <c r="FN386" s="478"/>
      <c r="FO386" s="478"/>
      <c r="FP386" s="478"/>
      <c r="FQ386" s="478"/>
      <c r="FR386" s="478"/>
      <c r="FS386" s="478"/>
      <c r="FT386" s="478"/>
      <c r="FU386" s="478"/>
      <c r="FV386" s="478"/>
      <c r="FW386" s="478"/>
      <c r="FX386" s="478"/>
      <c r="FY386" s="478"/>
      <c r="FZ386" s="478"/>
      <c r="GA386" s="478"/>
      <c r="GB386" s="478"/>
      <c r="GC386" s="478"/>
      <c r="GD386" s="478"/>
      <c r="GE386" s="478"/>
      <c r="GF386" s="478"/>
      <c r="GG386" s="478"/>
      <c r="GH386" s="478"/>
      <c r="GI386" s="478"/>
      <c r="GJ386" s="478"/>
      <c r="GK386" s="478"/>
      <c r="GL386" s="478"/>
      <c r="GM386" s="478"/>
      <c r="GN386" s="478"/>
      <c r="GO386" s="478"/>
      <c r="GP386" s="478"/>
      <c r="GQ386" s="478"/>
      <c r="GR386" s="478"/>
      <c r="GS386" s="478"/>
      <c r="GT386" s="478"/>
      <c r="GU386" s="478"/>
      <c r="GV386" s="478"/>
      <c r="GW386" s="478"/>
      <c r="GX386" s="478"/>
      <c r="GY386" s="478"/>
      <c r="GZ386" s="478"/>
    </row>
    <row r="387" spans="2:208" ht="12.75" customHeight="1">
      <c r="B387" s="543" t="s">
        <v>646</v>
      </c>
      <c r="C387" s="544"/>
      <c r="D387" s="544"/>
      <c r="E387" s="544"/>
      <c r="F387" s="544"/>
      <c r="G387" s="544"/>
      <c r="H387" s="544"/>
      <c r="I387" s="544"/>
      <c r="J387" s="544"/>
      <c r="K387" s="544"/>
      <c r="L387" s="544"/>
      <c r="M387" s="544"/>
      <c r="N387" s="544"/>
      <c r="O387" s="544"/>
      <c r="P387" s="544"/>
      <c r="Q387" s="544"/>
      <c r="R387" s="544"/>
      <c r="S387" s="544"/>
      <c r="T387" s="544"/>
      <c r="U387" s="544"/>
      <c r="V387" s="544"/>
      <c r="W387" s="545"/>
      <c r="X387" s="451">
        <v>0</v>
      </c>
      <c r="Y387" s="451"/>
      <c r="Z387" s="451"/>
      <c r="AA387" s="451"/>
      <c r="AB387" s="451"/>
      <c r="AC387" s="451"/>
      <c r="AD387" s="451"/>
      <c r="AE387" s="451">
        <v>0</v>
      </c>
      <c r="AF387" s="451"/>
      <c r="AG387" s="451"/>
      <c r="AH387" s="451"/>
      <c r="AI387" s="451"/>
      <c r="AJ387" s="451"/>
      <c r="AK387" s="451"/>
      <c r="AL387" s="479">
        <f t="shared" si="202"/>
        <v>0</v>
      </c>
      <c r="AM387" s="479"/>
      <c r="AN387" s="479"/>
      <c r="AO387" s="479"/>
      <c r="AP387" s="479"/>
      <c r="AQ387" s="479"/>
      <c r="AR387" s="479"/>
      <c r="AS387" s="451">
        <v>0</v>
      </c>
      <c r="AT387" s="451"/>
      <c r="AU387" s="451"/>
      <c r="AV387" s="451"/>
      <c r="AW387" s="451"/>
      <c r="AX387" s="451"/>
      <c r="AY387" s="451"/>
      <c r="AZ387" s="92"/>
      <c r="BA387" s="92"/>
      <c r="BB387" s="451">
        <v>0</v>
      </c>
      <c r="BC387" s="451"/>
      <c r="BD387" s="451"/>
      <c r="BE387" s="451"/>
      <c r="BF387" s="451">
        <v>0</v>
      </c>
      <c r="BG387" s="451"/>
      <c r="BH387" s="451"/>
      <c r="BI387" s="451"/>
      <c r="BJ387" s="479">
        <f t="shared" si="203"/>
        <v>0</v>
      </c>
      <c r="BK387" s="479"/>
      <c r="BL387" s="479"/>
      <c r="BM387" s="479"/>
      <c r="BN387" s="479"/>
      <c r="BO387" s="479"/>
      <c r="BP387" s="479"/>
      <c r="BQ387" s="451">
        <v>0</v>
      </c>
      <c r="BR387" s="451"/>
      <c r="BS387" s="451"/>
      <c r="BT387" s="451"/>
      <c r="BU387" s="451"/>
      <c r="BV387" s="451"/>
      <c r="BW387" s="451"/>
      <c r="BX387" s="451">
        <v>0</v>
      </c>
      <c r="BY387" s="451"/>
      <c r="BZ387" s="451"/>
      <c r="CA387" s="451"/>
      <c r="CB387" s="451"/>
      <c r="CC387" s="451"/>
      <c r="CD387" s="451"/>
      <c r="CE387" s="480">
        <f t="shared" si="204"/>
        <v>0</v>
      </c>
      <c r="CF387" s="480"/>
      <c r="CG387" s="480"/>
      <c r="CH387" s="480"/>
      <c r="CI387" s="480"/>
      <c r="CJ387" s="480"/>
      <c r="CK387" s="480"/>
      <c r="CL387" s="451">
        <v>0</v>
      </c>
      <c r="CM387" s="451"/>
      <c r="CN387" s="451"/>
      <c r="CO387" s="451"/>
      <c r="CP387" s="451"/>
      <c r="CQ387" s="451"/>
      <c r="CR387" s="451"/>
      <c r="CS387" s="480">
        <f t="shared" si="205"/>
        <v>0</v>
      </c>
      <c r="CT387" s="480"/>
      <c r="CU387" s="480"/>
      <c r="CV387" s="480"/>
      <c r="CW387" s="480"/>
      <c r="CX387" s="480"/>
      <c r="CY387" s="480"/>
      <c r="DB387" s="547" t="s">
        <v>693</v>
      </c>
      <c r="DC387" s="548"/>
      <c r="DD387" s="548"/>
      <c r="DE387" s="548"/>
      <c r="DF387" s="548"/>
      <c r="DG387" s="548"/>
      <c r="DH387" s="548"/>
      <c r="DI387" s="548"/>
      <c r="DJ387" s="548"/>
      <c r="DK387" s="548"/>
      <c r="DL387" s="548"/>
      <c r="DM387" s="548"/>
      <c r="DN387" s="548"/>
      <c r="DO387" s="548"/>
      <c r="DP387" s="548"/>
      <c r="DQ387" s="548"/>
      <c r="DR387" s="548"/>
      <c r="DS387" s="548"/>
      <c r="DT387" s="548"/>
      <c r="DU387" s="548"/>
      <c r="DV387" s="548"/>
      <c r="DW387" s="549"/>
      <c r="DX387" s="451">
        <v>0</v>
      </c>
      <c r="DY387" s="451"/>
      <c r="DZ387" s="451"/>
      <c r="EA387" s="451"/>
      <c r="EB387" s="451"/>
      <c r="EC387" s="451"/>
      <c r="ED387" s="451"/>
      <c r="EE387" s="451">
        <v>0</v>
      </c>
      <c r="EF387" s="451"/>
      <c r="EG387" s="451"/>
      <c r="EH387" s="451"/>
      <c r="EI387" s="451"/>
      <c r="EJ387" s="451"/>
      <c r="EK387" s="451"/>
      <c r="EL387" s="479">
        <f t="shared" ref="EL387:EL393" si="206">DX387-EE387</f>
        <v>0</v>
      </c>
      <c r="EM387" s="479"/>
      <c r="EN387" s="479"/>
      <c r="EO387" s="479"/>
      <c r="EP387" s="479"/>
      <c r="EQ387" s="479"/>
      <c r="ER387" s="479"/>
      <c r="ES387" s="451">
        <v>0</v>
      </c>
      <c r="ET387" s="451"/>
      <c r="EU387" s="451"/>
      <c r="EV387" s="451"/>
      <c r="EW387" s="451"/>
      <c r="EX387" s="451"/>
      <c r="EY387" s="451"/>
      <c r="EZ387" s="92"/>
      <c r="FA387" s="92"/>
      <c r="FB387" s="92"/>
      <c r="FC387" s="451">
        <v>0</v>
      </c>
      <c r="FD387" s="451"/>
      <c r="FE387" s="451"/>
      <c r="FF387" s="451"/>
      <c r="FG387" s="451">
        <v>0</v>
      </c>
      <c r="FH387" s="451"/>
      <c r="FI387" s="451"/>
      <c r="FJ387" s="451"/>
      <c r="FK387" s="479">
        <f t="shared" ref="FK387:FK393" si="207">FC387-FG387+ES387+EL387+EE387-DX387</f>
        <v>0</v>
      </c>
      <c r="FL387" s="479"/>
      <c r="FM387" s="479"/>
      <c r="FN387" s="479"/>
      <c r="FO387" s="479"/>
      <c r="FP387" s="479"/>
      <c r="FQ387" s="479"/>
      <c r="FR387" s="451">
        <v>0</v>
      </c>
      <c r="FS387" s="451"/>
      <c r="FT387" s="451"/>
      <c r="FU387" s="451"/>
      <c r="FV387" s="451"/>
      <c r="FW387" s="451"/>
      <c r="FX387" s="451"/>
      <c r="FY387" s="451">
        <v>0</v>
      </c>
      <c r="FZ387" s="451"/>
      <c r="GA387" s="451"/>
      <c r="GB387" s="451"/>
      <c r="GC387" s="451"/>
      <c r="GD387" s="451"/>
      <c r="GE387" s="451"/>
      <c r="GF387" s="480">
        <f t="shared" ref="GF387:GF393" si="208">FK387-FR387-FY387</f>
        <v>0</v>
      </c>
      <c r="GG387" s="480"/>
      <c r="GH387" s="480"/>
      <c r="GI387" s="480"/>
      <c r="GJ387" s="480"/>
      <c r="GK387" s="480"/>
      <c r="GL387" s="480"/>
      <c r="GM387" s="451">
        <v>0</v>
      </c>
      <c r="GN387" s="451"/>
      <c r="GO387" s="451"/>
      <c r="GP387" s="451"/>
      <c r="GQ387" s="451"/>
      <c r="GR387" s="451"/>
      <c r="GS387" s="451"/>
      <c r="GT387" s="480">
        <f t="shared" ref="GT387:GT393" si="209">GM387</f>
        <v>0</v>
      </c>
      <c r="GU387" s="480"/>
      <c r="GV387" s="480"/>
      <c r="GW387" s="480"/>
      <c r="GX387" s="480"/>
      <c r="GY387" s="480"/>
      <c r="GZ387" s="480"/>
    </row>
    <row r="388" spans="2:208" ht="12.75" customHeight="1">
      <c r="B388" s="543" t="s">
        <v>647</v>
      </c>
      <c r="C388" s="544"/>
      <c r="D388" s="544"/>
      <c r="E388" s="544"/>
      <c r="F388" s="544"/>
      <c r="G388" s="544"/>
      <c r="H388" s="544"/>
      <c r="I388" s="544"/>
      <c r="J388" s="544"/>
      <c r="K388" s="544"/>
      <c r="L388" s="544"/>
      <c r="M388" s="544"/>
      <c r="N388" s="544"/>
      <c r="O388" s="544"/>
      <c r="P388" s="544"/>
      <c r="Q388" s="544"/>
      <c r="R388" s="544"/>
      <c r="S388" s="544"/>
      <c r="T388" s="544"/>
      <c r="U388" s="544"/>
      <c r="V388" s="544"/>
      <c r="W388" s="545"/>
      <c r="X388" s="451">
        <v>0</v>
      </c>
      <c r="Y388" s="451"/>
      <c r="Z388" s="451"/>
      <c r="AA388" s="451"/>
      <c r="AB388" s="451"/>
      <c r="AC388" s="451"/>
      <c r="AD388" s="451"/>
      <c r="AE388" s="451">
        <v>0</v>
      </c>
      <c r="AF388" s="451"/>
      <c r="AG388" s="451"/>
      <c r="AH388" s="451"/>
      <c r="AI388" s="451"/>
      <c r="AJ388" s="451"/>
      <c r="AK388" s="451"/>
      <c r="AL388" s="479">
        <f t="shared" si="202"/>
        <v>0</v>
      </c>
      <c r="AM388" s="479"/>
      <c r="AN388" s="479"/>
      <c r="AO388" s="479"/>
      <c r="AP388" s="479"/>
      <c r="AQ388" s="479"/>
      <c r="AR388" s="479"/>
      <c r="AS388" s="451">
        <v>0</v>
      </c>
      <c r="AT388" s="451"/>
      <c r="AU388" s="451"/>
      <c r="AV388" s="451"/>
      <c r="AW388" s="451"/>
      <c r="AX388" s="451"/>
      <c r="AY388" s="451"/>
      <c r="AZ388" s="92"/>
      <c r="BA388" s="92"/>
      <c r="BB388" s="451">
        <v>0</v>
      </c>
      <c r="BC388" s="451"/>
      <c r="BD388" s="451"/>
      <c r="BE388" s="451"/>
      <c r="BF388" s="451">
        <v>0</v>
      </c>
      <c r="BG388" s="451"/>
      <c r="BH388" s="451"/>
      <c r="BI388" s="451"/>
      <c r="BJ388" s="479">
        <f t="shared" si="203"/>
        <v>0</v>
      </c>
      <c r="BK388" s="479"/>
      <c r="BL388" s="479"/>
      <c r="BM388" s="479"/>
      <c r="BN388" s="479"/>
      <c r="BO388" s="479"/>
      <c r="BP388" s="479"/>
      <c r="BQ388" s="451">
        <v>0</v>
      </c>
      <c r="BR388" s="451"/>
      <c r="BS388" s="451"/>
      <c r="BT388" s="451"/>
      <c r="BU388" s="451"/>
      <c r="BV388" s="451"/>
      <c r="BW388" s="451"/>
      <c r="BX388" s="451">
        <v>0</v>
      </c>
      <c r="BY388" s="451"/>
      <c r="BZ388" s="451"/>
      <c r="CA388" s="451"/>
      <c r="CB388" s="451"/>
      <c r="CC388" s="451"/>
      <c r="CD388" s="451"/>
      <c r="CE388" s="480">
        <f t="shared" si="204"/>
        <v>0</v>
      </c>
      <c r="CF388" s="480"/>
      <c r="CG388" s="480"/>
      <c r="CH388" s="480"/>
      <c r="CI388" s="480"/>
      <c r="CJ388" s="480"/>
      <c r="CK388" s="480"/>
      <c r="CL388" s="451">
        <v>0</v>
      </c>
      <c r="CM388" s="451"/>
      <c r="CN388" s="451"/>
      <c r="CO388" s="451"/>
      <c r="CP388" s="451"/>
      <c r="CQ388" s="451"/>
      <c r="CR388" s="451"/>
      <c r="CS388" s="480">
        <f t="shared" si="205"/>
        <v>0</v>
      </c>
      <c r="CT388" s="480"/>
      <c r="CU388" s="480"/>
      <c r="CV388" s="480"/>
      <c r="CW388" s="480"/>
      <c r="CX388" s="480"/>
      <c r="CY388" s="480"/>
      <c r="DB388" s="543" t="s">
        <v>694</v>
      </c>
      <c r="DC388" s="544"/>
      <c r="DD388" s="544"/>
      <c r="DE388" s="544"/>
      <c r="DF388" s="544"/>
      <c r="DG388" s="544"/>
      <c r="DH388" s="544"/>
      <c r="DI388" s="544"/>
      <c r="DJ388" s="544"/>
      <c r="DK388" s="544"/>
      <c r="DL388" s="544"/>
      <c r="DM388" s="544"/>
      <c r="DN388" s="544"/>
      <c r="DO388" s="544"/>
      <c r="DP388" s="544"/>
      <c r="DQ388" s="544"/>
      <c r="DR388" s="544"/>
      <c r="DS388" s="544"/>
      <c r="DT388" s="544"/>
      <c r="DU388" s="544"/>
      <c r="DV388" s="544"/>
      <c r="DW388" s="545"/>
      <c r="DX388" s="451">
        <v>0</v>
      </c>
      <c r="DY388" s="451"/>
      <c r="DZ388" s="451"/>
      <c r="EA388" s="451"/>
      <c r="EB388" s="451"/>
      <c r="EC388" s="451"/>
      <c r="ED388" s="451"/>
      <c r="EE388" s="451">
        <v>0</v>
      </c>
      <c r="EF388" s="451"/>
      <c r="EG388" s="451"/>
      <c r="EH388" s="451"/>
      <c r="EI388" s="451"/>
      <c r="EJ388" s="451"/>
      <c r="EK388" s="451"/>
      <c r="EL388" s="479">
        <f t="shared" si="206"/>
        <v>0</v>
      </c>
      <c r="EM388" s="479"/>
      <c r="EN388" s="479"/>
      <c r="EO388" s="479"/>
      <c r="EP388" s="479"/>
      <c r="EQ388" s="479"/>
      <c r="ER388" s="479"/>
      <c r="ES388" s="451">
        <v>0</v>
      </c>
      <c r="ET388" s="451"/>
      <c r="EU388" s="451"/>
      <c r="EV388" s="451"/>
      <c r="EW388" s="451"/>
      <c r="EX388" s="451"/>
      <c r="EY388" s="451"/>
      <c r="EZ388" s="92"/>
      <c r="FA388" s="92"/>
      <c r="FB388" s="92"/>
      <c r="FC388" s="451">
        <v>0</v>
      </c>
      <c r="FD388" s="451"/>
      <c r="FE388" s="451"/>
      <c r="FF388" s="451"/>
      <c r="FG388" s="451">
        <v>0</v>
      </c>
      <c r="FH388" s="451"/>
      <c r="FI388" s="451"/>
      <c r="FJ388" s="451"/>
      <c r="FK388" s="479">
        <f t="shared" si="207"/>
        <v>0</v>
      </c>
      <c r="FL388" s="479"/>
      <c r="FM388" s="479"/>
      <c r="FN388" s="479"/>
      <c r="FO388" s="479"/>
      <c r="FP388" s="479"/>
      <c r="FQ388" s="479"/>
      <c r="FR388" s="451">
        <v>0</v>
      </c>
      <c r="FS388" s="451"/>
      <c r="FT388" s="451"/>
      <c r="FU388" s="451"/>
      <c r="FV388" s="451"/>
      <c r="FW388" s="451"/>
      <c r="FX388" s="451"/>
      <c r="FY388" s="451">
        <v>0</v>
      </c>
      <c r="FZ388" s="451"/>
      <c r="GA388" s="451"/>
      <c r="GB388" s="451"/>
      <c r="GC388" s="451"/>
      <c r="GD388" s="451"/>
      <c r="GE388" s="451"/>
      <c r="GF388" s="480">
        <f t="shared" si="208"/>
        <v>0</v>
      </c>
      <c r="GG388" s="480"/>
      <c r="GH388" s="480"/>
      <c r="GI388" s="480"/>
      <c r="GJ388" s="480"/>
      <c r="GK388" s="480"/>
      <c r="GL388" s="480"/>
      <c r="GM388" s="451">
        <v>0</v>
      </c>
      <c r="GN388" s="451"/>
      <c r="GO388" s="451"/>
      <c r="GP388" s="451"/>
      <c r="GQ388" s="451"/>
      <c r="GR388" s="451"/>
      <c r="GS388" s="451"/>
      <c r="GT388" s="480">
        <f t="shared" si="209"/>
        <v>0</v>
      </c>
      <c r="GU388" s="480"/>
      <c r="GV388" s="480"/>
      <c r="GW388" s="480"/>
      <c r="GX388" s="480"/>
      <c r="GY388" s="480"/>
      <c r="GZ388" s="480"/>
    </row>
    <row r="389" spans="2:208" ht="12.75" customHeight="1">
      <c r="B389" s="543" t="s">
        <v>648</v>
      </c>
      <c r="C389" s="544"/>
      <c r="D389" s="544"/>
      <c r="E389" s="544"/>
      <c r="F389" s="544"/>
      <c r="G389" s="544"/>
      <c r="H389" s="544"/>
      <c r="I389" s="544"/>
      <c r="J389" s="544"/>
      <c r="K389" s="544"/>
      <c r="L389" s="544"/>
      <c r="M389" s="544"/>
      <c r="N389" s="544"/>
      <c r="O389" s="544"/>
      <c r="P389" s="544"/>
      <c r="Q389" s="544"/>
      <c r="R389" s="544"/>
      <c r="S389" s="544"/>
      <c r="T389" s="544"/>
      <c r="U389" s="544"/>
      <c r="V389" s="544"/>
      <c r="W389" s="545"/>
      <c r="X389" s="451">
        <v>0</v>
      </c>
      <c r="Y389" s="451"/>
      <c r="Z389" s="451"/>
      <c r="AA389" s="451"/>
      <c r="AB389" s="451"/>
      <c r="AC389" s="451"/>
      <c r="AD389" s="451"/>
      <c r="AE389" s="451">
        <v>0</v>
      </c>
      <c r="AF389" s="451"/>
      <c r="AG389" s="451"/>
      <c r="AH389" s="451"/>
      <c r="AI389" s="451"/>
      <c r="AJ389" s="451"/>
      <c r="AK389" s="451"/>
      <c r="AL389" s="479">
        <f t="shared" si="202"/>
        <v>0</v>
      </c>
      <c r="AM389" s="479"/>
      <c r="AN389" s="479"/>
      <c r="AO389" s="479"/>
      <c r="AP389" s="479"/>
      <c r="AQ389" s="479"/>
      <c r="AR389" s="479"/>
      <c r="AS389" s="451">
        <v>0</v>
      </c>
      <c r="AT389" s="451"/>
      <c r="AU389" s="451"/>
      <c r="AV389" s="451"/>
      <c r="AW389" s="451"/>
      <c r="AX389" s="451"/>
      <c r="AY389" s="451"/>
      <c r="AZ389" s="92"/>
      <c r="BA389" s="92"/>
      <c r="BB389" s="451">
        <v>0</v>
      </c>
      <c r="BC389" s="451"/>
      <c r="BD389" s="451"/>
      <c r="BE389" s="451"/>
      <c r="BF389" s="451">
        <v>0</v>
      </c>
      <c r="BG389" s="451"/>
      <c r="BH389" s="451"/>
      <c r="BI389" s="451"/>
      <c r="BJ389" s="479">
        <f t="shared" si="203"/>
        <v>0</v>
      </c>
      <c r="BK389" s="479"/>
      <c r="BL389" s="479"/>
      <c r="BM389" s="479"/>
      <c r="BN389" s="479"/>
      <c r="BO389" s="479"/>
      <c r="BP389" s="479"/>
      <c r="BQ389" s="451">
        <v>0</v>
      </c>
      <c r="BR389" s="451"/>
      <c r="BS389" s="451"/>
      <c r="BT389" s="451"/>
      <c r="BU389" s="451"/>
      <c r="BV389" s="451"/>
      <c r="BW389" s="451"/>
      <c r="BX389" s="451">
        <v>0</v>
      </c>
      <c r="BY389" s="451"/>
      <c r="BZ389" s="451"/>
      <c r="CA389" s="451"/>
      <c r="CB389" s="451"/>
      <c r="CC389" s="451"/>
      <c r="CD389" s="451"/>
      <c r="CE389" s="480">
        <f t="shared" si="204"/>
        <v>0</v>
      </c>
      <c r="CF389" s="480"/>
      <c r="CG389" s="480"/>
      <c r="CH389" s="480"/>
      <c r="CI389" s="480"/>
      <c r="CJ389" s="480"/>
      <c r="CK389" s="480"/>
      <c r="CL389" s="451">
        <v>0</v>
      </c>
      <c r="CM389" s="451"/>
      <c r="CN389" s="451"/>
      <c r="CO389" s="451"/>
      <c r="CP389" s="451"/>
      <c r="CQ389" s="451"/>
      <c r="CR389" s="451"/>
      <c r="CS389" s="480">
        <f t="shared" si="205"/>
        <v>0</v>
      </c>
      <c r="CT389" s="480"/>
      <c r="CU389" s="480"/>
      <c r="CV389" s="480"/>
      <c r="CW389" s="480"/>
      <c r="CX389" s="480"/>
      <c r="CY389" s="480"/>
      <c r="DB389" s="543" t="s">
        <v>695</v>
      </c>
      <c r="DC389" s="544"/>
      <c r="DD389" s="544"/>
      <c r="DE389" s="544"/>
      <c r="DF389" s="544"/>
      <c r="DG389" s="544"/>
      <c r="DH389" s="544"/>
      <c r="DI389" s="544"/>
      <c r="DJ389" s="544"/>
      <c r="DK389" s="544"/>
      <c r="DL389" s="544"/>
      <c r="DM389" s="544"/>
      <c r="DN389" s="544"/>
      <c r="DO389" s="544"/>
      <c r="DP389" s="544"/>
      <c r="DQ389" s="544"/>
      <c r="DR389" s="544"/>
      <c r="DS389" s="544"/>
      <c r="DT389" s="544"/>
      <c r="DU389" s="544"/>
      <c r="DV389" s="544"/>
      <c r="DW389" s="545"/>
      <c r="DX389" s="451">
        <v>0</v>
      </c>
      <c r="DY389" s="451"/>
      <c r="DZ389" s="451"/>
      <c r="EA389" s="451"/>
      <c r="EB389" s="451"/>
      <c r="EC389" s="451"/>
      <c r="ED389" s="451"/>
      <c r="EE389" s="451">
        <v>0</v>
      </c>
      <c r="EF389" s="451"/>
      <c r="EG389" s="451"/>
      <c r="EH389" s="451"/>
      <c r="EI389" s="451"/>
      <c r="EJ389" s="451"/>
      <c r="EK389" s="451"/>
      <c r="EL389" s="479">
        <f t="shared" si="206"/>
        <v>0</v>
      </c>
      <c r="EM389" s="479"/>
      <c r="EN389" s="479"/>
      <c r="EO389" s="479"/>
      <c r="EP389" s="479"/>
      <c r="EQ389" s="479"/>
      <c r="ER389" s="479"/>
      <c r="ES389" s="451">
        <v>0</v>
      </c>
      <c r="ET389" s="451"/>
      <c r="EU389" s="451"/>
      <c r="EV389" s="451"/>
      <c r="EW389" s="451"/>
      <c r="EX389" s="451"/>
      <c r="EY389" s="451"/>
      <c r="EZ389" s="92"/>
      <c r="FA389" s="92"/>
      <c r="FB389" s="92"/>
      <c r="FC389" s="451">
        <v>0</v>
      </c>
      <c r="FD389" s="451"/>
      <c r="FE389" s="451"/>
      <c r="FF389" s="451"/>
      <c r="FG389" s="451">
        <v>0</v>
      </c>
      <c r="FH389" s="451"/>
      <c r="FI389" s="451"/>
      <c r="FJ389" s="451"/>
      <c r="FK389" s="479">
        <f t="shared" si="207"/>
        <v>0</v>
      </c>
      <c r="FL389" s="479"/>
      <c r="FM389" s="479"/>
      <c r="FN389" s="479"/>
      <c r="FO389" s="479"/>
      <c r="FP389" s="479"/>
      <c r="FQ389" s="479"/>
      <c r="FR389" s="451">
        <v>0</v>
      </c>
      <c r="FS389" s="451"/>
      <c r="FT389" s="451"/>
      <c r="FU389" s="451"/>
      <c r="FV389" s="451"/>
      <c r="FW389" s="451"/>
      <c r="FX389" s="451"/>
      <c r="FY389" s="451">
        <v>0</v>
      </c>
      <c r="FZ389" s="451"/>
      <c r="GA389" s="451"/>
      <c r="GB389" s="451"/>
      <c r="GC389" s="451"/>
      <c r="GD389" s="451"/>
      <c r="GE389" s="451"/>
      <c r="GF389" s="480">
        <f t="shared" si="208"/>
        <v>0</v>
      </c>
      <c r="GG389" s="480"/>
      <c r="GH389" s="480"/>
      <c r="GI389" s="480"/>
      <c r="GJ389" s="480"/>
      <c r="GK389" s="480"/>
      <c r="GL389" s="480"/>
      <c r="GM389" s="451">
        <v>0</v>
      </c>
      <c r="GN389" s="451"/>
      <c r="GO389" s="451"/>
      <c r="GP389" s="451"/>
      <c r="GQ389" s="451"/>
      <c r="GR389" s="451"/>
      <c r="GS389" s="451"/>
      <c r="GT389" s="480">
        <f t="shared" si="209"/>
        <v>0</v>
      </c>
      <c r="GU389" s="480"/>
      <c r="GV389" s="480"/>
      <c r="GW389" s="480"/>
      <c r="GX389" s="480"/>
      <c r="GY389" s="480"/>
      <c r="GZ389" s="480"/>
    </row>
    <row r="390" spans="2:208" ht="12.75" customHeight="1">
      <c r="B390" s="543" t="s">
        <v>650</v>
      </c>
      <c r="C390" s="544"/>
      <c r="D390" s="544"/>
      <c r="E390" s="544"/>
      <c r="F390" s="544"/>
      <c r="G390" s="544"/>
      <c r="H390" s="544"/>
      <c r="I390" s="544"/>
      <c r="J390" s="544"/>
      <c r="K390" s="544"/>
      <c r="L390" s="544"/>
      <c r="M390" s="544"/>
      <c r="N390" s="544"/>
      <c r="O390" s="544"/>
      <c r="P390" s="544"/>
      <c r="Q390" s="544"/>
      <c r="R390" s="544"/>
      <c r="S390" s="544"/>
      <c r="T390" s="544"/>
      <c r="U390" s="544"/>
      <c r="V390" s="544"/>
      <c r="W390" s="545"/>
      <c r="X390" s="451">
        <v>0</v>
      </c>
      <c r="Y390" s="451"/>
      <c r="Z390" s="451"/>
      <c r="AA390" s="451"/>
      <c r="AB390" s="451"/>
      <c r="AC390" s="451"/>
      <c r="AD390" s="451"/>
      <c r="AE390" s="451">
        <v>0</v>
      </c>
      <c r="AF390" s="451"/>
      <c r="AG390" s="451"/>
      <c r="AH390" s="451"/>
      <c r="AI390" s="451"/>
      <c r="AJ390" s="451"/>
      <c r="AK390" s="451"/>
      <c r="AL390" s="479">
        <f t="shared" si="202"/>
        <v>0</v>
      </c>
      <c r="AM390" s="479"/>
      <c r="AN390" s="479"/>
      <c r="AO390" s="479"/>
      <c r="AP390" s="479"/>
      <c r="AQ390" s="479"/>
      <c r="AR390" s="479"/>
      <c r="AS390" s="451">
        <v>0</v>
      </c>
      <c r="AT390" s="451"/>
      <c r="AU390" s="451"/>
      <c r="AV390" s="451"/>
      <c r="AW390" s="451"/>
      <c r="AX390" s="451"/>
      <c r="AY390" s="451"/>
      <c r="AZ390" s="92"/>
      <c r="BA390" s="92"/>
      <c r="BB390" s="451">
        <v>0</v>
      </c>
      <c r="BC390" s="451"/>
      <c r="BD390" s="451"/>
      <c r="BE390" s="451"/>
      <c r="BF390" s="451">
        <v>0</v>
      </c>
      <c r="BG390" s="451"/>
      <c r="BH390" s="451"/>
      <c r="BI390" s="451"/>
      <c r="BJ390" s="479">
        <f t="shared" si="203"/>
        <v>0</v>
      </c>
      <c r="BK390" s="479"/>
      <c r="BL390" s="479"/>
      <c r="BM390" s="479"/>
      <c r="BN390" s="479"/>
      <c r="BO390" s="479"/>
      <c r="BP390" s="479"/>
      <c r="BQ390" s="451">
        <v>0</v>
      </c>
      <c r="BR390" s="451"/>
      <c r="BS390" s="451"/>
      <c r="BT390" s="451"/>
      <c r="BU390" s="451"/>
      <c r="BV390" s="451"/>
      <c r="BW390" s="451"/>
      <c r="BX390" s="451">
        <v>0</v>
      </c>
      <c r="BY390" s="451"/>
      <c r="BZ390" s="451"/>
      <c r="CA390" s="451"/>
      <c r="CB390" s="451"/>
      <c r="CC390" s="451"/>
      <c r="CD390" s="451"/>
      <c r="CE390" s="480">
        <f t="shared" si="204"/>
        <v>0</v>
      </c>
      <c r="CF390" s="480"/>
      <c r="CG390" s="480"/>
      <c r="CH390" s="480"/>
      <c r="CI390" s="480"/>
      <c r="CJ390" s="480"/>
      <c r="CK390" s="480"/>
      <c r="CL390" s="451">
        <v>0</v>
      </c>
      <c r="CM390" s="451"/>
      <c r="CN390" s="451"/>
      <c r="CO390" s="451"/>
      <c r="CP390" s="451"/>
      <c r="CQ390" s="451"/>
      <c r="CR390" s="451"/>
      <c r="CS390" s="480">
        <f t="shared" si="205"/>
        <v>0</v>
      </c>
      <c r="CT390" s="480"/>
      <c r="CU390" s="480"/>
      <c r="CV390" s="480"/>
      <c r="CW390" s="480"/>
      <c r="CX390" s="480"/>
      <c r="CY390" s="480"/>
      <c r="DB390" s="543" t="s">
        <v>696</v>
      </c>
      <c r="DC390" s="544"/>
      <c r="DD390" s="544"/>
      <c r="DE390" s="544"/>
      <c r="DF390" s="544"/>
      <c r="DG390" s="544"/>
      <c r="DH390" s="544"/>
      <c r="DI390" s="544"/>
      <c r="DJ390" s="544"/>
      <c r="DK390" s="544"/>
      <c r="DL390" s="544"/>
      <c r="DM390" s="544"/>
      <c r="DN390" s="544"/>
      <c r="DO390" s="544"/>
      <c r="DP390" s="544"/>
      <c r="DQ390" s="544"/>
      <c r="DR390" s="544"/>
      <c r="DS390" s="544"/>
      <c r="DT390" s="544"/>
      <c r="DU390" s="544"/>
      <c r="DV390" s="544"/>
      <c r="DW390" s="545"/>
      <c r="DX390" s="451">
        <v>0</v>
      </c>
      <c r="DY390" s="451"/>
      <c r="DZ390" s="451"/>
      <c r="EA390" s="451"/>
      <c r="EB390" s="451"/>
      <c r="EC390" s="451"/>
      <c r="ED390" s="451"/>
      <c r="EE390" s="451">
        <v>0</v>
      </c>
      <c r="EF390" s="451"/>
      <c r="EG390" s="451"/>
      <c r="EH390" s="451"/>
      <c r="EI390" s="451"/>
      <c r="EJ390" s="451"/>
      <c r="EK390" s="451"/>
      <c r="EL390" s="479">
        <f t="shared" si="206"/>
        <v>0</v>
      </c>
      <c r="EM390" s="479"/>
      <c r="EN390" s="479"/>
      <c r="EO390" s="479"/>
      <c r="EP390" s="479"/>
      <c r="EQ390" s="479"/>
      <c r="ER390" s="479"/>
      <c r="ES390" s="451">
        <v>0</v>
      </c>
      <c r="ET390" s="451"/>
      <c r="EU390" s="451"/>
      <c r="EV390" s="451"/>
      <c r="EW390" s="451"/>
      <c r="EX390" s="451"/>
      <c r="EY390" s="451"/>
      <c r="EZ390" s="92"/>
      <c r="FA390" s="92"/>
      <c r="FB390" s="92"/>
      <c r="FC390" s="451">
        <v>0</v>
      </c>
      <c r="FD390" s="451"/>
      <c r="FE390" s="451"/>
      <c r="FF390" s="451"/>
      <c r="FG390" s="451">
        <v>0</v>
      </c>
      <c r="FH390" s="451"/>
      <c r="FI390" s="451"/>
      <c r="FJ390" s="451"/>
      <c r="FK390" s="479">
        <f t="shared" si="207"/>
        <v>0</v>
      </c>
      <c r="FL390" s="479"/>
      <c r="FM390" s="479"/>
      <c r="FN390" s="479"/>
      <c r="FO390" s="479"/>
      <c r="FP390" s="479"/>
      <c r="FQ390" s="479"/>
      <c r="FR390" s="451">
        <v>0</v>
      </c>
      <c r="FS390" s="451"/>
      <c r="FT390" s="451"/>
      <c r="FU390" s="451"/>
      <c r="FV390" s="451"/>
      <c r="FW390" s="451"/>
      <c r="FX390" s="451"/>
      <c r="FY390" s="451">
        <v>0</v>
      </c>
      <c r="FZ390" s="451"/>
      <c r="GA390" s="451"/>
      <c r="GB390" s="451"/>
      <c r="GC390" s="451"/>
      <c r="GD390" s="451"/>
      <c r="GE390" s="451"/>
      <c r="GF390" s="480">
        <f t="shared" si="208"/>
        <v>0</v>
      </c>
      <c r="GG390" s="480"/>
      <c r="GH390" s="480"/>
      <c r="GI390" s="480"/>
      <c r="GJ390" s="480"/>
      <c r="GK390" s="480"/>
      <c r="GL390" s="480"/>
      <c r="GM390" s="451">
        <v>0</v>
      </c>
      <c r="GN390" s="451"/>
      <c r="GO390" s="451"/>
      <c r="GP390" s="451"/>
      <c r="GQ390" s="451"/>
      <c r="GR390" s="451"/>
      <c r="GS390" s="451"/>
      <c r="GT390" s="480">
        <f t="shared" si="209"/>
        <v>0</v>
      </c>
      <c r="GU390" s="480"/>
      <c r="GV390" s="480"/>
      <c r="GW390" s="480"/>
      <c r="GX390" s="480"/>
      <c r="GY390" s="480"/>
      <c r="GZ390" s="480"/>
    </row>
    <row r="391" spans="2:208" ht="12.75" customHeight="1">
      <c r="B391" s="540" t="s">
        <v>649</v>
      </c>
      <c r="C391" s="541"/>
      <c r="D391" s="541"/>
      <c r="E391" s="541"/>
      <c r="F391" s="541"/>
      <c r="G391" s="541"/>
      <c r="H391" s="541"/>
      <c r="I391" s="541"/>
      <c r="J391" s="541"/>
      <c r="K391" s="541"/>
      <c r="L391" s="541"/>
      <c r="M391" s="541"/>
      <c r="N391" s="541"/>
      <c r="O391" s="541"/>
      <c r="P391" s="541"/>
      <c r="Q391" s="541"/>
      <c r="R391" s="541"/>
      <c r="S391" s="541"/>
      <c r="T391" s="541"/>
      <c r="U391" s="541"/>
      <c r="V391" s="541"/>
      <c r="W391" s="542"/>
      <c r="X391" s="451">
        <v>0</v>
      </c>
      <c r="Y391" s="451"/>
      <c r="Z391" s="451"/>
      <c r="AA391" s="451"/>
      <c r="AB391" s="451"/>
      <c r="AC391" s="451"/>
      <c r="AD391" s="451"/>
      <c r="AE391" s="451">
        <v>0</v>
      </c>
      <c r="AF391" s="451"/>
      <c r="AG391" s="451"/>
      <c r="AH391" s="451"/>
      <c r="AI391" s="451"/>
      <c r="AJ391" s="451"/>
      <c r="AK391" s="451"/>
      <c r="AL391" s="479">
        <f t="shared" si="202"/>
        <v>0</v>
      </c>
      <c r="AM391" s="479"/>
      <c r="AN391" s="479"/>
      <c r="AO391" s="479"/>
      <c r="AP391" s="479"/>
      <c r="AQ391" s="479"/>
      <c r="AR391" s="479"/>
      <c r="AS391" s="451">
        <v>0</v>
      </c>
      <c r="AT391" s="451"/>
      <c r="AU391" s="451"/>
      <c r="AV391" s="451"/>
      <c r="AW391" s="451"/>
      <c r="AX391" s="451"/>
      <c r="AY391" s="451"/>
      <c r="AZ391" s="92"/>
      <c r="BA391" s="92"/>
      <c r="BB391" s="451">
        <v>0</v>
      </c>
      <c r="BC391" s="451"/>
      <c r="BD391" s="451"/>
      <c r="BE391" s="451"/>
      <c r="BF391" s="451">
        <v>0</v>
      </c>
      <c r="BG391" s="451"/>
      <c r="BH391" s="451"/>
      <c r="BI391" s="451"/>
      <c r="BJ391" s="479">
        <f t="shared" si="203"/>
        <v>0</v>
      </c>
      <c r="BK391" s="479"/>
      <c r="BL391" s="479"/>
      <c r="BM391" s="479"/>
      <c r="BN391" s="479"/>
      <c r="BO391" s="479"/>
      <c r="BP391" s="479"/>
      <c r="BQ391" s="451">
        <v>0</v>
      </c>
      <c r="BR391" s="451"/>
      <c r="BS391" s="451"/>
      <c r="BT391" s="451"/>
      <c r="BU391" s="451"/>
      <c r="BV391" s="451"/>
      <c r="BW391" s="451"/>
      <c r="BX391" s="451">
        <v>0</v>
      </c>
      <c r="BY391" s="451"/>
      <c r="BZ391" s="451"/>
      <c r="CA391" s="451"/>
      <c r="CB391" s="451"/>
      <c r="CC391" s="451"/>
      <c r="CD391" s="451"/>
      <c r="CE391" s="480">
        <f t="shared" si="204"/>
        <v>0</v>
      </c>
      <c r="CF391" s="480"/>
      <c r="CG391" s="480"/>
      <c r="CH391" s="480"/>
      <c r="CI391" s="480"/>
      <c r="CJ391" s="480"/>
      <c r="CK391" s="480"/>
      <c r="CL391" s="451">
        <v>0</v>
      </c>
      <c r="CM391" s="451"/>
      <c r="CN391" s="451"/>
      <c r="CO391" s="451"/>
      <c r="CP391" s="451"/>
      <c r="CQ391" s="451"/>
      <c r="CR391" s="451"/>
      <c r="CS391" s="480">
        <f t="shared" si="205"/>
        <v>0</v>
      </c>
      <c r="CT391" s="480"/>
      <c r="CU391" s="480"/>
      <c r="CV391" s="480"/>
      <c r="CW391" s="480"/>
      <c r="CX391" s="480"/>
      <c r="CY391" s="480"/>
      <c r="DB391" s="543" t="s">
        <v>697</v>
      </c>
      <c r="DC391" s="544"/>
      <c r="DD391" s="544"/>
      <c r="DE391" s="544"/>
      <c r="DF391" s="544"/>
      <c r="DG391" s="544"/>
      <c r="DH391" s="544"/>
      <c r="DI391" s="544"/>
      <c r="DJ391" s="544"/>
      <c r="DK391" s="544"/>
      <c r="DL391" s="544"/>
      <c r="DM391" s="544"/>
      <c r="DN391" s="544"/>
      <c r="DO391" s="544"/>
      <c r="DP391" s="544"/>
      <c r="DQ391" s="544"/>
      <c r="DR391" s="544"/>
      <c r="DS391" s="544"/>
      <c r="DT391" s="544"/>
      <c r="DU391" s="544"/>
      <c r="DV391" s="544"/>
      <c r="DW391" s="545"/>
      <c r="DX391" s="451">
        <v>0</v>
      </c>
      <c r="DY391" s="451"/>
      <c r="DZ391" s="451"/>
      <c r="EA391" s="451"/>
      <c r="EB391" s="451"/>
      <c r="EC391" s="451"/>
      <c r="ED391" s="451"/>
      <c r="EE391" s="451">
        <v>0</v>
      </c>
      <c r="EF391" s="451"/>
      <c r="EG391" s="451"/>
      <c r="EH391" s="451"/>
      <c r="EI391" s="451"/>
      <c r="EJ391" s="451"/>
      <c r="EK391" s="451"/>
      <c r="EL391" s="479">
        <f t="shared" si="206"/>
        <v>0</v>
      </c>
      <c r="EM391" s="479"/>
      <c r="EN391" s="479"/>
      <c r="EO391" s="479"/>
      <c r="EP391" s="479"/>
      <c r="EQ391" s="479"/>
      <c r="ER391" s="479"/>
      <c r="ES391" s="451">
        <v>0</v>
      </c>
      <c r="ET391" s="451"/>
      <c r="EU391" s="451"/>
      <c r="EV391" s="451"/>
      <c r="EW391" s="451"/>
      <c r="EX391" s="451"/>
      <c r="EY391" s="451"/>
      <c r="EZ391" s="92"/>
      <c r="FA391" s="92"/>
      <c r="FB391" s="92"/>
      <c r="FC391" s="451">
        <v>0</v>
      </c>
      <c r="FD391" s="451"/>
      <c r="FE391" s="451"/>
      <c r="FF391" s="451"/>
      <c r="FG391" s="451">
        <v>0</v>
      </c>
      <c r="FH391" s="451"/>
      <c r="FI391" s="451"/>
      <c r="FJ391" s="451"/>
      <c r="FK391" s="479">
        <f t="shared" si="207"/>
        <v>0</v>
      </c>
      <c r="FL391" s="479"/>
      <c r="FM391" s="479"/>
      <c r="FN391" s="479"/>
      <c r="FO391" s="479"/>
      <c r="FP391" s="479"/>
      <c r="FQ391" s="479"/>
      <c r="FR391" s="451">
        <v>0</v>
      </c>
      <c r="FS391" s="451"/>
      <c r="FT391" s="451"/>
      <c r="FU391" s="451"/>
      <c r="FV391" s="451"/>
      <c r="FW391" s="451"/>
      <c r="FX391" s="451"/>
      <c r="FY391" s="451">
        <v>0</v>
      </c>
      <c r="FZ391" s="451"/>
      <c r="GA391" s="451"/>
      <c r="GB391" s="451"/>
      <c r="GC391" s="451"/>
      <c r="GD391" s="451"/>
      <c r="GE391" s="451"/>
      <c r="GF391" s="480">
        <f t="shared" si="208"/>
        <v>0</v>
      </c>
      <c r="GG391" s="480"/>
      <c r="GH391" s="480"/>
      <c r="GI391" s="480"/>
      <c r="GJ391" s="480"/>
      <c r="GK391" s="480"/>
      <c r="GL391" s="480"/>
      <c r="GM391" s="451">
        <v>0</v>
      </c>
      <c r="GN391" s="451"/>
      <c r="GO391" s="451"/>
      <c r="GP391" s="451"/>
      <c r="GQ391" s="451"/>
      <c r="GR391" s="451"/>
      <c r="GS391" s="451"/>
      <c r="GT391" s="480">
        <f t="shared" si="209"/>
        <v>0</v>
      </c>
      <c r="GU391" s="480"/>
      <c r="GV391" s="480"/>
      <c r="GW391" s="480"/>
      <c r="GX391" s="480"/>
      <c r="GY391" s="480"/>
      <c r="GZ391" s="480"/>
    </row>
    <row r="392" spans="2:208" ht="12.75" customHeight="1">
      <c r="B392" s="540" t="s">
        <v>651</v>
      </c>
      <c r="C392" s="541"/>
      <c r="D392" s="541"/>
      <c r="E392" s="541"/>
      <c r="F392" s="541"/>
      <c r="G392" s="541"/>
      <c r="H392" s="541"/>
      <c r="I392" s="541"/>
      <c r="J392" s="541"/>
      <c r="K392" s="541"/>
      <c r="L392" s="541"/>
      <c r="M392" s="541"/>
      <c r="N392" s="541"/>
      <c r="O392" s="541"/>
      <c r="P392" s="541"/>
      <c r="Q392" s="541"/>
      <c r="R392" s="541"/>
      <c r="S392" s="541"/>
      <c r="T392" s="541"/>
      <c r="U392" s="541"/>
      <c r="V392" s="541"/>
      <c r="W392" s="542"/>
      <c r="X392" s="451">
        <v>0</v>
      </c>
      <c r="Y392" s="451"/>
      <c r="Z392" s="451"/>
      <c r="AA392" s="451"/>
      <c r="AB392" s="451"/>
      <c r="AC392" s="451"/>
      <c r="AD392" s="451"/>
      <c r="AE392" s="451">
        <v>0</v>
      </c>
      <c r="AF392" s="451"/>
      <c r="AG392" s="451"/>
      <c r="AH392" s="451"/>
      <c r="AI392" s="451"/>
      <c r="AJ392" s="451"/>
      <c r="AK392" s="451"/>
      <c r="AL392" s="479">
        <f t="shared" si="202"/>
        <v>0</v>
      </c>
      <c r="AM392" s="479"/>
      <c r="AN392" s="479"/>
      <c r="AO392" s="479"/>
      <c r="AP392" s="479"/>
      <c r="AQ392" s="479"/>
      <c r="AR392" s="479"/>
      <c r="AS392" s="451">
        <v>0</v>
      </c>
      <c r="AT392" s="451"/>
      <c r="AU392" s="451"/>
      <c r="AV392" s="451"/>
      <c r="AW392" s="451"/>
      <c r="AX392" s="451"/>
      <c r="AY392" s="451"/>
      <c r="AZ392" s="92"/>
      <c r="BA392" s="92"/>
      <c r="BB392" s="451">
        <v>0</v>
      </c>
      <c r="BC392" s="451"/>
      <c r="BD392" s="451"/>
      <c r="BE392" s="451"/>
      <c r="BF392" s="451">
        <v>0</v>
      </c>
      <c r="BG392" s="451"/>
      <c r="BH392" s="451"/>
      <c r="BI392" s="451"/>
      <c r="BJ392" s="479">
        <f t="shared" si="203"/>
        <v>0</v>
      </c>
      <c r="BK392" s="479"/>
      <c r="BL392" s="479"/>
      <c r="BM392" s="479"/>
      <c r="BN392" s="479"/>
      <c r="BO392" s="479"/>
      <c r="BP392" s="479"/>
      <c r="BQ392" s="451">
        <v>0</v>
      </c>
      <c r="BR392" s="451"/>
      <c r="BS392" s="451"/>
      <c r="BT392" s="451"/>
      <c r="BU392" s="451"/>
      <c r="BV392" s="451"/>
      <c r="BW392" s="451"/>
      <c r="BX392" s="451">
        <v>0</v>
      </c>
      <c r="BY392" s="451"/>
      <c r="BZ392" s="451"/>
      <c r="CA392" s="451"/>
      <c r="CB392" s="451"/>
      <c r="CC392" s="451"/>
      <c r="CD392" s="451"/>
      <c r="CE392" s="480">
        <f t="shared" si="204"/>
        <v>0</v>
      </c>
      <c r="CF392" s="480"/>
      <c r="CG392" s="480"/>
      <c r="CH392" s="480"/>
      <c r="CI392" s="480"/>
      <c r="CJ392" s="480"/>
      <c r="CK392" s="480"/>
      <c r="CL392" s="451">
        <v>0</v>
      </c>
      <c r="CM392" s="451"/>
      <c r="CN392" s="451"/>
      <c r="CO392" s="451"/>
      <c r="CP392" s="451"/>
      <c r="CQ392" s="451"/>
      <c r="CR392" s="451"/>
      <c r="CS392" s="480">
        <f t="shared" si="205"/>
        <v>0</v>
      </c>
      <c r="CT392" s="480"/>
      <c r="CU392" s="480"/>
      <c r="CV392" s="480"/>
      <c r="CW392" s="480"/>
      <c r="CX392" s="480"/>
      <c r="CY392" s="480"/>
      <c r="DB392" s="543" t="s">
        <v>698</v>
      </c>
      <c r="DC392" s="544"/>
      <c r="DD392" s="544"/>
      <c r="DE392" s="544"/>
      <c r="DF392" s="544"/>
      <c r="DG392" s="544"/>
      <c r="DH392" s="544"/>
      <c r="DI392" s="544"/>
      <c r="DJ392" s="544"/>
      <c r="DK392" s="544"/>
      <c r="DL392" s="544"/>
      <c r="DM392" s="544"/>
      <c r="DN392" s="544"/>
      <c r="DO392" s="544"/>
      <c r="DP392" s="544"/>
      <c r="DQ392" s="544"/>
      <c r="DR392" s="544"/>
      <c r="DS392" s="544"/>
      <c r="DT392" s="544"/>
      <c r="DU392" s="544"/>
      <c r="DV392" s="544"/>
      <c r="DW392" s="545"/>
      <c r="DX392" s="451">
        <v>0</v>
      </c>
      <c r="DY392" s="451"/>
      <c r="DZ392" s="451"/>
      <c r="EA392" s="451"/>
      <c r="EB392" s="451"/>
      <c r="EC392" s="451"/>
      <c r="ED392" s="451"/>
      <c r="EE392" s="451">
        <v>0</v>
      </c>
      <c r="EF392" s="451"/>
      <c r="EG392" s="451"/>
      <c r="EH392" s="451"/>
      <c r="EI392" s="451"/>
      <c r="EJ392" s="451"/>
      <c r="EK392" s="451"/>
      <c r="EL392" s="479">
        <f t="shared" si="206"/>
        <v>0</v>
      </c>
      <c r="EM392" s="479"/>
      <c r="EN392" s="479"/>
      <c r="EO392" s="479"/>
      <c r="EP392" s="479"/>
      <c r="EQ392" s="479"/>
      <c r="ER392" s="479"/>
      <c r="ES392" s="451">
        <v>0</v>
      </c>
      <c r="ET392" s="451"/>
      <c r="EU392" s="451"/>
      <c r="EV392" s="451"/>
      <c r="EW392" s="451"/>
      <c r="EX392" s="451"/>
      <c r="EY392" s="451"/>
      <c r="EZ392" s="92"/>
      <c r="FA392" s="92"/>
      <c r="FB392" s="92"/>
      <c r="FC392" s="451">
        <v>0</v>
      </c>
      <c r="FD392" s="451"/>
      <c r="FE392" s="451"/>
      <c r="FF392" s="451"/>
      <c r="FG392" s="451">
        <v>0</v>
      </c>
      <c r="FH392" s="451"/>
      <c r="FI392" s="451"/>
      <c r="FJ392" s="451"/>
      <c r="FK392" s="479">
        <f t="shared" si="207"/>
        <v>0</v>
      </c>
      <c r="FL392" s="479"/>
      <c r="FM392" s="479"/>
      <c r="FN392" s="479"/>
      <c r="FO392" s="479"/>
      <c r="FP392" s="479"/>
      <c r="FQ392" s="479"/>
      <c r="FR392" s="451">
        <v>0</v>
      </c>
      <c r="FS392" s="451"/>
      <c r="FT392" s="451"/>
      <c r="FU392" s="451"/>
      <c r="FV392" s="451"/>
      <c r="FW392" s="451"/>
      <c r="FX392" s="451"/>
      <c r="FY392" s="451">
        <v>0</v>
      </c>
      <c r="FZ392" s="451"/>
      <c r="GA392" s="451"/>
      <c r="GB392" s="451"/>
      <c r="GC392" s="451"/>
      <c r="GD392" s="451"/>
      <c r="GE392" s="451"/>
      <c r="GF392" s="480">
        <f t="shared" si="208"/>
        <v>0</v>
      </c>
      <c r="GG392" s="480"/>
      <c r="GH392" s="480"/>
      <c r="GI392" s="480"/>
      <c r="GJ392" s="480"/>
      <c r="GK392" s="480"/>
      <c r="GL392" s="480"/>
      <c r="GM392" s="451">
        <v>0</v>
      </c>
      <c r="GN392" s="451"/>
      <c r="GO392" s="451"/>
      <c r="GP392" s="451"/>
      <c r="GQ392" s="451"/>
      <c r="GR392" s="451"/>
      <c r="GS392" s="451"/>
      <c r="GT392" s="480">
        <f t="shared" si="209"/>
        <v>0</v>
      </c>
      <c r="GU392" s="480"/>
      <c r="GV392" s="480"/>
      <c r="GW392" s="480"/>
      <c r="GX392" s="480"/>
      <c r="GY392" s="480"/>
      <c r="GZ392" s="480"/>
    </row>
    <row r="393" spans="2:208" ht="12.75" customHeight="1" thickBot="1">
      <c r="B393" s="511" t="s">
        <v>652</v>
      </c>
      <c r="C393" s="512"/>
      <c r="D393" s="512"/>
      <c r="E393" s="512"/>
      <c r="F393" s="512"/>
      <c r="G393" s="512"/>
      <c r="H393" s="512"/>
      <c r="I393" s="512"/>
      <c r="J393" s="512"/>
      <c r="K393" s="512"/>
      <c r="L393" s="512"/>
      <c r="M393" s="512"/>
      <c r="N393" s="512"/>
      <c r="O393" s="512"/>
      <c r="P393" s="512"/>
      <c r="Q393" s="512"/>
      <c r="R393" s="512"/>
      <c r="S393" s="512"/>
      <c r="T393" s="512"/>
      <c r="U393" s="512"/>
      <c r="V393" s="512"/>
      <c r="W393" s="435"/>
      <c r="X393" s="447">
        <f>SUM(X384:AD392)</f>
        <v>0</v>
      </c>
      <c r="Y393" s="447"/>
      <c r="Z393" s="447"/>
      <c r="AA393" s="447"/>
      <c r="AB393" s="447"/>
      <c r="AC393" s="447"/>
      <c r="AD393" s="447"/>
      <c r="AE393" s="447">
        <f>SUM(AE384:AK392)</f>
        <v>0</v>
      </c>
      <c r="AF393" s="447"/>
      <c r="AG393" s="447"/>
      <c r="AH393" s="447"/>
      <c r="AI393" s="447"/>
      <c r="AJ393" s="447"/>
      <c r="AK393" s="447"/>
      <c r="AL393" s="447">
        <f>SUM(AL384:AR392)</f>
        <v>0</v>
      </c>
      <c r="AM393" s="447"/>
      <c r="AN393" s="447"/>
      <c r="AO393" s="447"/>
      <c r="AP393" s="447"/>
      <c r="AQ393" s="447"/>
      <c r="AR393" s="447"/>
      <c r="AS393" s="447">
        <f>SUM(AS384:AY392)</f>
        <v>0</v>
      </c>
      <c r="AT393" s="447"/>
      <c r="AU393" s="447"/>
      <c r="AV393" s="447"/>
      <c r="AW393" s="447"/>
      <c r="AX393" s="447"/>
      <c r="AY393" s="447"/>
      <c r="BB393" s="481">
        <f>SUM(BB384:BE392)</f>
        <v>0</v>
      </c>
      <c r="BC393" s="481"/>
      <c r="BD393" s="481"/>
      <c r="BE393" s="481"/>
      <c r="BF393" s="481">
        <f>SUM(BF384:BI392)</f>
        <v>0</v>
      </c>
      <c r="BG393" s="481"/>
      <c r="BH393" s="481"/>
      <c r="BI393" s="481"/>
      <c r="BJ393" s="481">
        <f>SUM(BJ384:BP392)</f>
        <v>0</v>
      </c>
      <c r="BK393" s="481"/>
      <c r="BL393" s="481"/>
      <c r="BM393" s="481"/>
      <c r="BN393" s="481"/>
      <c r="BO393" s="481"/>
      <c r="BP393" s="481"/>
      <c r="BQ393" s="481">
        <f>SUM(BQ384:BW392)</f>
        <v>0</v>
      </c>
      <c r="BR393" s="481"/>
      <c r="BS393" s="481"/>
      <c r="BT393" s="481"/>
      <c r="BU393" s="481"/>
      <c r="BV393" s="481"/>
      <c r="BW393" s="481"/>
      <c r="BX393" s="481">
        <f>SUM(BX384:CD392)</f>
        <v>0</v>
      </c>
      <c r="BY393" s="481"/>
      <c r="BZ393" s="481"/>
      <c r="CA393" s="481"/>
      <c r="CB393" s="481"/>
      <c r="CC393" s="481"/>
      <c r="CD393" s="481"/>
      <c r="CE393" s="481">
        <f>SUM(CE384:CK392)</f>
        <v>0</v>
      </c>
      <c r="CF393" s="481"/>
      <c r="CG393" s="481"/>
      <c r="CH393" s="481"/>
      <c r="CI393" s="481"/>
      <c r="CJ393" s="481"/>
      <c r="CK393" s="481"/>
      <c r="CL393" s="481">
        <f>SUM(CL384:CR392)</f>
        <v>0</v>
      </c>
      <c r="CM393" s="481"/>
      <c r="CN393" s="481"/>
      <c r="CO393" s="481"/>
      <c r="CP393" s="481"/>
      <c r="CQ393" s="481"/>
      <c r="CR393" s="481"/>
      <c r="CS393" s="481">
        <f>SUM(CS384:CY392)</f>
        <v>0</v>
      </c>
      <c r="CT393" s="481"/>
      <c r="CU393" s="481"/>
      <c r="CV393" s="481"/>
      <c r="CW393" s="481"/>
      <c r="CX393" s="481"/>
      <c r="CY393" s="481"/>
      <c r="DB393" s="543" t="s">
        <v>699</v>
      </c>
      <c r="DC393" s="544"/>
      <c r="DD393" s="544"/>
      <c r="DE393" s="544"/>
      <c r="DF393" s="544"/>
      <c r="DG393" s="544"/>
      <c r="DH393" s="544"/>
      <c r="DI393" s="544"/>
      <c r="DJ393" s="544"/>
      <c r="DK393" s="544"/>
      <c r="DL393" s="544"/>
      <c r="DM393" s="544"/>
      <c r="DN393" s="544"/>
      <c r="DO393" s="544"/>
      <c r="DP393" s="544"/>
      <c r="DQ393" s="544"/>
      <c r="DR393" s="544"/>
      <c r="DS393" s="544"/>
      <c r="DT393" s="544"/>
      <c r="DU393" s="544"/>
      <c r="DV393" s="544"/>
      <c r="DW393" s="545"/>
      <c r="DX393" s="451">
        <v>0</v>
      </c>
      <c r="DY393" s="451"/>
      <c r="DZ393" s="451"/>
      <c r="EA393" s="451"/>
      <c r="EB393" s="451"/>
      <c r="EC393" s="451"/>
      <c r="ED393" s="451"/>
      <c r="EE393" s="451">
        <v>0</v>
      </c>
      <c r="EF393" s="451"/>
      <c r="EG393" s="451"/>
      <c r="EH393" s="451"/>
      <c r="EI393" s="451"/>
      <c r="EJ393" s="451"/>
      <c r="EK393" s="451"/>
      <c r="EL393" s="479">
        <f t="shared" si="206"/>
        <v>0</v>
      </c>
      <c r="EM393" s="479"/>
      <c r="EN393" s="479"/>
      <c r="EO393" s="479"/>
      <c r="EP393" s="479"/>
      <c r="EQ393" s="479"/>
      <c r="ER393" s="479"/>
      <c r="ES393" s="451">
        <v>0</v>
      </c>
      <c r="ET393" s="451"/>
      <c r="EU393" s="451"/>
      <c r="EV393" s="451"/>
      <c r="EW393" s="451"/>
      <c r="EX393" s="451"/>
      <c r="EY393" s="451"/>
      <c r="EZ393" s="92"/>
      <c r="FA393" s="92"/>
      <c r="FB393" s="92"/>
      <c r="FC393" s="451">
        <v>0</v>
      </c>
      <c r="FD393" s="451"/>
      <c r="FE393" s="451"/>
      <c r="FF393" s="451"/>
      <c r="FG393" s="451">
        <v>0</v>
      </c>
      <c r="FH393" s="451"/>
      <c r="FI393" s="451"/>
      <c r="FJ393" s="451"/>
      <c r="FK393" s="479">
        <f t="shared" si="207"/>
        <v>0</v>
      </c>
      <c r="FL393" s="479"/>
      <c r="FM393" s="479"/>
      <c r="FN393" s="479"/>
      <c r="FO393" s="479"/>
      <c r="FP393" s="479"/>
      <c r="FQ393" s="479"/>
      <c r="FR393" s="451">
        <v>0</v>
      </c>
      <c r="FS393" s="451"/>
      <c r="FT393" s="451"/>
      <c r="FU393" s="451"/>
      <c r="FV393" s="451"/>
      <c r="FW393" s="451"/>
      <c r="FX393" s="451"/>
      <c r="FY393" s="451">
        <v>0</v>
      </c>
      <c r="FZ393" s="451"/>
      <c r="GA393" s="451"/>
      <c r="GB393" s="451"/>
      <c r="GC393" s="451"/>
      <c r="GD393" s="451"/>
      <c r="GE393" s="451"/>
      <c r="GF393" s="480">
        <f t="shared" si="208"/>
        <v>0</v>
      </c>
      <c r="GG393" s="480"/>
      <c r="GH393" s="480"/>
      <c r="GI393" s="480"/>
      <c r="GJ393" s="480"/>
      <c r="GK393" s="480"/>
      <c r="GL393" s="480"/>
      <c r="GM393" s="451">
        <v>0</v>
      </c>
      <c r="GN393" s="451"/>
      <c r="GO393" s="451"/>
      <c r="GP393" s="451"/>
      <c r="GQ393" s="451"/>
      <c r="GR393" s="451"/>
      <c r="GS393" s="451"/>
      <c r="GT393" s="480">
        <f t="shared" si="209"/>
        <v>0</v>
      </c>
      <c r="GU393" s="480"/>
      <c r="GV393" s="480"/>
      <c r="GW393" s="480"/>
      <c r="GX393" s="480"/>
      <c r="GY393" s="480"/>
      <c r="GZ393" s="480"/>
    </row>
    <row r="394" spans="2:208" ht="12.75" customHeight="1" thickTop="1" thickBot="1">
      <c r="B394" s="551" t="s">
        <v>1235</v>
      </c>
      <c r="C394" s="548"/>
      <c r="D394" s="548"/>
      <c r="E394" s="548"/>
      <c r="F394" s="548"/>
      <c r="G394" s="548"/>
      <c r="H394" s="548"/>
      <c r="I394" s="548"/>
      <c r="J394" s="548"/>
      <c r="K394" s="548"/>
      <c r="L394" s="548"/>
      <c r="M394" s="548"/>
      <c r="N394" s="548"/>
      <c r="O394" s="548"/>
      <c r="P394" s="548"/>
      <c r="Q394" s="548"/>
      <c r="R394" s="548"/>
      <c r="S394" s="548"/>
      <c r="T394" s="548"/>
      <c r="U394" s="548"/>
      <c r="V394" s="548"/>
      <c r="W394" s="549"/>
      <c r="X394" s="483"/>
      <c r="Y394" s="483"/>
      <c r="Z394" s="483"/>
      <c r="AA394" s="483"/>
      <c r="AB394" s="483"/>
      <c r="AC394" s="483"/>
      <c r="AD394" s="483"/>
      <c r="AE394" s="483"/>
      <c r="AF394" s="483"/>
      <c r="AG394" s="483"/>
      <c r="AH394" s="483"/>
      <c r="AI394" s="483"/>
      <c r="AJ394" s="483"/>
      <c r="AK394" s="483"/>
      <c r="AL394" s="483"/>
      <c r="AM394" s="483"/>
      <c r="AN394" s="483"/>
      <c r="AO394" s="483"/>
      <c r="AP394" s="483"/>
      <c r="AQ394" s="483"/>
      <c r="AR394" s="483"/>
      <c r="AS394" s="483"/>
      <c r="AT394" s="483"/>
      <c r="AU394" s="483"/>
      <c r="AV394" s="483"/>
      <c r="AW394" s="483"/>
      <c r="AX394" s="483"/>
      <c r="AY394" s="483"/>
      <c r="BB394" s="478"/>
      <c r="BC394" s="478"/>
      <c r="BD394" s="478"/>
      <c r="BE394" s="478"/>
      <c r="BF394" s="478"/>
      <c r="BG394" s="478"/>
      <c r="BH394" s="478"/>
      <c r="BI394" s="478"/>
      <c r="BJ394" s="478"/>
      <c r="BK394" s="478"/>
      <c r="BL394" s="478"/>
      <c r="BM394" s="478"/>
      <c r="BN394" s="478"/>
      <c r="BO394" s="478"/>
      <c r="BP394" s="478"/>
      <c r="BQ394" s="478"/>
      <c r="BR394" s="478"/>
      <c r="BS394" s="478"/>
      <c r="BT394" s="478"/>
      <c r="BU394" s="478"/>
      <c r="BV394" s="478"/>
      <c r="BW394" s="478"/>
      <c r="BX394" s="478"/>
      <c r="BY394" s="478"/>
      <c r="BZ394" s="478"/>
      <c r="CA394" s="478"/>
      <c r="CB394" s="478"/>
      <c r="CC394" s="478"/>
      <c r="CD394" s="478"/>
      <c r="CE394" s="478"/>
      <c r="CF394" s="478"/>
      <c r="CG394" s="478"/>
      <c r="CH394" s="478"/>
      <c r="CI394" s="478"/>
      <c r="CJ394" s="478"/>
      <c r="CK394" s="478"/>
      <c r="CL394" s="478"/>
      <c r="CM394" s="478"/>
      <c r="CN394" s="478"/>
      <c r="CO394" s="478"/>
      <c r="CP394" s="478"/>
      <c r="CQ394" s="478"/>
      <c r="CR394" s="478"/>
      <c r="CS394" s="478"/>
      <c r="CT394" s="478"/>
      <c r="CU394" s="478"/>
      <c r="CV394" s="478"/>
      <c r="CW394" s="478"/>
      <c r="CX394" s="478"/>
      <c r="CY394" s="478"/>
      <c r="DB394" s="540" t="s">
        <v>700</v>
      </c>
      <c r="DC394" s="541"/>
      <c r="DD394" s="541"/>
      <c r="DE394" s="541"/>
      <c r="DF394" s="541"/>
      <c r="DG394" s="541"/>
      <c r="DH394" s="541"/>
      <c r="DI394" s="541"/>
      <c r="DJ394" s="541"/>
      <c r="DK394" s="541"/>
      <c r="DL394" s="541"/>
      <c r="DM394" s="541"/>
      <c r="DN394" s="541"/>
      <c r="DO394" s="541"/>
      <c r="DP394" s="541"/>
      <c r="DQ394" s="541"/>
      <c r="DR394" s="541"/>
      <c r="DS394" s="541"/>
      <c r="DT394" s="541"/>
      <c r="DU394" s="541"/>
      <c r="DV394" s="541"/>
      <c r="DW394" s="542"/>
      <c r="DX394" s="481">
        <f>SUM(DX387:ED393)</f>
        <v>0</v>
      </c>
      <c r="DY394" s="481"/>
      <c r="DZ394" s="481"/>
      <c r="EA394" s="481"/>
      <c r="EB394" s="481"/>
      <c r="EC394" s="481"/>
      <c r="ED394" s="481"/>
      <c r="EE394" s="481">
        <f>SUM(EE387:EK393)</f>
        <v>0</v>
      </c>
      <c r="EF394" s="481"/>
      <c r="EG394" s="481"/>
      <c r="EH394" s="481"/>
      <c r="EI394" s="481"/>
      <c r="EJ394" s="481"/>
      <c r="EK394" s="481"/>
      <c r="EL394" s="481">
        <f>SUM(EL387:ER393)</f>
        <v>0</v>
      </c>
      <c r="EM394" s="481"/>
      <c r="EN394" s="481"/>
      <c r="EO394" s="481"/>
      <c r="EP394" s="481"/>
      <c r="EQ394" s="481"/>
      <c r="ER394" s="481"/>
      <c r="ES394" s="481">
        <f>SUM(ES387:EY393)</f>
        <v>0</v>
      </c>
      <c r="ET394" s="481"/>
      <c r="EU394" s="481"/>
      <c r="EV394" s="481"/>
      <c r="EW394" s="481"/>
      <c r="EX394" s="481"/>
      <c r="EY394" s="481"/>
      <c r="FC394" s="481">
        <f>SUM(FC387:FF393)</f>
        <v>0</v>
      </c>
      <c r="FD394" s="481"/>
      <c r="FE394" s="481"/>
      <c r="FF394" s="481"/>
      <c r="FG394" s="481">
        <f>SUM(FG387:FJ393)</f>
        <v>0</v>
      </c>
      <c r="FH394" s="481"/>
      <c r="FI394" s="481"/>
      <c r="FJ394" s="481"/>
      <c r="FK394" s="481">
        <f>SUM(FK387:FQ393)</f>
        <v>0</v>
      </c>
      <c r="FL394" s="481"/>
      <c r="FM394" s="481"/>
      <c r="FN394" s="481"/>
      <c r="FO394" s="481"/>
      <c r="FP394" s="481"/>
      <c r="FQ394" s="481"/>
      <c r="FR394" s="481">
        <f>SUM(FR387:FX393)</f>
        <v>0</v>
      </c>
      <c r="FS394" s="481"/>
      <c r="FT394" s="481"/>
      <c r="FU394" s="481"/>
      <c r="FV394" s="481"/>
      <c r="FW394" s="481"/>
      <c r="FX394" s="481"/>
      <c r="FY394" s="481">
        <f>SUM(FY387:GE393)</f>
        <v>0</v>
      </c>
      <c r="FZ394" s="481"/>
      <c r="GA394" s="481"/>
      <c r="GB394" s="481"/>
      <c r="GC394" s="481"/>
      <c r="GD394" s="481"/>
      <c r="GE394" s="481"/>
      <c r="GF394" s="481">
        <f>SUM(GF387:GL393)</f>
        <v>0</v>
      </c>
      <c r="GG394" s="481"/>
      <c r="GH394" s="481"/>
      <c r="GI394" s="481"/>
      <c r="GJ394" s="481"/>
      <c r="GK394" s="481"/>
      <c r="GL394" s="481"/>
      <c r="GM394" s="481">
        <f>SUM(GM387:GS393)</f>
        <v>0</v>
      </c>
      <c r="GN394" s="481"/>
      <c r="GO394" s="481"/>
      <c r="GP394" s="481"/>
      <c r="GQ394" s="481"/>
      <c r="GR394" s="481"/>
      <c r="GS394" s="481"/>
      <c r="GT394" s="481">
        <f>SUM(GT387:GZ393)</f>
        <v>0</v>
      </c>
      <c r="GU394" s="481"/>
      <c r="GV394" s="481"/>
      <c r="GW394" s="481"/>
      <c r="GX394" s="481"/>
      <c r="GY394" s="481"/>
      <c r="GZ394" s="481"/>
    </row>
    <row r="395" spans="2:208" ht="12.75" customHeight="1" thickTop="1">
      <c r="B395" s="543" t="s">
        <v>654</v>
      </c>
      <c r="C395" s="544"/>
      <c r="D395" s="544"/>
      <c r="E395" s="544"/>
      <c r="F395" s="544"/>
      <c r="G395" s="544"/>
      <c r="H395" s="544"/>
      <c r="I395" s="544"/>
      <c r="J395" s="544"/>
      <c r="K395" s="544"/>
      <c r="L395" s="544"/>
      <c r="M395" s="544"/>
      <c r="N395" s="544"/>
      <c r="O395" s="544"/>
      <c r="P395" s="544"/>
      <c r="Q395" s="544"/>
      <c r="R395" s="544"/>
      <c r="S395" s="544"/>
      <c r="T395" s="544"/>
      <c r="U395" s="544"/>
      <c r="V395" s="544"/>
      <c r="W395" s="545"/>
      <c r="X395" s="451">
        <v>0</v>
      </c>
      <c r="Y395" s="451"/>
      <c r="Z395" s="451"/>
      <c r="AA395" s="451"/>
      <c r="AB395" s="451"/>
      <c r="AC395" s="451"/>
      <c r="AD395" s="451"/>
      <c r="AE395" s="451">
        <v>0</v>
      </c>
      <c r="AF395" s="451"/>
      <c r="AG395" s="451"/>
      <c r="AH395" s="451"/>
      <c r="AI395" s="451"/>
      <c r="AJ395" s="451"/>
      <c r="AK395" s="451"/>
      <c r="AL395" s="479">
        <f t="shared" ref="AL395:AL402" si="210">X395-AE395</f>
        <v>0</v>
      </c>
      <c r="AM395" s="479"/>
      <c r="AN395" s="479"/>
      <c r="AO395" s="479"/>
      <c r="AP395" s="479"/>
      <c r="AQ395" s="479"/>
      <c r="AR395" s="479"/>
      <c r="AS395" s="451">
        <v>0</v>
      </c>
      <c r="AT395" s="451"/>
      <c r="AU395" s="451"/>
      <c r="AV395" s="451"/>
      <c r="AW395" s="451"/>
      <c r="AX395" s="451"/>
      <c r="AY395" s="451"/>
      <c r="AZ395" s="92"/>
      <c r="BA395" s="92"/>
      <c r="BB395" s="451">
        <v>0</v>
      </c>
      <c r="BC395" s="451"/>
      <c r="BD395" s="451"/>
      <c r="BE395" s="451"/>
      <c r="BF395" s="451">
        <v>0</v>
      </c>
      <c r="BG395" s="451"/>
      <c r="BH395" s="451"/>
      <c r="BI395" s="451"/>
      <c r="BJ395" s="479">
        <f t="shared" ref="BJ395:BJ402" si="211">BB395-BF395+AS395+AL395+AE395-X395</f>
        <v>0</v>
      </c>
      <c r="BK395" s="479"/>
      <c r="BL395" s="479"/>
      <c r="BM395" s="479"/>
      <c r="BN395" s="479"/>
      <c r="BO395" s="479"/>
      <c r="BP395" s="479"/>
      <c r="BQ395" s="451">
        <v>0</v>
      </c>
      <c r="BR395" s="451"/>
      <c r="BS395" s="451"/>
      <c r="BT395" s="451"/>
      <c r="BU395" s="451"/>
      <c r="BV395" s="451"/>
      <c r="BW395" s="451"/>
      <c r="BX395" s="451">
        <v>0</v>
      </c>
      <c r="BY395" s="451"/>
      <c r="BZ395" s="451"/>
      <c r="CA395" s="451"/>
      <c r="CB395" s="451"/>
      <c r="CC395" s="451"/>
      <c r="CD395" s="451"/>
      <c r="CE395" s="480">
        <f t="shared" ref="CE395:CE402" si="212">BJ395-BQ395-BX395</f>
        <v>0</v>
      </c>
      <c r="CF395" s="480"/>
      <c r="CG395" s="480"/>
      <c r="CH395" s="480"/>
      <c r="CI395" s="480"/>
      <c r="CJ395" s="480"/>
      <c r="CK395" s="480"/>
      <c r="CL395" s="451">
        <v>0</v>
      </c>
      <c r="CM395" s="451"/>
      <c r="CN395" s="451"/>
      <c r="CO395" s="451"/>
      <c r="CP395" s="451"/>
      <c r="CQ395" s="451"/>
      <c r="CR395" s="451"/>
      <c r="CS395" s="480">
        <f t="shared" ref="CS395:CS402" si="213">CL395</f>
        <v>0</v>
      </c>
      <c r="CT395" s="480"/>
      <c r="CU395" s="480"/>
      <c r="CV395" s="480"/>
      <c r="CW395" s="480"/>
      <c r="CX395" s="480"/>
      <c r="CY395" s="480"/>
      <c r="DB395" s="550" t="s">
        <v>1240</v>
      </c>
      <c r="DC395" s="509"/>
      <c r="DD395" s="509"/>
      <c r="DE395" s="509"/>
      <c r="DF395" s="509"/>
      <c r="DG395" s="509"/>
      <c r="DH395" s="509"/>
      <c r="DI395" s="509"/>
      <c r="DJ395" s="509"/>
      <c r="DK395" s="509"/>
      <c r="DL395" s="509"/>
      <c r="DM395" s="509"/>
      <c r="DN395" s="509"/>
      <c r="DO395" s="509"/>
      <c r="DP395" s="509"/>
      <c r="DQ395" s="509"/>
      <c r="DR395" s="509"/>
      <c r="DS395" s="509"/>
      <c r="DT395" s="509"/>
      <c r="DU395" s="509"/>
      <c r="DV395" s="509"/>
      <c r="DW395" s="510"/>
      <c r="DX395" s="478"/>
      <c r="DY395" s="478"/>
      <c r="DZ395" s="478"/>
      <c r="EA395" s="478"/>
      <c r="EB395" s="478"/>
      <c r="EC395" s="478"/>
      <c r="ED395" s="478"/>
      <c r="EE395" s="478"/>
      <c r="EF395" s="478"/>
      <c r="EG395" s="478"/>
      <c r="EH395" s="478"/>
      <c r="EI395" s="478"/>
      <c r="EJ395" s="478"/>
      <c r="EK395" s="478"/>
      <c r="EL395" s="478"/>
      <c r="EM395" s="478"/>
      <c r="EN395" s="478"/>
      <c r="EO395" s="478"/>
      <c r="EP395" s="478"/>
      <c r="EQ395" s="478"/>
      <c r="ER395" s="478"/>
      <c r="ES395" s="478"/>
      <c r="ET395" s="478"/>
      <c r="EU395" s="478"/>
      <c r="EV395" s="478"/>
      <c r="EW395" s="478"/>
      <c r="EX395" s="478"/>
      <c r="EY395" s="478"/>
      <c r="FC395" s="478"/>
      <c r="FD395" s="478"/>
      <c r="FE395" s="478"/>
      <c r="FF395" s="478"/>
      <c r="FG395" s="478"/>
      <c r="FH395" s="478"/>
      <c r="FI395" s="478"/>
      <c r="FJ395" s="478"/>
      <c r="FK395" s="478"/>
      <c r="FL395" s="478"/>
      <c r="FM395" s="478"/>
      <c r="FN395" s="478"/>
      <c r="FO395" s="478"/>
      <c r="FP395" s="478"/>
      <c r="FQ395" s="478"/>
      <c r="FR395" s="478"/>
      <c r="FS395" s="478"/>
      <c r="FT395" s="478"/>
      <c r="FU395" s="478"/>
      <c r="FV395" s="478"/>
      <c r="FW395" s="478"/>
      <c r="FX395" s="478"/>
      <c r="FY395" s="478"/>
      <c r="FZ395" s="478"/>
      <c r="GA395" s="478"/>
      <c r="GB395" s="478"/>
      <c r="GC395" s="478"/>
      <c r="GD395" s="478"/>
      <c r="GE395" s="478"/>
      <c r="GF395" s="478"/>
      <c r="GG395" s="478"/>
      <c r="GH395" s="478"/>
      <c r="GI395" s="478"/>
      <c r="GJ395" s="478"/>
      <c r="GK395" s="478"/>
      <c r="GL395" s="478"/>
      <c r="GM395" s="478"/>
      <c r="GN395" s="478"/>
      <c r="GO395" s="478"/>
      <c r="GP395" s="478"/>
      <c r="GQ395" s="478"/>
      <c r="GR395" s="478"/>
      <c r="GS395" s="478"/>
      <c r="GT395" s="478"/>
      <c r="GU395" s="478"/>
      <c r="GV395" s="478"/>
      <c r="GW395" s="478"/>
      <c r="GX395" s="478"/>
      <c r="GY395" s="478"/>
      <c r="GZ395" s="478"/>
    </row>
    <row r="396" spans="2:208" ht="12.75" customHeight="1">
      <c r="B396" s="543" t="s">
        <v>655</v>
      </c>
      <c r="C396" s="544"/>
      <c r="D396" s="544"/>
      <c r="E396" s="544"/>
      <c r="F396" s="544"/>
      <c r="G396" s="544"/>
      <c r="H396" s="544"/>
      <c r="I396" s="544"/>
      <c r="J396" s="544"/>
      <c r="K396" s="544"/>
      <c r="L396" s="544"/>
      <c r="M396" s="544"/>
      <c r="N396" s="544"/>
      <c r="O396" s="544"/>
      <c r="P396" s="544"/>
      <c r="Q396" s="544"/>
      <c r="R396" s="544"/>
      <c r="S396" s="544"/>
      <c r="T396" s="544"/>
      <c r="U396" s="544"/>
      <c r="V396" s="544"/>
      <c r="W396" s="545"/>
      <c r="X396" s="451">
        <v>0</v>
      </c>
      <c r="Y396" s="451"/>
      <c r="Z396" s="451"/>
      <c r="AA396" s="451"/>
      <c r="AB396" s="451"/>
      <c r="AC396" s="451"/>
      <c r="AD396" s="451"/>
      <c r="AE396" s="451">
        <v>0</v>
      </c>
      <c r="AF396" s="451"/>
      <c r="AG396" s="451"/>
      <c r="AH396" s="451"/>
      <c r="AI396" s="451"/>
      <c r="AJ396" s="451"/>
      <c r="AK396" s="451"/>
      <c r="AL396" s="479">
        <f t="shared" si="210"/>
        <v>0</v>
      </c>
      <c r="AM396" s="479"/>
      <c r="AN396" s="479"/>
      <c r="AO396" s="479"/>
      <c r="AP396" s="479"/>
      <c r="AQ396" s="479"/>
      <c r="AR396" s="479"/>
      <c r="AS396" s="451">
        <v>0</v>
      </c>
      <c r="AT396" s="451"/>
      <c r="AU396" s="451"/>
      <c r="AV396" s="451"/>
      <c r="AW396" s="451"/>
      <c r="AX396" s="451"/>
      <c r="AY396" s="451"/>
      <c r="AZ396" s="92"/>
      <c r="BA396" s="92"/>
      <c r="BB396" s="451">
        <v>0</v>
      </c>
      <c r="BC396" s="451"/>
      <c r="BD396" s="451"/>
      <c r="BE396" s="451"/>
      <c r="BF396" s="451">
        <v>0</v>
      </c>
      <c r="BG396" s="451"/>
      <c r="BH396" s="451"/>
      <c r="BI396" s="451"/>
      <c r="BJ396" s="479">
        <f t="shared" si="211"/>
        <v>0</v>
      </c>
      <c r="BK396" s="479"/>
      <c r="BL396" s="479"/>
      <c r="BM396" s="479"/>
      <c r="BN396" s="479"/>
      <c r="BO396" s="479"/>
      <c r="BP396" s="479"/>
      <c r="BQ396" s="451">
        <v>0</v>
      </c>
      <c r="BR396" s="451"/>
      <c r="BS396" s="451"/>
      <c r="BT396" s="451"/>
      <c r="BU396" s="451"/>
      <c r="BV396" s="451"/>
      <c r="BW396" s="451"/>
      <c r="BX396" s="451">
        <v>0</v>
      </c>
      <c r="BY396" s="451"/>
      <c r="BZ396" s="451"/>
      <c r="CA396" s="451"/>
      <c r="CB396" s="451"/>
      <c r="CC396" s="451"/>
      <c r="CD396" s="451"/>
      <c r="CE396" s="480">
        <f t="shared" si="212"/>
        <v>0</v>
      </c>
      <c r="CF396" s="480"/>
      <c r="CG396" s="480"/>
      <c r="CH396" s="480"/>
      <c r="CI396" s="480"/>
      <c r="CJ396" s="480"/>
      <c r="CK396" s="480"/>
      <c r="CL396" s="451">
        <v>0</v>
      </c>
      <c r="CM396" s="451"/>
      <c r="CN396" s="451"/>
      <c r="CO396" s="451"/>
      <c r="CP396" s="451"/>
      <c r="CQ396" s="451"/>
      <c r="CR396" s="451"/>
      <c r="CS396" s="480">
        <f t="shared" si="213"/>
        <v>0</v>
      </c>
      <c r="CT396" s="480"/>
      <c r="CU396" s="480"/>
      <c r="CV396" s="480"/>
      <c r="CW396" s="480"/>
      <c r="CX396" s="480"/>
      <c r="CY396" s="480"/>
      <c r="DB396" s="547" t="s">
        <v>702</v>
      </c>
      <c r="DC396" s="548"/>
      <c r="DD396" s="548"/>
      <c r="DE396" s="548"/>
      <c r="DF396" s="548"/>
      <c r="DG396" s="548"/>
      <c r="DH396" s="548"/>
      <c r="DI396" s="548"/>
      <c r="DJ396" s="548"/>
      <c r="DK396" s="548"/>
      <c r="DL396" s="548"/>
      <c r="DM396" s="548"/>
      <c r="DN396" s="548"/>
      <c r="DO396" s="548"/>
      <c r="DP396" s="548"/>
      <c r="DQ396" s="548"/>
      <c r="DR396" s="548"/>
      <c r="DS396" s="548"/>
      <c r="DT396" s="548"/>
      <c r="DU396" s="548"/>
      <c r="DV396" s="548"/>
      <c r="DW396" s="549"/>
      <c r="DX396" s="451">
        <v>0</v>
      </c>
      <c r="DY396" s="451"/>
      <c r="DZ396" s="451"/>
      <c r="EA396" s="451"/>
      <c r="EB396" s="451"/>
      <c r="EC396" s="451"/>
      <c r="ED396" s="451"/>
      <c r="EE396" s="451">
        <v>0</v>
      </c>
      <c r="EF396" s="451"/>
      <c r="EG396" s="451"/>
      <c r="EH396" s="451"/>
      <c r="EI396" s="451"/>
      <c r="EJ396" s="451"/>
      <c r="EK396" s="451"/>
      <c r="EL396" s="479">
        <f t="shared" ref="EL396:EL403" si="214">DX396-EE396</f>
        <v>0</v>
      </c>
      <c r="EM396" s="479"/>
      <c r="EN396" s="479"/>
      <c r="EO396" s="479"/>
      <c r="EP396" s="479"/>
      <c r="EQ396" s="479"/>
      <c r="ER396" s="479"/>
      <c r="ES396" s="451">
        <v>0</v>
      </c>
      <c r="ET396" s="451"/>
      <c r="EU396" s="451"/>
      <c r="EV396" s="451"/>
      <c r="EW396" s="451"/>
      <c r="EX396" s="451"/>
      <c r="EY396" s="451"/>
      <c r="EZ396" s="92"/>
      <c r="FA396" s="92"/>
      <c r="FB396" s="92"/>
      <c r="FC396" s="451">
        <v>0</v>
      </c>
      <c r="FD396" s="451"/>
      <c r="FE396" s="451"/>
      <c r="FF396" s="451"/>
      <c r="FG396" s="451">
        <v>0</v>
      </c>
      <c r="FH396" s="451"/>
      <c r="FI396" s="451"/>
      <c r="FJ396" s="451"/>
      <c r="FK396" s="479">
        <f t="shared" ref="FK396:FK403" si="215">FC396-FG396+ES396+EL396+EE396-DX396</f>
        <v>0</v>
      </c>
      <c r="FL396" s="479"/>
      <c r="FM396" s="479"/>
      <c r="FN396" s="479"/>
      <c r="FO396" s="479"/>
      <c r="FP396" s="479"/>
      <c r="FQ396" s="479"/>
      <c r="FR396" s="451">
        <v>0</v>
      </c>
      <c r="FS396" s="451"/>
      <c r="FT396" s="451"/>
      <c r="FU396" s="451"/>
      <c r="FV396" s="451"/>
      <c r="FW396" s="451"/>
      <c r="FX396" s="451"/>
      <c r="FY396" s="451">
        <v>0</v>
      </c>
      <c r="FZ396" s="451"/>
      <c r="GA396" s="451"/>
      <c r="GB396" s="451"/>
      <c r="GC396" s="451"/>
      <c r="GD396" s="451"/>
      <c r="GE396" s="451"/>
      <c r="GF396" s="480">
        <f t="shared" ref="GF396:GF403" si="216">FK396-FR396-FY396</f>
        <v>0</v>
      </c>
      <c r="GG396" s="480"/>
      <c r="GH396" s="480"/>
      <c r="GI396" s="480"/>
      <c r="GJ396" s="480"/>
      <c r="GK396" s="480"/>
      <c r="GL396" s="480"/>
      <c r="GM396" s="451">
        <v>0</v>
      </c>
      <c r="GN396" s="451"/>
      <c r="GO396" s="451"/>
      <c r="GP396" s="451"/>
      <c r="GQ396" s="451"/>
      <c r="GR396" s="451"/>
      <c r="GS396" s="451"/>
      <c r="GT396" s="480">
        <f t="shared" ref="GT396:GT403" si="217">GM396</f>
        <v>0</v>
      </c>
      <c r="GU396" s="480"/>
      <c r="GV396" s="480"/>
      <c r="GW396" s="480"/>
      <c r="GX396" s="480"/>
      <c r="GY396" s="480"/>
      <c r="GZ396" s="480"/>
    </row>
    <row r="397" spans="2:208" ht="12.75" customHeight="1">
      <c r="B397" s="543" t="s">
        <v>656</v>
      </c>
      <c r="C397" s="544"/>
      <c r="D397" s="544"/>
      <c r="E397" s="544"/>
      <c r="F397" s="544"/>
      <c r="G397" s="544"/>
      <c r="H397" s="544"/>
      <c r="I397" s="544"/>
      <c r="J397" s="544"/>
      <c r="K397" s="544"/>
      <c r="L397" s="544"/>
      <c r="M397" s="544"/>
      <c r="N397" s="544"/>
      <c r="O397" s="544"/>
      <c r="P397" s="544"/>
      <c r="Q397" s="544"/>
      <c r="R397" s="544"/>
      <c r="S397" s="544"/>
      <c r="T397" s="544"/>
      <c r="U397" s="544"/>
      <c r="V397" s="544"/>
      <c r="W397" s="545"/>
      <c r="X397" s="451">
        <v>0</v>
      </c>
      <c r="Y397" s="451"/>
      <c r="Z397" s="451"/>
      <c r="AA397" s="451"/>
      <c r="AB397" s="451"/>
      <c r="AC397" s="451"/>
      <c r="AD397" s="451"/>
      <c r="AE397" s="451">
        <v>0</v>
      </c>
      <c r="AF397" s="451"/>
      <c r="AG397" s="451"/>
      <c r="AH397" s="451"/>
      <c r="AI397" s="451"/>
      <c r="AJ397" s="451"/>
      <c r="AK397" s="451"/>
      <c r="AL397" s="479">
        <f t="shared" si="210"/>
        <v>0</v>
      </c>
      <c r="AM397" s="479"/>
      <c r="AN397" s="479"/>
      <c r="AO397" s="479"/>
      <c r="AP397" s="479"/>
      <c r="AQ397" s="479"/>
      <c r="AR397" s="479"/>
      <c r="AS397" s="451">
        <v>0</v>
      </c>
      <c r="AT397" s="451"/>
      <c r="AU397" s="451"/>
      <c r="AV397" s="451"/>
      <c r="AW397" s="451"/>
      <c r="AX397" s="451"/>
      <c r="AY397" s="451"/>
      <c r="AZ397" s="92"/>
      <c r="BA397" s="92"/>
      <c r="BB397" s="451">
        <v>0</v>
      </c>
      <c r="BC397" s="451"/>
      <c r="BD397" s="451"/>
      <c r="BE397" s="451"/>
      <c r="BF397" s="451">
        <v>0</v>
      </c>
      <c r="BG397" s="451"/>
      <c r="BH397" s="451"/>
      <c r="BI397" s="451"/>
      <c r="BJ397" s="479">
        <f t="shared" si="211"/>
        <v>0</v>
      </c>
      <c r="BK397" s="479"/>
      <c r="BL397" s="479"/>
      <c r="BM397" s="479"/>
      <c r="BN397" s="479"/>
      <c r="BO397" s="479"/>
      <c r="BP397" s="479"/>
      <c r="BQ397" s="451">
        <v>0</v>
      </c>
      <c r="BR397" s="451"/>
      <c r="BS397" s="451"/>
      <c r="BT397" s="451"/>
      <c r="BU397" s="451"/>
      <c r="BV397" s="451"/>
      <c r="BW397" s="451"/>
      <c r="BX397" s="451">
        <v>0</v>
      </c>
      <c r="BY397" s="451"/>
      <c r="BZ397" s="451"/>
      <c r="CA397" s="451"/>
      <c r="CB397" s="451"/>
      <c r="CC397" s="451"/>
      <c r="CD397" s="451"/>
      <c r="CE397" s="480">
        <f t="shared" si="212"/>
        <v>0</v>
      </c>
      <c r="CF397" s="480"/>
      <c r="CG397" s="480"/>
      <c r="CH397" s="480"/>
      <c r="CI397" s="480"/>
      <c r="CJ397" s="480"/>
      <c r="CK397" s="480"/>
      <c r="CL397" s="451">
        <v>0</v>
      </c>
      <c r="CM397" s="451"/>
      <c r="CN397" s="451"/>
      <c r="CO397" s="451"/>
      <c r="CP397" s="451"/>
      <c r="CQ397" s="451"/>
      <c r="CR397" s="451"/>
      <c r="CS397" s="480">
        <f t="shared" si="213"/>
        <v>0</v>
      </c>
      <c r="CT397" s="480"/>
      <c r="CU397" s="480"/>
      <c r="CV397" s="480"/>
      <c r="CW397" s="480"/>
      <c r="CX397" s="480"/>
      <c r="CY397" s="480"/>
      <c r="DB397" s="543" t="s">
        <v>703</v>
      </c>
      <c r="DC397" s="544"/>
      <c r="DD397" s="544"/>
      <c r="DE397" s="544"/>
      <c r="DF397" s="544"/>
      <c r="DG397" s="544"/>
      <c r="DH397" s="544"/>
      <c r="DI397" s="544"/>
      <c r="DJ397" s="544"/>
      <c r="DK397" s="544"/>
      <c r="DL397" s="544"/>
      <c r="DM397" s="544"/>
      <c r="DN397" s="544"/>
      <c r="DO397" s="544"/>
      <c r="DP397" s="544"/>
      <c r="DQ397" s="544"/>
      <c r="DR397" s="544"/>
      <c r="DS397" s="544"/>
      <c r="DT397" s="544"/>
      <c r="DU397" s="544"/>
      <c r="DV397" s="544"/>
      <c r="DW397" s="545"/>
      <c r="DX397" s="451">
        <v>0</v>
      </c>
      <c r="DY397" s="451"/>
      <c r="DZ397" s="451"/>
      <c r="EA397" s="451"/>
      <c r="EB397" s="451"/>
      <c r="EC397" s="451"/>
      <c r="ED397" s="451"/>
      <c r="EE397" s="451">
        <v>0</v>
      </c>
      <c r="EF397" s="451"/>
      <c r="EG397" s="451"/>
      <c r="EH397" s="451"/>
      <c r="EI397" s="451"/>
      <c r="EJ397" s="451"/>
      <c r="EK397" s="451"/>
      <c r="EL397" s="479">
        <f t="shared" si="214"/>
        <v>0</v>
      </c>
      <c r="EM397" s="479"/>
      <c r="EN397" s="479"/>
      <c r="EO397" s="479"/>
      <c r="EP397" s="479"/>
      <c r="EQ397" s="479"/>
      <c r="ER397" s="479"/>
      <c r="ES397" s="451">
        <v>0</v>
      </c>
      <c r="ET397" s="451"/>
      <c r="EU397" s="451"/>
      <c r="EV397" s="451"/>
      <c r="EW397" s="451"/>
      <c r="EX397" s="451"/>
      <c r="EY397" s="451"/>
      <c r="EZ397" s="92"/>
      <c r="FA397" s="92"/>
      <c r="FB397" s="92"/>
      <c r="FC397" s="451">
        <v>0</v>
      </c>
      <c r="FD397" s="451"/>
      <c r="FE397" s="451"/>
      <c r="FF397" s="451"/>
      <c r="FG397" s="451">
        <v>0</v>
      </c>
      <c r="FH397" s="451"/>
      <c r="FI397" s="451"/>
      <c r="FJ397" s="451"/>
      <c r="FK397" s="479">
        <f t="shared" si="215"/>
        <v>0</v>
      </c>
      <c r="FL397" s="479"/>
      <c r="FM397" s="479"/>
      <c r="FN397" s="479"/>
      <c r="FO397" s="479"/>
      <c r="FP397" s="479"/>
      <c r="FQ397" s="479"/>
      <c r="FR397" s="451">
        <v>0</v>
      </c>
      <c r="FS397" s="451"/>
      <c r="FT397" s="451"/>
      <c r="FU397" s="451"/>
      <c r="FV397" s="451"/>
      <c r="FW397" s="451"/>
      <c r="FX397" s="451"/>
      <c r="FY397" s="451">
        <v>0</v>
      </c>
      <c r="FZ397" s="451"/>
      <c r="GA397" s="451"/>
      <c r="GB397" s="451"/>
      <c r="GC397" s="451"/>
      <c r="GD397" s="451"/>
      <c r="GE397" s="451"/>
      <c r="GF397" s="480">
        <f t="shared" si="216"/>
        <v>0</v>
      </c>
      <c r="GG397" s="480"/>
      <c r="GH397" s="480"/>
      <c r="GI397" s="480"/>
      <c r="GJ397" s="480"/>
      <c r="GK397" s="480"/>
      <c r="GL397" s="480"/>
      <c r="GM397" s="451">
        <v>0</v>
      </c>
      <c r="GN397" s="451"/>
      <c r="GO397" s="451"/>
      <c r="GP397" s="451"/>
      <c r="GQ397" s="451"/>
      <c r="GR397" s="451"/>
      <c r="GS397" s="451"/>
      <c r="GT397" s="480">
        <f t="shared" si="217"/>
        <v>0</v>
      </c>
      <c r="GU397" s="480"/>
      <c r="GV397" s="480"/>
      <c r="GW397" s="480"/>
      <c r="GX397" s="480"/>
      <c r="GY397" s="480"/>
      <c r="GZ397" s="480"/>
    </row>
    <row r="398" spans="2:208" ht="12.75" customHeight="1">
      <c r="B398" s="543" t="s">
        <v>657</v>
      </c>
      <c r="C398" s="544"/>
      <c r="D398" s="544"/>
      <c r="E398" s="544"/>
      <c r="F398" s="544"/>
      <c r="G398" s="544"/>
      <c r="H398" s="544"/>
      <c r="I398" s="544"/>
      <c r="J398" s="544"/>
      <c r="K398" s="544"/>
      <c r="L398" s="544"/>
      <c r="M398" s="544"/>
      <c r="N398" s="544"/>
      <c r="O398" s="544"/>
      <c r="P398" s="544"/>
      <c r="Q398" s="544"/>
      <c r="R398" s="544"/>
      <c r="S398" s="544"/>
      <c r="T398" s="544"/>
      <c r="U398" s="544"/>
      <c r="V398" s="544"/>
      <c r="W398" s="545"/>
      <c r="X398" s="451">
        <v>0</v>
      </c>
      <c r="Y398" s="451"/>
      <c r="Z398" s="451"/>
      <c r="AA398" s="451"/>
      <c r="AB398" s="451"/>
      <c r="AC398" s="451"/>
      <c r="AD398" s="451"/>
      <c r="AE398" s="451">
        <v>0</v>
      </c>
      <c r="AF398" s="451"/>
      <c r="AG398" s="451"/>
      <c r="AH398" s="451"/>
      <c r="AI398" s="451"/>
      <c r="AJ398" s="451"/>
      <c r="AK398" s="451"/>
      <c r="AL398" s="479">
        <f t="shared" si="210"/>
        <v>0</v>
      </c>
      <c r="AM398" s="479"/>
      <c r="AN398" s="479"/>
      <c r="AO398" s="479"/>
      <c r="AP398" s="479"/>
      <c r="AQ398" s="479"/>
      <c r="AR398" s="479"/>
      <c r="AS398" s="451">
        <v>0</v>
      </c>
      <c r="AT398" s="451"/>
      <c r="AU398" s="451"/>
      <c r="AV398" s="451"/>
      <c r="AW398" s="451"/>
      <c r="AX398" s="451"/>
      <c r="AY398" s="451"/>
      <c r="AZ398" s="92"/>
      <c r="BA398" s="92"/>
      <c r="BB398" s="451">
        <v>0</v>
      </c>
      <c r="BC398" s="451"/>
      <c r="BD398" s="451"/>
      <c r="BE398" s="451"/>
      <c r="BF398" s="451">
        <v>0</v>
      </c>
      <c r="BG398" s="451"/>
      <c r="BH398" s="451"/>
      <c r="BI398" s="451"/>
      <c r="BJ398" s="479">
        <f t="shared" si="211"/>
        <v>0</v>
      </c>
      <c r="BK398" s="479"/>
      <c r="BL398" s="479"/>
      <c r="BM398" s="479"/>
      <c r="BN398" s="479"/>
      <c r="BO398" s="479"/>
      <c r="BP398" s="479"/>
      <c r="BQ398" s="451">
        <v>0</v>
      </c>
      <c r="BR398" s="451"/>
      <c r="BS398" s="451"/>
      <c r="BT398" s="451"/>
      <c r="BU398" s="451"/>
      <c r="BV398" s="451"/>
      <c r="BW398" s="451"/>
      <c r="BX398" s="451">
        <v>0</v>
      </c>
      <c r="BY398" s="451"/>
      <c r="BZ398" s="451"/>
      <c r="CA398" s="451"/>
      <c r="CB398" s="451"/>
      <c r="CC398" s="451"/>
      <c r="CD398" s="451"/>
      <c r="CE398" s="480">
        <f t="shared" si="212"/>
        <v>0</v>
      </c>
      <c r="CF398" s="480"/>
      <c r="CG398" s="480"/>
      <c r="CH398" s="480"/>
      <c r="CI398" s="480"/>
      <c r="CJ398" s="480"/>
      <c r="CK398" s="480"/>
      <c r="CL398" s="451">
        <v>0</v>
      </c>
      <c r="CM398" s="451"/>
      <c r="CN398" s="451"/>
      <c r="CO398" s="451"/>
      <c r="CP398" s="451"/>
      <c r="CQ398" s="451"/>
      <c r="CR398" s="451"/>
      <c r="CS398" s="480">
        <f t="shared" si="213"/>
        <v>0</v>
      </c>
      <c r="CT398" s="480"/>
      <c r="CU398" s="480"/>
      <c r="CV398" s="480"/>
      <c r="CW398" s="480"/>
      <c r="CX398" s="480"/>
      <c r="CY398" s="480"/>
      <c r="DB398" s="543" t="s">
        <v>704</v>
      </c>
      <c r="DC398" s="544"/>
      <c r="DD398" s="544"/>
      <c r="DE398" s="544"/>
      <c r="DF398" s="544"/>
      <c r="DG398" s="544"/>
      <c r="DH398" s="544"/>
      <c r="DI398" s="544"/>
      <c r="DJ398" s="544"/>
      <c r="DK398" s="544"/>
      <c r="DL398" s="544"/>
      <c r="DM398" s="544"/>
      <c r="DN398" s="544"/>
      <c r="DO398" s="544"/>
      <c r="DP398" s="544"/>
      <c r="DQ398" s="544"/>
      <c r="DR398" s="544"/>
      <c r="DS398" s="544"/>
      <c r="DT398" s="544"/>
      <c r="DU398" s="544"/>
      <c r="DV398" s="544"/>
      <c r="DW398" s="545"/>
      <c r="DX398" s="451">
        <v>0</v>
      </c>
      <c r="DY398" s="451"/>
      <c r="DZ398" s="451"/>
      <c r="EA398" s="451"/>
      <c r="EB398" s="451"/>
      <c r="EC398" s="451"/>
      <c r="ED398" s="451"/>
      <c r="EE398" s="451">
        <v>0</v>
      </c>
      <c r="EF398" s="451"/>
      <c r="EG398" s="451"/>
      <c r="EH398" s="451"/>
      <c r="EI398" s="451"/>
      <c r="EJ398" s="451"/>
      <c r="EK398" s="451"/>
      <c r="EL398" s="479">
        <f t="shared" si="214"/>
        <v>0</v>
      </c>
      <c r="EM398" s="479"/>
      <c r="EN398" s="479"/>
      <c r="EO398" s="479"/>
      <c r="EP398" s="479"/>
      <c r="EQ398" s="479"/>
      <c r="ER398" s="479"/>
      <c r="ES398" s="451">
        <v>0</v>
      </c>
      <c r="ET398" s="451"/>
      <c r="EU398" s="451"/>
      <c r="EV398" s="451"/>
      <c r="EW398" s="451"/>
      <c r="EX398" s="451"/>
      <c r="EY398" s="451"/>
      <c r="EZ398" s="92"/>
      <c r="FA398" s="92"/>
      <c r="FB398" s="92"/>
      <c r="FC398" s="451">
        <v>0</v>
      </c>
      <c r="FD398" s="451"/>
      <c r="FE398" s="451"/>
      <c r="FF398" s="451"/>
      <c r="FG398" s="451">
        <v>0</v>
      </c>
      <c r="FH398" s="451"/>
      <c r="FI398" s="451"/>
      <c r="FJ398" s="451"/>
      <c r="FK398" s="479">
        <f t="shared" si="215"/>
        <v>0</v>
      </c>
      <c r="FL398" s="479"/>
      <c r="FM398" s="479"/>
      <c r="FN398" s="479"/>
      <c r="FO398" s="479"/>
      <c r="FP398" s="479"/>
      <c r="FQ398" s="479"/>
      <c r="FR398" s="451">
        <v>0</v>
      </c>
      <c r="FS398" s="451"/>
      <c r="FT398" s="451"/>
      <c r="FU398" s="451"/>
      <c r="FV398" s="451"/>
      <c r="FW398" s="451"/>
      <c r="FX398" s="451"/>
      <c r="FY398" s="451">
        <v>0</v>
      </c>
      <c r="FZ398" s="451"/>
      <c r="GA398" s="451"/>
      <c r="GB398" s="451"/>
      <c r="GC398" s="451"/>
      <c r="GD398" s="451"/>
      <c r="GE398" s="451"/>
      <c r="GF398" s="480">
        <f t="shared" si="216"/>
        <v>0</v>
      </c>
      <c r="GG398" s="480"/>
      <c r="GH398" s="480"/>
      <c r="GI398" s="480"/>
      <c r="GJ398" s="480"/>
      <c r="GK398" s="480"/>
      <c r="GL398" s="480"/>
      <c r="GM398" s="451">
        <v>0</v>
      </c>
      <c r="GN398" s="451"/>
      <c r="GO398" s="451"/>
      <c r="GP398" s="451"/>
      <c r="GQ398" s="451"/>
      <c r="GR398" s="451"/>
      <c r="GS398" s="451"/>
      <c r="GT398" s="480">
        <f t="shared" si="217"/>
        <v>0</v>
      </c>
      <c r="GU398" s="480"/>
      <c r="GV398" s="480"/>
      <c r="GW398" s="480"/>
      <c r="GX398" s="480"/>
      <c r="GY398" s="480"/>
      <c r="GZ398" s="480"/>
    </row>
    <row r="399" spans="2:208" ht="12.75" customHeight="1">
      <c r="B399" s="543" t="s">
        <v>658</v>
      </c>
      <c r="C399" s="544"/>
      <c r="D399" s="544"/>
      <c r="E399" s="544"/>
      <c r="F399" s="544"/>
      <c r="G399" s="544"/>
      <c r="H399" s="544"/>
      <c r="I399" s="544"/>
      <c r="J399" s="544"/>
      <c r="K399" s="544"/>
      <c r="L399" s="544"/>
      <c r="M399" s="544"/>
      <c r="N399" s="544"/>
      <c r="O399" s="544"/>
      <c r="P399" s="544"/>
      <c r="Q399" s="544"/>
      <c r="R399" s="544"/>
      <c r="S399" s="544"/>
      <c r="T399" s="544"/>
      <c r="U399" s="544"/>
      <c r="V399" s="544"/>
      <c r="W399" s="545"/>
      <c r="X399" s="451">
        <v>0</v>
      </c>
      <c r="Y399" s="451"/>
      <c r="Z399" s="451"/>
      <c r="AA399" s="451"/>
      <c r="AB399" s="451"/>
      <c r="AC399" s="451"/>
      <c r="AD399" s="451"/>
      <c r="AE399" s="451">
        <v>0</v>
      </c>
      <c r="AF399" s="451"/>
      <c r="AG399" s="451"/>
      <c r="AH399" s="451"/>
      <c r="AI399" s="451"/>
      <c r="AJ399" s="451"/>
      <c r="AK399" s="451"/>
      <c r="AL399" s="479">
        <f t="shared" si="210"/>
        <v>0</v>
      </c>
      <c r="AM399" s="479"/>
      <c r="AN399" s="479"/>
      <c r="AO399" s="479"/>
      <c r="AP399" s="479"/>
      <c r="AQ399" s="479"/>
      <c r="AR399" s="479"/>
      <c r="AS399" s="451">
        <v>0</v>
      </c>
      <c r="AT399" s="451"/>
      <c r="AU399" s="451"/>
      <c r="AV399" s="451"/>
      <c r="AW399" s="451"/>
      <c r="AX399" s="451"/>
      <c r="AY399" s="451"/>
      <c r="AZ399" s="92"/>
      <c r="BA399" s="92"/>
      <c r="BB399" s="451">
        <v>0</v>
      </c>
      <c r="BC399" s="451"/>
      <c r="BD399" s="451"/>
      <c r="BE399" s="451"/>
      <c r="BF399" s="451">
        <v>0</v>
      </c>
      <c r="BG399" s="451"/>
      <c r="BH399" s="451"/>
      <c r="BI399" s="451"/>
      <c r="BJ399" s="479">
        <f t="shared" si="211"/>
        <v>0</v>
      </c>
      <c r="BK399" s="479"/>
      <c r="BL399" s="479"/>
      <c r="BM399" s="479"/>
      <c r="BN399" s="479"/>
      <c r="BO399" s="479"/>
      <c r="BP399" s="479"/>
      <c r="BQ399" s="451">
        <v>0</v>
      </c>
      <c r="BR399" s="451"/>
      <c r="BS399" s="451"/>
      <c r="BT399" s="451"/>
      <c r="BU399" s="451"/>
      <c r="BV399" s="451"/>
      <c r="BW399" s="451"/>
      <c r="BX399" s="451">
        <v>0</v>
      </c>
      <c r="BY399" s="451"/>
      <c r="BZ399" s="451"/>
      <c r="CA399" s="451"/>
      <c r="CB399" s="451"/>
      <c r="CC399" s="451"/>
      <c r="CD399" s="451"/>
      <c r="CE399" s="480">
        <f t="shared" si="212"/>
        <v>0</v>
      </c>
      <c r="CF399" s="480"/>
      <c r="CG399" s="480"/>
      <c r="CH399" s="480"/>
      <c r="CI399" s="480"/>
      <c r="CJ399" s="480"/>
      <c r="CK399" s="480"/>
      <c r="CL399" s="451">
        <v>0</v>
      </c>
      <c r="CM399" s="451"/>
      <c r="CN399" s="451"/>
      <c r="CO399" s="451"/>
      <c r="CP399" s="451"/>
      <c r="CQ399" s="451"/>
      <c r="CR399" s="451"/>
      <c r="CS399" s="480">
        <f t="shared" si="213"/>
        <v>0</v>
      </c>
      <c r="CT399" s="480"/>
      <c r="CU399" s="480"/>
      <c r="CV399" s="480"/>
      <c r="CW399" s="480"/>
      <c r="CX399" s="480"/>
      <c r="CY399" s="480"/>
      <c r="DB399" s="543" t="s">
        <v>705</v>
      </c>
      <c r="DC399" s="544"/>
      <c r="DD399" s="544"/>
      <c r="DE399" s="544"/>
      <c r="DF399" s="544"/>
      <c r="DG399" s="544"/>
      <c r="DH399" s="544"/>
      <c r="DI399" s="544"/>
      <c r="DJ399" s="544"/>
      <c r="DK399" s="544"/>
      <c r="DL399" s="544"/>
      <c r="DM399" s="544"/>
      <c r="DN399" s="544"/>
      <c r="DO399" s="544"/>
      <c r="DP399" s="544"/>
      <c r="DQ399" s="544"/>
      <c r="DR399" s="544"/>
      <c r="DS399" s="544"/>
      <c r="DT399" s="544"/>
      <c r="DU399" s="544"/>
      <c r="DV399" s="544"/>
      <c r="DW399" s="545"/>
      <c r="DX399" s="451">
        <v>0</v>
      </c>
      <c r="DY399" s="451"/>
      <c r="DZ399" s="451"/>
      <c r="EA399" s="451"/>
      <c r="EB399" s="451"/>
      <c r="EC399" s="451"/>
      <c r="ED399" s="451"/>
      <c r="EE399" s="451">
        <v>0</v>
      </c>
      <c r="EF399" s="451"/>
      <c r="EG399" s="451"/>
      <c r="EH399" s="451"/>
      <c r="EI399" s="451"/>
      <c r="EJ399" s="451"/>
      <c r="EK399" s="451"/>
      <c r="EL399" s="479">
        <f t="shared" si="214"/>
        <v>0</v>
      </c>
      <c r="EM399" s="479"/>
      <c r="EN399" s="479"/>
      <c r="EO399" s="479"/>
      <c r="EP399" s="479"/>
      <c r="EQ399" s="479"/>
      <c r="ER399" s="479"/>
      <c r="ES399" s="451">
        <v>0</v>
      </c>
      <c r="ET399" s="451"/>
      <c r="EU399" s="451"/>
      <c r="EV399" s="451"/>
      <c r="EW399" s="451"/>
      <c r="EX399" s="451"/>
      <c r="EY399" s="451"/>
      <c r="EZ399" s="92"/>
      <c r="FA399" s="92"/>
      <c r="FB399" s="92"/>
      <c r="FC399" s="451">
        <v>0</v>
      </c>
      <c r="FD399" s="451"/>
      <c r="FE399" s="451"/>
      <c r="FF399" s="451"/>
      <c r="FG399" s="451">
        <v>0</v>
      </c>
      <c r="FH399" s="451"/>
      <c r="FI399" s="451"/>
      <c r="FJ399" s="451"/>
      <c r="FK399" s="479">
        <f t="shared" si="215"/>
        <v>0</v>
      </c>
      <c r="FL399" s="479"/>
      <c r="FM399" s="479"/>
      <c r="FN399" s="479"/>
      <c r="FO399" s="479"/>
      <c r="FP399" s="479"/>
      <c r="FQ399" s="479"/>
      <c r="FR399" s="451">
        <v>0</v>
      </c>
      <c r="FS399" s="451"/>
      <c r="FT399" s="451"/>
      <c r="FU399" s="451"/>
      <c r="FV399" s="451"/>
      <c r="FW399" s="451"/>
      <c r="FX399" s="451"/>
      <c r="FY399" s="451">
        <v>0</v>
      </c>
      <c r="FZ399" s="451"/>
      <c r="GA399" s="451"/>
      <c r="GB399" s="451"/>
      <c r="GC399" s="451"/>
      <c r="GD399" s="451"/>
      <c r="GE399" s="451"/>
      <c r="GF399" s="480">
        <f t="shared" si="216"/>
        <v>0</v>
      </c>
      <c r="GG399" s="480"/>
      <c r="GH399" s="480"/>
      <c r="GI399" s="480"/>
      <c r="GJ399" s="480"/>
      <c r="GK399" s="480"/>
      <c r="GL399" s="480"/>
      <c r="GM399" s="451">
        <v>0</v>
      </c>
      <c r="GN399" s="451"/>
      <c r="GO399" s="451"/>
      <c r="GP399" s="451"/>
      <c r="GQ399" s="451"/>
      <c r="GR399" s="451"/>
      <c r="GS399" s="451"/>
      <c r="GT399" s="480">
        <f t="shared" si="217"/>
        <v>0</v>
      </c>
      <c r="GU399" s="480"/>
      <c r="GV399" s="480"/>
      <c r="GW399" s="480"/>
      <c r="GX399" s="480"/>
      <c r="GY399" s="480"/>
      <c r="GZ399" s="480"/>
    </row>
    <row r="400" spans="2:208" ht="12.75" customHeight="1">
      <c r="B400" s="543" t="s">
        <v>659</v>
      </c>
      <c r="C400" s="544"/>
      <c r="D400" s="544"/>
      <c r="E400" s="544"/>
      <c r="F400" s="544"/>
      <c r="G400" s="544"/>
      <c r="H400" s="544"/>
      <c r="I400" s="544"/>
      <c r="J400" s="544"/>
      <c r="K400" s="544"/>
      <c r="L400" s="544"/>
      <c r="M400" s="544"/>
      <c r="N400" s="544"/>
      <c r="O400" s="544"/>
      <c r="P400" s="544"/>
      <c r="Q400" s="544"/>
      <c r="R400" s="544"/>
      <c r="S400" s="544"/>
      <c r="T400" s="544"/>
      <c r="U400" s="544"/>
      <c r="V400" s="544"/>
      <c r="W400" s="545"/>
      <c r="X400" s="451">
        <v>0</v>
      </c>
      <c r="Y400" s="451"/>
      <c r="Z400" s="451"/>
      <c r="AA400" s="451"/>
      <c r="AB400" s="451"/>
      <c r="AC400" s="451"/>
      <c r="AD400" s="451"/>
      <c r="AE400" s="451">
        <v>0</v>
      </c>
      <c r="AF400" s="451"/>
      <c r="AG400" s="451"/>
      <c r="AH400" s="451"/>
      <c r="AI400" s="451"/>
      <c r="AJ400" s="451"/>
      <c r="AK400" s="451"/>
      <c r="AL400" s="479">
        <f t="shared" si="210"/>
        <v>0</v>
      </c>
      <c r="AM400" s="479"/>
      <c r="AN400" s="479"/>
      <c r="AO400" s="479"/>
      <c r="AP400" s="479"/>
      <c r="AQ400" s="479"/>
      <c r="AR400" s="479"/>
      <c r="AS400" s="451">
        <v>0</v>
      </c>
      <c r="AT400" s="451"/>
      <c r="AU400" s="451"/>
      <c r="AV400" s="451"/>
      <c r="AW400" s="451"/>
      <c r="AX400" s="451"/>
      <c r="AY400" s="451"/>
      <c r="AZ400" s="92"/>
      <c r="BA400" s="92"/>
      <c r="BB400" s="451">
        <v>0</v>
      </c>
      <c r="BC400" s="451"/>
      <c r="BD400" s="451"/>
      <c r="BE400" s="451"/>
      <c r="BF400" s="451">
        <v>0</v>
      </c>
      <c r="BG400" s="451"/>
      <c r="BH400" s="451"/>
      <c r="BI400" s="451"/>
      <c r="BJ400" s="479">
        <f t="shared" si="211"/>
        <v>0</v>
      </c>
      <c r="BK400" s="479"/>
      <c r="BL400" s="479"/>
      <c r="BM400" s="479"/>
      <c r="BN400" s="479"/>
      <c r="BO400" s="479"/>
      <c r="BP400" s="479"/>
      <c r="BQ400" s="451">
        <v>0</v>
      </c>
      <c r="BR400" s="451"/>
      <c r="BS400" s="451"/>
      <c r="BT400" s="451"/>
      <c r="BU400" s="451"/>
      <c r="BV400" s="451"/>
      <c r="BW400" s="451"/>
      <c r="BX400" s="451">
        <v>0</v>
      </c>
      <c r="BY400" s="451"/>
      <c r="BZ400" s="451"/>
      <c r="CA400" s="451"/>
      <c r="CB400" s="451"/>
      <c r="CC400" s="451"/>
      <c r="CD400" s="451"/>
      <c r="CE400" s="480">
        <f t="shared" si="212"/>
        <v>0</v>
      </c>
      <c r="CF400" s="480"/>
      <c r="CG400" s="480"/>
      <c r="CH400" s="480"/>
      <c r="CI400" s="480"/>
      <c r="CJ400" s="480"/>
      <c r="CK400" s="480"/>
      <c r="CL400" s="451">
        <v>0</v>
      </c>
      <c r="CM400" s="451"/>
      <c r="CN400" s="451"/>
      <c r="CO400" s="451"/>
      <c r="CP400" s="451"/>
      <c r="CQ400" s="451"/>
      <c r="CR400" s="451"/>
      <c r="CS400" s="480">
        <f t="shared" si="213"/>
        <v>0</v>
      </c>
      <c r="CT400" s="480"/>
      <c r="CU400" s="480"/>
      <c r="CV400" s="480"/>
      <c r="CW400" s="480"/>
      <c r="CX400" s="480"/>
      <c r="CY400" s="480"/>
      <c r="DB400" s="543" t="s">
        <v>706</v>
      </c>
      <c r="DC400" s="544"/>
      <c r="DD400" s="544"/>
      <c r="DE400" s="544"/>
      <c r="DF400" s="544"/>
      <c r="DG400" s="544"/>
      <c r="DH400" s="544"/>
      <c r="DI400" s="544"/>
      <c r="DJ400" s="544"/>
      <c r="DK400" s="544"/>
      <c r="DL400" s="544"/>
      <c r="DM400" s="544"/>
      <c r="DN400" s="544"/>
      <c r="DO400" s="544"/>
      <c r="DP400" s="544"/>
      <c r="DQ400" s="544"/>
      <c r="DR400" s="544"/>
      <c r="DS400" s="544"/>
      <c r="DT400" s="544"/>
      <c r="DU400" s="544"/>
      <c r="DV400" s="544"/>
      <c r="DW400" s="545"/>
      <c r="DX400" s="451">
        <v>0</v>
      </c>
      <c r="DY400" s="451"/>
      <c r="DZ400" s="451"/>
      <c r="EA400" s="451"/>
      <c r="EB400" s="451"/>
      <c r="EC400" s="451"/>
      <c r="ED400" s="451"/>
      <c r="EE400" s="451">
        <v>0</v>
      </c>
      <c r="EF400" s="451"/>
      <c r="EG400" s="451"/>
      <c r="EH400" s="451"/>
      <c r="EI400" s="451"/>
      <c r="EJ400" s="451"/>
      <c r="EK400" s="451"/>
      <c r="EL400" s="479">
        <f t="shared" si="214"/>
        <v>0</v>
      </c>
      <c r="EM400" s="479"/>
      <c r="EN400" s="479"/>
      <c r="EO400" s="479"/>
      <c r="EP400" s="479"/>
      <c r="EQ400" s="479"/>
      <c r="ER400" s="479"/>
      <c r="ES400" s="451">
        <v>0</v>
      </c>
      <c r="ET400" s="451"/>
      <c r="EU400" s="451"/>
      <c r="EV400" s="451"/>
      <c r="EW400" s="451"/>
      <c r="EX400" s="451"/>
      <c r="EY400" s="451"/>
      <c r="EZ400" s="92"/>
      <c r="FA400" s="92"/>
      <c r="FB400" s="92"/>
      <c r="FC400" s="451">
        <v>0</v>
      </c>
      <c r="FD400" s="451"/>
      <c r="FE400" s="451"/>
      <c r="FF400" s="451"/>
      <c r="FG400" s="451">
        <v>0</v>
      </c>
      <c r="FH400" s="451"/>
      <c r="FI400" s="451"/>
      <c r="FJ400" s="451"/>
      <c r="FK400" s="479">
        <f t="shared" si="215"/>
        <v>0</v>
      </c>
      <c r="FL400" s="479"/>
      <c r="FM400" s="479"/>
      <c r="FN400" s="479"/>
      <c r="FO400" s="479"/>
      <c r="FP400" s="479"/>
      <c r="FQ400" s="479"/>
      <c r="FR400" s="451">
        <v>0</v>
      </c>
      <c r="FS400" s="451"/>
      <c r="FT400" s="451"/>
      <c r="FU400" s="451"/>
      <c r="FV400" s="451"/>
      <c r="FW400" s="451"/>
      <c r="FX400" s="451"/>
      <c r="FY400" s="451">
        <v>0</v>
      </c>
      <c r="FZ400" s="451"/>
      <c r="GA400" s="451"/>
      <c r="GB400" s="451"/>
      <c r="GC400" s="451"/>
      <c r="GD400" s="451"/>
      <c r="GE400" s="451"/>
      <c r="GF400" s="480">
        <f t="shared" si="216"/>
        <v>0</v>
      </c>
      <c r="GG400" s="480"/>
      <c r="GH400" s="480"/>
      <c r="GI400" s="480"/>
      <c r="GJ400" s="480"/>
      <c r="GK400" s="480"/>
      <c r="GL400" s="480"/>
      <c r="GM400" s="451">
        <v>0</v>
      </c>
      <c r="GN400" s="451"/>
      <c r="GO400" s="451"/>
      <c r="GP400" s="451"/>
      <c r="GQ400" s="451"/>
      <c r="GR400" s="451"/>
      <c r="GS400" s="451"/>
      <c r="GT400" s="480">
        <f t="shared" si="217"/>
        <v>0</v>
      </c>
      <c r="GU400" s="480"/>
      <c r="GV400" s="480"/>
      <c r="GW400" s="480"/>
      <c r="GX400" s="480"/>
      <c r="GY400" s="480"/>
      <c r="GZ400" s="480"/>
    </row>
    <row r="401" spans="2:208" ht="12.75" customHeight="1">
      <c r="B401" s="543" t="s">
        <v>660</v>
      </c>
      <c r="C401" s="544"/>
      <c r="D401" s="544"/>
      <c r="E401" s="544"/>
      <c r="F401" s="544"/>
      <c r="G401" s="544"/>
      <c r="H401" s="544"/>
      <c r="I401" s="544"/>
      <c r="J401" s="544"/>
      <c r="K401" s="544"/>
      <c r="L401" s="544"/>
      <c r="M401" s="544"/>
      <c r="N401" s="544"/>
      <c r="O401" s="544"/>
      <c r="P401" s="544"/>
      <c r="Q401" s="544"/>
      <c r="R401" s="544"/>
      <c r="S401" s="544"/>
      <c r="T401" s="544"/>
      <c r="U401" s="544"/>
      <c r="V401" s="544"/>
      <c r="W401" s="545"/>
      <c r="X401" s="451">
        <v>0</v>
      </c>
      <c r="Y401" s="451"/>
      <c r="Z401" s="451"/>
      <c r="AA401" s="451"/>
      <c r="AB401" s="451"/>
      <c r="AC401" s="451"/>
      <c r="AD401" s="451"/>
      <c r="AE401" s="451">
        <v>0</v>
      </c>
      <c r="AF401" s="451"/>
      <c r="AG401" s="451"/>
      <c r="AH401" s="451"/>
      <c r="AI401" s="451"/>
      <c r="AJ401" s="451"/>
      <c r="AK401" s="451"/>
      <c r="AL401" s="479">
        <f t="shared" si="210"/>
        <v>0</v>
      </c>
      <c r="AM401" s="479"/>
      <c r="AN401" s="479"/>
      <c r="AO401" s="479"/>
      <c r="AP401" s="479"/>
      <c r="AQ401" s="479"/>
      <c r="AR401" s="479"/>
      <c r="AS401" s="451">
        <v>0</v>
      </c>
      <c r="AT401" s="451"/>
      <c r="AU401" s="451"/>
      <c r="AV401" s="451"/>
      <c r="AW401" s="451"/>
      <c r="AX401" s="451"/>
      <c r="AY401" s="451"/>
      <c r="AZ401" s="92"/>
      <c r="BA401" s="92"/>
      <c r="BB401" s="451">
        <v>0</v>
      </c>
      <c r="BC401" s="451"/>
      <c r="BD401" s="451"/>
      <c r="BE401" s="451"/>
      <c r="BF401" s="451">
        <v>0</v>
      </c>
      <c r="BG401" s="451"/>
      <c r="BH401" s="451"/>
      <c r="BI401" s="451"/>
      <c r="BJ401" s="479">
        <f t="shared" si="211"/>
        <v>0</v>
      </c>
      <c r="BK401" s="479"/>
      <c r="BL401" s="479"/>
      <c r="BM401" s="479"/>
      <c r="BN401" s="479"/>
      <c r="BO401" s="479"/>
      <c r="BP401" s="479"/>
      <c r="BQ401" s="451">
        <v>0</v>
      </c>
      <c r="BR401" s="451"/>
      <c r="BS401" s="451"/>
      <c r="BT401" s="451"/>
      <c r="BU401" s="451"/>
      <c r="BV401" s="451"/>
      <c r="BW401" s="451"/>
      <c r="BX401" s="451">
        <v>0</v>
      </c>
      <c r="BY401" s="451"/>
      <c r="BZ401" s="451"/>
      <c r="CA401" s="451"/>
      <c r="CB401" s="451"/>
      <c r="CC401" s="451"/>
      <c r="CD401" s="451"/>
      <c r="CE401" s="480">
        <f t="shared" si="212"/>
        <v>0</v>
      </c>
      <c r="CF401" s="480"/>
      <c r="CG401" s="480"/>
      <c r="CH401" s="480"/>
      <c r="CI401" s="480"/>
      <c r="CJ401" s="480"/>
      <c r="CK401" s="480"/>
      <c r="CL401" s="451">
        <v>0</v>
      </c>
      <c r="CM401" s="451"/>
      <c r="CN401" s="451"/>
      <c r="CO401" s="451"/>
      <c r="CP401" s="451"/>
      <c r="CQ401" s="451"/>
      <c r="CR401" s="451"/>
      <c r="CS401" s="480">
        <f t="shared" si="213"/>
        <v>0</v>
      </c>
      <c r="CT401" s="480"/>
      <c r="CU401" s="480"/>
      <c r="CV401" s="480"/>
      <c r="CW401" s="480"/>
      <c r="CX401" s="480"/>
      <c r="CY401" s="480"/>
      <c r="DB401" s="543" t="s">
        <v>707</v>
      </c>
      <c r="DC401" s="544"/>
      <c r="DD401" s="544"/>
      <c r="DE401" s="544"/>
      <c r="DF401" s="544"/>
      <c r="DG401" s="544"/>
      <c r="DH401" s="544"/>
      <c r="DI401" s="544"/>
      <c r="DJ401" s="544"/>
      <c r="DK401" s="544"/>
      <c r="DL401" s="544"/>
      <c r="DM401" s="544"/>
      <c r="DN401" s="544"/>
      <c r="DO401" s="544"/>
      <c r="DP401" s="544"/>
      <c r="DQ401" s="544"/>
      <c r="DR401" s="544"/>
      <c r="DS401" s="544"/>
      <c r="DT401" s="544"/>
      <c r="DU401" s="544"/>
      <c r="DV401" s="544"/>
      <c r="DW401" s="545"/>
      <c r="DX401" s="451">
        <v>0</v>
      </c>
      <c r="DY401" s="451"/>
      <c r="DZ401" s="451"/>
      <c r="EA401" s="451"/>
      <c r="EB401" s="451"/>
      <c r="EC401" s="451"/>
      <c r="ED401" s="451"/>
      <c r="EE401" s="451">
        <v>0</v>
      </c>
      <c r="EF401" s="451"/>
      <c r="EG401" s="451"/>
      <c r="EH401" s="451"/>
      <c r="EI401" s="451"/>
      <c r="EJ401" s="451"/>
      <c r="EK401" s="451"/>
      <c r="EL401" s="479">
        <f t="shared" si="214"/>
        <v>0</v>
      </c>
      <c r="EM401" s="479"/>
      <c r="EN401" s="479"/>
      <c r="EO401" s="479"/>
      <c r="EP401" s="479"/>
      <c r="EQ401" s="479"/>
      <c r="ER401" s="479"/>
      <c r="ES401" s="451">
        <v>0</v>
      </c>
      <c r="ET401" s="451"/>
      <c r="EU401" s="451"/>
      <c r="EV401" s="451"/>
      <c r="EW401" s="451"/>
      <c r="EX401" s="451"/>
      <c r="EY401" s="451"/>
      <c r="EZ401" s="92"/>
      <c r="FA401" s="92"/>
      <c r="FB401" s="92"/>
      <c r="FC401" s="451">
        <v>0</v>
      </c>
      <c r="FD401" s="451"/>
      <c r="FE401" s="451"/>
      <c r="FF401" s="451"/>
      <c r="FG401" s="451">
        <v>0</v>
      </c>
      <c r="FH401" s="451"/>
      <c r="FI401" s="451"/>
      <c r="FJ401" s="451"/>
      <c r="FK401" s="479">
        <f t="shared" si="215"/>
        <v>0</v>
      </c>
      <c r="FL401" s="479"/>
      <c r="FM401" s="479"/>
      <c r="FN401" s="479"/>
      <c r="FO401" s="479"/>
      <c r="FP401" s="479"/>
      <c r="FQ401" s="479"/>
      <c r="FR401" s="451">
        <v>0</v>
      </c>
      <c r="FS401" s="451"/>
      <c r="FT401" s="451"/>
      <c r="FU401" s="451"/>
      <c r="FV401" s="451"/>
      <c r="FW401" s="451"/>
      <c r="FX401" s="451"/>
      <c r="FY401" s="451">
        <v>0</v>
      </c>
      <c r="FZ401" s="451"/>
      <c r="GA401" s="451"/>
      <c r="GB401" s="451"/>
      <c r="GC401" s="451"/>
      <c r="GD401" s="451"/>
      <c r="GE401" s="451"/>
      <c r="GF401" s="480">
        <f t="shared" si="216"/>
        <v>0</v>
      </c>
      <c r="GG401" s="480"/>
      <c r="GH401" s="480"/>
      <c r="GI401" s="480"/>
      <c r="GJ401" s="480"/>
      <c r="GK401" s="480"/>
      <c r="GL401" s="480"/>
      <c r="GM401" s="451">
        <v>0</v>
      </c>
      <c r="GN401" s="451"/>
      <c r="GO401" s="451"/>
      <c r="GP401" s="451"/>
      <c r="GQ401" s="451"/>
      <c r="GR401" s="451"/>
      <c r="GS401" s="451"/>
      <c r="GT401" s="480">
        <f t="shared" si="217"/>
        <v>0</v>
      </c>
      <c r="GU401" s="480"/>
      <c r="GV401" s="480"/>
      <c r="GW401" s="480"/>
      <c r="GX401" s="480"/>
      <c r="GY401" s="480"/>
      <c r="GZ401" s="480"/>
    </row>
    <row r="402" spans="2:208" ht="12.75" customHeight="1">
      <c r="B402" s="540" t="s">
        <v>661</v>
      </c>
      <c r="C402" s="541"/>
      <c r="D402" s="541"/>
      <c r="E402" s="541"/>
      <c r="F402" s="541"/>
      <c r="G402" s="541"/>
      <c r="H402" s="541"/>
      <c r="I402" s="541"/>
      <c r="J402" s="541"/>
      <c r="K402" s="541"/>
      <c r="L402" s="541"/>
      <c r="M402" s="541"/>
      <c r="N402" s="541"/>
      <c r="O402" s="541"/>
      <c r="P402" s="541"/>
      <c r="Q402" s="541"/>
      <c r="R402" s="541"/>
      <c r="S402" s="541"/>
      <c r="T402" s="541"/>
      <c r="U402" s="541"/>
      <c r="V402" s="541"/>
      <c r="W402" s="542"/>
      <c r="X402" s="451">
        <v>0</v>
      </c>
      <c r="Y402" s="451"/>
      <c r="Z402" s="451"/>
      <c r="AA402" s="451"/>
      <c r="AB402" s="451"/>
      <c r="AC402" s="451"/>
      <c r="AD402" s="451"/>
      <c r="AE402" s="451">
        <v>0</v>
      </c>
      <c r="AF402" s="451"/>
      <c r="AG402" s="451"/>
      <c r="AH402" s="451"/>
      <c r="AI402" s="451"/>
      <c r="AJ402" s="451"/>
      <c r="AK402" s="451"/>
      <c r="AL402" s="479">
        <f t="shared" si="210"/>
        <v>0</v>
      </c>
      <c r="AM402" s="479"/>
      <c r="AN402" s="479"/>
      <c r="AO402" s="479"/>
      <c r="AP402" s="479"/>
      <c r="AQ402" s="479"/>
      <c r="AR402" s="479"/>
      <c r="AS402" s="451">
        <v>0</v>
      </c>
      <c r="AT402" s="451"/>
      <c r="AU402" s="451"/>
      <c r="AV402" s="451"/>
      <c r="AW402" s="451"/>
      <c r="AX402" s="451"/>
      <c r="AY402" s="451"/>
      <c r="AZ402" s="92"/>
      <c r="BA402" s="92"/>
      <c r="BB402" s="451">
        <v>0</v>
      </c>
      <c r="BC402" s="451"/>
      <c r="BD402" s="451"/>
      <c r="BE402" s="451"/>
      <c r="BF402" s="451">
        <v>0</v>
      </c>
      <c r="BG402" s="451"/>
      <c r="BH402" s="451"/>
      <c r="BI402" s="451"/>
      <c r="BJ402" s="479">
        <f t="shared" si="211"/>
        <v>0</v>
      </c>
      <c r="BK402" s="479"/>
      <c r="BL402" s="479"/>
      <c r="BM402" s="479"/>
      <c r="BN402" s="479"/>
      <c r="BO402" s="479"/>
      <c r="BP402" s="479"/>
      <c r="BQ402" s="451">
        <v>0</v>
      </c>
      <c r="BR402" s="451"/>
      <c r="BS402" s="451"/>
      <c r="BT402" s="451"/>
      <c r="BU402" s="451"/>
      <c r="BV402" s="451"/>
      <c r="BW402" s="451"/>
      <c r="BX402" s="451">
        <v>0</v>
      </c>
      <c r="BY402" s="451"/>
      <c r="BZ402" s="451"/>
      <c r="CA402" s="451"/>
      <c r="CB402" s="451"/>
      <c r="CC402" s="451"/>
      <c r="CD402" s="451"/>
      <c r="CE402" s="480">
        <f t="shared" si="212"/>
        <v>0</v>
      </c>
      <c r="CF402" s="480"/>
      <c r="CG402" s="480"/>
      <c r="CH402" s="480"/>
      <c r="CI402" s="480"/>
      <c r="CJ402" s="480"/>
      <c r="CK402" s="480"/>
      <c r="CL402" s="451">
        <v>0</v>
      </c>
      <c r="CM402" s="451"/>
      <c r="CN402" s="451"/>
      <c r="CO402" s="451"/>
      <c r="CP402" s="451"/>
      <c r="CQ402" s="451"/>
      <c r="CR402" s="451"/>
      <c r="CS402" s="480">
        <f t="shared" si="213"/>
        <v>0</v>
      </c>
      <c r="CT402" s="480"/>
      <c r="CU402" s="480"/>
      <c r="CV402" s="480"/>
      <c r="CW402" s="480"/>
      <c r="CX402" s="480"/>
      <c r="CY402" s="480"/>
      <c r="DB402" s="543" t="s">
        <v>708</v>
      </c>
      <c r="DC402" s="544"/>
      <c r="DD402" s="544"/>
      <c r="DE402" s="544"/>
      <c r="DF402" s="544"/>
      <c r="DG402" s="544"/>
      <c r="DH402" s="544"/>
      <c r="DI402" s="544"/>
      <c r="DJ402" s="544"/>
      <c r="DK402" s="544"/>
      <c r="DL402" s="544"/>
      <c r="DM402" s="544"/>
      <c r="DN402" s="544"/>
      <c r="DO402" s="544"/>
      <c r="DP402" s="544"/>
      <c r="DQ402" s="544"/>
      <c r="DR402" s="544"/>
      <c r="DS402" s="544"/>
      <c r="DT402" s="544"/>
      <c r="DU402" s="544"/>
      <c r="DV402" s="544"/>
      <c r="DW402" s="545"/>
      <c r="DX402" s="451">
        <v>0</v>
      </c>
      <c r="DY402" s="451"/>
      <c r="DZ402" s="451"/>
      <c r="EA402" s="451"/>
      <c r="EB402" s="451"/>
      <c r="EC402" s="451"/>
      <c r="ED402" s="451"/>
      <c r="EE402" s="451">
        <v>0</v>
      </c>
      <c r="EF402" s="451"/>
      <c r="EG402" s="451"/>
      <c r="EH402" s="451"/>
      <c r="EI402" s="451"/>
      <c r="EJ402" s="451"/>
      <c r="EK402" s="451"/>
      <c r="EL402" s="479">
        <f t="shared" si="214"/>
        <v>0</v>
      </c>
      <c r="EM402" s="479"/>
      <c r="EN402" s="479"/>
      <c r="EO402" s="479"/>
      <c r="EP402" s="479"/>
      <c r="EQ402" s="479"/>
      <c r="ER402" s="479"/>
      <c r="ES402" s="451">
        <v>0</v>
      </c>
      <c r="ET402" s="451"/>
      <c r="EU402" s="451"/>
      <c r="EV402" s="451"/>
      <c r="EW402" s="451"/>
      <c r="EX402" s="451"/>
      <c r="EY402" s="451"/>
      <c r="EZ402" s="92"/>
      <c r="FA402" s="92"/>
      <c r="FB402" s="92"/>
      <c r="FC402" s="451">
        <v>0</v>
      </c>
      <c r="FD402" s="451"/>
      <c r="FE402" s="451"/>
      <c r="FF402" s="451"/>
      <c r="FG402" s="451">
        <v>0</v>
      </c>
      <c r="FH402" s="451"/>
      <c r="FI402" s="451"/>
      <c r="FJ402" s="451"/>
      <c r="FK402" s="479">
        <f t="shared" si="215"/>
        <v>0</v>
      </c>
      <c r="FL402" s="479"/>
      <c r="FM402" s="479"/>
      <c r="FN402" s="479"/>
      <c r="FO402" s="479"/>
      <c r="FP402" s="479"/>
      <c r="FQ402" s="479"/>
      <c r="FR402" s="451">
        <v>0</v>
      </c>
      <c r="FS402" s="451"/>
      <c r="FT402" s="451"/>
      <c r="FU402" s="451"/>
      <c r="FV402" s="451"/>
      <c r="FW402" s="451"/>
      <c r="FX402" s="451"/>
      <c r="FY402" s="451">
        <v>0</v>
      </c>
      <c r="FZ402" s="451"/>
      <c r="GA402" s="451"/>
      <c r="GB402" s="451"/>
      <c r="GC402" s="451"/>
      <c r="GD402" s="451"/>
      <c r="GE402" s="451"/>
      <c r="GF402" s="480">
        <f t="shared" si="216"/>
        <v>0</v>
      </c>
      <c r="GG402" s="480"/>
      <c r="GH402" s="480"/>
      <c r="GI402" s="480"/>
      <c r="GJ402" s="480"/>
      <c r="GK402" s="480"/>
      <c r="GL402" s="480"/>
      <c r="GM402" s="451">
        <v>0</v>
      </c>
      <c r="GN402" s="451"/>
      <c r="GO402" s="451"/>
      <c r="GP402" s="451"/>
      <c r="GQ402" s="451"/>
      <c r="GR402" s="451"/>
      <c r="GS402" s="451"/>
      <c r="GT402" s="480">
        <f t="shared" si="217"/>
        <v>0</v>
      </c>
      <c r="GU402" s="480"/>
      <c r="GV402" s="480"/>
      <c r="GW402" s="480"/>
      <c r="GX402" s="480"/>
      <c r="GY402" s="480"/>
      <c r="GZ402" s="480"/>
    </row>
    <row r="403" spans="2:208" ht="12.75" customHeight="1" thickBot="1">
      <c r="B403" s="511" t="s">
        <v>662</v>
      </c>
      <c r="C403" s="512"/>
      <c r="D403" s="512"/>
      <c r="E403" s="512"/>
      <c r="F403" s="512"/>
      <c r="G403" s="512"/>
      <c r="H403" s="512"/>
      <c r="I403" s="512"/>
      <c r="J403" s="512"/>
      <c r="K403" s="512"/>
      <c r="L403" s="512"/>
      <c r="M403" s="512"/>
      <c r="N403" s="512"/>
      <c r="O403" s="512"/>
      <c r="P403" s="512"/>
      <c r="Q403" s="512"/>
      <c r="R403" s="512"/>
      <c r="S403" s="512"/>
      <c r="T403" s="512"/>
      <c r="U403" s="512"/>
      <c r="V403" s="512"/>
      <c r="W403" s="435"/>
      <c r="X403" s="447">
        <f>SUM(X395:AD402)</f>
        <v>0</v>
      </c>
      <c r="Y403" s="447"/>
      <c r="Z403" s="447"/>
      <c r="AA403" s="447"/>
      <c r="AB403" s="447"/>
      <c r="AC403" s="447"/>
      <c r="AD403" s="447"/>
      <c r="AE403" s="447">
        <f>SUM(AE395:AK402)</f>
        <v>0</v>
      </c>
      <c r="AF403" s="447"/>
      <c r="AG403" s="447"/>
      <c r="AH403" s="447"/>
      <c r="AI403" s="447"/>
      <c r="AJ403" s="447"/>
      <c r="AK403" s="447"/>
      <c r="AL403" s="447">
        <f>SUM(AL395:AR402)</f>
        <v>0</v>
      </c>
      <c r="AM403" s="447"/>
      <c r="AN403" s="447"/>
      <c r="AO403" s="447"/>
      <c r="AP403" s="447"/>
      <c r="AQ403" s="447"/>
      <c r="AR403" s="447"/>
      <c r="AS403" s="447">
        <f>SUM(AS395:AY402)</f>
        <v>0</v>
      </c>
      <c r="AT403" s="447"/>
      <c r="AU403" s="447"/>
      <c r="AV403" s="447"/>
      <c r="AW403" s="447"/>
      <c r="AX403" s="447"/>
      <c r="AY403" s="447"/>
      <c r="BB403" s="447">
        <f>SUM(BB395:BE402)</f>
        <v>0</v>
      </c>
      <c r="BC403" s="447"/>
      <c r="BD403" s="447"/>
      <c r="BE403" s="447"/>
      <c r="BF403" s="447">
        <f>SUM(BF395:BI402)</f>
        <v>0</v>
      </c>
      <c r="BG403" s="447"/>
      <c r="BH403" s="447"/>
      <c r="BI403" s="447"/>
      <c r="BJ403" s="447">
        <f>SUM(BJ395:BP402)</f>
        <v>0</v>
      </c>
      <c r="BK403" s="447"/>
      <c r="BL403" s="447"/>
      <c r="BM403" s="447"/>
      <c r="BN403" s="447"/>
      <c r="BO403" s="447"/>
      <c r="BP403" s="447"/>
      <c r="BQ403" s="447">
        <f>SUM(BQ395:BW402)</f>
        <v>0</v>
      </c>
      <c r="BR403" s="447"/>
      <c r="BS403" s="447"/>
      <c r="BT403" s="447"/>
      <c r="BU403" s="447"/>
      <c r="BV403" s="447"/>
      <c r="BW403" s="447"/>
      <c r="BX403" s="447">
        <f>SUM(BX395:CD402)</f>
        <v>0</v>
      </c>
      <c r="BY403" s="447"/>
      <c r="BZ403" s="447"/>
      <c r="CA403" s="447"/>
      <c r="CB403" s="447"/>
      <c r="CC403" s="447"/>
      <c r="CD403" s="447"/>
      <c r="CE403" s="447">
        <f>SUM(CE395:CK402)</f>
        <v>0</v>
      </c>
      <c r="CF403" s="447"/>
      <c r="CG403" s="447"/>
      <c r="CH403" s="447"/>
      <c r="CI403" s="447"/>
      <c r="CJ403" s="447"/>
      <c r="CK403" s="447"/>
      <c r="CL403" s="447">
        <f>SUM(CL395:CR402)</f>
        <v>0</v>
      </c>
      <c r="CM403" s="447"/>
      <c r="CN403" s="447"/>
      <c r="CO403" s="447"/>
      <c r="CP403" s="447"/>
      <c r="CQ403" s="447"/>
      <c r="CR403" s="447"/>
      <c r="CS403" s="447">
        <f>SUM(CS395:CY402)</f>
        <v>0</v>
      </c>
      <c r="CT403" s="447"/>
      <c r="CU403" s="447"/>
      <c r="CV403" s="447"/>
      <c r="CW403" s="447"/>
      <c r="CX403" s="447"/>
      <c r="CY403" s="447"/>
      <c r="DB403" s="543" t="s">
        <v>709</v>
      </c>
      <c r="DC403" s="544"/>
      <c r="DD403" s="544"/>
      <c r="DE403" s="544"/>
      <c r="DF403" s="544"/>
      <c r="DG403" s="544"/>
      <c r="DH403" s="544"/>
      <c r="DI403" s="544"/>
      <c r="DJ403" s="544"/>
      <c r="DK403" s="544"/>
      <c r="DL403" s="544"/>
      <c r="DM403" s="544"/>
      <c r="DN403" s="544"/>
      <c r="DO403" s="544"/>
      <c r="DP403" s="544"/>
      <c r="DQ403" s="544"/>
      <c r="DR403" s="544"/>
      <c r="DS403" s="544"/>
      <c r="DT403" s="544"/>
      <c r="DU403" s="544"/>
      <c r="DV403" s="544"/>
      <c r="DW403" s="545"/>
      <c r="DX403" s="451">
        <v>0</v>
      </c>
      <c r="DY403" s="451"/>
      <c r="DZ403" s="451"/>
      <c r="EA403" s="451"/>
      <c r="EB403" s="451"/>
      <c r="EC403" s="451"/>
      <c r="ED403" s="451"/>
      <c r="EE403" s="451">
        <v>0</v>
      </c>
      <c r="EF403" s="451"/>
      <c r="EG403" s="451"/>
      <c r="EH403" s="451"/>
      <c r="EI403" s="451"/>
      <c r="EJ403" s="451"/>
      <c r="EK403" s="451"/>
      <c r="EL403" s="479">
        <f t="shared" si="214"/>
        <v>0</v>
      </c>
      <c r="EM403" s="479"/>
      <c r="EN403" s="479"/>
      <c r="EO403" s="479"/>
      <c r="EP403" s="479"/>
      <c r="EQ403" s="479"/>
      <c r="ER403" s="479"/>
      <c r="ES403" s="451">
        <v>0</v>
      </c>
      <c r="ET403" s="451"/>
      <c r="EU403" s="451"/>
      <c r="EV403" s="451"/>
      <c r="EW403" s="451"/>
      <c r="EX403" s="451"/>
      <c r="EY403" s="451"/>
      <c r="EZ403" s="92"/>
      <c r="FA403" s="92"/>
      <c r="FB403" s="92"/>
      <c r="FC403" s="451">
        <v>0</v>
      </c>
      <c r="FD403" s="451"/>
      <c r="FE403" s="451"/>
      <c r="FF403" s="451"/>
      <c r="FG403" s="451">
        <v>0</v>
      </c>
      <c r="FH403" s="451"/>
      <c r="FI403" s="451"/>
      <c r="FJ403" s="451"/>
      <c r="FK403" s="479">
        <f t="shared" si="215"/>
        <v>0</v>
      </c>
      <c r="FL403" s="479"/>
      <c r="FM403" s="479"/>
      <c r="FN403" s="479"/>
      <c r="FO403" s="479"/>
      <c r="FP403" s="479"/>
      <c r="FQ403" s="479"/>
      <c r="FR403" s="451">
        <v>0</v>
      </c>
      <c r="FS403" s="451"/>
      <c r="FT403" s="451"/>
      <c r="FU403" s="451"/>
      <c r="FV403" s="451"/>
      <c r="FW403" s="451"/>
      <c r="FX403" s="451"/>
      <c r="FY403" s="451">
        <v>0</v>
      </c>
      <c r="FZ403" s="451"/>
      <c r="GA403" s="451"/>
      <c r="GB403" s="451"/>
      <c r="GC403" s="451"/>
      <c r="GD403" s="451"/>
      <c r="GE403" s="451"/>
      <c r="GF403" s="480">
        <f t="shared" si="216"/>
        <v>0</v>
      </c>
      <c r="GG403" s="480"/>
      <c r="GH403" s="480"/>
      <c r="GI403" s="480"/>
      <c r="GJ403" s="480"/>
      <c r="GK403" s="480"/>
      <c r="GL403" s="480"/>
      <c r="GM403" s="451">
        <v>0</v>
      </c>
      <c r="GN403" s="451"/>
      <c r="GO403" s="451"/>
      <c r="GP403" s="451"/>
      <c r="GQ403" s="451"/>
      <c r="GR403" s="451"/>
      <c r="GS403" s="451"/>
      <c r="GT403" s="480">
        <f t="shared" si="217"/>
        <v>0</v>
      </c>
      <c r="GU403" s="480"/>
      <c r="GV403" s="480"/>
      <c r="GW403" s="480"/>
      <c r="GX403" s="480"/>
      <c r="GY403" s="480"/>
      <c r="GZ403" s="480"/>
    </row>
    <row r="404" spans="2:208" ht="12.75" customHeight="1" thickTop="1" thickBot="1">
      <c r="B404" s="546" t="str">
        <f>Coversheets!$B$51</f>
        <v>S.A.&amp;I. Form 2641R99 Entity: Type in Name of City City, 99</v>
      </c>
      <c r="C404" s="546"/>
      <c r="D404" s="546"/>
      <c r="E404" s="546"/>
      <c r="F404" s="546"/>
      <c r="G404" s="546"/>
      <c r="H404" s="546"/>
      <c r="I404" s="546"/>
      <c r="J404" s="546"/>
      <c r="K404" s="546"/>
      <c r="L404" s="546"/>
      <c r="M404" s="546"/>
      <c r="N404" s="546"/>
      <c r="O404" s="546"/>
      <c r="P404" s="546"/>
      <c r="Q404" s="546"/>
      <c r="R404" s="546"/>
      <c r="S404" s="546"/>
      <c r="T404" s="546"/>
      <c r="U404" s="546"/>
      <c r="V404" s="546"/>
      <c r="W404" s="546"/>
      <c r="X404" s="475"/>
      <c r="Y404" s="475"/>
      <c r="Z404" s="475"/>
      <c r="AA404" s="475"/>
      <c r="AB404" s="475"/>
      <c r="AC404" s="475"/>
      <c r="AD404" s="475"/>
      <c r="AE404" s="475"/>
      <c r="AF404" s="475"/>
      <c r="AG404" s="475"/>
      <c r="AH404" s="475"/>
      <c r="AI404" s="475"/>
      <c r="AJ404" s="475"/>
      <c r="AK404" s="475"/>
      <c r="AL404" s="476">
        <v>39602.338656597225</v>
      </c>
      <c r="AM404" s="476"/>
      <c r="AN404" s="476"/>
      <c r="AO404" s="476"/>
      <c r="AP404" s="476"/>
      <c r="AQ404" s="476"/>
      <c r="AR404" s="476"/>
      <c r="AS404" s="476"/>
      <c r="AT404" s="476"/>
      <c r="AU404" s="476"/>
      <c r="AV404" s="476"/>
      <c r="AW404" s="476"/>
      <c r="AX404" s="476"/>
      <c r="AY404" s="476"/>
      <c r="BB404" s="93"/>
      <c r="BC404" s="25" t="str">
        <f>Coversheets!$B$51</f>
        <v>S.A.&amp;I. Form 2641R99 Entity: Type in Name of City City, 99</v>
      </c>
      <c r="BD404" s="93"/>
      <c r="BE404" s="93"/>
      <c r="BF404" s="93"/>
      <c r="BG404" s="93"/>
      <c r="BH404" s="93"/>
      <c r="BI404" s="93"/>
      <c r="BJ404" s="93"/>
      <c r="BK404" s="93"/>
      <c r="BL404" s="93"/>
      <c r="BM404" s="93"/>
      <c r="BN404" s="93"/>
      <c r="BO404" s="93"/>
      <c r="BP404" s="93"/>
      <c r="BQ404" s="93"/>
      <c r="BR404" s="93"/>
      <c r="BS404" s="93"/>
      <c r="BT404" s="93"/>
      <c r="BU404" s="93"/>
      <c r="BV404" s="93"/>
      <c r="BW404" s="93"/>
      <c r="BX404" s="475"/>
      <c r="BY404" s="475"/>
      <c r="BZ404" s="475"/>
      <c r="CA404" s="475"/>
      <c r="CB404" s="475"/>
      <c r="CC404" s="475"/>
      <c r="CD404" s="475"/>
      <c r="CE404" s="475"/>
      <c r="CF404" s="475"/>
      <c r="CG404" s="475"/>
      <c r="CH404" s="475"/>
      <c r="CI404" s="475"/>
      <c r="CJ404" s="475"/>
      <c r="CK404" s="475"/>
      <c r="CL404" s="476">
        <v>39602.338656597225</v>
      </c>
      <c r="CM404" s="476"/>
      <c r="CN404" s="476"/>
      <c r="CO404" s="476"/>
      <c r="CP404" s="476"/>
      <c r="CQ404" s="476"/>
      <c r="CR404" s="476"/>
      <c r="CS404" s="476"/>
      <c r="CT404" s="476"/>
      <c r="CU404" s="476"/>
      <c r="CV404" s="476"/>
      <c r="CW404" s="476"/>
      <c r="CX404" s="476"/>
      <c r="CY404" s="476"/>
      <c r="DB404" s="511" t="s">
        <v>710</v>
      </c>
      <c r="DC404" s="512"/>
      <c r="DD404" s="512"/>
      <c r="DE404" s="512"/>
      <c r="DF404" s="512"/>
      <c r="DG404" s="512"/>
      <c r="DH404" s="512"/>
      <c r="DI404" s="512"/>
      <c r="DJ404" s="512"/>
      <c r="DK404" s="512"/>
      <c r="DL404" s="512"/>
      <c r="DM404" s="512"/>
      <c r="DN404" s="512"/>
      <c r="DO404" s="512"/>
      <c r="DP404" s="512"/>
      <c r="DQ404" s="512"/>
      <c r="DR404" s="512"/>
      <c r="DS404" s="512"/>
      <c r="DT404" s="512"/>
      <c r="DU404" s="512"/>
      <c r="DV404" s="512"/>
      <c r="DW404" s="435"/>
      <c r="DX404" s="447">
        <f>SUM(DX396:ED403)</f>
        <v>0</v>
      </c>
      <c r="DY404" s="447"/>
      <c r="DZ404" s="447"/>
      <c r="EA404" s="447"/>
      <c r="EB404" s="447"/>
      <c r="EC404" s="447"/>
      <c r="ED404" s="447"/>
      <c r="EE404" s="447">
        <f>SUM(EE396:EK403)</f>
        <v>0</v>
      </c>
      <c r="EF404" s="447"/>
      <c r="EG404" s="447"/>
      <c r="EH404" s="447"/>
      <c r="EI404" s="447"/>
      <c r="EJ404" s="447"/>
      <c r="EK404" s="447"/>
      <c r="EL404" s="447">
        <f>SUM(EL396:ER403)</f>
        <v>0</v>
      </c>
      <c r="EM404" s="447"/>
      <c r="EN404" s="447"/>
      <c r="EO404" s="447"/>
      <c r="EP404" s="447"/>
      <c r="EQ404" s="447"/>
      <c r="ER404" s="447"/>
      <c r="ES404" s="447">
        <f>SUM(ES396:EY403)</f>
        <v>0</v>
      </c>
      <c r="ET404" s="447"/>
      <c r="EU404" s="447"/>
      <c r="EV404" s="447"/>
      <c r="EW404" s="447"/>
      <c r="EX404" s="447"/>
      <c r="EY404" s="447"/>
      <c r="FC404" s="447">
        <f>SUM(FC396:FF403)</f>
        <v>0</v>
      </c>
      <c r="FD404" s="447"/>
      <c r="FE404" s="447"/>
      <c r="FF404" s="447"/>
      <c r="FG404" s="447">
        <f>SUM(FG396:FJ403)</f>
        <v>0</v>
      </c>
      <c r="FH404" s="447"/>
      <c r="FI404" s="447"/>
      <c r="FJ404" s="447"/>
      <c r="FK404" s="447">
        <f>SUM(FK396:FQ403)</f>
        <v>0</v>
      </c>
      <c r="FL404" s="447"/>
      <c r="FM404" s="447"/>
      <c r="FN404" s="447"/>
      <c r="FO404" s="447"/>
      <c r="FP404" s="447"/>
      <c r="FQ404" s="447"/>
      <c r="FR404" s="447">
        <f>SUM(FR396:FX403)</f>
        <v>0</v>
      </c>
      <c r="FS404" s="447"/>
      <c r="FT404" s="447"/>
      <c r="FU404" s="447"/>
      <c r="FV404" s="447"/>
      <c r="FW404" s="447"/>
      <c r="FX404" s="447"/>
      <c r="FY404" s="447">
        <f>SUM(FY396:GE403)</f>
        <v>0</v>
      </c>
      <c r="FZ404" s="447"/>
      <c r="GA404" s="447"/>
      <c r="GB404" s="447"/>
      <c r="GC404" s="447"/>
      <c r="GD404" s="447"/>
      <c r="GE404" s="447"/>
      <c r="GF404" s="447">
        <f>SUM(GF396:GL403)</f>
        <v>0</v>
      </c>
      <c r="GG404" s="447"/>
      <c r="GH404" s="447"/>
      <c r="GI404" s="447"/>
      <c r="GJ404" s="447"/>
      <c r="GK404" s="447"/>
      <c r="GL404" s="447"/>
      <c r="GM404" s="447">
        <f>SUM(GM396:GS403)</f>
        <v>0</v>
      </c>
      <c r="GN404" s="447"/>
      <c r="GO404" s="447"/>
      <c r="GP404" s="447"/>
      <c r="GQ404" s="447"/>
      <c r="GR404" s="447"/>
      <c r="GS404" s="447"/>
      <c r="GT404" s="447">
        <f>SUM(GT396:GZ403)</f>
        <v>0</v>
      </c>
      <c r="GU404" s="447"/>
      <c r="GV404" s="447"/>
      <c r="GW404" s="447"/>
      <c r="GX404" s="447"/>
      <c r="GY404" s="447"/>
      <c r="GZ404" s="447"/>
    </row>
    <row r="405" spans="2:208" ht="12.75" customHeight="1" thickTop="1">
      <c r="DB405" s="16" t="str">
        <f>Coversheets!$B$51</f>
        <v>S.A.&amp;I. Form 2641R99 Entity: Type in Name of City City, 99</v>
      </c>
      <c r="EQ405" s="446">
        <f ca="1">$AP$52</f>
        <v>41499.346880902776</v>
      </c>
      <c r="ER405" s="446"/>
      <c r="ES405" s="446"/>
      <c r="ET405" s="446"/>
      <c r="EU405" s="446"/>
      <c r="EV405" s="446"/>
      <c r="EW405" s="446"/>
      <c r="EX405" s="446"/>
      <c r="EY405" s="446"/>
      <c r="FD405" s="25" t="str">
        <f>Coversheets!$B$51</f>
        <v>S.A.&amp;I. Form 2641R99 Entity: Type in Name of City City, 99</v>
      </c>
      <c r="GR405" s="446">
        <f ca="1">$AP$52</f>
        <v>41499.346880902776</v>
      </c>
      <c r="GS405" s="446"/>
      <c r="GT405" s="446"/>
      <c r="GU405" s="446"/>
      <c r="GV405" s="446"/>
      <c r="GW405" s="446"/>
      <c r="GX405" s="446"/>
      <c r="GY405" s="446"/>
      <c r="GZ405" s="446"/>
    </row>
    <row r="406" spans="2:208" ht="11.25" customHeight="1">
      <c r="B406" s="498" t="str">
        <f>$B$59</f>
        <v>GENERAL FUND ACCOUNTS COVERING THE PERIOD JULY 1, 2011, to JUNE 30, 2012</v>
      </c>
      <c r="C406" s="498"/>
      <c r="D406" s="498"/>
      <c r="E406" s="498"/>
      <c r="F406" s="498"/>
      <c r="G406" s="498"/>
      <c r="H406" s="498"/>
      <c r="I406" s="498"/>
      <c r="J406" s="498"/>
      <c r="K406" s="498"/>
      <c r="L406" s="498"/>
      <c r="M406" s="498"/>
      <c r="N406" s="498"/>
      <c r="O406" s="498"/>
      <c r="P406" s="498"/>
      <c r="Q406" s="498"/>
      <c r="R406" s="498"/>
      <c r="S406" s="498"/>
      <c r="T406" s="498"/>
      <c r="U406" s="498"/>
      <c r="V406" s="498"/>
      <c r="W406" s="498"/>
      <c r="X406" s="498"/>
      <c r="Y406" s="498"/>
      <c r="Z406" s="498"/>
      <c r="AA406" s="498"/>
      <c r="AB406" s="498"/>
      <c r="AC406" s="498"/>
      <c r="AD406" s="498"/>
      <c r="AE406" s="498"/>
      <c r="AF406" s="498"/>
      <c r="AG406" s="498"/>
      <c r="AH406" s="498"/>
      <c r="AI406" s="498"/>
      <c r="AJ406" s="498"/>
      <c r="AK406" s="498"/>
      <c r="AL406" s="498"/>
      <c r="AM406" s="498"/>
      <c r="AN406" s="498"/>
      <c r="AO406" s="498"/>
      <c r="AP406" s="498"/>
      <c r="AQ406" s="498"/>
      <c r="AR406" s="498"/>
      <c r="AS406" s="498"/>
      <c r="AT406" s="498"/>
      <c r="AU406" s="498"/>
      <c r="AV406" s="498"/>
      <c r="AW406" s="498"/>
      <c r="AX406" s="498"/>
      <c r="AY406" s="498"/>
      <c r="BB406" s="498" t="str">
        <f>$B$59</f>
        <v>GENERAL FUND ACCOUNTS COVERING THE PERIOD JULY 1, 2011, to JUNE 30, 2012</v>
      </c>
      <c r="BC406" s="498"/>
      <c r="BD406" s="498"/>
      <c r="BE406" s="498"/>
      <c r="BF406" s="498"/>
      <c r="BG406" s="498"/>
      <c r="BH406" s="498"/>
      <c r="BI406" s="498"/>
      <c r="BJ406" s="498"/>
      <c r="BK406" s="498"/>
      <c r="BL406" s="498"/>
      <c r="BM406" s="498"/>
      <c r="BN406" s="498"/>
      <c r="BO406" s="498"/>
      <c r="BP406" s="498"/>
      <c r="BQ406" s="498"/>
      <c r="BR406" s="498"/>
      <c r="BS406" s="498"/>
      <c r="BT406" s="498"/>
      <c r="BU406" s="498"/>
      <c r="BV406" s="498"/>
      <c r="BW406" s="498"/>
      <c r="BX406" s="498"/>
      <c r="BY406" s="498"/>
      <c r="BZ406" s="498"/>
      <c r="CA406" s="498"/>
      <c r="CB406" s="498"/>
      <c r="CC406" s="498"/>
      <c r="CD406" s="498"/>
      <c r="CE406" s="498"/>
      <c r="CF406" s="498"/>
      <c r="CG406" s="498"/>
      <c r="CH406" s="498"/>
      <c r="CI406" s="498"/>
      <c r="CJ406" s="498"/>
      <c r="CK406" s="498"/>
      <c r="CL406" s="498"/>
      <c r="CM406" s="498"/>
      <c r="CN406" s="498"/>
      <c r="CO406" s="498"/>
      <c r="CP406" s="498"/>
      <c r="CQ406" s="498"/>
      <c r="CR406" s="498"/>
      <c r="CS406" s="498"/>
      <c r="CT406" s="498"/>
      <c r="CU406" s="498"/>
      <c r="CV406" s="498"/>
      <c r="CW406" s="498"/>
      <c r="CX406" s="498"/>
      <c r="CY406" s="498"/>
    </row>
    <row r="407" spans="2:208" ht="11.25" customHeight="1">
      <c r="B407" s="498" t="str">
        <f>$B$60</f>
        <v>ESTIMATE OF NEEDS FOR 2012-2013</v>
      </c>
      <c r="C407" s="498"/>
      <c r="D407" s="498"/>
      <c r="E407" s="498"/>
      <c r="F407" s="498"/>
      <c r="G407" s="498"/>
      <c r="H407" s="498"/>
      <c r="I407" s="498"/>
      <c r="J407" s="498"/>
      <c r="K407" s="498"/>
      <c r="L407" s="498"/>
      <c r="M407" s="498"/>
      <c r="N407" s="498"/>
      <c r="O407" s="498"/>
      <c r="P407" s="498"/>
      <c r="Q407" s="498"/>
      <c r="R407" s="498"/>
      <c r="S407" s="498"/>
      <c r="T407" s="498"/>
      <c r="U407" s="498"/>
      <c r="V407" s="498"/>
      <c r="W407" s="498"/>
      <c r="X407" s="498"/>
      <c r="Y407" s="498"/>
      <c r="Z407" s="498"/>
      <c r="AA407" s="498"/>
      <c r="AB407" s="498"/>
      <c r="AC407" s="498"/>
      <c r="AD407" s="498"/>
      <c r="AE407" s="498"/>
      <c r="AF407" s="498"/>
      <c r="AG407" s="498"/>
      <c r="AH407" s="498"/>
      <c r="AI407" s="498"/>
      <c r="AJ407" s="498"/>
      <c r="AK407" s="498"/>
      <c r="AL407" s="498"/>
      <c r="AM407" s="498"/>
      <c r="AN407" s="498"/>
      <c r="AO407" s="498"/>
      <c r="AP407" s="498"/>
      <c r="AQ407" s="498"/>
      <c r="AR407" s="498"/>
      <c r="AS407" s="498"/>
      <c r="AT407" s="498"/>
      <c r="AU407" s="498"/>
      <c r="AV407" s="498"/>
      <c r="AW407" s="498"/>
      <c r="AX407" s="498"/>
      <c r="AY407" s="498"/>
      <c r="BB407" s="498" t="str">
        <f>$B$60</f>
        <v>ESTIMATE OF NEEDS FOR 2012-2013</v>
      </c>
      <c r="BC407" s="498"/>
      <c r="BD407" s="498"/>
      <c r="BE407" s="498"/>
      <c r="BF407" s="498"/>
      <c r="BG407" s="498"/>
      <c r="BH407" s="498"/>
      <c r="BI407" s="498"/>
      <c r="BJ407" s="498"/>
      <c r="BK407" s="498"/>
      <c r="BL407" s="498"/>
      <c r="BM407" s="498"/>
      <c r="BN407" s="498"/>
      <c r="BO407" s="498"/>
      <c r="BP407" s="498"/>
      <c r="BQ407" s="498"/>
      <c r="BR407" s="498"/>
      <c r="BS407" s="498"/>
      <c r="BT407" s="498"/>
      <c r="BU407" s="498"/>
      <c r="BV407" s="498"/>
      <c r="BW407" s="498"/>
      <c r="BX407" s="498"/>
      <c r="BY407" s="498"/>
      <c r="BZ407" s="498"/>
      <c r="CA407" s="498"/>
      <c r="CB407" s="498"/>
      <c r="CC407" s="498"/>
      <c r="CD407" s="498"/>
      <c r="CE407" s="498"/>
      <c r="CF407" s="498"/>
      <c r="CG407" s="498"/>
      <c r="CH407" s="498"/>
      <c r="CI407" s="498"/>
      <c r="CJ407" s="498"/>
      <c r="CK407" s="498"/>
      <c r="CL407" s="498"/>
      <c r="CM407" s="498"/>
      <c r="CN407" s="498"/>
      <c r="CO407" s="498"/>
      <c r="CP407" s="498"/>
      <c r="CQ407" s="498"/>
      <c r="CR407" s="498"/>
      <c r="CS407" s="498"/>
      <c r="CT407" s="498"/>
      <c r="CU407" s="498"/>
      <c r="CV407" s="498"/>
      <c r="CW407" s="498"/>
      <c r="CX407" s="498"/>
      <c r="CY407" s="498"/>
    </row>
    <row r="408" spans="2:208" ht="12.75" customHeight="1" thickBot="1">
      <c r="B408" s="16" t="s">
        <v>30</v>
      </c>
      <c r="AY408" s="18" t="s">
        <v>712</v>
      </c>
      <c r="CY408" s="18" t="s">
        <v>755</v>
      </c>
    </row>
    <row r="409" spans="2:208" ht="12.75" customHeight="1" thickTop="1">
      <c r="B409" s="499" t="s">
        <v>711</v>
      </c>
      <c r="C409" s="500"/>
      <c r="D409" s="500"/>
      <c r="E409" s="500"/>
      <c r="F409" s="500"/>
      <c r="G409" s="500"/>
      <c r="H409" s="500"/>
      <c r="I409" s="500"/>
      <c r="J409" s="500"/>
      <c r="K409" s="500"/>
      <c r="L409" s="500"/>
      <c r="M409" s="500"/>
      <c r="N409" s="500"/>
      <c r="O409" s="500"/>
      <c r="P409" s="500"/>
      <c r="Q409" s="500"/>
      <c r="R409" s="500"/>
      <c r="S409" s="500"/>
      <c r="T409" s="500"/>
      <c r="U409" s="500"/>
      <c r="V409" s="500"/>
      <c r="W409" s="500"/>
      <c r="X409" s="467"/>
      <c r="Y409" s="467"/>
      <c r="Z409" s="467"/>
      <c r="AA409" s="467"/>
      <c r="AB409" s="467"/>
      <c r="AC409" s="467"/>
      <c r="AD409" s="467"/>
      <c r="AE409" s="467"/>
      <c r="AF409" s="467"/>
      <c r="AG409" s="467"/>
      <c r="AH409" s="467"/>
      <c r="AI409" s="467"/>
      <c r="AJ409" s="467"/>
      <c r="AK409" s="467"/>
      <c r="AL409" s="467"/>
      <c r="AM409" s="467"/>
      <c r="AN409" s="467"/>
      <c r="AO409" s="467"/>
      <c r="AP409" s="467"/>
      <c r="AQ409" s="467"/>
      <c r="AR409" s="467"/>
      <c r="AS409" s="467"/>
      <c r="AT409" s="467"/>
      <c r="AU409" s="467"/>
      <c r="AV409" s="467"/>
      <c r="AW409" s="467"/>
      <c r="AX409" s="467"/>
      <c r="AY409" s="470"/>
      <c r="BB409" s="537" t="s">
        <v>245</v>
      </c>
      <c r="BC409" s="538"/>
      <c r="BD409" s="538"/>
      <c r="BE409" s="538"/>
      <c r="BF409" s="538"/>
      <c r="BG409" s="538"/>
      <c r="BH409" s="538"/>
      <c r="BI409" s="538"/>
      <c r="BJ409" s="538"/>
      <c r="BK409" s="538"/>
      <c r="BL409" s="538"/>
      <c r="BM409" s="538"/>
      <c r="BN409" s="538"/>
      <c r="BO409" s="538"/>
      <c r="BP409" s="538"/>
      <c r="BQ409" s="538"/>
      <c r="BR409" s="538"/>
      <c r="BS409" s="538"/>
      <c r="BT409" s="538"/>
      <c r="BU409" s="538"/>
      <c r="BV409" s="538"/>
      <c r="BW409" s="538"/>
      <c r="BX409" s="538"/>
      <c r="BY409" s="538"/>
      <c r="BZ409" s="538"/>
      <c r="CA409" s="538"/>
      <c r="CB409" s="538"/>
      <c r="CC409" s="538"/>
      <c r="CD409" s="538"/>
      <c r="CE409" s="538"/>
      <c r="CF409" s="538"/>
      <c r="CG409" s="538"/>
      <c r="CH409" s="538"/>
      <c r="CI409" s="538"/>
      <c r="CJ409" s="538"/>
      <c r="CK409" s="538"/>
      <c r="CL409" s="538"/>
      <c r="CM409" s="538"/>
      <c r="CN409" s="538"/>
      <c r="CO409" s="538"/>
      <c r="CP409" s="538"/>
      <c r="CQ409" s="538"/>
      <c r="CR409" s="538"/>
      <c r="CS409" s="538"/>
      <c r="CT409" s="538"/>
      <c r="CU409" s="538"/>
      <c r="CV409" s="538"/>
      <c r="CW409" s="538"/>
      <c r="CX409" s="538"/>
      <c r="CY409" s="539"/>
    </row>
    <row r="410" spans="2:208" ht="12.75" customHeight="1">
      <c r="B410" s="534"/>
      <c r="C410" s="529"/>
      <c r="D410" s="529"/>
      <c r="E410" s="529"/>
      <c r="F410" s="529"/>
      <c r="G410" s="529"/>
      <c r="H410" s="529"/>
      <c r="I410" s="529"/>
      <c r="J410" s="529"/>
      <c r="K410" s="529"/>
      <c r="L410" s="529"/>
      <c r="M410" s="529"/>
      <c r="N410" s="529"/>
      <c r="O410" s="529"/>
      <c r="P410" s="529"/>
      <c r="Q410" s="529"/>
      <c r="R410" s="529"/>
      <c r="S410" s="529"/>
      <c r="T410" s="529"/>
      <c r="U410" s="529"/>
      <c r="V410" s="529"/>
      <c r="W410" s="529"/>
      <c r="X410" s="529" t="str">
        <f>"FISCAL YEAR ENDING JUNE 30, "&amp;Help!C18</f>
        <v>FISCAL YEAR ENDING JUNE 30, 2011</v>
      </c>
      <c r="Y410" s="529"/>
      <c r="Z410" s="529"/>
      <c r="AA410" s="529"/>
      <c r="AB410" s="529"/>
      <c r="AC410" s="529"/>
      <c r="AD410" s="529"/>
      <c r="AE410" s="529"/>
      <c r="AF410" s="529"/>
      <c r="AG410" s="529"/>
      <c r="AH410" s="529"/>
      <c r="AI410" s="529"/>
      <c r="AJ410" s="529"/>
      <c r="AK410" s="529"/>
      <c r="AL410" s="529"/>
      <c r="AM410" s="529"/>
      <c r="AN410" s="529"/>
      <c r="AO410" s="529"/>
      <c r="AP410" s="529"/>
      <c r="AQ410" s="529"/>
      <c r="AR410" s="529"/>
      <c r="AS410" s="529"/>
      <c r="AT410" s="529"/>
      <c r="AU410" s="529"/>
      <c r="AV410" s="529"/>
      <c r="AW410" s="529"/>
      <c r="AX410" s="529"/>
      <c r="AY410" s="530"/>
      <c r="BB410" s="441" t="str">
        <f>"FISCAL YEAR ENDING JUNE 30, "&amp;Help!C18+1</f>
        <v>FISCAL YEAR ENDING JUNE 30, 2012</v>
      </c>
      <c r="BC410" s="442"/>
      <c r="BD410" s="442"/>
      <c r="BE410" s="442"/>
      <c r="BF410" s="442"/>
      <c r="BG410" s="442"/>
      <c r="BH410" s="442"/>
      <c r="BI410" s="442"/>
      <c r="BJ410" s="442"/>
      <c r="BK410" s="442"/>
      <c r="BL410" s="442"/>
      <c r="BM410" s="442"/>
      <c r="BN410" s="442"/>
      <c r="BO410" s="442"/>
      <c r="BP410" s="442"/>
      <c r="BQ410" s="442"/>
      <c r="BR410" s="442"/>
      <c r="BS410" s="442"/>
      <c r="BT410" s="442"/>
      <c r="BU410" s="442"/>
      <c r="BV410" s="442"/>
      <c r="BW410" s="442"/>
      <c r="BX410" s="442"/>
      <c r="BY410" s="442"/>
      <c r="BZ410" s="442"/>
      <c r="CA410" s="442"/>
      <c r="CB410" s="442"/>
      <c r="CC410" s="442"/>
      <c r="CD410" s="442"/>
      <c r="CE410" s="442"/>
      <c r="CF410" s="442"/>
      <c r="CG410" s="442"/>
      <c r="CH410" s="442"/>
      <c r="CI410" s="442"/>
      <c r="CJ410" s="442"/>
      <c r="CK410" s="443"/>
      <c r="CL410" s="444" t="str">
        <f>"FISCAL YEAR "&amp;Help!C18+1&amp;"-"&amp;Help!C18+2</f>
        <v>FISCAL YEAR 2012-2013</v>
      </c>
      <c r="CM410" s="442"/>
      <c r="CN410" s="442"/>
      <c r="CO410" s="442"/>
      <c r="CP410" s="442"/>
      <c r="CQ410" s="442"/>
      <c r="CR410" s="442"/>
      <c r="CS410" s="442"/>
      <c r="CT410" s="442"/>
      <c r="CU410" s="442"/>
      <c r="CV410" s="442"/>
      <c r="CW410" s="442"/>
      <c r="CX410" s="442"/>
      <c r="CY410" s="461"/>
    </row>
    <row r="411" spans="2:208" ht="12.75" customHeight="1">
      <c r="B411" s="534" t="s">
        <v>186</v>
      </c>
      <c r="C411" s="529"/>
      <c r="D411" s="529"/>
      <c r="E411" s="529"/>
      <c r="F411" s="529"/>
      <c r="G411" s="529"/>
      <c r="H411" s="529"/>
      <c r="I411" s="529"/>
      <c r="J411" s="529"/>
      <c r="K411" s="529"/>
      <c r="L411" s="529"/>
      <c r="M411" s="529"/>
      <c r="N411" s="529"/>
      <c r="O411" s="529"/>
      <c r="P411" s="529"/>
      <c r="Q411" s="529"/>
      <c r="R411" s="529"/>
      <c r="S411" s="529"/>
      <c r="T411" s="529"/>
      <c r="U411" s="529"/>
      <c r="V411" s="529"/>
      <c r="W411" s="529"/>
      <c r="X411" s="529" t="s">
        <v>188</v>
      </c>
      <c r="Y411" s="529"/>
      <c r="Z411" s="529"/>
      <c r="AA411" s="529"/>
      <c r="AB411" s="529"/>
      <c r="AC411" s="529"/>
      <c r="AD411" s="529"/>
      <c r="AE411" s="529" t="s">
        <v>189</v>
      </c>
      <c r="AF411" s="529"/>
      <c r="AG411" s="529"/>
      <c r="AH411" s="529"/>
      <c r="AI411" s="529"/>
      <c r="AJ411" s="529"/>
      <c r="AK411" s="529"/>
      <c r="AL411" s="529" t="s">
        <v>190</v>
      </c>
      <c r="AM411" s="529"/>
      <c r="AN411" s="529"/>
      <c r="AO411" s="529"/>
      <c r="AP411" s="529"/>
      <c r="AQ411" s="529"/>
      <c r="AR411" s="529"/>
      <c r="AS411" s="529" t="s">
        <v>191</v>
      </c>
      <c r="AT411" s="529"/>
      <c r="AU411" s="529"/>
      <c r="AV411" s="529"/>
      <c r="AW411" s="529"/>
      <c r="AX411" s="529"/>
      <c r="AY411" s="530"/>
      <c r="BB411" s="441"/>
      <c r="BC411" s="442"/>
      <c r="BD411" s="442"/>
      <c r="BE411" s="442"/>
      <c r="BF411" s="442"/>
      <c r="BG411" s="442"/>
      <c r="BH411" s="442"/>
      <c r="BI411" s="443"/>
      <c r="BJ411" s="444" t="s">
        <v>246</v>
      </c>
      <c r="BK411" s="442"/>
      <c r="BL411" s="442"/>
      <c r="BM411" s="442"/>
      <c r="BN411" s="442"/>
      <c r="BO411" s="442"/>
      <c r="BP411" s="443"/>
      <c r="BQ411" s="444" t="s">
        <v>189</v>
      </c>
      <c r="BR411" s="442"/>
      <c r="BS411" s="442"/>
      <c r="BT411" s="442"/>
      <c r="BU411" s="442"/>
      <c r="BV411" s="442"/>
      <c r="BW411" s="443"/>
      <c r="BX411" s="444" t="s">
        <v>188</v>
      </c>
      <c r="BY411" s="442"/>
      <c r="BZ411" s="442"/>
      <c r="CA411" s="442"/>
      <c r="CB411" s="442"/>
      <c r="CC411" s="442"/>
      <c r="CD411" s="443"/>
      <c r="CE411" s="444" t="s">
        <v>193</v>
      </c>
      <c r="CF411" s="442"/>
      <c r="CG411" s="442"/>
      <c r="CH411" s="442"/>
      <c r="CI411" s="442"/>
      <c r="CJ411" s="442"/>
      <c r="CK411" s="443"/>
      <c r="CL411" s="444" t="s">
        <v>247</v>
      </c>
      <c r="CM411" s="442"/>
      <c r="CN411" s="442"/>
      <c r="CO411" s="442"/>
      <c r="CP411" s="442"/>
      <c r="CQ411" s="442"/>
      <c r="CR411" s="443"/>
      <c r="CS411" s="444" t="s">
        <v>130</v>
      </c>
      <c r="CT411" s="442"/>
      <c r="CU411" s="442"/>
      <c r="CV411" s="442"/>
      <c r="CW411" s="442"/>
      <c r="CX411" s="442"/>
      <c r="CY411" s="461"/>
    </row>
    <row r="412" spans="2:208" ht="12.75" customHeight="1">
      <c r="B412" s="534" t="s">
        <v>187</v>
      </c>
      <c r="C412" s="529"/>
      <c r="D412" s="529"/>
      <c r="E412" s="529"/>
      <c r="F412" s="529"/>
      <c r="G412" s="529"/>
      <c r="H412" s="529"/>
      <c r="I412" s="529"/>
      <c r="J412" s="529"/>
      <c r="K412" s="529"/>
      <c r="L412" s="529"/>
      <c r="M412" s="529"/>
      <c r="N412" s="529"/>
      <c r="O412" s="529"/>
      <c r="P412" s="529"/>
      <c r="Q412" s="529"/>
      <c r="R412" s="529"/>
      <c r="S412" s="529"/>
      <c r="T412" s="529"/>
      <c r="U412" s="529"/>
      <c r="V412" s="529"/>
      <c r="W412" s="529"/>
      <c r="X412" s="529" t="str">
        <f>"6-30-"&amp;Help!C18</f>
        <v>6-30-2011</v>
      </c>
      <c r="Y412" s="529"/>
      <c r="Z412" s="529"/>
      <c r="AA412" s="529"/>
      <c r="AB412" s="529"/>
      <c r="AC412" s="529"/>
      <c r="AD412" s="529"/>
      <c r="AE412" s="529" t="s">
        <v>192</v>
      </c>
      <c r="AF412" s="529"/>
      <c r="AG412" s="529"/>
      <c r="AH412" s="529"/>
      <c r="AI412" s="529"/>
      <c r="AJ412" s="529"/>
      <c r="AK412" s="529"/>
      <c r="AL412" s="529" t="s">
        <v>193</v>
      </c>
      <c r="AM412" s="529"/>
      <c r="AN412" s="529"/>
      <c r="AO412" s="529"/>
      <c r="AP412" s="529"/>
      <c r="AQ412" s="529"/>
      <c r="AR412" s="529"/>
      <c r="AS412" s="535" t="s">
        <v>194</v>
      </c>
      <c r="AT412" s="535"/>
      <c r="AU412" s="535"/>
      <c r="AV412" s="535"/>
      <c r="AW412" s="535"/>
      <c r="AX412" s="535"/>
      <c r="AY412" s="536"/>
      <c r="BB412" s="441" t="s">
        <v>248</v>
      </c>
      <c r="BC412" s="442"/>
      <c r="BD412" s="442"/>
      <c r="BE412" s="442"/>
      <c r="BF412" s="442"/>
      <c r="BG412" s="442"/>
      <c r="BH412" s="442"/>
      <c r="BI412" s="443"/>
      <c r="BJ412" s="444" t="s">
        <v>249</v>
      </c>
      <c r="BK412" s="442"/>
      <c r="BL412" s="442"/>
      <c r="BM412" s="442"/>
      <c r="BN412" s="442"/>
      <c r="BO412" s="442"/>
      <c r="BP412" s="443"/>
      <c r="BQ412" s="444" t="s">
        <v>195</v>
      </c>
      <c r="BR412" s="442"/>
      <c r="BS412" s="442"/>
      <c r="BT412" s="442"/>
      <c r="BU412" s="442"/>
      <c r="BV412" s="442"/>
      <c r="BW412" s="443"/>
      <c r="BX412" s="444"/>
      <c r="BY412" s="442"/>
      <c r="BZ412" s="442"/>
      <c r="CA412" s="442"/>
      <c r="CB412" s="442"/>
      <c r="CC412" s="442"/>
      <c r="CD412" s="443"/>
      <c r="CE412" s="444" t="s">
        <v>190</v>
      </c>
      <c r="CF412" s="442"/>
      <c r="CG412" s="442"/>
      <c r="CH412" s="442"/>
      <c r="CI412" s="442"/>
      <c r="CJ412" s="442"/>
      <c r="CK412" s="443"/>
      <c r="CL412" s="444" t="s">
        <v>128</v>
      </c>
      <c r="CM412" s="442"/>
      <c r="CN412" s="442"/>
      <c r="CO412" s="442"/>
      <c r="CP412" s="442"/>
      <c r="CQ412" s="442"/>
      <c r="CR412" s="443"/>
      <c r="CS412" s="444" t="s">
        <v>1075</v>
      </c>
      <c r="CT412" s="442"/>
      <c r="CU412" s="442"/>
      <c r="CV412" s="442"/>
      <c r="CW412" s="442"/>
      <c r="CX412" s="442"/>
      <c r="CY412" s="461"/>
    </row>
    <row r="413" spans="2:208" ht="12.75" customHeight="1">
      <c r="B413" s="534"/>
      <c r="C413" s="529"/>
      <c r="D413" s="529"/>
      <c r="E413" s="529"/>
      <c r="F413" s="529"/>
      <c r="G413" s="529"/>
      <c r="H413" s="529"/>
      <c r="I413" s="529"/>
      <c r="J413" s="529"/>
      <c r="K413" s="529"/>
      <c r="L413" s="529"/>
      <c r="M413" s="529"/>
      <c r="N413" s="529"/>
      <c r="O413" s="529"/>
      <c r="P413" s="529"/>
      <c r="Q413" s="529"/>
      <c r="R413" s="529"/>
      <c r="S413" s="529"/>
      <c r="T413" s="529"/>
      <c r="U413" s="529"/>
      <c r="V413" s="529"/>
      <c r="W413" s="529"/>
      <c r="X413" s="529"/>
      <c r="Y413" s="529"/>
      <c r="Z413" s="529"/>
      <c r="AA413" s="529"/>
      <c r="AB413" s="529"/>
      <c r="AC413" s="529"/>
      <c r="AD413" s="529"/>
      <c r="AE413" s="529" t="s">
        <v>195</v>
      </c>
      <c r="AF413" s="529"/>
      <c r="AG413" s="529"/>
      <c r="AH413" s="529"/>
      <c r="AI413" s="529"/>
      <c r="AJ413" s="529"/>
      <c r="AK413" s="529"/>
      <c r="AL413" s="535" t="s">
        <v>194</v>
      </c>
      <c r="AM413" s="535"/>
      <c r="AN413" s="535"/>
      <c r="AO413" s="535"/>
      <c r="AP413" s="535"/>
      <c r="AQ413" s="535"/>
      <c r="AR413" s="535"/>
      <c r="AS413" s="529"/>
      <c r="AT413" s="529"/>
      <c r="AU413" s="529"/>
      <c r="AV413" s="529"/>
      <c r="AW413" s="529"/>
      <c r="AX413" s="529"/>
      <c r="AY413" s="530"/>
      <c r="BB413" s="441" t="s">
        <v>251</v>
      </c>
      <c r="BC413" s="442"/>
      <c r="BD413" s="442"/>
      <c r="BE413" s="442"/>
      <c r="BF413" s="442"/>
      <c r="BG413" s="442"/>
      <c r="BH413" s="442"/>
      <c r="BI413" s="443"/>
      <c r="BJ413" s="495" t="s">
        <v>194</v>
      </c>
      <c r="BK413" s="496"/>
      <c r="BL413" s="496"/>
      <c r="BM413" s="496"/>
      <c r="BN413" s="496"/>
      <c r="BO413" s="496"/>
      <c r="BP413" s="497"/>
      <c r="BQ413" s="444"/>
      <c r="BR413" s="442"/>
      <c r="BS413" s="442"/>
      <c r="BT413" s="442"/>
      <c r="BU413" s="442"/>
      <c r="BV413" s="442"/>
      <c r="BW413" s="443"/>
      <c r="BX413" s="444"/>
      <c r="BY413" s="442"/>
      <c r="BZ413" s="442"/>
      <c r="CA413" s="442"/>
      <c r="CB413" s="442"/>
      <c r="CC413" s="442"/>
      <c r="CD413" s="443"/>
      <c r="CE413" s="444" t="s">
        <v>250</v>
      </c>
      <c r="CF413" s="442"/>
      <c r="CG413" s="442"/>
      <c r="CH413" s="442"/>
      <c r="CI413" s="442"/>
      <c r="CJ413" s="442"/>
      <c r="CK413" s="443"/>
      <c r="CL413" s="444" t="s">
        <v>253</v>
      </c>
      <c r="CM413" s="442"/>
      <c r="CN413" s="442"/>
      <c r="CO413" s="442"/>
      <c r="CP413" s="442"/>
      <c r="CQ413" s="442"/>
      <c r="CR413" s="443"/>
      <c r="CS413" s="444" t="s">
        <v>131</v>
      </c>
      <c r="CT413" s="442"/>
      <c r="CU413" s="442"/>
      <c r="CV413" s="442"/>
      <c r="CW413" s="442"/>
      <c r="CX413" s="442"/>
      <c r="CY413" s="461"/>
    </row>
    <row r="414" spans="2:208" ht="12.75" customHeight="1" thickBot="1">
      <c r="B414" s="531"/>
      <c r="C414" s="532"/>
      <c r="D414" s="532"/>
      <c r="E414" s="532"/>
      <c r="F414" s="532"/>
      <c r="G414" s="532"/>
      <c r="H414" s="532"/>
      <c r="I414" s="532"/>
      <c r="J414" s="532"/>
      <c r="K414" s="532"/>
      <c r="L414" s="532"/>
      <c r="M414" s="532"/>
      <c r="N414" s="532"/>
      <c r="O414" s="532"/>
      <c r="P414" s="532"/>
      <c r="Q414" s="532"/>
      <c r="R414" s="532"/>
      <c r="S414" s="532"/>
      <c r="T414" s="532"/>
      <c r="U414" s="532"/>
      <c r="V414" s="532"/>
      <c r="W414" s="532"/>
      <c r="X414" s="532"/>
      <c r="Y414" s="532"/>
      <c r="Z414" s="532"/>
      <c r="AA414" s="532"/>
      <c r="AB414" s="532"/>
      <c r="AC414" s="532"/>
      <c r="AD414" s="532"/>
      <c r="AE414" s="532"/>
      <c r="AF414" s="532"/>
      <c r="AG414" s="532"/>
      <c r="AH414" s="532"/>
      <c r="AI414" s="532"/>
      <c r="AJ414" s="532"/>
      <c r="AK414" s="532"/>
      <c r="AL414" s="532"/>
      <c r="AM414" s="532"/>
      <c r="AN414" s="532"/>
      <c r="AO414" s="532"/>
      <c r="AP414" s="532"/>
      <c r="AQ414" s="532"/>
      <c r="AR414" s="532"/>
      <c r="AS414" s="532"/>
      <c r="AT414" s="532"/>
      <c r="AU414" s="532"/>
      <c r="AV414" s="532"/>
      <c r="AW414" s="532"/>
      <c r="AX414" s="532"/>
      <c r="AY414" s="533"/>
      <c r="BB414" s="494" t="s">
        <v>254</v>
      </c>
      <c r="BC414" s="489"/>
      <c r="BD414" s="489"/>
      <c r="BE414" s="490"/>
      <c r="BF414" s="488" t="s">
        <v>255</v>
      </c>
      <c r="BG414" s="489"/>
      <c r="BH414" s="489"/>
      <c r="BI414" s="490"/>
      <c r="BJ414" s="438"/>
      <c r="BK414" s="433"/>
      <c r="BL414" s="433"/>
      <c r="BM414" s="433"/>
      <c r="BN414" s="433"/>
      <c r="BO414" s="433"/>
      <c r="BP414" s="434"/>
      <c r="BQ414" s="438"/>
      <c r="BR414" s="433"/>
      <c r="BS414" s="433"/>
      <c r="BT414" s="433"/>
      <c r="BU414" s="433"/>
      <c r="BV414" s="433"/>
      <c r="BW414" s="434"/>
      <c r="BX414" s="438"/>
      <c r="BY414" s="433"/>
      <c r="BZ414" s="433"/>
      <c r="CA414" s="433"/>
      <c r="CB414" s="433"/>
      <c r="CC414" s="433"/>
      <c r="CD414" s="434"/>
      <c r="CE414" s="488" t="s">
        <v>252</v>
      </c>
      <c r="CF414" s="489"/>
      <c r="CG414" s="489"/>
      <c r="CH414" s="489"/>
      <c r="CI414" s="489"/>
      <c r="CJ414" s="489"/>
      <c r="CK414" s="490"/>
      <c r="CL414" s="438" t="s">
        <v>256</v>
      </c>
      <c r="CM414" s="433"/>
      <c r="CN414" s="433"/>
      <c r="CO414" s="433"/>
      <c r="CP414" s="433"/>
      <c r="CQ414" s="433"/>
      <c r="CR414" s="434"/>
      <c r="CS414" s="438"/>
      <c r="CT414" s="433"/>
      <c r="CU414" s="433"/>
      <c r="CV414" s="433"/>
      <c r="CW414" s="433"/>
      <c r="CX414" s="433"/>
      <c r="CY414" s="491"/>
    </row>
    <row r="415" spans="2:208" ht="12.75" customHeight="1" thickTop="1">
      <c r="B415" s="526" t="s">
        <v>1241</v>
      </c>
      <c r="C415" s="527"/>
      <c r="D415" s="527"/>
      <c r="E415" s="527"/>
      <c r="F415" s="527"/>
      <c r="G415" s="527"/>
      <c r="H415" s="527"/>
      <c r="I415" s="527"/>
      <c r="J415" s="527"/>
      <c r="K415" s="527"/>
      <c r="L415" s="527"/>
      <c r="M415" s="527"/>
      <c r="N415" s="527"/>
      <c r="O415" s="527"/>
      <c r="P415" s="527"/>
      <c r="Q415" s="527"/>
      <c r="R415" s="527"/>
      <c r="S415" s="527"/>
      <c r="T415" s="527"/>
      <c r="U415" s="527"/>
      <c r="V415" s="527"/>
      <c r="W415" s="528"/>
      <c r="X415" s="478"/>
      <c r="Y415" s="478"/>
      <c r="Z415" s="478"/>
      <c r="AA415" s="478"/>
      <c r="AB415" s="478"/>
      <c r="AC415" s="478"/>
      <c r="AD415" s="478"/>
      <c r="AE415" s="478"/>
      <c r="AF415" s="478"/>
      <c r="AG415" s="478"/>
      <c r="AH415" s="478"/>
      <c r="AI415" s="478"/>
      <c r="AJ415" s="478"/>
      <c r="AK415" s="478"/>
      <c r="AL415" s="478"/>
      <c r="AM415" s="478"/>
      <c r="AN415" s="478"/>
      <c r="AO415" s="478"/>
      <c r="AP415" s="478"/>
      <c r="AQ415" s="478"/>
      <c r="AR415" s="478"/>
      <c r="AS415" s="478"/>
      <c r="AT415" s="478"/>
      <c r="AU415" s="478"/>
      <c r="AV415" s="478"/>
      <c r="AW415" s="478"/>
      <c r="AX415" s="478"/>
      <c r="AY415" s="478"/>
      <c r="BB415" s="478"/>
      <c r="BC415" s="478"/>
      <c r="BD415" s="478"/>
      <c r="BE415" s="478"/>
      <c r="BF415" s="478"/>
      <c r="BG415" s="478"/>
      <c r="BH415" s="478"/>
      <c r="BI415" s="478"/>
      <c r="BJ415" s="478"/>
      <c r="BK415" s="478"/>
      <c r="BL415" s="478"/>
      <c r="BM415" s="478"/>
      <c r="BN415" s="478"/>
      <c r="BO415" s="478"/>
      <c r="BP415" s="478"/>
      <c r="BQ415" s="478"/>
      <c r="BR415" s="478"/>
      <c r="BS415" s="478"/>
      <c r="BT415" s="478"/>
      <c r="BU415" s="478"/>
      <c r="BV415" s="478"/>
      <c r="BW415" s="478"/>
      <c r="BX415" s="478"/>
      <c r="BY415" s="478"/>
      <c r="BZ415" s="478"/>
      <c r="CA415" s="478"/>
      <c r="CB415" s="478"/>
      <c r="CC415" s="478"/>
      <c r="CD415" s="478"/>
      <c r="CE415" s="478"/>
      <c r="CF415" s="478"/>
      <c r="CG415" s="478"/>
      <c r="CH415" s="478"/>
      <c r="CI415" s="478"/>
      <c r="CJ415" s="478"/>
      <c r="CK415" s="478"/>
      <c r="CL415" s="478"/>
      <c r="CM415" s="478"/>
      <c r="CN415" s="478"/>
      <c r="CO415" s="478"/>
      <c r="CP415" s="478"/>
      <c r="CQ415" s="478"/>
      <c r="CR415" s="478"/>
      <c r="CS415" s="478"/>
      <c r="CT415" s="478"/>
      <c r="CU415" s="478"/>
      <c r="CV415" s="478"/>
      <c r="CW415" s="478"/>
      <c r="CX415" s="478"/>
      <c r="CY415" s="478"/>
    </row>
    <row r="416" spans="2:208" ht="12.75" customHeight="1">
      <c r="B416" s="448" t="s">
        <v>714</v>
      </c>
      <c r="C416" s="449"/>
      <c r="D416" s="449"/>
      <c r="E416" s="449"/>
      <c r="F416" s="449"/>
      <c r="G416" s="449"/>
      <c r="H416" s="449"/>
      <c r="I416" s="449"/>
      <c r="J416" s="449"/>
      <c r="K416" s="449"/>
      <c r="L416" s="449"/>
      <c r="M416" s="449"/>
      <c r="N416" s="449"/>
      <c r="O416" s="449"/>
      <c r="P416" s="449"/>
      <c r="Q416" s="449"/>
      <c r="R416" s="449"/>
      <c r="S416" s="449"/>
      <c r="T416" s="449"/>
      <c r="U416" s="449"/>
      <c r="V416" s="449"/>
      <c r="W416" s="450"/>
      <c r="X416" s="451">
        <v>0</v>
      </c>
      <c r="Y416" s="451"/>
      <c r="Z416" s="451"/>
      <c r="AA416" s="451"/>
      <c r="AB416" s="451"/>
      <c r="AC416" s="451"/>
      <c r="AD416" s="451"/>
      <c r="AE416" s="451">
        <v>0</v>
      </c>
      <c r="AF416" s="451"/>
      <c r="AG416" s="451"/>
      <c r="AH416" s="451"/>
      <c r="AI416" s="451"/>
      <c r="AJ416" s="451"/>
      <c r="AK416" s="451"/>
      <c r="AL416" s="479">
        <f t="shared" ref="AL416:AL424" si="218">X416-AE416</f>
        <v>0</v>
      </c>
      <c r="AM416" s="479"/>
      <c r="AN416" s="479"/>
      <c r="AO416" s="479"/>
      <c r="AP416" s="479"/>
      <c r="AQ416" s="479"/>
      <c r="AR416" s="479"/>
      <c r="AS416" s="451">
        <v>0</v>
      </c>
      <c r="AT416" s="451"/>
      <c r="AU416" s="451"/>
      <c r="AV416" s="451"/>
      <c r="AW416" s="451"/>
      <c r="AX416" s="451"/>
      <c r="AY416" s="451"/>
      <c r="AZ416" s="92"/>
      <c r="BA416" s="92"/>
      <c r="BB416" s="451">
        <v>0</v>
      </c>
      <c r="BC416" s="451"/>
      <c r="BD416" s="451"/>
      <c r="BE416" s="451"/>
      <c r="BF416" s="451">
        <v>0</v>
      </c>
      <c r="BG416" s="451"/>
      <c r="BH416" s="451"/>
      <c r="BI416" s="451"/>
      <c r="BJ416" s="479">
        <f t="shared" ref="BJ416:BJ424" si="219">BB416-BF416+AS416+AL416+AE416-X416</f>
        <v>0</v>
      </c>
      <c r="BK416" s="479"/>
      <c r="BL416" s="479"/>
      <c r="BM416" s="479"/>
      <c r="BN416" s="479"/>
      <c r="BO416" s="479"/>
      <c r="BP416" s="479"/>
      <c r="BQ416" s="451">
        <v>0</v>
      </c>
      <c r="BR416" s="451"/>
      <c r="BS416" s="451"/>
      <c r="BT416" s="451"/>
      <c r="BU416" s="451"/>
      <c r="BV416" s="451"/>
      <c r="BW416" s="451"/>
      <c r="BX416" s="451">
        <v>0</v>
      </c>
      <c r="BY416" s="451"/>
      <c r="BZ416" s="451"/>
      <c r="CA416" s="451"/>
      <c r="CB416" s="451"/>
      <c r="CC416" s="451"/>
      <c r="CD416" s="451"/>
      <c r="CE416" s="480">
        <f t="shared" ref="CE416:CE424" si="220">BJ416-BQ416-BX416</f>
        <v>0</v>
      </c>
      <c r="CF416" s="480"/>
      <c r="CG416" s="480"/>
      <c r="CH416" s="480"/>
      <c r="CI416" s="480"/>
      <c r="CJ416" s="480"/>
      <c r="CK416" s="480"/>
      <c r="CL416" s="451">
        <v>0</v>
      </c>
      <c r="CM416" s="451"/>
      <c r="CN416" s="451"/>
      <c r="CO416" s="451"/>
      <c r="CP416" s="451"/>
      <c r="CQ416" s="451"/>
      <c r="CR416" s="451"/>
      <c r="CS416" s="480">
        <f t="shared" ref="CS416:CS424" si="221">CL416</f>
        <v>0</v>
      </c>
      <c r="CT416" s="480"/>
      <c r="CU416" s="480"/>
      <c r="CV416" s="480"/>
      <c r="CW416" s="480"/>
      <c r="CX416" s="480"/>
      <c r="CY416" s="480"/>
    </row>
    <row r="417" spans="2:103" ht="12.75" customHeight="1">
      <c r="B417" s="448" t="s">
        <v>715</v>
      </c>
      <c r="C417" s="449"/>
      <c r="D417" s="449"/>
      <c r="E417" s="449"/>
      <c r="F417" s="449"/>
      <c r="G417" s="449"/>
      <c r="H417" s="449"/>
      <c r="I417" s="449"/>
      <c r="J417" s="449"/>
      <c r="K417" s="449"/>
      <c r="L417" s="449"/>
      <c r="M417" s="449"/>
      <c r="N417" s="449"/>
      <c r="O417" s="449"/>
      <c r="P417" s="449"/>
      <c r="Q417" s="449"/>
      <c r="R417" s="449"/>
      <c r="S417" s="449"/>
      <c r="T417" s="449"/>
      <c r="U417" s="449"/>
      <c r="V417" s="449"/>
      <c r="W417" s="450"/>
      <c r="X417" s="451">
        <v>0</v>
      </c>
      <c r="Y417" s="451"/>
      <c r="Z417" s="451"/>
      <c r="AA417" s="451"/>
      <c r="AB417" s="451"/>
      <c r="AC417" s="451"/>
      <c r="AD417" s="451"/>
      <c r="AE417" s="451">
        <v>0</v>
      </c>
      <c r="AF417" s="451"/>
      <c r="AG417" s="451"/>
      <c r="AH417" s="451"/>
      <c r="AI417" s="451"/>
      <c r="AJ417" s="451"/>
      <c r="AK417" s="451"/>
      <c r="AL417" s="479">
        <f t="shared" si="218"/>
        <v>0</v>
      </c>
      <c r="AM417" s="479"/>
      <c r="AN417" s="479"/>
      <c r="AO417" s="479"/>
      <c r="AP417" s="479"/>
      <c r="AQ417" s="479"/>
      <c r="AR417" s="479"/>
      <c r="AS417" s="451">
        <v>0</v>
      </c>
      <c r="AT417" s="451"/>
      <c r="AU417" s="451"/>
      <c r="AV417" s="451"/>
      <c r="AW417" s="451"/>
      <c r="AX417" s="451"/>
      <c r="AY417" s="451"/>
      <c r="AZ417" s="92"/>
      <c r="BA417" s="92"/>
      <c r="BB417" s="451">
        <v>0</v>
      </c>
      <c r="BC417" s="451"/>
      <c r="BD417" s="451"/>
      <c r="BE417" s="451"/>
      <c r="BF417" s="451">
        <v>0</v>
      </c>
      <c r="BG417" s="451"/>
      <c r="BH417" s="451"/>
      <c r="BI417" s="451"/>
      <c r="BJ417" s="479">
        <f t="shared" si="219"/>
        <v>0</v>
      </c>
      <c r="BK417" s="479"/>
      <c r="BL417" s="479"/>
      <c r="BM417" s="479"/>
      <c r="BN417" s="479"/>
      <c r="BO417" s="479"/>
      <c r="BP417" s="479"/>
      <c r="BQ417" s="451">
        <v>0</v>
      </c>
      <c r="BR417" s="451"/>
      <c r="BS417" s="451"/>
      <c r="BT417" s="451"/>
      <c r="BU417" s="451"/>
      <c r="BV417" s="451"/>
      <c r="BW417" s="451"/>
      <c r="BX417" s="451">
        <v>0</v>
      </c>
      <c r="BY417" s="451"/>
      <c r="BZ417" s="451"/>
      <c r="CA417" s="451"/>
      <c r="CB417" s="451"/>
      <c r="CC417" s="451"/>
      <c r="CD417" s="451"/>
      <c r="CE417" s="480">
        <f t="shared" si="220"/>
        <v>0</v>
      </c>
      <c r="CF417" s="480"/>
      <c r="CG417" s="480"/>
      <c r="CH417" s="480"/>
      <c r="CI417" s="480"/>
      <c r="CJ417" s="480"/>
      <c r="CK417" s="480"/>
      <c r="CL417" s="451">
        <v>0</v>
      </c>
      <c r="CM417" s="451"/>
      <c r="CN417" s="451"/>
      <c r="CO417" s="451"/>
      <c r="CP417" s="451"/>
      <c r="CQ417" s="451"/>
      <c r="CR417" s="451"/>
      <c r="CS417" s="480">
        <f t="shared" si="221"/>
        <v>0</v>
      </c>
      <c r="CT417" s="480"/>
      <c r="CU417" s="480"/>
      <c r="CV417" s="480"/>
      <c r="CW417" s="480"/>
      <c r="CX417" s="480"/>
      <c r="CY417" s="480"/>
    </row>
    <row r="418" spans="2:103" ht="12.75" customHeight="1">
      <c r="B418" s="448" t="s">
        <v>716</v>
      </c>
      <c r="C418" s="449"/>
      <c r="D418" s="449"/>
      <c r="E418" s="449"/>
      <c r="F418" s="449"/>
      <c r="G418" s="449"/>
      <c r="H418" s="449"/>
      <c r="I418" s="449"/>
      <c r="J418" s="449"/>
      <c r="K418" s="449"/>
      <c r="L418" s="449"/>
      <c r="M418" s="449"/>
      <c r="N418" s="449"/>
      <c r="O418" s="449"/>
      <c r="P418" s="449"/>
      <c r="Q418" s="449"/>
      <c r="R418" s="449"/>
      <c r="S418" s="449"/>
      <c r="T418" s="449"/>
      <c r="U418" s="449"/>
      <c r="V418" s="449"/>
      <c r="W418" s="450"/>
      <c r="X418" s="451">
        <v>0</v>
      </c>
      <c r="Y418" s="451"/>
      <c r="Z418" s="451"/>
      <c r="AA418" s="451"/>
      <c r="AB418" s="451"/>
      <c r="AC418" s="451"/>
      <c r="AD418" s="451"/>
      <c r="AE418" s="451">
        <v>0</v>
      </c>
      <c r="AF418" s="451"/>
      <c r="AG418" s="451"/>
      <c r="AH418" s="451"/>
      <c r="AI418" s="451"/>
      <c r="AJ418" s="451"/>
      <c r="AK418" s="451"/>
      <c r="AL418" s="479">
        <f t="shared" si="218"/>
        <v>0</v>
      </c>
      <c r="AM418" s="479"/>
      <c r="AN418" s="479"/>
      <c r="AO418" s="479"/>
      <c r="AP418" s="479"/>
      <c r="AQ418" s="479"/>
      <c r="AR418" s="479"/>
      <c r="AS418" s="451">
        <v>0</v>
      </c>
      <c r="AT418" s="451"/>
      <c r="AU418" s="451"/>
      <c r="AV418" s="451"/>
      <c r="AW418" s="451"/>
      <c r="AX418" s="451"/>
      <c r="AY418" s="451"/>
      <c r="AZ418" s="92"/>
      <c r="BA418" s="92"/>
      <c r="BB418" s="451">
        <v>0</v>
      </c>
      <c r="BC418" s="451"/>
      <c r="BD418" s="451"/>
      <c r="BE418" s="451"/>
      <c r="BF418" s="451">
        <v>0</v>
      </c>
      <c r="BG418" s="451"/>
      <c r="BH418" s="451"/>
      <c r="BI418" s="451"/>
      <c r="BJ418" s="479">
        <f t="shared" si="219"/>
        <v>0</v>
      </c>
      <c r="BK418" s="479"/>
      <c r="BL418" s="479"/>
      <c r="BM418" s="479"/>
      <c r="BN418" s="479"/>
      <c r="BO418" s="479"/>
      <c r="BP418" s="479"/>
      <c r="BQ418" s="451">
        <v>0</v>
      </c>
      <c r="BR418" s="451"/>
      <c r="BS418" s="451"/>
      <c r="BT418" s="451"/>
      <c r="BU418" s="451"/>
      <c r="BV418" s="451"/>
      <c r="BW418" s="451"/>
      <c r="BX418" s="451">
        <v>0</v>
      </c>
      <c r="BY418" s="451"/>
      <c r="BZ418" s="451"/>
      <c r="CA418" s="451"/>
      <c r="CB418" s="451"/>
      <c r="CC418" s="451"/>
      <c r="CD418" s="451"/>
      <c r="CE418" s="480">
        <f t="shared" si="220"/>
        <v>0</v>
      </c>
      <c r="CF418" s="480"/>
      <c r="CG418" s="480"/>
      <c r="CH418" s="480"/>
      <c r="CI418" s="480"/>
      <c r="CJ418" s="480"/>
      <c r="CK418" s="480"/>
      <c r="CL418" s="451">
        <v>0</v>
      </c>
      <c r="CM418" s="451"/>
      <c r="CN418" s="451"/>
      <c r="CO418" s="451"/>
      <c r="CP418" s="451"/>
      <c r="CQ418" s="451"/>
      <c r="CR418" s="451"/>
      <c r="CS418" s="480">
        <f t="shared" si="221"/>
        <v>0</v>
      </c>
      <c r="CT418" s="480"/>
      <c r="CU418" s="480"/>
      <c r="CV418" s="480"/>
      <c r="CW418" s="480"/>
      <c r="CX418" s="480"/>
      <c r="CY418" s="480"/>
    </row>
    <row r="419" spans="2:103" ht="12.75" customHeight="1">
      <c r="B419" s="448" t="s">
        <v>717</v>
      </c>
      <c r="C419" s="449"/>
      <c r="D419" s="449"/>
      <c r="E419" s="449"/>
      <c r="F419" s="449"/>
      <c r="G419" s="449"/>
      <c r="H419" s="449"/>
      <c r="I419" s="449"/>
      <c r="J419" s="449"/>
      <c r="K419" s="449"/>
      <c r="L419" s="449"/>
      <c r="M419" s="449"/>
      <c r="N419" s="449"/>
      <c r="O419" s="449"/>
      <c r="P419" s="449"/>
      <c r="Q419" s="449"/>
      <c r="R419" s="449"/>
      <c r="S419" s="449"/>
      <c r="T419" s="449"/>
      <c r="U419" s="449"/>
      <c r="V419" s="449"/>
      <c r="W419" s="450"/>
      <c r="X419" s="451">
        <v>0</v>
      </c>
      <c r="Y419" s="451"/>
      <c r="Z419" s="451"/>
      <c r="AA419" s="451"/>
      <c r="AB419" s="451"/>
      <c r="AC419" s="451"/>
      <c r="AD419" s="451"/>
      <c r="AE419" s="451">
        <v>0</v>
      </c>
      <c r="AF419" s="451"/>
      <c r="AG419" s="451"/>
      <c r="AH419" s="451"/>
      <c r="AI419" s="451"/>
      <c r="AJ419" s="451"/>
      <c r="AK419" s="451"/>
      <c r="AL419" s="479">
        <f t="shared" si="218"/>
        <v>0</v>
      </c>
      <c r="AM419" s="479"/>
      <c r="AN419" s="479"/>
      <c r="AO419" s="479"/>
      <c r="AP419" s="479"/>
      <c r="AQ419" s="479"/>
      <c r="AR419" s="479"/>
      <c r="AS419" s="451">
        <v>0</v>
      </c>
      <c r="AT419" s="451"/>
      <c r="AU419" s="451"/>
      <c r="AV419" s="451"/>
      <c r="AW419" s="451"/>
      <c r="AX419" s="451"/>
      <c r="AY419" s="451"/>
      <c r="AZ419" s="92"/>
      <c r="BA419" s="92"/>
      <c r="BB419" s="451">
        <v>0</v>
      </c>
      <c r="BC419" s="451"/>
      <c r="BD419" s="451"/>
      <c r="BE419" s="451"/>
      <c r="BF419" s="451">
        <v>0</v>
      </c>
      <c r="BG419" s="451"/>
      <c r="BH419" s="451"/>
      <c r="BI419" s="451"/>
      <c r="BJ419" s="479">
        <f t="shared" si="219"/>
        <v>0</v>
      </c>
      <c r="BK419" s="479"/>
      <c r="BL419" s="479"/>
      <c r="BM419" s="479"/>
      <c r="BN419" s="479"/>
      <c r="BO419" s="479"/>
      <c r="BP419" s="479"/>
      <c r="BQ419" s="451">
        <v>0</v>
      </c>
      <c r="BR419" s="451"/>
      <c r="BS419" s="451"/>
      <c r="BT419" s="451"/>
      <c r="BU419" s="451"/>
      <c r="BV419" s="451"/>
      <c r="BW419" s="451"/>
      <c r="BX419" s="451">
        <v>0</v>
      </c>
      <c r="BY419" s="451"/>
      <c r="BZ419" s="451"/>
      <c r="CA419" s="451"/>
      <c r="CB419" s="451"/>
      <c r="CC419" s="451"/>
      <c r="CD419" s="451"/>
      <c r="CE419" s="480">
        <f t="shared" si="220"/>
        <v>0</v>
      </c>
      <c r="CF419" s="480"/>
      <c r="CG419" s="480"/>
      <c r="CH419" s="480"/>
      <c r="CI419" s="480"/>
      <c r="CJ419" s="480"/>
      <c r="CK419" s="480"/>
      <c r="CL419" s="451">
        <v>0</v>
      </c>
      <c r="CM419" s="451"/>
      <c r="CN419" s="451"/>
      <c r="CO419" s="451"/>
      <c r="CP419" s="451"/>
      <c r="CQ419" s="451"/>
      <c r="CR419" s="451"/>
      <c r="CS419" s="480">
        <f t="shared" si="221"/>
        <v>0</v>
      </c>
      <c r="CT419" s="480"/>
      <c r="CU419" s="480"/>
      <c r="CV419" s="480"/>
      <c r="CW419" s="480"/>
      <c r="CX419" s="480"/>
      <c r="CY419" s="480"/>
    </row>
    <row r="420" spans="2:103" ht="12.75" customHeight="1">
      <c r="B420" s="448" t="s">
        <v>718</v>
      </c>
      <c r="C420" s="449"/>
      <c r="D420" s="449"/>
      <c r="E420" s="449"/>
      <c r="F420" s="449"/>
      <c r="G420" s="449"/>
      <c r="H420" s="449"/>
      <c r="I420" s="449"/>
      <c r="J420" s="449"/>
      <c r="K420" s="449"/>
      <c r="L420" s="449"/>
      <c r="M420" s="449"/>
      <c r="N420" s="449"/>
      <c r="O420" s="449"/>
      <c r="P420" s="449"/>
      <c r="Q420" s="449"/>
      <c r="R420" s="449"/>
      <c r="S420" s="449"/>
      <c r="T420" s="449"/>
      <c r="U420" s="449"/>
      <c r="V420" s="449"/>
      <c r="W420" s="450"/>
      <c r="X420" s="451">
        <v>0</v>
      </c>
      <c r="Y420" s="451"/>
      <c r="Z420" s="451"/>
      <c r="AA420" s="451"/>
      <c r="AB420" s="451"/>
      <c r="AC420" s="451"/>
      <c r="AD420" s="451"/>
      <c r="AE420" s="451">
        <v>0</v>
      </c>
      <c r="AF420" s="451"/>
      <c r="AG420" s="451"/>
      <c r="AH420" s="451"/>
      <c r="AI420" s="451"/>
      <c r="AJ420" s="451"/>
      <c r="AK420" s="451"/>
      <c r="AL420" s="479">
        <f t="shared" si="218"/>
        <v>0</v>
      </c>
      <c r="AM420" s="479"/>
      <c r="AN420" s="479"/>
      <c r="AO420" s="479"/>
      <c r="AP420" s="479"/>
      <c r="AQ420" s="479"/>
      <c r="AR420" s="479"/>
      <c r="AS420" s="451">
        <v>0</v>
      </c>
      <c r="AT420" s="451"/>
      <c r="AU420" s="451"/>
      <c r="AV420" s="451"/>
      <c r="AW420" s="451"/>
      <c r="AX420" s="451"/>
      <c r="AY420" s="451"/>
      <c r="AZ420" s="92"/>
      <c r="BA420" s="92"/>
      <c r="BB420" s="451">
        <v>0</v>
      </c>
      <c r="BC420" s="451"/>
      <c r="BD420" s="451"/>
      <c r="BE420" s="451"/>
      <c r="BF420" s="451">
        <v>0</v>
      </c>
      <c r="BG420" s="451"/>
      <c r="BH420" s="451"/>
      <c r="BI420" s="451"/>
      <c r="BJ420" s="479">
        <f t="shared" si="219"/>
        <v>0</v>
      </c>
      <c r="BK420" s="479"/>
      <c r="BL420" s="479"/>
      <c r="BM420" s="479"/>
      <c r="BN420" s="479"/>
      <c r="BO420" s="479"/>
      <c r="BP420" s="479"/>
      <c r="BQ420" s="451">
        <v>0</v>
      </c>
      <c r="BR420" s="451"/>
      <c r="BS420" s="451"/>
      <c r="BT420" s="451"/>
      <c r="BU420" s="451"/>
      <c r="BV420" s="451"/>
      <c r="BW420" s="451"/>
      <c r="BX420" s="451">
        <v>0</v>
      </c>
      <c r="BY420" s="451"/>
      <c r="BZ420" s="451"/>
      <c r="CA420" s="451"/>
      <c r="CB420" s="451"/>
      <c r="CC420" s="451"/>
      <c r="CD420" s="451"/>
      <c r="CE420" s="480">
        <f t="shared" si="220"/>
        <v>0</v>
      </c>
      <c r="CF420" s="480"/>
      <c r="CG420" s="480"/>
      <c r="CH420" s="480"/>
      <c r="CI420" s="480"/>
      <c r="CJ420" s="480"/>
      <c r="CK420" s="480"/>
      <c r="CL420" s="451">
        <v>0</v>
      </c>
      <c r="CM420" s="451"/>
      <c r="CN420" s="451"/>
      <c r="CO420" s="451"/>
      <c r="CP420" s="451"/>
      <c r="CQ420" s="451"/>
      <c r="CR420" s="451"/>
      <c r="CS420" s="480">
        <f t="shared" si="221"/>
        <v>0</v>
      </c>
      <c r="CT420" s="480"/>
      <c r="CU420" s="480"/>
      <c r="CV420" s="480"/>
      <c r="CW420" s="480"/>
      <c r="CX420" s="480"/>
      <c r="CY420" s="480"/>
    </row>
    <row r="421" spans="2:103" ht="12.75" customHeight="1">
      <c r="B421" s="448" t="s">
        <v>719</v>
      </c>
      <c r="C421" s="449"/>
      <c r="D421" s="449"/>
      <c r="E421" s="449"/>
      <c r="F421" s="449"/>
      <c r="G421" s="449"/>
      <c r="H421" s="449"/>
      <c r="I421" s="449"/>
      <c r="J421" s="449"/>
      <c r="K421" s="449"/>
      <c r="L421" s="449"/>
      <c r="M421" s="449"/>
      <c r="N421" s="449"/>
      <c r="O421" s="449"/>
      <c r="P421" s="449"/>
      <c r="Q421" s="449"/>
      <c r="R421" s="449"/>
      <c r="S421" s="449"/>
      <c r="T421" s="449"/>
      <c r="U421" s="449"/>
      <c r="V421" s="449"/>
      <c r="W421" s="450"/>
      <c r="X421" s="451">
        <v>0</v>
      </c>
      <c r="Y421" s="451"/>
      <c r="Z421" s="451"/>
      <c r="AA421" s="451"/>
      <c r="AB421" s="451"/>
      <c r="AC421" s="451"/>
      <c r="AD421" s="451"/>
      <c r="AE421" s="451">
        <v>0</v>
      </c>
      <c r="AF421" s="451"/>
      <c r="AG421" s="451"/>
      <c r="AH421" s="451"/>
      <c r="AI421" s="451"/>
      <c r="AJ421" s="451"/>
      <c r="AK421" s="451"/>
      <c r="AL421" s="479">
        <f t="shared" si="218"/>
        <v>0</v>
      </c>
      <c r="AM421" s="479"/>
      <c r="AN421" s="479"/>
      <c r="AO421" s="479"/>
      <c r="AP421" s="479"/>
      <c r="AQ421" s="479"/>
      <c r="AR421" s="479"/>
      <c r="AS421" s="451">
        <v>0</v>
      </c>
      <c r="AT421" s="451"/>
      <c r="AU421" s="451"/>
      <c r="AV421" s="451"/>
      <c r="AW421" s="451"/>
      <c r="AX421" s="451"/>
      <c r="AY421" s="451"/>
      <c r="AZ421" s="92"/>
      <c r="BA421" s="92"/>
      <c r="BB421" s="451">
        <v>0</v>
      </c>
      <c r="BC421" s="451"/>
      <c r="BD421" s="451"/>
      <c r="BE421" s="451"/>
      <c r="BF421" s="451">
        <v>0</v>
      </c>
      <c r="BG421" s="451"/>
      <c r="BH421" s="451"/>
      <c r="BI421" s="451"/>
      <c r="BJ421" s="479">
        <f t="shared" si="219"/>
        <v>0</v>
      </c>
      <c r="BK421" s="479"/>
      <c r="BL421" s="479"/>
      <c r="BM421" s="479"/>
      <c r="BN421" s="479"/>
      <c r="BO421" s="479"/>
      <c r="BP421" s="479"/>
      <c r="BQ421" s="451">
        <v>0</v>
      </c>
      <c r="BR421" s="451"/>
      <c r="BS421" s="451"/>
      <c r="BT421" s="451"/>
      <c r="BU421" s="451"/>
      <c r="BV421" s="451"/>
      <c r="BW421" s="451"/>
      <c r="BX421" s="451">
        <v>0</v>
      </c>
      <c r="BY421" s="451"/>
      <c r="BZ421" s="451"/>
      <c r="CA421" s="451"/>
      <c r="CB421" s="451"/>
      <c r="CC421" s="451"/>
      <c r="CD421" s="451"/>
      <c r="CE421" s="480">
        <f t="shared" si="220"/>
        <v>0</v>
      </c>
      <c r="CF421" s="480"/>
      <c r="CG421" s="480"/>
      <c r="CH421" s="480"/>
      <c r="CI421" s="480"/>
      <c r="CJ421" s="480"/>
      <c r="CK421" s="480"/>
      <c r="CL421" s="451">
        <v>0</v>
      </c>
      <c r="CM421" s="451"/>
      <c r="CN421" s="451"/>
      <c r="CO421" s="451"/>
      <c r="CP421" s="451"/>
      <c r="CQ421" s="451"/>
      <c r="CR421" s="451"/>
      <c r="CS421" s="480">
        <f t="shared" si="221"/>
        <v>0</v>
      </c>
      <c r="CT421" s="480"/>
      <c r="CU421" s="480"/>
      <c r="CV421" s="480"/>
      <c r="CW421" s="480"/>
      <c r="CX421" s="480"/>
      <c r="CY421" s="480"/>
    </row>
    <row r="422" spans="2:103" ht="12.75" customHeight="1">
      <c r="B422" s="448" t="s">
        <v>720</v>
      </c>
      <c r="C422" s="449"/>
      <c r="D422" s="449"/>
      <c r="E422" s="449"/>
      <c r="F422" s="449"/>
      <c r="G422" s="449"/>
      <c r="H422" s="449"/>
      <c r="I422" s="449"/>
      <c r="J422" s="449"/>
      <c r="K422" s="449"/>
      <c r="L422" s="449"/>
      <c r="M422" s="449"/>
      <c r="N422" s="449"/>
      <c r="O422" s="449"/>
      <c r="P422" s="449"/>
      <c r="Q422" s="449"/>
      <c r="R422" s="449"/>
      <c r="S422" s="449"/>
      <c r="T422" s="449"/>
      <c r="U422" s="449"/>
      <c r="V422" s="449"/>
      <c r="W422" s="450"/>
      <c r="X422" s="451">
        <v>0</v>
      </c>
      <c r="Y422" s="451"/>
      <c r="Z422" s="451"/>
      <c r="AA422" s="451"/>
      <c r="AB422" s="451"/>
      <c r="AC422" s="451"/>
      <c r="AD422" s="451"/>
      <c r="AE422" s="451">
        <v>0</v>
      </c>
      <c r="AF422" s="451"/>
      <c r="AG422" s="451"/>
      <c r="AH422" s="451"/>
      <c r="AI422" s="451"/>
      <c r="AJ422" s="451"/>
      <c r="AK422" s="451"/>
      <c r="AL422" s="479">
        <f t="shared" si="218"/>
        <v>0</v>
      </c>
      <c r="AM422" s="479"/>
      <c r="AN422" s="479"/>
      <c r="AO422" s="479"/>
      <c r="AP422" s="479"/>
      <c r="AQ422" s="479"/>
      <c r="AR422" s="479"/>
      <c r="AS422" s="451">
        <v>0</v>
      </c>
      <c r="AT422" s="451"/>
      <c r="AU422" s="451"/>
      <c r="AV422" s="451"/>
      <c r="AW422" s="451"/>
      <c r="AX422" s="451"/>
      <c r="AY422" s="451"/>
      <c r="AZ422" s="92"/>
      <c r="BA422" s="92"/>
      <c r="BB422" s="451">
        <v>0</v>
      </c>
      <c r="BC422" s="451"/>
      <c r="BD422" s="451"/>
      <c r="BE422" s="451"/>
      <c r="BF422" s="451">
        <v>0</v>
      </c>
      <c r="BG422" s="451"/>
      <c r="BH422" s="451"/>
      <c r="BI422" s="451"/>
      <c r="BJ422" s="479">
        <f t="shared" si="219"/>
        <v>0</v>
      </c>
      <c r="BK422" s="479"/>
      <c r="BL422" s="479"/>
      <c r="BM422" s="479"/>
      <c r="BN422" s="479"/>
      <c r="BO422" s="479"/>
      <c r="BP422" s="479"/>
      <c r="BQ422" s="451">
        <v>0</v>
      </c>
      <c r="BR422" s="451"/>
      <c r="BS422" s="451"/>
      <c r="BT422" s="451"/>
      <c r="BU422" s="451"/>
      <c r="BV422" s="451"/>
      <c r="BW422" s="451"/>
      <c r="BX422" s="451">
        <v>0</v>
      </c>
      <c r="BY422" s="451"/>
      <c r="BZ422" s="451"/>
      <c r="CA422" s="451"/>
      <c r="CB422" s="451"/>
      <c r="CC422" s="451"/>
      <c r="CD422" s="451"/>
      <c r="CE422" s="480">
        <f t="shared" si="220"/>
        <v>0</v>
      </c>
      <c r="CF422" s="480"/>
      <c r="CG422" s="480"/>
      <c r="CH422" s="480"/>
      <c r="CI422" s="480"/>
      <c r="CJ422" s="480"/>
      <c r="CK422" s="480"/>
      <c r="CL422" s="451">
        <v>0</v>
      </c>
      <c r="CM422" s="451"/>
      <c r="CN422" s="451"/>
      <c r="CO422" s="451"/>
      <c r="CP422" s="451"/>
      <c r="CQ422" s="451"/>
      <c r="CR422" s="451"/>
      <c r="CS422" s="480">
        <f t="shared" si="221"/>
        <v>0</v>
      </c>
      <c r="CT422" s="480"/>
      <c r="CU422" s="480"/>
      <c r="CV422" s="480"/>
      <c r="CW422" s="480"/>
      <c r="CX422" s="480"/>
      <c r="CY422" s="480"/>
    </row>
    <row r="423" spans="2:103" ht="12.75" customHeight="1">
      <c r="B423" s="522" t="s">
        <v>721</v>
      </c>
      <c r="C423" s="523"/>
      <c r="D423" s="523"/>
      <c r="E423" s="523"/>
      <c r="F423" s="523"/>
      <c r="G423" s="523"/>
      <c r="H423" s="523"/>
      <c r="I423" s="523"/>
      <c r="J423" s="523"/>
      <c r="K423" s="523"/>
      <c r="L423" s="523"/>
      <c r="M423" s="523"/>
      <c r="N423" s="523"/>
      <c r="O423" s="523"/>
      <c r="P423" s="523"/>
      <c r="Q423" s="523"/>
      <c r="R423" s="523"/>
      <c r="S423" s="523"/>
      <c r="T423" s="523"/>
      <c r="U423" s="523"/>
      <c r="V423" s="523"/>
      <c r="W423" s="524"/>
      <c r="X423" s="451">
        <v>0</v>
      </c>
      <c r="Y423" s="451"/>
      <c r="Z423" s="451"/>
      <c r="AA423" s="451"/>
      <c r="AB423" s="451"/>
      <c r="AC423" s="451"/>
      <c r="AD423" s="451"/>
      <c r="AE423" s="451">
        <v>0</v>
      </c>
      <c r="AF423" s="451"/>
      <c r="AG423" s="451"/>
      <c r="AH423" s="451"/>
      <c r="AI423" s="451"/>
      <c r="AJ423" s="451"/>
      <c r="AK423" s="451"/>
      <c r="AL423" s="479">
        <f t="shared" si="218"/>
        <v>0</v>
      </c>
      <c r="AM423" s="479"/>
      <c r="AN423" s="479"/>
      <c r="AO423" s="479"/>
      <c r="AP423" s="479"/>
      <c r="AQ423" s="479"/>
      <c r="AR423" s="479"/>
      <c r="AS423" s="451">
        <v>0</v>
      </c>
      <c r="AT423" s="451"/>
      <c r="AU423" s="451"/>
      <c r="AV423" s="451"/>
      <c r="AW423" s="451"/>
      <c r="AX423" s="451"/>
      <c r="AY423" s="451"/>
      <c r="AZ423" s="92"/>
      <c r="BA423" s="92"/>
      <c r="BB423" s="451">
        <v>0</v>
      </c>
      <c r="BC423" s="451"/>
      <c r="BD423" s="451"/>
      <c r="BE423" s="451"/>
      <c r="BF423" s="451">
        <v>0</v>
      </c>
      <c r="BG423" s="451"/>
      <c r="BH423" s="451"/>
      <c r="BI423" s="451"/>
      <c r="BJ423" s="479">
        <f t="shared" si="219"/>
        <v>0</v>
      </c>
      <c r="BK423" s="479"/>
      <c r="BL423" s="479"/>
      <c r="BM423" s="479"/>
      <c r="BN423" s="479"/>
      <c r="BO423" s="479"/>
      <c r="BP423" s="479"/>
      <c r="BQ423" s="451">
        <v>0</v>
      </c>
      <c r="BR423" s="451"/>
      <c r="BS423" s="451"/>
      <c r="BT423" s="451"/>
      <c r="BU423" s="451"/>
      <c r="BV423" s="451"/>
      <c r="BW423" s="451"/>
      <c r="BX423" s="451">
        <v>0</v>
      </c>
      <c r="BY423" s="451"/>
      <c r="BZ423" s="451"/>
      <c r="CA423" s="451"/>
      <c r="CB423" s="451"/>
      <c r="CC423" s="451"/>
      <c r="CD423" s="451"/>
      <c r="CE423" s="480">
        <f t="shared" si="220"/>
        <v>0</v>
      </c>
      <c r="CF423" s="480"/>
      <c r="CG423" s="480"/>
      <c r="CH423" s="480"/>
      <c r="CI423" s="480"/>
      <c r="CJ423" s="480"/>
      <c r="CK423" s="480"/>
      <c r="CL423" s="451">
        <v>0</v>
      </c>
      <c r="CM423" s="451"/>
      <c r="CN423" s="451"/>
      <c r="CO423" s="451"/>
      <c r="CP423" s="451"/>
      <c r="CQ423" s="451"/>
      <c r="CR423" s="451"/>
      <c r="CS423" s="480">
        <f t="shared" si="221"/>
        <v>0</v>
      </c>
      <c r="CT423" s="480"/>
      <c r="CU423" s="480"/>
      <c r="CV423" s="480"/>
      <c r="CW423" s="480"/>
      <c r="CX423" s="480"/>
      <c r="CY423" s="480"/>
    </row>
    <row r="424" spans="2:103" ht="12.75" customHeight="1">
      <c r="B424" s="522" t="s">
        <v>722</v>
      </c>
      <c r="C424" s="523"/>
      <c r="D424" s="523"/>
      <c r="E424" s="523"/>
      <c r="F424" s="523"/>
      <c r="G424" s="523"/>
      <c r="H424" s="523"/>
      <c r="I424" s="523"/>
      <c r="J424" s="523"/>
      <c r="K424" s="523"/>
      <c r="L424" s="523"/>
      <c r="M424" s="523"/>
      <c r="N424" s="523"/>
      <c r="O424" s="523"/>
      <c r="P424" s="523"/>
      <c r="Q424" s="523"/>
      <c r="R424" s="523"/>
      <c r="S424" s="523"/>
      <c r="T424" s="523"/>
      <c r="U424" s="523"/>
      <c r="V424" s="523"/>
      <c r="W424" s="524"/>
      <c r="X424" s="451">
        <v>0</v>
      </c>
      <c r="Y424" s="451"/>
      <c r="Z424" s="451"/>
      <c r="AA424" s="451"/>
      <c r="AB424" s="451"/>
      <c r="AC424" s="451"/>
      <c r="AD424" s="451"/>
      <c r="AE424" s="451">
        <v>0</v>
      </c>
      <c r="AF424" s="451"/>
      <c r="AG424" s="451"/>
      <c r="AH424" s="451"/>
      <c r="AI424" s="451"/>
      <c r="AJ424" s="451"/>
      <c r="AK424" s="451"/>
      <c r="AL424" s="479">
        <f t="shared" si="218"/>
        <v>0</v>
      </c>
      <c r="AM424" s="479"/>
      <c r="AN424" s="479"/>
      <c r="AO424" s="479"/>
      <c r="AP424" s="479"/>
      <c r="AQ424" s="479"/>
      <c r="AR424" s="479"/>
      <c r="AS424" s="451">
        <v>0</v>
      </c>
      <c r="AT424" s="451"/>
      <c r="AU424" s="451"/>
      <c r="AV424" s="451"/>
      <c r="AW424" s="451"/>
      <c r="AX424" s="451"/>
      <c r="AY424" s="451"/>
      <c r="AZ424" s="92"/>
      <c r="BA424" s="92"/>
      <c r="BB424" s="451">
        <v>0</v>
      </c>
      <c r="BC424" s="451"/>
      <c r="BD424" s="451"/>
      <c r="BE424" s="451"/>
      <c r="BF424" s="451">
        <v>0</v>
      </c>
      <c r="BG424" s="451"/>
      <c r="BH424" s="451"/>
      <c r="BI424" s="451"/>
      <c r="BJ424" s="479">
        <f t="shared" si="219"/>
        <v>0</v>
      </c>
      <c r="BK424" s="479"/>
      <c r="BL424" s="479"/>
      <c r="BM424" s="479"/>
      <c r="BN424" s="479"/>
      <c r="BO424" s="479"/>
      <c r="BP424" s="479"/>
      <c r="BQ424" s="451">
        <v>0</v>
      </c>
      <c r="BR424" s="451"/>
      <c r="BS424" s="451"/>
      <c r="BT424" s="451"/>
      <c r="BU424" s="451"/>
      <c r="BV424" s="451"/>
      <c r="BW424" s="451"/>
      <c r="BX424" s="451">
        <v>0</v>
      </c>
      <c r="BY424" s="451"/>
      <c r="BZ424" s="451"/>
      <c r="CA424" s="451"/>
      <c r="CB424" s="451"/>
      <c r="CC424" s="451"/>
      <c r="CD424" s="451"/>
      <c r="CE424" s="480">
        <f t="shared" si="220"/>
        <v>0</v>
      </c>
      <c r="CF424" s="480"/>
      <c r="CG424" s="480"/>
      <c r="CH424" s="480"/>
      <c r="CI424" s="480"/>
      <c r="CJ424" s="480"/>
      <c r="CK424" s="480"/>
      <c r="CL424" s="451">
        <v>0</v>
      </c>
      <c r="CM424" s="451"/>
      <c r="CN424" s="451"/>
      <c r="CO424" s="451"/>
      <c r="CP424" s="451"/>
      <c r="CQ424" s="451"/>
      <c r="CR424" s="451"/>
      <c r="CS424" s="480">
        <f t="shared" si="221"/>
        <v>0</v>
      </c>
      <c r="CT424" s="480"/>
      <c r="CU424" s="480"/>
      <c r="CV424" s="480"/>
      <c r="CW424" s="480"/>
      <c r="CX424" s="480"/>
      <c r="CY424" s="480"/>
    </row>
    <row r="425" spans="2:103" ht="12.75" customHeight="1" thickBot="1">
      <c r="B425" s="516" t="s">
        <v>723</v>
      </c>
      <c r="C425" s="517"/>
      <c r="D425" s="517"/>
      <c r="E425" s="517"/>
      <c r="F425" s="517"/>
      <c r="G425" s="517"/>
      <c r="H425" s="517"/>
      <c r="I425" s="517"/>
      <c r="J425" s="517"/>
      <c r="K425" s="517"/>
      <c r="L425" s="517"/>
      <c r="M425" s="517"/>
      <c r="N425" s="517"/>
      <c r="O425" s="517"/>
      <c r="P425" s="517"/>
      <c r="Q425" s="517"/>
      <c r="R425" s="517"/>
      <c r="S425" s="517"/>
      <c r="T425" s="517"/>
      <c r="U425" s="517"/>
      <c r="V425" s="517"/>
      <c r="W425" s="518"/>
      <c r="X425" s="447">
        <f>SUM(X416:AD424)</f>
        <v>0</v>
      </c>
      <c r="Y425" s="447"/>
      <c r="Z425" s="447"/>
      <c r="AA425" s="447"/>
      <c r="AB425" s="447"/>
      <c r="AC425" s="447"/>
      <c r="AD425" s="447"/>
      <c r="AE425" s="447">
        <f>SUM(AE416:AK424)</f>
        <v>0</v>
      </c>
      <c r="AF425" s="447"/>
      <c r="AG425" s="447"/>
      <c r="AH425" s="447"/>
      <c r="AI425" s="447"/>
      <c r="AJ425" s="447"/>
      <c r="AK425" s="447"/>
      <c r="AL425" s="447">
        <f>SUM(AL416:AR424)</f>
        <v>0</v>
      </c>
      <c r="AM425" s="447"/>
      <c r="AN425" s="447"/>
      <c r="AO425" s="447"/>
      <c r="AP425" s="447"/>
      <c r="AQ425" s="447"/>
      <c r="AR425" s="447"/>
      <c r="AS425" s="447">
        <f>SUM(AS416:AY424)</f>
        <v>0</v>
      </c>
      <c r="AT425" s="447"/>
      <c r="AU425" s="447"/>
      <c r="AV425" s="447"/>
      <c r="AW425" s="447"/>
      <c r="AX425" s="447"/>
      <c r="AY425" s="447"/>
      <c r="BB425" s="447">
        <f>SUM(BB416:BE424)</f>
        <v>0</v>
      </c>
      <c r="BC425" s="447"/>
      <c r="BD425" s="447"/>
      <c r="BE425" s="447"/>
      <c r="BF425" s="447">
        <f>SUM(BF416:BI424)</f>
        <v>0</v>
      </c>
      <c r="BG425" s="447"/>
      <c r="BH425" s="447"/>
      <c r="BI425" s="447"/>
      <c r="BJ425" s="447">
        <f>SUM(BJ416:BP424)</f>
        <v>0</v>
      </c>
      <c r="BK425" s="447"/>
      <c r="BL425" s="447"/>
      <c r="BM425" s="447"/>
      <c r="BN425" s="447"/>
      <c r="BO425" s="447"/>
      <c r="BP425" s="447"/>
      <c r="BQ425" s="447">
        <f>SUM(BQ416:BW424)</f>
        <v>0</v>
      </c>
      <c r="BR425" s="447"/>
      <c r="BS425" s="447"/>
      <c r="BT425" s="447"/>
      <c r="BU425" s="447"/>
      <c r="BV425" s="447"/>
      <c r="BW425" s="447"/>
      <c r="BX425" s="447">
        <f>SUM(BX416:CD424)</f>
        <v>0</v>
      </c>
      <c r="BY425" s="447"/>
      <c r="BZ425" s="447"/>
      <c r="CA425" s="447"/>
      <c r="CB425" s="447"/>
      <c r="CC425" s="447"/>
      <c r="CD425" s="447"/>
      <c r="CE425" s="447">
        <f>SUM(CE416:CK424)</f>
        <v>0</v>
      </c>
      <c r="CF425" s="447"/>
      <c r="CG425" s="447"/>
      <c r="CH425" s="447"/>
      <c r="CI425" s="447"/>
      <c r="CJ425" s="447"/>
      <c r="CK425" s="447"/>
      <c r="CL425" s="447">
        <f>SUM(CL416:CR424)</f>
        <v>0</v>
      </c>
      <c r="CM425" s="447"/>
      <c r="CN425" s="447"/>
      <c r="CO425" s="447"/>
      <c r="CP425" s="447"/>
      <c r="CQ425" s="447"/>
      <c r="CR425" s="447"/>
      <c r="CS425" s="447">
        <f>SUM(CS416:CY424)</f>
        <v>0</v>
      </c>
      <c r="CT425" s="447"/>
      <c r="CU425" s="447"/>
      <c r="CV425" s="447"/>
      <c r="CW425" s="447"/>
      <c r="CX425" s="447"/>
      <c r="CY425" s="447"/>
    </row>
    <row r="426" spans="2:103" ht="12.75" customHeight="1" thickTop="1">
      <c r="B426" s="525" t="s">
        <v>1242</v>
      </c>
      <c r="C426" s="520"/>
      <c r="D426" s="520"/>
      <c r="E426" s="520"/>
      <c r="F426" s="520"/>
      <c r="G426" s="520"/>
      <c r="H426" s="520"/>
      <c r="I426" s="520"/>
      <c r="J426" s="520"/>
      <c r="K426" s="520"/>
      <c r="L426" s="520"/>
      <c r="M426" s="520"/>
      <c r="N426" s="520"/>
      <c r="O426" s="520"/>
      <c r="P426" s="520"/>
      <c r="Q426" s="520"/>
      <c r="R426" s="520"/>
      <c r="S426" s="520"/>
      <c r="T426" s="520"/>
      <c r="U426" s="520"/>
      <c r="V426" s="520"/>
      <c r="W426" s="521"/>
      <c r="X426" s="483"/>
      <c r="Y426" s="483"/>
      <c r="Z426" s="483"/>
      <c r="AA426" s="483"/>
      <c r="AB426" s="483"/>
      <c r="AC426" s="483"/>
      <c r="AD426" s="483"/>
      <c r="AE426" s="483"/>
      <c r="AF426" s="483"/>
      <c r="AG426" s="483"/>
      <c r="AH426" s="483"/>
      <c r="AI426" s="483"/>
      <c r="AJ426" s="483"/>
      <c r="AK426" s="483"/>
      <c r="AL426" s="483"/>
      <c r="AM426" s="483"/>
      <c r="AN426" s="483"/>
      <c r="AO426" s="483"/>
      <c r="AP426" s="483"/>
      <c r="AQ426" s="483"/>
      <c r="AR426" s="483"/>
      <c r="AS426" s="483"/>
      <c r="AT426" s="483"/>
      <c r="AU426" s="483"/>
      <c r="AV426" s="483"/>
      <c r="AW426" s="483"/>
      <c r="AX426" s="483"/>
      <c r="AY426" s="483"/>
      <c r="BB426" s="483"/>
      <c r="BC426" s="483"/>
      <c r="BD426" s="483"/>
      <c r="BE426" s="483"/>
      <c r="BF426" s="483"/>
      <c r="BG426" s="483"/>
      <c r="BH426" s="483"/>
      <c r="BI426" s="483"/>
      <c r="BJ426" s="483"/>
      <c r="BK426" s="483"/>
      <c r="BL426" s="483"/>
      <c r="BM426" s="483"/>
      <c r="BN426" s="483"/>
      <c r="BO426" s="483"/>
      <c r="BP426" s="483"/>
      <c r="BQ426" s="483"/>
      <c r="BR426" s="483"/>
      <c r="BS426" s="483"/>
      <c r="BT426" s="483"/>
      <c r="BU426" s="483"/>
      <c r="BV426" s="483"/>
      <c r="BW426" s="483"/>
      <c r="BX426" s="483"/>
      <c r="BY426" s="483"/>
      <c r="BZ426" s="483"/>
      <c r="CA426" s="483"/>
      <c r="CB426" s="483"/>
      <c r="CC426" s="483"/>
      <c r="CD426" s="483"/>
      <c r="CE426" s="483"/>
      <c r="CF426" s="483"/>
      <c r="CG426" s="483"/>
      <c r="CH426" s="483"/>
      <c r="CI426" s="483"/>
      <c r="CJ426" s="483"/>
      <c r="CK426" s="483"/>
      <c r="CL426" s="483"/>
      <c r="CM426" s="483"/>
      <c r="CN426" s="483"/>
      <c r="CO426" s="483"/>
      <c r="CP426" s="483"/>
      <c r="CQ426" s="483"/>
      <c r="CR426" s="483"/>
      <c r="CS426" s="483"/>
      <c r="CT426" s="483"/>
      <c r="CU426" s="483"/>
      <c r="CV426" s="483"/>
      <c r="CW426" s="483"/>
      <c r="CX426" s="483"/>
      <c r="CY426" s="483"/>
    </row>
    <row r="427" spans="2:103" ht="12.75" customHeight="1">
      <c r="B427" s="448" t="s">
        <v>725</v>
      </c>
      <c r="C427" s="449"/>
      <c r="D427" s="449"/>
      <c r="E427" s="449"/>
      <c r="F427" s="449"/>
      <c r="G427" s="449"/>
      <c r="H427" s="449"/>
      <c r="I427" s="449"/>
      <c r="J427" s="449"/>
      <c r="K427" s="449"/>
      <c r="L427" s="449"/>
      <c r="M427" s="449"/>
      <c r="N427" s="449"/>
      <c r="O427" s="449"/>
      <c r="P427" s="449"/>
      <c r="Q427" s="449"/>
      <c r="R427" s="449"/>
      <c r="S427" s="449"/>
      <c r="T427" s="449"/>
      <c r="U427" s="449"/>
      <c r="V427" s="449"/>
      <c r="W427" s="450"/>
      <c r="X427" s="451">
        <v>0</v>
      </c>
      <c r="Y427" s="451"/>
      <c r="Z427" s="451"/>
      <c r="AA427" s="451"/>
      <c r="AB427" s="451"/>
      <c r="AC427" s="451"/>
      <c r="AD427" s="451"/>
      <c r="AE427" s="451">
        <v>0</v>
      </c>
      <c r="AF427" s="451"/>
      <c r="AG427" s="451"/>
      <c r="AH427" s="451"/>
      <c r="AI427" s="451"/>
      <c r="AJ427" s="451"/>
      <c r="AK427" s="451"/>
      <c r="AL427" s="479">
        <f t="shared" ref="AL427:AL434" si="222">X427-AE427</f>
        <v>0</v>
      </c>
      <c r="AM427" s="479"/>
      <c r="AN427" s="479"/>
      <c r="AO427" s="479"/>
      <c r="AP427" s="479"/>
      <c r="AQ427" s="479"/>
      <c r="AR427" s="479"/>
      <c r="AS427" s="451">
        <v>0</v>
      </c>
      <c r="AT427" s="451"/>
      <c r="AU427" s="451"/>
      <c r="AV427" s="451"/>
      <c r="AW427" s="451"/>
      <c r="AX427" s="451"/>
      <c r="AY427" s="451"/>
      <c r="AZ427" s="92"/>
      <c r="BA427" s="92"/>
      <c r="BB427" s="451">
        <v>0</v>
      </c>
      <c r="BC427" s="451"/>
      <c r="BD427" s="451"/>
      <c r="BE427" s="451"/>
      <c r="BF427" s="451">
        <v>0</v>
      </c>
      <c r="BG427" s="451"/>
      <c r="BH427" s="451"/>
      <c r="BI427" s="451"/>
      <c r="BJ427" s="479">
        <f t="shared" ref="BJ427:BJ434" si="223">BB427-BF427+AS427+AL427+AE427-X427</f>
        <v>0</v>
      </c>
      <c r="BK427" s="479"/>
      <c r="BL427" s="479"/>
      <c r="BM427" s="479"/>
      <c r="BN427" s="479"/>
      <c r="BO427" s="479"/>
      <c r="BP427" s="479"/>
      <c r="BQ427" s="451">
        <v>0</v>
      </c>
      <c r="BR427" s="451"/>
      <c r="BS427" s="451"/>
      <c r="BT427" s="451"/>
      <c r="BU427" s="451"/>
      <c r="BV427" s="451"/>
      <c r="BW427" s="451"/>
      <c r="BX427" s="451">
        <v>0</v>
      </c>
      <c r="BY427" s="451"/>
      <c r="BZ427" s="451"/>
      <c r="CA427" s="451"/>
      <c r="CB427" s="451"/>
      <c r="CC427" s="451"/>
      <c r="CD427" s="451"/>
      <c r="CE427" s="480">
        <f t="shared" ref="CE427:CE434" si="224">BJ427-BQ427-BX427</f>
        <v>0</v>
      </c>
      <c r="CF427" s="480"/>
      <c r="CG427" s="480"/>
      <c r="CH427" s="480"/>
      <c r="CI427" s="480"/>
      <c r="CJ427" s="480"/>
      <c r="CK427" s="480"/>
      <c r="CL427" s="451">
        <v>0</v>
      </c>
      <c r="CM427" s="451"/>
      <c r="CN427" s="451"/>
      <c r="CO427" s="451"/>
      <c r="CP427" s="451"/>
      <c r="CQ427" s="451"/>
      <c r="CR427" s="451"/>
      <c r="CS427" s="480">
        <f>CL427</f>
        <v>0</v>
      </c>
      <c r="CT427" s="480"/>
      <c r="CU427" s="480"/>
      <c r="CV427" s="480"/>
      <c r="CW427" s="480"/>
      <c r="CX427" s="480"/>
      <c r="CY427" s="480"/>
    </row>
    <row r="428" spans="2:103" ht="12.75" customHeight="1">
      <c r="B428" s="448" t="s">
        <v>726</v>
      </c>
      <c r="C428" s="449"/>
      <c r="D428" s="449"/>
      <c r="E428" s="449"/>
      <c r="F428" s="449"/>
      <c r="G428" s="449"/>
      <c r="H428" s="449"/>
      <c r="I428" s="449"/>
      <c r="J428" s="449"/>
      <c r="K428" s="449"/>
      <c r="L428" s="449"/>
      <c r="M428" s="449"/>
      <c r="N428" s="449"/>
      <c r="O428" s="449"/>
      <c r="P428" s="449"/>
      <c r="Q428" s="449"/>
      <c r="R428" s="449"/>
      <c r="S428" s="449"/>
      <c r="T428" s="449"/>
      <c r="U428" s="449"/>
      <c r="V428" s="449"/>
      <c r="W428" s="450"/>
      <c r="X428" s="451">
        <v>0</v>
      </c>
      <c r="Y428" s="451"/>
      <c r="Z428" s="451"/>
      <c r="AA428" s="451"/>
      <c r="AB428" s="451"/>
      <c r="AC428" s="451"/>
      <c r="AD428" s="451"/>
      <c r="AE428" s="451">
        <v>0</v>
      </c>
      <c r="AF428" s="451"/>
      <c r="AG428" s="451"/>
      <c r="AH428" s="451"/>
      <c r="AI428" s="451"/>
      <c r="AJ428" s="451"/>
      <c r="AK428" s="451"/>
      <c r="AL428" s="479">
        <f t="shared" si="222"/>
        <v>0</v>
      </c>
      <c r="AM428" s="479"/>
      <c r="AN428" s="479"/>
      <c r="AO428" s="479"/>
      <c r="AP428" s="479"/>
      <c r="AQ428" s="479"/>
      <c r="AR428" s="479"/>
      <c r="AS428" s="451">
        <v>0</v>
      </c>
      <c r="AT428" s="451"/>
      <c r="AU428" s="451"/>
      <c r="AV428" s="451"/>
      <c r="AW428" s="451"/>
      <c r="AX428" s="451"/>
      <c r="AY428" s="451"/>
      <c r="AZ428" s="92"/>
      <c r="BA428" s="92"/>
      <c r="BB428" s="451">
        <v>0</v>
      </c>
      <c r="BC428" s="451"/>
      <c r="BD428" s="451"/>
      <c r="BE428" s="451"/>
      <c r="BF428" s="451">
        <v>0</v>
      </c>
      <c r="BG428" s="451"/>
      <c r="BH428" s="451"/>
      <c r="BI428" s="451"/>
      <c r="BJ428" s="479">
        <f t="shared" si="223"/>
        <v>0</v>
      </c>
      <c r="BK428" s="479"/>
      <c r="BL428" s="479"/>
      <c r="BM428" s="479"/>
      <c r="BN428" s="479"/>
      <c r="BO428" s="479"/>
      <c r="BP428" s="479"/>
      <c r="BQ428" s="451">
        <v>0</v>
      </c>
      <c r="BR428" s="451"/>
      <c r="BS428" s="451"/>
      <c r="BT428" s="451"/>
      <c r="BU428" s="451"/>
      <c r="BV428" s="451"/>
      <c r="BW428" s="451"/>
      <c r="BX428" s="451">
        <v>0</v>
      </c>
      <c r="BY428" s="451"/>
      <c r="BZ428" s="451"/>
      <c r="CA428" s="451"/>
      <c r="CB428" s="451"/>
      <c r="CC428" s="451"/>
      <c r="CD428" s="451"/>
      <c r="CE428" s="480">
        <f t="shared" si="224"/>
        <v>0</v>
      </c>
      <c r="CF428" s="480"/>
      <c r="CG428" s="480"/>
      <c r="CH428" s="480"/>
      <c r="CI428" s="480"/>
      <c r="CJ428" s="480"/>
      <c r="CK428" s="480"/>
      <c r="CL428" s="451">
        <v>0</v>
      </c>
      <c r="CM428" s="451"/>
      <c r="CN428" s="451"/>
      <c r="CO428" s="451"/>
      <c r="CP428" s="451"/>
      <c r="CQ428" s="451"/>
      <c r="CR428" s="451"/>
      <c r="CS428" s="480">
        <f t="shared" ref="CS428:CS434" si="225">CL428</f>
        <v>0</v>
      </c>
      <c r="CT428" s="480"/>
      <c r="CU428" s="480"/>
      <c r="CV428" s="480"/>
      <c r="CW428" s="480"/>
      <c r="CX428" s="480"/>
      <c r="CY428" s="480"/>
    </row>
    <row r="429" spans="2:103" ht="12.75" customHeight="1">
      <c r="B429" s="448" t="s">
        <v>727</v>
      </c>
      <c r="C429" s="449"/>
      <c r="D429" s="449"/>
      <c r="E429" s="449"/>
      <c r="F429" s="449"/>
      <c r="G429" s="449"/>
      <c r="H429" s="449"/>
      <c r="I429" s="449"/>
      <c r="J429" s="449"/>
      <c r="K429" s="449"/>
      <c r="L429" s="449"/>
      <c r="M429" s="449"/>
      <c r="N429" s="449"/>
      <c r="O429" s="449"/>
      <c r="P429" s="449"/>
      <c r="Q429" s="449"/>
      <c r="R429" s="449"/>
      <c r="S429" s="449"/>
      <c r="T429" s="449"/>
      <c r="U429" s="449"/>
      <c r="V429" s="449"/>
      <c r="W429" s="450"/>
      <c r="X429" s="451">
        <v>0</v>
      </c>
      <c r="Y429" s="451"/>
      <c r="Z429" s="451"/>
      <c r="AA429" s="451"/>
      <c r="AB429" s="451"/>
      <c r="AC429" s="451"/>
      <c r="AD429" s="451"/>
      <c r="AE429" s="451">
        <v>0</v>
      </c>
      <c r="AF429" s="451"/>
      <c r="AG429" s="451"/>
      <c r="AH429" s="451"/>
      <c r="AI429" s="451"/>
      <c r="AJ429" s="451"/>
      <c r="AK429" s="451"/>
      <c r="AL429" s="479">
        <f t="shared" si="222"/>
        <v>0</v>
      </c>
      <c r="AM429" s="479"/>
      <c r="AN429" s="479"/>
      <c r="AO429" s="479"/>
      <c r="AP429" s="479"/>
      <c r="AQ429" s="479"/>
      <c r="AR429" s="479"/>
      <c r="AS429" s="451">
        <v>0</v>
      </c>
      <c r="AT429" s="451"/>
      <c r="AU429" s="451"/>
      <c r="AV429" s="451"/>
      <c r="AW429" s="451"/>
      <c r="AX429" s="451"/>
      <c r="AY429" s="451"/>
      <c r="AZ429" s="92"/>
      <c r="BA429" s="92"/>
      <c r="BB429" s="451">
        <v>0</v>
      </c>
      <c r="BC429" s="451"/>
      <c r="BD429" s="451"/>
      <c r="BE429" s="451"/>
      <c r="BF429" s="451">
        <v>0</v>
      </c>
      <c r="BG429" s="451"/>
      <c r="BH429" s="451"/>
      <c r="BI429" s="451"/>
      <c r="BJ429" s="479">
        <f t="shared" si="223"/>
        <v>0</v>
      </c>
      <c r="BK429" s="479"/>
      <c r="BL429" s="479"/>
      <c r="BM429" s="479"/>
      <c r="BN429" s="479"/>
      <c r="BO429" s="479"/>
      <c r="BP429" s="479"/>
      <c r="BQ429" s="451">
        <v>0</v>
      </c>
      <c r="BR429" s="451"/>
      <c r="BS429" s="451"/>
      <c r="BT429" s="451"/>
      <c r="BU429" s="451"/>
      <c r="BV429" s="451"/>
      <c r="BW429" s="451"/>
      <c r="BX429" s="451">
        <v>0</v>
      </c>
      <c r="BY429" s="451"/>
      <c r="BZ429" s="451"/>
      <c r="CA429" s="451"/>
      <c r="CB429" s="451"/>
      <c r="CC429" s="451"/>
      <c r="CD429" s="451"/>
      <c r="CE429" s="480">
        <f t="shared" si="224"/>
        <v>0</v>
      </c>
      <c r="CF429" s="480"/>
      <c r="CG429" s="480"/>
      <c r="CH429" s="480"/>
      <c r="CI429" s="480"/>
      <c r="CJ429" s="480"/>
      <c r="CK429" s="480"/>
      <c r="CL429" s="451">
        <v>0</v>
      </c>
      <c r="CM429" s="451"/>
      <c r="CN429" s="451"/>
      <c r="CO429" s="451"/>
      <c r="CP429" s="451"/>
      <c r="CQ429" s="451"/>
      <c r="CR429" s="451"/>
      <c r="CS429" s="480">
        <f t="shared" si="225"/>
        <v>0</v>
      </c>
      <c r="CT429" s="480"/>
      <c r="CU429" s="480"/>
      <c r="CV429" s="480"/>
      <c r="CW429" s="480"/>
      <c r="CX429" s="480"/>
      <c r="CY429" s="480"/>
    </row>
    <row r="430" spans="2:103" ht="12.75" customHeight="1">
      <c r="B430" s="522" t="s">
        <v>728</v>
      </c>
      <c r="C430" s="523"/>
      <c r="D430" s="523"/>
      <c r="E430" s="523"/>
      <c r="F430" s="523"/>
      <c r="G430" s="523"/>
      <c r="H430" s="523"/>
      <c r="I430" s="523"/>
      <c r="J430" s="523"/>
      <c r="K430" s="523"/>
      <c r="L430" s="523"/>
      <c r="M430" s="523"/>
      <c r="N430" s="523"/>
      <c r="O430" s="523"/>
      <c r="P430" s="523"/>
      <c r="Q430" s="523"/>
      <c r="R430" s="523"/>
      <c r="S430" s="523"/>
      <c r="T430" s="523"/>
      <c r="U430" s="523"/>
      <c r="V430" s="523"/>
      <c r="W430" s="524"/>
      <c r="X430" s="451">
        <v>0</v>
      </c>
      <c r="Y430" s="451"/>
      <c r="Z430" s="451"/>
      <c r="AA430" s="451"/>
      <c r="AB430" s="451"/>
      <c r="AC430" s="451"/>
      <c r="AD430" s="451"/>
      <c r="AE430" s="451">
        <v>0</v>
      </c>
      <c r="AF430" s="451"/>
      <c r="AG430" s="451"/>
      <c r="AH430" s="451"/>
      <c r="AI430" s="451"/>
      <c r="AJ430" s="451"/>
      <c r="AK430" s="451"/>
      <c r="AL430" s="479">
        <f t="shared" si="222"/>
        <v>0</v>
      </c>
      <c r="AM430" s="479"/>
      <c r="AN430" s="479"/>
      <c r="AO430" s="479"/>
      <c r="AP430" s="479"/>
      <c r="AQ430" s="479"/>
      <c r="AR430" s="479"/>
      <c r="AS430" s="451">
        <v>0</v>
      </c>
      <c r="AT430" s="451"/>
      <c r="AU430" s="451"/>
      <c r="AV430" s="451"/>
      <c r="AW430" s="451"/>
      <c r="AX430" s="451"/>
      <c r="AY430" s="451"/>
      <c r="AZ430" s="92"/>
      <c r="BA430" s="92"/>
      <c r="BB430" s="451">
        <v>0</v>
      </c>
      <c r="BC430" s="451"/>
      <c r="BD430" s="451"/>
      <c r="BE430" s="451"/>
      <c r="BF430" s="451">
        <v>0</v>
      </c>
      <c r="BG430" s="451"/>
      <c r="BH430" s="451"/>
      <c r="BI430" s="451"/>
      <c r="BJ430" s="479">
        <f t="shared" si="223"/>
        <v>0</v>
      </c>
      <c r="BK430" s="479"/>
      <c r="BL430" s="479"/>
      <c r="BM430" s="479"/>
      <c r="BN430" s="479"/>
      <c r="BO430" s="479"/>
      <c r="BP430" s="479"/>
      <c r="BQ430" s="451">
        <v>0</v>
      </c>
      <c r="BR430" s="451"/>
      <c r="BS430" s="451"/>
      <c r="BT430" s="451"/>
      <c r="BU430" s="451"/>
      <c r="BV430" s="451"/>
      <c r="BW430" s="451"/>
      <c r="BX430" s="451">
        <v>0</v>
      </c>
      <c r="BY430" s="451"/>
      <c r="BZ430" s="451"/>
      <c r="CA430" s="451"/>
      <c r="CB430" s="451"/>
      <c r="CC430" s="451"/>
      <c r="CD430" s="451"/>
      <c r="CE430" s="480">
        <f t="shared" si="224"/>
        <v>0</v>
      </c>
      <c r="CF430" s="480"/>
      <c r="CG430" s="480"/>
      <c r="CH430" s="480"/>
      <c r="CI430" s="480"/>
      <c r="CJ430" s="480"/>
      <c r="CK430" s="480"/>
      <c r="CL430" s="451">
        <v>0</v>
      </c>
      <c r="CM430" s="451"/>
      <c r="CN430" s="451"/>
      <c r="CO430" s="451"/>
      <c r="CP430" s="451"/>
      <c r="CQ430" s="451"/>
      <c r="CR430" s="451"/>
      <c r="CS430" s="480">
        <f t="shared" si="225"/>
        <v>0</v>
      </c>
      <c r="CT430" s="480"/>
      <c r="CU430" s="480"/>
      <c r="CV430" s="480"/>
      <c r="CW430" s="480"/>
      <c r="CX430" s="480"/>
      <c r="CY430" s="480"/>
    </row>
    <row r="431" spans="2:103" ht="12.75" customHeight="1">
      <c r="B431" s="448" t="s">
        <v>729</v>
      </c>
      <c r="C431" s="449"/>
      <c r="D431" s="449"/>
      <c r="E431" s="449"/>
      <c r="F431" s="449"/>
      <c r="G431" s="449"/>
      <c r="H431" s="449"/>
      <c r="I431" s="449"/>
      <c r="J431" s="449"/>
      <c r="K431" s="449"/>
      <c r="L431" s="449"/>
      <c r="M431" s="449"/>
      <c r="N431" s="449"/>
      <c r="O431" s="449"/>
      <c r="P431" s="449"/>
      <c r="Q431" s="449"/>
      <c r="R431" s="449"/>
      <c r="S431" s="449"/>
      <c r="T431" s="449"/>
      <c r="U431" s="449"/>
      <c r="V431" s="449"/>
      <c r="W431" s="450"/>
      <c r="X431" s="451">
        <v>0</v>
      </c>
      <c r="Y431" s="451"/>
      <c r="Z431" s="451"/>
      <c r="AA431" s="451"/>
      <c r="AB431" s="451"/>
      <c r="AC431" s="451"/>
      <c r="AD431" s="451"/>
      <c r="AE431" s="451">
        <v>0</v>
      </c>
      <c r="AF431" s="451"/>
      <c r="AG431" s="451"/>
      <c r="AH431" s="451"/>
      <c r="AI431" s="451"/>
      <c r="AJ431" s="451"/>
      <c r="AK431" s="451"/>
      <c r="AL431" s="479">
        <f t="shared" si="222"/>
        <v>0</v>
      </c>
      <c r="AM431" s="479"/>
      <c r="AN431" s="479"/>
      <c r="AO431" s="479"/>
      <c r="AP431" s="479"/>
      <c r="AQ431" s="479"/>
      <c r="AR431" s="479"/>
      <c r="AS431" s="451">
        <v>0</v>
      </c>
      <c r="AT431" s="451"/>
      <c r="AU431" s="451"/>
      <c r="AV431" s="451"/>
      <c r="AW431" s="451"/>
      <c r="AX431" s="451"/>
      <c r="AY431" s="451"/>
      <c r="AZ431" s="92"/>
      <c r="BA431" s="92"/>
      <c r="BB431" s="451">
        <v>0</v>
      </c>
      <c r="BC431" s="451"/>
      <c r="BD431" s="451"/>
      <c r="BE431" s="451"/>
      <c r="BF431" s="451">
        <v>0</v>
      </c>
      <c r="BG431" s="451"/>
      <c r="BH431" s="451"/>
      <c r="BI431" s="451"/>
      <c r="BJ431" s="479">
        <f t="shared" si="223"/>
        <v>0</v>
      </c>
      <c r="BK431" s="479"/>
      <c r="BL431" s="479"/>
      <c r="BM431" s="479"/>
      <c r="BN431" s="479"/>
      <c r="BO431" s="479"/>
      <c r="BP431" s="479"/>
      <c r="BQ431" s="451">
        <v>0</v>
      </c>
      <c r="BR431" s="451"/>
      <c r="BS431" s="451"/>
      <c r="BT431" s="451"/>
      <c r="BU431" s="451"/>
      <c r="BV431" s="451"/>
      <c r="BW431" s="451"/>
      <c r="BX431" s="451">
        <v>0</v>
      </c>
      <c r="BY431" s="451"/>
      <c r="BZ431" s="451"/>
      <c r="CA431" s="451"/>
      <c r="CB431" s="451"/>
      <c r="CC431" s="451"/>
      <c r="CD431" s="451"/>
      <c r="CE431" s="480">
        <f t="shared" si="224"/>
        <v>0</v>
      </c>
      <c r="CF431" s="480"/>
      <c r="CG431" s="480"/>
      <c r="CH431" s="480"/>
      <c r="CI431" s="480"/>
      <c r="CJ431" s="480"/>
      <c r="CK431" s="480"/>
      <c r="CL431" s="451">
        <v>0</v>
      </c>
      <c r="CM431" s="451"/>
      <c r="CN431" s="451"/>
      <c r="CO431" s="451"/>
      <c r="CP431" s="451"/>
      <c r="CQ431" s="451"/>
      <c r="CR431" s="451"/>
      <c r="CS431" s="480">
        <f t="shared" si="225"/>
        <v>0</v>
      </c>
      <c r="CT431" s="480"/>
      <c r="CU431" s="480"/>
      <c r="CV431" s="480"/>
      <c r="CW431" s="480"/>
      <c r="CX431" s="480"/>
      <c r="CY431" s="480"/>
    </row>
    <row r="432" spans="2:103" ht="12.75" customHeight="1">
      <c r="B432" s="448" t="s">
        <v>730</v>
      </c>
      <c r="C432" s="449"/>
      <c r="D432" s="449"/>
      <c r="E432" s="449"/>
      <c r="F432" s="449"/>
      <c r="G432" s="449"/>
      <c r="H432" s="449"/>
      <c r="I432" s="449"/>
      <c r="J432" s="449"/>
      <c r="K432" s="449"/>
      <c r="L432" s="449"/>
      <c r="M432" s="449"/>
      <c r="N432" s="449"/>
      <c r="O432" s="449"/>
      <c r="P432" s="449"/>
      <c r="Q432" s="449"/>
      <c r="R432" s="449"/>
      <c r="S432" s="449"/>
      <c r="T432" s="449"/>
      <c r="U432" s="449"/>
      <c r="V432" s="449"/>
      <c r="W432" s="450"/>
      <c r="X432" s="451">
        <v>0</v>
      </c>
      <c r="Y432" s="451"/>
      <c r="Z432" s="451"/>
      <c r="AA432" s="451"/>
      <c r="AB432" s="451"/>
      <c r="AC432" s="451"/>
      <c r="AD432" s="451"/>
      <c r="AE432" s="451">
        <v>0</v>
      </c>
      <c r="AF432" s="451"/>
      <c r="AG432" s="451"/>
      <c r="AH432" s="451"/>
      <c r="AI432" s="451"/>
      <c r="AJ432" s="451"/>
      <c r="AK432" s="451"/>
      <c r="AL432" s="479">
        <f t="shared" si="222"/>
        <v>0</v>
      </c>
      <c r="AM432" s="479"/>
      <c r="AN432" s="479"/>
      <c r="AO432" s="479"/>
      <c r="AP432" s="479"/>
      <c r="AQ432" s="479"/>
      <c r="AR432" s="479"/>
      <c r="AS432" s="451">
        <v>0</v>
      </c>
      <c r="AT432" s="451"/>
      <c r="AU432" s="451"/>
      <c r="AV432" s="451"/>
      <c r="AW432" s="451"/>
      <c r="AX432" s="451"/>
      <c r="AY432" s="451"/>
      <c r="AZ432" s="92"/>
      <c r="BA432" s="92"/>
      <c r="BB432" s="451">
        <v>0</v>
      </c>
      <c r="BC432" s="451"/>
      <c r="BD432" s="451"/>
      <c r="BE432" s="451"/>
      <c r="BF432" s="451">
        <v>0</v>
      </c>
      <c r="BG432" s="451"/>
      <c r="BH432" s="451"/>
      <c r="BI432" s="451"/>
      <c r="BJ432" s="479">
        <f t="shared" si="223"/>
        <v>0</v>
      </c>
      <c r="BK432" s="479"/>
      <c r="BL432" s="479"/>
      <c r="BM432" s="479"/>
      <c r="BN432" s="479"/>
      <c r="BO432" s="479"/>
      <c r="BP432" s="479"/>
      <c r="BQ432" s="451">
        <v>0</v>
      </c>
      <c r="BR432" s="451"/>
      <c r="BS432" s="451"/>
      <c r="BT432" s="451"/>
      <c r="BU432" s="451"/>
      <c r="BV432" s="451"/>
      <c r="BW432" s="451"/>
      <c r="BX432" s="451">
        <v>0</v>
      </c>
      <c r="BY432" s="451"/>
      <c r="BZ432" s="451"/>
      <c r="CA432" s="451"/>
      <c r="CB432" s="451"/>
      <c r="CC432" s="451"/>
      <c r="CD432" s="451"/>
      <c r="CE432" s="480">
        <f t="shared" si="224"/>
        <v>0</v>
      </c>
      <c r="CF432" s="480"/>
      <c r="CG432" s="480"/>
      <c r="CH432" s="480"/>
      <c r="CI432" s="480"/>
      <c r="CJ432" s="480"/>
      <c r="CK432" s="480"/>
      <c r="CL432" s="451">
        <v>0</v>
      </c>
      <c r="CM432" s="451"/>
      <c r="CN432" s="451"/>
      <c r="CO432" s="451"/>
      <c r="CP432" s="451"/>
      <c r="CQ432" s="451"/>
      <c r="CR432" s="451"/>
      <c r="CS432" s="480">
        <f t="shared" si="225"/>
        <v>0</v>
      </c>
      <c r="CT432" s="480"/>
      <c r="CU432" s="480"/>
      <c r="CV432" s="480"/>
      <c r="CW432" s="480"/>
      <c r="CX432" s="480"/>
      <c r="CY432" s="480"/>
    </row>
    <row r="433" spans="2:103" ht="12.75" customHeight="1">
      <c r="B433" s="448" t="s">
        <v>731</v>
      </c>
      <c r="C433" s="449"/>
      <c r="D433" s="449"/>
      <c r="E433" s="449"/>
      <c r="F433" s="449"/>
      <c r="G433" s="449"/>
      <c r="H433" s="449"/>
      <c r="I433" s="449"/>
      <c r="J433" s="449"/>
      <c r="K433" s="449"/>
      <c r="L433" s="449"/>
      <c r="M433" s="449"/>
      <c r="N433" s="449"/>
      <c r="O433" s="449"/>
      <c r="P433" s="449"/>
      <c r="Q433" s="449"/>
      <c r="R433" s="449"/>
      <c r="S433" s="449"/>
      <c r="T433" s="449"/>
      <c r="U433" s="449"/>
      <c r="V433" s="449"/>
      <c r="W433" s="450"/>
      <c r="X433" s="451">
        <v>0</v>
      </c>
      <c r="Y433" s="451"/>
      <c r="Z433" s="451"/>
      <c r="AA433" s="451"/>
      <c r="AB433" s="451"/>
      <c r="AC433" s="451"/>
      <c r="AD433" s="451"/>
      <c r="AE433" s="451">
        <v>0</v>
      </c>
      <c r="AF433" s="451"/>
      <c r="AG433" s="451"/>
      <c r="AH433" s="451"/>
      <c r="AI433" s="451"/>
      <c r="AJ433" s="451"/>
      <c r="AK433" s="451"/>
      <c r="AL433" s="479">
        <f t="shared" si="222"/>
        <v>0</v>
      </c>
      <c r="AM433" s="479"/>
      <c r="AN433" s="479"/>
      <c r="AO433" s="479"/>
      <c r="AP433" s="479"/>
      <c r="AQ433" s="479"/>
      <c r="AR433" s="479"/>
      <c r="AS433" s="451">
        <v>0</v>
      </c>
      <c r="AT433" s="451"/>
      <c r="AU433" s="451"/>
      <c r="AV433" s="451"/>
      <c r="AW433" s="451"/>
      <c r="AX433" s="451"/>
      <c r="AY433" s="451"/>
      <c r="AZ433" s="92"/>
      <c r="BA433" s="92"/>
      <c r="BB433" s="451">
        <v>0</v>
      </c>
      <c r="BC433" s="451"/>
      <c r="BD433" s="451"/>
      <c r="BE433" s="451"/>
      <c r="BF433" s="451">
        <v>0</v>
      </c>
      <c r="BG433" s="451"/>
      <c r="BH433" s="451"/>
      <c r="BI433" s="451"/>
      <c r="BJ433" s="479">
        <f t="shared" si="223"/>
        <v>0</v>
      </c>
      <c r="BK433" s="479"/>
      <c r="BL433" s="479"/>
      <c r="BM433" s="479"/>
      <c r="BN433" s="479"/>
      <c r="BO433" s="479"/>
      <c r="BP433" s="479"/>
      <c r="BQ433" s="451">
        <v>0</v>
      </c>
      <c r="BR433" s="451"/>
      <c r="BS433" s="451"/>
      <c r="BT433" s="451"/>
      <c r="BU433" s="451"/>
      <c r="BV433" s="451"/>
      <c r="BW433" s="451"/>
      <c r="BX433" s="451">
        <v>0</v>
      </c>
      <c r="BY433" s="451"/>
      <c r="BZ433" s="451"/>
      <c r="CA433" s="451"/>
      <c r="CB433" s="451"/>
      <c r="CC433" s="451"/>
      <c r="CD433" s="451"/>
      <c r="CE433" s="480">
        <f t="shared" si="224"/>
        <v>0</v>
      </c>
      <c r="CF433" s="480"/>
      <c r="CG433" s="480"/>
      <c r="CH433" s="480"/>
      <c r="CI433" s="480"/>
      <c r="CJ433" s="480"/>
      <c r="CK433" s="480"/>
      <c r="CL433" s="451">
        <v>0</v>
      </c>
      <c r="CM433" s="451"/>
      <c r="CN433" s="451"/>
      <c r="CO433" s="451"/>
      <c r="CP433" s="451"/>
      <c r="CQ433" s="451"/>
      <c r="CR433" s="451"/>
      <c r="CS433" s="480">
        <f t="shared" si="225"/>
        <v>0</v>
      </c>
      <c r="CT433" s="480"/>
      <c r="CU433" s="480"/>
      <c r="CV433" s="480"/>
      <c r="CW433" s="480"/>
      <c r="CX433" s="480"/>
      <c r="CY433" s="480"/>
    </row>
    <row r="434" spans="2:103" ht="12.75" customHeight="1">
      <c r="B434" s="522" t="s">
        <v>732</v>
      </c>
      <c r="C434" s="523"/>
      <c r="D434" s="523"/>
      <c r="E434" s="523"/>
      <c r="F434" s="523"/>
      <c r="G434" s="523"/>
      <c r="H434" s="523"/>
      <c r="I434" s="523"/>
      <c r="J434" s="523"/>
      <c r="K434" s="523"/>
      <c r="L434" s="523"/>
      <c r="M434" s="523"/>
      <c r="N434" s="523"/>
      <c r="O434" s="523"/>
      <c r="P434" s="523"/>
      <c r="Q434" s="523"/>
      <c r="R434" s="523"/>
      <c r="S434" s="523"/>
      <c r="T434" s="523"/>
      <c r="U434" s="523"/>
      <c r="V434" s="523"/>
      <c r="W434" s="524"/>
      <c r="X434" s="451">
        <v>0</v>
      </c>
      <c r="Y434" s="451"/>
      <c r="Z434" s="451"/>
      <c r="AA434" s="451"/>
      <c r="AB434" s="451"/>
      <c r="AC434" s="451"/>
      <c r="AD434" s="451"/>
      <c r="AE434" s="451">
        <v>0</v>
      </c>
      <c r="AF434" s="451"/>
      <c r="AG434" s="451"/>
      <c r="AH434" s="451"/>
      <c r="AI434" s="451"/>
      <c r="AJ434" s="451"/>
      <c r="AK434" s="451"/>
      <c r="AL434" s="479">
        <f t="shared" si="222"/>
        <v>0</v>
      </c>
      <c r="AM434" s="479"/>
      <c r="AN434" s="479"/>
      <c r="AO434" s="479"/>
      <c r="AP434" s="479"/>
      <c r="AQ434" s="479"/>
      <c r="AR434" s="479"/>
      <c r="AS434" s="451">
        <v>0</v>
      </c>
      <c r="AT434" s="451"/>
      <c r="AU434" s="451"/>
      <c r="AV434" s="451"/>
      <c r="AW434" s="451"/>
      <c r="AX434" s="451"/>
      <c r="AY434" s="451"/>
      <c r="AZ434" s="92"/>
      <c r="BA434" s="92"/>
      <c r="BB434" s="451">
        <v>0</v>
      </c>
      <c r="BC434" s="451"/>
      <c r="BD434" s="451"/>
      <c r="BE434" s="451"/>
      <c r="BF434" s="451">
        <v>0</v>
      </c>
      <c r="BG434" s="451"/>
      <c r="BH434" s="451"/>
      <c r="BI434" s="451"/>
      <c r="BJ434" s="479">
        <f t="shared" si="223"/>
        <v>0</v>
      </c>
      <c r="BK434" s="479"/>
      <c r="BL434" s="479"/>
      <c r="BM434" s="479"/>
      <c r="BN434" s="479"/>
      <c r="BO434" s="479"/>
      <c r="BP434" s="479"/>
      <c r="BQ434" s="451">
        <v>0</v>
      </c>
      <c r="BR434" s="451"/>
      <c r="BS434" s="451"/>
      <c r="BT434" s="451"/>
      <c r="BU434" s="451"/>
      <c r="BV434" s="451"/>
      <c r="BW434" s="451"/>
      <c r="BX434" s="451">
        <v>0</v>
      </c>
      <c r="BY434" s="451"/>
      <c r="BZ434" s="451"/>
      <c r="CA434" s="451"/>
      <c r="CB434" s="451"/>
      <c r="CC434" s="451"/>
      <c r="CD434" s="451"/>
      <c r="CE434" s="480">
        <f t="shared" si="224"/>
        <v>0</v>
      </c>
      <c r="CF434" s="480"/>
      <c r="CG434" s="480"/>
      <c r="CH434" s="480"/>
      <c r="CI434" s="480"/>
      <c r="CJ434" s="480"/>
      <c r="CK434" s="480"/>
      <c r="CL434" s="451">
        <v>0</v>
      </c>
      <c r="CM434" s="451"/>
      <c r="CN434" s="451"/>
      <c r="CO434" s="451"/>
      <c r="CP434" s="451"/>
      <c r="CQ434" s="451"/>
      <c r="CR434" s="451"/>
      <c r="CS434" s="480">
        <f t="shared" si="225"/>
        <v>0</v>
      </c>
      <c r="CT434" s="480"/>
      <c r="CU434" s="480"/>
      <c r="CV434" s="480"/>
      <c r="CW434" s="480"/>
      <c r="CX434" s="480"/>
      <c r="CY434" s="480"/>
    </row>
    <row r="435" spans="2:103" ht="12.75" customHeight="1" thickBot="1">
      <c r="B435" s="516" t="s">
        <v>724</v>
      </c>
      <c r="C435" s="517"/>
      <c r="D435" s="517"/>
      <c r="E435" s="517"/>
      <c r="F435" s="517"/>
      <c r="G435" s="517"/>
      <c r="H435" s="517"/>
      <c r="I435" s="517"/>
      <c r="J435" s="517"/>
      <c r="K435" s="517"/>
      <c r="L435" s="517"/>
      <c r="M435" s="517"/>
      <c r="N435" s="517"/>
      <c r="O435" s="517"/>
      <c r="P435" s="517"/>
      <c r="Q435" s="517"/>
      <c r="R435" s="517"/>
      <c r="S435" s="517"/>
      <c r="T435" s="517"/>
      <c r="U435" s="517"/>
      <c r="V435" s="517"/>
      <c r="W435" s="518"/>
      <c r="X435" s="447">
        <f>SUM(X427:AD434)</f>
        <v>0</v>
      </c>
      <c r="Y435" s="447"/>
      <c r="Z435" s="447"/>
      <c r="AA435" s="447"/>
      <c r="AB435" s="447"/>
      <c r="AC435" s="447"/>
      <c r="AD435" s="447"/>
      <c r="AE435" s="447">
        <f>SUM(AE427:AK434)</f>
        <v>0</v>
      </c>
      <c r="AF435" s="447"/>
      <c r="AG435" s="447"/>
      <c r="AH435" s="447"/>
      <c r="AI435" s="447"/>
      <c r="AJ435" s="447"/>
      <c r="AK435" s="447"/>
      <c r="AL435" s="447">
        <f>SUM(AL427:AR434)</f>
        <v>0</v>
      </c>
      <c r="AM435" s="447"/>
      <c r="AN435" s="447"/>
      <c r="AO435" s="447"/>
      <c r="AP435" s="447"/>
      <c r="AQ435" s="447"/>
      <c r="AR435" s="447"/>
      <c r="AS435" s="447">
        <f>SUM(AS427:AY434)</f>
        <v>0</v>
      </c>
      <c r="AT435" s="447"/>
      <c r="AU435" s="447"/>
      <c r="AV435" s="447"/>
      <c r="AW435" s="447"/>
      <c r="AX435" s="447"/>
      <c r="AY435" s="447"/>
      <c r="BB435" s="482">
        <f>SUM(BB427:BE434)</f>
        <v>0</v>
      </c>
      <c r="BC435" s="482"/>
      <c r="BD435" s="482"/>
      <c r="BE435" s="482"/>
      <c r="BF435" s="482">
        <f>SUM(BF427:BI434)</f>
        <v>0</v>
      </c>
      <c r="BG435" s="482"/>
      <c r="BH435" s="482"/>
      <c r="BI435" s="482"/>
      <c r="BJ435" s="482">
        <f>SUM(BJ427:BP434)</f>
        <v>0</v>
      </c>
      <c r="BK435" s="482"/>
      <c r="BL435" s="482"/>
      <c r="BM435" s="482"/>
      <c r="BN435" s="482"/>
      <c r="BO435" s="482"/>
      <c r="BP435" s="482"/>
      <c r="BQ435" s="482">
        <f>SUM(BQ427:BW434)</f>
        <v>0</v>
      </c>
      <c r="BR435" s="482"/>
      <c r="BS435" s="482"/>
      <c r="BT435" s="482"/>
      <c r="BU435" s="482"/>
      <c r="BV435" s="482"/>
      <c r="BW435" s="482"/>
      <c r="BX435" s="482">
        <f>SUM(BX427:CD434)</f>
        <v>0</v>
      </c>
      <c r="BY435" s="482"/>
      <c r="BZ435" s="482"/>
      <c r="CA435" s="482"/>
      <c r="CB435" s="482"/>
      <c r="CC435" s="482"/>
      <c r="CD435" s="482"/>
      <c r="CE435" s="482">
        <f>SUM(CE427:CK434)</f>
        <v>0</v>
      </c>
      <c r="CF435" s="482"/>
      <c r="CG435" s="482"/>
      <c r="CH435" s="482"/>
      <c r="CI435" s="482"/>
      <c r="CJ435" s="482"/>
      <c r="CK435" s="482"/>
      <c r="CL435" s="482">
        <f>SUM(CL427:CR434)</f>
        <v>0</v>
      </c>
      <c r="CM435" s="482"/>
      <c r="CN435" s="482"/>
      <c r="CO435" s="482"/>
      <c r="CP435" s="482"/>
      <c r="CQ435" s="482"/>
      <c r="CR435" s="482"/>
      <c r="CS435" s="482">
        <f>SUM(CS427:CY434)</f>
        <v>0</v>
      </c>
      <c r="CT435" s="482"/>
      <c r="CU435" s="482"/>
      <c r="CV435" s="482"/>
      <c r="CW435" s="482"/>
      <c r="CX435" s="482"/>
      <c r="CY435" s="482"/>
    </row>
    <row r="436" spans="2:103" ht="12.75" customHeight="1" thickTop="1">
      <c r="B436" s="525" t="s">
        <v>1243</v>
      </c>
      <c r="C436" s="520"/>
      <c r="D436" s="520"/>
      <c r="E436" s="520"/>
      <c r="F436" s="520"/>
      <c r="G436" s="520"/>
      <c r="H436" s="520"/>
      <c r="I436" s="520"/>
      <c r="J436" s="520"/>
      <c r="K436" s="520"/>
      <c r="L436" s="520"/>
      <c r="M436" s="520"/>
      <c r="N436" s="520"/>
      <c r="O436" s="520"/>
      <c r="P436" s="520"/>
      <c r="Q436" s="520"/>
      <c r="R436" s="520"/>
      <c r="S436" s="520"/>
      <c r="T436" s="520"/>
      <c r="U436" s="520"/>
      <c r="V436" s="520"/>
      <c r="W436" s="521"/>
      <c r="X436" s="483"/>
      <c r="Y436" s="483"/>
      <c r="Z436" s="483"/>
      <c r="AA436" s="483"/>
      <c r="AB436" s="483"/>
      <c r="AC436" s="483"/>
      <c r="AD436" s="483"/>
      <c r="AE436" s="483"/>
      <c r="AF436" s="483"/>
      <c r="AG436" s="483"/>
      <c r="AH436" s="483"/>
      <c r="AI436" s="483"/>
      <c r="AJ436" s="483"/>
      <c r="AK436" s="483"/>
      <c r="AL436" s="483"/>
      <c r="AM436" s="483"/>
      <c r="AN436" s="483"/>
      <c r="AO436" s="483"/>
      <c r="AP436" s="483"/>
      <c r="AQ436" s="483"/>
      <c r="AR436" s="483"/>
      <c r="AS436" s="483"/>
      <c r="AT436" s="483"/>
      <c r="AU436" s="483"/>
      <c r="AV436" s="483"/>
      <c r="AW436" s="483"/>
      <c r="AX436" s="483"/>
      <c r="AY436" s="483"/>
      <c r="BB436" s="483"/>
      <c r="BC436" s="483"/>
      <c r="BD436" s="483"/>
      <c r="BE436" s="483"/>
      <c r="BF436" s="483"/>
      <c r="BG436" s="483"/>
      <c r="BH436" s="483"/>
      <c r="BI436" s="483"/>
      <c r="BJ436" s="483"/>
      <c r="BK436" s="483"/>
      <c r="BL436" s="483"/>
      <c r="BM436" s="483"/>
      <c r="BN436" s="483"/>
      <c r="BO436" s="483"/>
      <c r="BP436" s="483"/>
      <c r="BQ436" s="483"/>
      <c r="BR436" s="483"/>
      <c r="BS436" s="483"/>
      <c r="BT436" s="483"/>
      <c r="BU436" s="483"/>
      <c r="BV436" s="483"/>
      <c r="BW436" s="483"/>
      <c r="BX436" s="483"/>
      <c r="BY436" s="483"/>
      <c r="BZ436" s="483"/>
      <c r="CA436" s="483"/>
      <c r="CB436" s="483"/>
      <c r="CC436" s="483"/>
      <c r="CD436" s="483"/>
      <c r="CE436" s="483"/>
      <c r="CF436" s="483"/>
      <c r="CG436" s="483"/>
      <c r="CH436" s="483"/>
      <c r="CI436" s="483"/>
      <c r="CJ436" s="483"/>
      <c r="CK436" s="483"/>
      <c r="CL436" s="483"/>
      <c r="CM436" s="483"/>
      <c r="CN436" s="483"/>
      <c r="CO436" s="483"/>
      <c r="CP436" s="483"/>
      <c r="CQ436" s="483"/>
      <c r="CR436" s="483"/>
      <c r="CS436" s="483"/>
      <c r="CT436" s="483"/>
      <c r="CU436" s="483"/>
      <c r="CV436" s="483"/>
      <c r="CW436" s="483"/>
      <c r="CX436" s="483"/>
      <c r="CY436" s="483"/>
    </row>
    <row r="437" spans="2:103" ht="12.75" customHeight="1">
      <c r="B437" s="448" t="s">
        <v>733</v>
      </c>
      <c r="C437" s="449"/>
      <c r="D437" s="449"/>
      <c r="E437" s="449"/>
      <c r="F437" s="449"/>
      <c r="G437" s="449"/>
      <c r="H437" s="449"/>
      <c r="I437" s="449"/>
      <c r="J437" s="449"/>
      <c r="K437" s="449"/>
      <c r="L437" s="449"/>
      <c r="M437" s="449"/>
      <c r="N437" s="449"/>
      <c r="O437" s="449"/>
      <c r="P437" s="449"/>
      <c r="Q437" s="449"/>
      <c r="R437" s="449"/>
      <c r="S437" s="449"/>
      <c r="T437" s="449"/>
      <c r="U437" s="449"/>
      <c r="V437" s="449"/>
      <c r="W437" s="450"/>
      <c r="X437" s="451">
        <v>0</v>
      </c>
      <c r="Y437" s="451"/>
      <c r="Z437" s="451"/>
      <c r="AA437" s="451"/>
      <c r="AB437" s="451"/>
      <c r="AC437" s="451"/>
      <c r="AD437" s="451"/>
      <c r="AE437" s="451">
        <v>0</v>
      </c>
      <c r="AF437" s="451"/>
      <c r="AG437" s="451"/>
      <c r="AH437" s="451"/>
      <c r="AI437" s="451"/>
      <c r="AJ437" s="451"/>
      <c r="AK437" s="451"/>
      <c r="AL437" s="479">
        <f t="shared" ref="AL437:AL444" si="226">X437-AE437</f>
        <v>0</v>
      </c>
      <c r="AM437" s="479"/>
      <c r="AN437" s="479"/>
      <c r="AO437" s="479"/>
      <c r="AP437" s="479"/>
      <c r="AQ437" s="479"/>
      <c r="AR437" s="479"/>
      <c r="AS437" s="451">
        <v>0</v>
      </c>
      <c r="AT437" s="451"/>
      <c r="AU437" s="451"/>
      <c r="AV437" s="451"/>
      <c r="AW437" s="451"/>
      <c r="AX437" s="451"/>
      <c r="AY437" s="451"/>
      <c r="AZ437" s="92"/>
      <c r="BA437" s="92"/>
      <c r="BB437" s="451">
        <v>0</v>
      </c>
      <c r="BC437" s="451"/>
      <c r="BD437" s="451"/>
      <c r="BE437" s="451"/>
      <c r="BF437" s="451">
        <v>0</v>
      </c>
      <c r="BG437" s="451"/>
      <c r="BH437" s="451"/>
      <c r="BI437" s="451"/>
      <c r="BJ437" s="479">
        <f t="shared" ref="BJ437:BJ444" si="227">BB437-BF437+AS437+AL437+AE437-X437</f>
        <v>0</v>
      </c>
      <c r="BK437" s="479"/>
      <c r="BL437" s="479"/>
      <c r="BM437" s="479"/>
      <c r="BN437" s="479"/>
      <c r="BO437" s="479"/>
      <c r="BP437" s="479"/>
      <c r="BQ437" s="451">
        <v>0</v>
      </c>
      <c r="BR437" s="451"/>
      <c r="BS437" s="451"/>
      <c r="BT437" s="451"/>
      <c r="BU437" s="451"/>
      <c r="BV437" s="451"/>
      <c r="BW437" s="451"/>
      <c r="BX437" s="451">
        <v>0</v>
      </c>
      <c r="BY437" s="451"/>
      <c r="BZ437" s="451"/>
      <c r="CA437" s="451"/>
      <c r="CB437" s="451"/>
      <c r="CC437" s="451"/>
      <c r="CD437" s="451"/>
      <c r="CE437" s="480">
        <f t="shared" ref="CE437:CE444" si="228">BJ437-BQ437-BX437</f>
        <v>0</v>
      </c>
      <c r="CF437" s="480"/>
      <c r="CG437" s="480"/>
      <c r="CH437" s="480"/>
      <c r="CI437" s="480"/>
      <c r="CJ437" s="480"/>
      <c r="CK437" s="480"/>
      <c r="CL437" s="451">
        <v>0</v>
      </c>
      <c r="CM437" s="451"/>
      <c r="CN437" s="451"/>
      <c r="CO437" s="451"/>
      <c r="CP437" s="451"/>
      <c r="CQ437" s="451"/>
      <c r="CR437" s="451"/>
      <c r="CS437" s="480">
        <f t="shared" ref="CS437:CS444" si="229">CL437</f>
        <v>0</v>
      </c>
      <c r="CT437" s="480"/>
      <c r="CU437" s="480"/>
      <c r="CV437" s="480"/>
      <c r="CW437" s="480"/>
      <c r="CX437" s="480"/>
      <c r="CY437" s="480"/>
    </row>
    <row r="438" spans="2:103" ht="12.75" customHeight="1">
      <c r="B438" s="448" t="s">
        <v>734</v>
      </c>
      <c r="C438" s="449"/>
      <c r="D438" s="449"/>
      <c r="E438" s="449"/>
      <c r="F438" s="449"/>
      <c r="G438" s="449"/>
      <c r="H438" s="449"/>
      <c r="I438" s="449"/>
      <c r="J438" s="449"/>
      <c r="K438" s="449"/>
      <c r="L438" s="449"/>
      <c r="M438" s="449"/>
      <c r="N438" s="449"/>
      <c r="O438" s="449"/>
      <c r="P438" s="449"/>
      <c r="Q438" s="449"/>
      <c r="R438" s="449"/>
      <c r="S438" s="449"/>
      <c r="T438" s="449"/>
      <c r="U438" s="449"/>
      <c r="V438" s="449"/>
      <c r="W438" s="450"/>
      <c r="X438" s="451">
        <v>0</v>
      </c>
      <c r="Y438" s="451"/>
      <c r="Z438" s="451"/>
      <c r="AA438" s="451"/>
      <c r="AB438" s="451"/>
      <c r="AC438" s="451"/>
      <c r="AD438" s="451"/>
      <c r="AE438" s="451">
        <v>0</v>
      </c>
      <c r="AF438" s="451"/>
      <c r="AG438" s="451"/>
      <c r="AH438" s="451"/>
      <c r="AI438" s="451"/>
      <c r="AJ438" s="451"/>
      <c r="AK438" s="451"/>
      <c r="AL438" s="479">
        <f t="shared" si="226"/>
        <v>0</v>
      </c>
      <c r="AM438" s="479"/>
      <c r="AN438" s="479"/>
      <c r="AO438" s="479"/>
      <c r="AP438" s="479"/>
      <c r="AQ438" s="479"/>
      <c r="AR438" s="479"/>
      <c r="AS438" s="451">
        <v>0</v>
      </c>
      <c r="AT438" s="451"/>
      <c r="AU438" s="451"/>
      <c r="AV438" s="451"/>
      <c r="AW438" s="451"/>
      <c r="AX438" s="451"/>
      <c r="AY438" s="451"/>
      <c r="AZ438" s="92"/>
      <c r="BA438" s="92"/>
      <c r="BB438" s="451">
        <v>0</v>
      </c>
      <c r="BC438" s="451"/>
      <c r="BD438" s="451"/>
      <c r="BE438" s="451"/>
      <c r="BF438" s="451">
        <v>0</v>
      </c>
      <c r="BG438" s="451"/>
      <c r="BH438" s="451"/>
      <c r="BI438" s="451"/>
      <c r="BJ438" s="479">
        <f t="shared" si="227"/>
        <v>0</v>
      </c>
      <c r="BK438" s="479"/>
      <c r="BL438" s="479"/>
      <c r="BM438" s="479"/>
      <c r="BN438" s="479"/>
      <c r="BO438" s="479"/>
      <c r="BP438" s="479"/>
      <c r="BQ438" s="451">
        <v>0</v>
      </c>
      <c r="BR438" s="451"/>
      <c r="BS438" s="451"/>
      <c r="BT438" s="451"/>
      <c r="BU438" s="451"/>
      <c r="BV438" s="451"/>
      <c r="BW438" s="451"/>
      <c r="BX438" s="451">
        <v>0</v>
      </c>
      <c r="BY438" s="451"/>
      <c r="BZ438" s="451"/>
      <c r="CA438" s="451"/>
      <c r="CB438" s="451"/>
      <c r="CC438" s="451"/>
      <c r="CD438" s="451"/>
      <c r="CE438" s="480">
        <f t="shared" si="228"/>
        <v>0</v>
      </c>
      <c r="CF438" s="480"/>
      <c r="CG438" s="480"/>
      <c r="CH438" s="480"/>
      <c r="CI438" s="480"/>
      <c r="CJ438" s="480"/>
      <c r="CK438" s="480"/>
      <c r="CL438" s="451">
        <v>0</v>
      </c>
      <c r="CM438" s="451"/>
      <c r="CN438" s="451"/>
      <c r="CO438" s="451"/>
      <c r="CP438" s="451"/>
      <c r="CQ438" s="451"/>
      <c r="CR438" s="451"/>
      <c r="CS438" s="480">
        <f t="shared" si="229"/>
        <v>0</v>
      </c>
      <c r="CT438" s="480"/>
      <c r="CU438" s="480"/>
      <c r="CV438" s="480"/>
      <c r="CW438" s="480"/>
      <c r="CX438" s="480"/>
      <c r="CY438" s="480"/>
    </row>
    <row r="439" spans="2:103" ht="12.75" customHeight="1">
      <c r="B439" s="448" t="s">
        <v>735</v>
      </c>
      <c r="C439" s="449"/>
      <c r="D439" s="449"/>
      <c r="E439" s="449"/>
      <c r="F439" s="449"/>
      <c r="G439" s="449"/>
      <c r="H439" s="449"/>
      <c r="I439" s="449"/>
      <c r="J439" s="449"/>
      <c r="K439" s="449"/>
      <c r="L439" s="449"/>
      <c r="M439" s="449"/>
      <c r="N439" s="449"/>
      <c r="O439" s="449"/>
      <c r="P439" s="449"/>
      <c r="Q439" s="449"/>
      <c r="R439" s="449"/>
      <c r="S439" s="449"/>
      <c r="T439" s="449"/>
      <c r="U439" s="449"/>
      <c r="V439" s="449"/>
      <c r="W439" s="450"/>
      <c r="X439" s="451">
        <v>0</v>
      </c>
      <c r="Y439" s="451"/>
      <c r="Z439" s="451"/>
      <c r="AA439" s="451"/>
      <c r="AB439" s="451"/>
      <c r="AC439" s="451"/>
      <c r="AD439" s="451"/>
      <c r="AE439" s="451">
        <v>0</v>
      </c>
      <c r="AF439" s="451"/>
      <c r="AG439" s="451"/>
      <c r="AH439" s="451"/>
      <c r="AI439" s="451"/>
      <c r="AJ439" s="451"/>
      <c r="AK439" s="451"/>
      <c r="AL439" s="479">
        <f t="shared" si="226"/>
        <v>0</v>
      </c>
      <c r="AM439" s="479"/>
      <c r="AN439" s="479"/>
      <c r="AO439" s="479"/>
      <c r="AP439" s="479"/>
      <c r="AQ439" s="479"/>
      <c r="AR439" s="479"/>
      <c r="AS439" s="451">
        <v>0</v>
      </c>
      <c r="AT439" s="451"/>
      <c r="AU439" s="451"/>
      <c r="AV439" s="451"/>
      <c r="AW439" s="451"/>
      <c r="AX439" s="451"/>
      <c r="AY439" s="451"/>
      <c r="AZ439" s="92"/>
      <c r="BA439" s="92"/>
      <c r="BB439" s="451">
        <v>0</v>
      </c>
      <c r="BC439" s="451"/>
      <c r="BD439" s="451"/>
      <c r="BE439" s="451"/>
      <c r="BF439" s="451">
        <v>0</v>
      </c>
      <c r="BG439" s="451"/>
      <c r="BH439" s="451"/>
      <c r="BI439" s="451"/>
      <c r="BJ439" s="479">
        <f t="shared" si="227"/>
        <v>0</v>
      </c>
      <c r="BK439" s="479"/>
      <c r="BL439" s="479"/>
      <c r="BM439" s="479"/>
      <c r="BN439" s="479"/>
      <c r="BO439" s="479"/>
      <c r="BP439" s="479"/>
      <c r="BQ439" s="451">
        <v>0</v>
      </c>
      <c r="BR439" s="451"/>
      <c r="BS439" s="451"/>
      <c r="BT439" s="451"/>
      <c r="BU439" s="451"/>
      <c r="BV439" s="451"/>
      <c r="BW439" s="451"/>
      <c r="BX439" s="451">
        <v>0</v>
      </c>
      <c r="BY439" s="451"/>
      <c r="BZ439" s="451"/>
      <c r="CA439" s="451"/>
      <c r="CB439" s="451"/>
      <c r="CC439" s="451"/>
      <c r="CD439" s="451"/>
      <c r="CE439" s="480">
        <f t="shared" si="228"/>
        <v>0</v>
      </c>
      <c r="CF439" s="480"/>
      <c r="CG439" s="480"/>
      <c r="CH439" s="480"/>
      <c r="CI439" s="480"/>
      <c r="CJ439" s="480"/>
      <c r="CK439" s="480"/>
      <c r="CL439" s="451">
        <v>0</v>
      </c>
      <c r="CM439" s="451"/>
      <c r="CN439" s="451"/>
      <c r="CO439" s="451"/>
      <c r="CP439" s="451"/>
      <c r="CQ439" s="451"/>
      <c r="CR439" s="451"/>
      <c r="CS439" s="480">
        <f t="shared" si="229"/>
        <v>0</v>
      </c>
      <c r="CT439" s="480"/>
      <c r="CU439" s="480"/>
      <c r="CV439" s="480"/>
      <c r="CW439" s="480"/>
      <c r="CX439" s="480"/>
      <c r="CY439" s="480"/>
    </row>
    <row r="440" spans="2:103" ht="12.75" customHeight="1">
      <c r="B440" s="522" t="s">
        <v>736</v>
      </c>
      <c r="C440" s="523"/>
      <c r="D440" s="523"/>
      <c r="E440" s="523"/>
      <c r="F440" s="523"/>
      <c r="G440" s="523"/>
      <c r="H440" s="523"/>
      <c r="I440" s="523"/>
      <c r="J440" s="523"/>
      <c r="K440" s="523"/>
      <c r="L440" s="523"/>
      <c r="M440" s="523"/>
      <c r="N440" s="523"/>
      <c r="O440" s="523"/>
      <c r="P440" s="523"/>
      <c r="Q440" s="523"/>
      <c r="R440" s="523"/>
      <c r="S440" s="523"/>
      <c r="T440" s="523"/>
      <c r="U440" s="523"/>
      <c r="V440" s="523"/>
      <c r="W440" s="524"/>
      <c r="X440" s="451">
        <v>0</v>
      </c>
      <c r="Y440" s="451"/>
      <c r="Z440" s="451"/>
      <c r="AA440" s="451"/>
      <c r="AB440" s="451"/>
      <c r="AC440" s="451"/>
      <c r="AD440" s="451"/>
      <c r="AE440" s="451">
        <v>0</v>
      </c>
      <c r="AF440" s="451"/>
      <c r="AG440" s="451"/>
      <c r="AH440" s="451"/>
      <c r="AI440" s="451"/>
      <c r="AJ440" s="451"/>
      <c r="AK440" s="451"/>
      <c r="AL440" s="479">
        <f t="shared" si="226"/>
        <v>0</v>
      </c>
      <c r="AM440" s="479"/>
      <c r="AN440" s="479"/>
      <c r="AO440" s="479"/>
      <c r="AP440" s="479"/>
      <c r="AQ440" s="479"/>
      <c r="AR440" s="479"/>
      <c r="AS440" s="451">
        <v>0</v>
      </c>
      <c r="AT440" s="451"/>
      <c r="AU440" s="451"/>
      <c r="AV440" s="451"/>
      <c r="AW440" s="451"/>
      <c r="AX440" s="451"/>
      <c r="AY440" s="451"/>
      <c r="AZ440" s="92"/>
      <c r="BA440" s="92"/>
      <c r="BB440" s="451">
        <v>0</v>
      </c>
      <c r="BC440" s="451"/>
      <c r="BD440" s="451"/>
      <c r="BE440" s="451"/>
      <c r="BF440" s="451">
        <v>0</v>
      </c>
      <c r="BG440" s="451"/>
      <c r="BH440" s="451"/>
      <c r="BI440" s="451"/>
      <c r="BJ440" s="479">
        <f t="shared" si="227"/>
        <v>0</v>
      </c>
      <c r="BK440" s="479"/>
      <c r="BL440" s="479"/>
      <c r="BM440" s="479"/>
      <c r="BN440" s="479"/>
      <c r="BO440" s="479"/>
      <c r="BP440" s="479"/>
      <c r="BQ440" s="451">
        <v>0</v>
      </c>
      <c r="BR440" s="451"/>
      <c r="BS440" s="451"/>
      <c r="BT440" s="451"/>
      <c r="BU440" s="451"/>
      <c r="BV440" s="451"/>
      <c r="BW440" s="451"/>
      <c r="BX440" s="451">
        <v>0</v>
      </c>
      <c r="BY440" s="451"/>
      <c r="BZ440" s="451"/>
      <c r="CA440" s="451"/>
      <c r="CB440" s="451"/>
      <c r="CC440" s="451"/>
      <c r="CD440" s="451"/>
      <c r="CE440" s="480">
        <f t="shared" si="228"/>
        <v>0</v>
      </c>
      <c r="CF440" s="480"/>
      <c r="CG440" s="480"/>
      <c r="CH440" s="480"/>
      <c r="CI440" s="480"/>
      <c r="CJ440" s="480"/>
      <c r="CK440" s="480"/>
      <c r="CL440" s="451">
        <v>0</v>
      </c>
      <c r="CM440" s="451"/>
      <c r="CN440" s="451"/>
      <c r="CO440" s="451"/>
      <c r="CP440" s="451"/>
      <c r="CQ440" s="451"/>
      <c r="CR440" s="451"/>
      <c r="CS440" s="480">
        <f t="shared" si="229"/>
        <v>0</v>
      </c>
      <c r="CT440" s="480"/>
      <c r="CU440" s="480"/>
      <c r="CV440" s="480"/>
      <c r="CW440" s="480"/>
      <c r="CX440" s="480"/>
      <c r="CY440" s="480"/>
    </row>
    <row r="441" spans="2:103" ht="12.75" customHeight="1">
      <c r="B441" s="448" t="s">
        <v>737</v>
      </c>
      <c r="C441" s="449"/>
      <c r="D441" s="449"/>
      <c r="E441" s="449"/>
      <c r="F441" s="449"/>
      <c r="G441" s="449"/>
      <c r="H441" s="449"/>
      <c r="I441" s="449"/>
      <c r="J441" s="449"/>
      <c r="K441" s="449"/>
      <c r="L441" s="449"/>
      <c r="M441" s="449"/>
      <c r="N441" s="449"/>
      <c r="O441" s="449"/>
      <c r="P441" s="449"/>
      <c r="Q441" s="449"/>
      <c r="R441" s="449"/>
      <c r="S441" s="449"/>
      <c r="T441" s="449"/>
      <c r="U441" s="449"/>
      <c r="V441" s="449"/>
      <c r="W441" s="450"/>
      <c r="X441" s="451">
        <v>0</v>
      </c>
      <c r="Y441" s="451"/>
      <c r="Z441" s="451"/>
      <c r="AA441" s="451"/>
      <c r="AB441" s="451"/>
      <c r="AC441" s="451"/>
      <c r="AD441" s="451"/>
      <c r="AE441" s="451">
        <v>0</v>
      </c>
      <c r="AF441" s="451"/>
      <c r="AG441" s="451"/>
      <c r="AH441" s="451"/>
      <c r="AI441" s="451"/>
      <c r="AJ441" s="451"/>
      <c r="AK441" s="451"/>
      <c r="AL441" s="479">
        <f t="shared" si="226"/>
        <v>0</v>
      </c>
      <c r="AM441" s="479"/>
      <c r="AN441" s="479"/>
      <c r="AO441" s="479"/>
      <c r="AP441" s="479"/>
      <c r="AQ441" s="479"/>
      <c r="AR441" s="479"/>
      <c r="AS441" s="451">
        <v>0</v>
      </c>
      <c r="AT441" s="451"/>
      <c r="AU441" s="451"/>
      <c r="AV441" s="451"/>
      <c r="AW441" s="451"/>
      <c r="AX441" s="451"/>
      <c r="AY441" s="451"/>
      <c r="AZ441" s="92"/>
      <c r="BA441" s="92"/>
      <c r="BB441" s="451">
        <v>0</v>
      </c>
      <c r="BC441" s="451"/>
      <c r="BD441" s="451"/>
      <c r="BE441" s="451"/>
      <c r="BF441" s="451">
        <v>0</v>
      </c>
      <c r="BG441" s="451"/>
      <c r="BH441" s="451"/>
      <c r="BI441" s="451"/>
      <c r="BJ441" s="479">
        <f t="shared" si="227"/>
        <v>0</v>
      </c>
      <c r="BK441" s="479"/>
      <c r="BL441" s="479"/>
      <c r="BM441" s="479"/>
      <c r="BN441" s="479"/>
      <c r="BO441" s="479"/>
      <c r="BP441" s="479"/>
      <c r="BQ441" s="451">
        <v>0</v>
      </c>
      <c r="BR441" s="451"/>
      <c r="BS441" s="451"/>
      <c r="BT441" s="451"/>
      <c r="BU441" s="451"/>
      <c r="BV441" s="451"/>
      <c r="BW441" s="451"/>
      <c r="BX441" s="451">
        <v>0</v>
      </c>
      <c r="BY441" s="451"/>
      <c r="BZ441" s="451"/>
      <c r="CA441" s="451"/>
      <c r="CB441" s="451"/>
      <c r="CC441" s="451"/>
      <c r="CD441" s="451"/>
      <c r="CE441" s="480">
        <f t="shared" si="228"/>
        <v>0</v>
      </c>
      <c r="CF441" s="480"/>
      <c r="CG441" s="480"/>
      <c r="CH441" s="480"/>
      <c r="CI441" s="480"/>
      <c r="CJ441" s="480"/>
      <c r="CK441" s="480"/>
      <c r="CL441" s="451">
        <v>0</v>
      </c>
      <c r="CM441" s="451"/>
      <c r="CN441" s="451"/>
      <c r="CO441" s="451"/>
      <c r="CP441" s="451"/>
      <c r="CQ441" s="451"/>
      <c r="CR441" s="451"/>
      <c r="CS441" s="480">
        <f t="shared" si="229"/>
        <v>0</v>
      </c>
      <c r="CT441" s="480"/>
      <c r="CU441" s="480"/>
      <c r="CV441" s="480"/>
      <c r="CW441" s="480"/>
      <c r="CX441" s="480"/>
      <c r="CY441" s="480"/>
    </row>
    <row r="442" spans="2:103" ht="12.75" customHeight="1">
      <c r="B442" s="448" t="s">
        <v>738</v>
      </c>
      <c r="C442" s="449"/>
      <c r="D442" s="449"/>
      <c r="E442" s="449"/>
      <c r="F442" s="449"/>
      <c r="G442" s="449"/>
      <c r="H442" s="449"/>
      <c r="I442" s="449"/>
      <c r="J442" s="449"/>
      <c r="K442" s="449"/>
      <c r="L442" s="449"/>
      <c r="M442" s="449"/>
      <c r="N442" s="449"/>
      <c r="O442" s="449"/>
      <c r="P442" s="449"/>
      <c r="Q442" s="449"/>
      <c r="R442" s="449"/>
      <c r="S442" s="449"/>
      <c r="T442" s="449"/>
      <c r="U442" s="449"/>
      <c r="V442" s="449"/>
      <c r="W442" s="450"/>
      <c r="X442" s="451">
        <v>0</v>
      </c>
      <c r="Y442" s="451"/>
      <c r="Z442" s="451"/>
      <c r="AA442" s="451"/>
      <c r="AB442" s="451"/>
      <c r="AC442" s="451"/>
      <c r="AD442" s="451"/>
      <c r="AE442" s="451">
        <v>0</v>
      </c>
      <c r="AF442" s="451"/>
      <c r="AG442" s="451"/>
      <c r="AH442" s="451"/>
      <c r="AI442" s="451"/>
      <c r="AJ442" s="451"/>
      <c r="AK442" s="451"/>
      <c r="AL442" s="479">
        <f t="shared" si="226"/>
        <v>0</v>
      </c>
      <c r="AM442" s="479"/>
      <c r="AN442" s="479"/>
      <c r="AO442" s="479"/>
      <c r="AP442" s="479"/>
      <c r="AQ442" s="479"/>
      <c r="AR442" s="479"/>
      <c r="AS442" s="451">
        <v>0</v>
      </c>
      <c r="AT442" s="451"/>
      <c r="AU442" s="451"/>
      <c r="AV442" s="451"/>
      <c r="AW442" s="451"/>
      <c r="AX442" s="451"/>
      <c r="AY442" s="451"/>
      <c r="AZ442" s="92"/>
      <c r="BA442" s="92"/>
      <c r="BB442" s="451">
        <v>0</v>
      </c>
      <c r="BC442" s="451"/>
      <c r="BD442" s="451"/>
      <c r="BE442" s="451"/>
      <c r="BF442" s="451">
        <v>0</v>
      </c>
      <c r="BG442" s="451"/>
      <c r="BH442" s="451"/>
      <c r="BI442" s="451"/>
      <c r="BJ442" s="479">
        <f t="shared" si="227"/>
        <v>0</v>
      </c>
      <c r="BK442" s="479"/>
      <c r="BL442" s="479"/>
      <c r="BM442" s="479"/>
      <c r="BN442" s="479"/>
      <c r="BO442" s="479"/>
      <c r="BP442" s="479"/>
      <c r="BQ442" s="451">
        <v>0</v>
      </c>
      <c r="BR442" s="451"/>
      <c r="BS442" s="451"/>
      <c r="BT442" s="451"/>
      <c r="BU442" s="451"/>
      <c r="BV442" s="451"/>
      <c r="BW442" s="451"/>
      <c r="BX442" s="451">
        <v>0</v>
      </c>
      <c r="BY442" s="451"/>
      <c r="BZ442" s="451"/>
      <c r="CA442" s="451"/>
      <c r="CB442" s="451"/>
      <c r="CC442" s="451"/>
      <c r="CD442" s="451"/>
      <c r="CE442" s="480">
        <f t="shared" si="228"/>
        <v>0</v>
      </c>
      <c r="CF442" s="480"/>
      <c r="CG442" s="480"/>
      <c r="CH442" s="480"/>
      <c r="CI442" s="480"/>
      <c r="CJ442" s="480"/>
      <c r="CK442" s="480"/>
      <c r="CL442" s="451">
        <v>0</v>
      </c>
      <c r="CM442" s="451"/>
      <c r="CN442" s="451"/>
      <c r="CO442" s="451"/>
      <c r="CP442" s="451"/>
      <c r="CQ442" s="451"/>
      <c r="CR442" s="451"/>
      <c r="CS442" s="480">
        <f t="shared" si="229"/>
        <v>0</v>
      </c>
      <c r="CT442" s="480"/>
      <c r="CU442" s="480"/>
      <c r="CV442" s="480"/>
      <c r="CW442" s="480"/>
      <c r="CX442" s="480"/>
      <c r="CY442" s="480"/>
    </row>
    <row r="443" spans="2:103" ht="12.75" customHeight="1">
      <c r="B443" s="448" t="s">
        <v>739</v>
      </c>
      <c r="C443" s="449"/>
      <c r="D443" s="449"/>
      <c r="E443" s="449"/>
      <c r="F443" s="449"/>
      <c r="G443" s="449"/>
      <c r="H443" s="449"/>
      <c r="I443" s="449"/>
      <c r="J443" s="449"/>
      <c r="K443" s="449"/>
      <c r="L443" s="449"/>
      <c r="M443" s="449"/>
      <c r="N443" s="449"/>
      <c r="O443" s="449"/>
      <c r="P443" s="449"/>
      <c r="Q443" s="449"/>
      <c r="R443" s="449"/>
      <c r="S443" s="449"/>
      <c r="T443" s="449"/>
      <c r="U443" s="449"/>
      <c r="V443" s="449"/>
      <c r="W443" s="450"/>
      <c r="X443" s="451">
        <v>0</v>
      </c>
      <c r="Y443" s="451"/>
      <c r="Z443" s="451"/>
      <c r="AA443" s="451"/>
      <c r="AB443" s="451"/>
      <c r="AC443" s="451"/>
      <c r="AD443" s="451"/>
      <c r="AE443" s="451">
        <v>0</v>
      </c>
      <c r="AF443" s="451"/>
      <c r="AG443" s="451"/>
      <c r="AH443" s="451"/>
      <c r="AI443" s="451"/>
      <c r="AJ443" s="451"/>
      <c r="AK443" s="451"/>
      <c r="AL443" s="479">
        <f t="shared" si="226"/>
        <v>0</v>
      </c>
      <c r="AM443" s="479"/>
      <c r="AN443" s="479"/>
      <c r="AO443" s="479"/>
      <c r="AP443" s="479"/>
      <c r="AQ443" s="479"/>
      <c r="AR443" s="479"/>
      <c r="AS443" s="451">
        <v>0</v>
      </c>
      <c r="AT443" s="451"/>
      <c r="AU443" s="451"/>
      <c r="AV443" s="451"/>
      <c r="AW443" s="451"/>
      <c r="AX443" s="451"/>
      <c r="AY443" s="451"/>
      <c r="AZ443" s="92"/>
      <c r="BA443" s="92"/>
      <c r="BB443" s="451">
        <v>0</v>
      </c>
      <c r="BC443" s="451"/>
      <c r="BD443" s="451"/>
      <c r="BE443" s="451"/>
      <c r="BF443" s="451">
        <v>0</v>
      </c>
      <c r="BG443" s="451"/>
      <c r="BH443" s="451"/>
      <c r="BI443" s="451"/>
      <c r="BJ443" s="479">
        <f t="shared" si="227"/>
        <v>0</v>
      </c>
      <c r="BK443" s="479"/>
      <c r="BL443" s="479"/>
      <c r="BM443" s="479"/>
      <c r="BN443" s="479"/>
      <c r="BO443" s="479"/>
      <c r="BP443" s="479"/>
      <c r="BQ443" s="451">
        <v>0</v>
      </c>
      <c r="BR443" s="451"/>
      <c r="BS443" s="451"/>
      <c r="BT443" s="451"/>
      <c r="BU443" s="451"/>
      <c r="BV443" s="451"/>
      <c r="BW443" s="451"/>
      <c r="BX443" s="451">
        <v>0</v>
      </c>
      <c r="BY443" s="451"/>
      <c r="BZ443" s="451"/>
      <c r="CA443" s="451"/>
      <c r="CB443" s="451"/>
      <c r="CC443" s="451"/>
      <c r="CD443" s="451"/>
      <c r="CE443" s="480">
        <f t="shared" si="228"/>
        <v>0</v>
      </c>
      <c r="CF443" s="480"/>
      <c r="CG443" s="480"/>
      <c r="CH443" s="480"/>
      <c r="CI443" s="480"/>
      <c r="CJ443" s="480"/>
      <c r="CK443" s="480"/>
      <c r="CL443" s="451">
        <v>0</v>
      </c>
      <c r="CM443" s="451"/>
      <c r="CN443" s="451"/>
      <c r="CO443" s="451"/>
      <c r="CP443" s="451"/>
      <c r="CQ443" s="451"/>
      <c r="CR443" s="451"/>
      <c r="CS443" s="480">
        <f t="shared" si="229"/>
        <v>0</v>
      </c>
      <c r="CT443" s="480"/>
      <c r="CU443" s="480"/>
      <c r="CV443" s="480"/>
      <c r="CW443" s="480"/>
      <c r="CX443" s="480"/>
      <c r="CY443" s="480"/>
    </row>
    <row r="444" spans="2:103" ht="12.75" customHeight="1">
      <c r="B444" s="522" t="s">
        <v>740</v>
      </c>
      <c r="C444" s="523"/>
      <c r="D444" s="523"/>
      <c r="E444" s="523"/>
      <c r="F444" s="523"/>
      <c r="G444" s="523"/>
      <c r="H444" s="523"/>
      <c r="I444" s="523"/>
      <c r="J444" s="523"/>
      <c r="K444" s="523"/>
      <c r="L444" s="523"/>
      <c r="M444" s="523"/>
      <c r="N444" s="523"/>
      <c r="O444" s="523"/>
      <c r="P444" s="523"/>
      <c r="Q444" s="523"/>
      <c r="R444" s="523"/>
      <c r="S444" s="523"/>
      <c r="T444" s="523"/>
      <c r="U444" s="523"/>
      <c r="V444" s="523"/>
      <c r="W444" s="524"/>
      <c r="X444" s="451">
        <v>0</v>
      </c>
      <c r="Y444" s="451"/>
      <c r="Z444" s="451"/>
      <c r="AA444" s="451"/>
      <c r="AB444" s="451"/>
      <c r="AC444" s="451"/>
      <c r="AD444" s="451"/>
      <c r="AE444" s="451">
        <v>0</v>
      </c>
      <c r="AF444" s="451"/>
      <c r="AG444" s="451"/>
      <c r="AH444" s="451"/>
      <c r="AI444" s="451"/>
      <c r="AJ444" s="451"/>
      <c r="AK444" s="451"/>
      <c r="AL444" s="479">
        <f t="shared" si="226"/>
        <v>0</v>
      </c>
      <c r="AM444" s="479"/>
      <c r="AN444" s="479"/>
      <c r="AO444" s="479"/>
      <c r="AP444" s="479"/>
      <c r="AQ444" s="479"/>
      <c r="AR444" s="479"/>
      <c r="AS444" s="451">
        <v>0</v>
      </c>
      <c r="AT444" s="451"/>
      <c r="AU444" s="451"/>
      <c r="AV444" s="451"/>
      <c r="AW444" s="451"/>
      <c r="AX444" s="451"/>
      <c r="AY444" s="451"/>
      <c r="AZ444" s="92"/>
      <c r="BA444" s="92"/>
      <c r="BB444" s="451">
        <v>0</v>
      </c>
      <c r="BC444" s="451"/>
      <c r="BD444" s="451"/>
      <c r="BE444" s="451"/>
      <c r="BF444" s="451">
        <v>0</v>
      </c>
      <c r="BG444" s="451"/>
      <c r="BH444" s="451"/>
      <c r="BI444" s="451"/>
      <c r="BJ444" s="479">
        <f t="shared" si="227"/>
        <v>0</v>
      </c>
      <c r="BK444" s="479"/>
      <c r="BL444" s="479"/>
      <c r="BM444" s="479"/>
      <c r="BN444" s="479"/>
      <c r="BO444" s="479"/>
      <c r="BP444" s="479"/>
      <c r="BQ444" s="451">
        <v>0</v>
      </c>
      <c r="BR444" s="451"/>
      <c r="BS444" s="451"/>
      <c r="BT444" s="451"/>
      <c r="BU444" s="451"/>
      <c r="BV444" s="451"/>
      <c r="BW444" s="451"/>
      <c r="BX444" s="451">
        <v>0</v>
      </c>
      <c r="BY444" s="451"/>
      <c r="BZ444" s="451"/>
      <c r="CA444" s="451"/>
      <c r="CB444" s="451"/>
      <c r="CC444" s="451"/>
      <c r="CD444" s="451"/>
      <c r="CE444" s="480">
        <f t="shared" si="228"/>
        <v>0</v>
      </c>
      <c r="CF444" s="480"/>
      <c r="CG444" s="480"/>
      <c r="CH444" s="480"/>
      <c r="CI444" s="480"/>
      <c r="CJ444" s="480"/>
      <c r="CK444" s="480"/>
      <c r="CL444" s="451">
        <v>0</v>
      </c>
      <c r="CM444" s="451"/>
      <c r="CN444" s="451"/>
      <c r="CO444" s="451"/>
      <c r="CP444" s="451"/>
      <c r="CQ444" s="451"/>
      <c r="CR444" s="451"/>
      <c r="CS444" s="480">
        <f t="shared" si="229"/>
        <v>0</v>
      </c>
      <c r="CT444" s="480"/>
      <c r="CU444" s="480"/>
      <c r="CV444" s="480"/>
      <c r="CW444" s="480"/>
      <c r="CX444" s="480"/>
      <c r="CY444" s="480"/>
    </row>
    <row r="445" spans="2:103" ht="12.75" customHeight="1" thickBot="1">
      <c r="B445" s="516" t="s">
        <v>741</v>
      </c>
      <c r="C445" s="517"/>
      <c r="D445" s="517"/>
      <c r="E445" s="517"/>
      <c r="F445" s="517"/>
      <c r="G445" s="517"/>
      <c r="H445" s="517"/>
      <c r="I445" s="517"/>
      <c r="J445" s="517"/>
      <c r="K445" s="517"/>
      <c r="L445" s="517"/>
      <c r="M445" s="517"/>
      <c r="N445" s="517"/>
      <c r="O445" s="517"/>
      <c r="P445" s="517"/>
      <c r="Q445" s="517"/>
      <c r="R445" s="517"/>
      <c r="S445" s="517"/>
      <c r="T445" s="517"/>
      <c r="U445" s="517"/>
      <c r="V445" s="517"/>
      <c r="W445" s="518"/>
      <c r="X445" s="447">
        <f>SUM(X437:AD444)</f>
        <v>0</v>
      </c>
      <c r="Y445" s="447"/>
      <c r="Z445" s="447"/>
      <c r="AA445" s="447"/>
      <c r="AB445" s="447"/>
      <c r="AC445" s="447"/>
      <c r="AD445" s="447"/>
      <c r="AE445" s="447">
        <f>SUM(AE437:AK444)</f>
        <v>0</v>
      </c>
      <c r="AF445" s="447"/>
      <c r="AG445" s="447"/>
      <c r="AH445" s="447"/>
      <c r="AI445" s="447"/>
      <c r="AJ445" s="447"/>
      <c r="AK445" s="447"/>
      <c r="AL445" s="447">
        <f>SUM(AL437:AR444)</f>
        <v>0</v>
      </c>
      <c r="AM445" s="447"/>
      <c r="AN445" s="447"/>
      <c r="AO445" s="447"/>
      <c r="AP445" s="447"/>
      <c r="AQ445" s="447"/>
      <c r="AR445" s="447"/>
      <c r="AS445" s="447">
        <f>SUM(AS437:AY444)</f>
        <v>0</v>
      </c>
      <c r="AT445" s="447"/>
      <c r="AU445" s="447"/>
      <c r="AV445" s="447"/>
      <c r="AW445" s="447"/>
      <c r="AX445" s="447"/>
      <c r="AY445" s="447"/>
      <c r="BB445" s="482">
        <f>SUM(BB437:BE444)</f>
        <v>0</v>
      </c>
      <c r="BC445" s="482"/>
      <c r="BD445" s="482"/>
      <c r="BE445" s="482"/>
      <c r="BF445" s="482">
        <f>SUM(BF437:BI444)</f>
        <v>0</v>
      </c>
      <c r="BG445" s="482"/>
      <c r="BH445" s="482"/>
      <c r="BI445" s="482"/>
      <c r="BJ445" s="482">
        <f>SUM(BJ437:BP444)</f>
        <v>0</v>
      </c>
      <c r="BK445" s="482"/>
      <c r="BL445" s="482"/>
      <c r="BM445" s="482"/>
      <c r="BN445" s="482"/>
      <c r="BO445" s="482"/>
      <c r="BP445" s="482"/>
      <c r="BQ445" s="482">
        <f>SUM(BQ437:BW444)</f>
        <v>0</v>
      </c>
      <c r="BR445" s="482"/>
      <c r="BS445" s="482"/>
      <c r="BT445" s="482"/>
      <c r="BU445" s="482"/>
      <c r="BV445" s="482"/>
      <c r="BW445" s="482"/>
      <c r="BX445" s="482">
        <f>SUM(BX437:CD444)</f>
        <v>0</v>
      </c>
      <c r="BY445" s="482"/>
      <c r="BZ445" s="482"/>
      <c r="CA445" s="482"/>
      <c r="CB445" s="482"/>
      <c r="CC445" s="482"/>
      <c r="CD445" s="482"/>
      <c r="CE445" s="482">
        <f>SUM(CE437:CK444)</f>
        <v>0</v>
      </c>
      <c r="CF445" s="482"/>
      <c r="CG445" s="482"/>
      <c r="CH445" s="482"/>
      <c r="CI445" s="482"/>
      <c r="CJ445" s="482"/>
      <c r="CK445" s="482"/>
      <c r="CL445" s="482">
        <f>SUM(CL437:CR444)</f>
        <v>0</v>
      </c>
      <c r="CM445" s="482"/>
      <c r="CN445" s="482"/>
      <c r="CO445" s="482"/>
      <c r="CP445" s="482"/>
      <c r="CQ445" s="482"/>
      <c r="CR445" s="482"/>
      <c r="CS445" s="482">
        <f>SUM(CS437:CY444)</f>
        <v>0</v>
      </c>
      <c r="CT445" s="482"/>
      <c r="CU445" s="482"/>
      <c r="CV445" s="482"/>
      <c r="CW445" s="482"/>
      <c r="CX445" s="482"/>
      <c r="CY445" s="482"/>
    </row>
    <row r="446" spans="2:103" ht="12.75" customHeight="1" thickTop="1">
      <c r="B446" s="519" t="s">
        <v>742</v>
      </c>
      <c r="C446" s="520"/>
      <c r="D446" s="520"/>
      <c r="E446" s="520"/>
      <c r="F446" s="520"/>
      <c r="G446" s="520"/>
      <c r="H446" s="520"/>
      <c r="I446" s="520"/>
      <c r="J446" s="520"/>
      <c r="K446" s="520"/>
      <c r="L446" s="520"/>
      <c r="M446" s="520"/>
      <c r="N446" s="520"/>
      <c r="O446" s="520"/>
      <c r="P446" s="520"/>
      <c r="Q446" s="520"/>
      <c r="R446" s="520"/>
      <c r="S446" s="520"/>
      <c r="T446" s="520"/>
      <c r="U446" s="520"/>
      <c r="V446" s="520"/>
      <c r="W446" s="521"/>
      <c r="X446" s="483"/>
      <c r="Y446" s="483"/>
      <c r="Z446" s="483"/>
      <c r="AA446" s="483"/>
      <c r="AB446" s="483"/>
      <c r="AC446" s="483"/>
      <c r="AD446" s="483"/>
      <c r="AE446" s="483"/>
      <c r="AF446" s="483"/>
      <c r="AG446" s="483"/>
      <c r="AH446" s="483"/>
      <c r="AI446" s="483"/>
      <c r="AJ446" s="483"/>
      <c r="AK446" s="483"/>
      <c r="AL446" s="483"/>
      <c r="AM446" s="483"/>
      <c r="AN446" s="483"/>
      <c r="AO446" s="483"/>
      <c r="AP446" s="483"/>
      <c r="AQ446" s="483"/>
      <c r="AR446" s="483"/>
      <c r="AS446" s="483"/>
      <c r="AT446" s="483"/>
      <c r="AU446" s="483"/>
      <c r="AV446" s="483"/>
      <c r="AW446" s="483"/>
      <c r="AX446" s="483"/>
      <c r="AY446" s="483"/>
      <c r="BB446" s="483"/>
      <c r="BC446" s="483"/>
      <c r="BD446" s="483"/>
      <c r="BE446" s="483"/>
      <c r="BF446" s="483"/>
      <c r="BG446" s="483"/>
      <c r="BH446" s="483"/>
      <c r="BI446" s="483"/>
      <c r="BJ446" s="483"/>
      <c r="BK446" s="483"/>
      <c r="BL446" s="483"/>
      <c r="BM446" s="483"/>
      <c r="BN446" s="483"/>
      <c r="BO446" s="483"/>
      <c r="BP446" s="483"/>
      <c r="BQ446" s="483"/>
      <c r="BR446" s="483"/>
      <c r="BS446" s="483"/>
      <c r="BT446" s="483"/>
      <c r="BU446" s="483"/>
      <c r="BV446" s="483"/>
      <c r="BW446" s="483"/>
      <c r="BX446" s="483"/>
      <c r="BY446" s="483"/>
      <c r="BZ446" s="483"/>
      <c r="CA446" s="483"/>
      <c r="CB446" s="483"/>
      <c r="CC446" s="483"/>
      <c r="CD446" s="483"/>
      <c r="CE446" s="483"/>
      <c r="CF446" s="483"/>
      <c r="CG446" s="483"/>
      <c r="CH446" s="483"/>
      <c r="CI446" s="483"/>
      <c r="CJ446" s="483"/>
      <c r="CK446" s="483"/>
      <c r="CL446" s="483"/>
      <c r="CM446" s="483"/>
      <c r="CN446" s="483"/>
      <c r="CO446" s="483"/>
      <c r="CP446" s="483"/>
      <c r="CQ446" s="483"/>
      <c r="CR446" s="483"/>
      <c r="CS446" s="483"/>
      <c r="CT446" s="483"/>
      <c r="CU446" s="483"/>
      <c r="CV446" s="483"/>
      <c r="CW446" s="483"/>
      <c r="CX446" s="483"/>
      <c r="CY446" s="483"/>
    </row>
    <row r="447" spans="2:103" ht="12.75" customHeight="1">
      <c r="B447" s="448" t="s">
        <v>743</v>
      </c>
      <c r="C447" s="449"/>
      <c r="D447" s="449"/>
      <c r="E447" s="449"/>
      <c r="F447" s="449"/>
      <c r="G447" s="449"/>
      <c r="H447" s="449"/>
      <c r="I447" s="449"/>
      <c r="J447" s="449"/>
      <c r="K447" s="449"/>
      <c r="L447" s="449"/>
      <c r="M447" s="449"/>
      <c r="N447" s="449"/>
      <c r="O447" s="449"/>
      <c r="P447" s="449"/>
      <c r="Q447" s="449"/>
      <c r="R447" s="449"/>
      <c r="S447" s="449"/>
      <c r="T447" s="449"/>
      <c r="U447" s="449"/>
      <c r="V447" s="449"/>
      <c r="W447" s="450"/>
      <c r="X447" s="451">
        <v>0</v>
      </c>
      <c r="Y447" s="451"/>
      <c r="Z447" s="451"/>
      <c r="AA447" s="451"/>
      <c r="AB447" s="451"/>
      <c r="AC447" s="451"/>
      <c r="AD447" s="451"/>
      <c r="AE447" s="451">
        <v>0</v>
      </c>
      <c r="AF447" s="451"/>
      <c r="AG447" s="451"/>
      <c r="AH447" s="451"/>
      <c r="AI447" s="451"/>
      <c r="AJ447" s="451"/>
      <c r="AK447" s="451"/>
      <c r="AL447" s="479">
        <f>X447-AE447</f>
        <v>0</v>
      </c>
      <c r="AM447" s="479"/>
      <c r="AN447" s="479"/>
      <c r="AO447" s="479"/>
      <c r="AP447" s="479"/>
      <c r="AQ447" s="479"/>
      <c r="AR447" s="479"/>
      <c r="AS447" s="451">
        <v>0</v>
      </c>
      <c r="AT447" s="451"/>
      <c r="AU447" s="451"/>
      <c r="AV447" s="451"/>
      <c r="AW447" s="451"/>
      <c r="AX447" s="451"/>
      <c r="AY447" s="451"/>
      <c r="AZ447" s="92"/>
      <c r="BA447" s="92"/>
      <c r="BB447" s="451">
        <v>0</v>
      </c>
      <c r="BC447" s="451"/>
      <c r="BD447" s="451"/>
      <c r="BE447" s="451"/>
      <c r="BF447" s="451">
        <v>0</v>
      </c>
      <c r="BG447" s="451"/>
      <c r="BH447" s="451"/>
      <c r="BI447" s="451"/>
      <c r="BJ447" s="479">
        <f>BB447-BF447+AS447+AL447+AE447-X447</f>
        <v>0</v>
      </c>
      <c r="BK447" s="479"/>
      <c r="BL447" s="479"/>
      <c r="BM447" s="479"/>
      <c r="BN447" s="479"/>
      <c r="BO447" s="479"/>
      <c r="BP447" s="479"/>
      <c r="BQ447" s="451">
        <v>0</v>
      </c>
      <c r="BR447" s="451"/>
      <c r="BS447" s="451"/>
      <c r="BT447" s="451"/>
      <c r="BU447" s="451"/>
      <c r="BV447" s="451"/>
      <c r="BW447" s="451"/>
      <c r="BX447" s="451">
        <v>0</v>
      </c>
      <c r="BY447" s="451"/>
      <c r="BZ447" s="451"/>
      <c r="CA447" s="451"/>
      <c r="CB447" s="451"/>
      <c r="CC447" s="451"/>
      <c r="CD447" s="451"/>
      <c r="CE447" s="480">
        <f>BJ447-BQ447-BX447</f>
        <v>0</v>
      </c>
      <c r="CF447" s="480"/>
      <c r="CG447" s="480"/>
      <c r="CH447" s="480"/>
      <c r="CI447" s="480"/>
      <c r="CJ447" s="480"/>
      <c r="CK447" s="480"/>
      <c r="CL447" s="451">
        <v>0</v>
      </c>
      <c r="CM447" s="451"/>
      <c r="CN447" s="451"/>
      <c r="CO447" s="451"/>
      <c r="CP447" s="451"/>
      <c r="CQ447" s="451"/>
      <c r="CR447" s="451"/>
      <c r="CS447" s="480">
        <f>CL447</f>
        <v>0</v>
      </c>
      <c r="CT447" s="480"/>
      <c r="CU447" s="480"/>
      <c r="CV447" s="480"/>
      <c r="CW447" s="480"/>
      <c r="CX447" s="480"/>
      <c r="CY447" s="480"/>
    </row>
    <row r="448" spans="2:103" ht="12.75" customHeight="1" thickBot="1">
      <c r="B448" s="516" t="s">
        <v>744</v>
      </c>
      <c r="C448" s="517"/>
      <c r="D448" s="517"/>
      <c r="E448" s="517"/>
      <c r="F448" s="517"/>
      <c r="G448" s="517"/>
      <c r="H448" s="517"/>
      <c r="I448" s="517"/>
      <c r="J448" s="517"/>
      <c r="K448" s="517"/>
      <c r="L448" s="517"/>
      <c r="M448" s="517"/>
      <c r="N448" s="517"/>
      <c r="O448" s="517"/>
      <c r="P448" s="517"/>
      <c r="Q448" s="517"/>
      <c r="R448" s="517"/>
      <c r="S448" s="517"/>
      <c r="T448" s="517"/>
      <c r="U448" s="517"/>
      <c r="V448" s="517"/>
      <c r="W448" s="518"/>
      <c r="X448" s="447">
        <f>SUM(X447)</f>
        <v>0</v>
      </c>
      <c r="Y448" s="447"/>
      <c r="Z448" s="447"/>
      <c r="AA448" s="447"/>
      <c r="AB448" s="447"/>
      <c r="AC448" s="447"/>
      <c r="AD448" s="447"/>
      <c r="AE448" s="447">
        <f>SUM(AE447)</f>
        <v>0</v>
      </c>
      <c r="AF448" s="447"/>
      <c r="AG448" s="447"/>
      <c r="AH448" s="447"/>
      <c r="AI448" s="447"/>
      <c r="AJ448" s="447"/>
      <c r="AK448" s="447"/>
      <c r="AL448" s="447">
        <f>SUM(AL447)</f>
        <v>0</v>
      </c>
      <c r="AM448" s="447"/>
      <c r="AN448" s="447"/>
      <c r="AO448" s="447"/>
      <c r="AP448" s="447"/>
      <c r="AQ448" s="447"/>
      <c r="AR448" s="447"/>
      <c r="AS448" s="447">
        <f>SUM(AS447)</f>
        <v>0</v>
      </c>
      <c r="AT448" s="447"/>
      <c r="AU448" s="447"/>
      <c r="AV448" s="447"/>
      <c r="AW448" s="447"/>
      <c r="AX448" s="447"/>
      <c r="AY448" s="447"/>
      <c r="BB448" s="481">
        <f>BB447</f>
        <v>0</v>
      </c>
      <c r="BC448" s="481"/>
      <c r="BD448" s="481"/>
      <c r="BE448" s="481"/>
      <c r="BF448" s="481">
        <f>SUM(BF447)</f>
        <v>0</v>
      </c>
      <c r="BG448" s="481"/>
      <c r="BH448" s="481"/>
      <c r="BI448" s="481"/>
      <c r="BJ448" s="481">
        <f>SUM(BJ447)</f>
        <v>0</v>
      </c>
      <c r="BK448" s="481"/>
      <c r="BL448" s="481"/>
      <c r="BM448" s="481"/>
      <c r="BN448" s="481"/>
      <c r="BO448" s="481"/>
      <c r="BP448" s="481"/>
      <c r="BQ448" s="481">
        <f>SUM(BQ447)</f>
        <v>0</v>
      </c>
      <c r="BR448" s="481"/>
      <c r="BS448" s="481"/>
      <c r="BT448" s="481"/>
      <c r="BU448" s="481"/>
      <c r="BV448" s="481"/>
      <c r="BW448" s="481"/>
      <c r="BX448" s="481">
        <f>SUM(BX447)</f>
        <v>0</v>
      </c>
      <c r="BY448" s="481"/>
      <c r="BZ448" s="481"/>
      <c r="CA448" s="481"/>
      <c r="CB448" s="481"/>
      <c r="CC448" s="481"/>
      <c r="CD448" s="481"/>
      <c r="CE448" s="481">
        <f>SUM(CE447)</f>
        <v>0</v>
      </c>
      <c r="CF448" s="481"/>
      <c r="CG448" s="481"/>
      <c r="CH448" s="481"/>
      <c r="CI448" s="481"/>
      <c r="CJ448" s="481"/>
      <c r="CK448" s="481"/>
      <c r="CL448" s="481">
        <f>SUM(CL447)</f>
        <v>0</v>
      </c>
      <c r="CM448" s="481"/>
      <c r="CN448" s="481"/>
      <c r="CO448" s="481"/>
      <c r="CP448" s="481"/>
      <c r="CQ448" s="481"/>
      <c r="CR448" s="481"/>
      <c r="CS448" s="481">
        <f>SUM(CS447)</f>
        <v>0</v>
      </c>
      <c r="CT448" s="481"/>
      <c r="CU448" s="481"/>
      <c r="CV448" s="481"/>
      <c r="CW448" s="481"/>
      <c r="CX448" s="481"/>
      <c r="CY448" s="481"/>
    </row>
    <row r="449" spans="2:108" ht="12.75" customHeight="1" thickTop="1">
      <c r="B449" s="513"/>
      <c r="C449" s="514"/>
      <c r="D449" s="514"/>
      <c r="E449" s="514"/>
      <c r="F449" s="514"/>
      <c r="G449" s="514"/>
      <c r="H449" s="514"/>
      <c r="I449" s="514"/>
      <c r="J449" s="514"/>
      <c r="K449" s="514"/>
      <c r="L449" s="514"/>
      <c r="M449" s="514"/>
      <c r="N449" s="514"/>
      <c r="O449" s="514"/>
      <c r="P449" s="514"/>
      <c r="Q449" s="514"/>
      <c r="R449" s="514"/>
      <c r="S449" s="514"/>
      <c r="T449" s="514"/>
      <c r="U449" s="514"/>
      <c r="V449" s="514"/>
      <c r="W449" s="515"/>
      <c r="X449" s="483"/>
      <c r="Y449" s="483"/>
      <c r="Z449" s="483"/>
      <c r="AA449" s="483"/>
      <c r="AB449" s="483"/>
      <c r="AC449" s="483"/>
      <c r="AD449" s="483"/>
      <c r="AE449" s="483"/>
      <c r="AF449" s="483"/>
      <c r="AG449" s="483"/>
      <c r="AH449" s="483"/>
      <c r="AI449" s="483"/>
      <c r="AJ449" s="483"/>
      <c r="AK449" s="483"/>
      <c r="AL449" s="483"/>
      <c r="AM449" s="483"/>
      <c r="AN449" s="483"/>
      <c r="AO449" s="483"/>
      <c r="AP449" s="483"/>
      <c r="AQ449" s="483"/>
      <c r="AR449" s="483"/>
      <c r="AS449" s="483"/>
      <c r="AT449" s="483"/>
      <c r="AU449" s="483"/>
      <c r="AV449" s="483"/>
      <c r="AW449" s="483"/>
      <c r="AX449" s="483"/>
      <c r="AY449" s="483"/>
      <c r="BB449" s="478"/>
      <c r="BC449" s="478"/>
      <c r="BD449" s="478"/>
      <c r="BE449" s="478"/>
      <c r="BF449" s="478"/>
      <c r="BG449" s="478"/>
      <c r="BH449" s="478"/>
      <c r="BI449" s="478"/>
      <c r="BJ449" s="478"/>
      <c r="BK449" s="478"/>
      <c r="BL449" s="478"/>
      <c r="BM449" s="478"/>
      <c r="BN449" s="478"/>
      <c r="BO449" s="478"/>
      <c r="BP449" s="478"/>
      <c r="BQ449" s="478"/>
      <c r="BR449" s="478"/>
      <c r="BS449" s="478"/>
      <c r="BT449" s="478"/>
      <c r="BU449" s="478"/>
      <c r="BV449" s="478"/>
      <c r="BW449" s="478"/>
      <c r="BX449" s="478"/>
      <c r="BY449" s="478"/>
      <c r="BZ449" s="478"/>
      <c r="CA449" s="478"/>
      <c r="CB449" s="478"/>
      <c r="CC449" s="478"/>
      <c r="CD449" s="478"/>
      <c r="CE449" s="478"/>
      <c r="CF449" s="478"/>
      <c r="CG449" s="478"/>
      <c r="CH449" s="478"/>
      <c r="CI449" s="478"/>
      <c r="CJ449" s="478"/>
      <c r="CK449" s="478"/>
      <c r="CL449" s="478"/>
      <c r="CM449" s="478"/>
      <c r="CN449" s="478"/>
      <c r="CO449" s="478"/>
      <c r="CP449" s="478"/>
      <c r="CQ449" s="478"/>
      <c r="CR449" s="478"/>
      <c r="CS449" s="478"/>
      <c r="CT449" s="478"/>
      <c r="CU449" s="478"/>
      <c r="CV449" s="478"/>
      <c r="CW449" s="478"/>
      <c r="CX449" s="478"/>
      <c r="CY449" s="478"/>
    </row>
    <row r="450" spans="2:108" ht="12.75" customHeight="1" thickBot="1">
      <c r="B450" s="511" t="s">
        <v>745</v>
      </c>
      <c r="C450" s="512"/>
      <c r="D450" s="512"/>
      <c r="E450" s="512"/>
      <c r="F450" s="512"/>
      <c r="G450" s="512"/>
      <c r="H450" s="512"/>
      <c r="I450" s="512"/>
      <c r="J450" s="512"/>
      <c r="K450" s="512"/>
      <c r="L450" s="512"/>
      <c r="M450" s="512"/>
      <c r="N450" s="512"/>
      <c r="O450" s="512"/>
      <c r="P450" s="512"/>
      <c r="Q450" s="512"/>
      <c r="R450" s="512"/>
      <c r="S450" s="512"/>
      <c r="T450" s="512"/>
      <c r="U450" s="512"/>
      <c r="V450" s="512"/>
      <c r="W450" s="435"/>
      <c r="X450" s="447">
        <f>X448+X445+X435+X425+DX404+DX394+DX385+DX375+DX365+X403+X393+X382+X372+X367+DX346+DX337+DX328+DX318+DX308+X346+X337+X328+X318+X308+DX288+DX279+DX269+DX259+DX250+X288+X279+X269+X260+X249+DX230+DX221+DX212+DX203+DX194+X230+X221+X212+X200+X191+DX172+DX162+DX152+DX143+DX133+X172+X163+X154+X143+X133</f>
        <v>0</v>
      </c>
      <c r="Y450" s="447"/>
      <c r="Z450" s="447"/>
      <c r="AA450" s="447"/>
      <c r="AB450" s="447"/>
      <c r="AC450" s="447"/>
      <c r="AD450" s="447"/>
      <c r="AE450" s="447">
        <f>AE448+AE445+AE435+AE425+EE404+EE394+EE385+EE375+EE365+AE403+AE393+AE382+AE372+AE367+EE346+EE337+EE328+EE318+EE308+AE346+AE337+AE328+AE318+AE308+EE288+EE279+EE269+EE259+EE250+AE288+AE279+AE269+AE260+AE249+EE230+EE221+EE212+EE203+EE194+AE230+AE221+AE212+AE200+AE191+EE172+EE162+EE152+EE143+EE133+AE172+AE163+AE154+AE143+AE133</f>
        <v>0</v>
      </c>
      <c r="AF450" s="447"/>
      <c r="AG450" s="447"/>
      <c r="AH450" s="447"/>
      <c r="AI450" s="447"/>
      <c r="AJ450" s="447"/>
      <c r="AK450" s="447"/>
      <c r="AL450" s="447">
        <f>AL448+AL445+AL435+AL425+EL404+EL394+EL385+EL375+EL365+AL403+AL393+AL382+AL372+AL367+EL346+EL337+EL328+EL318+EL308+AL346+AL337+AL328+AL318+AL308+EL288+EL279+EL269+EL259+EL250+AL288+AL279+AL269+AL260+AL249+EL230+EL221+EL212+EL203+EL194+AL230+AL221+AL212+AL200+AL191+EL172+EL162+EL152+EL143+EL133+AL172+AL163+AL154+AL143+AL133</f>
        <v>0</v>
      </c>
      <c r="AM450" s="447"/>
      <c r="AN450" s="447"/>
      <c r="AO450" s="447"/>
      <c r="AP450" s="447"/>
      <c r="AQ450" s="447"/>
      <c r="AR450" s="447"/>
      <c r="AS450" s="447">
        <f>AS448+AS445+AS435+AS425+ES404+ES394+ES385+ES375+ES365+AS403+AS393+AS382+AS372+AS367+ES346+ES337+ES328+ES318+ES308+AS346+AS337+AS328+AS318+AS308+ES288+ES279+ES269+ES259+ES250+AS288+AS279+AS269+AS260+AS249+ES230+ES221+ES212+ES203+ES194+AS230+AS221+AS212+AS200+AS191+ES172+ES162+ES152+ES143+ES133+AS172+AS163+AS154+AS143+AS133</f>
        <v>0</v>
      </c>
      <c r="AT450" s="447"/>
      <c r="AU450" s="447"/>
      <c r="AV450" s="447"/>
      <c r="AW450" s="447"/>
      <c r="AX450" s="447"/>
      <c r="AY450" s="447"/>
      <c r="BB450" s="447">
        <f>BB448+BB445+BB435+BB425+FC404+FC394+FC385+FC375+FC365+BB403+BB393+BB382+BB372+BB367++FC346+FC337+FC328+FC318+FC308+BB346+BB337+BB328+BB318+BB308+FC288+FC279+FC269+FC259+FC250+BB288+BB279+BB269+BB260+BB249+FC230+FC221+FC212+FC203+FC194+BB230+BB221+BB212+BB200+BB191+FC172+FC162+FC152+FC143+FC133+BB172+BB163+BB154+BB143+BB133</f>
        <v>0</v>
      </c>
      <c r="BC450" s="447"/>
      <c r="BD450" s="447"/>
      <c r="BE450" s="447"/>
      <c r="BF450" s="447">
        <f>BF448+BF445+BF435+BF425+FG404+FG394+FG385+FG375+FG365+BF403+BF393+BF382+BF372+BF367++FG346+FG337+FG328+FG318+FG308+BF346+BF337+BF328+BF318+BF308+FG288+FG279+FG269+FG259+FG250+BF288+BF279+BF269+BF260+BF249+FG230+FG221+FG212+FG203+FG194+BF230+BF221+BF212+BF200+BF191+FG172+FG162+FG152+FG143+FG133+BF172+BF163+BF154+BF143+BF133</f>
        <v>0</v>
      </c>
      <c r="BG450" s="447"/>
      <c r="BH450" s="447"/>
      <c r="BI450" s="447"/>
      <c r="BJ450" s="447">
        <f>BJ448+BJ445+BJ435+BJ425+FK404+FK394+FK385+FK375+FK365+BJ403+BJ393+BJ382+BJ372+BJ367+FK346+FK337+FK328+FK318+FK308+BJ346+BJ337+BJ328+BJ318+BJ308+FK288+FK279+FK269+FK259+FK250+BJ288+BJ279+BJ269+BJ260+BJ249+FK230+FK221+FK212+FK203+FK194+BJ230+BJ221+BJ212+BJ200+BJ191+FK172+FK162+FK152+FK143+FK133+BJ172+BJ163+BJ154+BJ143+BJ133</f>
        <v>0</v>
      </c>
      <c r="BK450" s="447"/>
      <c r="BL450" s="447"/>
      <c r="BM450" s="447"/>
      <c r="BN450" s="447"/>
      <c r="BO450" s="447"/>
      <c r="BP450" s="447"/>
      <c r="BQ450" s="447">
        <f>BQ448+BQ445+BQ435+BQ425+FR404+FR394+FR385+FR375+FR365+BQ403+BQ393+BQ382+BQ372+BQ367+FR346+FR337+FR328+FR318+FR308+BQ346+BQ337+BQ328+BQ318+BQ308+FR288+FR279+FR269+FR259+FR250+BQ288+BQ279+BQ269+BQ260+BQ249+FR230+FR221+FR212+FR203+FR194+BQ230+BQ221+BQ212+BQ200+BQ191+FR172+FR162+FR152+FR143+FR133+BQ172+BQ163+BQ154+BQ143+BQ133</f>
        <v>0</v>
      </c>
      <c r="BR450" s="447"/>
      <c r="BS450" s="447"/>
      <c r="BT450" s="447"/>
      <c r="BU450" s="447"/>
      <c r="BV450" s="447"/>
      <c r="BW450" s="447"/>
      <c r="BX450" s="447">
        <f>BX448+BX445+BX435+BX425+FY404+FY394+FY385+FY375+FY365+BX403+BX393+BX382+BX372+BX367+FY346+FY337+FY328+FY318+FY308+BX346+BX337+BX328+BX318+BX308+FY288+FY279+FY269+FY259+FY250+BX288+BX279+BX269+BX260+BX249+FY230+FY221+FY212+FY203+FY194+BX230+BX221+BX212+BX200+BX191+FY172+FY162+FY152+FY143+FY133+BX172+BX163+BX154+BX143+BX133</f>
        <v>0</v>
      </c>
      <c r="BY450" s="447"/>
      <c r="BZ450" s="447"/>
      <c r="CA450" s="447"/>
      <c r="CB450" s="447"/>
      <c r="CC450" s="447"/>
      <c r="CD450" s="447"/>
      <c r="CE450" s="447">
        <f>CE448+CE445+CE435+CE425+GF404+GF394+GF385+GF375+GF365+CE403+CE393+CE382+CE372+CE367+GF346+GF337+GF328+GF318+GF308+CE346+CE337+CE328+CE318+CE308+GF288+GF279+GF269+GF259+GF250+CE288+CE279+CE269+CE260+CE249+GF230+GF221+GF212+GF203+GF194+CE230+CE221+CE212+CE200+CE191+GF172+GF162+GF152+GF143+GF133+CE172+CE163+CE154+CE143+CE133</f>
        <v>0</v>
      </c>
      <c r="CF450" s="447"/>
      <c r="CG450" s="447"/>
      <c r="CH450" s="447"/>
      <c r="CI450" s="447"/>
      <c r="CJ450" s="447"/>
      <c r="CK450" s="447"/>
      <c r="CL450" s="447">
        <f>CL448+CL445+CL435+CL425+GM404+GM394+GM385+GM375+GM365+CL403+CL393+CL382+CL372+CL367+GM346+GM337+GM328+GM318+GM308+CL346+CL337+CL328+CL318+CL308+GM288+GM279+GM269+GM259+GM250+CL288+CL279+CL269+CL260+CL249+GM230+GM221+GM212+GM203+GM194+CL230+CL221+CL212+CL200+CL191+GM172+GM162+GM152+GM143+GM133+CL172+CL163+CL154+CL143+CL133</f>
        <v>0</v>
      </c>
      <c r="CM450" s="447"/>
      <c r="CN450" s="447"/>
      <c r="CO450" s="447"/>
      <c r="CP450" s="447"/>
      <c r="CQ450" s="447"/>
      <c r="CR450" s="447"/>
      <c r="CS450" s="447">
        <f>CS448+CS445+CS435+CS425+GT404+GT394+GT385+GT375+GT365+CS403+CS393+CS382+CS372+CS367+GT346+GT337+GT328+GT318+GT308+CS346+CS337+CS328+CS318+CS308+GT288+GT279+GT269+GT259+GT250+CS288+CS279+CS269+CS260+CS249+GT230+GT221+GT212+GT203+GT194+CS230+CS221+CS212+CS200+CS191+GT172+GT162+GT152+GT143+GT133+CS172+CS163+CS154+CS143+CS133</f>
        <v>0</v>
      </c>
      <c r="CT450" s="447"/>
      <c r="CU450" s="447"/>
      <c r="CV450" s="447"/>
      <c r="CW450" s="447"/>
      <c r="CX450" s="447"/>
      <c r="CY450" s="447"/>
    </row>
    <row r="451" spans="2:108" ht="12.75" customHeight="1" thickTop="1">
      <c r="B451" s="508" t="s">
        <v>746</v>
      </c>
      <c r="C451" s="509"/>
      <c r="D451" s="509"/>
      <c r="E451" s="509"/>
      <c r="F451" s="509"/>
      <c r="G451" s="509"/>
      <c r="H451" s="509"/>
      <c r="I451" s="509"/>
      <c r="J451" s="509"/>
      <c r="K451" s="509"/>
      <c r="L451" s="509"/>
      <c r="M451" s="509"/>
      <c r="N451" s="509"/>
      <c r="O451" s="509"/>
      <c r="P451" s="509"/>
      <c r="Q451" s="509"/>
      <c r="R451" s="509"/>
      <c r="S451" s="509"/>
      <c r="T451" s="509"/>
      <c r="U451" s="509"/>
      <c r="V451" s="509"/>
      <c r="W451" s="510"/>
      <c r="X451" s="478"/>
      <c r="Y451" s="478"/>
      <c r="Z451" s="478"/>
      <c r="AA451" s="478"/>
      <c r="AB451" s="478"/>
      <c r="AC451" s="478"/>
      <c r="AD451" s="478"/>
      <c r="AE451" s="478"/>
      <c r="AF451" s="478"/>
      <c r="AG451" s="478"/>
      <c r="AH451" s="478"/>
      <c r="AI451" s="478"/>
      <c r="AJ451" s="478"/>
      <c r="AK451" s="478"/>
      <c r="AL451" s="478"/>
      <c r="AM451" s="478"/>
      <c r="AN451" s="478"/>
      <c r="AO451" s="478"/>
      <c r="AP451" s="478"/>
      <c r="AQ451" s="478"/>
      <c r="AR451" s="478"/>
      <c r="AS451" s="478"/>
      <c r="AT451" s="478"/>
      <c r="AU451" s="478"/>
      <c r="AV451" s="478"/>
      <c r="AW451" s="478"/>
      <c r="AX451" s="478"/>
      <c r="AY451" s="478"/>
      <c r="BB451" s="478"/>
      <c r="BC451" s="478"/>
      <c r="BD451" s="478"/>
      <c r="BE451" s="478"/>
      <c r="BF451" s="478"/>
      <c r="BG451" s="478"/>
      <c r="BH451" s="478"/>
      <c r="BI451" s="478"/>
      <c r="BJ451" s="478"/>
      <c r="BK451" s="478"/>
      <c r="BL451" s="478"/>
      <c r="BM451" s="478"/>
      <c r="BN451" s="478"/>
      <c r="BO451" s="478"/>
      <c r="BP451" s="478"/>
      <c r="BQ451" s="478"/>
      <c r="BR451" s="478"/>
      <c r="BS451" s="478"/>
      <c r="BT451" s="478"/>
      <c r="BU451" s="478"/>
      <c r="BV451" s="478"/>
      <c r="BW451" s="478"/>
      <c r="BX451" s="478"/>
      <c r="BY451" s="478"/>
      <c r="BZ451" s="478"/>
      <c r="CA451" s="478"/>
      <c r="CB451" s="478"/>
      <c r="CC451" s="478"/>
      <c r="CD451" s="478"/>
      <c r="CE451" s="478"/>
      <c r="CF451" s="478"/>
      <c r="CG451" s="478"/>
      <c r="CH451" s="478"/>
      <c r="CI451" s="478"/>
      <c r="CJ451" s="478"/>
      <c r="CK451" s="478"/>
      <c r="CL451" s="478"/>
      <c r="CM451" s="478"/>
      <c r="CN451" s="478"/>
      <c r="CO451" s="478"/>
      <c r="CP451" s="478"/>
      <c r="CQ451" s="478"/>
      <c r="CR451" s="478"/>
      <c r="CS451" s="478"/>
      <c r="CT451" s="478"/>
      <c r="CU451" s="478"/>
      <c r="CV451" s="478"/>
      <c r="CW451" s="478"/>
      <c r="CX451" s="478"/>
      <c r="CY451" s="478"/>
    </row>
    <row r="452" spans="2:108" ht="12.75" customHeight="1" thickBot="1">
      <c r="B452" s="504" t="s">
        <v>747</v>
      </c>
      <c r="C452" s="505"/>
      <c r="D452" s="505"/>
      <c r="E452" s="505"/>
      <c r="F452" s="505"/>
      <c r="G452" s="505"/>
      <c r="H452" s="505"/>
      <c r="I452" s="505"/>
      <c r="J452" s="505"/>
      <c r="K452" s="505"/>
      <c r="L452" s="505"/>
      <c r="M452" s="505"/>
      <c r="N452" s="505"/>
      <c r="O452" s="505"/>
      <c r="P452" s="505"/>
      <c r="Q452" s="505"/>
      <c r="R452" s="505"/>
      <c r="S452" s="505"/>
      <c r="T452" s="505"/>
      <c r="U452" s="505"/>
      <c r="V452" s="505"/>
      <c r="W452" s="506"/>
      <c r="X452" s="507">
        <v>0</v>
      </c>
      <c r="Y452" s="507"/>
      <c r="Z452" s="507"/>
      <c r="AA452" s="507"/>
      <c r="AB452" s="507"/>
      <c r="AC452" s="507"/>
      <c r="AD452" s="507"/>
      <c r="AE452" s="451">
        <v>0</v>
      </c>
      <c r="AF452" s="451"/>
      <c r="AG452" s="451"/>
      <c r="AH452" s="451"/>
      <c r="AI452" s="451"/>
      <c r="AJ452" s="451"/>
      <c r="AK452" s="451"/>
      <c r="AL452" s="479">
        <f>X452-AE452</f>
        <v>0</v>
      </c>
      <c r="AM452" s="479"/>
      <c r="AN452" s="479"/>
      <c r="AO452" s="479"/>
      <c r="AP452" s="479"/>
      <c r="AQ452" s="479"/>
      <c r="AR452" s="479"/>
      <c r="AS452" s="451">
        <v>0</v>
      </c>
      <c r="AT452" s="451"/>
      <c r="AU452" s="451"/>
      <c r="AV452" s="451"/>
      <c r="AW452" s="451"/>
      <c r="AX452" s="451"/>
      <c r="AY452" s="451"/>
      <c r="AZ452" s="92"/>
      <c r="BA452" s="92"/>
      <c r="BB452" s="451">
        <v>0</v>
      </c>
      <c r="BC452" s="451"/>
      <c r="BD452" s="451"/>
      <c r="BE452" s="451"/>
      <c r="BF452" s="451">
        <v>0</v>
      </c>
      <c r="BG452" s="451"/>
      <c r="BH452" s="451"/>
      <c r="BI452" s="451"/>
      <c r="BJ452" s="479">
        <f>BB452-BF452+AS452+AL452+AE452-X452</f>
        <v>0</v>
      </c>
      <c r="BK452" s="479"/>
      <c r="BL452" s="479"/>
      <c r="BM452" s="479"/>
      <c r="BN452" s="479"/>
      <c r="BO452" s="479"/>
      <c r="BP452" s="479"/>
      <c r="BQ452" s="451">
        <v>0</v>
      </c>
      <c r="BR452" s="451"/>
      <c r="BS452" s="451"/>
      <c r="BT452" s="451"/>
      <c r="BU452" s="451"/>
      <c r="BV452" s="451"/>
      <c r="BW452" s="451"/>
      <c r="BX452" s="451">
        <v>0</v>
      </c>
      <c r="BY452" s="451"/>
      <c r="BZ452" s="451"/>
      <c r="CA452" s="451"/>
      <c r="CB452" s="451"/>
      <c r="CC452" s="451"/>
      <c r="CD452" s="451"/>
      <c r="CE452" s="480">
        <f>BJ452-BQ452-BX452</f>
        <v>0</v>
      </c>
      <c r="CF452" s="480"/>
      <c r="CG452" s="480"/>
      <c r="CH452" s="480"/>
      <c r="CI452" s="480"/>
      <c r="CJ452" s="480"/>
      <c r="CK452" s="480"/>
      <c r="CL452" s="451">
        <v>0</v>
      </c>
      <c r="CM452" s="451"/>
      <c r="CN452" s="451"/>
      <c r="CO452" s="451"/>
      <c r="CP452" s="451"/>
      <c r="CQ452" s="451"/>
      <c r="CR452" s="451"/>
      <c r="CS452" s="480">
        <f>CL452</f>
        <v>0</v>
      </c>
      <c r="CT452" s="480"/>
      <c r="CU452" s="480"/>
      <c r="CV452" s="480"/>
      <c r="CW452" s="480"/>
      <c r="CX452" s="480"/>
      <c r="CY452" s="480"/>
    </row>
    <row r="453" spans="2:108" ht="12.75" customHeight="1" thickTop="1" thickBot="1">
      <c r="B453" s="501" t="s">
        <v>748</v>
      </c>
      <c r="C453" s="502"/>
      <c r="D453" s="502"/>
      <c r="E453" s="502"/>
      <c r="F453" s="502"/>
      <c r="G453" s="502"/>
      <c r="H453" s="502"/>
      <c r="I453" s="502"/>
      <c r="J453" s="502"/>
      <c r="K453" s="502"/>
      <c r="L453" s="502"/>
      <c r="M453" s="502"/>
      <c r="N453" s="502"/>
      <c r="O453" s="502"/>
      <c r="P453" s="502"/>
      <c r="Q453" s="502"/>
      <c r="R453" s="502"/>
      <c r="S453" s="502"/>
      <c r="T453" s="502"/>
      <c r="U453" s="502"/>
      <c r="V453" s="502"/>
      <c r="W453" s="503"/>
      <c r="X453" s="460">
        <f>X450+X452</f>
        <v>0</v>
      </c>
      <c r="Y453" s="460"/>
      <c r="Z453" s="460"/>
      <c r="AA453" s="460"/>
      <c r="AB453" s="460"/>
      <c r="AC453" s="460"/>
      <c r="AD453" s="460"/>
      <c r="AE453" s="460">
        <f>AE450+AE452</f>
        <v>0</v>
      </c>
      <c r="AF453" s="460"/>
      <c r="AG453" s="460"/>
      <c r="AH453" s="460"/>
      <c r="AI453" s="460"/>
      <c r="AJ453" s="460"/>
      <c r="AK453" s="460"/>
      <c r="AL453" s="460">
        <f>AL450+AL452</f>
        <v>0</v>
      </c>
      <c r="AM453" s="460"/>
      <c r="AN453" s="460"/>
      <c r="AO453" s="460"/>
      <c r="AP453" s="460"/>
      <c r="AQ453" s="460"/>
      <c r="AR453" s="460"/>
      <c r="AS453" s="460">
        <f>AS450+AS452</f>
        <v>0</v>
      </c>
      <c r="AT453" s="460"/>
      <c r="AU453" s="460"/>
      <c r="AV453" s="460"/>
      <c r="AW453" s="460"/>
      <c r="AX453" s="460"/>
      <c r="AY453" s="460"/>
      <c r="BB453" s="460">
        <f>BB450+BB452</f>
        <v>0</v>
      </c>
      <c r="BC453" s="460"/>
      <c r="BD453" s="460"/>
      <c r="BE453" s="460"/>
      <c r="BF453" s="460">
        <f>BF450+BF452</f>
        <v>0</v>
      </c>
      <c r="BG453" s="460"/>
      <c r="BH453" s="460"/>
      <c r="BI453" s="460"/>
      <c r="BJ453" s="460">
        <f>BJ450+BJ452</f>
        <v>0</v>
      </c>
      <c r="BK453" s="460"/>
      <c r="BL453" s="460"/>
      <c r="BM453" s="460"/>
      <c r="BN453" s="460"/>
      <c r="BO453" s="460"/>
      <c r="BP453" s="460"/>
      <c r="BQ453" s="460">
        <f>BQ450+BQ452</f>
        <v>0</v>
      </c>
      <c r="BR453" s="460"/>
      <c r="BS453" s="460"/>
      <c r="BT453" s="460"/>
      <c r="BU453" s="460"/>
      <c r="BV453" s="460"/>
      <c r="BW453" s="460"/>
      <c r="BX453" s="460">
        <f>BX450+BX452</f>
        <v>0</v>
      </c>
      <c r="BY453" s="460"/>
      <c r="BZ453" s="460"/>
      <c r="CA453" s="460"/>
      <c r="CB453" s="460"/>
      <c r="CC453" s="460"/>
      <c r="CD453" s="460"/>
      <c r="CE453" s="460">
        <f>CE450+CE452</f>
        <v>0</v>
      </c>
      <c r="CF453" s="460"/>
      <c r="CG453" s="460"/>
      <c r="CH453" s="460"/>
      <c r="CI453" s="460"/>
      <c r="CJ453" s="460"/>
      <c r="CK453" s="460"/>
      <c r="CL453" s="460">
        <f>CL450+CL452</f>
        <v>0</v>
      </c>
      <c r="CM453" s="460"/>
      <c r="CN453" s="460"/>
      <c r="CO453" s="460"/>
      <c r="CP453" s="460"/>
      <c r="CQ453" s="460"/>
      <c r="CR453" s="460"/>
      <c r="CS453" s="460">
        <f>CS450+CS452</f>
        <v>0</v>
      </c>
      <c r="CT453" s="460"/>
      <c r="CU453" s="460"/>
      <c r="CV453" s="460"/>
      <c r="CW453" s="460"/>
      <c r="CX453" s="460"/>
      <c r="CY453" s="460"/>
    </row>
    <row r="454" spans="2:108" ht="12.75" customHeight="1" thickTop="1">
      <c r="B454" s="484"/>
      <c r="C454" s="484"/>
      <c r="D454" s="484"/>
      <c r="E454" s="484"/>
      <c r="F454" s="484"/>
      <c r="G454" s="484"/>
      <c r="H454" s="484"/>
      <c r="I454" s="484"/>
      <c r="J454" s="484"/>
      <c r="K454" s="484"/>
      <c r="L454" s="484"/>
      <c r="M454" s="484"/>
      <c r="N454" s="484"/>
      <c r="O454" s="484"/>
      <c r="P454" s="484"/>
      <c r="Q454" s="484"/>
      <c r="R454" s="484"/>
      <c r="S454" s="484"/>
      <c r="T454" s="484"/>
      <c r="U454" s="484"/>
      <c r="V454" s="484"/>
      <c r="W454" s="484"/>
      <c r="X454" s="498"/>
      <c r="Y454" s="498"/>
      <c r="Z454" s="498"/>
      <c r="AA454" s="498"/>
      <c r="AB454" s="498"/>
      <c r="AC454" s="498"/>
      <c r="AD454" s="498"/>
      <c r="AE454" s="498"/>
      <c r="AF454" s="498"/>
      <c r="AG454" s="498"/>
      <c r="AH454" s="498"/>
      <c r="AI454" s="498"/>
      <c r="AJ454" s="498"/>
      <c r="AK454" s="498"/>
      <c r="AL454" s="476"/>
      <c r="AM454" s="476"/>
      <c r="AN454" s="476"/>
      <c r="AO454" s="476"/>
      <c r="AP454" s="476"/>
      <c r="AQ454" s="476"/>
      <c r="AR454" s="476"/>
      <c r="AS454" s="476"/>
      <c r="AT454" s="476"/>
      <c r="AU454" s="476"/>
      <c r="AV454" s="476"/>
      <c r="AW454" s="476"/>
      <c r="AX454" s="476"/>
      <c r="AY454" s="476"/>
      <c r="BB454" s="475"/>
      <c r="BC454" s="475"/>
      <c r="BD454" s="475"/>
      <c r="BE454" s="475"/>
      <c r="BF454" s="475"/>
      <c r="BG454" s="475"/>
      <c r="BH454" s="475"/>
      <c r="BI454" s="475"/>
      <c r="BJ454" s="475"/>
      <c r="BK454" s="475"/>
      <c r="BL454" s="475"/>
      <c r="BM454" s="475"/>
      <c r="BN454" s="475"/>
      <c r="BO454" s="475"/>
      <c r="BP454" s="475"/>
      <c r="BQ454" s="475"/>
      <c r="BR454" s="475"/>
      <c r="BS454" s="475"/>
      <c r="BT454" s="475"/>
      <c r="BU454" s="475"/>
      <c r="BV454" s="475"/>
      <c r="BW454" s="475"/>
      <c r="BX454" s="475"/>
      <c r="BY454" s="475"/>
      <c r="BZ454" s="475"/>
      <c r="CA454" s="475"/>
      <c r="CB454" s="475"/>
      <c r="CC454" s="475"/>
      <c r="CD454" s="475"/>
      <c r="CE454" s="475"/>
      <c r="CF454" s="475"/>
      <c r="CG454" s="475"/>
      <c r="CH454" s="475"/>
      <c r="CI454" s="475"/>
      <c r="CJ454" s="475"/>
      <c r="CK454" s="475"/>
      <c r="CL454" s="477"/>
      <c r="CM454" s="477"/>
      <c r="CN454" s="477"/>
      <c r="CO454" s="477"/>
      <c r="CP454" s="477"/>
      <c r="CQ454" s="477"/>
      <c r="CR454" s="477"/>
      <c r="CS454" s="477"/>
      <c r="CT454" s="477"/>
      <c r="CU454" s="477"/>
      <c r="CV454" s="477"/>
      <c r="CW454" s="477"/>
      <c r="CX454" s="477"/>
      <c r="CY454" s="477"/>
    </row>
    <row r="455" spans="2:108" ht="12.75" customHeight="1" thickBot="1">
      <c r="B455" s="484"/>
      <c r="C455" s="484"/>
      <c r="D455" s="484"/>
      <c r="E455" s="484"/>
      <c r="F455" s="484"/>
      <c r="G455" s="484"/>
      <c r="H455" s="484"/>
      <c r="I455" s="484"/>
      <c r="J455" s="484"/>
      <c r="K455" s="484"/>
      <c r="L455" s="484"/>
      <c r="M455" s="484"/>
      <c r="N455" s="484"/>
      <c r="O455" s="484"/>
      <c r="P455" s="484"/>
      <c r="Q455" s="484"/>
      <c r="R455" s="484"/>
      <c r="S455" s="484"/>
      <c r="T455" s="484"/>
      <c r="U455" s="484"/>
      <c r="V455" s="484"/>
      <c r="W455" s="484"/>
      <c r="X455" s="498"/>
      <c r="Y455" s="498"/>
      <c r="Z455" s="498"/>
      <c r="AA455" s="498"/>
      <c r="AB455" s="498"/>
      <c r="AC455" s="498"/>
      <c r="AD455" s="498"/>
      <c r="AE455" s="498"/>
      <c r="AF455" s="498"/>
      <c r="AG455" s="498"/>
      <c r="AH455" s="498"/>
      <c r="AI455" s="498"/>
      <c r="AJ455" s="498"/>
      <c r="AK455" s="498"/>
      <c r="AL455" s="498"/>
      <c r="AM455" s="498"/>
      <c r="AN455" s="498"/>
      <c r="AO455" s="498"/>
      <c r="AP455" s="498"/>
      <c r="AQ455" s="498"/>
      <c r="AR455" s="498"/>
      <c r="AS455" s="498"/>
      <c r="AT455" s="498"/>
      <c r="AU455" s="498"/>
      <c r="AV455" s="498"/>
      <c r="AW455" s="498"/>
      <c r="AX455" s="498"/>
      <c r="AY455" s="498"/>
      <c r="BB455" s="474"/>
      <c r="BC455" s="474"/>
      <c r="BD455" s="474"/>
      <c r="BE455" s="474"/>
      <c r="BF455" s="474"/>
      <c r="BG455" s="474"/>
      <c r="BH455" s="474"/>
      <c r="BI455" s="474"/>
      <c r="BJ455" s="474"/>
      <c r="BK455" s="474"/>
      <c r="BL455" s="474"/>
      <c r="BM455" s="474"/>
      <c r="BN455" s="474"/>
      <c r="BO455" s="474"/>
      <c r="BP455" s="474"/>
      <c r="BQ455" s="474"/>
      <c r="BR455" s="474"/>
      <c r="BS455" s="474"/>
      <c r="BT455" s="474"/>
      <c r="BU455" s="474"/>
      <c r="BV455" s="474"/>
      <c r="BW455" s="474"/>
      <c r="BX455" s="474"/>
      <c r="BY455" s="474"/>
      <c r="BZ455" s="474"/>
      <c r="CA455" s="474"/>
      <c r="CB455" s="474"/>
      <c r="CC455" s="474"/>
      <c r="CD455" s="474"/>
      <c r="CE455" s="474"/>
      <c r="CF455" s="474"/>
      <c r="CG455" s="474"/>
      <c r="CH455" s="474"/>
      <c r="CI455" s="474"/>
      <c r="CJ455" s="474"/>
      <c r="CK455" s="474"/>
      <c r="CL455" s="474"/>
      <c r="CM455" s="474"/>
      <c r="CN455" s="474"/>
      <c r="CO455" s="474"/>
      <c r="CP455" s="474"/>
      <c r="CQ455" s="474"/>
      <c r="CR455" s="474"/>
      <c r="CS455" s="474"/>
      <c r="CT455" s="474"/>
      <c r="CU455" s="474"/>
      <c r="CV455" s="474"/>
      <c r="CW455" s="474"/>
      <c r="CX455" s="474"/>
      <c r="CY455" s="474"/>
    </row>
    <row r="456" spans="2:108" ht="12.75" customHeight="1" thickTop="1">
      <c r="B456" s="499" t="s">
        <v>749</v>
      </c>
      <c r="C456" s="500"/>
      <c r="D456" s="500"/>
      <c r="E456" s="500"/>
      <c r="F456" s="500"/>
      <c r="G456" s="500"/>
      <c r="H456" s="500"/>
      <c r="I456" s="500"/>
      <c r="J456" s="500"/>
      <c r="K456" s="500"/>
      <c r="L456" s="500"/>
      <c r="M456" s="500"/>
      <c r="N456" s="500"/>
      <c r="O456" s="500"/>
      <c r="P456" s="500"/>
      <c r="Q456" s="500"/>
      <c r="R456" s="500"/>
      <c r="S456" s="500"/>
      <c r="T456" s="500"/>
      <c r="U456" s="500"/>
      <c r="V456" s="500"/>
      <c r="W456" s="500"/>
      <c r="X456" s="467"/>
      <c r="Y456" s="467"/>
      <c r="Z456" s="467"/>
      <c r="AA456" s="467"/>
      <c r="AB456" s="467"/>
      <c r="AC456" s="467"/>
      <c r="AD456" s="467"/>
      <c r="AE456" s="467"/>
      <c r="AF456" s="467"/>
      <c r="AG456" s="467"/>
      <c r="AH456" s="467"/>
      <c r="AI456" s="467"/>
      <c r="AJ456" s="467"/>
      <c r="AK456" s="467"/>
      <c r="AL456" s="467"/>
      <c r="AM456" s="467"/>
      <c r="AN456" s="467"/>
      <c r="AO456" s="467"/>
      <c r="AP456" s="467"/>
      <c r="AQ456" s="467"/>
      <c r="AR456" s="467"/>
      <c r="AS456" s="467"/>
      <c r="AT456" s="467"/>
      <c r="AU456" s="467"/>
      <c r="AV456" s="467"/>
      <c r="AW456" s="467"/>
      <c r="AX456" s="467"/>
      <c r="AY456" s="470"/>
      <c r="BB456" s="466"/>
      <c r="BC456" s="467"/>
      <c r="BD456" s="467"/>
      <c r="BE456" s="467"/>
      <c r="BF456" s="467"/>
      <c r="BG456" s="467"/>
      <c r="BH456" s="467"/>
      <c r="BI456" s="467"/>
      <c r="BJ456" s="467"/>
      <c r="BK456" s="467"/>
      <c r="BL456" s="467"/>
      <c r="BM456" s="467"/>
      <c r="BN456" s="467"/>
      <c r="BO456" s="467"/>
      <c r="BP456" s="467"/>
      <c r="BQ456" s="467"/>
      <c r="BR456" s="467"/>
      <c r="BS456" s="467"/>
      <c r="BT456" s="467"/>
      <c r="BU456" s="467"/>
      <c r="BV456" s="467"/>
      <c r="BW456" s="467"/>
      <c r="BX456" s="467"/>
      <c r="BY456" s="467"/>
      <c r="BZ456" s="467"/>
      <c r="CA456" s="467"/>
      <c r="CB456" s="467"/>
      <c r="CC456" s="467"/>
      <c r="CD456" s="467"/>
      <c r="CE456" s="467"/>
      <c r="CF456" s="467"/>
      <c r="CG456" s="467"/>
      <c r="CH456" s="467"/>
      <c r="CI456" s="467"/>
      <c r="CJ456" s="467"/>
      <c r="CK456" s="468"/>
      <c r="CL456" s="462" t="s">
        <v>756</v>
      </c>
      <c r="CM456" s="463"/>
      <c r="CN456" s="463"/>
      <c r="CO456" s="463"/>
      <c r="CP456" s="463"/>
      <c r="CQ456" s="463"/>
      <c r="CR456" s="464"/>
      <c r="CS456" s="462" t="s">
        <v>759</v>
      </c>
      <c r="CT456" s="463"/>
      <c r="CU456" s="463"/>
      <c r="CV456" s="463"/>
      <c r="CW456" s="463"/>
      <c r="CX456" s="463"/>
      <c r="CY456" s="465"/>
    </row>
    <row r="457" spans="2:108" ht="12.75" customHeight="1">
      <c r="B457" s="485"/>
      <c r="C457" s="486"/>
      <c r="D457" s="486"/>
      <c r="E457" s="486"/>
      <c r="F457" s="486"/>
      <c r="G457" s="486"/>
      <c r="H457" s="486"/>
      <c r="I457" s="486"/>
      <c r="J457" s="486"/>
      <c r="K457" s="486"/>
      <c r="L457" s="486"/>
      <c r="M457" s="486"/>
      <c r="N457" s="486"/>
      <c r="O457" s="486"/>
      <c r="P457" s="486"/>
      <c r="Q457" s="486"/>
      <c r="R457" s="486"/>
      <c r="S457" s="486"/>
      <c r="T457" s="486"/>
      <c r="U457" s="486"/>
      <c r="V457" s="486"/>
      <c r="W457" s="486"/>
      <c r="X457" s="442"/>
      <c r="Y457" s="442"/>
      <c r="Z457" s="442"/>
      <c r="AA457" s="442"/>
      <c r="AB457" s="442"/>
      <c r="AC457" s="442"/>
      <c r="AD457" s="442"/>
      <c r="AE457" s="442"/>
      <c r="AF457" s="442"/>
      <c r="AG457" s="442"/>
      <c r="AH457" s="442"/>
      <c r="AI457" s="442"/>
      <c r="AJ457" s="442"/>
      <c r="AK457" s="442"/>
      <c r="AL457" s="442"/>
      <c r="AM457" s="442"/>
      <c r="AN457" s="442"/>
      <c r="AO457" s="442"/>
      <c r="AP457" s="442"/>
      <c r="AQ457" s="442"/>
      <c r="AR457" s="442"/>
      <c r="AS457" s="442"/>
      <c r="AT457" s="442"/>
      <c r="AU457" s="442"/>
      <c r="AV457" s="442"/>
      <c r="AW457" s="442"/>
      <c r="AX457" s="442"/>
      <c r="AY457" s="461"/>
      <c r="BB457" s="441"/>
      <c r="BC457" s="442"/>
      <c r="BD457" s="442"/>
      <c r="BE457" s="442"/>
      <c r="BF457" s="442"/>
      <c r="BG457" s="442"/>
      <c r="BH457" s="442"/>
      <c r="BI457" s="442"/>
      <c r="BJ457" s="442"/>
      <c r="BK457" s="442"/>
      <c r="BL457" s="442"/>
      <c r="BM457" s="442"/>
      <c r="BN457" s="442"/>
      <c r="BO457" s="442"/>
      <c r="BP457" s="442"/>
      <c r="BQ457" s="442"/>
      <c r="BR457" s="442"/>
      <c r="BS457" s="442"/>
      <c r="BT457" s="442"/>
      <c r="BU457" s="442"/>
      <c r="BV457" s="442"/>
      <c r="BW457" s="442"/>
      <c r="BX457" s="442"/>
      <c r="BY457" s="442"/>
      <c r="BZ457" s="442"/>
      <c r="CA457" s="442"/>
      <c r="CB457" s="442"/>
      <c r="CC457" s="442"/>
      <c r="CD457" s="442"/>
      <c r="CE457" s="442"/>
      <c r="CF457" s="442"/>
      <c r="CG457" s="442"/>
      <c r="CH457" s="442"/>
      <c r="CI457" s="442"/>
      <c r="CJ457" s="442"/>
      <c r="CK457" s="443"/>
      <c r="CL457" s="444" t="s">
        <v>757</v>
      </c>
      <c r="CM457" s="442"/>
      <c r="CN457" s="442"/>
      <c r="CO457" s="442"/>
      <c r="CP457" s="442"/>
      <c r="CQ457" s="442"/>
      <c r="CR457" s="443"/>
      <c r="CS457" s="444" t="s">
        <v>760</v>
      </c>
      <c r="CT457" s="442"/>
      <c r="CU457" s="442"/>
      <c r="CV457" s="442"/>
      <c r="CW457" s="442"/>
      <c r="CX457" s="442"/>
      <c r="CY457" s="461"/>
    </row>
    <row r="458" spans="2:108" ht="12.75" customHeight="1" thickBot="1">
      <c r="B458" s="487" t="s">
        <v>750</v>
      </c>
      <c r="C458" s="436"/>
      <c r="D458" s="436"/>
      <c r="E458" s="436"/>
      <c r="F458" s="436"/>
      <c r="G458" s="436"/>
      <c r="H458" s="436"/>
      <c r="I458" s="436"/>
      <c r="J458" s="436"/>
      <c r="K458" s="436"/>
      <c r="L458" s="436"/>
      <c r="M458" s="436"/>
      <c r="N458" s="436"/>
      <c r="O458" s="436"/>
      <c r="P458" s="436"/>
      <c r="Q458" s="436"/>
      <c r="R458" s="436"/>
      <c r="S458" s="436"/>
      <c r="T458" s="436"/>
      <c r="U458" s="436"/>
      <c r="V458" s="436"/>
      <c r="W458" s="436"/>
      <c r="X458" s="433"/>
      <c r="Y458" s="433"/>
      <c r="Z458" s="433"/>
      <c r="AA458" s="433"/>
      <c r="AB458" s="433"/>
      <c r="AC458" s="433"/>
      <c r="AD458" s="433"/>
      <c r="AE458" s="433"/>
      <c r="AF458" s="433"/>
      <c r="AG458" s="433"/>
      <c r="AH458" s="433"/>
      <c r="AI458" s="433"/>
      <c r="AJ458" s="433"/>
      <c r="AK458" s="433"/>
      <c r="AL458" s="433"/>
      <c r="AM458" s="433"/>
      <c r="AN458" s="433"/>
      <c r="AO458" s="433"/>
      <c r="AP458" s="433"/>
      <c r="AQ458" s="433"/>
      <c r="AR458" s="433"/>
      <c r="AS458" s="433"/>
      <c r="AT458" s="433"/>
      <c r="AU458" s="433"/>
      <c r="AV458" s="433"/>
      <c r="AW458" s="433"/>
      <c r="AX458" s="433"/>
      <c r="AY458" s="491"/>
      <c r="BB458" s="432"/>
      <c r="BC458" s="433"/>
      <c r="BD458" s="433"/>
      <c r="BE458" s="433"/>
      <c r="BF458" s="433"/>
      <c r="BG458" s="433"/>
      <c r="BH458" s="433"/>
      <c r="BI458" s="433"/>
      <c r="BJ458" s="433"/>
      <c r="BK458" s="433"/>
      <c r="BL458" s="433"/>
      <c r="BM458" s="433"/>
      <c r="BN458" s="433"/>
      <c r="BO458" s="433"/>
      <c r="BP458" s="433"/>
      <c r="BQ458" s="433"/>
      <c r="BR458" s="433"/>
      <c r="BS458" s="433"/>
      <c r="BT458" s="433"/>
      <c r="BU458" s="433"/>
      <c r="BV458" s="433"/>
      <c r="BW458" s="433"/>
      <c r="BX458" s="433"/>
      <c r="BY458" s="433"/>
      <c r="BZ458" s="433"/>
      <c r="CA458" s="433"/>
      <c r="CB458" s="433"/>
      <c r="CC458" s="433"/>
      <c r="CD458" s="433"/>
      <c r="CE458" s="433"/>
      <c r="CF458" s="433"/>
      <c r="CG458" s="433"/>
      <c r="CH458" s="433"/>
      <c r="CI458" s="433"/>
      <c r="CJ458" s="433"/>
      <c r="CK458" s="434"/>
      <c r="CL458" s="456" t="s">
        <v>758</v>
      </c>
      <c r="CM458" s="457"/>
      <c r="CN458" s="457"/>
      <c r="CO458" s="457"/>
      <c r="CP458" s="457"/>
      <c r="CQ458" s="457"/>
      <c r="CR458" s="458"/>
      <c r="CS458" s="456" t="s">
        <v>761</v>
      </c>
      <c r="CT458" s="457"/>
      <c r="CU458" s="457"/>
      <c r="CV458" s="457"/>
      <c r="CW458" s="457"/>
      <c r="CX458" s="457"/>
      <c r="CY458" s="459"/>
    </row>
    <row r="459" spans="2:108" ht="12.75" customHeight="1" thickTop="1">
      <c r="B459" s="492" t="s">
        <v>751</v>
      </c>
      <c r="C459" s="493"/>
      <c r="D459" s="493"/>
      <c r="E459" s="493"/>
      <c r="F459" s="493"/>
      <c r="G459" s="493"/>
      <c r="H459" s="493"/>
      <c r="I459" s="493"/>
      <c r="J459" s="493"/>
      <c r="K459" s="493"/>
      <c r="L459" s="493"/>
      <c r="M459" s="493"/>
      <c r="N459" s="493"/>
      <c r="O459" s="493"/>
      <c r="P459" s="493"/>
      <c r="Q459" s="493"/>
      <c r="R459" s="493"/>
      <c r="S459" s="493"/>
      <c r="T459" s="493"/>
      <c r="U459" s="493"/>
      <c r="V459" s="493"/>
      <c r="W459" s="493"/>
      <c r="X459" s="463"/>
      <c r="Y459" s="463"/>
      <c r="Z459" s="463"/>
      <c r="AA459" s="463"/>
      <c r="AB459" s="463"/>
      <c r="AC459" s="463"/>
      <c r="AD459" s="463"/>
      <c r="AE459" s="463"/>
      <c r="AF459" s="463"/>
      <c r="AG459" s="463"/>
      <c r="AH459" s="463"/>
      <c r="AI459" s="463"/>
      <c r="AJ459" s="463"/>
      <c r="AK459" s="463"/>
      <c r="AL459" s="463"/>
      <c r="AM459" s="463"/>
      <c r="AN459" s="463"/>
      <c r="AO459" s="463"/>
      <c r="AP459" s="463"/>
      <c r="AQ459" s="463"/>
      <c r="AR459" s="463"/>
      <c r="AS459" s="463"/>
      <c r="AT459" s="463"/>
      <c r="AU459" s="463"/>
      <c r="AV459" s="463"/>
      <c r="AW459" s="463"/>
      <c r="AX459" s="463"/>
      <c r="AY459" s="465"/>
      <c r="BB459" s="471"/>
      <c r="BC459" s="472"/>
      <c r="BD459" s="472"/>
      <c r="BE459" s="472"/>
      <c r="BF459" s="472"/>
      <c r="BG459" s="472"/>
      <c r="BH459" s="472"/>
      <c r="BI459" s="472"/>
      <c r="BJ459" s="472"/>
      <c r="BK459" s="472"/>
      <c r="BL459" s="472"/>
      <c r="BM459" s="472"/>
      <c r="BN459" s="472"/>
      <c r="BO459" s="472"/>
      <c r="BP459" s="472"/>
      <c r="BQ459" s="472"/>
      <c r="BR459" s="472"/>
      <c r="BS459" s="472"/>
      <c r="BT459" s="472"/>
      <c r="BU459" s="472"/>
      <c r="BV459" s="472"/>
      <c r="BW459" s="472"/>
      <c r="BX459" s="472"/>
      <c r="BY459" s="472"/>
      <c r="BZ459" s="472"/>
      <c r="CA459" s="472"/>
      <c r="CB459" s="472"/>
      <c r="CC459" s="472"/>
      <c r="CD459" s="472"/>
      <c r="CE459" s="472"/>
      <c r="CF459" s="472"/>
      <c r="CG459" s="472"/>
      <c r="CH459" s="472"/>
      <c r="CI459" s="472"/>
      <c r="CJ459" s="472"/>
      <c r="CK459" s="473"/>
      <c r="CL459" s="469">
        <f>CL453-CL460</f>
        <v>0</v>
      </c>
      <c r="CM459" s="467"/>
      <c r="CN459" s="467"/>
      <c r="CO459" s="467"/>
      <c r="CP459" s="467"/>
      <c r="CQ459" s="467"/>
      <c r="CR459" s="468"/>
      <c r="CS459" s="469">
        <f>CS453-CS460</f>
        <v>0</v>
      </c>
      <c r="CT459" s="467"/>
      <c r="CU459" s="467"/>
      <c r="CV459" s="467"/>
      <c r="CW459" s="467"/>
      <c r="CX459" s="467"/>
      <c r="CY459" s="470"/>
    </row>
    <row r="460" spans="2:108" ht="12.75" customHeight="1">
      <c r="B460" s="485" t="s">
        <v>752</v>
      </c>
      <c r="C460" s="486"/>
      <c r="D460" s="486"/>
      <c r="E460" s="486"/>
      <c r="F460" s="486"/>
      <c r="G460" s="486"/>
      <c r="H460" s="486"/>
      <c r="I460" s="486"/>
      <c r="J460" s="486"/>
      <c r="K460" s="486"/>
      <c r="L460" s="486"/>
      <c r="M460" s="486"/>
      <c r="N460" s="486"/>
      <c r="O460" s="486"/>
      <c r="P460" s="486"/>
      <c r="Q460" s="486"/>
      <c r="R460" s="486"/>
      <c r="S460" s="486"/>
      <c r="T460" s="486"/>
      <c r="U460" s="486"/>
      <c r="V460" s="486"/>
      <c r="W460" s="486"/>
      <c r="X460" s="486"/>
      <c r="Y460" s="486"/>
      <c r="Z460" s="486"/>
      <c r="AA460" s="486"/>
      <c r="AB460" s="486"/>
      <c r="AC460" s="486"/>
      <c r="AD460" s="486"/>
      <c r="AE460" s="486"/>
      <c r="AF460" s="486"/>
      <c r="AG460" s="486"/>
      <c r="AH460" s="486"/>
      <c r="AI460" s="486"/>
      <c r="AJ460" s="486"/>
      <c r="AK460" s="486"/>
      <c r="AL460" s="453"/>
      <c r="AM460" s="453"/>
      <c r="AN460" s="453"/>
      <c r="AO460" s="453"/>
      <c r="AP460" s="453"/>
      <c r="AQ460" s="453"/>
      <c r="AR460" s="453"/>
      <c r="AS460" s="453"/>
      <c r="AT460" s="453"/>
      <c r="AU460" s="453"/>
      <c r="AV460" s="453"/>
      <c r="AW460" s="453"/>
      <c r="AX460" s="453"/>
      <c r="AY460" s="455"/>
      <c r="BB460" s="441"/>
      <c r="BC460" s="442"/>
      <c r="BD460" s="442"/>
      <c r="BE460" s="442"/>
      <c r="BF460" s="442"/>
      <c r="BG460" s="442"/>
      <c r="BH460" s="442"/>
      <c r="BI460" s="442"/>
      <c r="BJ460" s="442"/>
      <c r="BK460" s="442"/>
      <c r="BL460" s="442"/>
      <c r="BM460" s="442"/>
      <c r="BN460" s="442"/>
      <c r="BO460" s="442"/>
      <c r="BP460" s="442"/>
      <c r="BQ460" s="442"/>
      <c r="BR460" s="442"/>
      <c r="BS460" s="442"/>
      <c r="BT460" s="442"/>
      <c r="BU460" s="442"/>
      <c r="BV460" s="442"/>
      <c r="BW460" s="442"/>
      <c r="BX460" s="442"/>
      <c r="BY460" s="442"/>
      <c r="BZ460" s="442"/>
      <c r="CA460" s="442"/>
      <c r="CB460" s="442"/>
      <c r="CC460" s="442"/>
      <c r="CD460" s="442"/>
      <c r="CE460" s="442"/>
      <c r="CF460" s="442"/>
      <c r="CG460" s="442"/>
      <c r="CH460" s="442"/>
      <c r="CI460" s="442"/>
      <c r="CJ460" s="442"/>
      <c r="CK460" s="443"/>
      <c r="CL460" s="452">
        <v>0</v>
      </c>
      <c r="CM460" s="453"/>
      <c r="CN460" s="453"/>
      <c r="CO460" s="453"/>
      <c r="CP460" s="453"/>
      <c r="CQ460" s="453"/>
      <c r="CR460" s="454"/>
      <c r="CS460" s="452">
        <v>0</v>
      </c>
      <c r="CT460" s="453"/>
      <c r="CU460" s="453"/>
      <c r="CV460" s="453"/>
      <c r="CW460" s="453"/>
      <c r="CX460" s="453"/>
      <c r="CY460" s="455"/>
    </row>
    <row r="461" spans="2:108" ht="12.75" customHeight="1">
      <c r="B461" s="485" t="s">
        <v>753</v>
      </c>
      <c r="C461" s="486"/>
      <c r="D461" s="486"/>
      <c r="E461" s="486"/>
      <c r="F461" s="486"/>
      <c r="G461" s="486"/>
      <c r="H461" s="486"/>
      <c r="I461" s="486"/>
      <c r="J461" s="486"/>
      <c r="K461" s="486"/>
      <c r="L461" s="486"/>
      <c r="M461" s="486"/>
      <c r="N461" s="486"/>
      <c r="O461" s="486"/>
      <c r="P461" s="486"/>
      <c r="Q461" s="486"/>
      <c r="R461" s="486"/>
      <c r="S461" s="486"/>
      <c r="T461" s="486"/>
      <c r="U461" s="486"/>
      <c r="V461" s="486"/>
      <c r="W461" s="486"/>
      <c r="X461" s="486"/>
      <c r="Y461" s="486"/>
      <c r="Z461" s="486"/>
      <c r="AA461" s="486"/>
      <c r="AB461" s="486"/>
      <c r="AC461" s="486"/>
      <c r="AD461" s="486"/>
      <c r="AE461" s="486"/>
      <c r="AF461" s="486"/>
      <c r="AG461" s="486"/>
      <c r="AH461" s="486"/>
      <c r="AI461" s="486"/>
      <c r="AJ461" s="486"/>
      <c r="AK461" s="486"/>
      <c r="AL461" s="442"/>
      <c r="AM461" s="442"/>
      <c r="AN461" s="442"/>
      <c r="AO461" s="442"/>
      <c r="AP461" s="442"/>
      <c r="AQ461" s="442"/>
      <c r="AR461" s="442"/>
      <c r="AS461" s="442"/>
      <c r="AT461" s="442"/>
      <c r="AU461" s="442"/>
      <c r="AV461" s="442"/>
      <c r="AW461" s="442"/>
      <c r="AX461" s="442"/>
      <c r="AY461" s="461"/>
      <c r="BB461" s="441"/>
      <c r="BC461" s="442"/>
      <c r="BD461" s="442"/>
      <c r="BE461" s="442"/>
      <c r="BF461" s="442"/>
      <c r="BG461" s="442"/>
      <c r="BH461" s="442"/>
      <c r="BI461" s="442"/>
      <c r="BJ461" s="442"/>
      <c r="BK461" s="442"/>
      <c r="BL461" s="442"/>
      <c r="BM461" s="442"/>
      <c r="BN461" s="442"/>
      <c r="BO461" s="442"/>
      <c r="BP461" s="442"/>
      <c r="BQ461" s="442"/>
      <c r="BR461" s="442"/>
      <c r="BS461" s="442"/>
      <c r="BT461" s="442"/>
      <c r="BU461" s="442"/>
      <c r="BV461" s="442"/>
      <c r="BW461" s="442"/>
      <c r="BX461" s="442"/>
      <c r="BY461" s="442"/>
      <c r="BZ461" s="442"/>
      <c r="CA461" s="442"/>
      <c r="CB461" s="442"/>
      <c r="CC461" s="442"/>
      <c r="CD461" s="442"/>
      <c r="CE461" s="442"/>
      <c r="CF461" s="442"/>
      <c r="CG461" s="442"/>
      <c r="CH461" s="442"/>
      <c r="CI461" s="442"/>
      <c r="CJ461" s="442"/>
      <c r="CK461" s="443"/>
      <c r="CL461" s="439"/>
      <c r="CM461" s="439"/>
      <c r="CN461" s="439"/>
      <c r="CO461" s="439"/>
      <c r="CP461" s="439"/>
      <c r="CQ461" s="439"/>
      <c r="CR461" s="439"/>
      <c r="CS461" s="439"/>
      <c r="CT461" s="439"/>
      <c r="CU461" s="439"/>
      <c r="CV461" s="439"/>
      <c r="CW461" s="439"/>
      <c r="CX461" s="439"/>
      <c r="CY461" s="440"/>
    </row>
    <row r="462" spans="2:108" ht="12.75" customHeight="1" thickBot="1">
      <c r="B462" s="487" t="s">
        <v>754</v>
      </c>
      <c r="C462" s="436"/>
      <c r="D462" s="436"/>
      <c r="E462" s="436"/>
      <c r="F462" s="436"/>
      <c r="G462" s="436"/>
      <c r="H462" s="436"/>
      <c r="I462" s="436"/>
      <c r="J462" s="436"/>
      <c r="K462" s="436"/>
      <c r="L462" s="436"/>
      <c r="M462" s="436"/>
      <c r="N462" s="436"/>
      <c r="O462" s="436"/>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5"/>
      <c r="AY462" s="86"/>
      <c r="BB462" s="432"/>
      <c r="BC462" s="433"/>
      <c r="BD462" s="433"/>
      <c r="BE462" s="433"/>
      <c r="BF462" s="433"/>
      <c r="BG462" s="433"/>
      <c r="BH462" s="433"/>
      <c r="BI462" s="433"/>
      <c r="BJ462" s="433"/>
      <c r="BK462" s="433"/>
      <c r="BL462" s="433"/>
      <c r="BM462" s="433"/>
      <c r="BN462" s="433"/>
      <c r="BO462" s="433"/>
      <c r="BP462" s="433"/>
      <c r="BQ462" s="433"/>
      <c r="BR462" s="433"/>
      <c r="BS462" s="433"/>
      <c r="BT462" s="433"/>
      <c r="BU462" s="433"/>
      <c r="BV462" s="433"/>
      <c r="BW462" s="433"/>
      <c r="BX462" s="433"/>
      <c r="BY462" s="433"/>
      <c r="BZ462" s="433"/>
      <c r="CA462" s="433"/>
      <c r="CB462" s="433"/>
      <c r="CC462" s="433"/>
      <c r="CD462" s="433"/>
      <c r="CE462" s="433"/>
      <c r="CF462" s="433"/>
      <c r="CG462" s="433"/>
      <c r="CH462" s="433"/>
      <c r="CI462" s="433"/>
      <c r="CJ462" s="433"/>
      <c r="CK462" s="434"/>
      <c r="CL462" s="435">
        <f>CL459+CL460</f>
        <v>0</v>
      </c>
      <c r="CM462" s="436"/>
      <c r="CN462" s="436"/>
      <c r="CO462" s="436"/>
      <c r="CP462" s="436"/>
      <c r="CQ462" s="436"/>
      <c r="CR462" s="437"/>
      <c r="CS462" s="438">
        <f>IF('Exhibit Y'!F51+'Exhibit Y'!F50=CS459+CS460,'Exhibit Y'!F51+'Exhibit Y'!F50,"Values don't match")</f>
        <v>0</v>
      </c>
      <c r="CT462" s="433"/>
      <c r="CU462" s="433"/>
      <c r="CV462" s="433"/>
      <c r="CW462" s="433"/>
      <c r="CX462" s="433"/>
      <c r="CY462" s="434"/>
      <c r="DA462" s="102"/>
      <c r="DB462" s="102"/>
      <c r="DC462" s="102"/>
      <c r="DD462" s="102"/>
    </row>
    <row r="463" spans="2:108" ht="12.75" customHeight="1" thickTop="1">
      <c r="B463" s="484" t="str">
        <f>Coversheets!$B$51</f>
        <v>S.A.&amp;I. Form 2641R99 Entity: Type in Name of City City, 99</v>
      </c>
      <c r="C463" s="484"/>
      <c r="D463" s="484"/>
      <c r="E463" s="484"/>
      <c r="F463" s="484"/>
      <c r="G463" s="484"/>
      <c r="H463" s="484"/>
      <c r="I463" s="484"/>
      <c r="J463" s="484"/>
      <c r="K463" s="484"/>
      <c r="L463" s="484"/>
      <c r="M463" s="484"/>
      <c r="N463" s="484"/>
      <c r="O463" s="484"/>
      <c r="P463" s="484"/>
      <c r="Q463" s="484"/>
      <c r="R463" s="484"/>
      <c r="S463" s="484"/>
      <c r="T463" s="484"/>
      <c r="U463" s="484"/>
      <c r="V463" s="484"/>
      <c r="W463" s="484"/>
      <c r="AL463" s="476">
        <v>39602.338656597225</v>
      </c>
      <c r="AM463" s="476"/>
      <c r="AN463" s="476"/>
      <c r="AO463" s="476"/>
      <c r="AP463" s="476"/>
      <c r="AQ463" s="476"/>
      <c r="AR463" s="476"/>
      <c r="AS463" s="476"/>
      <c r="AT463" s="476"/>
      <c r="AU463" s="476"/>
      <c r="AV463" s="476"/>
      <c r="AW463" s="476"/>
      <c r="AX463" s="476"/>
      <c r="AY463" s="476"/>
      <c r="BC463" s="25" t="str">
        <f>Coversheets!$B$51</f>
        <v>S.A.&amp;I. Form 2641R99 Entity: Type in Name of City City, 99</v>
      </c>
      <c r="CL463" s="476">
        <v>39602.338656597225</v>
      </c>
      <c r="CM463" s="476"/>
      <c r="CN463" s="476"/>
      <c r="CO463" s="476"/>
      <c r="CP463" s="476"/>
      <c r="CQ463" s="476"/>
      <c r="CR463" s="476"/>
      <c r="CS463" s="476"/>
      <c r="CT463" s="476"/>
      <c r="CU463" s="476"/>
      <c r="CV463" s="476"/>
      <c r="CW463" s="476"/>
      <c r="CX463" s="476"/>
      <c r="CY463" s="476"/>
    </row>
  </sheetData>
  <mergeCells count="8784">
    <mergeCell ref="AH63:AY63"/>
    <mergeCell ref="AL463:AY463"/>
    <mergeCell ref="CL463:CY463"/>
    <mergeCell ref="CQ48:CY48"/>
    <mergeCell ref="BB51:CG51"/>
    <mergeCell ref="CH51:CP51"/>
    <mergeCell ref="BB49:CG49"/>
    <mergeCell ref="CH49:CP49"/>
    <mergeCell ref="BB45:CG45"/>
    <mergeCell ref="CH45:CP45"/>
    <mergeCell ref="BB48:CG48"/>
    <mergeCell ref="CH47:CP47"/>
    <mergeCell ref="CH48:CP48"/>
    <mergeCell ref="BB46:CG46"/>
    <mergeCell ref="CH46:CP46"/>
    <mergeCell ref="CQ46:CY46"/>
    <mergeCell ref="AQ51:AY51"/>
    <mergeCell ref="AQ45:AY45"/>
    <mergeCell ref="AQ46:AY46"/>
    <mergeCell ref="AQ47:AY47"/>
    <mergeCell ref="AQ48:AY48"/>
    <mergeCell ref="AQ50:AY50"/>
    <mergeCell ref="BB66:BK66"/>
    <mergeCell ref="BL66:BU66"/>
    <mergeCell ref="BV66:CE66"/>
    <mergeCell ref="CF66:CO66"/>
    <mergeCell ref="AQ72:AY72"/>
    <mergeCell ref="AH77:AP77"/>
    <mergeCell ref="AH79:AP79"/>
    <mergeCell ref="AH81:AP81"/>
    <mergeCell ref="AH73:AP73"/>
    <mergeCell ref="AQ73:AY73"/>
    <mergeCell ref="AQ41:AY41"/>
    <mergeCell ref="AQ42:AY42"/>
    <mergeCell ref="AQ43:AY43"/>
    <mergeCell ref="FC86:FI86"/>
    <mergeCell ref="B59:AY59"/>
    <mergeCell ref="B60:AY60"/>
    <mergeCell ref="CH44:CP44"/>
    <mergeCell ref="BB50:CG50"/>
    <mergeCell ref="CH50:CP50"/>
    <mergeCell ref="CQ47:CY47"/>
    <mergeCell ref="DB1:EY1"/>
    <mergeCell ref="DB2:EY2"/>
    <mergeCell ref="BB2:CZ2"/>
    <mergeCell ref="CQ45:CY45"/>
    <mergeCell ref="BB42:CG42"/>
    <mergeCell ref="CQ43:CY43"/>
    <mergeCell ref="BB44:CG44"/>
    <mergeCell ref="BB40:CG40"/>
    <mergeCell ref="CQ42:CY42"/>
    <mergeCell ref="BB38:CG38"/>
    <mergeCell ref="CH38:CP38"/>
    <mergeCell ref="CQ38:CY38"/>
    <mergeCell ref="BB39:CG39"/>
    <mergeCell ref="CH39:CP39"/>
    <mergeCell ref="CQ39:CY39"/>
    <mergeCell ref="CQ44:CY44"/>
    <mergeCell ref="CH42:CP42"/>
    <mergeCell ref="CQ40:CY40"/>
    <mergeCell ref="BB41:CG41"/>
    <mergeCell ref="CH41:CP41"/>
    <mergeCell ref="CQ41:CY41"/>
    <mergeCell ref="CH40:CP40"/>
    <mergeCell ref="BB43:CG43"/>
    <mergeCell ref="CH43:CP43"/>
    <mergeCell ref="BB55:CG55"/>
    <mergeCell ref="CQ50:CY50"/>
    <mergeCell ref="BB53:CG53"/>
    <mergeCell ref="CH53:CP53"/>
    <mergeCell ref="CQ53:CY53"/>
    <mergeCell ref="BB54:CG54"/>
    <mergeCell ref="BB52:CG52"/>
    <mergeCell ref="CH52:CP52"/>
    <mergeCell ref="CQ52:CY52"/>
    <mergeCell ref="CH54:CP54"/>
    <mergeCell ref="CQ35:CY35"/>
    <mergeCell ref="BB32:CG32"/>
    <mergeCell ref="CH32:CP32"/>
    <mergeCell ref="CQ32:CY32"/>
    <mergeCell ref="BB33:CG33"/>
    <mergeCell ref="CH33:CP33"/>
    <mergeCell ref="CQ33:CY33"/>
    <mergeCell ref="CH36:CP36"/>
    <mergeCell ref="CQ36:CY36"/>
    <mergeCell ref="BB37:CG37"/>
    <mergeCell ref="CH37:CP37"/>
    <mergeCell ref="CQ37:CY37"/>
    <mergeCell ref="BB34:CG34"/>
    <mergeCell ref="CH34:CP34"/>
    <mergeCell ref="CQ34:CY34"/>
    <mergeCell ref="BB35:CG35"/>
    <mergeCell ref="CH35:CP35"/>
    <mergeCell ref="CQ51:CY51"/>
    <mergeCell ref="CQ49:CY49"/>
    <mergeCell ref="CQ31:CY31"/>
    <mergeCell ref="BB28:CG28"/>
    <mergeCell ref="CH28:CP28"/>
    <mergeCell ref="CQ28:CY28"/>
    <mergeCell ref="CQ23:CY23"/>
    <mergeCell ref="CQ19:CY19"/>
    <mergeCell ref="CH20:CP20"/>
    <mergeCell ref="CQ20:CY20"/>
    <mergeCell ref="BB21:CG21"/>
    <mergeCell ref="CH21:CP21"/>
    <mergeCell ref="CQ21:CY21"/>
    <mergeCell ref="CH24:CP24"/>
    <mergeCell ref="CQ24:CY24"/>
    <mergeCell ref="BB25:CG25"/>
    <mergeCell ref="CH25:CP25"/>
    <mergeCell ref="CQ25:CY25"/>
    <mergeCell ref="BB22:CG22"/>
    <mergeCell ref="AQ9:AY9"/>
    <mergeCell ref="AQ10:AY11"/>
    <mergeCell ref="BB9:CG9"/>
    <mergeCell ref="CH9:CP9"/>
    <mergeCell ref="CQ9:CY9"/>
    <mergeCell ref="CQ12:CY12"/>
    <mergeCell ref="CQ10:CY10"/>
    <mergeCell ref="AQ12:AY12"/>
    <mergeCell ref="AQ37:AY37"/>
    <mergeCell ref="AQ38:AY38"/>
    <mergeCell ref="AQ39:AY39"/>
    <mergeCell ref="AQ40:AY40"/>
    <mergeCell ref="CQ15:CY15"/>
    <mergeCell ref="CH10:CP10"/>
    <mergeCell ref="CH11:CP11"/>
    <mergeCell ref="CQ13:CY13"/>
    <mergeCell ref="CQ14:CY14"/>
    <mergeCell ref="BB24:CG24"/>
    <mergeCell ref="BB29:CG29"/>
    <mergeCell ref="CH29:CP29"/>
    <mergeCell ref="CQ29:CY29"/>
    <mergeCell ref="BB26:CG26"/>
    <mergeCell ref="CH26:CP26"/>
    <mergeCell ref="CQ26:CY26"/>
    <mergeCell ref="BB27:CG27"/>
    <mergeCell ref="CH27:CP27"/>
    <mergeCell ref="CQ27:CY27"/>
    <mergeCell ref="CH16:CP16"/>
    <mergeCell ref="BB30:CG30"/>
    <mergeCell ref="CH30:CP30"/>
    <mergeCell ref="CQ30:CY30"/>
    <mergeCell ref="BB31:CG31"/>
    <mergeCell ref="BB4:CY4"/>
    <mergeCell ref="CQ6:CY6"/>
    <mergeCell ref="CH6:CP6"/>
    <mergeCell ref="CQ18:CY18"/>
    <mergeCell ref="CH5:CY5"/>
    <mergeCell ref="BB15:CG15"/>
    <mergeCell ref="BB16:CG16"/>
    <mergeCell ref="BB17:CG17"/>
    <mergeCell ref="BB10:CG10"/>
    <mergeCell ref="BB11:CG11"/>
    <mergeCell ref="AQ30:AY30"/>
    <mergeCell ref="AH26:AP27"/>
    <mergeCell ref="AQ26:AY27"/>
    <mergeCell ref="AH28:AP28"/>
    <mergeCell ref="AQ28:AY28"/>
    <mergeCell ref="AH24:AP24"/>
    <mergeCell ref="AQ24:AY24"/>
    <mergeCell ref="AH25:AP25"/>
    <mergeCell ref="AQ25:AY25"/>
    <mergeCell ref="AH30:AP30"/>
    <mergeCell ref="CH15:CP15"/>
    <mergeCell ref="BB14:CG14"/>
    <mergeCell ref="BB8:CG8"/>
    <mergeCell ref="CH8:CP8"/>
    <mergeCell ref="CQ8:CY8"/>
    <mergeCell ref="CH7:CP7"/>
    <mergeCell ref="CQ7:CY7"/>
    <mergeCell ref="BB5:CG7"/>
    <mergeCell ref="CQ11:CY11"/>
    <mergeCell ref="CH22:CP22"/>
    <mergeCell ref="CQ22:CY22"/>
    <mergeCell ref="BB23:CG23"/>
    <mergeCell ref="AQ31:AY31"/>
    <mergeCell ref="AH32:AP32"/>
    <mergeCell ref="AQ32:AY32"/>
    <mergeCell ref="AH20:AP21"/>
    <mergeCell ref="AQ20:AY21"/>
    <mergeCell ref="CH19:CP19"/>
    <mergeCell ref="CH18:CP18"/>
    <mergeCell ref="BB18:CG18"/>
    <mergeCell ref="BB12:CG12"/>
    <mergeCell ref="BB13:CG13"/>
    <mergeCell ref="CH12:CP12"/>
    <mergeCell ref="CH13:CP13"/>
    <mergeCell ref="CH14:CP14"/>
    <mergeCell ref="AQ13:AY13"/>
    <mergeCell ref="AH19:AP19"/>
    <mergeCell ref="AQ19:AY19"/>
    <mergeCell ref="AQ14:AY14"/>
    <mergeCell ref="AQ15:AY15"/>
    <mergeCell ref="AQ16:AY16"/>
    <mergeCell ref="AH22:AP22"/>
    <mergeCell ref="AQ22:AY22"/>
    <mergeCell ref="AH23:AP23"/>
    <mergeCell ref="AQ23:AY23"/>
    <mergeCell ref="AH29:AP29"/>
    <mergeCell ref="AQ29:AY29"/>
    <mergeCell ref="CH23:CP23"/>
    <mergeCell ref="CH31:CP31"/>
    <mergeCell ref="B1:AZ1"/>
    <mergeCell ref="B2:AZ2"/>
    <mergeCell ref="AQ6:AY7"/>
    <mergeCell ref="AQ8:AY8"/>
    <mergeCell ref="AQ5:AY5"/>
    <mergeCell ref="CF65:CO65"/>
    <mergeCell ref="CQ54:CY54"/>
    <mergeCell ref="CP64:CY64"/>
    <mergeCell ref="BB63:BK63"/>
    <mergeCell ref="BV63:CY63"/>
    <mergeCell ref="BB64:BK64"/>
    <mergeCell ref="BL64:BU64"/>
    <mergeCell ref="BV64:CE64"/>
    <mergeCell ref="CF64:CO64"/>
    <mergeCell ref="CH55:CP55"/>
    <mergeCell ref="B64:AG64"/>
    <mergeCell ref="BB59:CY59"/>
    <mergeCell ref="BB60:CY60"/>
    <mergeCell ref="BB62:CY62"/>
    <mergeCell ref="BL63:BU63"/>
    <mergeCell ref="B62:AY62"/>
    <mergeCell ref="CQ55:CY55"/>
    <mergeCell ref="CQ16:CY16"/>
    <mergeCell ref="CH17:CP17"/>
    <mergeCell ref="CQ17:CY17"/>
    <mergeCell ref="BB1:CZ1"/>
    <mergeCell ref="AP52:AY52"/>
    <mergeCell ref="AH33:AP33"/>
    <mergeCell ref="AQ33:AY33"/>
    <mergeCell ref="AQ35:AY35"/>
    <mergeCell ref="AQ36:AY36"/>
    <mergeCell ref="AH31:AP31"/>
    <mergeCell ref="B74:AG74"/>
    <mergeCell ref="AH74:AP74"/>
    <mergeCell ref="B73:AG73"/>
    <mergeCell ref="CP66:CY66"/>
    <mergeCell ref="BB65:BK65"/>
    <mergeCell ref="BB56:CG56"/>
    <mergeCell ref="CH56:CP56"/>
    <mergeCell ref="CQ56:CY56"/>
    <mergeCell ref="CP65:CY65"/>
    <mergeCell ref="BL65:BU65"/>
    <mergeCell ref="BV65:CE65"/>
    <mergeCell ref="AQ69:AY69"/>
    <mergeCell ref="B68:AG68"/>
    <mergeCell ref="AH68:AP68"/>
    <mergeCell ref="AQ70:AY70"/>
    <mergeCell ref="B71:AG71"/>
    <mergeCell ref="AH71:AP71"/>
    <mergeCell ref="AQ71:AY71"/>
    <mergeCell ref="B70:AG70"/>
    <mergeCell ref="AH70:AP70"/>
    <mergeCell ref="AH64:AP64"/>
    <mergeCell ref="AQ64:AY64"/>
    <mergeCell ref="AH65:AP65"/>
    <mergeCell ref="AQ65:AY65"/>
    <mergeCell ref="BB70:BK70"/>
    <mergeCell ref="BL70:BU70"/>
    <mergeCell ref="BV70:CE70"/>
    <mergeCell ref="CF70:CO70"/>
    <mergeCell ref="CP70:CY70"/>
    <mergeCell ref="BB69:BK69"/>
    <mergeCell ref="BL69:BU69"/>
    <mergeCell ref="BV69:CE69"/>
    <mergeCell ref="AQ77:AY77"/>
    <mergeCell ref="B78:AG78"/>
    <mergeCell ref="AH78:AP78"/>
    <mergeCell ref="AQ78:AY78"/>
    <mergeCell ref="AH82:AP82"/>
    <mergeCell ref="AQ82:AY82"/>
    <mergeCell ref="B81:AG81"/>
    <mergeCell ref="AQ83:AY83"/>
    <mergeCell ref="B84:AG84"/>
    <mergeCell ref="AH84:AP84"/>
    <mergeCell ref="AQ84:AY84"/>
    <mergeCell ref="B83:AG83"/>
    <mergeCell ref="B77:AG77"/>
    <mergeCell ref="AQ66:AY66"/>
    <mergeCell ref="B67:AG67"/>
    <mergeCell ref="AH67:AP67"/>
    <mergeCell ref="AQ67:AY67"/>
    <mergeCell ref="B66:AG66"/>
    <mergeCell ref="AH66:AP66"/>
    <mergeCell ref="AQ68:AY68"/>
    <mergeCell ref="B69:AG69"/>
    <mergeCell ref="AH69:AP69"/>
    <mergeCell ref="B72:AG72"/>
    <mergeCell ref="AH72:AP72"/>
    <mergeCell ref="AQ74:AY74"/>
    <mergeCell ref="AH75:AP75"/>
    <mergeCell ref="AQ75:AY75"/>
    <mergeCell ref="B76:AG76"/>
    <mergeCell ref="AH76:AP76"/>
    <mergeCell ref="AQ76:AY76"/>
    <mergeCell ref="AQ79:AY79"/>
    <mergeCell ref="B80:AG80"/>
    <mergeCell ref="AH80:AP80"/>
    <mergeCell ref="AQ80:AY80"/>
    <mergeCell ref="B79:AG79"/>
    <mergeCell ref="AQ81:AY81"/>
    <mergeCell ref="B82:AG82"/>
    <mergeCell ref="AH89:AP89"/>
    <mergeCell ref="AQ89:AY89"/>
    <mergeCell ref="B90:AG90"/>
    <mergeCell ref="AH90:AP90"/>
    <mergeCell ref="AQ90:AY90"/>
    <mergeCell ref="B91:AG91"/>
    <mergeCell ref="AH91:AP91"/>
    <mergeCell ref="AQ91:AY91"/>
    <mergeCell ref="B89:AG89"/>
    <mergeCell ref="AQ85:AY85"/>
    <mergeCell ref="B85:AG85"/>
    <mergeCell ref="AH83:AP83"/>
    <mergeCell ref="AH85:AP85"/>
    <mergeCell ref="AH86:AP86"/>
    <mergeCell ref="AQ86:AY86"/>
    <mergeCell ref="AH87:AP87"/>
    <mergeCell ref="AQ87:AY87"/>
    <mergeCell ref="B88:AG88"/>
    <mergeCell ref="AH88:AP88"/>
    <mergeCell ref="AQ88:AY88"/>
    <mergeCell ref="AH95:AP95"/>
    <mergeCell ref="AQ95:AY95"/>
    <mergeCell ref="B96:AG96"/>
    <mergeCell ref="AH96:AP96"/>
    <mergeCell ref="AQ96:AY96"/>
    <mergeCell ref="B97:AG97"/>
    <mergeCell ref="AH97:AP97"/>
    <mergeCell ref="AQ97:AY97"/>
    <mergeCell ref="B92:AG92"/>
    <mergeCell ref="AH92:AP92"/>
    <mergeCell ref="AQ92:AY92"/>
    <mergeCell ref="B93:AG93"/>
    <mergeCell ref="AH93:AP93"/>
    <mergeCell ref="AQ93:AY93"/>
    <mergeCell ref="B94:AG94"/>
    <mergeCell ref="AH94:AP94"/>
    <mergeCell ref="AQ94:AY94"/>
    <mergeCell ref="B95:AG95"/>
    <mergeCell ref="AQ103:AY103"/>
    <mergeCell ref="AQ106:AY106"/>
    <mergeCell ref="AH107:AP107"/>
    <mergeCell ref="AQ107:AY107"/>
    <mergeCell ref="B104:AG104"/>
    <mergeCell ref="AH104:AP104"/>
    <mergeCell ref="AQ104:AY104"/>
    <mergeCell ref="B105:AG105"/>
    <mergeCell ref="B101:AG101"/>
    <mergeCell ref="AH101:AP101"/>
    <mergeCell ref="AQ101:AY101"/>
    <mergeCell ref="B102:AG102"/>
    <mergeCell ref="AH102:AP102"/>
    <mergeCell ref="AQ102:AY102"/>
    <mergeCell ref="B98:AG98"/>
    <mergeCell ref="AH98:AP98"/>
    <mergeCell ref="AQ98:AY98"/>
    <mergeCell ref="B113:AG113"/>
    <mergeCell ref="AH113:AP113"/>
    <mergeCell ref="AQ113:AY113"/>
    <mergeCell ref="B109:AG109"/>
    <mergeCell ref="B99:AG99"/>
    <mergeCell ref="AH99:AP99"/>
    <mergeCell ref="AQ99:AY99"/>
    <mergeCell ref="B100:AG100"/>
    <mergeCell ref="AH100:AP100"/>
    <mergeCell ref="AQ100:AY100"/>
    <mergeCell ref="B107:AG107"/>
    <mergeCell ref="B108:AG108"/>
    <mergeCell ref="AH108:AP108"/>
    <mergeCell ref="AQ108:AY108"/>
    <mergeCell ref="AH106:AP106"/>
    <mergeCell ref="AH114:AP114"/>
    <mergeCell ref="AQ114:AY114"/>
    <mergeCell ref="B112:AG112"/>
    <mergeCell ref="AH112:AP112"/>
    <mergeCell ref="AQ112:AY112"/>
    <mergeCell ref="B111:AG111"/>
    <mergeCell ref="AH111:AP111"/>
    <mergeCell ref="AQ111:AY111"/>
    <mergeCell ref="AH110:AP110"/>
    <mergeCell ref="AQ110:AY110"/>
    <mergeCell ref="AH109:AP109"/>
    <mergeCell ref="AQ109:AY109"/>
    <mergeCell ref="AH105:AP105"/>
    <mergeCell ref="AQ105:AY105"/>
    <mergeCell ref="B106:AG106"/>
    <mergeCell ref="B103:AG103"/>
    <mergeCell ref="AH103:AP103"/>
    <mergeCell ref="EP7:EY7"/>
    <mergeCell ref="DB8:DK8"/>
    <mergeCell ref="DL8:DU8"/>
    <mergeCell ref="DV8:EE8"/>
    <mergeCell ref="EF8:EO8"/>
    <mergeCell ref="EP8:EY8"/>
    <mergeCell ref="DB7:DK7"/>
    <mergeCell ref="DL7:DU7"/>
    <mergeCell ref="DV7:EE7"/>
    <mergeCell ref="EF7:EO7"/>
    <mergeCell ref="EF11:EO11"/>
    <mergeCell ref="EP6:EY6"/>
    <mergeCell ref="DB4:EY4"/>
    <mergeCell ref="DL5:DU5"/>
    <mergeCell ref="DV5:EY5"/>
    <mergeCell ref="DB5:DK5"/>
    <mergeCell ref="DB6:DK6"/>
    <mergeCell ref="DL6:DU6"/>
    <mergeCell ref="DV6:EE6"/>
    <mergeCell ref="EF6:EO6"/>
    <mergeCell ref="EF9:EO9"/>
    <mergeCell ref="EP11:EY11"/>
    <mergeCell ref="DB12:DK12"/>
    <mergeCell ref="DL12:DU12"/>
    <mergeCell ref="DV12:EE12"/>
    <mergeCell ref="EF12:EO12"/>
    <mergeCell ref="EP12:EY12"/>
    <mergeCell ref="DB11:DK11"/>
    <mergeCell ref="DL11:DU11"/>
    <mergeCell ref="DV11:EE11"/>
    <mergeCell ref="EF15:EO15"/>
    <mergeCell ref="EP9:EY9"/>
    <mergeCell ref="DB10:DK10"/>
    <mergeCell ref="DL10:DU10"/>
    <mergeCell ref="DV10:EE10"/>
    <mergeCell ref="EF10:EO10"/>
    <mergeCell ref="EP10:EY10"/>
    <mergeCell ref="DB9:DK9"/>
    <mergeCell ref="DL9:DU9"/>
    <mergeCell ref="DV9:EE9"/>
    <mergeCell ref="EF13:EO13"/>
    <mergeCell ref="EP15:EY15"/>
    <mergeCell ref="DB16:DK16"/>
    <mergeCell ref="DL16:DU16"/>
    <mergeCell ref="DV16:EE16"/>
    <mergeCell ref="EF16:EO16"/>
    <mergeCell ref="EP16:EY16"/>
    <mergeCell ref="DB15:DK15"/>
    <mergeCell ref="DL15:DU15"/>
    <mergeCell ref="DV15:EE15"/>
    <mergeCell ref="EF19:EO19"/>
    <mergeCell ref="EP13:EY13"/>
    <mergeCell ref="DB14:DK14"/>
    <mergeCell ref="DL14:DU14"/>
    <mergeCell ref="DV14:EE14"/>
    <mergeCell ref="EF14:EO14"/>
    <mergeCell ref="EP14:EY14"/>
    <mergeCell ref="DB13:DK13"/>
    <mergeCell ref="DL13:DU13"/>
    <mergeCell ref="DV13:EE13"/>
    <mergeCell ref="EF17:EO17"/>
    <mergeCell ref="EP19:EY19"/>
    <mergeCell ref="DB20:DK20"/>
    <mergeCell ref="DL20:DU20"/>
    <mergeCell ref="DV20:EE20"/>
    <mergeCell ref="EF20:EO20"/>
    <mergeCell ref="EP20:EY20"/>
    <mergeCell ref="DB19:DK19"/>
    <mergeCell ref="DL19:DU19"/>
    <mergeCell ref="DV19:EE19"/>
    <mergeCell ref="EF23:EO23"/>
    <mergeCell ref="EP17:EY17"/>
    <mergeCell ref="DB18:DK18"/>
    <mergeCell ref="DL18:DU18"/>
    <mergeCell ref="DV18:EE18"/>
    <mergeCell ref="EF18:EO18"/>
    <mergeCell ref="EP18:EY18"/>
    <mergeCell ref="DB17:DK17"/>
    <mergeCell ref="DL17:DU17"/>
    <mergeCell ref="DV17:EE17"/>
    <mergeCell ref="EF21:EO21"/>
    <mergeCell ref="EP23:EY23"/>
    <mergeCell ref="DB24:DK24"/>
    <mergeCell ref="DL24:DU24"/>
    <mergeCell ref="DV24:EE24"/>
    <mergeCell ref="EF24:EO24"/>
    <mergeCell ref="EP24:EY24"/>
    <mergeCell ref="DB23:DK23"/>
    <mergeCell ref="DL23:DU23"/>
    <mergeCell ref="DV23:EE23"/>
    <mergeCell ref="EF27:EO27"/>
    <mergeCell ref="EP21:EY21"/>
    <mergeCell ref="DB22:DK22"/>
    <mergeCell ref="DL22:DU22"/>
    <mergeCell ref="DV22:EE22"/>
    <mergeCell ref="EF22:EO22"/>
    <mergeCell ref="EP22:EY22"/>
    <mergeCell ref="DB21:DK21"/>
    <mergeCell ref="DL21:DU21"/>
    <mergeCell ref="DV21:EE21"/>
    <mergeCell ref="EF25:EO25"/>
    <mergeCell ref="EP27:EY27"/>
    <mergeCell ref="DB28:DK28"/>
    <mergeCell ref="DL28:DU28"/>
    <mergeCell ref="DV28:EE28"/>
    <mergeCell ref="EF28:EO28"/>
    <mergeCell ref="EP28:EY28"/>
    <mergeCell ref="DB27:DK27"/>
    <mergeCell ref="DL27:DU27"/>
    <mergeCell ref="DV27:EE27"/>
    <mergeCell ref="EF31:EO31"/>
    <mergeCell ref="EP25:EY25"/>
    <mergeCell ref="DB26:DK26"/>
    <mergeCell ref="DL26:DU26"/>
    <mergeCell ref="DV26:EE26"/>
    <mergeCell ref="EF26:EO26"/>
    <mergeCell ref="EP26:EY26"/>
    <mergeCell ref="DB25:DK25"/>
    <mergeCell ref="DL25:DU25"/>
    <mergeCell ref="DV25:EE25"/>
    <mergeCell ref="EF29:EO29"/>
    <mergeCell ref="EP31:EY31"/>
    <mergeCell ref="DB32:DK32"/>
    <mergeCell ref="DL32:DU32"/>
    <mergeCell ref="DV32:EE32"/>
    <mergeCell ref="EF32:EO32"/>
    <mergeCell ref="EP32:EY32"/>
    <mergeCell ref="DB31:DK31"/>
    <mergeCell ref="DL31:DU31"/>
    <mergeCell ref="DV31:EE31"/>
    <mergeCell ref="EF35:EO35"/>
    <mergeCell ref="EP29:EY29"/>
    <mergeCell ref="DB30:DK30"/>
    <mergeCell ref="DL30:DU30"/>
    <mergeCell ref="DV30:EE30"/>
    <mergeCell ref="EF30:EO30"/>
    <mergeCell ref="EP30:EY30"/>
    <mergeCell ref="DB29:DK29"/>
    <mergeCell ref="DL29:DU29"/>
    <mergeCell ref="DV29:EE29"/>
    <mergeCell ref="EF33:EO33"/>
    <mergeCell ref="EP35:EY35"/>
    <mergeCell ref="DB36:DK36"/>
    <mergeCell ref="DL36:DU36"/>
    <mergeCell ref="DV36:EE36"/>
    <mergeCell ref="EF36:EO36"/>
    <mergeCell ref="EP36:EY36"/>
    <mergeCell ref="DB35:DK35"/>
    <mergeCell ref="DL35:DU35"/>
    <mergeCell ref="DV35:EE35"/>
    <mergeCell ref="EF39:EO39"/>
    <mergeCell ref="EP33:EY33"/>
    <mergeCell ref="DB34:DK34"/>
    <mergeCell ref="DL34:DU34"/>
    <mergeCell ref="DV34:EE34"/>
    <mergeCell ref="EF34:EO34"/>
    <mergeCell ref="EP34:EY34"/>
    <mergeCell ref="DB33:DK33"/>
    <mergeCell ref="DL33:DU33"/>
    <mergeCell ref="DV33:EE33"/>
    <mergeCell ref="EF37:EO37"/>
    <mergeCell ref="EP39:EY39"/>
    <mergeCell ref="DB40:DK40"/>
    <mergeCell ref="DL40:DU40"/>
    <mergeCell ref="DV40:EE40"/>
    <mergeCell ref="EF40:EO40"/>
    <mergeCell ref="EP40:EY40"/>
    <mergeCell ref="DB39:DK39"/>
    <mergeCell ref="DL39:DU39"/>
    <mergeCell ref="DV39:EE39"/>
    <mergeCell ref="EF43:EO43"/>
    <mergeCell ref="EP37:EY37"/>
    <mergeCell ref="DB38:DK38"/>
    <mergeCell ref="DL38:DU38"/>
    <mergeCell ref="DV38:EE38"/>
    <mergeCell ref="EF38:EO38"/>
    <mergeCell ref="EP38:EY38"/>
    <mergeCell ref="DB37:DK37"/>
    <mergeCell ref="DL37:DU37"/>
    <mergeCell ref="DV37:EE37"/>
    <mergeCell ref="EF41:EO41"/>
    <mergeCell ref="EP43:EY43"/>
    <mergeCell ref="DB44:DK44"/>
    <mergeCell ref="DL44:DU44"/>
    <mergeCell ref="DV44:EE44"/>
    <mergeCell ref="EF44:EO44"/>
    <mergeCell ref="EP44:EY44"/>
    <mergeCell ref="DB43:DK43"/>
    <mergeCell ref="DL43:DU43"/>
    <mergeCell ref="DV43:EE43"/>
    <mergeCell ref="EF47:EO47"/>
    <mergeCell ref="EP41:EY41"/>
    <mergeCell ref="DB42:DK42"/>
    <mergeCell ref="DL42:DU42"/>
    <mergeCell ref="DV42:EE42"/>
    <mergeCell ref="EF42:EO42"/>
    <mergeCell ref="EP42:EY42"/>
    <mergeCell ref="DB41:DK41"/>
    <mergeCell ref="DL41:DU41"/>
    <mergeCell ref="DV41:EE41"/>
    <mergeCell ref="EF45:EO45"/>
    <mergeCell ref="EP47:EY47"/>
    <mergeCell ref="DB48:DK48"/>
    <mergeCell ref="DL48:DU48"/>
    <mergeCell ref="DV48:EE48"/>
    <mergeCell ref="EF48:EO48"/>
    <mergeCell ref="EP48:EY48"/>
    <mergeCell ref="DB47:DK47"/>
    <mergeCell ref="DL47:DU47"/>
    <mergeCell ref="DV47:EE47"/>
    <mergeCell ref="EF51:EO51"/>
    <mergeCell ref="EP45:EY45"/>
    <mergeCell ref="DB46:DK46"/>
    <mergeCell ref="DL46:DU46"/>
    <mergeCell ref="DV46:EE46"/>
    <mergeCell ref="EF46:EO46"/>
    <mergeCell ref="EP46:EY46"/>
    <mergeCell ref="DB45:DK45"/>
    <mergeCell ref="DL45:DU45"/>
    <mergeCell ref="DV45:EE45"/>
    <mergeCell ref="EF49:EO49"/>
    <mergeCell ref="EP51:EY51"/>
    <mergeCell ref="DB52:DK52"/>
    <mergeCell ref="DL52:DU52"/>
    <mergeCell ref="DV52:EE52"/>
    <mergeCell ref="EF52:EO52"/>
    <mergeCell ref="EP52:EY52"/>
    <mergeCell ref="DB51:DK51"/>
    <mergeCell ref="DL51:DU51"/>
    <mergeCell ref="DV51:EE51"/>
    <mergeCell ref="EF55:EO55"/>
    <mergeCell ref="EP49:EY49"/>
    <mergeCell ref="DB50:DK50"/>
    <mergeCell ref="DL50:DU50"/>
    <mergeCell ref="DV50:EE50"/>
    <mergeCell ref="EF50:EO50"/>
    <mergeCell ref="EP50:EY50"/>
    <mergeCell ref="DB49:DK49"/>
    <mergeCell ref="DL49:DU49"/>
    <mergeCell ref="DV49:EE49"/>
    <mergeCell ref="EF53:EO53"/>
    <mergeCell ref="EP55:EY55"/>
    <mergeCell ref="DB56:DK56"/>
    <mergeCell ref="DL56:DU56"/>
    <mergeCell ref="DV56:EE56"/>
    <mergeCell ref="EF56:EO56"/>
    <mergeCell ref="EP56:EY56"/>
    <mergeCell ref="DB55:DK55"/>
    <mergeCell ref="DL55:DU55"/>
    <mergeCell ref="DV55:EE55"/>
    <mergeCell ref="CF69:CO69"/>
    <mergeCell ref="EP53:EY53"/>
    <mergeCell ref="DB54:DK54"/>
    <mergeCell ref="DL54:DU54"/>
    <mergeCell ref="DV54:EE54"/>
    <mergeCell ref="EF54:EO54"/>
    <mergeCell ref="EP54:EY54"/>
    <mergeCell ref="DB53:DK53"/>
    <mergeCell ref="DL53:DU53"/>
    <mergeCell ref="DV53:EE53"/>
    <mergeCell ref="CF67:CO67"/>
    <mergeCell ref="CP69:CY69"/>
    <mergeCell ref="CP67:CY67"/>
    <mergeCell ref="CQ57:CY57"/>
    <mergeCell ref="ER57:EZ57"/>
    <mergeCell ref="BL68:BU68"/>
    <mergeCell ref="BV68:CE68"/>
    <mergeCell ref="CF68:CO68"/>
    <mergeCell ref="CP68:CY68"/>
    <mergeCell ref="BB67:BK67"/>
    <mergeCell ref="BL67:BU67"/>
    <mergeCell ref="BV67:CE67"/>
    <mergeCell ref="CF71:CO71"/>
    <mergeCell ref="CP73:CY73"/>
    <mergeCell ref="BB74:BK74"/>
    <mergeCell ref="BL74:BU74"/>
    <mergeCell ref="BV74:CE74"/>
    <mergeCell ref="CF74:CO74"/>
    <mergeCell ref="CP74:CY74"/>
    <mergeCell ref="BB73:BK73"/>
    <mergeCell ref="BL73:BU73"/>
    <mergeCell ref="BV73:CE73"/>
    <mergeCell ref="CF73:CO73"/>
    <mergeCell ref="BB68:BK68"/>
    <mergeCell ref="CP71:CY71"/>
    <mergeCell ref="BB72:BK72"/>
    <mergeCell ref="BL72:BU72"/>
    <mergeCell ref="BV72:CE72"/>
    <mergeCell ref="CF72:CO72"/>
    <mergeCell ref="CP72:CY72"/>
    <mergeCell ref="BB71:BK71"/>
    <mergeCell ref="BL71:BU71"/>
    <mergeCell ref="BV71:CE71"/>
    <mergeCell ref="CF75:CO75"/>
    <mergeCell ref="CP77:CY77"/>
    <mergeCell ref="BB78:BK78"/>
    <mergeCell ref="BL78:BU78"/>
    <mergeCell ref="BV78:CE78"/>
    <mergeCell ref="CF78:CO78"/>
    <mergeCell ref="CP78:CY78"/>
    <mergeCell ref="BB77:BK77"/>
    <mergeCell ref="BL77:BU77"/>
    <mergeCell ref="BV77:CE77"/>
    <mergeCell ref="CP75:CY75"/>
    <mergeCell ref="BB76:BK76"/>
    <mergeCell ref="BL76:BU76"/>
    <mergeCell ref="BV76:CE76"/>
    <mergeCell ref="CF76:CO76"/>
    <mergeCell ref="CP76:CY76"/>
    <mergeCell ref="BB75:BK75"/>
    <mergeCell ref="BL75:BU75"/>
    <mergeCell ref="BV75:CE75"/>
    <mergeCell ref="CF79:CO79"/>
    <mergeCell ref="CP81:CY81"/>
    <mergeCell ref="BB82:BK82"/>
    <mergeCell ref="BL82:BU82"/>
    <mergeCell ref="BV82:CE82"/>
    <mergeCell ref="CF82:CO82"/>
    <mergeCell ref="CP82:CY82"/>
    <mergeCell ref="BB81:BK81"/>
    <mergeCell ref="BL81:BU81"/>
    <mergeCell ref="BV81:CE81"/>
    <mergeCell ref="CF77:CO77"/>
    <mergeCell ref="CP79:CY79"/>
    <mergeCell ref="BB80:BK80"/>
    <mergeCell ref="BL80:BU80"/>
    <mergeCell ref="BV80:CE80"/>
    <mergeCell ref="CF80:CO80"/>
    <mergeCell ref="CP80:CY80"/>
    <mergeCell ref="BB79:BK79"/>
    <mergeCell ref="BL79:BU79"/>
    <mergeCell ref="BV79:CE79"/>
    <mergeCell ref="CF83:CO83"/>
    <mergeCell ref="CP85:CY85"/>
    <mergeCell ref="BB86:BK86"/>
    <mergeCell ref="BL86:BU86"/>
    <mergeCell ref="BV86:CE86"/>
    <mergeCell ref="CF86:CO86"/>
    <mergeCell ref="CP86:CY86"/>
    <mergeCell ref="BB85:BK85"/>
    <mergeCell ref="BL85:BU85"/>
    <mergeCell ref="BV85:CE85"/>
    <mergeCell ref="CF81:CO81"/>
    <mergeCell ref="CP83:CY83"/>
    <mergeCell ref="BB84:BK84"/>
    <mergeCell ref="BL84:BU84"/>
    <mergeCell ref="BV84:CE84"/>
    <mergeCell ref="CF84:CO84"/>
    <mergeCell ref="CP84:CY84"/>
    <mergeCell ref="BB83:BK83"/>
    <mergeCell ref="BL83:BU83"/>
    <mergeCell ref="BV83:CE83"/>
    <mergeCell ref="CF87:CO87"/>
    <mergeCell ref="CP89:CY89"/>
    <mergeCell ref="BB90:BK90"/>
    <mergeCell ref="BL90:BU90"/>
    <mergeCell ref="BV90:CE90"/>
    <mergeCell ref="CF90:CO90"/>
    <mergeCell ref="CP90:CY90"/>
    <mergeCell ref="BB89:BK89"/>
    <mergeCell ref="BL89:BU89"/>
    <mergeCell ref="BV89:CE89"/>
    <mergeCell ref="CF85:CO85"/>
    <mergeCell ref="CP87:CY87"/>
    <mergeCell ref="BB88:BK88"/>
    <mergeCell ref="BL88:BU88"/>
    <mergeCell ref="BV88:CE88"/>
    <mergeCell ref="CF88:CO88"/>
    <mergeCell ref="CP88:CY88"/>
    <mergeCell ref="BB87:BK87"/>
    <mergeCell ref="BL87:BU87"/>
    <mergeCell ref="BV87:CE87"/>
    <mergeCell ref="CF91:CO91"/>
    <mergeCell ref="CP93:CY93"/>
    <mergeCell ref="BB94:BK94"/>
    <mergeCell ref="BL94:BU94"/>
    <mergeCell ref="BV94:CE94"/>
    <mergeCell ref="CF94:CO94"/>
    <mergeCell ref="CP94:CY94"/>
    <mergeCell ref="BB93:BK93"/>
    <mergeCell ref="BL93:BU93"/>
    <mergeCell ref="BV93:CE93"/>
    <mergeCell ref="CF89:CO89"/>
    <mergeCell ref="BL101:BU101"/>
    <mergeCell ref="BV101:CE101"/>
    <mergeCell ref="CF97:CO97"/>
    <mergeCell ref="CP91:CY91"/>
    <mergeCell ref="BB92:BK92"/>
    <mergeCell ref="BL92:BU92"/>
    <mergeCell ref="BV92:CE92"/>
    <mergeCell ref="CF92:CO92"/>
    <mergeCell ref="CP92:CY92"/>
    <mergeCell ref="BB91:BK91"/>
    <mergeCell ref="BL91:BU91"/>
    <mergeCell ref="BV91:CE91"/>
    <mergeCell ref="CF95:CO95"/>
    <mergeCell ref="CP97:CY97"/>
    <mergeCell ref="BB98:BK98"/>
    <mergeCell ref="BL98:BU98"/>
    <mergeCell ref="BV98:CE98"/>
    <mergeCell ref="CF98:CO98"/>
    <mergeCell ref="CP98:CY98"/>
    <mergeCell ref="BB97:BK97"/>
    <mergeCell ref="BL97:BU97"/>
    <mergeCell ref="CF101:CO101"/>
    <mergeCell ref="CP95:CY95"/>
    <mergeCell ref="BB96:BK96"/>
    <mergeCell ref="BL96:BU96"/>
    <mergeCell ref="BV96:CE96"/>
    <mergeCell ref="CF96:CO96"/>
    <mergeCell ref="CP96:CY96"/>
    <mergeCell ref="BB95:BK95"/>
    <mergeCell ref="BL95:BU95"/>
    <mergeCell ref="BV95:CE95"/>
    <mergeCell ref="CF99:CO99"/>
    <mergeCell ref="CP101:CY101"/>
    <mergeCell ref="BB102:BK102"/>
    <mergeCell ref="BL102:BU102"/>
    <mergeCell ref="BV102:CE102"/>
    <mergeCell ref="CF102:CO102"/>
    <mergeCell ref="BL100:BU100"/>
    <mergeCell ref="BV100:CE100"/>
    <mergeCell ref="EQ73:EY73"/>
    <mergeCell ref="EQ74:EY74"/>
    <mergeCell ref="EQ75:EY75"/>
    <mergeCell ref="DB59:EY59"/>
    <mergeCell ref="DB60:EY60"/>
    <mergeCell ref="EQ63:EY63"/>
    <mergeCell ref="EQ64:EY64"/>
    <mergeCell ref="EQ65:EY65"/>
    <mergeCell ref="EQ66:EY66"/>
    <mergeCell ref="EQ81:EY81"/>
    <mergeCell ref="EG88:EO88"/>
    <mergeCell ref="EQ78:EY78"/>
    <mergeCell ref="CF109:CO109"/>
    <mergeCell ref="CP103:CY103"/>
    <mergeCell ref="BB104:BK104"/>
    <mergeCell ref="BL104:BU104"/>
    <mergeCell ref="BV104:CE104"/>
    <mergeCell ref="CF104:CO104"/>
    <mergeCell ref="CP104:CY104"/>
    <mergeCell ref="BB103:BK103"/>
    <mergeCell ref="BL103:BU103"/>
    <mergeCell ref="BV103:CE103"/>
    <mergeCell ref="CF107:CO107"/>
    <mergeCell ref="CP109:CY109"/>
    <mergeCell ref="BB109:BK109"/>
    <mergeCell ref="BL109:BU109"/>
    <mergeCell ref="BV109:CE109"/>
    <mergeCell ref="CF105:CO105"/>
    <mergeCell ref="CP99:CY99"/>
    <mergeCell ref="BB100:BK100"/>
    <mergeCell ref="BV97:CE97"/>
    <mergeCell ref="CF93:CO93"/>
    <mergeCell ref="EQ95:EY95"/>
    <mergeCell ref="EQ91:EY91"/>
    <mergeCell ref="EQ92:EY92"/>
    <mergeCell ref="CP111:CY111"/>
    <mergeCell ref="BB112:BK112"/>
    <mergeCell ref="BL112:BU112"/>
    <mergeCell ref="BV112:CE112"/>
    <mergeCell ref="CF112:CO112"/>
    <mergeCell ref="CP112:CY112"/>
    <mergeCell ref="BB111:BK111"/>
    <mergeCell ref="EE99:EJ99"/>
    <mergeCell ref="EK99:EP99"/>
    <mergeCell ref="DW99:ED99"/>
    <mergeCell ref="EQ93:EY93"/>
    <mergeCell ref="EQ102:EY102"/>
    <mergeCell ref="EQ103:EY103"/>
    <mergeCell ref="CP102:CY102"/>
    <mergeCell ref="BB101:BK101"/>
    <mergeCell ref="CP100:CY100"/>
    <mergeCell ref="BB99:BK99"/>
    <mergeCell ref="BL99:BU99"/>
    <mergeCell ref="BV99:CE99"/>
    <mergeCell ref="CF103:CO103"/>
    <mergeCell ref="CP105:CY105"/>
    <mergeCell ref="BB106:BK106"/>
    <mergeCell ref="BL106:BU106"/>
    <mergeCell ref="BV106:CE106"/>
    <mergeCell ref="CF106:CO106"/>
    <mergeCell ref="CP106:CY106"/>
    <mergeCell ref="BB105:BK105"/>
    <mergeCell ref="BL105:BU105"/>
    <mergeCell ref="BV105:CE105"/>
    <mergeCell ref="EQ76:EY76"/>
    <mergeCell ref="CP107:CY107"/>
    <mergeCell ref="BB108:BK108"/>
    <mergeCell ref="BL108:BU108"/>
    <mergeCell ref="BV108:CE108"/>
    <mergeCell ref="CF108:CO108"/>
    <mergeCell ref="CP108:CY108"/>
    <mergeCell ref="BB107:BK107"/>
    <mergeCell ref="BL107:BU107"/>
    <mergeCell ref="BV107:CE107"/>
    <mergeCell ref="BB110:BK110"/>
    <mergeCell ref="BL110:BU110"/>
    <mergeCell ref="BV110:CE110"/>
    <mergeCell ref="CF110:CO110"/>
    <mergeCell ref="CP110:CY110"/>
    <mergeCell ref="CF100:CO100"/>
    <mergeCell ref="GE63:GK63"/>
    <mergeCell ref="FQ66:FW66"/>
    <mergeCell ref="FX66:GD66"/>
    <mergeCell ref="GE66:GK66"/>
    <mergeCell ref="EQ70:EY70"/>
    <mergeCell ref="EQ71:EY71"/>
    <mergeCell ref="EQ72:EY72"/>
    <mergeCell ref="FC63:FI63"/>
    <mergeCell ref="FJ63:FP63"/>
    <mergeCell ref="FQ63:FW63"/>
    <mergeCell ref="FX63:GD63"/>
    <mergeCell ref="GE71:GK71"/>
    <mergeCell ref="FC77:FI77"/>
    <mergeCell ref="FJ77:FP77"/>
    <mergeCell ref="FQ77:FW77"/>
    <mergeCell ref="FX77:GD77"/>
    <mergeCell ref="GL63:GR63"/>
    <mergeCell ref="GS63:GZ63"/>
    <mergeCell ref="FQ67:FW67"/>
    <mergeCell ref="FX67:GD67"/>
    <mergeCell ref="GE67:GK67"/>
    <mergeCell ref="EQ67:EY67"/>
    <mergeCell ref="EQ68:EY68"/>
    <mergeCell ref="EQ69:EY69"/>
    <mergeCell ref="EQ105:EY105"/>
    <mergeCell ref="EQ106:EY106"/>
    <mergeCell ref="EQ107:EY107"/>
    <mergeCell ref="EQ100:EY100"/>
    <mergeCell ref="EQ101:EY101"/>
    <mergeCell ref="FC59:GZ59"/>
    <mergeCell ref="FC60:GZ60"/>
    <mergeCell ref="FC62:GZ62"/>
    <mergeCell ref="EQ104:EY104"/>
    <mergeCell ref="EQ94:EY94"/>
    <mergeCell ref="EQ79:EY79"/>
    <mergeCell ref="EQ80:EY80"/>
    <mergeCell ref="EQ99:EY99"/>
    <mergeCell ref="EQ87:EY87"/>
    <mergeCell ref="EQ88:EY88"/>
    <mergeCell ref="EQ89:EY89"/>
    <mergeCell ref="EQ90:EY90"/>
    <mergeCell ref="GS66:GZ66"/>
    <mergeCell ref="FC67:FI67"/>
    <mergeCell ref="FJ67:FP67"/>
    <mergeCell ref="EQ82:EY82"/>
    <mergeCell ref="EQ83:EY83"/>
    <mergeCell ref="EQ86:EY86"/>
    <mergeCell ref="EQ77:EY77"/>
    <mergeCell ref="GE64:GK64"/>
    <mergeCell ref="GL64:GR64"/>
    <mergeCell ref="GS64:GZ64"/>
    <mergeCell ref="FC65:FI65"/>
    <mergeCell ref="FJ65:FP65"/>
    <mergeCell ref="FQ65:FW65"/>
    <mergeCell ref="FX65:GD65"/>
    <mergeCell ref="GE65:GK65"/>
    <mergeCell ref="GL65:GR65"/>
    <mergeCell ref="GS65:GZ65"/>
    <mergeCell ref="GS70:GZ70"/>
    <mergeCell ref="GL72:GR72"/>
    <mergeCell ref="GS71:GZ71"/>
    <mergeCell ref="GL73:GR73"/>
    <mergeCell ref="GS73:GZ73"/>
    <mergeCell ref="FC72:FI72"/>
    <mergeCell ref="FJ72:FP72"/>
    <mergeCell ref="FQ72:FW72"/>
    <mergeCell ref="FX72:GD72"/>
    <mergeCell ref="GE72:GK72"/>
    <mergeCell ref="FC71:FI71"/>
    <mergeCell ref="FJ71:FP71"/>
    <mergeCell ref="FQ71:FW71"/>
    <mergeCell ref="FX71:GD71"/>
    <mergeCell ref="FC64:FI64"/>
    <mergeCell ref="FJ64:FP64"/>
    <mergeCell ref="FQ64:FW64"/>
    <mergeCell ref="FX64:GD64"/>
    <mergeCell ref="FQ70:FW70"/>
    <mergeCell ref="FX70:GD70"/>
    <mergeCell ref="GE70:GK70"/>
    <mergeCell ref="GL70:GR70"/>
    <mergeCell ref="GS68:GZ68"/>
    <mergeCell ref="FC69:FI69"/>
    <mergeCell ref="FJ69:FP69"/>
    <mergeCell ref="FQ69:FW69"/>
    <mergeCell ref="FX69:GD69"/>
    <mergeCell ref="GE69:GK69"/>
    <mergeCell ref="FJ66:FP66"/>
    <mergeCell ref="GL69:GR69"/>
    <mergeCell ref="GS69:GZ69"/>
    <mergeCell ref="FC68:FI68"/>
    <mergeCell ref="FJ68:FP68"/>
    <mergeCell ref="FQ68:FW68"/>
    <mergeCell ref="FX68:GD68"/>
    <mergeCell ref="GE68:GK68"/>
    <mergeCell ref="GL68:GR68"/>
    <mergeCell ref="FC70:FI70"/>
    <mergeCell ref="FJ70:FP70"/>
    <mergeCell ref="GL67:GR67"/>
    <mergeCell ref="GS67:GZ67"/>
    <mergeCell ref="FC66:FI66"/>
    <mergeCell ref="GL66:GR66"/>
    <mergeCell ref="GL71:GR71"/>
    <mergeCell ref="GS74:GZ74"/>
    <mergeCell ref="FC75:FI75"/>
    <mergeCell ref="FJ75:FP75"/>
    <mergeCell ref="FQ75:FW75"/>
    <mergeCell ref="FX75:GD75"/>
    <mergeCell ref="GE75:GK75"/>
    <mergeCell ref="GL75:GR75"/>
    <mergeCell ref="GS75:GZ75"/>
    <mergeCell ref="FC74:FI74"/>
    <mergeCell ref="FJ74:FP74"/>
    <mergeCell ref="FQ74:FW74"/>
    <mergeCell ref="FX74:GD74"/>
    <mergeCell ref="GE74:GK74"/>
    <mergeCell ref="GL74:GR74"/>
    <mergeCell ref="GS72:GZ72"/>
    <mergeCell ref="FC73:FI73"/>
    <mergeCell ref="FJ73:FP73"/>
    <mergeCell ref="FQ73:FW73"/>
    <mergeCell ref="FX73:GD73"/>
    <mergeCell ref="GE73:GK73"/>
    <mergeCell ref="GE77:GK77"/>
    <mergeCell ref="GS78:GZ78"/>
    <mergeCell ref="GL76:GR76"/>
    <mergeCell ref="FQ78:FW78"/>
    <mergeCell ref="FX78:GD78"/>
    <mergeCell ref="GE78:GK78"/>
    <mergeCell ref="GL78:GR78"/>
    <mergeCell ref="GS76:GZ76"/>
    <mergeCell ref="GL81:GR81"/>
    <mergeCell ref="GS81:GZ81"/>
    <mergeCell ref="FC80:FI80"/>
    <mergeCell ref="GL77:GR77"/>
    <mergeCell ref="GS77:GZ77"/>
    <mergeCell ref="FC76:FI76"/>
    <mergeCell ref="FJ76:FP76"/>
    <mergeCell ref="FQ76:FW76"/>
    <mergeCell ref="FX76:GD76"/>
    <mergeCell ref="GE76:GK76"/>
    <mergeCell ref="GS79:GZ79"/>
    <mergeCell ref="FC78:FI78"/>
    <mergeCell ref="FJ78:FP78"/>
    <mergeCell ref="GL80:GR80"/>
    <mergeCell ref="GS80:GZ80"/>
    <mergeCell ref="FC81:FI81"/>
    <mergeCell ref="FJ81:FP81"/>
    <mergeCell ref="FQ81:FW81"/>
    <mergeCell ref="FX81:GD81"/>
    <mergeCell ref="GE81:GK81"/>
    <mergeCell ref="FC79:FI79"/>
    <mergeCell ref="FJ79:FP79"/>
    <mergeCell ref="FQ79:FW79"/>
    <mergeCell ref="FX79:GD79"/>
    <mergeCell ref="GE79:GK79"/>
    <mergeCell ref="GL79:GR79"/>
    <mergeCell ref="GS86:GZ86"/>
    <mergeCell ref="GL82:GR82"/>
    <mergeCell ref="GS82:GZ82"/>
    <mergeCell ref="FC83:FI83"/>
    <mergeCell ref="FJ83:FP83"/>
    <mergeCell ref="FQ83:FW83"/>
    <mergeCell ref="FX83:GD83"/>
    <mergeCell ref="GE83:GK83"/>
    <mergeCell ref="GL83:GR83"/>
    <mergeCell ref="GS83:GZ83"/>
    <mergeCell ref="FC82:FI82"/>
    <mergeCell ref="FJ82:FP82"/>
    <mergeCell ref="FQ82:FW82"/>
    <mergeCell ref="FX82:GD82"/>
    <mergeCell ref="GE82:GK82"/>
    <mergeCell ref="GE80:GK80"/>
    <mergeCell ref="FJ80:FP80"/>
    <mergeCell ref="FQ80:FW80"/>
    <mergeCell ref="FX80:GD80"/>
    <mergeCell ref="GS87:GZ87"/>
    <mergeCell ref="FJ86:FP86"/>
    <mergeCell ref="FC88:FI88"/>
    <mergeCell ref="FJ88:FP88"/>
    <mergeCell ref="FQ88:FW88"/>
    <mergeCell ref="FX88:GD88"/>
    <mergeCell ref="GE88:GK88"/>
    <mergeCell ref="GL88:GR88"/>
    <mergeCell ref="GS88:GZ88"/>
    <mergeCell ref="FC87:FI87"/>
    <mergeCell ref="FJ87:FP87"/>
    <mergeCell ref="FQ87:FW87"/>
    <mergeCell ref="FX87:GD87"/>
    <mergeCell ref="GE87:GK87"/>
    <mergeCell ref="GL87:GR87"/>
    <mergeCell ref="FQ86:FW86"/>
    <mergeCell ref="FX86:GD86"/>
    <mergeCell ref="GE86:GK86"/>
    <mergeCell ref="GL86:GR86"/>
    <mergeCell ref="FQ90:FW90"/>
    <mergeCell ref="FX90:GD90"/>
    <mergeCell ref="GE90:GK90"/>
    <mergeCell ref="FC89:FI89"/>
    <mergeCell ref="FJ89:FP89"/>
    <mergeCell ref="FQ89:FW89"/>
    <mergeCell ref="FX89:GD89"/>
    <mergeCell ref="GS93:GZ93"/>
    <mergeCell ref="FC94:FI94"/>
    <mergeCell ref="FJ94:FP94"/>
    <mergeCell ref="FQ94:FW94"/>
    <mergeCell ref="FX94:GD94"/>
    <mergeCell ref="GL90:GR90"/>
    <mergeCell ref="GS90:GZ90"/>
    <mergeCell ref="FQ91:FW91"/>
    <mergeCell ref="FC90:FI90"/>
    <mergeCell ref="FJ90:FP90"/>
    <mergeCell ref="GE91:GK91"/>
    <mergeCell ref="GL92:GR92"/>
    <mergeCell ref="GS92:GZ92"/>
    <mergeCell ref="GL91:GR91"/>
    <mergeCell ref="GS91:GZ91"/>
    <mergeCell ref="GE89:GK89"/>
    <mergeCell ref="GL89:GR89"/>
    <mergeCell ref="GS89:GZ89"/>
    <mergeCell ref="FC91:FI91"/>
    <mergeCell ref="FJ91:FP91"/>
    <mergeCell ref="FC93:FI93"/>
    <mergeCell ref="FJ93:FP93"/>
    <mergeCell ref="FQ93:FW93"/>
    <mergeCell ref="FX93:GD93"/>
    <mergeCell ref="FX91:GD91"/>
    <mergeCell ref="GE93:GK93"/>
    <mergeCell ref="GL93:GR93"/>
    <mergeCell ref="FY100:GE100"/>
    <mergeCell ref="FY101:GE101"/>
    <mergeCell ref="FC92:FI92"/>
    <mergeCell ref="FJ92:FP92"/>
    <mergeCell ref="FQ92:FW92"/>
    <mergeCell ref="FX92:GD92"/>
    <mergeCell ref="GE92:GK92"/>
    <mergeCell ref="FC100:FJ100"/>
    <mergeCell ref="GT101:GZ101"/>
    <mergeCell ref="FY99:GL99"/>
    <mergeCell ref="GM99:GS99"/>
    <mergeCell ref="GT99:GZ99"/>
    <mergeCell ref="GF100:GL100"/>
    <mergeCell ref="GM100:GS100"/>
    <mergeCell ref="GT100:GZ100"/>
    <mergeCell ref="GM101:GS101"/>
    <mergeCell ref="GF101:GL101"/>
    <mergeCell ref="FK100:FQ100"/>
    <mergeCell ref="FR100:FX100"/>
    <mergeCell ref="FC101:FJ101"/>
    <mergeCell ref="FK101:FQ101"/>
    <mergeCell ref="FR101:FX101"/>
    <mergeCell ref="FC95:FI95"/>
    <mergeCell ref="FJ95:FP95"/>
    <mergeCell ref="FQ95:FW95"/>
    <mergeCell ref="FX95:GD95"/>
    <mergeCell ref="GS94:GZ94"/>
    <mergeCell ref="FC99:FJ99"/>
    <mergeCell ref="FK99:FQ99"/>
    <mergeCell ref="FR99:FX99"/>
    <mergeCell ref="GE95:GK95"/>
    <mergeCell ref="GL95:GR95"/>
    <mergeCell ref="GS95:GZ95"/>
    <mergeCell ref="GE94:GK94"/>
    <mergeCell ref="GL94:GR94"/>
    <mergeCell ref="FY111:GE111"/>
    <mergeCell ref="GF111:GL111"/>
    <mergeCell ref="GM111:GS111"/>
    <mergeCell ref="ES125:EY125"/>
    <mergeCell ref="EE119:EK119"/>
    <mergeCell ref="EL119:ER119"/>
    <mergeCell ref="FR121:FX121"/>
    <mergeCell ref="EE121:EK121"/>
    <mergeCell ref="EE122:EK122"/>
    <mergeCell ref="EL122:ER122"/>
    <mergeCell ref="GF102:GL102"/>
    <mergeCell ref="GM102:GS102"/>
    <mergeCell ref="FC107:FJ107"/>
    <mergeCell ref="FK107:FQ107"/>
    <mergeCell ref="FR107:FX107"/>
    <mergeCell ref="FY107:GE107"/>
    <mergeCell ref="GF107:GL107"/>
    <mergeCell ref="GM107:GS107"/>
    <mergeCell ref="FC102:FJ102"/>
    <mergeCell ref="FK102:FQ102"/>
    <mergeCell ref="GF106:GL106"/>
    <mergeCell ref="GM106:GS106"/>
    <mergeCell ref="GT104:GZ104"/>
    <mergeCell ref="GF105:GL105"/>
    <mergeCell ref="GT106:GZ106"/>
    <mergeCell ref="GM105:GS105"/>
    <mergeCell ref="GT105:GZ105"/>
    <mergeCell ref="FG124:FJ124"/>
    <mergeCell ref="ES123:EY123"/>
    <mergeCell ref="EQ109:EY109"/>
    <mergeCell ref="EL121:ER121"/>
    <mergeCell ref="ES121:EY121"/>
    <mergeCell ref="DX120:ER120"/>
    <mergeCell ref="DX121:ED121"/>
    <mergeCell ref="FR102:FX102"/>
    <mergeCell ref="FY102:GE102"/>
    <mergeCell ref="EE127:EK127"/>
    <mergeCell ref="EL127:ER127"/>
    <mergeCell ref="ES127:EY127"/>
    <mergeCell ref="FC122:FJ122"/>
    <mergeCell ref="FK122:FQ122"/>
    <mergeCell ref="FR111:FX111"/>
    <mergeCell ref="FK109:FQ109"/>
    <mergeCell ref="FR109:FX109"/>
    <mergeCell ref="FC105:FJ105"/>
    <mergeCell ref="FK105:FQ105"/>
    <mergeCell ref="FR105:FX105"/>
    <mergeCell ref="FY105:GE105"/>
    <mergeCell ref="FC106:FJ106"/>
    <mergeCell ref="FC104:FJ104"/>
    <mergeCell ref="FK104:FQ104"/>
    <mergeCell ref="FR104:FX104"/>
    <mergeCell ref="FY104:GE104"/>
    <mergeCell ref="FY121:GE121"/>
    <mergeCell ref="FC125:FF125"/>
    <mergeCell ref="FG125:FJ125"/>
    <mergeCell ref="FC121:FJ121"/>
    <mergeCell ref="FK121:FQ121"/>
    <mergeCell ref="FY124:GE124"/>
    <mergeCell ref="GF104:GL104"/>
    <mergeCell ref="GM104:GS104"/>
    <mergeCell ref="FY109:GE109"/>
    <mergeCell ref="GT102:GZ102"/>
    <mergeCell ref="FC103:FJ103"/>
    <mergeCell ref="FK103:FQ103"/>
    <mergeCell ref="FR103:FX103"/>
    <mergeCell ref="FY103:GE103"/>
    <mergeCell ref="GF103:GL103"/>
    <mergeCell ref="GM103:GS103"/>
    <mergeCell ref="GT109:GZ109"/>
    <mergeCell ref="GT103:GZ103"/>
    <mergeCell ref="FC110:FJ110"/>
    <mergeCell ref="FK110:FQ110"/>
    <mergeCell ref="FR110:FX110"/>
    <mergeCell ref="FY110:GE110"/>
    <mergeCell ref="GF110:GL110"/>
    <mergeCell ref="GM110:GS110"/>
    <mergeCell ref="GT110:GZ110"/>
    <mergeCell ref="FC109:FJ109"/>
    <mergeCell ref="GF109:GL109"/>
    <mergeCell ref="FK106:FQ106"/>
    <mergeCell ref="FC108:FJ108"/>
    <mergeCell ref="FK108:FQ108"/>
    <mergeCell ref="FR108:FX108"/>
    <mergeCell ref="FY108:GE108"/>
    <mergeCell ref="FR106:FX106"/>
    <mergeCell ref="FY106:GE106"/>
    <mergeCell ref="DB119:DW119"/>
    <mergeCell ref="DX119:ED119"/>
    <mergeCell ref="GT107:GZ107"/>
    <mergeCell ref="GF108:GL108"/>
    <mergeCell ref="GM108:GS108"/>
    <mergeCell ref="GT108:GZ108"/>
    <mergeCell ref="GM109:GS109"/>
    <mergeCell ref="GF112:GL112"/>
    <mergeCell ref="FC111:FJ111"/>
    <mergeCell ref="FK111:FQ111"/>
    <mergeCell ref="B116:AY116"/>
    <mergeCell ref="FC112:FJ112"/>
    <mergeCell ref="FK112:FQ112"/>
    <mergeCell ref="FR112:FX112"/>
    <mergeCell ref="FY112:GE112"/>
    <mergeCell ref="CP113:CY113"/>
    <mergeCell ref="BL114:BU114"/>
    <mergeCell ref="BB116:CY116"/>
    <mergeCell ref="BV114:CE114"/>
    <mergeCell ref="FC116:GZ116"/>
    <mergeCell ref="EQ108:EY108"/>
    <mergeCell ref="EK108:EP108"/>
    <mergeCell ref="EL109:EP109"/>
    <mergeCell ref="BL111:BU111"/>
    <mergeCell ref="BV111:CE111"/>
    <mergeCell ref="CF111:CO111"/>
    <mergeCell ref="CF114:CO114"/>
    <mergeCell ref="CP114:CY114"/>
    <mergeCell ref="BB113:BK113"/>
    <mergeCell ref="BL113:BU113"/>
    <mergeCell ref="BV113:CE113"/>
    <mergeCell ref="CF113:CO113"/>
    <mergeCell ref="AS121:AY121"/>
    <mergeCell ref="AL121:AR121"/>
    <mergeCell ref="AE121:AK121"/>
    <mergeCell ref="X121:AD121"/>
    <mergeCell ref="AS120:AY120"/>
    <mergeCell ref="X120:AR120"/>
    <mergeCell ref="AE124:AK124"/>
    <mergeCell ref="AL124:AR124"/>
    <mergeCell ref="AS124:AY124"/>
    <mergeCell ref="GT111:GZ111"/>
    <mergeCell ref="B117:AY117"/>
    <mergeCell ref="GM112:GS112"/>
    <mergeCell ref="GT112:GZ112"/>
    <mergeCell ref="BB114:BK114"/>
    <mergeCell ref="DB116:EY116"/>
    <mergeCell ref="DB117:EY117"/>
    <mergeCell ref="AE122:AK122"/>
    <mergeCell ref="AL122:AR122"/>
    <mergeCell ref="AS122:AY122"/>
    <mergeCell ref="X123:AD123"/>
    <mergeCell ref="AE123:AK123"/>
    <mergeCell ref="AL123:AR123"/>
    <mergeCell ref="AS123:AY123"/>
    <mergeCell ref="B122:W122"/>
    <mergeCell ref="B120:W120"/>
    <mergeCell ref="B123:W123"/>
    <mergeCell ref="B124:W124"/>
    <mergeCell ref="B121:W121"/>
    <mergeCell ref="X122:AD122"/>
    <mergeCell ref="X124:AD124"/>
    <mergeCell ref="DB122:DW122"/>
    <mergeCell ref="DX122:ED122"/>
    <mergeCell ref="AS128:AY128"/>
    <mergeCell ref="B129:W129"/>
    <mergeCell ref="X129:AD129"/>
    <mergeCell ref="AE129:AK129"/>
    <mergeCell ref="AL129:AR129"/>
    <mergeCell ref="AS129:AY129"/>
    <mergeCell ref="B128:W128"/>
    <mergeCell ref="X128:AD128"/>
    <mergeCell ref="AE128:AK128"/>
    <mergeCell ref="AL128:AR128"/>
    <mergeCell ref="AS125:AY125"/>
    <mergeCell ref="AS126:AY126"/>
    <mergeCell ref="B127:W127"/>
    <mergeCell ref="X127:AD127"/>
    <mergeCell ref="AE127:AK127"/>
    <mergeCell ref="AL127:AR127"/>
    <mergeCell ref="AS127:AY127"/>
    <mergeCell ref="AE125:AK125"/>
    <mergeCell ref="AE126:AK126"/>
    <mergeCell ref="AL125:AR125"/>
    <mergeCell ref="AL126:AR126"/>
    <mergeCell ref="B125:W125"/>
    <mergeCell ref="B126:W126"/>
    <mergeCell ref="X126:AD126"/>
    <mergeCell ref="X125:AD125"/>
    <mergeCell ref="X130:AD130"/>
    <mergeCell ref="AE130:AK130"/>
    <mergeCell ref="AL130:AR130"/>
    <mergeCell ref="AS132:AY132"/>
    <mergeCell ref="B133:W133"/>
    <mergeCell ref="X133:AD133"/>
    <mergeCell ref="AE133:AK133"/>
    <mergeCell ref="AL133:AR133"/>
    <mergeCell ref="AS133:AY133"/>
    <mergeCell ref="B132:W132"/>
    <mergeCell ref="X132:AD132"/>
    <mergeCell ref="AE132:AK132"/>
    <mergeCell ref="AL132:AR132"/>
    <mergeCell ref="X136:AD136"/>
    <mergeCell ref="AE136:AK136"/>
    <mergeCell ref="AL136:AR136"/>
    <mergeCell ref="AS130:AY130"/>
    <mergeCell ref="B131:W131"/>
    <mergeCell ref="X131:AD131"/>
    <mergeCell ref="AE131:AK131"/>
    <mergeCell ref="AL131:AR131"/>
    <mergeCell ref="AS131:AY131"/>
    <mergeCell ref="B130:W130"/>
    <mergeCell ref="X134:AD134"/>
    <mergeCell ref="AE134:AK134"/>
    <mergeCell ref="AL134:AR134"/>
    <mergeCell ref="AS136:AY136"/>
    <mergeCell ref="B137:W137"/>
    <mergeCell ref="X137:AD137"/>
    <mergeCell ref="AE137:AK137"/>
    <mergeCell ref="AL137:AR137"/>
    <mergeCell ref="AS137:AY137"/>
    <mergeCell ref="B136:W136"/>
    <mergeCell ref="X140:AD140"/>
    <mergeCell ref="AE140:AK140"/>
    <mergeCell ref="AL140:AR140"/>
    <mergeCell ref="AS134:AY134"/>
    <mergeCell ref="B135:W135"/>
    <mergeCell ref="X135:AD135"/>
    <mergeCell ref="AE135:AK135"/>
    <mergeCell ref="AL135:AR135"/>
    <mergeCell ref="AS135:AY135"/>
    <mergeCell ref="B134:W134"/>
    <mergeCell ref="X138:AD138"/>
    <mergeCell ref="AE138:AK138"/>
    <mergeCell ref="AL138:AR138"/>
    <mergeCell ref="AS140:AY140"/>
    <mergeCell ref="B141:W141"/>
    <mergeCell ref="X141:AD141"/>
    <mergeCell ref="AE141:AK141"/>
    <mergeCell ref="AL141:AR141"/>
    <mergeCell ref="AS141:AY141"/>
    <mergeCell ref="B140:W140"/>
    <mergeCell ref="X144:AD144"/>
    <mergeCell ref="AE144:AK144"/>
    <mergeCell ref="AL144:AR144"/>
    <mergeCell ref="AS138:AY138"/>
    <mergeCell ref="B139:W139"/>
    <mergeCell ref="X139:AD139"/>
    <mergeCell ref="AE139:AK139"/>
    <mergeCell ref="AL139:AR139"/>
    <mergeCell ref="AS139:AY139"/>
    <mergeCell ref="B138:W138"/>
    <mergeCell ref="X142:AD142"/>
    <mergeCell ref="AE142:AK142"/>
    <mergeCell ref="AL142:AR142"/>
    <mergeCell ref="AS144:AY144"/>
    <mergeCell ref="B145:W145"/>
    <mergeCell ref="X145:AD145"/>
    <mergeCell ref="AE145:AK145"/>
    <mergeCell ref="AL145:AR145"/>
    <mergeCell ref="AS145:AY145"/>
    <mergeCell ref="B144:W144"/>
    <mergeCell ref="X148:AD148"/>
    <mergeCell ref="AE148:AK148"/>
    <mergeCell ref="AL148:AR148"/>
    <mergeCell ref="AS142:AY142"/>
    <mergeCell ref="B143:W143"/>
    <mergeCell ref="X143:AD143"/>
    <mergeCell ref="AE143:AK143"/>
    <mergeCell ref="AL143:AR143"/>
    <mergeCell ref="AS143:AY143"/>
    <mergeCell ref="B142:W142"/>
    <mergeCell ref="X146:AD146"/>
    <mergeCell ref="AE146:AK146"/>
    <mergeCell ref="AL146:AR146"/>
    <mergeCell ref="AS148:AY148"/>
    <mergeCell ref="B149:W149"/>
    <mergeCell ref="X149:AD149"/>
    <mergeCell ref="AE149:AK149"/>
    <mergeCell ref="AL149:AR149"/>
    <mergeCell ref="AS149:AY149"/>
    <mergeCell ref="B148:W148"/>
    <mergeCell ref="X152:AD152"/>
    <mergeCell ref="AE152:AK152"/>
    <mergeCell ref="AL152:AR152"/>
    <mergeCell ref="AS146:AY146"/>
    <mergeCell ref="B147:W147"/>
    <mergeCell ref="X147:AD147"/>
    <mergeCell ref="AE147:AK147"/>
    <mergeCell ref="AL147:AR147"/>
    <mergeCell ref="AS147:AY147"/>
    <mergeCell ref="B146:W146"/>
    <mergeCell ref="X150:AD150"/>
    <mergeCell ref="AE150:AK150"/>
    <mergeCell ref="AL150:AR150"/>
    <mergeCell ref="AS152:AY152"/>
    <mergeCell ref="B153:W153"/>
    <mergeCell ref="X153:AD153"/>
    <mergeCell ref="AE153:AK153"/>
    <mergeCell ref="AL153:AR153"/>
    <mergeCell ref="AS153:AY153"/>
    <mergeCell ref="B152:W152"/>
    <mergeCell ref="X156:AD156"/>
    <mergeCell ref="AE156:AK156"/>
    <mergeCell ref="AL156:AR156"/>
    <mergeCell ref="AS150:AY150"/>
    <mergeCell ref="B151:W151"/>
    <mergeCell ref="X151:AD151"/>
    <mergeCell ref="AE151:AK151"/>
    <mergeCell ref="AL151:AR151"/>
    <mergeCell ref="AS151:AY151"/>
    <mergeCell ref="B150:W150"/>
    <mergeCell ref="X154:AD154"/>
    <mergeCell ref="AE154:AK154"/>
    <mergeCell ref="AL154:AR154"/>
    <mergeCell ref="AS156:AY156"/>
    <mergeCell ref="B157:W157"/>
    <mergeCell ref="X157:AD157"/>
    <mergeCell ref="AE157:AK157"/>
    <mergeCell ref="AL157:AR157"/>
    <mergeCell ref="AS157:AY157"/>
    <mergeCell ref="B156:W156"/>
    <mergeCell ref="X160:AD160"/>
    <mergeCell ref="AE160:AK160"/>
    <mergeCell ref="AL160:AR160"/>
    <mergeCell ref="AS154:AY154"/>
    <mergeCell ref="B155:W155"/>
    <mergeCell ref="X155:AD155"/>
    <mergeCell ref="AE155:AK155"/>
    <mergeCell ref="AL155:AR155"/>
    <mergeCell ref="AS155:AY155"/>
    <mergeCell ref="B154:W154"/>
    <mergeCell ref="X158:AD158"/>
    <mergeCell ref="AE158:AK158"/>
    <mergeCell ref="AL158:AR158"/>
    <mergeCell ref="AS160:AY160"/>
    <mergeCell ref="B161:W161"/>
    <mergeCell ref="X161:AD161"/>
    <mergeCell ref="AE161:AK161"/>
    <mergeCell ref="AL161:AR161"/>
    <mergeCell ref="AS161:AY161"/>
    <mergeCell ref="B160:W160"/>
    <mergeCell ref="X164:AD164"/>
    <mergeCell ref="AE164:AK164"/>
    <mergeCell ref="AL164:AR164"/>
    <mergeCell ref="AS158:AY158"/>
    <mergeCell ref="B159:W159"/>
    <mergeCell ref="X159:AD159"/>
    <mergeCell ref="AE159:AK159"/>
    <mergeCell ref="AL159:AR159"/>
    <mergeCell ref="AS159:AY159"/>
    <mergeCell ref="B158:W158"/>
    <mergeCell ref="X162:AD162"/>
    <mergeCell ref="AE162:AK162"/>
    <mergeCell ref="AL162:AR162"/>
    <mergeCell ref="AS164:AY164"/>
    <mergeCell ref="X165:AD165"/>
    <mergeCell ref="AE165:AK165"/>
    <mergeCell ref="AL165:AR165"/>
    <mergeCell ref="AS165:AY165"/>
    <mergeCell ref="B164:W164"/>
    <mergeCell ref="B170:W170"/>
    <mergeCell ref="X170:AD170"/>
    <mergeCell ref="AE170:AK170"/>
    <mergeCell ref="AL170:AR170"/>
    <mergeCell ref="AS162:AY162"/>
    <mergeCell ref="B163:W163"/>
    <mergeCell ref="X163:AD163"/>
    <mergeCell ref="AE163:AK163"/>
    <mergeCell ref="AL163:AR163"/>
    <mergeCell ref="AS163:AY163"/>
    <mergeCell ref="B168:W168"/>
    <mergeCell ref="X168:AD168"/>
    <mergeCell ref="AE168:AK168"/>
    <mergeCell ref="AL168:AR168"/>
    <mergeCell ref="B169:W169"/>
    <mergeCell ref="X169:AD169"/>
    <mergeCell ref="AE169:AK169"/>
    <mergeCell ref="AL169:AR169"/>
    <mergeCell ref="B166:W166"/>
    <mergeCell ref="X166:AD166"/>
    <mergeCell ref="AE166:AK166"/>
    <mergeCell ref="AL166:AR166"/>
    <mergeCell ref="B167:W167"/>
    <mergeCell ref="X167:AD167"/>
    <mergeCell ref="AE167:AK167"/>
    <mergeCell ref="AL167:AR167"/>
    <mergeCell ref="B162:W162"/>
    <mergeCell ref="CE123:CK123"/>
    <mergeCell ref="CL123:CR123"/>
    <mergeCell ref="CS123:CY123"/>
    <mergeCell ref="BB124:BE124"/>
    <mergeCell ref="BF124:BI124"/>
    <mergeCell ref="BJ124:BP124"/>
    <mergeCell ref="BQ124:BW124"/>
    <mergeCell ref="BX124:CD124"/>
    <mergeCell ref="CE124:CK124"/>
    <mergeCell ref="CS124:CY124"/>
    <mergeCell ref="BQ127:BW127"/>
    <mergeCell ref="BB126:BE126"/>
    <mergeCell ref="BF126:BI126"/>
    <mergeCell ref="BF125:BI125"/>
    <mergeCell ref="BB131:BE131"/>
    <mergeCell ref="BF131:BI131"/>
    <mergeCell ref="BJ131:BP131"/>
    <mergeCell ref="BQ131:BW131"/>
    <mergeCell ref="BB130:BE130"/>
    <mergeCell ref="BF130:BI130"/>
    <mergeCell ref="BJ130:BP130"/>
    <mergeCell ref="BQ130:BW130"/>
    <mergeCell ref="BJ127:BP127"/>
    <mergeCell ref="CE125:CK125"/>
    <mergeCell ref="CL125:CR125"/>
    <mergeCell ref="CL128:CR128"/>
    <mergeCell ref="CS128:CY128"/>
    <mergeCell ref="BX125:CD125"/>
    <mergeCell ref="BX128:CD128"/>
    <mergeCell ref="BX127:CD127"/>
    <mergeCell ref="BX126:CD126"/>
    <mergeCell ref="BX131:CD131"/>
    <mergeCell ref="B165:W165"/>
    <mergeCell ref="AS172:AY172"/>
    <mergeCell ref="BB117:CY117"/>
    <mergeCell ref="BB119:CY119"/>
    <mergeCell ref="AS170:AY170"/>
    <mergeCell ref="AS171:AY171"/>
    <mergeCell ref="AS168:AY168"/>
    <mergeCell ref="AS169:AY169"/>
    <mergeCell ref="AS166:AY166"/>
    <mergeCell ref="AS167:AY167"/>
    <mergeCell ref="BB120:CK120"/>
    <mergeCell ref="B171:W171"/>
    <mergeCell ref="X171:AD171"/>
    <mergeCell ref="AE171:AK171"/>
    <mergeCell ref="AL171:AR171"/>
    <mergeCell ref="B172:W172"/>
    <mergeCell ref="X172:AD172"/>
    <mergeCell ref="AE172:AK172"/>
    <mergeCell ref="AL172:AR172"/>
    <mergeCell ref="CE122:CK122"/>
    <mergeCell ref="CL122:CR122"/>
    <mergeCell ref="CS122:CY122"/>
    <mergeCell ref="BB125:BE125"/>
    <mergeCell ref="BB121:BI121"/>
    <mergeCell ref="BB122:BI122"/>
    <mergeCell ref="BB123:BI123"/>
    <mergeCell ref="BB128:BE128"/>
    <mergeCell ref="BF128:BI128"/>
    <mergeCell ref="BJ128:BP128"/>
    <mergeCell ref="BQ128:BW128"/>
    <mergeCell ref="BB127:BE127"/>
    <mergeCell ref="BF127:BI127"/>
    <mergeCell ref="DB121:DW121"/>
    <mergeCell ref="CL121:CR121"/>
    <mergeCell ref="CS121:CY121"/>
    <mergeCell ref="DB123:DW123"/>
    <mergeCell ref="CL120:CY120"/>
    <mergeCell ref="ES122:EY122"/>
    <mergeCell ref="DB120:DW120"/>
    <mergeCell ref="BJ121:BP121"/>
    <mergeCell ref="BQ121:BW121"/>
    <mergeCell ref="BX121:CD121"/>
    <mergeCell ref="CE121:CK121"/>
    <mergeCell ref="BJ122:BP122"/>
    <mergeCell ref="BQ122:BW122"/>
    <mergeCell ref="ES126:EY126"/>
    <mergeCell ref="DB124:DW124"/>
    <mergeCell ref="DX124:ED124"/>
    <mergeCell ref="EE124:EK124"/>
    <mergeCell ref="EL124:ER124"/>
    <mergeCell ref="ES124:EY124"/>
    <mergeCell ref="EL125:ER125"/>
    <mergeCell ref="BQ125:BW125"/>
    <mergeCell ref="BX123:CD123"/>
    <mergeCell ref="BJ123:BP123"/>
    <mergeCell ref="BQ123:BW123"/>
    <mergeCell ref="BX122:CD122"/>
    <mergeCell ref="BJ126:BP126"/>
    <mergeCell ref="BQ126:BW126"/>
    <mergeCell ref="BJ125:BP125"/>
    <mergeCell ref="CS125:CY125"/>
    <mergeCell ref="DX123:ED123"/>
    <mergeCell ref="EE123:EK123"/>
    <mergeCell ref="EL123:ER123"/>
    <mergeCell ref="BX130:CD130"/>
    <mergeCell ref="CS136:CY136"/>
    <mergeCell ref="CL146:CR146"/>
    <mergeCell ref="CS146:CY146"/>
    <mergeCell ref="CL148:CR148"/>
    <mergeCell ref="CS148:CY148"/>
    <mergeCell ref="CE128:CK128"/>
    <mergeCell ref="CE127:CK127"/>
    <mergeCell ref="CE126:CK126"/>
    <mergeCell ref="CL130:CR130"/>
    <mergeCell ref="CS130:CY130"/>
    <mergeCell ref="CE131:CK131"/>
    <mergeCell ref="CL131:CR131"/>
    <mergeCell ref="CS131:CY131"/>
    <mergeCell ref="CE130:CK130"/>
    <mergeCell ref="CL134:CR134"/>
    <mergeCell ref="CS134:CY134"/>
    <mergeCell ref="CL136:CR136"/>
    <mergeCell ref="BX169:CD169"/>
    <mergeCell ref="CE169:CK169"/>
    <mergeCell ref="DB126:DW126"/>
    <mergeCell ref="DX126:ED126"/>
    <mergeCell ref="EE126:EK126"/>
    <mergeCell ref="EL126:ER126"/>
    <mergeCell ref="CL126:CR126"/>
    <mergeCell ref="CS126:CY126"/>
    <mergeCell ref="CE163:CK163"/>
    <mergeCell ref="CL166:CR166"/>
    <mergeCell ref="CS166:CY166"/>
    <mergeCell ref="EL129:ER129"/>
    <mergeCell ref="CL158:CR158"/>
    <mergeCell ref="DB174:EY174"/>
    <mergeCell ref="DB175:EY175"/>
    <mergeCell ref="CL140:CR140"/>
    <mergeCell ref="CS140:CY140"/>
    <mergeCell ref="CE135:CK135"/>
    <mergeCell ref="CL135:CR135"/>
    <mergeCell ref="CS135:CY135"/>
    <mergeCell ref="CL142:CR142"/>
    <mergeCell ref="CS142:CY142"/>
    <mergeCell ref="CS158:CY158"/>
    <mergeCell ref="CE164:CK164"/>
    <mergeCell ref="CL164:CR164"/>
    <mergeCell ref="CS164:CY164"/>
    <mergeCell ref="BX163:CD163"/>
    <mergeCell ref="CL167:CR167"/>
    <mergeCell ref="CS167:CY167"/>
    <mergeCell ref="CL168:CR168"/>
    <mergeCell ref="DB127:DW127"/>
    <mergeCell ref="CS127:CY127"/>
    <mergeCell ref="DB177:DW177"/>
    <mergeCell ref="DX177:ED177"/>
    <mergeCell ref="EE177:EK177"/>
    <mergeCell ref="EL177:ER177"/>
    <mergeCell ref="ES177:EY177"/>
    <mergeCell ref="ES128:EY128"/>
    <mergeCell ref="DB129:DW129"/>
    <mergeCell ref="DX129:ED129"/>
    <mergeCell ref="EE129:EK129"/>
    <mergeCell ref="CL124:CR124"/>
    <mergeCell ref="DB125:DW125"/>
    <mergeCell ref="DX125:ED125"/>
    <mergeCell ref="EE125:EK125"/>
    <mergeCell ref="DX127:ED127"/>
    <mergeCell ref="CL127:CR127"/>
    <mergeCell ref="BB129:BE129"/>
    <mergeCell ref="BF129:BI129"/>
    <mergeCell ref="BJ129:BP129"/>
    <mergeCell ref="BQ129:BW129"/>
    <mergeCell ref="BX129:CD129"/>
    <mergeCell ref="CE129:CK129"/>
    <mergeCell ref="CL129:CR129"/>
    <mergeCell ref="CS129:CY129"/>
    <mergeCell ref="BB134:BE134"/>
    <mergeCell ref="BF134:BI134"/>
    <mergeCell ref="BJ134:BP134"/>
    <mergeCell ref="BQ134:BW134"/>
    <mergeCell ref="BX134:CD134"/>
    <mergeCell ref="CE134:CK134"/>
    <mergeCell ref="CL132:CR132"/>
    <mergeCell ref="CS132:CY132"/>
    <mergeCell ref="BB133:BE133"/>
    <mergeCell ref="BF133:BI133"/>
    <mergeCell ref="BJ133:BP133"/>
    <mergeCell ref="BQ133:BW133"/>
    <mergeCell ref="BX133:CD133"/>
    <mergeCell ref="CE133:CK133"/>
    <mergeCell ref="CL133:CR133"/>
    <mergeCell ref="CS133:CY133"/>
    <mergeCell ref="BB132:BE132"/>
    <mergeCell ref="BF132:BI132"/>
    <mergeCell ref="BJ132:BP132"/>
    <mergeCell ref="BQ132:BW132"/>
    <mergeCell ref="BX132:CD132"/>
    <mergeCell ref="CE132:CK132"/>
    <mergeCell ref="BB137:BE137"/>
    <mergeCell ref="BF137:BI137"/>
    <mergeCell ref="BJ137:BP137"/>
    <mergeCell ref="BQ137:BW137"/>
    <mergeCell ref="BX137:CD137"/>
    <mergeCell ref="CE137:CK137"/>
    <mergeCell ref="CL137:CR137"/>
    <mergeCell ref="CS137:CY137"/>
    <mergeCell ref="BB136:BE136"/>
    <mergeCell ref="BF136:BI136"/>
    <mergeCell ref="BJ136:BP136"/>
    <mergeCell ref="BQ136:BW136"/>
    <mergeCell ref="BX136:CD136"/>
    <mergeCell ref="CE136:CK136"/>
    <mergeCell ref="BB135:BE135"/>
    <mergeCell ref="BF135:BI135"/>
    <mergeCell ref="BJ135:BP135"/>
    <mergeCell ref="BQ135:BW135"/>
    <mergeCell ref="BX135:CD135"/>
    <mergeCell ref="BB140:BE140"/>
    <mergeCell ref="BF140:BI140"/>
    <mergeCell ref="BJ140:BP140"/>
    <mergeCell ref="BQ140:BW140"/>
    <mergeCell ref="BX140:CD140"/>
    <mergeCell ref="CE140:CK140"/>
    <mergeCell ref="CL138:CR138"/>
    <mergeCell ref="CS138:CY138"/>
    <mergeCell ref="BB139:BE139"/>
    <mergeCell ref="BF139:BI139"/>
    <mergeCell ref="BJ139:BP139"/>
    <mergeCell ref="BQ139:BW139"/>
    <mergeCell ref="BX139:CD139"/>
    <mergeCell ref="CE139:CK139"/>
    <mergeCell ref="CL139:CR139"/>
    <mergeCell ref="CS139:CY139"/>
    <mergeCell ref="BB138:BE138"/>
    <mergeCell ref="BF138:BI138"/>
    <mergeCell ref="BJ138:BP138"/>
    <mergeCell ref="BQ138:BW138"/>
    <mergeCell ref="BX138:CD138"/>
    <mergeCell ref="CE138:CK138"/>
    <mergeCell ref="BB143:BE143"/>
    <mergeCell ref="BF143:BI143"/>
    <mergeCell ref="BJ143:BP143"/>
    <mergeCell ref="BQ143:BW143"/>
    <mergeCell ref="BX143:CD143"/>
    <mergeCell ref="CE143:CK143"/>
    <mergeCell ref="CL143:CR143"/>
    <mergeCell ref="CS143:CY143"/>
    <mergeCell ref="BB142:BE142"/>
    <mergeCell ref="BF142:BI142"/>
    <mergeCell ref="BJ142:BP142"/>
    <mergeCell ref="BQ142:BW142"/>
    <mergeCell ref="BX142:CD142"/>
    <mergeCell ref="CE142:CK142"/>
    <mergeCell ref="BB141:BE141"/>
    <mergeCell ref="BF141:BI141"/>
    <mergeCell ref="BJ141:BP141"/>
    <mergeCell ref="BQ141:BW141"/>
    <mergeCell ref="BX141:CD141"/>
    <mergeCell ref="CE141:CK141"/>
    <mergeCell ref="CL141:CR141"/>
    <mergeCell ref="CS141:CY141"/>
    <mergeCell ref="BB146:BE146"/>
    <mergeCell ref="BF146:BI146"/>
    <mergeCell ref="BJ146:BP146"/>
    <mergeCell ref="BQ146:BW146"/>
    <mergeCell ref="BX146:CD146"/>
    <mergeCell ref="CE146:CK146"/>
    <mergeCell ref="CL144:CR144"/>
    <mergeCell ref="CS144:CY144"/>
    <mergeCell ref="BB145:BE145"/>
    <mergeCell ref="BF145:BI145"/>
    <mergeCell ref="BJ145:BP145"/>
    <mergeCell ref="BQ145:BW145"/>
    <mergeCell ref="BX145:CD145"/>
    <mergeCell ref="CE145:CK145"/>
    <mergeCell ref="CL145:CR145"/>
    <mergeCell ref="CS145:CY145"/>
    <mergeCell ref="BB144:BE144"/>
    <mergeCell ref="BF144:BI144"/>
    <mergeCell ref="BJ144:BP144"/>
    <mergeCell ref="BQ144:BW144"/>
    <mergeCell ref="BX144:CD144"/>
    <mergeCell ref="CE144:CK144"/>
    <mergeCell ref="BB149:BE149"/>
    <mergeCell ref="BF149:BI149"/>
    <mergeCell ref="BJ149:BP149"/>
    <mergeCell ref="BQ149:BW149"/>
    <mergeCell ref="BX149:CD149"/>
    <mergeCell ref="CE149:CK149"/>
    <mergeCell ref="CL149:CR149"/>
    <mergeCell ref="CS149:CY149"/>
    <mergeCell ref="BB148:BE148"/>
    <mergeCell ref="BF148:BI148"/>
    <mergeCell ref="BJ148:BP148"/>
    <mergeCell ref="BQ148:BW148"/>
    <mergeCell ref="BX148:CD148"/>
    <mergeCell ref="CE148:CK148"/>
    <mergeCell ref="CL152:CR152"/>
    <mergeCell ref="CS152:CY152"/>
    <mergeCell ref="BB147:BE147"/>
    <mergeCell ref="BF147:BI147"/>
    <mergeCell ref="BJ147:BP147"/>
    <mergeCell ref="BQ147:BW147"/>
    <mergeCell ref="BX147:CD147"/>
    <mergeCell ref="CE147:CK147"/>
    <mergeCell ref="CL147:CR147"/>
    <mergeCell ref="CS147:CY147"/>
    <mergeCell ref="BB152:BE152"/>
    <mergeCell ref="BF152:BI152"/>
    <mergeCell ref="BJ152:BP152"/>
    <mergeCell ref="BQ152:BW152"/>
    <mergeCell ref="BX152:CD152"/>
    <mergeCell ref="CE152:CK152"/>
    <mergeCell ref="CL150:CR150"/>
    <mergeCell ref="CS150:CY150"/>
    <mergeCell ref="BB151:BE151"/>
    <mergeCell ref="BF151:BI151"/>
    <mergeCell ref="BJ151:BP151"/>
    <mergeCell ref="BQ151:BW151"/>
    <mergeCell ref="BX151:CD151"/>
    <mergeCell ref="CE151:CK151"/>
    <mergeCell ref="CL151:CR151"/>
    <mergeCell ref="CS151:CY151"/>
    <mergeCell ref="BB150:BE150"/>
    <mergeCell ref="BF150:BI150"/>
    <mergeCell ref="BJ150:BP150"/>
    <mergeCell ref="BQ150:BW150"/>
    <mergeCell ref="BX150:CD150"/>
    <mergeCell ref="CE150:CK150"/>
    <mergeCell ref="CL154:CR154"/>
    <mergeCell ref="CS154:CY154"/>
    <mergeCell ref="BB155:BE155"/>
    <mergeCell ref="BF155:BI155"/>
    <mergeCell ref="BJ155:BP155"/>
    <mergeCell ref="BQ155:BW155"/>
    <mergeCell ref="BX155:CD155"/>
    <mergeCell ref="CE155:CK155"/>
    <mergeCell ref="CL155:CR155"/>
    <mergeCell ref="CS155:CY155"/>
    <mergeCell ref="BB154:BE154"/>
    <mergeCell ref="BF154:BI154"/>
    <mergeCell ref="BJ154:BP154"/>
    <mergeCell ref="BQ154:BW154"/>
    <mergeCell ref="BX154:CD154"/>
    <mergeCell ref="CE154:CK154"/>
    <mergeCell ref="BB153:BE153"/>
    <mergeCell ref="BF153:BI153"/>
    <mergeCell ref="BJ153:BP153"/>
    <mergeCell ref="BQ153:BW153"/>
    <mergeCell ref="BX153:CD153"/>
    <mergeCell ref="CE153:CK153"/>
    <mergeCell ref="CL153:CR153"/>
    <mergeCell ref="CS153:CY153"/>
    <mergeCell ref="BB158:BE158"/>
    <mergeCell ref="BF158:BI158"/>
    <mergeCell ref="BJ158:BP158"/>
    <mergeCell ref="BQ158:BW158"/>
    <mergeCell ref="BX158:CD158"/>
    <mergeCell ref="CE158:CK158"/>
    <mergeCell ref="CL156:CR156"/>
    <mergeCell ref="CS156:CY156"/>
    <mergeCell ref="BB157:BE157"/>
    <mergeCell ref="BF157:BI157"/>
    <mergeCell ref="BJ157:BP157"/>
    <mergeCell ref="BQ157:BW157"/>
    <mergeCell ref="BX157:CD157"/>
    <mergeCell ref="CE157:CK157"/>
    <mergeCell ref="CL157:CR157"/>
    <mergeCell ref="CS157:CY157"/>
    <mergeCell ref="BB156:BE156"/>
    <mergeCell ref="BF156:BI156"/>
    <mergeCell ref="BJ156:BP156"/>
    <mergeCell ref="BQ156:BW156"/>
    <mergeCell ref="BX156:CD156"/>
    <mergeCell ref="CE156:CK156"/>
    <mergeCell ref="BB161:BE161"/>
    <mergeCell ref="BF161:BI161"/>
    <mergeCell ref="BJ161:BP161"/>
    <mergeCell ref="BQ161:BW161"/>
    <mergeCell ref="BX161:CD161"/>
    <mergeCell ref="CE161:CK161"/>
    <mergeCell ref="CL161:CR161"/>
    <mergeCell ref="CS161:CY161"/>
    <mergeCell ref="BB162:BE162"/>
    <mergeCell ref="CL159:CR159"/>
    <mergeCell ref="CS159:CY159"/>
    <mergeCell ref="BB160:BE160"/>
    <mergeCell ref="BF160:BI160"/>
    <mergeCell ref="BJ160:BP160"/>
    <mergeCell ref="BQ160:BW160"/>
    <mergeCell ref="BX160:CD160"/>
    <mergeCell ref="CE160:CK160"/>
    <mergeCell ref="CL160:CR160"/>
    <mergeCell ref="CS160:CY160"/>
    <mergeCell ref="BQ159:BW159"/>
    <mergeCell ref="BX159:CD159"/>
    <mergeCell ref="CE159:CK159"/>
    <mergeCell ref="BB164:BE164"/>
    <mergeCell ref="BF164:BI164"/>
    <mergeCell ref="BJ164:BP164"/>
    <mergeCell ref="BQ164:BW164"/>
    <mergeCell ref="BB163:BE163"/>
    <mergeCell ref="BF163:BI163"/>
    <mergeCell ref="BJ163:BP163"/>
    <mergeCell ref="BQ163:BW163"/>
    <mergeCell ref="BF162:BI162"/>
    <mergeCell ref="BJ162:BP162"/>
    <mergeCell ref="BQ162:BW162"/>
    <mergeCell ref="BX162:CD162"/>
    <mergeCell ref="CE162:CK162"/>
    <mergeCell ref="CL162:CR162"/>
    <mergeCell ref="CS162:CY162"/>
    <mergeCell ref="CS172:CY172"/>
    <mergeCell ref="CL169:CR169"/>
    <mergeCell ref="CS169:CY169"/>
    <mergeCell ref="BB167:BE167"/>
    <mergeCell ref="BF167:BI167"/>
    <mergeCell ref="BJ169:BP169"/>
    <mergeCell ref="BQ169:BW169"/>
    <mergeCell ref="BB170:BE170"/>
    <mergeCell ref="BF170:BI170"/>
    <mergeCell ref="BB168:BE168"/>
    <mergeCell ref="BF168:BI168"/>
    <mergeCell ref="BJ168:BP168"/>
    <mergeCell ref="BQ168:BW168"/>
    <mergeCell ref="BX168:CD168"/>
    <mergeCell ref="CE168:CK168"/>
    <mergeCell ref="BX167:CD167"/>
    <mergeCell ref="CE167:CK167"/>
    <mergeCell ref="CS168:CY168"/>
    <mergeCell ref="BB172:BE172"/>
    <mergeCell ref="BF172:BI172"/>
    <mergeCell ref="BJ172:BP172"/>
    <mergeCell ref="BQ172:BW172"/>
    <mergeCell ref="EL131:ER131"/>
    <mergeCell ref="ES131:EY131"/>
    <mergeCell ref="DB130:DW130"/>
    <mergeCell ref="DX130:ED130"/>
    <mergeCell ref="EE130:EK130"/>
    <mergeCell ref="EL130:ER130"/>
    <mergeCell ref="BF165:BI165"/>
    <mergeCell ref="EE135:EK135"/>
    <mergeCell ref="EL135:ER135"/>
    <mergeCell ref="ES135:EY135"/>
    <mergeCell ref="DB134:DW134"/>
    <mergeCell ref="DX134:ED134"/>
    <mergeCell ref="EE134:EK134"/>
    <mergeCell ref="EL134:ER134"/>
    <mergeCell ref="ES140:EY140"/>
    <mergeCell ref="DB141:DW141"/>
    <mergeCell ref="DX141:ED141"/>
    <mergeCell ref="EE141:EK141"/>
    <mergeCell ref="EL141:ER141"/>
    <mergeCell ref="ES141:EY141"/>
    <mergeCell ref="DB140:DW140"/>
    <mergeCell ref="DX140:ED140"/>
    <mergeCell ref="CL165:CR165"/>
    <mergeCell ref="CS165:CY165"/>
    <mergeCell ref="BJ165:BP165"/>
    <mergeCell ref="BF159:BI159"/>
    <mergeCell ref="BJ159:BP159"/>
    <mergeCell ref="BQ165:BW165"/>
    <mergeCell ref="BX164:CD164"/>
    <mergeCell ref="CL170:CR170"/>
    <mergeCell ref="CS170:CY170"/>
    <mergeCell ref="BB166:BE166"/>
    <mergeCell ref="BF166:BI166"/>
    <mergeCell ref="BJ166:BP166"/>
    <mergeCell ref="BQ166:BW166"/>
    <mergeCell ref="BJ167:BP167"/>
    <mergeCell ref="BQ167:BW167"/>
    <mergeCell ref="BX166:CD166"/>
    <mergeCell ref="CE166:CK166"/>
    <mergeCell ref="ES136:EY136"/>
    <mergeCell ref="DB137:DW137"/>
    <mergeCell ref="DX137:ED137"/>
    <mergeCell ref="EE137:EK137"/>
    <mergeCell ref="EL137:ER137"/>
    <mergeCell ref="ES137:EY137"/>
    <mergeCell ref="DB136:DW136"/>
    <mergeCell ref="DX136:ED136"/>
    <mergeCell ref="EE136:EK136"/>
    <mergeCell ref="EL136:ER136"/>
    <mergeCell ref="BB169:BE169"/>
    <mergeCell ref="BF169:BI169"/>
    <mergeCell ref="BJ170:BP170"/>
    <mergeCell ref="BQ170:BW170"/>
    <mergeCell ref="BX170:CD170"/>
    <mergeCell ref="CE170:CK170"/>
    <mergeCell ref="BB165:BE165"/>
    <mergeCell ref="BB159:BE159"/>
    <mergeCell ref="BX165:CD165"/>
    <mergeCell ref="CE165:CK165"/>
    <mergeCell ref="CL163:CR163"/>
    <mergeCell ref="CS163:CY163"/>
    <mergeCell ref="ES142:EY142"/>
    <mergeCell ref="DB143:DW143"/>
    <mergeCell ref="DX143:ED143"/>
    <mergeCell ref="EE143:EK143"/>
    <mergeCell ref="EL143:ER143"/>
    <mergeCell ref="ES143:EY143"/>
    <mergeCell ref="DB142:DW142"/>
    <mergeCell ref="DX142:ED142"/>
    <mergeCell ref="EE142:EK142"/>
    <mergeCell ref="EL142:ER142"/>
    <mergeCell ref="ES129:EY129"/>
    <mergeCell ref="DB128:DW128"/>
    <mergeCell ref="DX128:ED128"/>
    <mergeCell ref="EE128:EK128"/>
    <mergeCell ref="EL128:ER128"/>
    <mergeCell ref="ES130:EY130"/>
    <mergeCell ref="DB131:DW131"/>
    <mergeCell ref="DX131:ED131"/>
    <mergeCell ref="EE131:EK131"/>
    <mergeCell ref="ES134:EY134"/>
    <mergeCell ref="DB135:DW135"/>
    <mergeCell ref="DX135:ED135"/>
    <mergeCell ref="ES132:EY132"/>
    <mergeCell ref="DB133:DW133"/>
    <mergeCell ref="DX133:ED133"/>
    <mergeCell ref="EE133:EK133"/>
    <mergeCell ref="EL133:ER133"/>
    <mergeCell ref="ES133:EY133"/>
    <mergeCell ref="DB132:DW132"/>
    <mergeCell ref="DX132:ED132"/>
    <mergeCell ref="EE132:EK132"/>
    <mergeCell ref="EL132:ER132"/>
    <mergeCell ref="ES146:EY146"/>
    <mergeCell ref="DB147:DW147"/>
    <mergeCell ref="DX147:ED147"/>
    <mergeCell ref="EE147:EK147"/>
    <mergeCell ref="EL147:ER147"/>
    <mergeCell ref="ES147:EY147"/>
    <mergeCell ref="DB146:DW146"/>
    <mergeCell ref="DX146:ED146"/>
    <mergeCell ref="EE146:EK146"/>
    <mergeCell ref="EL146:ER146"/>
    <mergeCell ref="EE140:EK140"/>
    <mergeCell ref="EL140:ER140"/>
    <mergeCell ref="ES138:EY138"/>
    <mergeCell ref="DB139:DW139"/>
    <mergeCell ref="DX139:ED139"/>
    <mergeCell ref="EE139:EK139"/>
    <mergeCell ref="EL139:ER139"/>
    <mergeCell ref="ES139:EY139"/>
    <mergeCell ref="DB138:DW138"/>
    <mergeCell ref="DX138:ED138"/>
    <mergeCell ref="EE138:EK138"/>
    <mergeCell ref="EL138:ER138"/>
    <mergeCell ref="ES144:EY144"/>
    <mergeCell ref="DB145:DW145"/>
    <mergeCell ref="DX145:ED145"/>
    <mergeCell ref="EE145:EK145"/>
    <mergeCell ref="EL145:ER145"/>
    <mergeCell ref="ES145:EY145"/>
    <mergeCell ref="DB144:DW144"/>
    <mergeCell ref="DX144:ED144"/>
    <mergeCell ref="EE144:EK144"/>
    <mergeCell ref="EL144:ER144"/>
    <mergeCell ref="ES150:EY150"/>
    <mergeCell ref="DB151:DW151"/>
    <mergeCell ref="DX151:ED151"/>
    <mergeCell ref="EE151:EK151"/>
    <mergeCell ref="EL151:ER151"/>
    <mergeCell ref="ES151:EY151"/>
    <mergeCell ref="DB150:DW150"/>
    <mergeCell ref="DX150:ED150"/>
    <mergeCell ref="EE150:EK150"/>
    <mergeCell ref="EL150:ER150"/>
    <mergeCell ref="ES148:EY148"/>
    <mergeCell ref="DB149:DW149"/>
    <mergeCell ref="DX149:ED149"/>
    <mergeCell ref="EE149:EK149"/>
    <mergeCell ref="EL149:ER149"/>
    <mergeCell ref="ES149:EY149"/>
    <mergeCell ref="DB148:DW148"/>
    <mergeCell ref="DX148:ED148"/>
    <mergeCell ref="EE148:EK148"/>
    <mergeCell ref="EL148:ER148"/>
    <mergeCell ref="ES154:EY154"/>
    <mergeCell ref="DB155:DW155"/>
    <mergeCell ref="DX155:ED155"/>
    <mergeCell ref="EE155:EK155"/>
    <mergeCell ref="EL155:ER155"/>
    <mergeCell ref="ES155:EY155"/>
    <mergeCell ref="DB154:DW154"/>
    <mergeCell ref="DX154:ED154"/>
    <mergeCell ref="EE154:EK154"/>
    <mergeCell ref="EL154:ER154"/>
    <mergeCell ref="ES152:EY152"/>
    <mergeCell ref="DB153:DW153"/>
    <mergeCell ref="DX153:ED153"/>
    <mergeCell ref="EE153:EK153"/>
    <mergeCell ref="EL153:ER153"/>
    <mergeCell ref="ES153:EY153"/>
    <mergeCell ref="DB152:DW152"/>
    <mergeCell ref="DX152:ED152"/>
    <mergeCell ref="EE152:EK152"/>
    <mergeCell ref="EL152:ER152"/>
    <mergeCell ref="DB160:DW160"/>
    <mergeCell ref="DX160:ED160"/>
    <mergeCell ref="EE160:EK160"/>
    <mergeCell ref="EL160:ER160"/>
    <mergeCell ref="DB159:DW159"/>
    <mergeCell ref="DX159:ED159"/>
    <mergeCell ref="EE159:EK159"/>
    <mergeCell ref="EL159:ER159"/>
    <mergeCell ref="ES159:EY159"/>
    <mergeCell ref="DB158:DW158"/>
    <mergeCell ref="DX158:ED158"/>
    <mergeCell ref="EE158:EK158"/>
    <mergeCell ref="EL158:ER158"/>
    <mergeCell ref="ES158:EY158"/>
    <mergeCell ref="ES160:EY160"/>
    <mergeCell ref="ES156:EY156"/>
    <mergeCell ref="DB157:DW157"/>
    <mergeCell ref="DX157:ED157"/>
    <mergeCell ref="EE157:EK157"/>
    <mergeCell ref="EL157:ER157"/>
    <mergeCell ref="ES157:EY157"/>
    <mergeCell ref="DB156:DW156"/>
    <mergeCell ref="DX156:ED156"/>
    <mergeCell ref="EE156:EK156"/>
    <mergeCell ref="EL156:ER156"/>
    <mergeCell ref="ES165:EY165"/>
    <mergeCell ref="DB164:DW164"/>
    <mergeCell ref="DX164:ED164"/>
    <mergeCell ref="EE164:EK164"/>
    <mergeCell ref="EL164:ER164"/>
    <mergeCell ref="ES164:EY164"/>
    <mergeCell ref="DB163:DW163"/>
    <mergeCell ref="DX163:ED163"/>
    <mergeCell ref="EE163:EK163"/>
    <mergeCell ref="EL163:ER163"/>
    <mergeCell ref="ES163:EY163"/>
    <mergeCell ref="DB162:DW162"/>
    <mergeCell ref="DX162:ED162"/>
    <mergeCell ref="EE162:EK162"/>
    <mergeCell ref="EL162:ER162"/>
    <mergeCell ref="ES162:EY162"/>
    <mergeCell ref="DB161:DW161"/>
    <mergeCell ref="DX161:ED161"/>
    <mergeCell ref="EE161:EK161"/>
    <mergeCell ref="EL161:ER161"/>
    <mergeCell ref="ES161:EY161"/>
    <mergeCell ref="DB170:DW170"/>
    <mergeCell ref="DX170:ED170"/>
    <mergeCell ref="EE170:EK170"/>
    <mergeCell ref="EL170:ER170"/>
    <mergeCell ref="DB166:DW166"/>
    <mergeCell ref="DX166:ED166"/>
    <mergeCell ref="EE166:EK166"/>
    <mergeCell ref="EL166:ER166"/>
    <mergeCell ref="DB169:DW169"/>
    <mergeCell ref="DX169:ED169"/>
    <mergeCell ref="EE169:EK169"/>
    <mergeCell ref="EL169:ER169"/>
    <mergeCell ref="DB167:DW167"/>
    <mergeCell ref="DX167:ED167"/>
    <mergeCell ref="DB165:DW165"/>
    <mergeCell ref="DX165:ED165"/>
    <mergeCell ref="EE165:EK165"/>
    <mergeCell ref="EL165:ER165"/>
    <mergeCell ref="EE167:EK167"/>
    <mergeCell ref="EL167:ER167"/>
    <mergeCell ref="ES166:EY166"/>
    <mergeCell ref="FY123:GE123"/>
    <mergeCell ref="FC117:GZ117"/>
    <mergeCell ref="FC119:GZ119"/>
    <mergeCell ref="FC120:GL120"/>
    <mergeCell ref="GM120:GZ120"/>
    <mergeCell ref="ES119:EY119"/>
    <mergeCell ref="ES120:EY120"/>
    <mergeCell ref="DB172:DW172"/>
    <mergeCell ref="DX172:ED172"/>
    <mergeCell ref="EE172:EK172"/>
    <mergeCell ref="EL172:ER172"/>
    <mergeCell ref="ES170:EY170"/>
    <mergeCell ref="DB171:DW171"/>
    <mergeCell ref="DX171:ED171"/>
    <mergeCell ref="EE171:EK171"/>
    <mergeCell ref="EL171:ER171"/>
    <mergeCell ref="ES171:EY171"/>
    <mergeCell ref="GT125:GZ125"/>
    <mergeCell ref="FC123:FJ123"/>
    <mergeCell ref="FK123:FQ123"/>
    <mergeCell ref="FR123:FX123"/>
    <mergeCell ref="FC124:FF124"/>
    <mergeCell ref="ES168:EY168"/>
    <mergeCell ref="ES167:EY167"/>
    <mergeCell ref="ES169:EY169"/>
    <mergeCell ref="DB168:DW168"/>
    <mergeCell ref="DX168:ED168"/>
    <mergeCell ref="EE168:EK168"/>
    <mergeCell ref="EL168:ER168"/>
    <mergeCell ref="FK124:FQ124"/>
    <mergeCell ref="FR124:FX124"/>
    <mergeCell ref="GF124:GL124"/>
    <mergeCell ref="GM124:GS124"/>
    <mergeCell ref="GT124:GZ124"/>
    <mergeCell ref="GM128:GS128"/>
    <mergeCell ref="GT128:GZ128"/>
    <mergeCell ref="GF123:GL123"/>
    <mergeCell ref="GM123:GS123"/>
    <mergeCell ref="GT123:GZ123"/>
    <mergeCell ref="FR122:FX122"/>
    <mergeCell ref="FY122:GE122"/>
    <mergeCell ref="GF122:GL122"/>
    <mergeCell ref="GM122:GS122"/>
    <mergeCell ref="GM125:GS125"/>
    <mergeCell ref="GF121:GL121"/>
    <mergeCell ref="GM121:GS121"/>
    <mergeCell ref="GT122:GZ122"/>
    <mergeCell ref="GT121:GZ121"/>
    <mergeCell ref="GM126:GS126"/>
    <mergeCell ref="GT126:GZ126"/>
    <mergeCell ref="FC127:FF127"/>
    <mergeCell ref="FG127:FJ127"/>
    <mergeCell ref="FK127:FQ127"/>
    <mergeCell ref="FR127:FX127"/>
    <mergeCell ref="FY127:GE127"/>
    <mergeCell ref="GF127:GL127"/>
    <mergeCell ref="GM127:GS127"/>
    <mergeCell ref="GT127:GZ127"/>
    <mergeCell ref="FC126:FF126"/>
    <mergeCell ref="FG126:FJ126"/>
    <mergeCell ref="FK126:FQ126"/>
    <mergeCell ref="FR126:FX126"/>
    <mergeCell ref="FY126:GE126"/>
    <mergeCell ref="GF126:GL126"/>
    <mergeCell ref="FK125:FQ125"/>
    <mergeCell ref="FR125:FX125"/>
    <mergeCell ref="FY125:GE125"/>
    <mergeCell ref="GF125:GL125"/>
    <mergeCell ref="GM134:GS134"/>
    <mergeCell ref="GT134:GZ134"/>
    <mergeCell ref="FC128:FF128"/>
    <mergeCell ref="FG128:FJ128"/>
    <mergeCell ref="FK128:FQ128"/>
    <mergeCell ref="FR128:FX128"/>
    <mergeCell ref="FY128:GE128"/>
    <mergeCell ref="GF128:GL128"/>
    <mergeCell ref="FC129:FF129"/>
    <mergeCell ref="FG129:FJ129"/>
    <mergeCell ref="FK129:FQ129"/>
    <mergeCell ref="FR129:FX129"/>
    <mergeCell ref="FY129:GE129"/>
    <mergeCell ref="GF129:GL129"/>
    <mergeCell ref="GM129:GS129"/>
    <mergeCell ref="GT129:GZ129"/>
    <mergeCell ref="FC134:FF134"/>
    <mergeCell ref="FG134:FJ134"/>
    <mergeCell ref="FC132:FF132"/>
    <mergeCell ref="FG132:FJ132"/>
    <mergeCell ref="FK132:FQ132"/>
    <mergeCell ref="FR132:FX132"/>
    <mergeCell ref="FY132:GE132"/>
    <mergeCell ref="GF132:GL132"/>
    <mergeCell ref="FC131:FF131"/>
    <mergeCell ref="FG131:FJ131"/>
    <mergeCell ref="FK131:FQ131"/>
    <mergeCell ref="FR131:FX131"/>
    <mergeCell ref="FY131:GE131"/>
    <mergeCell ref="GF131:GL131"/>
    <mergeCell ref="GM131:GS131"/>
    <mergeCell ref="GT131:GZ131"/>
    <mergeCell ref="FC130:FF130"/>
    <mergeCell ref="FG130:FJ130"/>
    <mergeCell ref="FK130:FQ130"/>
    <mergeCell ref="FR130:FX130"/>
    <mergeCell ref="FY130:GE130"/>
    <mergeCell ref="GF130:GL130"/>
    <mergeCell ref="GM130:GS130"/>
    <mergeCell ref="GT130:GZ130"/>
    <mergeCell ref="GM136:GS136"/>
    <mergeCell ref="GT136:GZ136"/>
    <mergeCell ref="FC137:FF137"/>
    <mergeCell ref="FG137:FJ137"/>
    <mergeCell ref="FK137:FQ137"/>
    <mergeCell ref="FR137:FX137"/>
    <mergeCell ref="FY137:GE137"/>
    <mergeCell ref="GF137:GL137"/>
    <mergeCell ref="GM137:GS137"/>
    <mergeCell ref="GT137:GZ137"/>
    <mergeCell ref="FC136:FF136"/>
    <mergeCell ref="FG136:FJ136"/>
    <mergeCell ref="FK136:FQ136"/>
    <mergeCell ref="FR136:FX136"/>
    <mergeCell ref="FY136:GE136"/>
    <mergeCell ref="GF136:GL136"/>
    <mergeCell ref="FK134:FQ134"/>
    <mergeCell ref="FR134:FX134"/>
    <mergeCell ref="FY134:GE134"/>
    <mergeCell ref="GF134:GL134"/>
    <mergeCell ref="GM132:GS132"/>
    <mergeCell ref="GT132:GZ132"/>
    <mergeCell ref="FC133:FF133"/>
    <mergeCell ref="FG133:FJ133"/>
    <mergeCell ref="FK133:FQ133"/>
    <mergeCell ref="FR133:FX133"/>
    <mergeCell ref="FY133:GE133"/>
    <mergeCell ref="GF133:GL133"/>
    <mergeCell ref="GM133:GS133"/>
    <mergeCell ref="GT133:GZ133"/>
    <mergeCell ref="GM140:GS140"/>
    <mergeCell ref="GT140:GZ140"/>
    <mergeCell ref="GM146:GS146"/>
    <mergeCell ref="GT146:GZ146"/>
    <mergeCell ref="FC135:FF135"/>
    <mergeCell ref="FG135:FJ135"/>
    <mergeCell ref="FK135:FQ135"/>
    <mergeCell ref="FR135:FX135"/>
    <mergeCell ref="FY135:GE135"/>
    <mergeCell ref="GF135:GL135"/>
    <mergeCell ref="GM135:GS135"/>
    <mergeCell ref="GT135:GZ135"/>
    <mergeCell ref="FC140:FF140"/>
    <mergeCell ref="FG140:FJ140"/>
    <mergeCell ref="FK140:FQ140"/>
    <mergeCell ref="FR140:FX140"/>
    <mergeCell ref="FY140:GE140"/>
    <mergeCell ref="GF140:GL140"/>
    <mergeCell ref="GM138:GS138"/>
    <mergeCell ref="GT138:GZ138"/>
    <mergeCell ref="FC139:FF139"/>
    <mergeCell ref="FG139:FJ139"/>
    <mergeCell ref="FK139:FQ139"/>
    <mergeCell ref="FR139:FX139"/>
    <mergeCell ref="FY139:GE139"/>
    <mergeCell ref="GF139:GL139"/>
    <mergeCell ref="GM139:GS139"/>
    <mergeCell ref="GT139:GZ139"/>
    <mergeCell ref="FC138:FF138"/>
    <mergeCell ref="FG138:FJ138"/>
    <mergeCell ref="FK138:FQ138"/>
    <mergeCell ref="FR138:FX138"/>
    <mergeCell ref="FY138:GE138"/>
    <mergeCell ref="GF138:GL138"/>
    <mergeCell ref="FC145:FF145"/>
    <mergeCell ref="FG145:FJ145"/>
    <mergeCell ref="FK145:FQ145"/>
    <mergeCell ref="FR145:FX145"/>
    <mergeCell ref="FY145:GE145"/>
    <mergeCell ref="GF145:GL145"/>
    <mergeCell ref="GM145:GS145"/>
    <mergeCell ref="GT145:GZ145"/>
    <mergeCell ref="FC144:FF144"/>
    <mergeCell ref="FG144:FJ144"/>
    <mergeCell ref="FK144:FQ144"/>
    <mergeCell ref="FR144:FX144"/>
    <mergeCell ref="FY144:GE144"/>
    <mergeCell ref="GF144:GL144"/>
    <mergeCell ref="GM142:GS142"/>
    <mergeCell ref="GT142:GZ142"/>
    <mergeCell ref="FC143:FF143"/>
    <mergeCell ref="FG143:FJ143"/>
    <mergeCell ref="FK143:FQ143"/>
    <mergeCell ref="FR143:FX143"/>
    <mergeCell ref="FY143:GE143"/>
    <mergeCell ref="GF143:GL143"/>
    <mergeCell ref="GM143:GS143"/>
    <mergeCell ref="GT143:GZ143"/>
    <mergeCell ref="FC142:FF142"/>
    <mergeCell ref="FG142:FJ142"/>
    <mergeCell ref="FK142:FQ142"/>
    <mergeCell ref="FR142:FX142"/>
    <mergeCell ref="FY142:GE142"/>
    <mergeCell ref="GF142:GL142"/>
    <mergeCell ref="GM152:GS152"/>
    <mergeCell ref="GT152:GZ152"/>
    <mergeCell ref="FC141:FF141"/>
    <mergeCell ref="FG141:FJ141"/>
    <mergeCell ref="FK141:FQ141"/>
    <mergeCell ref="FR141:FX141"/>
    <mergeCell ref="FY141:GE141"/>
    <mergeCell ref="GF141:GL141"/>
    <mergeCell ref="GM141:GS141"/>
    <mergeCell ref="GT141:GZ141"/>
    <mergeCell ref="FC146:FF146"/>
    <mergeCell ref="FG146:FJ146"/>
    <mergeCell ref="FK146:FQ146"/>
    <mergeCell ref="FR146:FX146"/>
    <mergeCell ref="FY146:GE146"/>
    <mergeCell ref="GF146:GL146"/>
    <mergeCell ref="GM144:GS144"/>
    <mergeCell ref="GT144:GZ144"/>
    <mergeCell ref="FC151:FF151"/>
    <mergeCell ref="FG151:FJ151"/>
    <mergeCell ref="FK151:FQ151"/>
    <mergeCell ref="FR151:FX151"/>
    <mergeCell ref="FY151:GE151"/>
    <mergeCell ref="GF151:GL151"/>
    <mergeCell ref="GM151:GS151"/>
    <mergeCell ref="GT151:GZ151"/>
    <mergeCell ref="FC150:FF150"/>
    <mergeCell ref="FG150:FJ150"/>
    <mergeCell ref="FK150:FQ150"/>
    <mergeCell ref="FR150:FX150"/>
    <mergeCell ref="FY150:GE150"/>
    <mergeCell ref="GF150:GL150"/>
    <mergeCell ref="GM148:GS148"/>
    <mergeCell ref="GT148:GZ148"/>
    <mergeCell ref="FC149:FF149"/>
    <mergeCell ref="FG149:FJ149"/>
    <mergeCell ref="FK149:FQ149"/>
    <mergeCell ref="FR149:FX149"/>
    <mergeCell ref="FY149:GE149"/>
    <mergeCell ref="GF149:GL149"/>
    <mergeCell ref="GM149:GS149"/>
    <mergeCell ref="GT149:GZ149"/>
    <mergeCell ref="FC148:FF148"/>
    <mergeCell ref="FG148:FJ148"/>
    <mergeCell ref="FK148:FQ148"/>
    <mergeCell ref="FR148:FX148"/>
    <mergeCell ref="FY148:GE148"/>
    <mergeCell ref="GF148:GL148"/>
    <mergeCell ref="FC155:FF155"/>
    <mergeCell ref="FG155:FJ155"/>
    <mergeCell ref="FK155:FQ155"/>
    <mergeCell ref="FR155:FX155"/>
    <mergeCell ref="FY155:GE155"/>
    <mergeCell ref="GF155:GL155"/>
    <mergeCell ref="GM155:GS155"/>
    <mergeCell ref="GT155:GZ155"/>
    <mergeCell ref="FC154:FF154"/>
    <mergeCell ref="FG154:FJ154"/>
    <mergeCell ref="FK154:FQ154"/>
    <mergeCell ref="FR154:FX154"/>
    <mergeCell ref="FY154:GE154"/>
    <mergeCell ref="GF154:GL154"/>
    <mergeCell ref="GM158:GS158"/>
    <mergeCell ref="GT158:GZ158"/>
    <mergeCell ref="FC147:FF147"/>
    <mergeCell ref="FG147:FJ147"/>
    <mergeCell ref="FK147:FQ147"/>
    <mergeCell ref="FR147:FX147"/>
    <mergeCell ref="FY147:GE147"/>
    <mergeCell ref="GF147:GL147"/>
    <mergeCell ref="GM147:GS147"/>
    <mergeCell ref="GT147:GZ147"/>
    <mergeCell ref="FC152:FF152"/>
    <mergeCell ref="FG152:FJ152"/>
    <mergeCell ref="FK152:FQ152"/>
    <mergeCell ref="FR152:FX152"/>
    <mergeCell ref="FY152:GE152"/>
    <mergeCell ref="GF152:GL152"/>
    <mergeCell ref="GM150:GS150"/>
    <mergeCell ref="GT150:GZ150"/>
    <mergeCell ref="FC153:FF153"/>
    <mergeCell ref="FG153:FJ153"/>
    <mergeCell ref="FK153:FQ153"/>
    <mergeCell ref="FR153:FX153"/>
    <mergeCell ref="FY153:GE153"/>
    <mergeCell ref="GF153:GL153"/>
    <mergeCell ref="GM153:GS153"/>
    <mergeCell ref="GT153:GZ153"/>
    <mergeCell ref="FC158:FF158"/>
    <mergeCell ref="FG158:FJ158"/>
    <mergeCell ref="FK158:FQ158"/>
    <mergeCell ref="FR158:FX158"/>
    <mergeCell ref="FY158:GE158"/>
    <mergeCell ref="GF158:GL158"/>
    <mergeCell ref="GM156:GS156"/>
    <mergeCell ref="GT156:GZ156"/>
    <mergeCell ref="FC157:FF157"/>
    <mergeCell ref="FG157:FJ157"/>
    <mergeCell ref="FK157:FQ157"/>
    <mergeCell ref="FR157:FX157"/>
    <mergeCell ref="FY157:GE157"/>
    <mergeCell ref="GF157:GL157"/>
    <mergeCell ref="GM157:GS157"/>
    <mergeCell ref="GT157:GZ157"/>
    <mergeCell ref="FC156:FF156"/>
    <mergeCell ref="FG156:FJ156"/>
    <mergeCell ref="FK156:FQ156"/>
    <mergeCell ref="FR156:FX156"/>
    <mergeCell ref="FY156:GE156"/>
    <mergeCell ref="GF156:GL156"/>
    <mergeCell ref="GM154:GS154"/>
    <mergeCell ref="GT154:GZ154"/>
    <mergeCell ref="GM160:GS160"/>
    <mergeCell ref="GT160:GZ160"/>
    <mergeCell ref="FC161:FF161"/>
    <mergeCell ref="FG161:FJ161"/>
    <mergeCell ref="FK161:FQ161"/>
    <mergeCell ref="FR161:FX161"/>
    <mergeCell ref="FY161:GE161"/>
    <mergeCell ref="GF161:GL161"/>
    <mergeCell ref="GM161:GS161"/>
    <mergeCell ref="GT161:GZ161"/>
    <mergeCell ref="FC160:FF160"/>
    <mergeCell ref="FG160:FJ160"/>
    <mergeCell ref="FK160:FQ160"/>
    <mergeCell ref="FR160:FX160"/>
    <mergeCell ref="FY160:GE160"/>
    <mergeCell ref="GF160:GL160"/>
    <mergeCell ref="GM164:GS164"/>
    <mergeCell ref="GT164:GZ164"/>
    <mergeCell ref="GM170:GS170"/>
    <mergeCell ref="GT170:GZ170"/>
    <mergeCell ref="FC159:FF159"/>
    <mergeCell ref="FG159:FJ159"/>
    <mergeCell ref="FK159:FQ159"/>
    <mergeCell ref="FR159:FX159"/>
    <mergeCell ref="FY159:GE159"/>
    <mergeCell ref="GF159:GL159"/>
    <mergeCell ref="GM159:GS159"/>
    <mergeCell ref="GT159:GZ159"/>
    <mergeCell ref="FC164:FF164"/>
    <mergeCell ref="FG164:FJ164"/>
    <mergeCell ref="FK164:FQ164"/>
    <mergeCell ref="FR164:FX164"/>
    <mergeCell ref="FY164:GE164"/>
    <mergeCell ref="GF164:GL164"/>
    <mergeCell ref="GM162:GS162"/>
    <mergeCell ref="GT162:GZ162"/>
    <mergeCell ref="FC163:FF163"/>
    <mergeCell ref="FG163:FJ163"/>
    <mergeCell ref="FK163:FQ163"/>
    <mergeCell ref="FR163:FX163"/>
    <mergeCell ref="FY163:GE163"/>
    <mergeCell ref="GF163:GL163"/>
    <mergeCell ref="GM163:GS163"/>
    <mergeCell ref="GT163:GZ163"/>
    <mergeCell ref="FC162:FF162"/>
    <mergeCell ref="FG162:FJ162"/>
    <mergeCell ref="FK162:FQ162"/>
    <mergeCell ref="FR162:FX162"/>
    <mergeCell ref="FY162:GE162"/>
    <mergeCell ref="GF162:GL162"/>
    <mergeCell ref="GF168:GL168"/>
    <mergeCell ref="GM166:GS166"/>
    <mergeCell ref="GT166:GZ166"/>
    <mergeCell ref="FC167:FF167"/>
    <mergeCell ref="FG167:FJ167"/>
    <mergeCell ref="FK167:FQ167"/>
    <mergeCell ref="FR167:FX167"/>
    <mergeCell ref="FY167:GE167"/>
    <mergeCell ref="GF167:GL167"/>
    <mergeCell ref="GM167:GS167"/>
    <mergeCell ref="GT167:GZ167"/>
    <mergeCell ref="FC166:FF166"/>
    <mergeCell ref="FG166:FJ166"/>
    <mergeCell ref="FK166:FQ166"/>
    <mergeCell ref="FR166:FX166"/>
    <mergeCell ref="FY166:GE166"/>
    <mergeCell ref="GF166:GL166"/>
    <mergeCell ref="GF171:GL171"/>
    <mergeCell ref="ES172:EY172"/>
    <mergeCell ref="CL172:CR172"/>
    <mergeCell ref="FC165:FF165"/>
    <mergeCell ref="FG165:FJ165"/>
    <mergeCell ref="FK165:FQ165"/>
    <mergeCell ref="FR165:FX165"/>
    <mergeCell ref="FY165:GE165"/>
    <mergeCell ref="GF165:GL165"/>
    <mergeCell ref="GM165:GS165"/>
    <mergeCell ref="GT165:GZ165"/>
    <mergeCell ref="FC170:FF170"/>
    <mergeCell ref="FG170:FJ170"/>
    <mergeCell ref="FK170:FQ170"/>
    <mergeCell ref="FR170:FX170"/>
    <mergeCell ref="FY170:GE170"/>
    <mergeCell ref="GF170:GL170"/>
    <mergeCell ref="GM168:GS168"/>
    <mergeCell ref="GT168:GZ168"/>
    <mergeCell ref="FC169:FF169"/>
    <mergeCell ref="FG169:FJ169"/>
    <mergeCell ref="FK169:FQ169"/>
    <mergeCell ref="FR169:FX169"/>
    <mergeCell ref="FY169:GE169"/>
    <mergeCell ref="GF169:GL169"/>
    <mergeCell ref="GM169:GS169"/>
    <mergeCell ref="GT169:GZ169"/>
    <mergeCell ref="FC168:FF168"/>
    <mergeCell ref="FG168:FJ168"/>
    <mergeCell ref="FK168:FQ168"/>
    <mergeCell ref="FR168:FX168"/>
    <mergeCell ref="FY168:GE168"/>
    <mergeCell ref="B179:W179"/>
    <mergeCell ref="X179:AD179"/>
    <mergeCell ref="AE179:AK179"/>
    <mergeCell ref="AL179:AR179"/>
    <mergeCell ref="AS179:AY179"/>
    <mergeCell ref="BX172:CD172"/>
    <mergeCell ref="CE172:CK172"/>
    <mergeCell ref="B174:AY174"/>
    <mergeCell ref="FC174:GZ174"/>
    <mergeCell ref="BB171:BE171"/>
    <mergeCell ref="BF171:BI171"/>
    <mergeCell ref="BJ171:BP171"/>
    <mergeCell ref="BQ171:BW171"/>
    <mergeCell ref="BX171:CD171"/>
    <mergeCell ref="CE171:CK171"/>
    <mergeCell ref="CL171:CR171"/>
    <mergeCell ref="CS171:CY171"/>
    <mergeCell ref="GM171:GS171"/>
    <mergeCell ref="GT171:GZ171"/>
    <mergeCell ref="FC172:FF172"/>
    <mergeCell ref="FG172:FJ172"/>
    <mergeCell ref="FK172:FQ172"/>
    <mergeCell ref="FR172:FX172"/>
    <mergeCell ref="FY172:GE172"/>
    <mergeCell ref="GF172:GL172"/>
    <mergeCell ref="GM172:GS172"/>
    <mergeCell ref="GT172:GZ172"/>
    <mergeCell ref="FC171:FF171"/>
    <mergeCell ref="FG171:FJ171"/>
    <mergeCell ref="FK171:FQ171"/>
    <mergeCell ref="FR171:FX171"/>
    <mergeCell ref="FY171:GE171"/>
    <mergeCell ref="AE187:AK187"/>
    <mergeCell ref="AL187:AR187"/>
    <mergeCell ref="AS187:AY187"/>
    <mergeCell ref="B175:AY175"/>
    <mergeCell ref="B177:W177"/>
    <mergeCell ref="X177:AD177"/>
    <mergeCell ref="AE177:AK177"/>
    <mergeCell ref="AL177:AR177"/>
    <mergeCell ref="AS177:AY177"/>
    <mergeCell ref="B182:W182"/>
    <mergeCell ref="X182:AD182"/>
    <mergeCell ref="AE182:AK182"/>
    <mergeCell ref="AL182:AR182"/>
    <mergeCell ref="AS184:AY184"/>
    <mergeCell ref="B185:W185"/>
    <mergeCell ref="X185:AD185"/>
    <mergeCell ref="AE185:AK185"/>
    <mergeCell ref="AL185:AR185"/>
    <mergeCell ref="AS185:AY185"/>
    <mergeCell ref="AS180:AY180"/>
    <mergeCell ref="B181:W181"/>
    <mergeCell ref="X181:AD181"/>
    <mergeCell ref="AE181:AK181"/>
    <mergeCell ref="AL181:AR181"/>
    <mergeCell ref="AS181:AY181"/>
    <mergeCell ref="B180:W180"/>
    <mergeCell ref="X180:AD180"/>
    <mergeCell ref="AE180:AK180"/>
    <mergeCell ref="AL180:AR180"/>
    <mergeCell ref="B178:W178"/>
    <mergeCell ref="X178:AR178"/>
    <mergeCell ref="AS178:AY178"/>
    <mergeCell ref="B188:W188"/>
    <mergeCell ref="X188:AD188"/>
    <mergeCell ref="AE188:AK188"/>
    <mergeCell ref="AL188:AR188"/>
    <mergeCell ref="B191:W191"/>
    <mergeCell ref="X191:AD191"/>
    <mergeCell ref="AE191:AK191"/>
    <mergeCell ref="AL191:AR191"/>
    <mergeCell ref="AS191:AY191"/>
    <mergeCell ref="AS182:AY182"/>
    <mergeCell ref="B183:W183"/>
    <mergeCell ref="X183:AD183"/>
    <mergeCell ref="AE183:AK183"/>
    <mergeCell ref="AL183:AR183"/>
    <mergeCell ref="AS183:AY183"/>
    <mergeCell ref="B186:W186"/>
    <mergeCell ref="X186:AD186"/>
    <mergeCell ref="AE186:AK186"/>
    <mergeCell ref="AL186:AR186"/>
    <mergeCell ref="AS188:AY188"/>
    <mergeCell ref="B189:W189"/>
    <mergeCell ref="X189:AD189"/>
    <mergeCell ref="AE189:AK189"/>
    <mergeCell ref="AL189:AR189"/>
    <mergeCell ref="AS189:AY189"/>
    <mergeCell ref="B184:W184"/>
    <mergeCell ref="X184:AD184"/>
    <mergeCell ref="AE184:AK184"/>
    <mergeCell ref="AL184:AR184"/>
    <mergeCell ref="AS186:AY186"/>
    <mergeCell ref="B187:W187"/>
    <mergeCell ref="X187:AD187"/>
    <mergeCell ref="B192:W192"/>
    <mergeCell ref="X192:AD192"/>
    <mergeCell ref="AE192:AK192"/>
    <mergeCell ref="AL192:AR192"/>
    <mergeCell ref="B195:W195"/>
    <mergeCell ref="X195:AD195"/>
    <mergeCell ref="AE195:AK195"/>
    <mergeCell ref="AL195:AR195"/>
    <mergeCell ref="AS195:AY195"/>
    <mergeCell ref="B190:W190"/>
    <mergeCell ref="X190:AD190"/>
    <mergeCell ref="AE190:AK190"/>
    <mergeCell ref="AL190:AR190"/>
    <mergeCell ref="AS192:AY192"/>
    <mergeCell ref="B193:W193"/>
    <mergeCell ref="X193:AD193"/>
    <mergeCell ref="AE193:AK193"/>
    <mergeCell ref="AL193:AR193"/>
    <mergeCell ref="AS193:AY193"/>
    <mergeCell ref="B196:W196"/>
    <mergeCell ref="X196:AD196"/>
    <mergeCell ref="AE196:AK196"/>
    <mergeCell ref="AL196:AR196"/>
    <mergeCell ref="B199:W199"/>
    <mergeCell ref="X199:AD199"/>
    <mergeCell ref="AE199:AK199"/>
    <mergeCell ref="AL199:AR199"/>
    <mergeCell ref="AS199:AY199"/>
    <mergeCell ref="B194:W194"/>
    <mergeCell ref="X194:AD194"/>
    <mergeCell ref="AE194:AK194"/>
    <mergeCell ref="AL194:AR194"/>
    <mergeCell ref="AS196:AY196"/>
    <mergeCell ref="B197:W197"/>
    <mergeCell ref="X197:AD197"/>
    <mergeCell ref="AE197:AK197"/>
    <mergeCell ref="AL197:AR197"/>
    <mergeCell ref="AS197:AY197"/>
    <mergeCell ref="B200:W200"/>
    <mergeCell ref="X200:AD200"/>
    <mergeCell ref="AE200:AK200"/>
    <mergeCell ref="AL200:AR200"/>
    <mergeCell ref="B203:W203"/>
    <mergeCell ref="X203:AD203"/>
    <mergeCell ref="AE203:AK203"/>
    <mergeCell ref="AL203:AR203"/>
    <mergeCell ref="AS203:AY203"/>
    <mergeCell ref="B198:W198"/>
    <mergeCell ref="X198:AD198"/>
    <mergeCell ref="AE198:AK198"/>
    <mergeCell ref="AL198:AR198"/>
    <mergeCell ref="AS200:AY200"/>
    <mergeCell ref="B201:W201"/>
    <mergeCell ref="X201:AD201"/>
    <mergeCell ref="AE201:AK201"/>
    <mergeCell ref="AL201:AR201"/>
    <mergeCell ref="AS201:AY201"/>
    <mergeCell ref="B204:W204"/>
    <mergeCell ref="X204:AD204"/>
    <mergeCell ref="AE204:AK204"/>
    <mergeCell ref="AL204:AR204"/>
    <mergeCell ref="B207:W207"/>
    <mergeCell ref="X207:AD207"/>
    <mergeCell ref="AE207:AK207"/>
    <mergeCell ref="AL207:AR207"/>
    <mergeCell ref="AS207:AY207"/>
    <mergeCell ref="B202:W202"/>
    <mergeCell ref="X202:AD202"/>
    <mergeCell ref="AE202:AK202"/>
    <mergeCell ref="AL202:AR202"/>
    <mergeCell ref="AS204:AY204"/>
    <mergeCell ref="B205:W205"/>
    <mergeCell ref="X205:AD205"/>
    <mergeCell ref="AE205:AK205"/>
    <mergeCell ref="AL205:AR205"/>
    <mergeCell ref="AS205:AY205"/>
    <mergeCell ref="B208:W208"/>
    <mergeCell ref="X208:AD208"/>
    <mergeCell ref="AE208:AK208"/>
    <mergeCell ref="AL208:AR208"/>
    <mergeCell ref="B211:W211"/>
    <mergeCell ref="X211:AD211"/>
    <mergeCell ref="AE211:AK211"/>
    <mergeCell ref="AL211:AR211"/>
    <mergeCell ref="AS211:AY211"/>
    <mergeCell ref="B206:W206"/>
    <mergeCell ref="X206:AD206"/>
    <mergeCell ref="AE206:AK206"/>
    <mergeCell ref="AL206:AR206"/>
    <mergeCell ref="AS208:AY208"/>
    <mergeCell ref="B209:W209"/>
    <mergeCell ref="X209:AD209"/>
    <mergeCell ref="AE209:AK209"/>
    <mergeCell ref="AL209:AR209"/>
    <mergeCell ref="AS209:AY209"/>
    <mergeCell ref="AL217:AR217"/>
    <mergeCell ref="AS217:AY217"/>
    <mergeCell ref="B212:W212"/>
    <mergeCell ref="X212:AD212"/>
    <mergeCell ref="AE212:AK212"/>
    <mergeCell ref="AL212:AR212"/>
    <mergeCell ref="B215:W215"/>
    <mergeCell ref="X215:AD215"/>
    <mergeCell ref="AE215:AK215"/>
    <mergeCell ref="AL215:AR215"/>
    <mergeCell ref="AS215:AY215"/>
    <mergeCell ref="B210:W210"/>
    <mergeCell ref="X210:AD210"/>
    <mergeCell ref="AE210:AK210"/>
    <mergeCell ref="AL210:AR210"/>
    <mergeCell ref="AS212:AY212"/>
    <mergeCell ref="B213:W213"/>
    <mergeCell ref="X213:AD213"/>
    <mergeCell ref="AE213:AK213"/>
    <mergeCell ref="AL213:AR213"/>
    <mergeCell ref="AS213:AY213"/>
    <mergeCell ref="B228:W228"/>
    <mergeCell ref="X228:AD228"/>
    <mergeCell ref="AE228:AK228"/>
    <mergeCell ref="AL228:AR228"/>
    <mergeCell ref="AS222:AY222"/>
    <mergeCell ref="B223:W223"/>
    <mergeCell ref="X223:AD223"/>
    <mergeCell ref="AE223:AK223"/>
    <mergeCell ref="AL223:AR223"/>
    <mergeCell ref="AS223:AY223"/>
    <mergeCell ref="B226:W226"/>
    <mergeCell ref="X226:AD226"/>
    <mergeCell ref="AE226:AK226"/>
    <mergeCell ref="AL226:AR226"/>
    <mergeCell ref="AS228:AY228"/>
    <mergeCell ref="B218:W218"/>
    <mergeCell ref="X218:AD218"/>
    <mergeCell ref="AE218:AK218"/>
    <mergeCell ref="AL218:AR218"/>
    <mergeCell ref="AS220:AY220"/>
    <mergeCell ref="B221:W221"/>
    <mergeCell ref="X221:AD221"/>
    <mergeCell ref="AE221:AK221"/>
    <mergeCell ref="AL221:AR221"/>
    <mergeCell ref="AS221:AY221"/>
    <mergeCell ref="B219:W219"/>
    <mergeCell ref="X219:AD219"/>
    <mergeCell ref="AE219:AK219"/>
    <mergeCell ref="AL219:AR219"/>
    <mergeCell ref="AS219:AY219"/>
    <mergeCell ref="CS183:CY183"/>
    <mergeCell ref="CL184:CR184"/>
    <mergeCell ref="CS184:CY184"/>
    <mergeCell ref="BB187:BE187"/>
    <mergeCell ref="BF187:BI187"/>
    <mergeCell ref="BJ187:BP187"/>
    <mergeCell ref="B222:W222"/>
    <mergeCell ref="X222:AD222"/>
    <mergeCell ref="AE222:AK222"/>
    <mergeCell ref="AL222:AR222"/>
    <mergeCell ref="AS224:AY224"/>
    <mergeCell ref="B225:W225"/>
    <mergeCell ref="X225:AD225"/>
    <mergeCell ref="AE225:AK225"/>
    <mergeCell ref="AL225:AR225"/>
    <mergeCell ref="AS225:AY225"/>
    <mergeCell ref="B220:W220"/>
    <mergeCell ref="X220:AD220"/>
    <mergeCell ref="AE220:AK220"/>
    <mergeCell ref="AL220:AR220"/>
    <mergeCell ref="B216:W216"/>
    <mergeCell ref="X216:AD216"/>
    <mergeCell ref="AE216:AK216"/>
    <mergeCell ref="AL216:AR216"/>
    <mergeCell ref="B214:W214"/>
    <mergeCell ref="X214:AD214"/>
    <mergeCell ref="AE214:AK214"/>
    <mergeCell ref="AL214:AR214"/>
    <mergeCell ref="AS216:AY216"/>
    <mergeCell ref="B217:W217"/>
    <mergeCell ref="X217:AD217"/>
    <mergeCell ref="AE217:AK217"/>
    <mergeCell ref="BB174:CY174"/>
    <mergeCell ref="BB175:CY175"/>
    <mergeCell ref="BB177:CY177"/>
    <mergeCell ref="BB178:CK178"/>
    <mergeCell ref="CL178:CY178"/>
    <mergeCell ref="BB184:BE184"/>
    <mergeCell ref="BF184:BI184"/>
    <mergeCell ref="BJ184:BP184"/>
    <mergeCell ref="BQ184:BW184"/>
    <mergeCell ref="BX184:CD184"/>
    <mergeCell ref="CE184:CK184"/>
    <mergeCell ref="BB183:BE183"/>
    <mergeCell ref="BF183:BI183"/>
    <mergeCell ref="BJ183:BP183"/>
    <mergeCell ref="BQ183:BW183"/>
    <mergeCell ref="BX183:CD183"/>
    <mergeCell ref="CE183:CK183"/>
    <mergeCell ref="CE180:CK180"/>
    <mergeCell ref="CL180:CR180"/>
    <mergeCell ref="CS180:CY180"/>
    <mergeCell ref="BB181:BI181"/>
    <mergeCell ref="BJ181:BP181"/>
    <mergeCell ref="BQ181:BW181"/>
    <mergeCell ref="BX181:CD181"/>
    <mergeCell ref="CE181:CK181"/>
    <mergeCell ref="CL181:CR181"/>
    <mergeCell ref="CS181:CY181"/>
    <mergeCell ref="BX182:CD182"/>
    <mergeCell ref="CE182:CK182"/>
    <mergeCell ref="CL182:CR182"/>
    <mergeCell ref="CS182:CY182"/>
    <mergeCell ref="CL183:CR183"/>
    <mergeCell ref="CS193:CY193"/>
    <mergeCell ref="CE188:CK188"/>
    <mergeCell ref="CL188:CR188"/>
    <mergeCell ref="CS188:CY188"/>
    <mergeCell ref="BB193:BE193"/>
    <mergeCell ref="BF193:BI193"/>
    <mergeCell ref="BQ187:BW187"/>
    <mergeCell ref="AS218:AY218"/>
    <mergeCell ref="AS214:AY214"/>
    <mergeCell ref="AS210:AY210"/>
    <mergeCell ref="AS206:AY206"/>
    <mergeCell ref="AS202:AY202"/>
    <mergeCell ref="AS198:AY198"/>
    <mergeCell ref="AS194:AY194"/>
    <mergeCell ref="AS190:AY190"/>
    <mergeCell ref="B230:W230"/>
    <mergeCell ref="X230:AD230"/>
    <mergeCell ref="AE230:AK230"/>
    <mergeCell ref="AL230:AR230"/>
    <mergeCell ref="AS230:AY230"/>
    <mergeCell ref="CL187:CR187"/>
    <mergeCell ref="B229:W229"/>
    <mergeCell ref="X229:AD229"/>
    <mergeCell ref="AE229:AK229"/>
    <mergeCell ref="AL229:AR229"/>
    <mergeCell ref="AS229:AY229"/>
    <mergeCell ref="B224:W224"/>
    <mergeCell ref="X224:AD224"/>
    <mergeCell ref="AE224:AK224"/>
    <mergeCell ref="AL224:AR224"/>
    <mergeCell ref="AL227:AR227"/>
    <mergeCell ref="AS227:AY227"/>
    <mergeCell ref="CE187:CK187"/>
    <mergeCell ref="BB188:BE188"/>
    <mergeCell ref="BF188:BI188"/>
    <mergeCell ref="BJ188:BP188"/>
    <mergeCell ref="BQ188:BW188"/>
    <mergeCell ref="BX188:CD188"/>
    <mergeCell ref="CS187:CY187"/>
    <mergeCell ref="BB182:BE182"/>
    <mergeCell ref="BF182:BI182"/>
    <mergeCell ref="BJ182:BP182"/>
    <mergeCell ref="BQ182:BW182"/>
    <mergeCell ref="AS226:AY226"/>
    <mergeCell ref="B227:W227"/>
    <mergeCell ref="X227:AD227"/>
    <mergeCell ref="AE227:AK227"/>
    <mergeCell ref="CL185:CR185"/>
    <mergeCell ref="CS185:CY185"/>
    <mergeCell ref="BB186:BE186"/>
    <mergeCell ref="BF186:BI186"/>
    <mergeCell ref="BJ186:BP186"/>
    <mergeCell ref="BQ186:BW186"/>
    <mergeCell ref="BX186:CD186"/>
    <mergeCell ref="CE186:CK186"/>
    <mergeCell ref="CL186:CR186"/>
    <mergeCell ref="CS186:CY186"/>
    <mergeCell ref="BB185:BE185"/>
    <mergeCell ref="BF185:BI185"/>
    <mergeCell ref="BJ185:BP185"/>
    <mergeCell ref="BQ185:BW185"/>
    <mergeCell ref="BX185:CD185"/>
    <mergeCell ref="CE185:CK185"/>
    <mergeCell ref="CL193:CR193"/>
    <mergeCell ref="BB191:BE191"/>
    <mergeCell ref="BF191:BI191"/>
    <mergeCell ref="BJ191:BP191"/>
    <mergeCell ref="BQ191:BW191"/>
    <mergeCell ref="BX191:CD191"/>
    <mergeCell ref="CE191:CK191"/>
    <mergeCell ref="BB179:BI179"/>
    <mergeCell ref="BJ179:BP179"/>
    <mergeCell ref="BQ179:BW179"/>
    <mergeCell ref="BX179:CD179"/>
    <mergeCell ref="BB180:BI180"/>
    <mergeCell ref="BJ180:BP180"/>
    <mergeCell ref="BQ180:BW180"/>
    <mergeCell ref="BX180:CD180"/>
    <mergeCell ref="CE179:CK179"/>
    <mergeCell ref="CL179:CR179"/>
    <mergeCell ref="CS179:CY179"/>
    <mergeCell ref="BB190:BE190"/>
    <mergeCell ref="BF190:BI190"/>
    <mergeCell ref="BJ190:BP190"/>
    <mergeCell ref="BQ190:BW190"/>
    <mergeCell ref="BX190:CD190"/>
    <mergeCell ref="CE190:CK190"/>
    <mergeCell ref="CL190:CR190"/>
    <mergeCell ref="CS190:CY190"/>
    <mergeCell ref="BB189:BE189"/>
    <mergeCell ref="BF189:BI189"/>
    <mergeCell ref="BJ189:BP189"/>
    <mergeCell ref="BQ189:BW189"/>
    <mergeCell ref="BX189:CD189"/>
    <mergeCell ref="CE189:CK189"/>
    <mergeCell ref="BX187:CD187"/>
    <mergeCell ref="CL189:CR189"/>
    <mergeCell ref="CS189:CY189"/>
    <mergeCell ref="CL195:CR195"/>
    <mergeCell ref="CS195:CY195"/>
    <mergeCell ref="BB196:BE196"/>
    <mergeCell ref="BF196:BI196"/>
    <mergeCell ref="BJ196:BP196"/>
    <mergeCell ref="BQ196:BW196"/>
    <mergeCell ref="BX196:CD196"/>
    <mergeCell ref="CE196:CK196"/>
    <mergeCell ref="CL196:CR196"/>
    <mergeCell ref="CS196:CY196"/>
    <mergeCell ref="BB195:BE195"/>
    <mergeCell ref="BF195:BI195"/>
    <mergeCell ref="BJ195:BP195"/>
    <mergeCell ref="BQ195:BW195"/>
    <mergeCell ref="BX195:CD195"/>
    <mergeCell ref="CE195:CK195"/>
    <mergeCell ref="BJ193:BP193"/>
    <mergeCell ref="BQ193:BW193"/>
    <mergeCell ref="BX193:CD193"/>
    <mergeCell ref="CE193:CK193"/>
    <mergeCell ref="CL191:CR191"/>
    <mergeCell ref="CS191:CY191"/>
    <mergeCell ref="BB192:BE192"/>
    <mergeCell ref="BF192:BI192"/>
    <mergeCell ref="BJ192:BP192"/>
    <mergeCell ref="BQ192:BW192"/>
    <mergeCell ref="BX192:CD192"/>
    <mergeCell ref="CE192:CK192"/>
    <mergeCell ref="CL192:CR192"/>
    <mergeCell ref="CS192:CY192"/>
    <mergeCell ref="CL199:CR199"/>
    <mergeCell ref="CS199:CY199"/>
    <mergeCell ref="CL205:CR205"/>
    <mergeCell ref="CS205:CY205"/>
    <mergeCell ref="BB194:BE194"/>
    <mergeCell ref="BF194:BI194"/>
    <mergeCell ref="BJ194:BP194"/>
    <mergeCell ref="BQ194:BW194"/>
    <mergeCell ref="BX194:CD194"/>
    <mergeCell ref="CE194:CK194"/>
    <mergeCell ref="CL194:CR194"/>
    <mergeCell ref="CS194:CY194"/>
    <mergeCell ref="BB199:BE199"/>
    <mergeCell ref="BF199:BI199"/>
    <mergeCell ref="BJ199:BP199"/>
    <mergeCell ref="BQ199:BW199"/>
    <mergeCell ref="BX199:CD199"/>
    <mergeCell ref="CE199:CK199"/>
    <mergeCell ref="CL197:CR197"/>
    <mergeCell ref="CS197:CY197"/>
    <mergeCell ref="BB198:BE198"/>
    <mergeCell ref="BF198:BI198"/>
    <mergeCell ref="BJ198:BP198"/>
    <mergeCell ref="BQ198:BW198"/>
    <mergeCell ref="BX198:CD198"/>
    <mergeCell ref="CE198:CK198"/>
    <mergeCell ref="CL198:CR198"/>
    <mergeCell ref="CS198:CY198"/>
    <mergeCell ref="BB197:BE197"/>
    <mergeCell ref="BF197:BI197"/>
    <mergeCell ref="BJ197:BP197"/>
    <mergeCell ref="BQ197:BW197"/>
    <mergeCell ref="BX197:CD197"/>
    <mergeCell ref="CE197:CK197"/>
    <mergeCell ref="BB204:BE204"/>
    <mergeCell ref="BF204:BI204"/>
    <mergeCell ref="BJ204:BP204"/>
    <mergeCell ref="BQ204:BW204"/>
    <mergeCell ref="BX204:CD204"/>
    <mergeCell ref="CE204:CK204"/>
    <mergeCell ref="CL204:CR204"/>
    <mergeCell ref="CS204:CY204"/>
    <mergeCell ref="BB203:BE203"/>
    <mergeCell ref="BF203:BI203"/>
    <mergeCell ref="BJ203:BP203"/>
    <mergeCell ref="BQ203:BW203"/>
    <mergeCell ref="BX203:CD203"/>
    <mergeCell ref="CE203:CK203"/>
    <mergeCell ref="CL201:CR201"/>
    <mergeCell ref="CS201:CY201"/>
    <mergeCell ref="BB202:BE202"/>
    <mergeCell ref="BF202:BI202"/>
    <mergeCell ref="BJ202:BP202"/>
    <mergeCell ref="BQ202:BW202"/>
    <mergeCell ref="BX202:CD202"/>
    <mergeCell ref="CE202:CK202"/>
    <mergeCell ref="CL202:CR202"/>
    <mergeCell ref="CS202:CY202"/>
    <mergeCell ref="BB201:BE201"/>
    <mergeCell ref="BF201:BI201"/>
    <mergeCell ref="BJ201:BP201"/>
    <mergeCell ref="BQ201:BW201"/>
    <mergeCell ref="BX201:CD201"/>
    <mergeCell ref="CE201:CK201"/>
    <mergeCell ref="BB208:BE208"/>
    <mergeCell ref="BF208:BI208"/>
    <mergeCell ref="BJ208:BP208"/>
    <mergeCell ref="BQ208:BW208"/>
    <mergeCell ref="BX208:CD208"/>
    <mergeCell ref="CE208:CK208"/>
    <mergeCell ref="CL208:CR208"/>
    <mergeCell ref="CS208:CY208"/>
    <mergeCell ref="BB207:BE207"/>
    <mergeCell ref="BF207:BI207"/>
    <mergeCell ref="BJ207:BP207"/>
    <mergeCell ref="BQ207:BW207"/>
    <mergeCell ref="BX207:CD207"/>
    <mergeCell ref="CE207:CK207"/>
    <mergeCell ref="CL211:CR211"/>
    <mergeCell ref="CS211:CY211"/>
    <mergeCell ref="BB200:BE200"/>
    <mergeCell ref="BF200:BI200"/>
    <mergeCell ref="BJ200:BP200"/>
    <mergeCell ref="BQ200:BW200"/>
    <mergeCell ref="BX200:CD200"/>
    <mergeCell ref="CE200:CK200"/>
    <mergeCell ref="CL200:CR200"/>
    <mergeCell ref="CS200:CY200"/>
    <mergeCell ref="BB205:BE205"/>
    <mergeCell ref="BF205:BI205"/>
    <mergeCell ref="BJ205:BP205"/>
    <mergeCell ref="BQ205:BW205"/>
    <mergeCell ref="BX205:CD205"/>
    <mergeCell ref="CE205:CK205"/>
    <mergeCell ref="CL203:CR203"/>
    <mergeCell ref="CS203:CY203"/>
    <mergeCell ref="BB206:BE206"/>
    <mergeCell ref="BF206:BI206"/>
    <mergeCell ref="BJ206:BP206"/>
    <mergeCell ref="BQ206:BW206"/>
    <mergeCell ref="BX206:CD206"/>
    <mergeCell ref="CE206:CK206"/>
    <mergeCell ref="CL206:CR206"/>
    <mergeCell ref="CS206:CY206"/>
    <mergeCell ref="BB211:BE211"/>
    <mergeCell ref="BF211:BI211"/>
    <mergeCell ref="BJ211:BP211"/>
    <mergeCell ref="BQ211:BW211"/>
    <mergeCell ref="BX211:CD211"/>
    <mergeCell ref="CE211:CK211"/>
    <mergeCell ref="CL209:CR209"/>
    <mergeCell ref="CS209:CY209"/>
    <mergeCell ref="BB210:BE210"/>
    <mergeCell ref="BF210:BI210"/>
    <mergeCell ref="BJ210:BP210"/>
    <mergeCell ref="BQ210:BW210"/>
    <mergeCell ref="BX210:CD210"/>
    <mergeCell ref="CE210:CK210"/>
    <mergeCell ref="CL210:CR210"/>
    <mergeCell ref="CS210:CY210"/>
    <mergeCell ref="BB209:BE209"/>
    <mergeCell ref="BF209:BI209"/>
    <mergeCell ref="BJ209:BP209"/>
    <mergeCell ref="BQ209:BW209"/>
    <mergeCell ref="BX209:CD209"/>
    <mergeCell ref="CE209:CK209"/>
    <mergeCell ref="CL207:CR207"/>
    <mergeCell ref="CS207:CY207"/>
    <mergeCell ref="CL213:CR213"/>
    <mergeCell ref="CS213:CY213"/>
    <mergeCell ref="BB214:BE214"/>
    <mergeCell ref="BF214:BI214"/>
    <mergeCell ref="BJ214:BP214"/>
    <mergeCell ref="BQ214:BW214"/>
    <mergeCell ref="BX214:CD214"/>
    <mergeCell ref="CE214:CK214"/>
    <mergeCell ref="CL214:CR214"/>
    <mergeCell ref="CS214:CY214"/>
    <mergeCell ref="BB213:BE213"/>
    <mergeCell ref="BF213:BI213"/>
    <mergeCell ref="BJ213:BP213"/>
    <mergeCell ref="BQ213:BW213"/>
    <mergeCell ref="BX213:CD213"/>
    <mergeCell ref="CE213:CK213"/>
    <mergeCell ref="CL217:CR217"/>
    <mergeCell ref="CS217:CY217"/>
    <mergeCell ref="CL223:CR223"/>
    <mergeCell ref="CS223:CY223"/>
    <mergeCell ref="BB212:BE212"/>
    <mergeCell ref="BF212:BI212"/>
    <mergeCell ref="BJ212:BP212"/>
    <mergeCell ref="BQ212:BW212"/>
    <mergeCell ref="BX212:CD212"/>
    <mergeCell ref="CE212:CK212"/>
    <mergeCell ref="CL212:CR212"/>
    <mergeCell ref="CS212:CY212"/>
    <mergeCell ref="BB217:BE217"/>
    <mergeCell ref="BF217:BI217"/>
    <mergeCell ref="BJ217:BP217"/>
    <mergeCell ref="BQ217:BW217"/>
    <mergeCell ref="BX217:CD217"/>
    <mergeCell ref="CE217:CK217"/>
    <mergeCell ref="CL215:CR215"/>
    <mergeCell ref="CS215:CY215"/>
    <mergeCell ref="BB216:BE216"/>
    <mergeCell ref="BF216:BI216"/>
    <mergeCell ref="BJ216:BP216"/>
    <mergeCell ref="BQ216:BW216"/>
    <mergeCell ref="BX216:CD216"/>
    <mergeCell ref="CE216:CK216"/>
    <mergeCell ref="CL216:CR216"/>
    <mergeCell ref="CS216:CY216"/>
    <mergeCell ref="BB215:BE215"/>
    <mergeCell ref="BF215:BI215"/>
    <mergeCell ref="BJ215:BP215"/>
    <mergeCell ref="BQ215:BW215"/>
    <mergeCell ref="BX215:CD215"/>
    <mergeCell ref="CE215:CK215"/>
    <mergeCell ref="BQ222:BW222"/>
    <mergeCell ref="BX222:CD222"/>
    <mergeCell ref="CE222:CK222"/>
    <mergeCell ref="CL222:CR222"/>
    <mergeCell ref="CS222:CY222"/>
    <mergeCell ref="BB221:BE221"/>
    <mergeCell ref="BF221:BI221"/>
    <mergeCell ref="BJ221:BP221"/>
    <mergeCell ref="BQ221:BW221"/>
    <mergeCell ref="BX221:CD221"/>
    <mergeCell ref="CE221:CK221"/>
    <mergeCell ref="CL219:CR219"/>
    <mergeCell ref="CS219:CY219"/>
    <mergeCell ref="BB220:BE220"/>
    <mergeCell ref="BF220:BI220"/>
    <mergeCell ref="BJ220:BP220"/>
    <mergeCell ref="BQ220:BW220"/>
    <mergeCell ref="BX220:CD220"/>
    <mergeCell ref="CE220:CK220"/>
    <mergeCell ref="CL220:CR220"/>
    <mergeCell ref="CS220:CY220"/>
    <mergeCell ref="BB219:BE219"/>
    <mergeCell ref="BF219:BI219"/>
    <mergeCell ref="BJ219:BP219"/>
    <mergeCell ref="BQ219:BW219"/>
    <mergeCell ref="BX219:CD219"/>
    <mergeCell ref="CE219:CK219"/>
    <mergeCell ref="BQ226:BW226"/>
    <mergeCell ref="BX226:CD226"/>
    <mergeCell ref="CE226:CK226"/>
    <mergeCell ref="CL226:CR226"/>
    <mergeCell ref="CS226:CY226"/>
    <mergeCell ref="BB225:BE225"/>
    <mergeCell ref="BF225:BI225"/>
    <mergeCell ref="BJ225:BP225"/>
    <mergeCell ref="BQ225:BW225"/>
    <mergeCell ref="BX225:CD225"/>
    <mergeCell ref="CE225:CK225"/>
    <mergeCell ref="CL229:CR229"/>
    <mergeCell ref="CS229:CY229"/>
    <mergeCell ref="BB218:BE218"/>
    <mergeCell ref="BF218:BI218"/>
    <mergeCell ref="BJ218:BP218"/>
    <mergeCell ref="BQ218:BW218"/>
    <mergeCell ref="BX218:CD218"/>
    <mergeCell ref="CE218:CK218"/>
    <mergeCell ref="CL218:CR218"/>
    <mergeCell ref="CS218:CY218"/>
    <mergeCell ref="BB223:BE223"/>
    <mergeCell ref="BF223:BI223"/>
    <mergeCell ref="BJ223:BP223"/>
    <mergeCell ref="BQ223:BW223"/>
    <mergeCell ref="BX223:CD223"/>
    <mergeCell ref="CE223:CK223"/>
    <mergeCell ref="CL221:CR221"/>
    <mergeCell ref="CS221:CY221"/>
    <mergeCell ref="BB222:BE222"/>
    <mergeCell ref="BF222:BI222"/>
    <mergeCell ref="BJ222:BP222"/>
    <mergeCell ref="EE189:EK189"/>
    <mergeCell ref="EL189:ER189"/>
    <mergeCell ref="ES187:EY187"/>
    <mergeCell ref="DB188:DW188"/>
    <mergeCell ref="BB224:BE224"/>
    <mergeCell ref="BF224:BI224"/>
    <mergeCell ref="BJ224:BP224"/>
    <mergeCell ref="BQ224:BW224"/>
    <mergeCell ref="BX224:CD224"/>
    <mergeCell ref="CE224:CK224"/>
    <mergeCell ref="CL224:CR224"/>
    <mergeCell ref="CS224:CY224"/>
    <mergeCell ref="BB229:BE229"/>
    <mergeCell ref="BF229:BI229"/>
    <mergeCell ref="BJ229:BP229"/>
    <mergeCell ref="BQ229:BW229"/>
    <mergeCell ref="BX229:CD229"/>
    <mergeCell ref="CE229:CK229"/>
    <mergeCell ref="CS227:CY227"/>
    <mergeCell ref="BB228:BE228"/>
    <mergeCell ref="BF228:BI228"/>
    <mergeCell ref="BJ228:BP228"/>
    <mergeCell ref="BQ228:BW228"/>
    <mergeCell ref="BX228:CD228"/>
    <mergeCell ref="CE228:CK228"/>
    <mergeCell ref="CL228:CR228"/>
    <mergeCell ref="CS228:CY228"/>
    <mergeCell ref="CL225:CR225"/>
    <mergeCell ref="CS225:CY225"/>
    <mergeCell ref="BB226:BE226"/>
    <mergeCell ref="BF226:BI226"/>
    <mergeCell ref="BJ226:BP226"/>
    <mergeCell ref="DX183:ED183"/>
    <mergeCell ref="EE183:EK183"/>
    <mergeCell ref="EL183:ER183"/>
    <mergeCell ref="ES183:EY183"/>
    <mergeCell ref="DX181:ED181"/>
    <mergeCell ref="EE181:EK181"/>
    <mergeCell ref="EL181:ER181"/>
    <mergeCell ref="BB227:BE227"/>
    <mergeCell ref="BF227:BI227"/>
    <mergeCell ref="BJ227:BP227"/>
    <mergeCell ref="BQ227:BW227"/>
    <mergeCell ref="BX227:CD227"/>
    <mergeCell ref="CE227:CK227"/>
    <mergeCell ref="CL227:CR227"/>
    <mergeCell ref="DX180:ED180"/>
    <mergeCell ref="EE180:EK180"/>
    <mergeCell ref="EL180:ER180"/>
    <mergeCell ref="ES181:EY181"/>
    <mergeCell ref="DB182:DW182"/>
    <mergeCell ref="DX182:ED182"/>
    <mergeCell ref="EE182:EK182"/>
    <mergeCell ref="EL182:ER182"/>
    <mergeCell ref="ES182:EY182"/>
    <mergeCell ref="DB181:DW181"/>
    <mergeCell ref="ES189:EY189"/>
    <mergeCell ref="DB190:DW190"/>
    <mergeCell ref="DX190:ED190"/>
    <mergeCell ref="EE190:EK190"/>
    <mergeCell ref="EL190:ER190"/>
    <mergeCell ref="ES190:EY190"/>
    <mergeCell ref="DB189:DW189"/>
    <mergeCell ref="DX189:ED189"/>
    <mergeCell ref="EL192:ER192"/>
    <mergeCell ref="ES192:EY192"/>
    <mergeCell ref="DB191:DW191"/>
    <mergeCell ref="DX191:ED191"/>
    <mergeCell ref="EE191:EK191"/>
    <mergeCell ref="EL191:ER191"/>
    <mergeCell ref="DB178:DW178"/>
    <mergeCell ref="DX178:ER178"/>
    <mergeCell ref="ES178:EY178"/>
    <mergeCell ref="ES179:EY179"/>
    <mergeCell ref="ES180:EY180"/>
    <mergeCell ref="DB179:DW179"/>
    <mergeCell ref="DX179:ED179"/>
    <mergeCell ref="EE179:EK179"/>
    <mergeCell ref="EL179:ER179"/>
    <mergeCell ref="DB180:DW180"/>
    <mergeCell ref="ES185:EY185"/>
    <mergeCell ref="DB186:DW186"/>
    <mergeCell ref="DX186:ED186"/>
    <mergeCell ref="EE186:EK186"/>
    <mergeCell ref="EL186:ER186"/>
    <mergeCell ref="ES186:EY186"/>
    <mergeCell ref="DB185:DW185"/>
    <mergeCell ref="DX185:ED185"/>
    <mergeCell ref="EE185:EK185"/>
    <mergeCell ref="EL185:ER185"/>
    <mergeCell ref="DB184:DW184"/>
    <mergeCell ref="DX184:ED184"/>
    <mergeCell ref="EE184:EK184"/>
    <mergeCell ref="EL184:ER184"/>
    <mergeCell ref="ES184:EY184"/>
    <mergeCell ref="DB183:DW183"/>
    <mergeCell ref="ES195:EY195"/>
    <mergeCell ref="DB196:DW196"/>
    <mergeCell ref="DX196:ED196"/>
    <mergeCell ref="EE196:EK196"/>
    <mergeCell ref="EL196:ER196"/>
    <mergeCell ref="ES196:EY196"/>
    <mergeCell ref="DB195:DW195"/>
    <mergeCell ref="DX195:ED195"/>
    <mergeCell ref="EE195:EK195"/>
    <mergeCell ref="EL195:ER195"/>
    <mergeCell ref="DX188:ED188"/>
    <mergeCell ref="EE188:EK188"/>
    <mergeCell ref="EL188:ER188"/>
    <mergeCell ref="ES188:EY188"/>
    <mergeCell ref="DB187:DW187"/>
    <mergeCell ref="DX187:ED187"/>
    <mergeCell ref="EE187:EK187"/>
    <mergeCell ref="EL187:ER187"/>
    <mergeCell ref="ES193:EY193"/>
    <mergeCell ref="DB194:DW194"/>
    <mergeCell ref="DX194:ED194"/>
    <mergeCell ref="EE194:EK194"/>
    <mergeCell ref="EL194:ER194"/>
    <mergeCell ref="ES194:EY194"/>
    <mergeCell ref="DB193:DW193"/>
    <mergeCell ref="DX193:ED193"/>
    <mergeCell ref="EE193:EK193"/>
    <mergeCell ref="EL193:ER193"/>
    <mergeCell ref="ES191:EY191"/>
    <mergeCell ref="DB192:DW192"/>
    <mergeCell ref="DX192:ED192"/>
    <mergeCell ref="EE192:EK192"/>
    <mergeCell ref="ES199:EY199"/>
    <mergeCell ref="DB200:DW200"/>
    <mergeCell ref="DX200:ED200"/>
    <mergeCell ref="EE200:EK200"/>
    <mergeCell ref="EL200:ER200"/>
    <mergeCell ref="ES200:EY200"/>
    <mergeCell ref="DB199:DW199"/>
    <mergeCell ref="DX199:ED199"/>
    <mergeCell ref="EE199:EK199"/>
    <mergeCell ref="EL199:ER199"/>
    <mergeCell ref="ES197:EY197"/>
    <mergeCell ref="DB198:DW198"/>
    <mergeCell ref="DX198:ED198"/>
    <mergeCell ref="EE198:EK198"/>
    <mergeCell ref="EL198:ER198"/>
    <mergeCell ref="ES198:EY198"/>
    <mergeCell ref="DB197:DW197"/>
    <mergeCell ref="DX197:ED197"/>
    <mergeCell ref="EE197:EK197"/>
    <mergeCell ref="EL197:ER197"/>
    <mergeCell ref="ES203:EY203"/>
    <mergeCell ref="DB204:DW204"/>
    <mergeCell ref="DX204:ED204"/>
    <mergeCell ref="EE204:EK204"/>
    <mergeCell ref="EL204:ER204"/>
    <mergeCell ref="ES204:EY204"/>
    <mergeCell ref="DB203:DW203"/>
    <mergeCell ref="DX203:ED203"/>
    <mergeCell ref="EE203:EK203"/>
    <mergeCell ref="EL203:ER203"/>
    <mergeCell ref="ES201:EY201"/>
    <mergeCell ref="DB202:DW202"/>
    <mergeCell ref="DX202:ED202"/>
    <mergeCell ref="EE202:EK202"/>
    <mergeCell ref="EL202:ER202"/>
    <mergeCell ref="ES202:EY202"/>
    <mergeCell ref="DB201:DW201"/>
    <mergeCell ref="DX201:ED201"/>
    <mergeCell ref="EE201:EK201"/>
    <mergeCell ref="EL201:ER201"/>
    <mergeCell ref="ES207:EY207"/>
    <mergeCell ref="DB208:DW208"/>
    <mergeCell ref="DX208:ED208"/>
    <mergeCell ref="EE208:EK208"/>
    <mergeCell ref="EL208:ER208"/>
    <mergeCell ref="ES208:EY208"/>
    <mergeCell ref="DB207:DW207"/>
    <mergeCell ref="DX207:ED207"/>
    <mergeCell ref="EE207:EK207"/>
    <mergeCell ref="EL207:ER207"/>
    <mergeCell ref="ES205:EY205"/>
    <mergeCell ref="DB206:DW206"/>
    <mergeCell ref="DX206:ED206"/>
    <mergeCell ref="EE206:EK206"/>
    <mergeCell ref="EL206:ER206"/>
    <mergeCell ref="ES206:EY206"/>
    <mergeCell ref="DB205:DW205"/>
    <mergeCell ref="DX205:ED205"/>
    <mergeCell ref="EE205:EK205"/>
    <mergeCell ref="EL205:ER205"/>
    <mergeCell ref="ES211:EY211"/>
    <mergeCell ref="DB212:DW212"/>
    <mergeCell ref="DX212:ED212"/>
    <mergeCell ref="EE212:EK212"/>
    <mergeCell ref="EL212:ER212"/>
    <mergeCell ref="ES212:EY212"/>
    <mergeCell ref="DB211:DW211"/>
    <mergeCell ref="DX211:ED211"/>
    <mergeCell ref="EE211:EK211"/>
    <mergeCell ref="EL211:ER211"/>
    <mergeCell ref="ES209:EY209"/>
    <mergeCell ref="DB210:DW210"/>
    <mergeCell ref="DX210:ED210"/>
    <mergeCell ref="EE210:EK210"/>
    <mergeCell ref="EL210:ER210"/>
    <mergeCell ref="ES210:EY210"/>
    <mergeCell ref="DB209:DW209"/>
    <mergeCell ref="DX209:ED209"/>
    <mergeCell ref="EE209:EK209"/>
    <mergeCell ref="EL209:ER209"/>
    <mergeCell ref="ES215:EY215"/>
    <mergeCell ref="DB216:DW216"/>
    <mergeCell ref="DX216:ED216"/>
    <mergeCell ref="EE216:EK216"/>
    <mergeCell ref="EL216:ER216"/>
    <mergeCell ref="ES216:EY216"/>
    <mergeCell ref="DB215:DW215"/>
    <mergeCell ref="DX215:ED215"/>
    <mergeCell ref="EE215:EK215"/>
    <mergeCell ref="EL215:ER215"/>
    <mergeCell ref="ES213:EY213"/>
    <mergeCell ref="DB214:DW214"/>
    <mergeCell ref="DX214:ED214"/>
    <mergeCell ref="EE214:EK214"/>
    <mergeCell ref="EL214:ER214"/>
    <mergeCell ref="ES214:EY214"/>
    <mergeCell ref="DB213:DW213"/>
    <mergeCell ref="DX213:ED213"/>
    <mergeCell ref="EE213:EK213"/>
    <mergeCell ref="EL213:ER213"/>
    <mergeCell ref="ES219:EY219"/>
    <mergeCell ref="DB220:DW220"/>
    <mergeCell ref="DX220:ED220"/>
    <mergeCell ref="EE220:EK220"/>
    <mergeCell ref="EL220:ER220"/>
    <mergeCell ref="ES220:EY220"/>
    <mergeCell ref="DB219:DW219"/>
    <mergeCell ref="DX219:ED219"/>
    <mergeCell ref="EE219:EK219"/>
    <mergeCell ref="EL219:ER219"/>
    <mergeCell ref="ES217:EY217"/>
    <mergeCell ref="DB218:DW218"/>
    <mergeCell ref="DX218:ED218"/>
    <mergeCell ref="EE218:EK218"/>
    <mergeCell ref="EL218:ER218"/>
    <mergeCell ref="ES218:EY218"/>
    <mergeCell ref="DB217:DW217"/>
    <mergeCell ref="DX217:ED217"/>
    <mergeCell ref="EE217:EK217"/>
    <mergeCell ref="EL217:ER217"/>
    <mergeCell ref="ES223:EY223"/>
    <mergeCell ref="DB224:DW224"/>
    <mergeCell ref="DX224:ED224"/>
    <mergeCell ref="EE224:EK224"/>
    <mergeCell ref="EL224:ER224"/>
    <mergeCell ref="ES224:EY224"/>
    <mergeCell ref="DB223:DW223"/>
    <mergeCell ref="DX223:ED223"/>
    <mergeCell ref="EE223:EK223"/>
    <mergeCell ref="EL223:ER223"/>
    <mergeCell ref="ES221:EY221"/>
    <mergeCell ref="DB222:DW222"/>
    <mergeCell ref="DX222:ED222"/>
    <mergeCell ref="EE222:EK222"/>
    <mergeCell ref="EL222:ER222"/>
    <mergeCell ref="ES222:EY222"/>
    <mergeCell ref="DB221:DW221"/>
    <mergeCell ref="DX221:ED221"/>
    <mergeCell ref="EE221:EK221"/>
    <mergeCell ref="EL221:ER221"/>
    <mergeCell ref="DB228:DW228"/>
    <mergeCell ref="DX228:ED228"/>
    <mergeCell ref="EE228:EK228"/>
    <mergeCell ref="EL228:ER228"/>
    <mergeCell ref="ES228:EY228"/>
    <mergeCell ref="DB227:DW227"/>
    <mergeCell ref="DX227:ED227"/>
    <mergeCell ref="EE227:EK227"/>
    <mergeCell ref="EL227:ER227"/>
    <mergeCell ref="ES227:EY227"/>
    <mergeCell ref="ES225:EY225"/>
    <mergeCell ref="DB226:DW226"/>
    <mergeCell ref="DX226:ED226"/>
    <mergeCell ref="EE226:EK226"/>
    <mergeCell ref="EL226:ER226"/>
    <mergeCell ref="ES226:EY226"/>
    <mergeCell ref="DB225:DW225"/>
    <mergeCell ref="DX225:ED225"/>
    <mergeCell ref="EE225:EK225"/>
    <mergeCell ref="EL225:ER225"/>
    <mergeCell ref="FC175:GZ175"/>
    <mergeCell ref="FC177:GZ177"/>
    <mergeCell ref="FC178:GL178"/>
    <mergeCell ref="GM178:GZ178"/>
    <mergeCell ref="FC179:FJ179"/>
    <mergeCell ref="FK179:FQ179"/>
    <mergeCell ref="FR179:FX179"/>
    <mergeCell ref="FY179:GE179"/>
    <mergeCell ref="FC183:FF183"/>
    <mergeCell ref="FG183:FJ183"/>
    <mergeCell ref="FK183:FQ183"/>
    <mergeCell ref="FR183:FX183"/>
    <mergeCell ref="FY183:GE183"/>
    <mergeCell ref="GF183:GL183"/>
    <mergeCell ref="GT181:GZ181"/>
    <mergeCell ref="FC182:FF182"/>
    <mergeCell ref="FG182:FJ182"/>
    <mergeCell ref="FK182:FQ182"/>
    <mergeCell ref="FR182:FX182"/>
    <mergeCell ref="FY182:GE182"/>
    <mergeCell ref="GF182:GL182"/>
    <mergeCell ref="GM182:GS182"/>
    <mergeCell ref="GT182:GZ182"/>
    <mergeCell ref="FC181:FJ181"/>
    <mergeCell ref="FK181:FQ181"/>
    <mergeCell ref="FR181:FX181"/>
    <mergeCell ref="FY181:GE181"/>
    <mergeCell ref="GF181:GL181"/>
    <mergeCell ref="GM181:GS181"/>
    <mergeCell ref="GM179:GS179"/>
    <mergeCell ref="GF179:GL179"/>
    <mergeCell ref="GM185:GS185"/>
    <mergeCell ref="GT185:GZ185"/>
    <mergeCell ref="FC186:FF186"/>
    <mergeCell ref="FG186:FJ186"/>
    <mergeCell ref="FK186:FQ186"/>
    <mergeCell ref="FR186:FX186"/>
    <mergeCell ref="FY186:GE186"/>
    <mergeCell ref="GF186:GL186"/>
    <mergeCell ref="GM186:GS186"/>
    <mergeCell ref="GT186:GZ186"/>
    <mergeCell ref="FC185:FF185"/>
    <mergeCell ref="FG185:FJ185"/>
    <mergeCell ref="FK185:FQ185"/>
    <mergeCell ref="FR185:FX185"/>
    <mergeCell ref="FY185:GE185"/>
    <mergeCell ref="GF185:GL185"/>
    <mergeCell ref="GT179:GZ179"/>
    <mergeCell ref="FC180:FJ180"/>
    <mergeCell ref="FK180:FQ180"/>
    <mergeCell ref="FR180:FX180"/>
    <mergeCell ref="FY180:GE180"/>
    <mergeCell ref="GF180:GL180"/>
    <mergeCell ref="GM180:GS180"/>
    <mergeCell ref="GT180:GZ180"/>
    <mergeCell ref="GM183:GS183"/>
    <mergeCell ref="GT183:GZ183"/>
    <mergeCell ref="GM189:GS189"/>
    <mergeCell ref="GT189:GZ189"/>
    <mergeCell ref="FC184:FF184"/>
    <mergeCell ref="FG184:FJ184"/>
    <mergeCell ref="FK184:FQ184"/>
    <mergeCell ref="FR184:FX184"/>
    <mergeCell ref="FY184:GE184"/>
    <mergeCell ref="GF184:GL184"/>
    <mergeCell ref="GM184:GS184"/>
    <mergeCell ref="GT184:GZ184"/>
    <mergeCell ref="FC189:FF189"/>
    <mergeCell ref="FG189:FJ189"/>
    <mergeCell ref="FK189:FQ189"/>
    <mergeCell ref="FR189:FX189"/>
    <mergeCell ref="FY189:GE189"/>
    <mergeCell ref="GF189:GL189"/>
    <mergeCell ref="GM187:GS187"/>
    <mergeCell ref="GT187:GZ187"/>
    <mergeCell ref="FC188:FF188"/>
    <mergeCell ref="FG188:FJ188"/>
    <mergeCell ref="FK188:FQ188"/>
    <mergeCell ref="FR188:FX188"/>
    <mergeCell ref="FY188:GE188"/>
    <mergeCell ref="GF188:GL188"/>
    <mergeCell ref="GM188:GS188"/>
    <mergeCell ref="GT188:GZ188"/>
    <mergeCell ref="FC187:FF187"/>
    <mergeCell ref="FG187:FJ187"/>
    <mergeCell ref="FK187:FQ187"/>
    <mergeCell ref="FR187:FX187"/>
    <mergeCell ref="FY187:GE187"/>
    <mergeCell ref="GF187:GL187"/>
    <mergeCell ref="GM191:GS191"/>
    <mergeCell ref="GT191:GZ191"/>
    <mergeCell ref="FC192:FF192"/>
    <mergeCell ref="FG192:FJ192"/>
    <mergeCell ref="FK192:FQ192"/>
    <mergeCell ref="FR192:FX192"/>
    <mergeCell ref="FY192:GE192"/>
    <mergeCell ref="GF192:GL192"/>
    <mergeCell ref="GM192:GS192"/>
    <mergeCell ref="GT192:GZ192"/>
    <mergeCell ref="FC191:FF191"/>
    <mergeCell ref="FG191:FJ191"/>
    <mergeCell ref="FK191:FQ191"/>
    <mergeCell ref="FR191:FX191"/>
    <mergeCell ref="FY191:GE191"/>
    <mergeCell ref="GF191:GL191"/>
    <mergeCell ref="GM195:GS195"/>
    <mergeCell ref="GT195:GZ195"/>
    <mergeCell ref="GM201:GS201"/>
    <mergeCell ref="GT201:GZ201"/>
    <mergeCell ref="FC190:FF190"/>
    <mergeCell ref="FG190:FJ190"/>
    <mergeCell ref="FK190:FQ190"/>
    <mergeCell ref="FR190:FX190"/>
    <mergeCell ref="FY190:GE190"/>
    <mergeCell ref="GF190:GL190"/>
    <mergeCell ref="GM190:GS190"/>
    <mergeCell ref="GT190:GZ190"/>
    <mergeCell ref="FC195:FF195"/>
    <mergeCell ref="FG195:FJ195"/>
    <mergeCell ref="FK195:FQ195"/>
    <mergeCell ref="FR195:FX195"/>
    <mergeCell ref="FY195:GE195"/>
    <mergeCell ref="GF195:GL195"/>
    <mergeCell ref="GM193:GS193"/>
    <mergeCell ref="GT193:GZ193"/>
    <mergeCell ref="FC194:FF194"/>
    <mergeCell ref="FG194:FJ194"/>
    <mergeCell ref="FK194:FQ194"/>
    <mergeCell ref="FR194:FX194"/>
    <mergeCell ref="FY194:GE194"/>
    <mergeCell ref="GF194:GL194"/>
    <mergeCell ref="GM194:GS194"/>
    <mergeCell ref="GT194:GZ194"/>
    <mergeCell ref="FC193:FF193"/>
    <mergeCell ref="FG193:FJ193"/>
    <mergeCell ref="FK193:FQ193"/>
    <mergeCell ref="FR193:FX193"/>
    <mergeCell ref="FY193:GE193"/>
    <mergeCell ref="GF193:GL193"/>
    <mergeCell ref="FC200:FF200"/>
    <mergeCell ref="FG200:FJ200"/>
    <mergeCell ref="FK200:FQ200"/>
    <mergeCell ref="FR200:FX200"/>
    <mergeCell ref="FY200:GE200"/>
    <mergeCell ref="GF200:GL200"/>
    <mergeCell ref="GM200:GS200"/>
    <mergeCell ref="GT200:GZ200"/>
    <mergeCell ref="FC199:FF199"/>
    <mergeCell ref="FG199:FJ199"/>
    <mergeCell ref="FK199:FQ199"/>
    <mergeCell ref="FR199:FX199"/>
    <mergeCell ref="FY199:GE199"/>
    <mergeCell ref="GF199:GL199"/>
    <mergeCell ref="GM197:GS197"/>
    <mergeCell ref="GT197:GZ197"/>
    <mergeCell ref="FC198:FF198"/>
    <mergeCell ref="FG198:FJ198"/>
    <mergeCell ref="FK198:FQ198"/>
    <mergeCell ref="FR198:FX198"/>
    <mergeCell ref="FY198:GE198"/>
    <mergeCell ref="GF198:GL198"/>
    <mergeCell ref="GM198:GS198"/>
    <mergeCell ref="GT198:GZ198"/>
    <mergeCell ref="FC197:FF197"/>
    <mergeCell ref="FG197:FJ197"/>
    <mergeCell ref="FK197:FQ197"/>
    <mergeCell ref="FR197:FX197"/>
    <mergeCell ref="FY197:GE197"/>
    <mergeCell ref="GF197:GL197"/>
    <mergeCell ref="FC204:FF204"/>
    <mergeCell ref="FG204:FJ204"/>
    <mergeCell ref="FK204:FQ204"/>
    <mergeCell ref="FR204:FX204"/>
    <mergeCell ref="FY204:GE204"/>
    <mergeCell ref="GF204:GL204"/>
    <mergeCell ref="GM204:GS204"/>
    <mergeCell ref="GT204:GZ204"/>
    <mergeCell ref="FC203:FF203"/>
    <mergeCell ref="FG203:FJ203"/>
    <mergeCell ref="FK203:FQ203"/>
    <mergeCell ref="FR203:FX203"/>
    <mergeCell ref="FY203:GE203"/>
    <mergeCell ref="GF203:GL203"/>
    <mergeCell ref="GM207:GS207"/>
    <mergeCell ref="GT207:GZ207"/>
    <mergeCell ref="FC196:FF196"/>
    <mergeCell ref="FG196:FJ196"/>
    <mergeCell ref="FK196:FQ196"/>
    <mergeCell ref="FR196:FX196"/>
    <mergeCell ref="FY196:GE196"/>
    <mergeCell ref="GF196:GL196"/>
    <mergeCell ref="GM196:GS196"/>
    <mergeCell ref="GT196:GZ196"/>
    <mergeCell ref="FC201:FF201"/>
    <mergeCell ref="FG201:FJ201"/>
    <mergeCell ref="FK201:FQ201"/>
    <mergeCell ref="FR201:FX201"/>
    <mergeCell ref="FY201:GE201"/>
    <mergeCell ref="GF201:GL201"/>
    <mergeCell ref="GM199:GS199"/>
    <mergeCell ref="GT199:GZ199"/>
    <mergeCell ref="FC202:FF202"/>
    <mergeCell ref="FG202:FJ202"/>
    <mergeCell ref="FK202:FQ202"/>
    <mergeCell ref="FR202:FX202"/>
    <mergeCell ref="FY202:GE202"/>
    <mergeCell ref="GF202:GL202"/>
    <mergeCell ref="GM202:GS202"/>
    <mergeCell ref="GT202:GZ202"/>
    <mergeCell ref="FC207:FF207"/>
    <mergeCell ref="FG207:FJ207"/>
    <mergeCell ref="FK207:FQ207"/>
    <mergeCell ref="FR207:FX207"/>
    <mergeCell ref="FY207:GE207"/>
    <mergeCell ref="GF207:GL207"/>
    <mergeCell ref="GM205:GS205"/>
    <mergeCell ref="GT205:GZ205"/>
    <mergeCell ref="FC206:FF206"/>
    <mergeCell ref="FG206:FJ206"/>
    <mergeCell ref="FK206:FQ206"/>
    <mergeCell ref="FR206:FX206"/>
    <mergeCell ref="FY206:GE206"/>
    <mergeCell ref="GF206:GL206"/>
    <mergeCell ref="GM206:GS206"/>
    <mergeCell ref="GT206:GZ206"/>
    <mergeCell ref="FC205:FF205"/>
    <mergeCell ref="FG205:FJ205"/>
    <mergeCell ref="FK205:FQ205"/>
    <mergeCell ref="FR205:FX205"/>
    <mergeCell ref="FY205:GE205"/>
    <mergeCell ref="GF205:GL205"/>
    <mergeCell ref="GM203:GS203"/>
    <mergeCell ref="GT203:GZ203"/>
    <mergeCell ref="GM209:GS209"/>
    <mergeCell ref="GT209:GZ209"/>
    <mergeCell ref="FC210:FF210"/>
    <mergeCell ref="FG210:FJ210"/>
    <mergeCell ref="FK210:FQ210"/>
    <mergeCell ref="FR210:FX210"/>
    <mergeCell ref="FY210:GE210"/>
    <mergeCell ref="GF210:GL210"/>
    <mergeCell ref="GM210:GS210"/>
    <mergeCell ref="GT210:GZ210"/>
    <mergeCell ref="FC209:FF209"/>
    <mergeCell ref="FG209:FJ209"/>
    <mergeCell ref="FK209:FQ209"/>
    <mergeCell ref="FR209:FX209"/>
    <mergeCell ref="FY209:GE209"/>
    <mergeCell ref="GF209:GL209"/>
    <mergeCell ref="GM213:GS213"/>
    <mergeCell ref="GT213:GZ213"/>
    <mergeCell ref="GM219:GS219"/>
    <mergeCell ref="GT219:GZ219"/>
    <mergeCell ref="FC208:FF208"/>
    <mergeCell ref="FG208:FJ208"/>
    <mergeCell ref="FK208:FQ208"/>
    <mergeCell ref="FR208:FX208"/>
    <mergeCell ref="FY208:GE208"/>
    <mergeCell ref="GF208:GL208"/>
    <mergeCell ref="GM208:GS208"/>
    <mergeCell ref="GT208:GZ208"/>
    <mergeCell ref="FC213:FF213"/>
    <mergeCell ref="FG213:FJ213"/>
    <mergeCell ref="FK213:FQ213"/>
    <mergeCell ref="FR213:FX213"/>
    <mergeCell ref="FY213:GE213"/>
    <mergeCell ref="GF213:GL213"/>
    <mergeCell ref="GM211:GS211"/>
    <mergeCell ref="GT211:GZ211"/>
    <mergeCell ref="FC212:FF212"/>
    <mergeCell ref="FG212:FJ212"/>
    <mergeCell ref="FK212:FQ212"/>
    <mergeCell ref="FR212:FX212"/>
    <mergeCell ref="FY212:GE212"/>
    <mergeCell ref="GF212:GL212"/>
    <mergeCell ref="GM212:GS212"/>
    <mergeCell ref="GT212:GZ212"/>
    <mergeCell ref="FC211:FF211"/>
    <mergeCell ref="FG211:FJ211"/>
    <mergeCell ref="FK211:FQ211"/>
    <mergeCell ref="FR211:FX211"/>
    <mergeCell ref="FY211:GE211"/>
    <mergeCell ref="GF211:GL211"/>
    <mergeCell ref="FC218:FF218"/>
    <mergeCell ref="FG218:FJ218"/>
    <mergeCell ref="FK218:FQ218"/>
    <mergeCell ref="FR218:FX218"/>
    <mergeCell ref="FY218:GE218"/>
    <mergeCell ref="GF218:GL218"/>
    <mergeCell ref="GM218:GS218"/>
    <mergeCell ref="GT218:GZ218"/>
    <mergeCell ref="FC217:FF217"/>
    <mergeCell ref="FG217:FJ217"/>
    <mergeCell ref="FK217:FQ217"/>
    <mergeCell ref="FR217:FX217"/>
    <mergeCell ref="FY217:GE217"/>
    <mergeCell ref="GF217:GL217"/>
    <mergeCell ref="GM215:GS215"/>
    <mergeCell ref="GT215:GZ215"/>
    <mergeCell ref="FC216:FF216"/>
    <mergeCell ref="FG216:FJ216"/>
    <mergeCell ref="FK216:FQ216"/>
    <mergeCell ref="FR216:FX216"/>
    <mergeCell ref="FY216:GE216"/>
    <mergeCell ref="GF216:GL216"/>
    <mergeCell ref="GM216:GS216"/>
    <mergeCell ref="GT216:GZ216"/>
    <mergeCell ref="FC215:FF215"/>
    <mergeCell ref="FG215:FJ215"/>
    <mergeCell ref="FK215:FQ215"/>
    <mergeCell ref="FR215:FX215"/>
    <mergeCell ref="FY215:GE215"/>
    <mergeCell ref="GF215:GL215"/>
    <mergeCell ref="FC222:FF222"/>
    <mergeCell ref="FG222:FJ222"/>
    <mergeCell ref="FK222:FQ222"/>
    <mergeCell ref="FR222:FX222"/>
    <mergeCell ref="FY222:GE222"/>
    <mergeCell ref="GF222:GL222"/>
    <mergeCell ref="GM222:GS222"/>
    <mergeCell ref="GT222:GZ222"/>
    <mergeCell ref="FC221:FF221"/>
    <mergeCell ref="FG221:FJ221"/>
    <mergeCell ref="FK221:FQ221"/>
    <mergeCell ref="FR221:FX221"/>
    <mergeCell ref="FY221:GE221"/>
    <mergeCell ref="GF221:GL221"/>
    <mergeCell ref="GM225:GS225"/>
    <mergeCell ref="GT225:GZ225"/>
    <mergeCell ref="FC214:FF214"/>
    <mergeCell ref="FG214:FJ214"/>
    <mergeCell ref="FK214:FQ214"/>
    <mergeCell ref="FR214:FX214"/>
    <mergeCell ref="FY214:GE214"/>
    <mergeCell ref="GF214:GL214"/>
    <mergeCell ref="GM214:GS214"/>
    <mergeCell ref="GT214:GZ214"/>
    <mergeCell ref="FC219:FF219"/>
    <mergeCell ref="FG219:FJ219"/>
    <mergeCell ref="FK219:FQ219"/>
    <mergeCell ref="FR219:FX219"/>
    <mergeCell ref="FY219:GE219"/>
    <mergeCell ref="GF219:GL219"/>
    <mergeCell ref="GM217:GS217"/>
    <mergeCell ref="GT217:GZ217"/>
    <mergeCell ref="FC220:FF220"/>
    <mergeCell ref="FG220:FJ220"/>
    <mergeCell ref="FK220:FQ220"/>
    <mergeCell ref="FR220:FX220"/>
    <mergeCell ref="FY220:GE220"/>
    <mergeCell ref="GF220:GL220"/>
    <mergeCell ref="GM220:GS220"/>
    <mergeCell ref="GT220:GZ220"/>
    <mergeCell ref="FC225:FF225"/>
    <mergeCell ref="FG225:FJ225"/>
    <mergeCell ref="FK225:FQ225"/>
    <mergeCell ref="FR225:FX225"/>
    <mergeCell ref="FY225:GE225"/>
    <mergeCell ref="GF225:GL225"/>
    <mergeCell ref="GM223:GS223"/>
    <mergeCell ref="GT223:GZ223"/>
    <mergeCell ref="FC224:FF224"/>
    <mergeCell ref="FG224:FJ224"/>
    <mergeCell ref="FK224:FQ224"/>
    <mergeCell ref="FR224:FX224"/>
    <mergeCell ref="FY224:GE224"/>
    <mergeCell ref="GF224:GL224"/>
    <mergeCell ref="GM224:GS224"/>
    <mergeCell ref="GT224:GZ224"/>
    <mergeCell ref="FC223:FF223"/>
    <mergeCell ref="FG223:FJ223"/>
    <mergeCell ref="FK223:FQ223"/>
    <mergeCell ref="FR223:FX223"/>
    <mergeCell ref="FY223:GE223"/>
    <mergeCell ref="GF223:GL223"/>
    <mergeCell ref="GM221:GS221"/>
    <mergeCell ref="GT221:GZ221"/>
    <mergeCell ref="FC228:FF228"/>
    <mergeCell ref="FG228:FJ228"/>
    <mergeCell ref="FK228:FQ228"/>
    <mergeCell ref="FR228:FX228"/>
    <mergeCell ref="FY228:GE228"/>
    <mergeCell ref="GF228:GL228"/>
    <mergeCell ref="GT228:GZ228"/>
    <mergeCell ref="FR227:FX227"/>
    <mergeCell ref="FY227:GE227"/>
    <mergeCell ref="GF227:GL227"/>
    <mergeCell ref="GM227:GS227"/>
    <mergeCell ref="GT227:GZ227"/>
    <mergeCell ref="GM228:GS228"/>
    <mergeCell ref="FR226:FX226"/>
    <mergeCell ref="FY226:GE226"/>
    <mergeCell ref="GF226:GL226"/>
    <mergeCell ref="GM226:GS226"/>
    <mergeCell ref="GT226:GZ226"/>
    <mergeCell ref="FC226:FF226"/>
    <mergeCell ref="FG226:FJ226"/>
    <mergeCell ref="FK226:FQ226"/>
    <mergeCell ref="FC227:FF227"/>
    <mergeCell ref="FG227:FJ227"/>
    <mergeCell ref="FK227:FQ227"/>
    <mergeCell ref="GM229:GS229"/>
    <mergeCell ref="GT229:GZ229"/>
    <mergeCell ref="GF230:GL230"/>
    <mergeCell ref="GM230:GS230"/>
    <mergeCell ref="GT230:GZ230"/>
    <mergeCell ref="FC230:FF230"/>
    <mergeCell ref="GF229:GL229"/>
    <mergeCell ref="FC229:FF229"/>
    <mergeCell ref="FG229:FJ229"/>
    <mergeCell ref="FK229:FQ229"/>
    <mergeCell ref="FR229:FX229"/>
    <mergeCell ref="FY229:GE229"/>
    <mergeCell ref="BB232:CY232"/>
    <mergeCell ref="DB232:EY232"/>
    <mergeCell ref="BB230:BE230"/>
    <mergeCell ref="BF230:BI230"/>
    <mergeCell ref="BJ230:BP230"/>
    <mergeCell ref="ES229:EY229"/>
    <mergeCell ref="DB230:DW230"/>
    <mergeCell ref="DX230:ED230"/>
    <mergeCell ref="EE230:EK230"/>
    <mergeCell ref="EL230:ER230"/>
    <mergeCell ref="ES230:EY230"/>
    <mergeCell ref="DB229:DW229"/>
    <mergeCell ref="DX229:ED229"/>
    <mergeCell ref="EE229:EK229"/>
    <mergeCell ref="EL229:ER229"/>
    <mergeCell ref="FG230:FJ230"/>
    <mergeCell ref="FK230:FQ230"/>
    <mergeCell ref="FR230:FX230"/>
    <mergeCell ref="BB233:CY233"/>
    <mergeCell ref="DB233:EY233"/>
    <mergeCell ref="BQ230:BW230"/>
    <mergeCell ref="BX230:CD230"/>
    <mergeCell ref="CE230:CK230"/>
    <mergeCell ref="CL230:CR230"/>
    <mergeCell ref="CS230:CY230"/>
    <mergeCell ref="EL235:ER235"/>
    <mergeCell ref="FC238:FJ238"/>
    <mergeCell ref="FK238:FQ238"/>
    <mergeCell ref="FC235:GZ235"/>
    <mergeCell ref="FC236:GL236"/>
    <mergeCell ref="GM236:GZ236"/>
    <mergeCell ref="FC237:FJ237"/>
    <mergeCell ref="FK237:FQ237"/>
    <mergeCell ref="FR237:FX237"/>
    <mergeCell ref="FC232:GZ232"/>
    <mergeCell ref="FC233:GZ233"/>
    <mergeCell ref="DX238:ED238"/>
    <mergeCell ref="EE238:EK238"/>
    <mergeCell ref="DB237:DW237"/>
    <mergeCell ref="DX237:ED237"/>
    <mergeCell ref="EE237:EK237"/>
    <mergeCell ref="EL237:ER237"/>
    <mergeCell ref="FY237:GE237"/>
    <mergeCell ref="GF237:GL237"/>
    <mergeCell ref="GM237:GS237"/>
    <mergeCell ref="GT237:GZ237"/>
    <mergeCell ref="GT238:GZ238"/>
    <mergeCell ref="DB239:DW239"/>
    <mergeCell ref="DX239:ED239"/>
    <mergeCell ref="ES235:EY235"/>
    <mergeCell ref="DB236:DW236"/>
    <mergeCell ref="DX236:ER236"/>
    <mergeCell ref="ES236:EY236"/>
    <mergeCell ref="DB235:DW235"/>
    <mergeCell ref="DX235:ED235"/>
    <mergeCell ref="EE235:EK235"/>
    <mergeCell ref="CS237:CY237"/>
    <mergeCell ref="EL238:ER238"/>
    <mergeCell ref="ES238:EY238"/>
    <mergeCell ref="CS238:CY238"/>
    <mergeCell ref="BB235:CY235"/>
    <mergeCell ref="BB236:CK236"/>
    <mergeCell ref="CL236:CY236"/>
    <mergeCell ref="BB237:BI237"/>
    <mergeCell ref="BJ237:BP237"/>
    <mergeCell ref="BQ237:BW237"/>
    <mergeCell ref="EL239:ER239"/>
    <mergeCell ref="ES237:EY237"/>
    <mergeCell ref="DB238:DW238"/>
    <mergeCell ref="CS239:CY239"/>
    <mergeCell ref="BQ239:BW239"/>
    <mergeCell ref="ES239:EY239"/>
    <mergeCell ref="X240:AD240"/>
    <mergeCell ref="AE240:AK240"/>
    <mergeCell ref="AL240:AR240"/>
    <mergeCell ref="AS235:AY235"/>
    <mergeCell ref="B236:W236"/>
    <mergeCell ref="X236:AR236"/>
    <mergeCell ref="AS236:AY236"/>
    <mergeCell ref="BX237:CD237"/>
    <mergeCell ref="CE237:CK237"/>
    <mergeCell ref="CL237:CR237"/>
    <mergeCell ref="BX239:CD239"/>
    <mergeCell ref="CE239:CK239"/>
    <mergeCell ref="CL239:CR239"/>
    <mergeCell ref="B235:W235"/>
    <mergeCell ref="X235:AD235"/>
    <mergeCell ref="AE235:AK235"/>
    <mergeCell ref="AL235:AR235"/>
    <mergeCell ref="CE240:CK240"/>
    <mergeCell ref="CL240:CR240"/>
    <mergeCell ref="BB238:BI238"/>
    <mergeCell ref="BJ238:BP238"/>
    <mergeCell ref="BQ238:BW238"/>
    <mergeCell ref="BX238:CD238"/>
    <mergeCell ref="CE238:CK238"/>
    <mergeCell ref="CL238:CR238"/>
    <mergeCell ref="BB239:BI239"/>
    <mergeCell ref="BJ239:BP239"/>
    <mergeCell ref="B232:AY232"/>
    <mergeCell ref="B233:AY233"/>
    <mergeCell ref="B237:W237"/>
    <mergeCell ref="X237:AD237"/>
    <mergeCell ref="AE237:AK237"/>
    <mergeCell ref="AS240:AY240"/>
    <mergeCell ref="B243:W243"/>
    <mergeCell ref="X243:AD243"/>
    <mergeCell ref="AE243:AK243"/>
    <mergeCell ref="AL243:AR243"/>
    <mergeCell ref="AS241:AY241"/>
    <mergeCell ref="B242:W242"/>
    <mergeCell ref="X242:AD242"/>
    <mergeCell ref="AE242:AK242"/>
    <mergeCell ref="AL242:AR242"/>
    <mergeCell ref="B239:W239"/>
    <mergeCell ref="X239:AD239"/>
    <mergeCell ref="AE239:AK239"/>
    <mergeCell ref="AL239:AR239"/>
    <mergeCell ref="AS237:AY237"/>
    <mergeCell ref="B238:W238"/>
    <mergeCell ref="X238:AD238"/>
    <mergeCell ref="AE238:AK238"/>
    <mergeCell ref="B241:W241"/>
    <mergeCell ref="X241:AD241"/>
    <mergeCell ref="AE241:AK241"/>
    <mergeCell ref="AL241:AR241"/>
    <mergeCell ref="AL238:AR238"/>
    <mergeCell ref="AS238:AY238"/>
    <mergeCell ref="AL237:AR237"/>
    <mergeCell ref="AS239:AY239"/>
    <mergeCell ref="B240:W240"/>
    <mergeCell ref="AS244:AY244"/>
    <mergeCell ref="B247:W247"/>
    <mergeCell ref="X247:AD247"/>
    <mergeCell ref="AE247:AK247"/>
    <mergeCell ref="AL247:AR247"/>
    <mergeCell ref="AS245:AY245"/>
    <mergeCell ref="B246:W246"/>
    <mergeCell ref="X246:AD246"/>
    <mergeCell ref="AE246:AK246"/>
    <mergeCell ref="AL246:AR246"/>
    <mergeCell ref="AS242:AY242"/>
    <mergeCell ref="B245:W245"/>
    <mergeCell ref="X245:AD245"/>
    <mergeCell ref="AE245:AK245"/>
    <mergeCell ref="AL245:AR245"/>
    <mergeCell ref="AS243:AY243"/>
    <mergeCell ref="B244:W244"/>
    <mergeCell ref="X244:AD244"/>
    <mergeCell ref="AE244:AK244"/>
    <mergeCell ref="AL244:AR244"/>
    <mergeCell ref="AS248:AY248"/>
    <mergeCell ref="B251:W251"/>
    <mergeCell ref="X251:AD251"/>
    <mergeCell ref="AE251:AK251"/>
    <mergeCell ref="AL251:AR251"/>
    <mergeCell ref="AS249:AY249"/>
    <mergeCell ref="B250:W250"/>
    <mergeCell ref="X250:AD250"/>
    <mergeCell ref="AE250:AK250"/>
    <mergeCell ref="AL250:AR250"/>
    <mergeCell ref="AS246:AY246"/>
    <mergeCell ref="B249:W249"/>
    <mergeCell ref="X249:AD249"/>
    <mergeCell ref="AE249:AK249"/>
    <mergeCell ref="AL249:AR249"/>
    <mergeCell ref="AS247:AY247"/>
    <mergeCell ref="B248:W248"/>
    <mergeCell ref="X248:AD248"/>
    <mergeCell ref="AE248:AK248"/>
    <mergeCell ref="AL248:AR248"/>
    <mergeCell ref="AS252:AY252"/>
    <mergeCell ref="B255:W255"/>
    <mergeCell ref="X255:AD255"/>
    <mergeCell ref="AE255:AK255"/>
    <mergeCell ref="AL255:AR255"/>
    <mergeCell ref="AS253:AY253"/>
    <mergeCell ref="B254:W254"/>
    <mergeCell ref="X254:AD254"/>
    <mergeCell ref="AE254:AK254"/>
    <mergeCell ref="AL254:AR254"/>
    <mergeCell ref="AS250:AY250"/>
    <mergeCell ref="B253:W253"/>
    <mergeCell ref="X253:AD253"/>
    <mergeCell ref="AE253:AK253"/>
    <mergeCell ref="AL253:AR253"/>
    <mergeCell ref="AS251:AY251"/>
    <mergeCell ref="B252:W252"/>
    <mergeCell ref="X252:AD252"/>
    <mergeCell ref="AE252:AK252"/>
    <mergeCell ref="AL252:AR252"/>
    <mergeCell ref="AS256:AY256"/>
    <mergeCell ref="B259:W259"/>
    <mergeCell ref="X259:AD259"/>
    <mergeCell ref="AE259:AK259"/>
    <mergeCell ref="AL259:AR259"/>
    <mergeCell ref="AS257:AY257"/>
    <mergeCell ref="B258:W258"/>
    <mergeCell ref="X258:AD258"/>
    <mergeCell ref="AE258:AK258"/>
    <mergeCell ref="AL258:AR258"/>
    <mergeCell ref="AS254:AY254"/>
    <mergeCell ref="B257:W257"/>
    <mergeCell ref="X257:AD257"/>
    <mergeCell ref="AE257:AK257"/>
    <mergeCell ref="AL257:AR257"/>
    <mergeCell ref="AS255:AY255"/>
    <mergeCell ref="B256:W256"/>
    <mergeCell ref="X256:AD256"/>
    <mergeCell ref="AE256:AK256"/>
    <mergeCell ref="AL256:AR256"/>
    <mergeCell ref="AS260:AY260"/>
    <mergeCell ref="B263:W263"/>
    <mergeCell ref="X263:AD263"/>
    <mergeCell ref="AE263:AK263"/>
    <mergeCell ref="AL263:AR263"/>
    <mergeCell ref="AS261:AY261"/>
    <mergeCell ref="B262:W262"/>
    <mergeCell ref="X262:AD262"/>
    <mergeCell ref="AE262:AK262"/>
    <mergeCell ref="AL262:AR262"/>
    <mergeCell ref="AS258:AY258"/>
    <mergeCell ref="B261:W261"/>
    <mergeCell ref="X261:AD261"/>
    <mergeCell ref="AE261:AK261"/>
    <mergeCell ref="AL261:AR261"/>
    <mergeCell ref="AS259:AY259"/>
    <mergeCell ref="B260:W260"/>
    <mergeCell ref="X260:AD260"/>
    <mergeCell ref="AE260:AK260"/>
    <mergeCell ref="AL260:AR260"/>
    <mergeCell ref="AS264:AY264"/>
    <mergeCell ref="B267:W267"/>
    <mergeCell ref="X267:AD267"/>
    <mergeCell ref="AE267:AK267"/>
    <mergeCell ref="AL267:AR267"/>
    <mergeCell ref="AS265:AY265"/>
    <mergeCell ref="B266:W266"/>
    <mergeCell ref="X266:AD266"/>
    <mergeCell ref="AE266:AK266"/>
    <mergeCell ref="AL266:AR266"/>
    <mergeCell ref="AS262:AY262"/>
    <mergeCell ref="B265:W265"/>
    <mergeCell ref="X265:AD265"/>
    <mergeCell ref="AE265:AK265"/>
    <mergeCell ref="AL265:AR265"/>
    <mergeCell ref="AS263:AY263"/>
    <mergeCell ref="B264:W264"/>
    <mergeCell ref="X264:AD264"/>
    <mergeCell ref="AE264:AK264"/>
    <mergeCell ref="AL264:AR264"/>
    <mergeCell ref="X272:AD272"/>
    <mergeCell ref="AE272:AK272"/>
    <mergeCell ref="AL272:AR272"/>
    <mergeCell ref="AS268:AY268"/>
    <mergeCell ref="B271:W271"/>
    <mergeCell ref="X271:AD271"/>
    <mergeCell ref="AE271:AK271"/>
    <mergeCell ref="AL271:AR271"/>
    <mergeCell ref="AS269:AY269"/>
    <mergeCell ref="B270:W270"/>
    <mergeCell ref="X270:AD270"/>
    <mergeCell ref="AE270:AK270"/>
    <mergeCell ref="AL270:AR270"/>
    <mergeCell ref="AS266:AY266"/>
    <mergeCell ref="AS276:AY276"/>
    <mergeCell ref="AS267:AY267"/>
    <mergeCell ref="B268:W268"/>
    <mergeCell ref="X268:AD268"/>
    <mergeCell ref="AE268:AK268"/>
    <mergeCell ref="AL268:AR268"/>
    <mergeCell ref="B279:W279"/>
    <mergeCell ref="X279:AD279"/>
    <mergeCell ref="AE279:AK279"/>
    <mergeCell ref="AL279:AR279"/>
    <mergeCell ref="AS277:AY277"/>
    <mergeCell ref="B278:W278"/>
    <mergeCell ref="X278:AD278"/>
    <mergeCell ref="AE278:AK278"/>
    <mergeCell ref="AL278:AR278"/>
    <mergeCell ref="AS274:AY274"/>
    <mergeCell ref="B269:W269"/>
    <mergeCell ref="X269:AD269"/>
    <mergeCell ref="AE269:AK269"/>
    <mergeCell ref="AL269:AR269"/>
    <mergeCell ref="AS275:AY275"/>
    <mergeCell ref="B276:W276"/>
    <mergeCell ref="X276:AD276"/>
    <mergeCell ref="AE276:AK276"/>
    <mergeCell ref="AL276:AR276"/>
    <mergeCell ref="AS272:AY272"/>
    <mergeCell ref="B275:W275"/>
    <mergeCell ref="X275:AD275"/>
    <mergeCell ref="AE275:AK275"/>
    <mergeCell ref="AL275:AR275"/>
    <mergeCell ref="AS273:AY273"/>
    <mergeCell ref="B274:W274"/>
    <mergeCell ref="X274:AD274"/>
    <mergeCell ref="AE274:AK274"/>
    <mergeCell ref="AL274:AR274"/>
    <mergeCell ref="AS270:AY270"/>
    <mergeCell ref="AS271:AY271"/>
    <mergeCell ref="B272:W272"/>
    <mergeCell ref="AS280:AY280"/>
    <mergeCell ref="B283:W283"/>
    <mergeCell ref="X283:AD283"/>
    <mergeCell ref="AE283:AK283"/>
    <mergeCell ref="AL283:AR283"/>
    <mergeCell ref="AS281:AY281"/>
    <mergeCell ref="B282:W282"/>
    <mergeCell ref="X282:AD282"/>
    <mergeCell ref="AE282:AK282"/>
    <mergeCell ref="AL282:AR282"/>
    <mergeCell ref="AS278:AY278"/>
    <mergeCell ref="B273:W273"/>
    <mergeCell ref="X273:AD273"/>
    <mergeCell ref="AE273:AK273"/>
    <mergeCell ref="AL273:AR273"/>
    <mergeCell ref="AL286:AR286"/>
    <mergeCell ref="AS286:AY286"/>
    <mergeCell ref="AL285:AR285"/>
    <mergeCell ref="AS283:AY283"/>
    <mergeCell ref="B284:W284"/>
    <mergeCell ref="X284:AD284"/>
    <mergeCell ref="AE284:AK284"/>
    <mergeCell ref="AL284:AR284"/>
    <mergeCell ref="AS284:AY284"/>
    <mergeCell ref="B285:W285"/>
    <mergeCell ref="X285:AD285"/>
    <mergeCell ref="AE285:AK285"/>
    <mergeCell ref="AS282:AY282"/>
    <mergeCell ref="B277:W277"/>
    <mergeCell ref="X277:AD277"/>
    <mergeCell ref="AE277:AK277"/>
    <mergeCell ref="AL277:AR277"/>
    <mergeCell ref="CL242:CR242"/>
    <mergeCell ref="CS242:CY242"/>
    <mergeCell ref="AS287:AY287"/>
    <mergeCell ref="B281:W281"/>
    <mergeCell ref="X281:AD281"/>
    <mergeCell ref="AE281:AK281"/>
    <mergeCell ref="AL281:AR281"/>
    <mergeCell ref="AS279:AY279"/>
    <mergeCell ref="B280:W280"/>
    <mergeCell ref="X280:AD280"/>
    <mergeCell ref="AE280:AK280"/>
    <mergeCell ref="AL280:AR280"/>
    <mergeCell ref="B287:W287"/>
    <mergeCell ref="X287:AD287"/>
    <mergeCell ref="AE287:AK287"/>
    <mergeCell ref="AL287:AR287"/>
    <mergeCell ref="AS285:AY285"/>
    <mergeCell ref="B286:W286"/>
    <mergeCell ref="X286:AD286"/>
    <mergeCell ref="AE286:AK286"/>
    <mergeCell ref="BB243:BE243"/>
    <mergeCell ref="BF243:BI243"/>
    <mergeCell ref="BJ243:BP243"/>
    <mergeCell ref="BQ243:BW243"/>
    <mergeCell ref="BX243:CD243"/>
    <mergeCell ref="CE243:CK243"/>
    <mergeCell ref="CL243:CR243"/>
    <mergeCell ref="CS243:CY243"/>
    <mergeCell ref="BB248:BE248"/>
    <mergeCell ref="BF248:BI248"/>
    <mergeCell ref="BJ248:BP248"/>
    <mergeCell ref="BQ248:BW248"/>
    <mergeCell ref="AS288:AY288"/>
    <mergeCell ref="BB242:BE242"/>
    <mergeCell ref="BF242:BI242"/>
    <mergeCell ref="BJ242:BP242"/>
    <mergeCell ref="BQ242:BW242"/>
    <mergeCell ref="BX242:CD242"/>
    <mergeCell ref="CE242:CK242"/>
    <mergeCell ref="CS240:CY240"/>
    <mergeCell ref="BB241:BE241"/>
    <mergeCell ref="BF241:BI241"/>
    <mergeCell ref="BJ241:BP241"/>
    <mergeCell ref="BQ241:BW241"/>
    <mergeCell ref="BX241:CD241"/>
    <mergeCell ref="CE241:CK241"/>
    <mergeCell ref="CL241:CR241"/>
    <mergeCell ref="CS241:CY241"/>
    <mergeCell ref="BB240:BE240"/>
    <mergeCell ref="CL244:CR244"/>
    <mergeCell ref="CS244:CY244"/>
    <mergeCell ref="BB245:BE245"/>
    <mergeCell ref="BF245:BI245"/>
    <mergeCell ref="BJ245:BP245"/>
    <mergeCell ref="BQ245:BW245"/>
    <mergeCell ref="BX245:CD245"/>
    <mergeCell ref="CE245:CK245"/>
    <mergeCell ref="CL245:CR245"/>
    <mergeCell ref="CS245:CY245"/>
    <mergeCell ref="BB244:BE244"/>
    <mergeCell ref="BF240:BI240"/>
    <mergeCell ref="BJ240:BP240"/>
    <mergeCell ref="BQ240:BW240"/>
    <mergeCell ref="BX240:CD240"/>
    <mergeCell ref="BX248:CD248"/>
    <mergeCell ref="CE248:CK248"/>
    <mergeCell ref="CL246:CR246"/>
    <mergeCell ref="CS246:CY246"/>
    <mergeCell ref="BB247:BE247"/>
    <mergeCell ref="BF247:BI247"/>
    <mergeCell ref="BJ247:BP247"/>
    <mergeCell ref="BQ247:BW247"/>
    <mergeCell ref="BX247:CD247"/>
    <mergeCell ref="CE247:CK247"/>
    <mergeCell ref="CL247:CR247"/>
    <mergeCell ref="CS247:CY247"/>
    <mergeCell ref="BB246:BE246"/>
    <mergeCell ref="BF250:BI250"/>
    <mergeCell ref="BJ250:BP250"/>
    <mergeCell ref="BQ250:BW250"/>
    <mergeCell ref="BX250:CD250"/>
    <mergeCell ref="CE250:CK250"/>
    <mergeCell ref="BB249:BE249"/>
    <mergeCell ref="BF249:BI249"/>
    <mergeCell ref="BJ249:BP249"/>
    <mergeCell ref="BQ249:BW249"/>
    <mergeCell ref="BX249:CD249"/>
    <mergeCell ref="CE249:CK249"/>
    <mergeCell ref="CL249:CR249"/>
    <mergeCell ref="CS249:CY249"/>
    <mergeCell ref="BF244:BI244"/>
    <mergeCell ref="BJ244:BP244"/>
    <mergeCell ref="BQ244:BW244"/>
    <mergeCell ref="BX244:CD244"/>
    <mergeCell ref="CE244:CK244"/>
    <mergeCell ref="CL248:CR248"/>
    <mergeCell ref="CS248:CY248"/>
    <mergeCell ref="CL252:CR252"/>
    <mergeCell ref="CS252:CY252"/>
    <mergeCell ref="BB253:BE253"/>
    <mergeCell ref="BF253:BI253"/>
    <mergeCell ref="BJ253:BP253"/>
    <mergeCell ref="BQ253:BW253"/>
    <mergeCell ref="BX253:CD253"/>
    <mergeCell ref="CE253:CK253"/>
    <mergeCell ref="CL253:CR253"/>
    <mergeCell ref="CS253:CY253"/>
    <mergeCell ref="BB252:BE252"/>
    <mergeCell ref="BF252:BI252"/>
    <mergeCell ref="BJ252:BP252"/>
    <mergeCell ref="BQ252:BW252"/>
    <mergeCell ref="BX252:CD252"/>
    <mergeCell ref="CE252:CK252"/>
    <mergeCell ref="BF246:BI246"/>
    <mergeCell ref="BJ246:BP246"/>
    <mergeCell ref="BQ246:BW246"/>
    <mergeCell ref="BX246:CD246"/>
    <mergeCell ref="CE246:CK246"/>
    <mergeCell ref="CL250:CR250"/>
    <mergeCell ref="CS250:CY250"/>
    <mergeCell ref="BB251:BE251"/>
    <mergeCell ref="BF251:BI251"/>
    <mergeCell ref="BJ251:BP251"/>
    <mergeCell ref="BQ251:BW251"/>
    <mergeCell ref="BX251:CD251"/>
    <mergeCell ref="CE251:CK251"/>
    <mergeCell ref="CL251:CR251"/>
    <mergeCell ref="CS251:CY251"/>
    <mergeCell ref="BB250:BE250"/>
    <mergeCell ref="CL260:CR260"/>
    <mergeCell ref="CS260:CY260"/>
    <mergeCell ref="CL254:CR254"/>
    <mergeCell ref="CS254:CY254"/>
    <mergeCell ref="BB255:BE255"/>
    <mergeCell ref="BF255:BI255"/>
    <mergeCell ref="BJ255:BP255"/>
    <mergeCell ref="BQ255:BW255"/>
    <mergeCell ref="BX255:CD255"/>
    <mergeCell ref="CE255:CK255"/>
    <mergeCell ref="CL255:CR255"/>
    <mergeCell ref="CS255:CY255"/>
    <mergeCell ref="BB260:BE260"/>
    <mergeCell ref="BF260:BI260"/>
    <mergeCell ref="BJ260:BP260"/>
    <mergeCell ref="BQ260:BW260"/>
    <mergeCell ref="BX260:CD260"/>
    <mergeCell ref="CE260:CK260"/>
    <mergeCell ref="BB254:BE254"/>
    <mergeCell ref="BF254:BI254"/>
    <mergeCell ref="BJ254:BP254"/>
    <mergeCell ref="BQ254:BW254"/>
    <mergeCell ref="BX254:CD254"/>
    <mergeCell ref="CE254:CK254"/>
    <mergeCell ref="CL258:CR258"/>
    <mergeCell ref="CS258:CY258"/>
    <mergeCell ref="BB259:BE259"/>
    <mergeCell ref="BF259:BI259"/>
    <mergeCell ref="BJ259:BP259"/>
    <mergeCell ref="BQ259:BW259"/>
    <mergeCell ref="BX259:CD259"/>
    <mergeCell ref="CE259:CK259"/>
    <mergeCell ref="CL259:CR259"/>
    <mergeCell ref="CS259:CY259"/>
    <mergeCell ref="BB258:BE258"/>
    <mergeCell ref="BF258:BI258"/>
    <mergeCell ref="BJ258:BP258"/>
    <mergeCell ref="BQ258:BW258"/>
    <mergeCell ref="BX258:CD258"/>
    <mergeCell ref="CE258:CK258"/>
    <mergeCell ref="CL256:CR256"/>
    <mergeCell ref="CS256:CY256"/>
    <mergeCell ref="BB257:BE257"/>
    <mergeCell ref="BF257:BI257"/>
    <mergeCell ref="BJ257:BP257"/>
    <mergeCell ref="BQ257:BW257"/>
    <mergeCell ref="BX257:CD257"/>
    <mergeCell ref="CE257:CK257"/>
    <mergeCell ref="CL257:CR257"/>
    <mergeCell ref="CS257:CY257"/>
    <mergeCell ref="BB256:BE256"/>
    <mergeCell ref="BF256:BI256"/>
    <mergeCell ref="BJ256:BP256"/>
    <mergeCell ref="BQ256:BW256"/>
    <mergeCell ref="BX256:CD256"/>
    <mergeCell ref="CE256:CK256"/>
    <mergeCell ref="CL262:CR262"/>
    <mergeCell ref="CS262:CY262"/>
    <mergeCell ref="BB263:BE263"/>
    <mergeCell ref="BF263:BI263"/>
    <mergeCell ref="BJ263:BP263"/>
    <mergeCell ref="BQ263:BW263"/>
    <mergeCell ref="BX263:CD263"/>
    <mergeCell ref="CE263:CK263"/>
    <mergeCell ref="CL263:CR263"/>
    <mergeCell ref="CS263:CY263"/>
    <mergeCell ref="BB262:BE262"/>
    <mergeCell ref="BF262:BI262"/>
    <mergeCell ref="BJ262:BP262"/>
    <mergeCell ref="BQ262:BW262"/>
    <mergeCell ref="BX262:CD262"/>
    <mergeCell ref="CE262:CK262"/>
    <mergeCell ref="CL266:CR266"/>
    <mergeCell ref="CS266:CY266"/>
    <mergeCell ref="CL272:CR272"/>
    <mergeCell ref="CS272:CY272"/>
    <mergeCell ref="BB261:BE261"/>
    <mergeCell ref="BF261:BI261"/>
    <mergeCell ref="BJ261:BP261"/>
    <mergeCell ref="BQ261:BW261"/>
    <mergeCell ref="BX261:CD261"/>
    <mergeCell ref="CE261:CK261"/>
    <mergeCell ref="CL261:CR261"/>
    <mergeCell ref="CS261:CY261"/>
    <mergeCell ref="BB266:BE266"/>
    <mergeCell ref="BF266:BI266"/>
    <mergeCell ref="BJ266:BP266"/>
    <mergeCell ref="BQ266:BW266"/>
    <mergeCell ref="BX266:CD266"/>
    <mergeCell ref="CE266:CK266"/>
    <mergeCell ref="CL264:CR264"/>
    <mergeCell ref="CS264:CY264"/>
    <mergeCell ref="BB265:BE265"/>
    <mergeCell ref="BF265:BI265"/>
    <mergeCell ref="BJ265:BP265"/>
    <mergeCell ref="BQ265:BW265"/>
    <mergeCell ref="BX265:CD265"/>
    <mergeCell ref="CE265:CK265"/>
    <mergeCell ref="CL265:CR265"/>
    <mergeCell ref="CS265:CY265"/>
    <mergeCell ref="BB264:BE264"/>
    <mergeCell ref="BF264:BI264"/>
    <mergeCell ref="BJ264:BP264"/>
    <mergeCell ref="BQ264:BW264"/>
    <mergeCell ref="BX264:CD264"/>
    <mergeCell ref="CE264:CK264"/>
    <mergeCell ref="BB271:BE271"/>
    <mergeCell ref="BF271:BI271"/>
    <mergeCell ref="BJ271:BP271"/>
    <mergeCell ref="BQ271:BW271"/>
    <mergeCell ref="BX271:CD271"/>
    <mergeCell ref="CE271:CK271"/>
    <mergeCell ref="CL271:CR271"/>
    <mergeCell ref="CS271:CY271"/>
    <mergeCell ref="BB270:BE270"/>
    <mergeCell ref="BF270:BI270"/>
    <mergeCell ref="BJ270:BP270"/>
    <mergeCell ref="BQ270:BW270"/>
    <mergeCell ref="BX270:CD270"/>
    <mergeCell ref="CE270:CK270"/>
    <mergeCell ref="CL268:CR268"/>
    <mergeCell ref="CS268:CY268"/>
    <mergeCell ref="BB269:BE269"/>
    <mergeCell ref="BF269:BI269"/>
    <mergeCell ref="BJ269:BP269"/>
    <mergeCell ref="BQ269:BW269"/>
    <mergeCell ref="BX269:CD269"/>
    <mergeCell ref="CE269:CK269"/>
    <mergeCell ref="CL269:CR269"/>
    <mergeCell ref="CS269:CY269"/>
    <mergeCell ref="BB268:BE268"/>
    <mergeCell ref="BF268:BI268"/>
    <mergeCell ref="BJ268:BP268"/>
    <mergeCell ref="BQ268:BW268"/>
    <mergeCell ref="BX268:CD268"/>
    <mergeCell ref="CE268:CK268"/>
    <mergeCell ref="BB275:BE275"/>
    <mergeCell ref="BF275:BI275"/>
    <mergeCell ref="BJ275:BP275"/>
    <mergeCell ref="BQ275:BW275"/>
    <mergeCell ref="BX275:CD275"/>
    <mergeCell ref="CE275:CK275"/>
    <mergeCell ref="CL275:CR275"/>
    <mergeCell ref="CS275:CY275"/>
    <mergeCell ref="BB274:BE274"/>
    <mergeCell ref="BF274:BI274"/>
    <mergeCell ref="BJ274:BP274"/>
    <mergeCell ref="BQ274:BW274"/>
    <mergeCell ref="BX274:CD274"/>
    <mergeCell ref="CE274:CK274"/>
    <mergeCell ref="CL278:CR278"/>
    <mergeCell ref="CS278:CY278"/>
    <mergeCell ref="BB267:BE267"/>
    <mergeCell ref="BF267:BI267"/>
    <mergeCell ref="BJ267:BP267"/>
    <mergeCell ref="BQ267:BW267"/>
    <mergeCell ref="BX267:CD267"/>
    <mergeCell ref="CE267:CK267"/>
    <mergeCell ref="CL267:CR267"/>
    <mergeCell ref="CS267:CY267"/>
    <mergeCell ref="BB272:BE272"/>
    <mergeCell ref="BF272:BI272"/>
    <mergeCell ref="BJ272:BP272"/>
    <mergeCell ref="BQ272:BW272"/>
    <mergeCell ref="BX272:CD272"/>
    <mergeCell ref="CE272:CK272"/>
    <mergeCell ref="CL270:CR270"/>
    <mergeCell ref="CS270:CY270"/>
    <mergeCell ref="BB273:BE273"/>
    <mergeCell ref="BF273:BI273"/>
    <mergeCell ref="BJ273:BP273"/>
    <mergeCell ref="BQ273:BW273"/>
    <mergeCell ref="BX273:CD273"/>
    <mergeCell ref="CE273:CK273"/>
    <mergeCell ref="CL273:CR273"/>
    <mergeCell ref="CS273:CY273"/>
    <mergeCell ref="BB278:BE278"/>
    <mergeCell ref="BF278:BI278"/>
    <mergeCell ref="BJ278:BP278"/>
    <mergeCell ref="BQ278:BW278"/>
    <mergeCell ref="BX278:CD278"/>
    <mergeCell ref="CE278:CK278"/>
    <mergeCell ref="CL276:CR276"/>
    <mergeCell ref="CS276:CY276"/>
    <mergeCell ref="BB277:BE277"/>
    <mergeCell ref="BF277:BI277"/>
    <mergeCell ref="BJ277:BP277"/>
    <mergeCell ref="BQ277:BW277"/>
    <mergeCell ref="BX277:CD277"/>
    <mergeCell ref="CE277:CK277"/>
    <mergeCell ref="CL277:CR277"/>
    <mergeCell ref="CS277:CY277"/>
    <mergeCell ref="BB276:BE276"/>
    <mergeCell ref="BF276:BI276"/>
    <mergeCell ref="BJ276:BP276"/>
    <mergeCell ref="BQ276:BW276"/>
    <mergeCell ref="BX276:CD276"/>
    <mergeCell ref="CE276:CK276"/>
    <mergeCell ref="CL274:CR274"/>
    <mergeCell ref="CS274:CY274"/>
    <mergeCell ref="CE282:CK282"/>
    <mergeCell ref="CL280:CR280"/>
    <mergeCell ref="CS280:CY280"/>
    <mergeCell ref="BB281:BE281"/>
    <mergeCell ref="BF281:BI281"/>
    <mergeCell ref="BJ281:BP281"/>
    <mergeCell ref="BQ281:BW281"/>
    <mergeCell ref="BX281:CD281"/>
    <mergeCell ref="CE281:CK281"/>
    <mergeCell ref="CL281:CR281"/>
    <mergeCell ref="CS281:CY281"/>
    <mergeCell ref="BB280:BE280"/>
    <mergeCell ref="BF280:BI280"/>
    <mergeCell ref="BJ280:BP280"/>
    <mergeCell ref="BQ280:BW280"/>
    <mergeCell ref="BX280:CD280"/>
    <mergeCell ref="CE280:CK280"/>
    <mergeCell ref="BQ285:BW285"/>
    <mergeCell ref="BX285:CD285"/>
    <mergeCell ref="CE285:CK285"/>
    <mergeCell ref="BB279:BE279"/>
    <mergeCell ref="BF279:BI279"/>
    <mergeCell ref="BJ279:BP279"/>
    <mergeCell ref="BQ279:BW279"/>
    <mergeCell ref="BX279:CD279"/>
    <mergeCell ref="CE279:CK279"/>
    <mergeCell ref="CL279:CR279"/>
    <mergeCell ref="CS279:CY279"/>
    <mergeCell ref="BB284:BE284"/>
    <mergeCell ref="BF284:BI284"/>
    <mergeCell ref="BJ284:BP284"/>
    <mergeCell ref="BQ284:BW284"/>
    <mergeCell ref="BX284:CD284"/>
    <mergeCell ref="CE284:CK284"/>
    <mergeCell ref="CL282:CR282"/>
    <mergeCell ref="CS282:CY282"/>
    <mergeCell ref="BB283:BE283"/>
    <mergeCell ref="BF283:BI283"/>
    <mergeCell ref="BJ283:BP283"/>
    <mergeCell ref="BQ283:BW283"/>
    <mergeCell ref="BX283:CD283"/>
    <mergeCell ref="CE283:CK283"/>
    <mergeCell ref="CL283:CR283"/>
    <mergeCell ref="CS283:CY283"/>
    <mergeCell ref="BB282:BE282"/>
    <mergeCell ref="BF282:BI282"/>
    <mergeCell ref="BJ282:BP282"/>
    <mergeCell ref="BQ282:BW282"/>
    <mergeCell ref="BX282:CD282"/>
    <mergeCell ref="CL288:CR288"/>
    <mergeCell ref="CS288:CY288"/>
    <mergeCell ref="CL286:CR286"/>
    <mergeCell ref="CS286:CY286"/>
    <mergeCell ref="CL287:CR287"/>
    <mergeCell ref="CS287:CY287"/>
    <mergeCell ref="EE239:EK239"/>
    <mergeCell ref="EL245:ER245"/>
    <mergeCell ref="ES243:EY243"/>
    <mergeCell ref="DB244:DW244"/>
    <mergeCell ref="DX244:ED244"/>
    <mergeCell ref="EE244:EK244"/>
    <mergeCell ref="EL244:ER244"/>
    <mergeCell ref="ES244:EY244"/>
    <mergeCell ref="EE243:EK243"/>
    <mergeCell ref="EL243:ER243"/>
    <mergeCell ref="DB251:DW251"/>
    <mergeCell ref="DX251:ED251"/>
    <mergeCell ref="CL285:CR285"/>
    <mergeCell ref="CS285:CY285"/>
    <mergeCell ref="CL284:CR284"/>
    <mergeCell ref="CS284:CY284"/>
    <mergeCell ref="DB241:DW241"/>
    <mergeCell ref="DX241:ED241"/>
    <mergeCell ref="EE241:EK241"/>
    <mergeCell ref="EL241:ER241"/>
    <mergeCell ref="DB240:DW240"/>
    <mergeCell ref="DX240:ED240"/>
    <mergeCell ref="EE240:EK240"/>
    <mergeCell ref="EL240:ER240"/>
    <mergeCell ref="ES240:EY240"/>
    <mergeCell ref="ES241:EY241"/>
    <mergeCell ref="EE247:EK247"/>
    <mergeCell ref="EL247:ER247"/>
    <mergeCell ref="ES245:EY245"/>
    <mergeCell ref="DB246:DW246"/>
    <mergeCell ref="DX246:ED246"/>
    <mergeCell ref="EE246:EK246"/>
    <mergeCell ref="EL246:ER246"/>
    <mergeCell ref="ES246:EY246"/>
    <mergeCell ref="DB245:DW245"/>
    <mergeCell ref="DX245:ED245"/>
    <mergeCell ref="EE245:EK245"/>
    <mergeCell ref="DB243:DW243"/>
    <mergeCell ref="DX243:ED243"/>
    <mergeCell ref="DB247:DW247"/>
    <mergeCell ref="DX247:ED247"/>
    <mergeCell ref="ES247:EY247"/>
    <mergeCell ref="DB248:DW248"/>
    <mergeCell ref="DX248:ED248"/>
    <mergeCell ref="EE248:EK248"/>
    <mergeCell ref="EL248:ER248"/>
    <mergeCell ref="ES248:EY248"/>
    <mergeCell ref="BB288:BE288"/>
    <mergeCell ref="BF288:BI288"/>
    <mergeCell ref="BJ288:BP288"/>
    <mergeCell ref="BQ288:BW288"/>
    <mergeCell ref="BX288:CD288"/>
    <mergeCell ref="CE288:CK288"/>
    <mergeCell ref="DB242:DW242"/>
    <mergeCell ref="DX242:ED242"/>
    <mergeCell ref="EE242:EK242"/>
    <mergeCell ref="EL242:ER242"/>
    <mergeCell ref="ES242:EY242"/>
    <mergeCell ref="BB287:BE287"/>
    <mergeCell ref="BF287:BI287"/>
    <mergeCell ref="BJ287:BP287"/>
    <mergeCell ref="BQ287:BW287"/>
    <mergeCell ref="BX287:CD287"/>
    <mergeCell ref="CE287:CK287"/>
    <mergeCell ref="BB286:BE286"/>
    <mergeCell ref="BF286:BI286"/>
    <mergeCell ref="BJ286:BP286"/>
    <mergeCell ref="BQ286:BW286"/>
    <mergeCell ref="BX286:CD286"/>
    <mergeCell ref="CE286:CK286"/>
    <mergeCell ref="BB285:BE285"/>
    <mergeCell ref="BF285:BI285"/>
    <mergeCell ref="BJ285:BP285"/>
    <mergeCell ref="ES251:EY251"/>
    <mergeCell ref="DB252:DW252"/>
    <mergeCell ref="DX252:ED252"/>
    <mergeCell ref="EE252:EK252"/>
    <mergeCell ref="EL252:ER252"/>
    <mergeCell ref="ES252:EY252"/>
    <mergeCell ref="EE251:EK251"/>
    <mergeCell ref="EL251:ER251"/>
    <mergeCell ref="ES249:EY249"/>
    <mergeCell ref="DB250:DW250"/>
    <mergeCell ref="DX250:ED250"/>
    <mergeCell ref="EE250:EK250"/>
    <mergeCell ref="EL250:ER250"/>
    <mergeCell ref="ES250:EY250"/>
    <mergeCell ref="DB249:DW249"/>
    <mergeCell ref="DX249:ED249"/>
    <mergeCell ref="EE249:EK249"/>
    <mergeCell ref="EL249:ER249"/>
    <mergeCell ref="ES255:EY255"/>
    <mergeCell ref="DB256:DW256"/>
    <mergeCell ref="DX256:ED256"/>
    <mergeCell ref="EE256:EK256"/>
    <mergeCell ref="EL256:ER256"/>
    <mergeCell ref="ES256:EY256"/>
    <mergeCell ref="DB255:DW255"/>
    <mergeCell ref="DX255:ED255"/>
    <mergeCell ref="EE255:EK255"/>
    <mergeCell ref="EL255:ER255"/>
    <mergeCell ref="ES253:EY253"/>
    <mergeCell ref="DB254:DW254"/>
    <mergeCell ref="DX254:ED254"/>
    <mergeCell ref="EE254:EK254"/>
    <mergeCell ref="EL254:ER254"/>
    <mergeCell ref="ES254:EY254"/>
    <mergeCell ref="DB253:DW253"/>
    <mergeCell ref="DX253:ED253"/>
    <mergeCell ref="EE253:EK253"/>
    <mergeCell ref="EL253:ER253"/>
    <mergeCell ref="ES259:EY259"/>
    <mergeCell ref="DB260:DW260"/>
    <mergeCell ref="DX260:ED260"/>
    <mergeCell ref="EE260:EK260"/>
    <mergeCell ref="EL260:ER260"/>
    <mergeCell ref="ES260:EY260"/>
    <mergeCell ref="DB259:DW259"/>
    <mergeCell ref="DX259:ED259"/>
    <mergeCell ref="EE259:EK259"/>
    <mergeCell ref="EL259:ER259"/>
    <mergeCell ref="ES257:EY257"/>
    <mergeCell ref="DB258:DW258"/>
    <mergeCell ref="DX258:ED258"/>
    <mergeCell ref="EE258:EK258"/>
    <mergeCell ref="EL258:ER258"/>
    <mergeCell ref="ES258:EY258"/>
    <mergeCell ref="DB257:DW257"/>
    <mergeCell ref="DX257:ED257"/>
    <mergeCell ref="EE257:EK257"/>
    <mergeCell ref="EL257:ER257"/>
    <mergeCell ref="ES263:EY263"/>
    <mergeCell ref="DB264:DW264"/>
    <mergeCell ref="DX264:ED264"/>
    <mergeCell ref="EE264:EK264"/>
    <mergeCell ref="EL264:ER264"/>
    <mergeCell ref="ES264:EY264"/>
    <mergeCell ref="DB263:DW263"/>
    <mergeCell ref="DX263:ED263"/>
    <mergeCell ref="EE263:EK263"/>
    <mergeCell ref="EL263:ER263"/>
    <mergeCell ref="ES261:EY261"/>
    <mergeCell ref="DB262:DW262"/>
    <mergeCell ref="DX262:ED262"/>
    <mergeCell ref="EE262:EK262"/>
    <mergeCell ref="EL262:ER262"/>
    <mergeCell ref="ES262:EY262"/>
    <mergeCell ref="DB261:DW261"/>
    <mergeCell ref="DX261:ED261"/>
    <mergeCell ref="EE261:EK261"/>
    <mergeCell ref="EL261:ER261"/>
    <mergeCell ref="ES267:EY267"/>
    <mergeCell ref="DB268:DW268"/>
    <mergeCell ref="DX268:ED268"/>
    <mergeCell ref="EE268:EK268"/>
    <mergeCell ref="EL268:ER268"/>
    <mergeCell ref="ES268:EY268"/>
    <mergeCell ref="DB267:DW267"/>
    <mergeCell ref="DX267:ED267"/>
    <mergeCell ref="EE267:EK267"/>
    <mergeCell ref="EL267:ER267"/>
    <mergeCell ref="ES265:EY265"/>
    <mergeCell ref="DB266:DW266"/>
    <mergeCell ref="DX266:ED266"/>
    <mergeCell ref="EE266:EK266"/>
    <mergeCell ref="EL266:ER266"/>
    <mergeCell ref="ES266:EY266"/>
    <mergeCell ref="DB265:DW265"/>
    <mergeCell ref="DX265:ED265"/>
    <mergeCell ref="EE265:EK265"/>
    <mergeCell ref="EL265:ER265"/>
    <mergeCell ref="ES271:EY271"/>
    <mergeCell ref="DB272:DW272"/>
    <mergeCell ref="DX272:ED272"/>
    <mergeCell ref="EE272:EK272"/>
    <mergeCell ref="EL272:ER272"/>
    <mergeCell ref="ES272:EY272"/>
    <mergeCell ref="ES277:EY277"/>
    <mergeCell ref="DB271:DW271"/>
    <mergeCell ref="DX271:ED271"/>
    <mergeCell ref="EE271:EK271"/>
    <mergeCell ref="EL271:ER271"/>
    <mergeCell ref="ES269:EY269"/>
    <mergeCell ref="DB270:DW270"/>
    <mergeCell ref="DX270:ED270"/>
    <mergeCell ref="EE270:EK270"/>
    <mergeCell ref="EL270:ER270"/>
    <mergeCell ref="ES270:EY270"/>
    <mergeCell ref="DB269:DW269"/>
    <mergeCell ref="DX269:ED269"/>
    <mergeCell ref="EE269:EK269"/>
    <mergeCell ref="EL269:ER269"/>
    <mergeCell ref="ES275:EY275"/>
    <mergeCell ref="DB276:DW276"/>
    <mergeCell ref="DX276:ED276"/>
    <mergeCell ref="EE276:EK276"/>
    <mergeCell ref="EL276:ER276"/>
    <mergeCell ref="ES276:EY276"/>
    <mergeCell ref="DB275:DW275"/>
    <mergeCell ref="DX275:ED275"/>
    <mergeCell ref="EE275:EK275"/>
    <mergeCell ref="EL275:ER275"/>
    <mergeCell ref="ES273:EY273"/>
    <mergeCell ref="DX285:ED285"/>
    <mergeCell ref="EE285:EK285"/>
    <mergeCell ref="DB274:DW274"/>
    <mergeCell ref="DX274:ED274"/>
    <mergeCell ref="EE274:EK274"/>
    <mergeCell ref="EL274:ER274"/>
    <mergeCell ref="ES274:EY274"/>
    <mergeCell ref="DB273:DW273"/>
    <mergeCell ref="DX273:ED273"/>
    <mergeCell ref="EE273:EK273"/>
    <mergeCell ref="EL273:ER273"/>
    <mergeCell ref="DX280:ED280"/>
    <mergeCell ref="EE280:EK280"/>
    <mergeCell ref="EL280:ER280"/>
    <mergeCell ref="ES280:EY280"/>
    <mergeCell ref="DB279:DW279"/>
    <mergeCell ref="DX279:ED279"/>
    <mergeCell ref="EE279:EK279"/>
    <mergeCell ref="EL279:ER279"/>
    <mergeCell ref="DB278:DW278"/>
    <mergeCell ref="DX278:ED278"/>
    <mergeCell ref="EE278:EK278"/>
    <mergeCell ref="EL278:ER278"/>
    <mergeCell ref="ES278:EY278"/>
    <mergeCell ref="DB277:DW277"/>
    <mergeCell ref="DX277:ED277"/>
    <mergeCell ref="EE277:EK277"/>
    <mergeCell ref="EL277:ER277"/>
    <mergeCell ref="GF249:GL249"/>
    <mergeCell ref="GM257:GS257"/>
    <mergeCell ref="DX286:ED286"/>
    <mergeCell ref="EE286:EK286"/>
    <mergeCell ref="EL286:ER286"/>
    <mergeCell ref="ES286:EY286"/>
    <mergeCell ref="DB281:DW281"/>
    <mergeCell ref="DX281:ED281"/>
    <mergeCell ref="EE281:EK281"/>
    <mergeCell ref="EL281:ER281"/>
    <mergeCell ref="DB283:DW283"/>
    <mergeCell ref="DX283:ED283"/>
    <mergeCell ref="DX284:ED284"/>
    <mergeCell ref="EE284:EK284"/>
    <mergeCell ref="EL284:ER284"/>
    <mergeCell ref="ES284:EY284"/>
    <mergeCell ref="DB287:DW287"/>
    <mergeCell ref="DX287:ED287"/>
    <mergeCell ref="EE287:EK287"/>
    <mergeCell ref="EL287:ER287"/>
    <mergeCell ref="ES285:EY285"/>
    <mergeCell ref="DB286:DW286"/>
    <mergeCell ref="ES287:EY287"/>
    <mergeCell ref="EE283:EK283"/>
    <mergeCell ref="EL283:ER283"/>
    <mergeCell ref="ES281:EY281"/>
    <mergeCell ref="DB282:DW282"/>
    <mergeCell ref="DX282:ED282"/>
    <mergeCell ref="EE282:EK282"/>
    <mergeCell ref="EL282:ER282"/>
    <mergeCell ref="ES282:EY282"/>
    <mergeCell ref="DB285:DW285"/>
    <mergeCell ref="FC240:FF240"/>
    <mergeCell ref="FG240:FJ240"/>
    <mergeCell ref="EL285:ER285"/>
    <mergeCell ref="ES283:EY283"/>
    <mergeCell ref="DB284:DW284"/>
    <mergeCell ref="FC239:FJ239"/>
    <mergeCell ref="FK239:FQ239"/>
    <mergeCell ref="FR239:FX239"/>
    <mergeCell ref="FY239:GE239"/>
    <mergeCell ref="GF239:GL239"/>
    <mergeCell ref="GM239:GS239"/>
    <mergeCell ref="FR238:FX238"/>
    <mergeCell ref="FY238:GE238"/>
    <mergeCell ref="GF238:GL238"/>
    <mergeCell ref="GM238:GS238"/>
    <mergeCell ref="GM247:GS247"/>
    <mergeCell ref="FC246:FF246"/>
    <mergeCell ref="FG246:FJ246"/>
    <mergeCell ref="FK246:FQ246"/>
    <mergeCell ref="FR246:FX246"/>
    <mergeCell ref="FY246:GE246"/>
    <mergeCell ref="GF246:GL246"/>
    <mergeCell ref="GM246:GS246"/>
    <mergeCell ref="GM253:GS253"/>
    <mergeCell ref="FC252:FF252"/>
    <mergeCell ref="FG252:FJ252"/>
    <mergeCell ref="FK252:FQ252"/>
    <mergeCell ref="FR252:FX252"/>
    <mergeCell ref="FY252:GE252"/>
    <mergeCell ref="ES279:EY279"/>
    <mergeCell ref="DB280:DW280"/>
    <mergeCell ref="GM251:GS251"/>
    <mergeCell ref="GM244:GS244"/>
    <mergeCell ref="GT244:GZ244"/>
    <mergeCell ref="FC243:FF243"/>
    <mergeCell ref="FG243:FJ243"/>
    <mergeCell ref="FK243:FQ243"/>
    <mergeCell ref="FR243:FX243"/>
    <mergeCell ref="FY243:GE243"/>
    <mergeCell ref="GF243:GL243"/>
    <mergeCell ref="GM242:GS242"/>
    <mergeCell ref="GT242:GZ242"/>
    <mergeCell ref="GM245:GS245"/>
    <mergeCell ref="GT245:GZ245"/>
    <mergeCell ref="FR249:FX249"/>
    <mergeCell ref="FY249:GE249"/>
    <mergeCell ref="GT239:GZ239"/>
    <mergeCell ref="FC242:FF242"/>
    <mergeCell ref="FG242:FJ242"/>
    <mergeCell ref="FK242:FQ242"/>
    <mergeCell ref="FR242:FX242"/>
    <mergeCell ref="FY242:GE242"/>
    <mergeCell ref="GF242:GL242"/>
    <mergeCell ref="FC241:FF241"/>
    <mergeCell ref="FG241:FJ241"/>
    <mergeCell ref="FK241:FQ241"/>
    <mergeCell ref="FR241:FX241"/>
    <mergeCell ref="FY241:GE241"/>
    <mergeCell ref="GF241:GL241"/>
    <mergeCell ref="FK240:FQ240"/>
    <mergeCell ref="FR240:FX240"/>
    <mergeCell ref="FY240:GE240"/>
    <mergeCell ref="GF240:GL240"/>
    <mergeCell ref="GM240:GS240"/>
    <mergeCell ref="FK247:FQ247"/>
    <mergeCell ref="FR247:FX247"/>
    <mergeCell ref="FY247:GE247"/>
    <mergeCell ref="GF247:GL247"/>
    <mergeCell ref="FY254:GE254"/>
    <mergeCell ref="GF254:GL254"/>
    <mergeCell ref="GM254:GS254"/>
    <mergeCell ref="GT254:GZ254"/>
    <mergeCell ref="FC253:FF253"/>
    <mergeCell ref="FG253:FJ253"/>
    <mergeCell ref="FK253:FQ253"/>
    <mergeCell ref="FR253:FX253"/>
    <mergeCell ref="FY253:GE253"/>
    <mergeCell ref="GF253:GL253"/>
    <mergeCell ref="GT251:GZ251"/>
    <mergeCell ref="GT240:GZ240"/>
    <mergeCell ref="GM241:GS241"/>
    <mergeCell ref="GT241:GZ241"/>
    <mergeCell ref="FC245:FF245"/>
    <mergeCell ref="FG245:FJ245"/>
    <mergeCell ref="FK245:FQ245"/>
    <mergeCell ref="FR245:FX245"/>
    <mergeCell ref="FY245:GE245"/>
    <mergeCell ref="GF245:GL245"/>
    <mergeCell ref="GM243:GS243"/>
    <mergeCell ref="GT243:GZ243"/>
    <mergeCell ref="FC244:FF244"/>
    <mergeCell ref="FG244:FJ244"/>
    <mergeCell ref="FK244:FQ244"/>
    <mergeCell ref="FR244:FX244"/>
    <mergeCell ref="FY244:GE244"/>
    <mergeCell ref="GF244:GL244"/>
    <mergeCell ref="GT257:GZ257"/>
    <mergeCell ref="GT246:GZ246"/>
    <mergeCell ref="FC251:FF251"/>
    <mergeCell ref="FG251:FJ251"/>
    <mergeCell ref="FK251:FQ251"/>
    <mergeCell ref="FR251:FX251"/>
    <mergeCell ref="FY251:GE251"/>
    <mergeCell ref="GF251:GL251"/>
    <mergeCell ref="GM249:GS249"/>
    <mergeCell ref="GT249:GZ249"/>
    <mergeCell ref="FC250:FF250"/>
    <mergeCell ref="FG250:FJ250"/>
    <mergeCell ref="FK250:FQ250"/>
    <mergeCell ref="FR250:FX250"/>
    <mergeCell ref="FY250:GE250"/>
    <mergeCell ref="GF250:GL250"/>
    <mergeCell ref="GM250:GS250"/>
    <mergeCell ref="GT250:GZ250"/>
    <mergeCell ref="FC249:FF249"/>
    <mergeCell ref="FG249:FJ249"/>
    <mergeCell ref="FK249:FQ249"/>
    <mergeCell ref="GT247:GZ247"/>
    <mergeCell ref="FC248:FF248"/>
    <mergeCell ref="FG248:FJ248"/>
    <mergeCell ref="FK248:FQ248"/>
    <mergeCell ref="FR248:FX248"/>
    <mergeCell ref="FY248:GE248"/>
    <mergeCell ref="GF248:GL248"/>
    <mergeCell ref="GM248:GS248"/>
    <mergeCell ref="GT248:GZ248"/>
    <mergeCell ref="FC247:FF247"/>
    <mergeCell ref="FG247:FJ247"/>
    <mergeCell ref="GM263:GS263"/>
    <mergeCell ref="GT263:GZ263"/>
    <mergeCell ref="GF252:GL252"/>
    <mergeCell ref="GM252:GS252"/>
    <mergeCell ref="GT252:GZ252"/>
    <mergeCell ref="FC257:FF257"/>
    <mergeCell ref="FG257:FJ257"/>
    <mergeCell ref="FK257:FQ257"/>
    <mergeCell ref="FR257:FX257"/>
    <mergeCell ref="FY257:GE257"/>
    <mergeCell ref="GF257:GL257"/>
    <mergeCell ref="GM255:GS255"/>
    <mergeCell ref="GT255:GZ255"/>
    <mergeCell ref="FC256:FF256"/>
    <mergeCell ref="FG256:FJ256"/>
    <mergeCell ref="FK256:FQ256"/>
    <mergeCell ref="FR256:FX256"/>
    <mergeCell ref="FY256:GE256"/>
    <mergeCell ref="GF256:GL256"/>
    <mergeCell ref="GM256:GS256"/>
    <mergeCell ref="GT256:GZ256"/>
    <mergeCell ref="FC255:FF255"/>
    <mergeCell ref="FG255:FJ255"/>
    <mergeCell ref="FK255:FQ255"/>
    <mergeCell ref="FR255:FX255"/>
    <mergeCell ref="FY255:GE255"/>
    <mergeCell ref="GF255:GL255"/>
    <mergeCell ref="GT253:GZ253"/>
    <mergeCell ref="FC254:FF254"/>
    <mergeCell ref="FG254:FJ254"/>
    <mergeCell ref="FK254:FQ254"/>
    <mergeCell ref="FR254:FX254"/>
    <mergeCell ref="FC262:FF262"/>
    <mergeCell ref="FG262:FJ262"/>
    <mergeCell ref="FK262:FQ262"/>
    <mergeCell ref="FR262:FX262"/>
    <mergeCell ref="FY262:GE262"/>
    <mergeCell ref="GF262:GL262"/>
    <mergeCell ref="GM262:GS262"/>
    <mergeCell ref="GT262:GZ262"/>
    <mergeCell ref="FC261:FF261"/>
    <mergeCell ref="FG261:FJ261"/>
    <mergeCell ref="FK261:FQ261"/>
    <mergeCell ref="FR261:FX261"/>
    <mergeCell ref="FY261:GE261"/>
    <mergeCell ref="GF261:GL261"/>
    <mergeCell ref="GM259:GS259"/>
    <mergeCell ref="GT259:GZ259"/>
    <mergeCell ref="FC260:FF260"/>
    <mergeCell ref="FG260:FJ260"/>
    <mergeCell ref="FK260:FQ260"/>
    <mergeCell ref="FR260:FX260"/>
    <mergeCell ref="FY260:GE260"/>
    <mergeCell ref="GF260:GL260"/>
    <mergeCell ref="GM260:GS260"/>
    <mergeCell ref="GT260:GZ260"/>
    <mergeCell ref="FC259:FF259"/>
    <mergeCell ref="FG259:FJ259"/>
    <mergeCell ref="FK259:FQ259"/>
    <mergeCell ref="FR259:FX259"/>
    <mergeCell ref="FY259:GE259"/>
    <mergeCell ref="GF259:GL259"/>
    <mergeCell ref="FC266:FF266"/>
    <mergeCell ref="FG266:FJ266"/>
    <mergeCell ref="FK266:FQ266"/>
    <mergeCell ref="FR266:FX266"/>
    <mergeCell ref="FY266:GE266"/>
    <mergeCell ref="GF266:GL266"/>
    <mergeCell ref="GM266:GS266"/>
    <mergeCell ref="GT266:GZ266"/>
    <mergeCell ref="FC265:FF265"/>
    <mergeCell ref="FG265:FJ265"/>
    <mergeCell ref="FK265:FQ265"/>
    <mergeCell ref="FR265:FX265"/>
    <mergeCell ref="FY265:GE265"/>
    <mergeCell ref="GF265:GL265"/>
    <mergeCell ref="GM269:GS269"/>
    <mergeCell ref="GT269:GZ269"/>
    <mergeCell ref="FC258:FF258"/>
    <mergeCell ref="FG258:FJ258"/>
    <mergeCell ref="FK258:FQ258"/>
    <mergeCell ref="FR258:FX258"/>
    <mergeCell ref="FY258:GE258"/>
    <mergeCell ref="GF258:GL258"/>
    <mergeCell ref="GM258:GS258"/>
    <mergeCell ref="GT258:GZ258"/>
    <mergeCell ref="FC263:FF263"/>
    <mergeCell ref="FG263:FJ263"/>
    <mergeCell ref="FK263:FQ263"/>
    <mergeCell ref="FR263:FX263"/>
    <mergeCell ref="FY263:GE263"/>
    <mergeCell ref="GF263:GL263"/>
    <mergeCell ref="GM261:GS261"/>
    <mergeCell ref="GT261:GZ261"/>
    <mergeCell ref="FC264:FF264"/>
    <mergeCell ref="FG264:FJ264"/>
    <mergeCell ref="FK264:FQ264"/>
    <mergeCell ref="FR264:FX264"/>
    <mergeCell ref="FY264:GE264"/>
    <mergeCell ref="GF264:GL264"/>
    <mergeCell ref="GM264:GS264"/>
    <mergeCell ref="GT264:GZ264"/>
    <mergeCell ref="FC269:FF269"/>
    <mergeCell ref="FG269:FJ269"/>
    <mergeCell ref="FK269:FQ269"/>
    <mergeCell ref="FR269:FX269"/>
    <mergeCell ref="FY269:GE269"/>
    <mergeCell ref="GF269:GL269"/>
    <mergeCell ref="GM267:GS267"/>
    <mergeCell ref="GT267:GZ267"/>
    <mergeCell ref="FC268:FF268"/>
    <mergeCell ref="FG268:FJ268"/>
    <mergeCell ref="FK268:FQ268"/>
    <mergeCell ref="FR268:FX268"/>
    <mergeCell ref="FY268:GE268"/>
    <mergeCell ref="GF268:GL268"/>
    <mergeCell ref="GM268:GS268"/>
    <mergeCell ref="GT268:GZ268"/>
    <mergeCell ref="FC267:FF267"/>
    <mergeCell ref="FG267:FJ267"/>
    <mergeCell ref="FK267:FQ267"/>
    <mergeCell ref="FR267:FX267"/>
    <mergeCell ref="FY267:GE267"/>
    <mergeCell ref="GF267:GL267"/>
    <mergeCell ref="GM265:GS265"/>
    <mergeCell ref="GT265:GZ265"/>
    <mergeCell ref="GM271:GS271"/>
    <mergeCell ref="GT271:GZ271"/>
    <mergeCell ref="FC272:FF272"/>
    <mergeCell ref="FG272:FJ272"/>
    <mergeCell ref="FK272:FQ272"/>
    <mergeCell ref="FR272:FX272"/>
    <mergeCell ref="FY272:GE272"/>
    <mergeCell ref="GF272:GL272"/>
    <mergeCell ref="GM272:GS272"/>
    <mergeCell ref="GT272:GZ272"/>
    <mergeCell ref="FC271:FF271"/>
    <mergeCell ref="FG271:FJ271"/>
    <mergeCell ref="FK271:FQ271"/>
    <mergeCell ref="FR271:FX271"/>
    <mergeCell ref="FY271:GE271"/>
    <mergeCell ref="GF271:GL271"/>
    <mergeCell ref="GM275:GS275"/>
    <mergeCell ref="GT275:GZ275"/>
    <mergeCell ref="GM281:GS281"/>
    <mergeCell ref="GT281:GZ281"/>
    <mergeCell ref="FC270:FF270"/>
    <mergeCell ref="FG270:FJ270"/>
    <mergeCell ref="FK270:FQ270"/>
    <mergeCell ref="FR270:FX270"/>
    <mergeCell ref="FY270:GE270"/>
    <mergeCell ref="GF270:GL270"/>
    <mergeCell ref="GM270:GS270"/>
    <mergeCell ref="GT270:GZ270"/>
    <mergeCell ref="FC275:FF275"/>
    <mergeCell ref="FG275:FJ275"/>
    <mergeCell ref="FK275:FQ275"/>
    <mergeCell ref="FR275:FX275"/>
    <mergeCell ref="FY275:GE275"/>
    <mergeCell ref="GF275:GL275"/>
    <mergeCell ref="GM273:GS273"/>
    <mergeCell ref="GT273:GZ273"/>
    <mergeCell ref="FC274:FF274"/>
    <mergeCell ref="FG274:FJ274"/>
    <mergeCell ref="FK274:FQ274"/>
    <mergeCell ref="FR274:FX274"/>
    <mergeCell ref="FY274:GE274"/>
    <mergeCell ref="GF274:GL274"/>
    <mergeCell ref="GM274:GS274"/>
    <mergeCell ref="GT274:GZ274"/>
    <mergeCell ref="FC273:FF273"/>
    <mergeCell ref="FG273:FJ273"/>
    <mergeCell ref="FK273:FQ273"/>
    <mergeCell ref="FR273:FX273"/>
    <mergeCell ref="FY273:GE273"/>
    <mergeCell ref="GF273:GL273"/>
    <mergeCell ref="FC280:FF280"/>
    <mergeCell ref="FG280:FJ280"/>
    <mergeCell ref="FK280:FQ280"/>
    <mergeCell ref="FR280:FX280"/>
    <mergeCell ref="FY280:GE280"/>
    <mergeCell ref="GF280:GL280"/>
    <mergeCell ref="GM280:GS280"/>
    <mergeCell ref="GT280:GZ280"/>
    <mergeCell ref="FC279:FF279"/>
    <mergeCell ref="FG279:FJ279"/>
    <mergeCell ref="FK279:FQ279"/>
    <mergeCell ref="FR279:FX279"/>
    <mergeCell ref="FY279:GE279"/>
    <mergeCell ref="GF279:GL279"/>
    <mergeCell ref="GM277:GS277"/>
    <mergeCell ref="GT277:GZ277"/>
    <mergeCell ref="FC278:FF278"/>
    <mergeCell ref="FG278:FJ278"/>
    <mergeCell ref="FK278:FQ278"/>
    <mergeCell ref="FR278:FX278"/>
    <mergeCell ref="FY278:GE278"/>
    <mergeCell ref="GF278:GL278"/>
    <mergeCell ref="GM278:GS278"/>
    <mergeCell ref="GT278:GZ278"/>
    <mergeCell ref="FC277:FF277"/>
    <mergeCell ref="FG277:FJ277"/>
    <mergeCell ref="FK277:FQ277"/>
    <mergeCell ref="FR277:FX277"/>
    <mergeCell ref="FY277:GE277"/>
    <mergeCell ref="GF277:GL277"/>
    <mergeCell ref="FC284:FF284"/>
    <mergeCell ref="FG284:FJ284"/>
    <mergeCell ref="FK284:FQ284"/>
    <mergeCell ref="FR284:FX284"/>
    <mergeCell ref="FY284:GE284"/>
    <mergeCell ref="GF284:GL284"/>
    <mergeCell ref="GM284:GS284"/>
    <mergeCell ref="GT284:GZ284"/>
    <mergeCell ref="FC283:FF283"/>
    <mergeCell ref="FG283:FJ283"/>
    <mergeCell ref="FK283:FQ283"/>
    <mergeCell ref="FR283:FX283"/>
    <mergeCell ref="FY283:GE283"/>
    <mergeCell ref="GF283:GL283"/>
    <mergeCell ref="GM287:GS287"/>
    <mergeCell ref="GT287:GZ287"/>
    <mergeCell ref="FC276:FF276"/>
    <mergeCell ref="FG276:FJ276"/>
    <mergeCell ref="FK276:FQ276"/>
    <mergeCell ref="FR276:FX276"/>
    <mergeCell ref="FY276:GE276"/>
    <mergeCell ref="GF276:GL276"/>
    <mergeCell ref="GM276:GS276"/>
    <mergeCell ref="GT276:GZ276"/>
    <mergeCell ref="FC281:FF281"/>
    <mergeCell ref="FG281:FJ281"/>
    <mergeCell ref="FK281:FQ281"/>
    <mergeCell ref="FR281:FX281"/>
    <mergeCell ref="FY281:GE281"/>
    <mergeCell ref="GF281:GL281"/>
    <mergeCell ref="GM279:GS279"/>
    <mergeCell ref="GT279:GZ279"/>
    <mergeCell ref="FC282:FF282"/>
    <mergeCell ref="FG282:FJ282"/>
    <mergeCell ref="FK282:FQ282"/>
    <mergeCell ref="FR282:FX282"/>
    <mergeCell ref="FY282:GE282"/>
    <mergeCell ref="GF282:GL282"/>
    <mergeCell ref="GM282:GS282"/>
    <mergeCell ref="GT282:GZ282"/>
    <mergeCell ref="FC287:FF287"/>
    <mergeCell ref="FG287:FJ287"/>
    <mergeCell ref="FK287:FQ287"/>
    <mergeCell ref="FR287:FX287"/>
    <mergeCell ref="FY287:GE287"/>
    <mergeCell ref="GF287:GL287"/>
    <mergeCell ref="GM285:GS285"/>
    <mergeCell ref="GT285:GZ285"/>
    <mergeCell ref="FC286:FF286"/>
    <mergeCell ref="FG286:FJ286"/>
    <mergeCell ref="FK286:FQ286"/>
    <mergeCell ref="FR286:FX286"/>
    <mergeCell ref="FY286:GE286"/>
    <mergeCell ref="GF286:GL286"/>
    <mergeCell ref="GM286:GS286"/>
    <mergeCell ref="GT286:GZ286"/>
    <mergeCell ref="FC285:FF285"/>
    <mergeCell ref="FG285:FJ285"/>
    <mergeCell ref="FK285:FQ285"/>
    <mergeCell ref="FR285:FX285"/>
    <mergeCell ref="FY285:GE285"/>
    <mergeCell ref="GF285:GL285"/>
    <mergeCell ref="GM283:GS283"/>
    <mergeCell ref="GT283:GZ283"/>
    <mergeCell ref="DB290:EY290"/>
    <mergeCell ref="FC290:GZ290"/>
    <mergeCell ref="DB291:EY291"/>
    <mergeCell ref="FC291:GZ291"/>
    <mergeCell ref="GM294:GZ294"/>
    <mergeCell ref="DB293:DW293"/>
    <mergeCell ref="DX293:ED293"/>
    <mergeCell ref="GM288:GS288"/>
    <mergeCell ref="GT288:GZ288"/>
    <mergeCell ref="B290:AY290"/>
    <mergeCell ref="B291:AY291"/>
    <mergeCell ref="B293:W293"/>
    <mergeCell ref="X293:AD293"/>
    <mergeCell ref="AE293:AK293"/>
    <mergeCell ref="AL293:AR293"/>
    <mergeCell ref="AS293:AY293"/>
    <mergeCell ref="FC293:GZ293"/>
    <mergeCell ref="FC288:FF288"/>
    <mergeCell ref="FG288:FJ288"/>
    <mergeCell ref="FK288:FQ288"/>
    <mergeCell ref="FR288:FX288"/>
    <mergeCell ref="FY288:GE288"/>
    <mergeCell ref="GF288:GL288"/>
    <mergeCell ref="DB288:DW288"/>
    <mergeCell ref="DX288:ED288"/>
    <mergeCell ref="EE288:EK288"/>
    <mergeCell ref="EL288:ER288"/>
    <mergeCell ref="ES288:EY288"/>
    <mergeCell ref="B288:W288"/>
    <mergeCell ref="X288:AD288"/>
    <mergeCell ref="AE288:AK288"/>
    <mergeCell ref="AL288:AR288"/>
    <mergeCell ref="B297:W297"/>
    <mergeCell ref="X297:AD297"/>
    <mergeCell ref="AE297:AK297"/>
    <mergeCell ref="AL297:AR297"/>
    <mergeCell ref="AS297:AY297"/>
    <mergeCell ref="B296:W296"/>
    <mergeCell ref="X296:AD296"/>
    <mergeCell ref="AE296:AK296"/>
    <mergeCell ref="AL296:AR296"/>
    <mergeCell ref="EE293:EK293"/>
    <mergeCell ref="DB294:DW294"/>
    <mergeCell ref="DX294:ER294"/>
    <mergeCell ref="ES294:EY294"/>
    <mergeCell ref="EL293:ER293"/>
    <mergeCell ref="B294:W294"/>
    <mergeCell ref="X294:AR294"/>
    <mergeCell ref="AS294:AY294"/>
    <mergeCell ref="B295:W295"/>
    <mergeCell ref="X295:AD295"/>
    <mergeCell ref="AE295:AK295"/>
    <mergeCell ref="AL295:AR295"/>
    <mergeCell ref="AS295:AY295"/>
    <mergeCell ref="AS296:AY296"/>
    <mergeCell ref="CL295:CR295"/>
    <mergeCell ref="BB296:BI296"/>
    <mergeCell ref="BJ296:BP296"/>
    <mergeCell ref="BQ296:BW296"/>
    <mergeCell ref="BX296:CD296"/>
    <mergeCell ref="CE296:CK296"/>
    <mergeCell ref="CL296:CR296"/>
    <mergeCell ref="ES293:EY293"/>
    <mergeCell ref="DB295:DW295"/>
    <mergeCell ref="AS300:AY300"/>
    <mergeCell ref="B301:W301"/>
    <mergeCell ref="X301:AD301"/>
    <mergeCell ref="AE301:AK301"/>
    <mergeCell ref="AL301:AR301"/>
    <mergeCell ref="AS301:AY301"/>
    <mergeCell ref="B300:W300"/>
    <mergeCell ref="X300:AD300"/>
    <mergeCell ref="AE300:AK300"/>
    <mergeCell ref="AL300:AR300"/>
    <mergeCell ref="B298:W298"/>
    <mergeCell ref="X298:AD298"/>
    <mergeCell ref="AE298:AK298"/>
    <mergeCell ref="AL298:AR298"/>
    <mergeCell ref="AS298:AY298"/>
    <mergeCell ref="B299:W299"/>
    <mergeCell ref="X299:AD299"/>
    <mergeCell ref="AE299:AK299"/>
    <mergeCell ref="AL299:AR299"/>
    <mergeCell ref="AS299:AY299"/>
    <mergeCell ref="AS304:AY304"/>
    <mergeCell ref="B305:W305"/>
    <mergeCell ref="X305:AD305"/>
    <mergeCell ref="AE305:AK305"/>
    <mergeCell ref="AL305:AR305"/>
    <mergeCell ref="AS305:AY305"/>
    <mergeCell ref="B304:W304"/>
    <mergeCell ref="X304:AD304"/>
    <mergeCell ref="AE304:AK304"/>
    <mergeCell ref="AL304:AR304"/>
    <mergeCell ref="X302:AD302"/>
    <mergeCell ref="AE302:AK302"/>
    <mergeCell ref="AL302:AR302"/>
    <mergeCell ref="AS302:AY302"/>
    <mergeCell ref="B303:W303"/>
    <mergeCell ref="X303:AD303"/>
    <mergeCell ref="AE303:AK303"/>
    <mergeCell ref="AL303:AR303"/>
    <mergeCell ref="AS303:AY303"/>
    <mergeCell ref="B302:W302"/>
    <mergeCell ref="AS308:AY308"/>
    <mergeCell ref="B309:W309"/>
    <mergeCell ref="X309:AD309"/>
    <mergeCell ref="AE309:AK309"/>
    <mergeCell ref="AL309:AR309"/>
    <mergeCell ref="AS309:AY309"/>
    <mergeCell ref="B308:W308"/>
    <mergeCell ref="X308:AD308"/>
    <mergeCell ref="AE308:AK308"/>
    <mergeCell ref="AL308:AR308"/>
    <mergeCell ref="B306:W306"/>
    <mergeCell ref="X306:AD306"/>
    <mergeCell ref="AE306:AK306"/>
    <mergeCell ref="AL306:AR306"/>
    <mergeCell ref="AS306:AY306"/>
    <mergeCell ref="B307:W307"/>
    <mergeCell ref="X307:AD307"/>
    <mergeCell ref="AE307:AK307"/>
    <mergeCell ref="AL307:AR307"/>
    <mergeCell ref="AS307:AY307"/>
    <mergeCell ref="AS312:AY312"/>
    <mergeCell ref="B313:W313"/>
    <mergeCell ref="X313:AD313"/>
    <mergeCell ref="AE313:AK313"/>
    <mergeCell ref="AL313:AR313"/>
    <mergeCell ref="AS313:AY313"/>
    <mergeCell ref="B312:W312"/>
    <mergeCell ref="X312:AD312"/>
    <mergeCell ref="AE312:AK312"/>
    <mergeCell ref="AL312:AR312"/>
    <mergeCell ref="X310:AD310"/>
    <mergeCell ref="AE310:AK310"/>
    <mergeCell ref="AL310:AR310"/>
    <mergeCell ref="AS310:AY310"/>
    <mergeCell ref="B311:W311"/>
    <mergeCell ref="X311:AD311"/>
    <mergeCell ref="AE311:AK311"/>
    <mergeCell ref="AL311:AR311"/>
    <mergeCell ref="AS311:AY311"/>
    <mergeCell ref="B310:W310"/>
    <mergeCell ref="AS316:AY316"/>
    <mergeCell ref="B317:W317"/>
    <mergeCell ref="X317:AD317"/>
    <mergeCell ref="AE317:AK317"/>
    <mergeCell ref="AL317:AR317"/>
    <mergeCell ref="AS317:AY317"/>
    <mergeCell ref="B316:W316"/>
    <mergeCell ref="X316:AD316"/>
    <mergeCell ref="AE316:AK316"/>
    <mergeCell ref="AL316:AR316"/>
    <mergeCell ref="B314:W314"/>
    <mergeCell ref="X314:AD314"/>
    <mergeCell ref="AE314:AK314"/>
    <mergeCell ref="AL314:AR314"/>
    <mergeCell ref="AS314:AY314"/>
    <mergeCell ref="B315:W315"/>
    <mergeCell ref="X315:AD315"/>
    <mergeCell ref="AE315:AK315"/>
    <mergeCell ref="AL315:AR315"/>
    <mergeCell ref="AS315:AY315"/>
    <mergeCell ref="AS320:AY320"/>
    <mergeCell ref="B321:W321"/>
    <mergeCell ref="X321:AD321"/>
    <mergeCell ref="AE321:AK321"/>
    <mergeCell ref="AL321:AR321"/>
    <mergeCell ref="AS321:AY321"/>
    <mergeCell ref="B320:W320"/>
    <mergeCell ref="X320:AD320"/>
    <mergeCell ref="AE320:AK320"/>
    <mergeCell ref="AL320:AR320"/>
    <mergeCell ref="X318:AD318"/>
    <mergeCell ref="AE318:AK318"/>
    <mergeCell ref="AL318:AR318"/>
    <mergeCell ref="AS318:AY318"/>
    <mergeCell ref="B319:W319"/>
    <mergeCell ref="X319:AD319"/>
    <mergeCell ref="AE319:AK319"/>
    <mergeCell ref="AL319:AR319"/>
    <mergeCell ref="AS319:AY319"/>
    <mergeCell ref="B318:W318"/>
    <mergeCell ref="AS324:AY324"/>
    <mergeCell ref="B325:W325"/>
    <mergeCell ref="X325:AD325"/>
    <mergeCell ref="AE325:AK325"/>
    <mergeCell ref="AL325:AR325"/>
    <mergeCell ref="AS325:AY325"/>
    <mergeCell ref="B324:W324"/>
    <mergeCell ref="X324:AD324"/>
    <mergeCell ref="AE324:AK324"/>
    <mergeCell ref="AL324:AR324"/>
    <mergeCell ref="B322:W322"/>
    <mergeCell ref="X322:AD322"/>
    <mergeCell ref="AE322:AK322"/>
    <mergeCell ref="AL322:AR322"/>
    <mergeCell ref="AS322:AY322"/>
    <mergeCell ref="B323:W323"/>
    <mergeCell ref="X323:AD323"/>
    <mergeCell ref="AE323:AK323"/>
    <mergeCell ref="AL323:AR323"/>
    <mergeCell ref="AS323:AY323"/>
    <mergeCell ref="AS328:AY328"/>
    <mergeCell ref="B329:W329"/>
    <mergeCell ref="X329:AD329"/>
    <mergeCell ref="AE329:AK329"/>
    <mergeCell ref="AL329:AR329"/>
    <mergeCell ref="AS329:AY329"/>
    <mergeCell ref="B328:W328"/>
    <mergeCell ref="X328:AD328"/>
    <mergeCell ref="AE328:AK328"/>
    <mergeCell ref="AL328:AR328"/>
    <mergeCell ref="X326:AD326"/>
    <mergeCell ref="AE326:AK326"/>
    <mergeCell ref="AL326:AR326"/>
    <mergeCell ref="AS326:AY326"/>
    <mergeCell ref="B327:W327"/>
    <mergeCell ref="X327:AD327"/>
    <mergeCell ref="AE327:AK327"/>
    <mergeCell ref="AL327:AR327"/>
    <mergeCell ref="AS327:AY327"/>
    <mergeCell ref="B326:W326"/>
    <mergeCell ref="AS332:AY332"/>
    <mergeCell ref="B333:W333"/>
    <mergeCell ref="X333:AD333"/>
    <mergeCell ref="AE333:AK333"/>
    <mergeCell ref="AL333:AR333"/>
    <mergeCell ref="AS333:AY333"/>
    <mergeCell ref="B332:W332"/>
    <mergeCell ref="X332:AD332"/>
    <mergeCell ref="AE332:AK332"/>
    <mergeCell ref="AL332:AR332"/>
    <mergeCell ref="B330:W330"/>
    <mergeCell ref="X330:AD330"/>
    <mergeCell ref="AE330:AK330"/>
    <mergeCell ref="AL330:AR330"/>
    <mergeCell ref="AS330:AY330"/>
    <mergeCell ref="B331:W331"/>
    <mergeCell ref="X331:AD331"/>
    <mergeCell ref="AE331:AK331"/>
    <mergeCell ref="AL331:AR331"/>
    <mergeCell ref="AS331:AY331"/>
    <mergeCell ref="B338:W338"/>
    <mergeCell ref="X338:AD338"/>
    <mergeCell ref="AE338:AK338"/>
    <mergeCell ref="AL338:AR338"/>
    <mergeCell ref="AS336:AY336"/>
    <mergeCell ref="B337:W337"/>
    <mergeCell ref="X337:AD337"/>
    <mergeCell ref="AE337:AK337"/>
    <mergeCell ref="AL337:AR337"/>
    <mergeCell ref="AS337:AY337"/>
    <mergeCell ref="B336:W336"/>
    <mergeCell ref="X336:AD336"/>
    <mergeCell ref="AE336:AK336"/>
    <mergeCell ref="AL336:AR336"/>
    <mergeCell ref="X334:AD334"/>
    <mergeCell ref="AE334:AK334"/>
    <mergeCell ref="AL334:AR334"/>
    <mergeCell ref="AS334:AY334"/>
    <mergeCell ref="B335:W335"/>
    <mergeCell ref="X335:AD335"/>
    <mergeCell ref="AE335:AK335"/>
    <mergeCell ref="AL335:AR335"/>
    <mergeCell ref="AS335:AY335"/>
    <mergeCell ref="B334:W334"/>
    <mergeCell ref="AS338:AY338"/>
    <mergeCell ref="AS342:AY342"/>
    <mergeCell ref="B343:W343"/>
    <mergeCell ref="X343:AD343"/>
    <mergeCell ref="AE343:AK343"/>
    <mergeCell ref="AL343:AR343"/>
    <mergeCell ref="AS343:AY343"/>
    <mergeCell ref="B342:W342"/>
    <mergeCell ref="X342:AD342"/>
    <mergeCell ref="AE342:AK342"/>
    <mergeCell ref="AL342:AR342"/>
    <mergeCell ref="AS340:AY340"/>
    <mergeCell ref="B341:W341"/>
    <mergeCell ref="X341:AD341"/>
    <mergeCell ref="AE341:AK341"/>
    <mergeCell ref="AL341:AR341"/>
    <mergeCell ref="AS341:AY341"/>
    <mergeCell ref="B340:W340"/>
    <mergeCell ref="X340:AD340"/>
    <mergeCell ref="AE340:AK340"/>
    <mergeCell ref="AL340:AR340"/>
    <mergeCell ref="B339:W339"/>
    <mergeCell ref="X339:AD339"/>
    <mergeCell ref="AE339:AK339"/>
    <mergeCell ref="AL339:AR339"/>
    <mergeCell ref="AS339:AY339"/>
    <mergeCell ref="BB290:CY290"/>
    <mergeCell ref="BB291:CY291"/>
    <mergeCell ref="BB293:CY293"/>
    <mergeCell ref="BB294:CK294"/>
    <mergeCell ref="CL294:CY294"/>
    <mergeCell ref="BB295:BI295"/>
    <mergeCell ref="BJ295:BP295"/>
    <mergeCell ref="BQ295:BW295"/>
    <mergeCell ref="BX295:CD295"/>
    <mergeCell ref="CE295:CK295"/>
    <mergeCell ref="AL344:AR344"/>
    <mergeCell ref="B346:W346"/>
    <mergeCell ref="X346:AD346"/>
    <mergeCell ref="AE346:AK346"/>
    <mergeCell ref="AL346:AR346"/>
    <mergeCell ref="AS346:AY346"/>
    <mergeCell ref="BB297:BI297"/>
    <mergeCell ref="AS344:AY344"/>
    <mergeCell ref="B345:W345"/>
    <mergeCell ref="X345:AD345"/>
    <mergeCell ref="AE345:AK345"/>
    <mergeCell ref="AL345:AR345"/>
    <mergeCell ref="AS345:AY345"/>
    <mergeCell ref="B344:W344"/>
    <mergeCell ref="X344:AD344"/>
    <mergeCell ref="AE344:AK344"/>
    <mergeCell ref="CS295:CY295"/>
    <mergeCell ref="CS296:CY296"/>
    <mergeCell ref="CS297:CY297"/>
    <mergeCell ref="BB298:BE298"/>
    <mergeCell ref="BF298:BI298"/>
    <mergeCell ref="BJ298:BP298"/>
    <mergeCell ref="BQ298:BW298"/>
    <mergeCell ref="BX298:CD298"/>
    <mergeCell ref="CE298:CK298"/>
    <mergeCell ref="CL298:CR298"/>
    <mergeCell ref="CL301:CR301"/>
    <mergeCell ref="CS301:CY301"/>
    <mergeCell ref="BJ297:BP297"/>
    <mergeCell ref="BQ297:BW297"/>
    <mergeCell ref="BX297:CD297"/>
    <mergeCell ref="CE297:CK297"/>
    <mergeCell ref="CS299:CY299"/>
    <mergeCell ref="BJ300:BP300"/>
    <mergeCell ref="BQ300:BW300"/>
    <mergeCell ref="BX300:CD300"/>
    <mergeCell ref="CE300:CK300"/>
    <mergeCell ref="BB301:BE301"/>
    <mergeCell ref="BF301:BI301"/>
    <mergeCell ref="BJ301:BP301"/>
    <mergeCell ref="BQ301:BW301"/>
    <mergeCell ref="BX301:CD301"/>
    <mergeCell ref="CE301:CK301"/>
    <mergeCell ref="CL300:CR300"/>
    <mergeCell ref="CS300:CY300"/>
    <mergeCell ref="BB299:BE299"/>
    <mergeCell ref="BF299:BI299"/>
    <mergeCell ref="BJ299:BP299"/>
    <mergeCell ref="BQ299:BW299"/>
    <mergeCell ref="BX299:CD299"/>
    <mergeCell ref="CE299:CK299"/>
    <mergeCell ref="BB300:BE300"/>
    <mergeCell ref="BF300:BI300"/>
    <mergeCell ref="BB306:BE306"/>
    <mergeCell ref="BF306:BI306"/>
    <mergeCell ref="BJ306:BP306"/>
    <mergeCell ref="BQ306:BW306"/>
    <mergeCell ref="BX306:CD306"/>
    <mergeCell ref="CE306:CK306"/>
    <mergeCell ref="CL306:CR306"/>
    <mergeCell ref="CS306:CY306"/>
    <mergeCell ref="BB305:BE305"/>
    <mergeCell ref="BF305:BI305"/>
    <mergeCell ref="BJ305:BP305"/>
    <mergeCell ref="BQ305:BW305"/>
    <mergeCell ref="BX305:CD305"/>
    <mergeCell ref="CE305:CK305"/>
    <mergeCell ref="CL303:CR303"/>
    <mergeCell ref="CS303:CY303"/>
    <mergeCell ref="BB304:BE304"/>
    <mergeCell ref="BF304:BI304"/>
    <mergeCell ref="BJ304:BP304"/>
    <mergeCell ref="BQ304:BW304"/>
    <mergeCell ref="BX304:CD304"/>
    <mergeCell ref="CE304:CK304"/>
    <mergeCell ref="CL304:CR304"/>
    <mergeCell ref="CS304:CY304"/>
    <mergeCell ref="BB303:BE303"/>
    <mergeCell ref="BF303:BI303"/>
    <mergeCell ref="BJ303:BP303"/>
    <mergeCell ref="BQ303:BW303"/>
    <mergeCell ref="BB310:BE310"/>
    <mergeCell ref="BF310:BI310"/>
    <mergeCell ref="BJ310:BP310"/>
    <mergeCell ref="BQ310:BW310"/>
    <mergeCell ref="BX310:CD310"/>
    <mergeCell ref="CE310:CK310"/>
    <mergeCell ref="CL310:CR310"/>
    <mergeCell ref="CS310:CY310"/>
    <mergeCell ref="BB309:BE309"/>
    <mergeCell ref="BF309:BI309"/>
    <mergeCell ref="BJ309:BP309"/>
    <mergeCell ref="BQ309:BW309"/>
    <mergeCell ref="BX309:CD309"/>
    <mergeCell ref="CE309:CK309"/>
    <mergeCell ref="CL313:CR313"/>
    <mergeCell ref="CS313:CY313"/>
    <mergeCell ref="BB313:BE313"/>
    <mergeCell ref="BF313:BI313"/>
    <mergeCell ref="BJ313:BP313"/>
    <mergeCell ref="BQ313:BW313"/>
    <mergeCell ref="BX313:CD313"/>
    <mergeCell ref="CE313:CK313"/>
    <mergeCell ref="CL311:CR311"/>
    <mergeCell ref="CS311:CY311"/>
    <mergeCell ref="BB312:BE312"/>
    <mergeCell ref="BF312:BI312"/>
    <mergeCell ref="BJ312:BP312"/>
    <mergeCell ref="BQ312:BW312"/>
    <mergeCell ref="BX312:CD312"/>
    <mergeCell ref="CE312:CK312"/>
    <mergeCell ref="CL312:CR312"/>
    <mergeCell ref="CS312:CY312"/>
    <mergeCell ref="BB302:BE302"/>
    <mergeCell ref="BF302:BI302"/>
    <mergeCell ref="BJ302:BP302"/>
    <mergeCell ref="BQ302:BW302"/>
    <mergeCell ref="BX302:CD302"/>
    <mergeCell ref="CE302:CK302"/>
    <mergeCell ref="CL302:CR302"/>
    <mergeCell ref="CS302:CY302"/>
    <mergeCell ref="BB307:BE307"/>
    <mergeCell ref="BF307:BI307"/>
    <mergeCell ref="BJ307:BP307"/>
    <mergeCell ref="BQ307:BW307"/>
    <mergeCell ref="BX307:CD307"/>
    <mergeCell ref="CE307:CK307"/>
    <mergeCell ref="CL305:CR305"/>
    <mergeCell ref="CS305:CY305"/>
    <mergeCell ref="BB308:BE308"/>
    <mergeCell ref="BF308:BI308"/>
    <mergeCell ref="BJ308:BP308"/>
    <mergeCell ref="BQ308:BW308"/>
    <mergeCell ref="BX308:CD308"/>
    <mergeCell ref="CE308:CK308"/>
    <mergeCell ref="CL308:CR308"/>
    <mergeCell ref="CS308:CY308"/>
    <mergeCell ref="BX303:CD303"/>
    <mergeCell ref="CE303:CK303"/>
    <mergeCell ref="BB311:BE311"/>
    <mergeCell ref="BF311:BI311"/>
    <mergeCell ref="BJ311:BP311"/>
    <mergeCell ref="BQ311:BW311"/>
    <mergeCell ref="BX311:CD311"/>
    <mergeCell ref="CE311:CK311"/>
    <mergeCell ref="CL309:CR309"/>
    <mergeCell ref="CS309:CY309"/>
    <mergeCell ref="BB318:BE318"/>
    <mergeCell ref="BF318:BI318"/>
    <mergeCell ref="BJ318:BP318"/>
    <mergeCell ref="BQ318:BW318"/>
    <mergeCell ref="BX318:CD318"/>
    <mergeCell ref="CE318:CK318"/>
    <mergeCell ref="CL318:CR318"/>
    <mergeCell ref="CS318:CY318"/>
    <mergeCell ref="BB317:BE317"/>
    <mergeCell ref="BF317:BI317"/>
    <mergeCell ref="BJ317:BP317"/>
    <mergeCell ref="BQ317:BW317"/>
    <mergeCell ref="BX317:CD317"/>
    <mergeCell ref="CE317:CK317"/>
    <mergeCell ref="CL315:CR315"/>
    <mergeCell ref="CS315:CY315"/>
    <mergeCell ref="BB316:BE316"/>
    <mergeCell ref="BF316:BI316"/>
    <mergeCell ref="BJ316:BP316"/>
    <mergeCell ref="BQ316:BW316"/>
    <mergeCell ref="BX316:CD316"/>
    <mergeCell ref="CE316:CK316"/>
    <mergeCell ref="CL316:CR316"/>
    <mergeCell ref="CS316:CY316"/>
    <mergeCell ref="BB315:BE315"/>
    <mergeCell ref="BF315:BI315"/>
    <mergeCell ref="BJ315:BP315"/>
    <mergeCell ref="BQ315:BW315"/>
    <mergeCell ref="BX315:CD315"/>
    <mergeCell ref="CE315:CK315"/>
    <mergeCell ref="BB322:BE322"/>
    <mergeCell ref="BF322:BI322"/>
    <mergeCell ref="BJ322:BP322"/>
    <mergeCell ref="BQ322:BW322"/>
    <mergeCell ref="BX322:CD322"/>
    <mergeCell ref="CE322:CK322"/>
    <mergeCell ref="CL322:CR322"/>
    <mergeCell ref="CS322:CY322"/>
    <mergeCell ref="BB321:BE321"/>
    <mergeCell ref="BF321:BI321"/>
    <mergeCell ref="BJ321:BP321"/>
    <mergeCell ref="BQ321:BW321"/>
    <mergeCell ref="BX321:CD321"/>
    <mergeCell ref="CE321:CK321"/>
    <mergeCell ref="CL325:CR325"/>
    <mergeCell ref="CS325:CY325"/>
    <mergeCell ref="BB314:BE314"/>
    <mergeCell ref="BF314:BI314"/>
    <mergeCell ref="BJ314:BP314"/>
    <mergeCell ref="BQ314:BW314"/>
    <mergeCell ref="BX314:CD314"/>
    <mergeCell ref="CE314:CK314"/>
    <mergeCell ref="CL314:CR314"/>
    <mergeCell ref="CS314:CY314"/>
    <mergeCell ref="BB319:BE319"/>
    <mergeCell ref="BF319:BI319"/>
    <mergeCell ref="BJ319:BP319"/>
    <mergeCell ref="BQ319:BW319"/>
    <mergeCell ref="BX319:CD319"/>
    <mergeCell ref="CE319:CK319"/>
    <mergeCell ref="CL317:CR317"/>
    <mergeCell ref="CS317:CY317"/>
    <mergeCell ref="BB320:BE320"/>
    <mergeCell ref="BF320:BI320"/>
    <mergeCell ref="BJ320:BP320"/>
    <mergeCell ref="BQ320:BW320"/>
    <mergeCell ref="BX320:CD320"/>
    <mergeCell ref="CE320:CK320"/>
    <mergeCell ref="CL320:CR320"/>
    <mergeCell ref="CS320:CY320"/>
    <mergeCell ref="BB325:BE325"/>
    <mergeCell ref="BF325:BI325"/>
    <mergeCell ref="BJ325:BP325"/>
    <mergeCell ref="BQ325:BW325"/>
    <mergeCell ref="BX325:CD325"/>
    <mergeCell ref="CE325:CK325"/>
    <mergeCell ref="CL323:CR323"/>
    <mergeCell ref="CS323:CY323"/>
    <mergeCell ref="BB324:BE324"/>
    <mergeCell ref="BF324:BI324"/>
    <mergeCell ref="BJ324:BP324"/>
    <mergeCell ref="BQ324:BW324"/>
    <mergeCell ref="BX324:CD324"/>
    <mergeCell ref="CE324:CK324"/>
    <mergeCell ref="CL324:CR324"/>
    <mergeCell ref="CS324:CY324"/>
    <mergeCell ref="BB323:BE323"/>
    <mergeCell ref="BF323:BI323"/>
    <mergeCell ref="BJ323:BP323"/>
    <mergeCell ref="BQ323:BW323"/>
    <mergeCell ref="BX323:CD323"/>
    <mergeCell ref="CE323:CK323"/>
    <mergeCell ref="CL321:CR321"/>
    <mergeCell ref="CS321:CY321"/>
    <mergeCell ref="BB330:BE330"/>
    <mergeCell ref="BF330:BI330"/>
    <mergeCell ref="BJ330:BP330"/>
    <mergeCell ref="BQ330:BW330"/>
    <mergeCell ref="BX330:CD330"/>
    <mergeCell ref="CE330:CK330"/>
    <mergeCell ref="CL330:CR330"/>
    <mergeCell ref="CS330:CY330"/>
    <mergeCell ref="BB329:BE329"/>
    <mergeCell ref="BF329:BI329"/>
    <mergeCell ref="BJ329:BP329"/>
    <mergeCell ref="BQ329:BW329"/>
    <mergeCell ref="BX329:CD329"/>
    <mergeCell ref="CE329:CK329"/>
    <mergeCell ref="CL327:CR327"/>
    <mergeCell ref="CS327:CY327"/>
    <mergeCell ref="BB328:BE328"/>
    <mergeCell ref="BF328:BI328"/>
    <mergeCell ref="BJ328:BP328"/>
    <mergeCell ref="BQ328:BW328"/>
    <mergeCell ref="BX328:CD328"/>
    <mergeCell ref="CE328:CK328"/>
    <mergeCell ref="CL328:CR328"/>
    <mergeCell ref="CS328:CY328"/>
    <mergeCell ref="BB327:BE327"/>
    <mergeCell ref="BF327:BI327"/>
    <mergeCell ref="BJ327:BP327"/>
    <mergeCell ref="BQ327:BW327"/>
    <mergeCell ref="BX327:CD327"/>
    <mergeCell ref="CE327:CK327"/>
    <mergeCell ref="BB334:BE334"/>
    <mergeCell ref="BF334:BI334"/>
    <mergeCell ref="BJ334:BP334"/>
    <mergeCell ref="BQ334:BW334"/>
    <mergeCell ref="BX334:CD334"/>
    <mergeCell ref="CE334:CK334"/>
    <mergeCell ref="CL334:CR334"/>
    <mergeCell ref="CS334:CY334"/>
    <mergeCell ref="BB333:BE333"/>
    <mergeCell ref="BF333:BI333"/>
    <mergeCell ref="BJ333:BP333"/>
    <mergeCell ref="BQ333:BW333"/>
    <mergeCell ref="BX333:CD333"/>
    <mergeCell ref="CE333:CK333"/>
    <mergeCell ref="CL337:CR337"/>
    <mergeCell ref="CS337:CY337"/>
    <mergeCell ref="BB326:BE326"/>
    <mergeCell ref="BF326:BI326"/>
    <mergeCell ref="BJ326:BP326"/>
    <mergeCell ref="BQ326:BW326"/>
    <mergeCell ref="BX326:CD326"/>
    <mergeCell ref="CE326:CK326"/>
    <mergeCell ref="CL326:CR326"/>
    <mergeCell ref="CS326:CY326"/>
    <mergeCell ref="BB331:BE331"/>
    <mergeCell ref="BF331:BI331"/>
    <mergeCell ref="BJ331:BP331"/>
    <mergeCell ref="BQ331:BW331"/>
    <mergeCell ref="BX331:CD331"/>
    <mergeCell ref="CE331:CK331"/>
    <mergeCell ref="CL329:CR329"/>
    <mergeCell ref="CS329:CY329"/>
    <mergeCell ref="BB332:BE332"/>
    <mergeCell ref="BF332:BI332"/>
    <mergeCell ref="BJ332:BP332"/>
    <mergeCell ref="BQ332:BW332"/>
    <mergeCell ref="BX332:CD332"/>
    <mergeCell ref="CE332:CK332"/>
    <mergeCell ref="CL332:CR332"/>
    <mergeCell ref="CS332:CY332"/>
    <mergeCell ref="BB337:BE337"/>
    <mergeCell ref="BF337:BI337"/>
    <mergeCell ref="BJ337:BP337"/>
    <mergeCell ref="BQ337:BW337"/>
    <mergeCell ref="BX337:CD337"/>
    <mergeCell ref="CE337:CK337"/>
    <mergeCell ref="CL335:CR335"/>
    <mergeCell ref="CS335:CY335"/>
    <mergeCell ref="BB336:BE336"/>
    <mergeCell ref="BF336:BI336"/>
    <mergeCell ref="BJ336:BP336"/>
    <mergeCell ref="BQ336:BW336"/>
    <mergeCell ref="BX336:CD336"/>
    <mergeCell ref="CE336:CK336"/>
    <mergeCell ref="CL336:CR336"/>
    <mergeCell ref="CS336:CY336"/>
    <mergeCell ref="BB335:BE335"/>
    <mergeCell ref="BF335:BI335"/>
    <mergeCell ref="BJ335:BP335"/>
    <mergeCell ref="BQ335:BW335"/>
    <mergeCell ref="BX335:CD335"/>
    <mergeCell ref="CE335:CK335"/>
    <mergeCell ref="CL333:CR333"/>
    <mergeCell ref="CS333:CY333"/>
    <mergeCell ref="CE342:CK342"/>
    <mergeCell ref="CL342:CR342"/>
    <mergeCell ref="CS342:CY342"/>
    <mergeCell ref="BB341:BE341"/>
    <mergeCell ref="BF341:BI341"/>
    <mergeCell ref="BJ341:BP341"/>
    <mergeCell ref="BQ341:BW341"/>
    <mergeCell ref="BX341:CD341"/>
    <mergeCell ref="CE341:CK341"/>
    <mergeCell ref="CL339:CR339"/>
    <mergeCell ref="CS339:CY339"/>
    <mergeCell ref="BB340:BE340"/>
    <mergeCell ref="BF340:BI340"/>
    <mergeCell ref="BJ340:BP340"/>
    <mergeCell ref="BQ340:BW340"/>
    <mergeCell ref="BX340:CD340"/>
    <mergeCell ref="CE340:CK340"/>
    <mergeCell ref="CL340:CR340"/>
    <mergeCell ref="CS340:CY340"/>
    <mergeCell ref="BB339:BE339"/>
    <mergeCell ref="BF339:BI339"/>
    <mergeCell ref="BJ339:BP339"/>
    <mergeCell ref="BQ339:BW339"/>
    <mergeCell ref="BX339:CD339"/>
    <mergeCell ref="CE339:CK339"/>
    <mergeCell ref="BF346:BI346"/>
    <mergeCell ref="BJ346:BP346"/>
    <mergeCell ref="BQ346:BW346"/>
    <mergeCell ref="CE344:CK344"/>
    <mergeCell ref="CL344:CR344"/>
    <mergeCell ref="CS344:CY344"/>
    <mergeCell ref="BB344:BE344"/>
    <mergeCell ref="BF344:BI344"/>
    <mergeCell ref="BJ344:BP344"/>
    <mergeCell ref="BQ344:BW344"/>
    <mergeCell ref="BX344:CD344"/>
    <mergeCell ref="BB338:BE338"/>
    <mergeCell ref="BF338:BI338"/>
    <mergeCell ref="BJ338:BP338"/>
    <mergeCell ref="BQ338:BW338"/>
    <mergeCell ref="BX338:CD338"/>
    <mergeCell ref="CE338:CK338"/>
    <mergeCell ref="CL338:CR338"/>
    <mergeCell ref="CS338:CY338"/>
    <mergeCell ref="BB343:BE343"/>
    <mergeCell ref="BF343:BI343"/>
    <mergeCell ref="BJ343:BP343"/>
    <mergeCell ref="BQ343:BW343"/>
    <mergeCell ref="BX343:CD343"/>
    <mergeCell ref="CE343:CK343"/>
    <mergeCell ref="CL341:CR341"/>
    <mergeCell ref="CS341:CY341"/>
    <mergeCell ref="BB342:BE342"/>
    <mergeCell ref="BF342:BI342"/>
    <mergeCell ref="BJ342:BP342"/>
    <mergeCell ref="BQ342:BW342"/>
    <mergeCell ref="BX342:CD342"/>
    <mergeCell ref="GT296:GZ296"/>
    <mergeCell ref="FY295:GE295"/>
    <mergeCell ref="GF295:GL295"/>
    <mergeCell ref="GM295:GS295"/>
    <mergeCell ref="GT295:GZ295"/>
    <mergeCell ref="DB296:DW296"/>
    <mergeCell ref="DX296:ED296"/>
    <mergeCell ref="EE296:EK296"/>
    <mergeCell ref="EL296:ER296"/>
    <mergeCell ref="ES296:EY296"/>
    <mergeCell ref="FC296:FJ296"/>
    <mergeCell ref="GT298:GZ298"/>
    <mergeCell ref="GT297:GZ297"/>
    <mergeCell ref="BX346:CD346"/>
    <mergeCell ref="CE346:CK346"/>
    <mergeCell ref="CL346:CR346"/>
    <mergeCell ref="CS346:CY346"/>
    <mergeCell ref="BX345:CD345"/>
    <mergeCell ref="CE345:CK345"/>
    <mergeCell ref="CL345:CR345"/>
    <mergeCell ref="CS345:CY345"/>
    <mergeCell ref="CL343:CR343"/>
    <mergeCell ref="CS343:CY343"/>
    <mergeCell ref="CL331:CR331"/>
    <mergeCell ref="CS331:CY331"/>
    <mergeCell ref="CL319:CR319"/>
    <mergeCell ref="CS319:CY319"/>
    <mergeCell ref="CL307:CR307"/>
    <mergeCell ref="CS307:CY307"/>
    <mergeCell ref="CL297:CR297"/>
    <mergeCell ref="CS298:CY298"/>
    <mergeCell ref="CL299:CR299"/>
    <mergeCell ref="ES295:EY295"/>
    <mergeCell ref="FC295:FJ295"/>
    <mergeCell ref="FK295:FQ295"/>
    <mergeCell ref="FR295:FX295"/>
    <mergeCell ref="FG298:FJ298"/>
    <mergeCell ref="FK298:FQ298"/>
    <mergeCell ref="FR298:FX298"/>
    <mergeCell ref="FY298:GE298"/>
    <mergeCell ref="GF298:GL298"/>
    <mergeCell ref="GM298:GS298"/>
    <mergeCell ref="DB298:DW298"/>
    <mergeCell ref="DX298:ED298"/>
    <mergeCell ref="EE298:EK298"/>
    <mergeCell ref="EL298:ER298"/>
    <mergeCell ref="ES298:EY298"/>
    <mergeCell ref="FC298:FF298"/>
    <mergeCell ref="FK297:FQ297"/>
    <mergeCell ref="FR297:FX297"/>
    <mergeCell ref="FY297:GE297"/>
    <mergeCell ref="GF297:GL297"/>
    <mergeCell ref="GM297:GS297"/>
    <mergeCell ref="FK296:FQ296"/>
    <mergeCell ref="FR296:FX296"/>
    <mergeCell ref="FY296:GE296"/>
    <mergeCell ref="GF296:GL296"/>
    <mergeCell ref="GM296:GS296"/>
    <mergeCell ref="FC294:GL294"/>
    <mergeCell ref="DB297:DW297"/>
    <mergeCell ref="DX297:ED297"/>
    <mergeCell ref="EE297:EK297"/>
    <mergeCell ref="EL297:ER297"/>
    <mergeCell ref="ES297:EY297"/>
    <mergeCell ref="FC297:FJ297"/>
    <mergeCell ref="GT299:GZ299"/>
    <mergeCell ref="DB300:DW300"/>
    <mergeCell ref="DX300:ED300"/>
    <mergeCell ref="EE300:EK300"/>
    <mergeCell ref="EL300:ER300"/>
    <mergeCell ref="ES300:EY300"/>
    <mergeCell ref="FC300:FF300"/>
    <mergeCell ref="FG300:FJ300"/>
    <mergeCell ref="FK300:FQ300"/>
    <mergeCell ref="FR300:FX300"/>
    <mergeCell ref="FG299:FJ299"/>
    <mergeCell ref="FK299:FQ299"/>
    <mergeCell ref="FR299:FX299"/>
    <mergeCell ref="FY299:GE299"/>
    <mergeCell ref="GF299:GL299"/>
    <mergeCell ref="GM299:GS299"/>
    <mergeCell ref="DB299:DW299"/>
    <mergeCell ref="DX299:ED299"/>
    <mergeCell ref="EE299:EK299"/>
    <mergeCell ref="EL299:ER299"/>
    <mergeCell ref="ES299:EY299"/>
    <mergeCell ref="FC299:FF299"/>
    <mergeCell ref="DX295:ED295"/>
    <mergeCell ref="EE295:EK295"/>
    <mergeCell ref="EL295:ER295"/>
    <mergeCell ref="GT301:GZ301"/>
    <mergeCell ref="DB302:DW302"/>
    <mergeCell ref="DX302:ED302"/>
    <mergeCell ref="EE302:EK302"/>
    <mergeCell ref="EL302:ER302"/>
    <mergeCell ref="ES302:EY302"/>
    <mergeCell ref="FC302:FF302"/>
    <mergeCell ref="FG302:FJ302"/>
    <mergeCell ref="FK302:FQ302"/>
    <mergeCell ref="FR302:FX302"/>
    <mergeCell ref="FG301:FJ301"/>
    <mergeCell ref="FK301:FQ301"/>
    <mergeCell ref="FR301:FX301"/>
    <mergeCell ref="FY301:GE301"/>
    <mergeCell ref="GF301:GL301"/>
    <mergeCell ref="GM301:GS301"/>
    <mergeCell ref="FY300:GE300"/>
    <mergeCell ref="GF300:GL300"/>
    <mergeCell ref="GM300:GS300"/>
    <mergeCell ref="GT300:GZ300"/>
    <mergeCell ref="DB301:DW301"/>
    <mergeCell ref="DX301:ED301"/>
    <mergeCell ref="EE301:EK301"/>
    <mergeCell ref="EL301:ER301"/>
    <mergeCell ref="ES301:EY301"/>
    <mergeCell ref="FC301:FF301"/>
    <mergeCell ref="GT303:GZ303"/>
    <mergeCell ref="DB304:DW304"/>
    <mergeCell ref="DX304:ED304"/>
    <mergeCell ref="EE304:EK304"/>
    <mergeCell ref="EL304:ER304"/>
    <mergeCell ref="ES304:EY304"/>
    <mergeCell ref="FC304:FF304"/>
    <mergeCell ref="FG304:FJ304"/>
    <mergeCell ref="FK304:FQ304"/>
    <mergeCell ref="FR304:FX304"/>
    <mergeCell ref="FG303:FJ303"/>
    <mergeCell ref="FK303:FQ303"/>
    <mergeCell ref="FR303:FX303"/>
    <mergeCell ref="FY303:GE303"/>
    <mergeCell ref="GF303:GL303"/>
    <mergeCell ref="GM303:GS303"/>
    <mergeCell ref="FY302:GE302"/>
    <mergeCell ref="GF302:GL302"/>
    <mergeCell ref="GM302:GS302"/>
    <mergeCell ref="GT302:GZ302"/>
    <mergeCell ref="DB303:DW303"/>
    <mergeCell ref="DX303:ED303"/>
    <mergeCell ref="EE303:EK303"/>
    <mergeCell ref="EL303:ER303"/>
    <mergeCell ref="ES303:EY303"/>
    <mergeCell ref="FC303:FF303"/>
    <mergeCell ref="GT305:GZ305"/>
    <mergeCell ref="DB306:DW306"/>
    <mergeCell ref="DX306:ED306"/>
    <mergeCell ref="EE306:EK306"/>
    <mergeCell ref="EL306:ER306"/>
    <mergeCell ref="ES306:EY306"/>
    <mergeCell ref="FC306:FF306"/>
    <mergeCell ref="FG306:FJ306"/>
    <mergeCell ref="FK306:FQ306"/>
    <mergeCell ref="FR306:FX306"/>
    <mergeCell ref="FG305:FJ305"/>
    <mergeCell ref="FK305:FQ305"/>
    <mergeCell ref="FR305:FX305"/>
    <mergeCell ref="FY305:GE305"/>
    <mergeCell ref="GF305:GL305"/>
    <mergeCell ref="GM305:GS305"/>
    <mergeCell ref="FY304:GE304"/>
    <mergeCell ref="GF304:GL304"/>
    <mergeCell ref="GM304:GS304"/>
    <mergeCell ref="GT304:GZ304"/>
    <mergeCell ref="DB305:DW305"/>
    <mergeCell ref="DX305:ED305"/>
    <mergeCell ref="EE305:EK305"/>
    <mergeCell ref="EL305:ER305"/>
    <mergeCell ref="ES305:EY305"/>
    <mergeCell ref="FC305:FF305"/>
    <mergeCell ref="GT307:GZ307"/>
    <mergeCell ref="DB308:DW308"/>
    <mergeCell ref="DX308:ED308"/>
    <mergeCell ref="EE308:EK308"/>
    <mergeCell ref="EL308:ER308"/>
    <mergeCell ref="ES308:EY308"/>
    <mergeCell ref="FC308:FF308"/>
    <mergeCell ref="FG308:FJ308"/>
    <mergeCell ref="FK308:FQ308"/>
    <mergeCell ref="FR308:FX308"/>
    <mergeCell ref="FG307:FJ307"/>
    <mergeCell ref="FK307:FQ307"/>
    <mergeCell ref="FR307:FX307"/>
    <mergeCell ref="FY307:GE307"/>
    <mergeCell ref="GF307:GL307"/>
    <mergeCell ref="GM307:GS307"/>
    <mergeCell ref="FY306:GE306"/>
    <mergeCell ref="GF306:GL306"/>
    <mergeCell ref="GM306:GS306"/>
    <mergeCell ref="GT306:GZ306"/>
    <mergeCell ref="DB307:DW307"/>
    <mergeCell ref="DX307:ED307"/>
    <mergeCell ref="EE307:EK307"/>
    <mergeCell ref="EL307:ER307"/>
    <mergeCell ref="ES307:EY307"/>
    <mergeCell ref="FC307:FF307"/>
    <mergeCell ref="GT309:GZ309"/>
    <mergeCell ref="DB310:DW310"/>
    <mergeCell ref="DX310:ED310"/>
    <mergeCell ref="EE310:EK310"/>
    <mergeCell ref="EL310:ER310"/>
    <mergeCell ref="ES310:EY310"/>
    <mergeCell ref="FC310:FF310"/>
    <mergeCell ref="FG310:FJ310"/>
    <mergeCell ref="FK310:FQ310"/>
    <mergeCell ref="FR310:FX310"/>
    <mergeCell ref="FG309:FJ309"/>
    <mergeCell ref="FK309:FQ309"/>
    <mergeCell ref="FR309:FX309"/>
    <mergeCell ref="FY309:GE309"/>
    <mergeCell ref="GF309:GL309"/>
    <mergeCell ref="GM309:GS309"/>
    <mergeCell ref="FY308:GE308"/>
    <mergeCell ref="GF308:GL308"/>
    <mergeCell ref="GM308:GS308"/>
    <mergeCell ref="GT308:GZ308"/>
    <mergeCell ref="DB309:DW309"/>
    <mergeCell ref="DX309:ED309"/>
    <mergeCell ref="EE309:EK309"/>
    <mergeCell ref="EL309:ER309"/>
    <mergeCell ref="ES309:EY309"/>
    <mergeCell ref="FC309:FF309"/>
    <mergeCell ref="GT311:GZ311"/>
    <mergeCell ref="DB312:DW312"/>
    <mergeCell ref="DX312:ED312"/>
    <mergeCell ref="EE312:EK312"/>
    <mergeCell ref="EL312:ER312"/>
    <mergeCell ref="ES312:EY312"/>
    <mergeCell ref="FC312:FF312"/>
    <mergeCell ref="FG312:FJ312"/>
    <mergeCell ref="FK312:FQ312"/>
    <mergeCell ref="FR312:FX312"/>
    <mergeCell ref="FG311:FJ311"/>
    <mergeCell ref="FK311:FQ311"/>
    <mergeCell ref="FR311:FX311"/>
    <mergeCell ref="FY311:GE311"/>
    <mergeCell ref="GF311:GL311"/>
    <mergeCell ref="GM311:GS311"/>
    <mergeCell ref="FY310:GE310"/>
    <mergeCell ref="GF310:GL310"/>
    <mergeCell ref="GM310:GS310"/>
    <mergeCell ref="GT310:GZ310"/>
    <mergeCell ref="DB311:DW311"/>
    <mergeCell ref="DX311:ED311"/>
    <mergeCell ref="EE311:EK311"/>
    <mergeCell ref="EL311:ER311"/>
    <mergeCell ref="ES311:EY311"/>
    <mergeCell ref="FC311:FF311"/>
    <mergeCell ref="GT313:GZ313"/>
    <mergeCell ref="DB314:DW314"/>
    <mergeCell ref="DX314:ED314"/>
    <mergeCell ref="EE314:EK314"/>
    <mergeCell ref="EL314:ER314"/>
    <mergeCell ref="ES314:EY314"/>
    <mergeCell ref="FC314:FF314"/>
    <mergeCell ref="FG314:FJ314"/>
    <mergeCell ref="FK314:FQ314"/>
    <mergeCell ref="FR314:FX314"/>
    <mergeCell ref="FG313:FJ313"/>
    <mergeCell ref="FK313:FQ313"/>
    <mergeCell ref="FR313:FX313"/>
    <mergeCell ref="FY313:GE313"/>
    <mergeCell ref="GF313:GL313"/>
    <mergeCell ref="GM313:GS313"/>
    <mergeCell ref="FY312:GE312"/>
    <mergeCell ref="GF312:GL312"/>
    <mergeCell ref="GM312:GS312"/>
    <mergeCell ref="GT312:GZ312"/>
    <mergeCell ref="DB313:DW313"/>
    <mergeCell ref="DX313:ED313"/>
    <mergeCell ref="EE313:EK313"/>
    <mergeCell ref="EL313:ER313"/>
    <mergeCell ref="ES313:EY313"/>
    <mergeCell ref="FC313:FF313"/>
    <mergeCell ref="GT315:GZ315"/>
    <mergeCell ref="DB316:DW316"/>
    <mergeCell ref="DX316:ED316"/>
    <mergeCell ref="EE316:EK316"/>
    <mergeCell ref="EL316:ER316"/>
    <mergeCell ref="ES316:EY316"/>
    <mergeCell ref="FC316:FF316"/>
    <mergeCell ref="FG316:FJ316"/>
    <mergeCell ref="FK316:FQ316"/>
    <mergeCell ref="FR316:FX316"/>
    <mergeCell ref="FG315:FJ315"/>
    <mergeCell ref="FK315:FQ315"/>
    <mergeCell ref="FR315:FX315"/>
    <mergeCell ref="FY315:GE315"/>
    <mergeCell ref="GF315:GL315"/>
    <mergeCell ref="GM315:GS315"/>
    <mergeCell ref="FY314:GE314"/>
    <mergeCell ref="GF314:GL314"/>
    <mergeCell ref="GM314:GS314"/>
    <mergeCell ref="GT314:GZ314"/>
    <mergeCell ref="DB315:DW315"/>
    <mergeCell ref="DX315:ED315"/>
    <mergeCell ref="EE315:EK315"/>
    <mergeCell ref="EL315:ER315"/>
    <mergeCell ref="ES315:EY315"/>
    <mergeCell ref="FC315:FF315"/>
    <mergeCell ref="GT317:GZ317"/>
    <mergeCell ref="DB318:DW318"/>
    <mergeCell ref="DX318:ED318"/>
    <mergeCell ref="EE318:EK318"/>
    <mergeCell ref="EL318:ER318"/>
    <mergeCell ref="ES318:EY318"/>
    <mergeCell ref="FC318:FF318"/>
    <mergeCell ref="FG318:FJ318"/>
    <mergeCell ref="FK318:FQ318"/>
    <mergeCell ref="FR318:FX318"/>
    <mergeCell ref="FG317:FJ317"/>
    <mergeCell ref="FK317:FQ317"/>
    <mergeCell ref="FR317:FX317"/>
    <mergeCell ref="FY317:GE317"/>
    <mergeCell ref="GF317:GL317"/>
    <mergeCell ref="GM317:GS317"/>
    <mergeCell ref="FY316:GE316"/>
    <mergeCell ref="GF316:GL316"/>
    <mergeCell ref="GM316:GS316"/>
    <mergeCell ref="GT316:GZ316"/>
    <mergeCell ref="DB317:DW317"/>
    <mergeCell ref="DX317:ED317"/>
    <mergeCell ref="EE317:EK317"/>
    <mergeCell ref="EL317:ER317"/>
    <mergeCell ref="ES317:EY317"/>
    <mergeCell ref="FC317:FF317"/>
    <mergeCell ref="GT319:GZ319"/>
    <mergeCell ref="DB320:DW320"/>
    <mergeCell ref="DX320:ED320"/>
    <mergeCell ref="EE320:EK320"/>
    <mergeCell ref="EL320:ER320"/>
    <mergeCell ref="ES320:EY320"/>
    <mergeCell ref="FC320:FF320"/>
    <mergeCell ref="FG320:FJ320"/>
    <mergeCell ref="FK320:FQ320"/>
    <mergeCell ref="FR320:FX320"/>
    <mergeCell ref="FG319:FJ319"/>
    <mergeCell ref="FK319:FQ319"/>
    <mergeCell ref="FR319:FX319"/>
    <mergeCell ref="FY319:GE319"/>
    <mergeCell ref="GF319:GL319"/>
    <mergeCell ref="GM319:GS319"/>
    <mergeCell ref="FY318:GE318"/>
    <mergeCell ref="GF318:GL318"/>
    <mergeCell ref="GM318:GS318"/>
    <mergeCell ref="GT318:GZ318"/>
    <mergeCell ref="DB319:DW319"/>
    <mergeCell ref="DX319:ED319"/>
    <mergeCell ref="EE319:EK319"/>
    <mergeCell ref="EL319:ER319"/>
    <mergeCell ref="ES319:EY319"/>
    <mergeCell ref="FC319:FF319"/>
    <mergeCell ref="GT321:GZ321"/>
    <mergeCell ref="DB322:DW322"/>
    <mergeCell ref="DX322:ED322"/>
    <mergeCell ref="EE322:EK322"/>
    <mergeCell ref="EL322:ER322"/>
    <mergeCell ref="ES322:EY322"/>
    <mergeCell ref="FC322:FF322"/>
    <mergeCell ref="FG322:FJ322"/>
    <mergeCell ref="FK322:FQ322"/>
    <mergeCell ref="FR322:FX322"/>
    <mergeCell ref="FG321:FJ321"/>
    <mergeCell ref="FK321:FQ321"/>
    <mergeCell ref="FR321:FX321"/>
    <mergeCell ref="FY321:GE321"/>
    <mergeCell ref="GF321:GL321"/>
    <mergeCell ref="GM321:GS321"/>
    <mergeCell ref="FY320:GE320"/>
    <mergeCell ref="GF320:GL320"/>
    <mergeCell ref="GM320:GS320"/>
    <mergeCell ref="GT320:GZ320"/>
    <mergeCell ref="DB321:DW321"/>
    <mergeCell ref="DX321:ED321"/>
    <mergeCell ref="EE321:EK321"/>
    <mergeCell ref="EL321:ER321"/>
    <mergeCell ref="ES321:EY321"/>
    <mergeCell ref="FC321:FF321"/>
    <mergeCell ref="GT323:GZ323"/>
    <mergeCell ref="DB324:DW324"/>
    <mergeCell ref="DX324:ED324"/>
    <mergeCell ref="EE324:EK324"/>
    <mergeCell ref="EL324:ER324"/>
    <mergeCell ref="ES324:EY324"/>
    <mergeCell ref="FC324:FF324"/>
    <mergeCell ref="FG324:FJ324"/>
    <mergeCell ref="FK324:FQ324"/>
    <mergeCell ref="FR324:FX324"/>
    <mergeCell ref="FG323:FJ323"/>
    <mergeCell ref="FK323:FQ323"/>
    <mergeCell ref="FR323:FX323"/>
    <mergeCell ref="FY323:GE323"/>
    <mergeCell ref="GF323:GL323"/>
    <mergeCell ref="GM323:GS323"/>
    <mergeCell ref="FY322:GE322"/>
    <mergeCell ref="GF322:GL322"/>
    <mergeCell ref="GM322:GS322"/>
    <mergeCell ref="GT322:GZ322"/>
    <mergeCell ref="DB323:DW323"/>
    <mergeCell ref="DX323:ED323"/>
    <mergeCell ref="EE323:EK323"/>
    <mergeCell ref="EL323:ER323"/>
    <mergeCell ref="ES323:EY323"/>
    <mergeCell ref="FC323:FF323"/>
    <mergeCell ref="GT325:GZ325"/>
    <mergeCell ref="DB326:DW326"/>
    <mergeCell ref="DX326:ED326"/>
    <mergeCell ref="EE326:EK326"/>
    <mergeCell ref="EL326:ER326"/>
    <mergeCell ref="ES326:EY326"/>
    <mergeCell ref="FC326:FF326"/>
    <mergeCell ref="FG326:FJ326"/>
    <mergeCell ref="FK326:FQ326"/>
    <mergeCell ref="FR326:FX326"/>
    <mergeCell ref="FG325:FJ325"/>
    <mergeCell ref="FK325:FQ325"/>
    <mergeCell ref="FR325:FX325"/>
    <mergeCell ref="FY325:GE325"/>
    <mergeCell ref="GF325:GL325"/>
    <mergeCell ref="GM325:GS325"/>
    <mergeCell ref="FY324:GE324"/>
    <mergeCell ref="GF324:GL324"/>
    <mergeCell ref="GM324:GS324"/>
    <mergeCell ref="GT324:GZ324"/>
    <mergeCell ref="DB325:DW325"/>
    <mergeCell ref="DX325:ED325"/>
    <mergeCell ref="EE325:EK325"/>
    <mergeCell ref="EL325:ER325"/>
    <mergeCell ref="ES325:EY325"/>
    <mergeCell ref="FC325:FF325"/>
    <mergeCell ref="GT327:GZ327"/>
    <mergeCell ref="DB328:DW328"/>
    <mergeCell ref="DX328:ED328"/>
    <mergeCell ref="EE328:EK328"/>
    <mergeCell ref="EL328:ER328"/>
    <mergeCell ref="ES328:EY328"/>
    <mergeCell ref="FC328:FF328"/>
    <mergeCell ref="FG328:FJ328"/>
    <mergeCell ref="FK328:FQ328"/>
    <mergeCell ref="FR328:FX328"/>
    <mergeCell ref="FG327:FJ327"/>
    <mergeCell ref="FK327:FQ327"/>
    <mergeCell ref="FR327:FX327"/>
    <mergeCell ref="FY327:GE327"/>
    <mergeCell ref="GF327:GL327"/>
    <mergeCell ref="GM327:GS327"/>
    <mergeCell ref="FY326:GE326"/>
    <mergeCell ref="GF326:GL326"/>
    <mergeCell ref="GM326:GS326"/>
    <mergeCell ref="GT326:GZ326"/>
    <mergeCell ref="DB327:DW327"/>
    <mergeCell ref="DX327:ED327"/>
    <mergeCell ref="EE327:EK327"/>
    <mergeCell ref="EL327:ER327"/>
    <mergeCell ref="ES327:EY327"/>
    <mergeCell ref="FC327:FF327"/>
    <mergeCell ref="GT329:GZ329"/>
    <mergeCell ref="DB330:DW330"/>
    <mergeCell ref="DX330:ED330"/>
    <mergeCell ref="EE330:EK330"/>
    <mergeCell ref="EL330:ER330"/>
    <mergeCell ref="ES330:EY330"/>
    <mergeCell ref="FC330:FF330"/>
    <mergeCell ref="FG330:FJ330"/>
    <mergeCell ref="FK330:FQ330"/>
    <mergeCell ref="FR330:FX330"/>
    <mergeCell ref="FG329:FJ329"/>
    <mergeCell ref="FK329:FQ329"/>
    <mergeCell ref="FR329:FX329"/>
    <mergeCell ref="FY329:GE329"/>
    <mergeCell ref="GF329:GL329"/>
    <mergeCell ref="GM329:GS329"/>
    <mergeCell ref="FY328:GE328"/>
    <mergeCell ref="GF328:GL328"/>
    <mergeCell ref="GM328:GS328"/>
    <mergeCell ref="GT328:GZ328"/>
    <mergeCell ref="DB329:DW329"/>
    <mergeCell ref="DX329:ED329"/>
    <mergeCell ref="EE329:EK329"/>
    <mergeCell ref="EL329:ER329"/>
    <mergeCell ref="ES329:EY329"/>
    <mergeCell ref="FC329:FF329"/>
    <mergeCell ref="GT331:GZ331"/>
    <mergeCell ref="DB332:DW332"/>
    <mergeCell ref="DX332:ED332"/>
    <mergeCell ref="EE332:EK332"/>
    <mergeCell ref="EL332:ER332"/>
    <mergeCell ref="ES332:EY332"/>
    <mergeCell ref="FC332:FF332"/>
    <mergeCell ref="FG332:FJ332"/>
    <mergeCell ref="FK332:FQ332"/>
    <mergeCell ref="FR332:FX332"/>
    <mergeCell ref="FG331:FJ331"/>
    <mergeCell ref="FK331:FQ331"/>
    <mergeCell ref="FR331:FX331"/>
    <mergeCell ref="FY331:GE331"/>
    <mergeCell ref="GF331:GL331"/>
    <mergeCell ref="GM331:GS331"/>
    <mergeCell ref="FY330:GE330"/>
    <mergeCell ref="GF330:GL330"/>
    <mergeCell ref="GM330:GS330"/>
    <mergeCell ref="GT330:GZ330"/>
    <mergeCell ref="DB331:DW331"/>
    <mergeCell ref="DX331:ED331"/>
    <mergeCell ref="EE331:EK331"/>
    <mergeCell ref="EL331:ER331"/>
    <mergeCell ref="ES331:EY331"/>
    <mergeCell ref="FC331:FF331"/>
    <mergeCell ref="GT333:GZ333"/>
    <mergeCell ref="DB334:DW334"/>
    <mergeCell ref="DX334:ED334"/>
    <mergeCell ref="EE334:EK334"/>
    <mergeCell ref="EL334:ER334"/>
    <mergeCell ref="ES334:EY334"/>
    <mergeCell ref="FC334:FF334"/>
    <mergeCell ref="FG334:FJ334"/>
    <mergeCell ref="FK334:FQ334"/>
    <mergeCell ref="FR334:FX334"/>
    <mergeCell ref="FG333:FJ333"/>
    <mergeCell ref="FK333:FQ333"/>
    <mergeCell ref="FR333:FX333"/>
    <mergeCell ref="FY333:GE333"/>
    <mergeCell ref="GF333:GL333"/>
    <mergeCell ref="GM333:GS333"/>
    <mergeCell ref="FY332:GE332"/>
    <mergeCell ref="GF332:GL332"/>
    <mergeCell ref="GM332:GS332"/>
    <mergeCell ref="GT332:GZ332"/>
    <mergeCell ref="DB333:DW333"/>
    <mergeCell ref="DX333:ED333"/>
    <mergeCell ref="EE333:EK333"/>
    <mergeCell ref="EL333:ER333"/>
    <mergeCell ref="ES333:EY333"/>
    <mergeCell ref="FC333:FF333"/>
    <mergeCell ref="GT335:GZ335"/>
    <mergeCell ref="DB336:DW336"/>
    <mergeCell ref="DX336:ED336"/>
    <mergeCell ref="EE336:EK336"/>
    <mergeCell ref="EL336:ER336"/>
    <mergeCell ref="ES336:EY336"/>
    <mergeCell ref="FC336:FF336"/>
    <mergeCell ref="FG336:FJ336"/>
    <mergeCell ref="FK336:FQ336"/>
    <mergeCell ref="FR336:FX336"/>
    <mergeCell ref="FG335:FJ335"/>
    <mergeCell ref="FK335:FQ335"/>
    <mergeCell ref="FR335:FX335"/>
    <mergeCell ref="FY335:GE335"/>
    <mergeCell ref="GF335:GL335"/>
    <mergeCell ref="GM335:GS335"/>
    <mergeCell ref="FY334:GE334"/>
    <mergeCell ref="GF334:GL334"/>
    <mergeCell ref="GM334:GS334"/>
    <mergeCell ref="GT334:GZ334"/>
    <mergeCell ref="DB335:DW335"/>
    <mergeCell ref="DX335:ED335"/>
    <mergeCell ref="EE335:EK335"/>
    <mergeCell ref="EL335:ER335"/>
    <mergeCell ref="ES335:EY335"/>
    <mergeCell ref="FC335:FF335"/>
    <mergeCell ref="GT337:GZ337"/>
    <mergeCell ref="DB338:DW338"/>
    <mergeCell ref="DX338:ED338"/>
    <mergeCell ref="EE338:EK338"/>
    <mergeCell ref="EL338:ER338"/>
    <mergeCell ref="ES338:EY338"/>
    <mergeCell ref="FC338:FF338"/>
    <mergeCell ref="FG338:FJ338"/>
    <mergeCell ref="FK338:FQ338"/>
    <mergeCell ref="FR338:FX338"/>
    <mergeCell ref="FG337:FJ337"/>
    <mergeCell ref="FK337:FQ337"/>
    <mergeCell ref="FR337:FX337"/>
    <mergeCell ref="FY337:GE337"/>
    <mergeCell ref="GF337:GL337"/>
    <mergeCell ref="GM337:GS337"/>
    <mergeCell ref="FY336:GE336"/>
    <mergeCell ref="GF336:GL336"/>
    <mergeCell ref="GM336:GS336"/>
    <mergeCell ref="GT336:GZ336"/>
    <mergeCell ref="DB337:DW337"/>
    <mergeCell ref="DX337:ED337"/>
    <mergeCell ref="EE337:EK337"/>
    <mergeCell ref="EL337:ER337"/>
    <mergeCell ref="ES337:EY337"/>
    <mergeCell ref="FC337:FF337"/>
    <mergeCell ref="GT339:GZ339"/>
    <mergeCell ref="DB340:DW340"/>
    <mergeCell ref="DX340:ED340"/>
    <mergeCell ref="EE340:EK340"/>
    <mergeCell ref="EL340:ER340"/>
    <mergeCell ref="ES340:EY340"/>
    <mergeCell ref="FC340:FF340"/>
    <mergeCell ref="FG340:FJ340"/>
    <mergeCell ref="FK340:FQ340"/>
    <mergeCell ref="FR340:FX340"/>
    <mergeCell ref="FG339:FJ339"/>
    <mergeCell ref="FK339:FQ339"/>
    <mergeCell ref="FR339:FX339"/>
    <mergeCell ref="FY339:GE339"/>
    <mergeCell ref="GF339:GL339"/>
    <mergeCell ref="GM339:GS339"/>
    <mergeCell ref="FY338:GE338"/>
    <mergeCell ref="GF338:GL338"/>
    <mergeCell ref="GM338:GS338"/>
    <mergeCell ref="GT338:GZ338"/>
    <mergeCell ref="DB339:DW339"/>
    <mergeCell ref="DX339:ED339"/>
    <mergeCell ref="EE339:EK339"/>
    <mergeCell ref="EL339:ER339"/>
    <mergeCell ref="ES339:EY339"/>
    <mergeCell ref="FC339:FF339"/>
    <mergeCell ref="GT341:GZ341"/>
    <mergeCell ref="DB342:DW342"/>
    <mergeCell ref="DX342:ED342"/>
    <mergeCell ref="EE342:EK342"/>
    <mergeCell ref="EL342:ER342"/>
    <mergeCell ref="ES342:EY342"/>
    <mergeCell ref="FC342:FF342"/>
    <mergeCell ref="FG342:FJ342"/>
    <mergeCell ref="FK342:FQ342"/>
    <mergeCell ref="FR342:FX342"/>
    <mergeCell ref="FG341:FJ341"/>
    <mergeCell ref="FK341:FQ341"/>
    <mergeCell ref="FR341:FX341"/>
    <mergeCell ref="FY341:GE341"/>
    <mergeCell ref="GF341:GL341"/>
    <mergeCell ref="GM341:GS341"/>
    <mergeCell ref="FY340:GE340"/>
    <mergeCell ref="GF340:GL340"/>
    <mergeCell ref="GM340:GS340"/>
    <mergeCell ref="GT340:GZ340"/>
    <mergeCell ref="DB341:DW341"/>
    <mergeCell ref="DX341:ED341"/>
    <mergeCell ref="EE341:EK341"/>
    <mergeCell ref="EL341:ER341"/>
    <mergeCell ref="ES341:EY341"/>
    <mergeCell ref="FC341:FF341"/>
    <mergeCell ref="FY342:GE342"/>
    <mergeCell ref="GF342:GL342"/>
    <mergeCell ref="GM342:GS342"/>
    <mergeCell ref="GT342:GZ342"/>
    <mergeCell ref="FY344:GE344"/>
    <mergeCell ref="GF344:GL344"/>
    <mergeCell ref="GM344:GS344"/>
    <mergeCell ref="GT344:GZ344"/>
    <mergeCell ref="GT343:GZ343"/>
    <mergeCell ref="DB344:DW344"/>
    <mergeCell ref="DX344:ED344"/>
    <mergeCell ref="EE344:EK344"/>
    <mergeCell ref="EL344:ER344"/>
    <mergeCell ref="ES344:EY344"/>
    <mergeCell ref="FC344:FF344"/>
    <mergeCell ref="FG344:FJ344"/>
    <mergeCell ref="FK344:FQ344"/>
    <mergeCell ref="FR344:FX344"/>
    <mergeCell ref="FG343:FJ343"/>
    <mergeCell ref="FK343:FQ343"/>
    <mergeCell ref="FR343:FX343"/>
    <mergeCell ref="FY343:GE343"/>
    <mergeCell ref="GF343:GL343"/>
    <mergeCell ref="GM343:GS343"/>
    <mergeCell ref="DB343:DW343"/>
    <mergeCell ref="DX343:ED343"/>
    <mergeCell ref="EE343:EK343"/>
    <mergeCell ref="EL343:ER343"/>
    <mergeCell ref="ES343:EY343"/>
    <mergeCell ref="FC343:FF343"/>
    <mergeCell ref="GM346:GS346"/>
    <mergeCell ref="DB346:DW346"/>
    <mergeCell ref="DX346:ED346"/>
    <mergeCell ref="EE346:EK346"/>
    <mergeCell ref="EL346:ER346"/>
    <mergeCell ref="GT346:GZ346"/>
    <mergeCell ref="B348:AY348"/>
    <mergeCell ref="BB348:CY348"/>
    <mergeCell ref="DB348:EY348"/>
    <mergeCell ref="FC348:GZ348"/>
    <mergeCell ref="B349:AY349"/>
    <mergeCell ref="FR345:FX345"/>
    <mergeCell ref="FY345:GE345"/>
    <mergeCell ref="GF345:GL345"/>
    <mergeCell ref="GM345:GS345"/>
    <mergeCell ref="GT345:GZ345"/>
    <mergeCell ref="FC346:FF346"/>
    <mergeCell ref="FG346:FJ346"/>
    <mergeCell ref="FK346:FQ346"/>
    <mergeCell ref="FY346:GE346"/>
    <mergeCell ref="GF346:GL346"/>
    <mergeCell ref="EE345:EK345"/>
    <mergeCell ref="EL345:ER345"/>
    <mergeCell ref="ES345:EY345"/>
    <mergeCell ref="FC345:FF345"/>
    <mergeCell ref="FG345:FJ345"/>
    <mergeCell ref="FK345:FQ345"/>
    <mergeCell ref="BB345:BE345"/>
    <mergeCell ref="BF345:BI345"/>
    <mergeCell ref="BJ345:BP345"/>
    <mergeCell ref="BQ345:BW345"/>
    <mergeCell ref="BB346:BE346"/>
    <mergeCell ref="DB352:DW352"/>
    <mergeCell ref="DX352:ER352"/>
    <mergeCell ref="ES352:EY352"/>
    <mergeCell ref="FC352:GL352"/>
    <mergeCell ref="GM352:GZ352"/>
    <mergeCell ref="FC353:FJ353"/>
    <mergeCell ref="FK353:FQ353"/>
    <mergeCell ref="FR353:FX353"/>
    <mergeCell ref="FY353:GE353"/>
    <mergeCell ref="GF353:GL353"/>
    <mergeCell ref="GM353:GS353"/>
    <mergeCell ref="EQ347:EY347"/>
    <mergeCell ref="GR347:GZ347"/>
    <mergeCell ref="BB349:CY349"/>
    <mergeCell ref="DB349:EY349"/>
    <mergeCell ref="FC349:GZ349"/>
    <mergeCell ref="B351:W351"/>
    <mergeCell ref="X351:AD351"/>
    <mergeCell ref="AE351:AK351"/>
    <mergeCell ref="AL351:AR351"/>
    <mergeCell ref="AS351:AY351"/>
    <mergeCell ref="BB351:CY351"/>
    <mergeCell ref="DB351:DW351"/>
    <mergeCell ref="EE354:EK354"/>
    <mergeCell ref="GT353:GZ353"/>
    <mergeCell ref="B354:W354"/>
    <mergeCell ref="X354:AD354"/>
    <mergeCell ref="AE354:AK354"/>
    <mergeCell ref="AL354:AR354"/>
    <mergeCell ref="AS354:AY354"/>
    <mergeCell ref="BB354:BI354"/>
    <mergeCell ref="BJ354:BP354"/>
    <mergeCell ref="BQ354:BW354"/>
    <mergeCell ref="CS353:CY353"/>
    <mergeCell ref="DB353:DW353"/>
    <mergeCell ref="DX353:ED353"/>
    <mergeCell ref="EE353:EK353"/>
    <mergeCell ref="EL353:ER353"/>
    <mergeCell ref="ES353:EY353"/>
    <mergeCell ref="BB353:BI353"/>
    <mergeCell ref="BJ353:BP353"/>
    <mergeCell ref="BQ353:BW353"/>
    <mergeCell ref="BX353:CD353"/>
    <mergeCell ref="CE353:CK353"/>
    <mergeCell ref="CL353:CR353"/>
    <mergeCell ref="X355:AD355"/>
    <mergeCell ref="AE355:AK355"/>
    <mergeCell ref="AL355:AR355"/>
    <mergeCell ref="AS355:AY355"/>
    <mergeCell ref="BB355:BI355"/>
    <mergeCell ref="EE356:EK356"/>
    <mergeCell ref="EL356:ER356"/>
    <mergeCell ref="ES356:EY356"/>
    <mergeCell ref="FC356:FF356"/>
    <mergeCell ref="FG356:FJ356"/>
    <mergeCell ref="GM354:GS354"/>
    <mergeCell ref="B353:W353"/>
    <mergeCell ref="X353:AD353"/>
    <mergeCell ref="AE353:AK353"/>
    <mergeCell ref="AL353:AR353"/>
    <mergeCell ref="AS353:AY353"/>
    <mergeCell ref="DX351:ED351"/>
    <mergeCell ref="EE351:EK351"/>
    <mergeCell ref="EL351:ER351"/>
    <mergeCell ref="ES351:EY351"/>
    <mergeCell ref="FC351:GZ351"/>
    <mergeCell ref="GT354:GZ354"/>
    <mergeCell ref="B352:W352"/>
    <mergeCell ref="X352:AR352"/>
    <mergeCell ref="AS352:AY352"/>
    <mergeCell ref="BB352:CK352"/>
    <mergeCell ref="CL352:CY352"/>
    <mergeCell ref="CE354:CK354"/>
    <mergeCell ref="CL354:CR354"/>
    <mergeCell ref="CS354:CY354"/>
    <mergeCell ref="DB354:DW354"/>
    <mergeCell ref="DX354:ED354"/>
    <mergeCell ref="GT355:GZ355"/>
    <mergeCell ref="B356:W356"/>
    <mergeCell ref="X356:AD356"/>
    <mergeCell ref="AE356:AK356"/>
    <mergeCell ref="AL356:AR356"/>
    <mergeCell ref="AS356:AY356"/>
    <mergeCell ref="BB356:BE356"/>
    <mergeCell ref="BF356:BI356"/>
    <mergeCell ref="BJ356:BP356"/>
    <mergeCell ref="BQ356:BW356"/>
    <mergeCell ref="B357:W357"/>
    <mergeCell ref="X357:AD357"/>
    <mergeCell ref="AE357:AK357"/>
    <mergeCell ref="AL357:AR357"/>
    <mergeCell ref="EL354:ER354"/>
    <mergeCell ref="ES354:EY354"/>
    <mergeCell ref="FC354:FJ354"/>
    <mergeCell ref="FK354:FQ354"/>
    <mergeCell ref="BJ355:BP355"/>
    <mergeCell ref="BQ355:BW355"/>
    <mergeCell ref="BX355:CD355"/>
    <mergeCell ref="CE355:CK355"/>
    <mergeCell ref="CL355:CR355"/>
    <mergeCell ref="CS355:CY355"/>
    <mergeCell ref="FR356:FX356"/>
    <mergeCell ref="FY356:GE356"/>
    <mergeCell ref="GF356:GL356"/>
    <mergeCell ref="FR354:FX354"/>
    <mergeCell ref="FY354:GE354"/>
    <mergeCell ref="GF354:GL354"/>
    <mergeCell ref="BX354:CD354"/>
    <mergeCell ref="B355:W355"/>
    <mergeCell ref="FC355:FJ355"/>
    <mergeCell ref="FK355:FQ355"/>
    <mergeCell ref="FR355:FX355"/>
    <mergeCell ref="FY355:GE355"/>
    <mergeCell ref="GF355:GL355"/>
    <mergeCell ref="GM355:GS355"/>
    <mergeCell ref="EL357:ER357"/>
    <mergeCell ref="ES357:EY357"/>
    <mergeCell ref="FC357:FF357"/>
    <mergeCell ref="FG357:FJ357"/>
    <mergeCell ref="FK357:FQ357"/>
    <mergeCell ref="FR357:FX357"/>
    <mergeCell ref="BF357:BI357"/>
    <mergeCell ref="BJ357:BP357"/>
    <mergeCell ref="BQ357:BW357"/>
    <mergeCell ref="BX357:CD357"/>
    <mergeCell ref="CE357:CK357"/>
    <mergeCell ref="CL357:CR357"/>
    <mergeCell ref="FK356:FQ356"/>
    <mergeCell ref="BX356:CD356"/>
    <mergeCell ref="CE356:CK356"/>
    <mergeCell ref="CL356:CR356"/>
    <mergeCell ref="CS356:CY356"/>
    <mergeCell ref="DB356:DW356"/>
    <mergeCell ref="DX356:ED356"/>
    <mergeCell ref="DB355:DW355"/>
    <mergeCell ref="DX355:ED355"/>
    <mergeCell ref="EE355:EK355"/>
    <mergeCell ref="EL355:ER355"/>
    <mergeCell ref="ES355:EY355"/>
    <mergeCell ref="AS357:AY357"/>
    <mergeCell ref="BB357:BE357"/>
    <mergeCell ref="CS358:CY358"/>
    <mergeCell ref="DB358:DW358"/>
    <mergeCell ref="DX358:ED358"/>
    <mergeCell ref="EE358:EK358"/>
    <mergeCell ref="EL358:ER358"/>
    <mergeCell ref="GT356:GZ356"/>
    <mergeCell ref="CS357:CY357"/>
    <mergeCell ref="DB357:DW357"/>
    <mergeCell ref="DX357:ED357"/>
    <mergeCell ref="EE357:EK357"/>
    <mergeCell ref="BF358:BI358"/>
    <mergeCell ref="BJ358:BP358"/>
    <mergeCell ref="BQ358:BW358"/>
    <mergeCell ref="BX358:CD358"/>
    <mergeCell ref="CE358:CK358"/>
    <mergeCell ref="CL358:CR358"/>
    <mergeCell ref="GF358:GL358"/>
    <mergeCell ref="GM358:GS358"/>
    <mergeCell ref="GT358:GZ358"/>
    <mergeCell ref="FC358:FF358"/>
    <mergeCell ref="FG358:FJ358"/>
    <mergeCell ref="FK358:FQ358"/>
    <mergeCell ref="FR358:FX358"/>
    <mergeCell ref="FY358:GE358"/>
    <mergeCell ref="GM356:GS356"/>
    <mergeCell ref="FY357:GE357"/>
    <mergeCell ref="GF357:GL357"/>
    <mergeCell ref="GM357:GS357"/>
    <mergeCell ref="GT357:GZ357"/>
    <mergeCell ref="B358:W358"/>
    <mergeCell ref="X358:AD358"/>
    <mergeCell ref="AE358:AK358"/>
    <mergeCell ref="AL358:AR358"/>
    <mergeCell ref="AS358:AY358"/>
    <mergeCell ref="BB358:BE358"/>
    <mergeCell ref="ES358:EY358"/>
    <mergeCell ref="FK359:FQ359"/>
    <mergeCell ref="FR359:FX359"/>
    <mergeCell ref="FY359:GE359"/>
    <mergeCell ref="DB359:DW359"/>
    <mergeCell ref="DX359:ED359"/>
    <mergeCell ref="EE359:EK359"/>
    <mergeCell ref="EL359:ER359"/>
    <mergeCell ref="ES359:EY359"/>
    <mergeCell ref="FC359:FF359"/>
    <mergeCell ref="BJ359:BP359"/>
    <mergeCell ref="BQ359:BW359"/>
    <mergeCell ref="BX359:CD359"/>
    <mergeCell ref="CE359:CK359"/>
    <mergeCell ref="CL359:CR359"/>
    <mergeCell ref="CS359:CY359"/>
    <mergeCell ref="B359:W359"/>
    <mergeCell ref="X359:AD359"/>
    <mergeCell ref="AE359:AK359"/>
    <mergeCell ref="AL359:AR359"/>
    <mergeCell ref="AS359:AY359"/>
    <mergeCell ref="BB359:BE359"/>
    <mergeCell ref="BF359:BI359"/>
    <mergeCell ref="X361:AD361"/>
    <mergeCell ref="AE361:AK361"/>
    <mergeCell ref="AL361:AR361"/>
    <mergeCell ref="AS361:AY361"/>
    <mergeCell ref="CS360:CY360"/>
    <mergeCell ref="DB360:DW360"/>
    <mergeCell ref="DX360:ED360"/>
    <mergeCell ref="EE360:EK360"/>
    <mergeCell ref="EL360:ER360"/>
    <mergeCell ref="ES360:EY360"/>
    <mergeCell ref="BF360:BI360"/>
    <mergeCell ref="BJ360:BP360"/>
    <mergeCell ref="BQ360:BW360"/>
    <mergeCell ref="BX360:CD360"/>
    <mergeCell ref="CE360:CK360"/>
    <mergeCell ref="CL360:CR360"/>
    <mergeCell ref="FG359:FJ359"/>
    <mergeCell ref="FR361:FX361"/>
    <mergeCell ref="FY361:GE361"/>
    <mergeCell ref="GF361:GL361"/>
    <mergeCell ref="GM361:GS361"/>
    <mergeCell ref="B360:W360"/>
    <mergeCell ref="X360:AD360"/>
    <mergeCell ref="AE360:AK360"/>
    <mergeCell ref="AL360:AR360"/>
    <mergeCell ref="AS360:AY360"/>
    <mergeCell ref="BB360:BE360"/>
    <mergeCell ref="DX361:ED361"/>
    <mergeCell ref="EE361:EK361"/>
    <mergeCell ref="EL361:ER361"/>
    <mergeCell ref="GF359:GL359"/>
    <mergeCell ref="GM359:GS359"/>
    <mergeCell ref="GT359:GZ359"/>
    <mergeCell ref="FC360:FF360"/>
    <mergeCell ref="FG360:FJ360"/>
    <mergeCell ref="FK360:FQ360"/>
    <mergeCell ref="FR360:FX360"/>
    <mergeCell ref="BQ361:BW361"/>
    <mergeCell ref="BX361:CD361"/>
    <mergeCell ref="CE361:CK361"/>
    <mergeCell ref="CL361:CR361"/>
    <mergeCell ref="CS361:CY361"/>
    <mergeCell ref="DB361:DW361"/>
    <mergeCell ref="GT361:GZ361"/>
    <mergeCell ref="FY360:GE360"/>
    <mergeCell ref="GF360:GL360"/>
    <mergeCell ref="GM360:GS360"/>
    <mergeCell ref="GT360:GZ360"/>
    <mergeCell ref="B361:W361"/>
    <mergeCell ref="GM362:GS362"/>
    <mergeCell ref="GF362:GL362"/>
    <mergeCell ref="DX363:ED363"/>
    <mergeCell ref="EE363:EK363"/>
    <mergeCell ref="EL363:ER363"/>
    <mergeCell ref="ES363:EY363"/>
    <mergeCell ref="GT362:GZ362"/>
    <mergeCell ref="FR362:FX362"/>
    <mergeCell ref="FY362:GE362"/>
    <mergeCell ref="BB361:BE361"/>
    <mergeCell ref="BF361:BI361"/>
    <mergeCell ref="BJ361:BP361"/>
    <mergeCell ref="EE362:EK362"/>
    <mergeCell ref="EL362:ER362"/>
    <mergeCell ref="ES362:EY362"/>
    <mergeCell ref="FC362:FF362"/>
    <mergeCell ref="FG362:FJ362"/>
    <mergeCell ref="FK362:FQ362"/>
    <mergeCell ref="BX362:CD362"/>
    <mergeCell ref="CE362:CK362"/>
    <mergeCell ref="CL362:CR362"/>
    <mergeCell ref="CS362:CY362"/>
    <mergeCell ref="DB362:DW362"/>
    <mergeCell ref="DX362:ED362"/>
    <mergeCell ref="BB362:BE362"/>
    <mergeCell ref="BF362:BI362"/>
    <mergeCell ref="BJ362:BP362"/>
    <mergeCell ref="BQ362:BW362"/>
    <mergeCell ref="ES361:EY361"/>
    <mergeCell ref="FC361:FF361"/>
    <mergeCell ref="FG361:FJ361"/>
    <mergeCell ref="FK361:FQ361"/>
    <mergeCell ref="BQ364:BW364"/>
    <mergeCell ref="BX364:CD364"/>
    <mergeCell ref="CE364:CK364"/>
    <mergeCell ref="CL364:CR364"/>
    <mergeCell ref="GF364:GL364"/>
    <mergeCell ref="B364:W364"/>
    <mergeCell ref="X364:AD364"/>
    <mergeCell ref="AE364:AK364"/>
    <mergeCell ref="AL364:AR364"/>
    <mergeCell ref="AS364:AY364"/>
    <mergeCell ref="BB364:BE364"/>
    <mergeCell ref="B362:W362"/>
    <mergeCell ref="X362:AD362"/>
    <mergeCell ref="AE362:AK362"/>
    <mergeCell ref="AL362:AR362"/>
    <mergeCell ref="AS362:AY362"/>
    <mergeCell ref="FC363:FF363"/>
    <mergeCell ref="FG363:FJ363"/>
    <mergeCell ref="FK363:FQ363"/>
    <mergeCell ref="FR363:FX363"/>
    <mergeCell ref="FY363:GE363"/>
    <mergeCell ref="GF363:GL363"/>
    <mergeCell ref="BQ363:BW363"/>
    <mergeCell ref="BX363:CD363"/>
    <mergeCell ref="CE363:CK363"/>
    <mergeCell ref="CL363:CR363"/>
    <mergeCell ref="CS363:CY363"/>
    <mergeCell ref="DB363:DW363"/>
    <mergeCell ref="BJ365:BP365"/>
    <mergeCell ref="BQ365:BW365"/>
    <mergeCell ref="BX365:CD365"/>
    <mergeCell ref="CE365:CK365"/>
    <mergeCell ref="CL365:CR365"/>
    <mergeCell ref="CS365:CY365"/>
    <mergeCell ref="GM364:GS364"/>
    <mergeCell ref="GT364:GZ364"/>
    <mergeCell ref="B365:W365"/>
    <mergeCell ref="X365:AD365"/>
    <mergeCell ref="AE365:AK365"/>
    <mergeCell ref="AL365:AR365"/>
    <mergeCell ref="AS365:AY365"/>
    <mergeCell ref="BB365:BE365"/>
    <mergeCell ref="BF365:BI365"/>
    <mergeCell ref="B363:W363"/>
    <mergeCell ref="X363:AD363"/>
    <mergeCell ref="AE363:AK363"/>
    <mergeCell ref="AL363:AR363"/>
    <mergeCell ref="AS363:AY363"/>
    <mergeCell ref="BB363:BE363"/>
    <mergeCell ref="BF363:BI363"/>
    <mergeCell ref="BJ363:BP363"/>
    <mergeCell ref="CS364:CY364"/>
    <mergeCell ref="DB364:DW364"/>
    <mergeCell ref="DX364:ED364"/>
    <mergeCell ref="EE364:EK364"/>
    <mergeCell ref="EL364:ER364"/>
    <mergeCell ref="GM363:GS363"/>
    <mergeCell ref="GT363:GZ363"/>
    <mergeCell ref="BF364:BI364"/>
    <mergeCell ref="BJ364:BP364"/>
    <mergeCell ref="X367:AD367"/>
    <mergeCell ref="AE367:AK367"/>
    <mergeCell ref="AL367:AR367"/>
    <mergeCell ref="AS367:AY367"/>
    <mergeCell ref="FY366:GE366"/>
    <mergeCell ref="GF366:GL366"/>
    <mergeCell ref="GM366:GS366"/>
    <mergeCell ref="GT366:GZ366"/>
    <mergeCell ref="ES364:EY364"/>
    <mergeCell ref="FC364:FF364"/>
    <mergeCell ref="FG364:FJ364"/>
    <mergeCell ref="FK364:FQ364"/>
    <mergeCell ref="FR364:FX364"/>
    <mergeCell ref="FY364:GE364"/>
    <mergeCell ref="CS366:CY366"/>
    <mergeCell ref="DB366:DW366"/>
    <mergeCell ref="DX366:ED366"/>
    <mergeCell ref="EE366:EK366"/>
    <mergeCell ref="EL366:ER366"/>
    <mergeCell ref="ES366:EY366"/>
    <mergeCell ref="BF366:BI366"/>
    <mergeCell ref="BJ366:BP366"/>
    <mergeCell ref="BQ366:BW366"/>
    <mergeCell ref="BX366:CD366"/>
    <mergeCell ref="CE366:CK366"/>
    <mergeCell ref="CL366:CR366"/>
    <mergeCell ref="DB365:DW365"/>
    <mergeCell ref="DX365:ED365"/>
    <mergeCell ref="EE365:EK365"/>
    <mergeCell ref="EL365:ER365"/>
    <mergeCell ref="ES365:EY365"/>
    <mergeCell ref="FC365:FF365"/>
    <mergeCell ref="FR367:FX367"/>
    <mergeCell ref="FY367:GE367"/>
    <mergeCell ref="GF367:GL367"/>
    <mergeCell ref="GM367:GS367"/>
    <mergeCell ref="B366:W366"/>
    <mergeCell ref="X366:AD366"/>
    <mergeCell ref="AE366:AK366"/>
    <mergeCell ref="AL366:AR366"/>
    <mergeCell ref="AS366:AY366"/>
    <mergeCell ref="BB366:BE366"/>
    <mergeCell ref="DX367:ED367"/>
    <mergeCell ref="EE367:EK367"/>
    <mergeCell ref="EL367:ER367"/>
    <mergeCell ref="GF365:GL365"/>
    <mergeCell ref="GM365:GS365"/>
    <mergeCell ref="GT365:GZ365"/>
    <mergeCell ref="FC366:FF366"/>
    <mergeCell ref="FG366:FJ366"/>
    <mergeCell ref="FK366:FQ366"/>
    <mergeCell ref="FR366:FX366"/>
    <mergeCell ref="BQ367:BW367"/>
    <mergeCell ref="BX367:CD367"/>
    <mergeCell ref="CE367:CK367"/>
    <mergeCell ref="CL367:CR367"/>
    <mergeCell ref="CS367:CY367"/>
    <mergeCell ref="DB367:DW367"/>
    <mergeCell ref="GT367:GZ367"/>
    <mergeCell ref="FG365:FJ365"/>
    <mergeCell ref="FK365:FQ365"/>
    <mergeCell ref="FR365:FX365"/>
    <mergeCell ref="FY365:GE365"/>
    <mergeCell ref="B367:W367"/>
    <mergeCell ref="GM368:GS368"/>
    <mergeCell ref="GF368:GL368"/>
    <mergeCell ref="DX369:ED369"/>
    <mergeCell ref="EE369:EK369"/>
    <mergeCell ref="EL369:ER369"/>
    <mergeCell ref="ES369:EY369"/>
    <mergeCell ref="GT368:GZ368"/>
    <mergeCell ref="FR368:FX368"/>
    <mergeCell ref="FY368:GE368"/>
    <mergeCell ref="BB367:BE367"/>
    <mergeCell ref="BF367:BI367"/>
    <mergeCell ref="BJ367:BP367"/>
    <mergeCell ref="EE368:EK368"/>
    <mergeCell ref="EL368:ER368"/>
    <mergeCell ref="ES368:EY368"/>
    <mergeCell ref="FC368:FF368"/>
    <mergeCell ref="FG368:FJ368"/>
    <mergeCell ref="FK368:FQ368"/>
    <mergeCell ref="BX368:CD368"/>
    <mergeCell ref="CE368:CK368"/>
    <mergeCell ref="CL368:CR368"/>
    <mergeCell ref="CS368:CY368"/>
    <mergeCell ref="DB368:DW368"/>
    <mergeCell ref="DX368:ED368"/>
    <mergeCell ref="BB368:BE368"/>
    <mergeCell ref="BF368:BI368"/>
    <mergeCell ref="BJ368:BP368"/>
    <mergeCell ref="BQ368:BW368"/>
    <mergeCell ref="ES367:EY367"/>
    <mergeCell ref="FC367:FF367"/>
    <mergeCell ref="FG367:FJ367"/>
    <mergeCell ref="FK367:FQ367"/>
    <mergeCell ref="BQ370:BW370"/>
    <mergeCell ref="BX370:CD370"/>
    <mergeCell ref="CE370:CK370"/>
    <mergeCell ref="CL370:CR370"/>
    <mergeCell ref="GF370:GL370"/>
    <mergeCell ref="B370:W370"/>
    <mergeCell ref="X370:AD370"/>
    <mergeCell ref="AE370:AK370"/>
    <mergeCell ref="AL370:AR370"/>
    <mergeCell ref="AS370:AY370"/>
    <mergeCell ref="BB370:BE370"/>
    <mergeCell ref="B368:W368"/>
    <mergeCell ref="X368:AD368"/>
    <mergeCell ref="AE368:AK368"/>
    <mergeCell ref="AL368:AR368"/>
    <mergeCell ref="AS368:AY368"/>
    <mergeCell ref="FC369:FF369"/>
    <mergeCell ref="FG369:FJ369"/>
    <mergeCell ref="FK369:FQ369"/>
    <mergeCell ref="FR369:FX369"/>
    <mergeCell ref="FY369:GE369"/>
    <mergeCell ref="GF369:GL369"/>
    <mergeCell ref="BQ369:BW369"/>
    <mergeCell ref="BX369:CD369"/>
    <mergeCell ref="CE369:CK369"/>
    <mergeCell ref="CL369:CR369"/>
    <mergeCell ref="CS369:CY369"/>
    <mergeCell ref="DB369:DW369"/>
    <mergeCell ref="BJ371:BP371"/>
    <mergeCell ref="BQ371:BW371"/>
    <mergeCell ref="BX371:CD371"/>
    <mergeCell ref="CE371:CK371"/>
    <mergeCell ref="CL371:CR371"/>
    <mergeCell ref="CS371:CY371"/>
    <mergeCell ref="GM370:GS370"/>
    <mergeCell ref="GT370:GZ370"/>
    <mergeCell ref="B371:W371"/>
    <mergeCell ref="X371:AD371"/>
    <mergeCell ref="AE371:AK371"/>
    <mergeCell ref="AL371:AR371"/>
    <mergeCell ref="AS371:AY371"/>
    <mergeCell ref="BB371:BE371"/>
    <mergeCell ref="BF371:BI371"/>
    <mergeCell ref="B369:W369"/>
    <mergeCell ref="X369:AD369"/>
    <mergeCell ref="AE369:AK369"/>
    <mergeCell ref="AL369:AR369"/>
    <mergeCell ref="AS369:AY369"/>
    <mergeCell ref="BB369:BE369"/>
    <mergeCell ref="BF369:BI369"/>
    <mergeCell ref="BJ369:BP369"/>
    <mergeCell ref="CS370:CY370"/>
    <mergeCell ref="DB370:DW370"/>
    <mergeCell ref="DX370:ED370"/>
    <mergeCell ref="EE370:EK370"/>
    <mergeCell ref="EL370:ER370"/>
    <mergeCell ref="GM369:GS369"/>
    <mergeCell ref="GT369:GZ369"/>
    <mergeCell ref="BF370:BI370"/>
    <mergeCell ref="BJ370:BP370"/>
    <mergeCell ref="X373:AD373"/>
    <mergeCell ref="AE373:AK373"/>
    <mergeCell ref="AL373:AR373"/>
    <mergeCell ref="AS373:AY373"/>
    <mergeCell ref="FY372:GE372"/>
    <mergeCell ref="GF372:GL372"/>
    <mergeCell ref="GM372:GS372"/>
    <mergeCell ref="GT372:GZ372"/>
    <mergeCell ref="ES370:EY370"/>
    <mergeCell ref="FC370:FF370"/>
    <mergeCell ref="FG370:FJ370"/>
    <mergeCell ref="FK370:FQ370"/>
    <mergeCell ref="FR370:FX370"/>
    <mergeCell ref="FY370:GE370"/>
    <mergeCell ref="CS372:CY372"/>
    <mergeCell ref="DB372:DW372"/>
    <mergeCell ref="DX372:ED372"/>
    <mergeCell ref="EE372:EK372"/>
    <mergeCell ref="EL372:ER372"/>
    <mergeCell ref="ES372:EY372"/>
    <mergeCell ref="BF372:BI372"/>
    <mergeCell ref="BJ372:BP372"/>
    <mergeCell ref="BQ372:BW372"/>
    <mergeCell ref="BX372:CD372"/>
    <mergeCell ref="CE372:CK372"/>
    <mergeCell ref="CL372:CR372"/>
    <mergeCell ref="DB371:DW371"/>
    <mergeCell ref="DX371:ED371"/>
    <mergeCell ref="EE371:EK371"/>
    <mergeCell ref="EL371:ER371"/>
    <mergeCell ref="ES371:EY371"/>
    <mergeCell ref="FC371:FF371"/>
    <mergeCell ref="FR373:FX373"/>
    <mergeCell ref="FY373:GE373"/>
    <mergeCell ref="GF373:GL373"/>
    <mergeCell ref="GM373:GS373"/>
    <mergeCell ref="B372:W372"/>
    <mergeCell ref="X372:AD372"/>
    <mergeCell ref="AE372:AK372"/>
    <mergeCell ref="AL372:AR372"/>
    <mergeCell ref="AS372:AY372"/>
    <mergeCell ref="BB372:BE372"/>
    <mergeCell ref="DX373:ED373"/>
    <mergeCell ref="EE373:EK373"/>
    <mergeCell ref="EL373:ER373"/>
    <mergeCell ref="GF371:GL371"/>
    <mergeCell ref="GM371:GS371"/>
    <mergeCell ref="GT371:GZ371"/>
    <mergeCell ref="FC372:FF372"/>
    <mergeCell ref="FG372:FJ372"/>
    <mergeCell ref="FK372:FQ372"/>
    <mergeCell ref="FR372:FX372"/>
    <mergeCell ref="BQ373:BW373"/>
    <mergeCell ref="BX373:CD373"/>
    <mergeCell ref="CE373:CK373"/>
    <mergeCell ref="CL373:CR373"/>
    <mergeCell ref="CS373:CY373"/>
    <mergeCell ref="DB373:DW373"/>
    <mergeCell ref="GT373:GZ373"/>
    <mergeCell ref="FG371:FJ371"/>
    <mergeCell ref="FK371:FQ371"/>
    <mergeCell ref="FR371:FX371"/>
    <mergeCell ref="FY371:GE371"/>
    <mergeCell ref="B373:W373"/>
    <mergeCell ref="GM374:GS374"/>
    <mergeCell ref="GF374:GL374"/>
    <mergeCell ref="DX375:ED375"/>
    <mergeCell ref="EE375:EK375"/>
    <mergeCell ref="EL375:ER375"/>
    <mergeCell ref="ES375:EY375"/>
    <mergeCell ref="GT374:GZ374"/>
    <mergeCell ref="FR374:FX374"/>
    <mergeCell ref="FY374:GE374"/>
    <mergeCell ref="BB373:BE373"/>
    <mergeCell ref="BF373:BI373"/>
    <mergeCell ref="BJ373:BP373"/>
    <mergeCell ref="EE374:EK374"/>
    <mergeCell ref="EL374:ER374"/>
    <mergeCell ref="ES374:EY374"/>
    <mergeCell ref="FC374:FF374"/>
    <mergeCell ref="FG374:FJ374"/>
    <mergeCell ref="FK374:FQ374"/>
    <mergeCell ref="BX374:CD374"/>
    <mergeCell ref="CE374:CK374"/>
    <mergeCell ref="CL374:CR374"/>
    <mergeCell ref="CS374:CY374"/>
    <mergeCell ref="DB374:DW374"/>
    <mergeCell ref="DX374:ED374"/>
    <mergeCell ref="BB374:BE374"/>
    <mergeCell ref="BF374:BI374"/>
    <mergeCell ref="BJ374:BP374"/>
    <mergeCell ref="BQ374:BW374"/>
    <mergeCell ref="ES373:EY373"/>
    <mergeCell ref="FC373:FF373"/>
    <mergeCell ref="FG373:FJ373"/>
    <mergeCell ref="FK373:FQ373"/>
    <mergeCell ref="BQ376:BW376"/>
    <mergeCell ref="BX376:CD376"/>
    <mergeCell ref="CE376:CK376"/>
    <mergeCell ref="CL376:CR376"/>
    <mergeCell ref="GF376:GL376"/>
    <mergeCell ref="B376:W376"/>
    <mergeCell ref="X376:AD376"/>
    <mergeCell ref="AE376:AK376"/>
    <mergeCell ref="AL376:AR376"/>
    <mergeCell ref="AS376:AY376"/>
    <mergeCell ref="BB376:BE376"/>
    <mergeCell ref="B374:W374"/>
    <mergeCell ref="X374:AD374"/>
    <mergeCell ref="AE374:AK374"/>
    <mergeCell ref="AL374:AR374"/>
    <mergeCell ref="AS374:AY374"/>
    <mergeCell ref="FC375:FF375"/>
    <mergeCell ref="FG375:FJ375"/>
    <mergeCell ref="FK375:FQ375"/>
    <mergeCell ref="FR375:FX375"/>
    <mergeCell ref="FY375:GE375"/>
    <mergeCell ref="GF375:GL375"/>
    <mergeCell ref="BQ375:BW375"/>
    <mergeCell ref="BX375:CD375"/>
    <mergeCell ref="CE375:CK375"/>
    <mergeCell ref="CL375:CR375"/>
    <mergeCell ref="CS375:CY375"/>
    <mergeCell ref="DB375:DW375"/>
    <mergeCell ref="BJ377:BP377"/>
    <mergeCell ref="BQ377:BW377"/>
    <mergeCell ref="BX377:CD377"/>
    <mergeCell ref="CE377:CK377"/>
    <mergeCell ref="CL377:CR377"/>
    <mergeCell ref="CS377:CY377"/>
    <mergeCell ref="GM376:GS376"/>
    <mergeCell ref="GT376:GZ376"/>
    <mergeCell ref="B377:W377"/>
    <mergeCell ref="X377:AD377"/>
    <mergeCell ref="AE377:AK377"/>
    <mergeCell ref="AL377:AR377"/>
    <mergeCell ref="AS377:AY377"/>
    <mergeCell ref="BB377:BE377"/>
    <mergeCell ref="BF377:BI377"/>
    <mergeCell ref="B375:W375"/>
    <mergeCell ref="X375:AD375"/>
    <mergeCell ref="AE375:AK375"/>
    <mergeCell ref="AL375:AR375"/>
    <mergeCell ref="AS375:AY375"/>
    <mergeCell ref="BB375:BE375"/>
    <mergeCell ref="BF375:BI375"/>
    <mergeCell ref="BJ375:BP375"/>
    <mergeCell ref="CS376:CY376"/>
    <mergeCell ref="DB376:DW376"/>
    <mergeCell ref="DX376:ED376"/>
    <mergeCell ref="EE376:EK376"/>
    <mergeCell ref="EL376:ER376"/>
    <mergeCell ref="GM375:GS375"/>
    <mergeCell ref="GT375:GZ375"/>
    <mergeCell ref="BF376:BI376"/>
    <mergeCell ref="BJ376:BP376"/>
    <mergeCell ref="X379:AD379"/>
    <mergeCell ref="AE379:AK379"/>
    <mergeCell ref="AL379:AR379"/>
    <mergeCell ref="AS379:AY379"/>
    <mergeCell ref="FY378:GE378"/>
    <mergeCell ref="GF378:GL378"/>
    <mergeCell ref="GM378:GS378"/>
    <mergeCell ref="GT378:GZ378"/>
    <mergeCell ref="ES376:EY376"/>
    <mergeCell ref="FC376:FF376"/>
    <mergeCell ref="FG376:FJ376"/>
    <mergeCell ref="FK376:FQ376"/>
    <mergeCell ref="FR376:FX376"/>
    <mergeCell ref="FY376:GE376"/>
    <mergeCell ref="CS378:CY378"/>
    <mergeCell ref="DB378:DW378"/>
    <mergeCell ref="DX378:ED378"/>
    <mergeCell ref="EE378:EK378"/>
    <mergeCell ref="EL378:ER378"/>
    <mergeCell ref="ES378:EY378"/>
    <mergeCell ref="BF378:BI378"/>
    <mergeCell ref="BJ378:BP378"/>
    <mergeCell ref="BQ378:BW378"/>
    <mergeCell ref="BX378:CD378"/>
    <mergeCell ref="CE378:CK378"/>
    <mergeCell ref="CL378:CR378"/>
    <mergeCell ref="DB377:DW377"/>
    <mergeCell ref="DX377:ED377"/>
    <mergeCell ref="EE377:EK377"/>
    <mergeCell ref="EL377:ER377"/>
    <mergeCell ref="ES377:EY377"/>
    <mergeCell ref="FC377:FF377"/>
    <mergeCell ref="FR379:FX379"/>
    <mergeCell ref="FY379:GE379"/>
    <mergeCell ref="GF379:GL379"/>
    <mergeCell ref="GM379:GS379"/>
    <mergeCell ref="B378:W378"/>
    <mergeCell ref="X378:AD378"/>
    <mergeCell ref="AE378:AK378"/>
    <mergeCell ref="AL378:AR378"/>
    <mergeCell ref="AS378:AY378"/>
    <mergeCell ref="BB378:BE378"/>
    <mergeCell ref="DX379:ED379"/>
    <mergeCell ref="EE379:EK379"/>
    <mergeCell ref="EL379:ER379"/>
    <mergeCell ref="GF377:GL377"/>
    <mergeCell ref="GM377:GS377"/>
    <mergeCell ref="GT377:GZ377"/>
    <mergeCell ref="FC378:FF378"/>
    <mergeCell ref="FG378:FJ378"/>
    <mergeCell ref="FK378:FQ378"/>
    <mergeCell ref="FR378:FX378"/>
    <mergeCell ref="BQ379:BW379"/>
    <mergeCell ref="BX379:CD379"/>
    <mergeCell ref="CE379:CK379"/>
    <mergeCell ref="CL379:CR379"/>
    <mergeCell ref="CS379:CY379"/>
    <mergeCell ref="DB379:DW379"/>
    <mergeCell ref="GT379:GZ379"/>
    <mergeCell ref="FG377:FJ377"/>
    <mergeCell ref="FK377:FQ377"/>
    <mergeCell ref="FR377:FX377"/>
    <mergeCell ref="FY377:GE377"/>
    <mergeCell ref="B379:W379"/>
    <mergeCell ref="GM380:GS380"/>
    <mergeCell ref="GF380:GL380"/>
    <mergeCell ref="DX381:ED381"/>
    <mergeCell ref="EE381:EK381"/>
    <mergeCell ref="EL381:ER381"/>
    <mergeCell ref="ES381:EY381"/>
    <mergeCell ref="GT380:GZ380"/>
    <mergeCell ref="FR380:FX380"/>
    <mergeCell ref="FY380:GE380"/>
    <mergeCell ref="BB379:BE379"/>
    <mergeCell ref="BF379:BI379"/>
    <mergeCell ref="BJ379:BP379"/>
    <mergeCell ref="EE380:EK380"/>
    <mergeCell ref="EL380:ER380"/>
    <mergeCell ref="ES380:EY380"/>
    <mergeCell ref="FC380:FF380"/>
    <mergeCell ref="FG380:FJ380"/>
    <mergeCell ref="FK380:FQ380"/>
    <mergeCell ref="BX380:CD380"/>
    <mergeCell ref="CE380:CK380"/>
    <mergeCell ref="CL380:CR380"/>
    <mergeCell ref="CS380:CY380"/>
    <mergeCell ref="DB380:DW380"/>
    <mergeCell ref="DX380:ED380"/>
    <mergeCell ref="BB380:BE380"/>
    <mergeCell ref="BF380:BI380"/>
    <mergeCell ref="BJ380:BP380"/>
    <mergeCell ref="BQ380:BW380"/>
    <mergeCell ref="ES379:EY379"/>
    <mergeCell ref="FC379:FF379"/>
    <mergeCell ref="FG379:FJ379"/>
    <mergeCell ref="FK379:FQ379"/>
    <mergeCell ref="BQ382:BW382"/>
    <mergeCell ref="BX382:CD382"/>
    <mergeCell ref="CE382:CK382"/>
    <mergeCell ref="CL382:CR382"/>
    <mergeCell ref="GF382:GL382"/>
    <mergeCell ref="B382:W382"/>
    <mergeCell ref="X382:AD382"/>
    <mergeCell ref="AE382:AK382"/>
    <mergeCell ref="AL382:AR382"/>
    <mergeCell ref="AS382:AY382"/>
    <mergeCell ref="BB382:BE382"/>
    <mergeCell ref="B380:W380"/>
    <mergeCell ref="X380:AD380"/>
    <mergeCell ref="AE380:AK380"/>
    <mergeCell ref="AL380:AR380"/>
    <mergeCell ref="AS380:AY380"/>
    <mergeCell ref="FC381:FF381"/>
    <mergeCell ref="FG381:FJ381"/>
    <mergeCell ref="FK381:FQ381"/>
    <mergeCell ref="FR381:FX381"/>
    <mergeCell ref="FY381:GE381"/>
    <mergeCell ref="GF381:GL381"/>
    <mergeCell ref="BQ381:BW381"/>
    <mergeCell ref="BX381:CD381"/>
    <mergeCell ref="CE381:CK381"/>
    <mergeCell ref="CL381:CR381"/>
    <mergeCell ref="CS381:CY381"/>
    <mergeCell ref="DB381:DW381"/>
    <mergeCell ref="BJ383:BP383"/>
    <mergeCell ref="BQ383:BW383"/>
    <mergeCell ref="BX383:CD383"/>
    <mergeCell ref="CE383:CK383"/>
    <mergeCell ref="CL383:CR383"/>
    <mergeCell ref="CS383:CY383"/>
    <mergeCell ref="GM382:GS382"/>
    <mergeCell ref="GT382:GZ382"/>
    <mergeCell ref="B383:W383"/>
    <mergeCell ref="X383:AD383"/>
    <mergeCell ref="AE383:AK383"/>
    <mergeCell ref="AL383:AR383"/>
    <mergeCell ref="AS383:AY383"/>
    <mergeCell ref="BB383:BE383"/>
    <mergeCell ref="BF383:BI383"/>
    <mergeCell ref="B381:W381"/>
    <mergeCell ref="X381:AD381"/>
    <mergeCell ref="AE381:AK381"/>
    <mergeCell ref="AL381:AR381"/>
    <mergeCell ref="AS381:AY381"/>
    <mergeCell ref="BB381:BE381"/>
    <mergeCell ref="BF381:BI381"/>
    <mergeCell ref="BJ381:BP381"/>
    <mergeCell ref="CS382:CY382"/>
    <mergeCell ref="DB382:DW382"/>
    <mergeCell ref="DX382:ED382"/>
    <mergeCell ref="EE382:EK382"/>
    <mergeCell ref="EL382:ER382"/>
    <mergeCell ref="GM381:GS381"/>
    <mergeCell ref="GT381:GZ381"/>
    <mergeCell ref="BF382:BI382"/>
    <mergeCell ref="BJ382:BP382"/>
    <mergeCell ref="X385:AD385"/>
    <mergeCell ref="AE385:AK385"/>
    <mergeCell ref="AL385:AR385"/>
    <mergeCell ref="AS385:AY385"/>
    <mergeCell ref="FY384:GE384"/>
    <mergeCell ref="GF384:GL384"/>
    <mergeCell ref="GM384:GS384"/>
    <mergeCell ref="GT384:GZ384"/>
    <mergeCell ref="ES382:EY382"/>
    <mergeCell ref="FC382:FF382"/>
    <mergeCell ref="FG382:FJ382"/>
    <mergeCell ref="FK382:FQ382"/>
    <mergeCell ref="FR382:FX382"/>
    <mergeCell ref="FY382:GE382"/>
    <mergeCell ref="CS384:CY384"/>
    <mergeCell ref="DB384:DW384"/>
    <mergeCell ref="DX384:ED384"/>
    <mergeCell ref="EE384:EK384"/>
    <mergeCell ref="EL384:ER384"/>
    <mergeCell ref="ES384:EY384"/>
    <mergeCell ref="BF384:BI384"/>
    <mergeCell ref="BJ384:BP384"/>
    <mergeCell ref="BQ384:BW384"/>
    <mergeCell ref="BX384:CD384"/>
    <mergeCell ref="CE384:CK384"/>
    <mergeCell ref="CL384:CR384"/>
    <mergeCell ref="DB383:DW383"/>
    <mergeCell ref="DX383:ED383"/>
    <mergeCell ref="EE383:EK383"/>
    <mergeCell ref="EL383:ER383"/>
    <mergeCell ref="ES383:EY383"/>
    <mergeCell ref="FC383:FF383"/>
    <mergeCell ref="FR385:FX385"/>
    <mergeCell ref="FY385:GE385"/>
    <mergeCell ref="GF385:GL385"/>
    <mergeCell ref="GM385:GS385"/>
    <mergeCell ref="B384:W384"/>
    <mergeCell ref="X384:AD384"/>
    <mergeCell ref="AE384:AK384"/>
    <mergeCell ref="AL384:AR384"/>
    <mergeCell ref="AS384:AY384"/>
    <mergeCell ref="BB384:BE384"/>
    <mergeCell ref="DX385:ED385"/>
    <mergeCell ref="EE385:EK385"/>
    <mergeCell ref="EL385:ER385"/>
    <mergeCell ref="GF383:GL383"/>
    <mergeCell ref="GM383:GS383"/>
    <mergeCell ref="GT383:GZ383"/>
    <mergeCell ref="FC384:FF384"/>
    <mergeCell ref="FG384:FJ384"/>
    <mergeCell ref="FK384:FQ384"/>
    <mergeCell ref="FR384:FX384"/>
    <mergeCell ref="BQ385:BW385"/>
    <mergeCell ref="BX385:CD385"/>
    <mergeCell ref="CE385:CK385"/>
    <mergeCell ref="CL385:CR385"/>
    <mergeCell ref="CS385:CY385"/>
    <mergeCell ref="DB385:DW385"/>
    <mergeCell ref="GT385:GZ385"/>
    <mergeCell ref="FG383:FJ383"/>
    <mergeCell ref="FK383:FQ383"/>
    <mergeCell ref="FR383:FX383"/>
    <mergeCell ref="FY383:GE383"/>
    <mergeCell ref="B385:W385"/>
    <mergeCell ref="GM386:GS386"/>
    <mergeCell ref="GF386:GL386"/>
    <mergeCell ref="DX387:ED387"/>
    <mergeCell ref="EE387:EK387"/>
    <mergeCell ref="EL387:ER387"/>
    <mergeCell ref="ES387:EY387"/>
    <mergeCell ref="GT386:GZ386"/>
    <mergeCell ref="FR386:FX386"/>
    <mergeCell ref="FY386:GE386"/>
    <mergeCell ref="BB385:BE385"/>
    <mergeCell ref="BF385:BI385"/>
    <mergeCell ref="BJ385:BP385"/>
    <mergeCell ref="EE386:EK386"/>
    <mergeCell ref="EL386:ER386"/>
    <mergeCell ref="ES386:EY386"/>
    <mergeCell ref="FC386:FF386"/>
    <mergeCell ref="FG386:FJ386"/>
    <mergeCell ref="FK386:FQ386"/>
    <mergeCell ref="BX386:CD386"/>
    <mergeCell ref="CE386:CK386"/>
    <mergeCell ref="CL386:CR386"/>
    <mergeCell ref="CS386:CY386"/>
    <mergeCell ref="DB386:DW386"/>
    <mergeCell ref="DX386:ED386"/>
    <mergeCell ref="BB386:BE386"/>
    <mergeCell ref="BF386:BI386"/>
    <mergeCell ref="BJ386:BP386"/>
    <mergeCell ref="BQ386:BW386"/>
    <mergeCell ref="ES385:EY385"/>
    <mergeCell ref="FC385:FF385"/>
    <mergeCell ref="FG385:FJ385"/>
    <mergeCell ref="FK385:FQ385"/>
    <mergeCell ref="BQ388:BW388"/>
    <mergeCell ref="BX388:CD388"/>
    <mergeCell ref="CE388:CK388"/>
    <mergeCell ref="CL388:CR388"/>
    <mergeCell ref="GF388:GL388"/>
    <mergeCell ref="B388:W388"/>
    <mergeCell ref="X388:AD388"/>
    <mergeCell ref="AE388:AK388"/>
    <mergeCell ref="AL388:AR388"/>
    <mergeCell ref="AS388:AY388"/>
    <mergeCell ref="BB388:BE388"/>
    <mergeCell ref="B386:W386"/>
    <mergeCell ref="X386:AD386"/>
    <mergeCell ref="AE386:AK386"/>
    <mergeCell ref="AL386:AR386"/>
    <mergeCell ref="AS386:AY386"/>
    <mergeCell ref="FC387:FF387"/>
    <mergeCell ref="FG387:FJ387"/>
    <mergeCell ref="FK387:FQ387"/>
    <mergeCell ref="FR387:FX387"/>
    <mergeCell ref="FY387:GE387"/>
    <mergeCell ref="GF387:GL387"/>
    <mergeCell ref="BQ387:BW387"/>
    <mergeCell ref="BX387:CD387"/>
    <mergeCell ref="CE387:CK387"/>
    <mergeCell ref="CL387:CR387"/>
    <mergeCell ref="CS387:CY387"/>
    <mergeCell ref="DB387:DW387"/>
    <mergeCell ref="BJ389:BP389"/>
    <mergeCell ref="BQ389:BW389"/>
    <mergeCell ref="BX389:CD389"/>
    <mergeCell ref="CE389:CK389"/>
    <mergeCell ref="CL389:CR389"/>
    <mergeCell ref="CS389:CY389"/>
    <mergeCell ref="GM388:GS388"/>
    <mergeCell ref="GT388:GZ388"/>
    <mergeCell ref="B389:W389"/>
    <mergeCell ref="X389:AD389"/>
    <mergeCell ref="AE389:AK389"/>
    <mergeCell ref="AL389:AR389"/>
    <mergeCell ref="AS389:AY389"/>
    <mergeCell ref="BB389:BE389"/>
    <mergeCell ref="BF389:BI389"/>
    <mergeCell ref="B387:W387"/>
    <mergeCell ref="X387:AD387"/>
    <mergeCell ref="AE387:AK387"/>
    <mergeCell ref="AL387:AR387"/>
    <mergeCell ref="AS387:AY387"/>
    <mergeCell ref="BB387:BE387"/>
    <mergeCell ref="BF387:BI387"/>
    <mergeCell ref="BJ387:BP387"/>
    <mergeCell ref="CS388:CY388"/>
    <mergeCell ref="DB388:DW388"/>
    <mergeCell ref="DX388:ED388"/>
    <mergeCell ref="EE388:EK388"/>
    <mergeCell ref="EL388:ER388"/>
    <mergeCell ref="GM387:GS387"/>
    <mergeCell ref="GT387:GZ387"/>
    <mergeCell ref="BF388:BI388"/>
    <mergeCell ref="BJ388:BP388"/>
    <mergeCell ref="X391:AD391"/>
    <mergeCell ref="AE391:AK391"/>
    <mergeCell ref="AL391:AR391"/>
    <mergeCell ref="AS391:AY391"/>
    <mergeCell ref="FY390:GE390"/>
    <mergeCell ref="GF390:GL390"/>
    <mergeCell ref="GM390:GS390"/>
    <mergeCell ref="GT390:GZ390"/>
    <mergeCell ref="ES388:EY388"/>
    <mergeCell ref="FC388:FF388"/>
    <mergeCell ref="FG388:FJ388"/>
    <mergeCell ref="FK388:FQ388"/>
    <mergeCell ref="FR388:FX388"/>
    <mergeCell ref="FY388:GE388"/>
    <mergeCell ref="CS390:CY390"/>
    <mergeCell ref="DB390:DW390"/>
    <mergeCell ref="DX390:ED390"/>
    <mergeCell ref="EE390:EK390"/>
    <mergeCell ref="EL390:ER390"/>
    <mergeCell ref="ES390:EY390"/>
    <mergeCell ref="BF390:BI390"/>
    <mergeCell ref="BJ390:BP390"/>
    <mergeCell ref="BQ390:BW390"/>
    <mergeCell ref="BX390:CD390"/>
    <mergeCell ref="CE390:CK390"/>
    <mergeCell ref="CL390:CR390"/>
    <mergeCell ref="DB389:DW389"/>
    <mergeCell ref="DX389:ED389"/>
    <mergeCell ref="EE389:EK389"/>
    <mergeCell ref="EL389:ER389"/>
    <mergeCell ref="ES389:EY389"/>
    <mergeCell ref="FC389:FF389"/>
    <mergeCell ref="FR391:FX391"/>
    <mergeCell ref="FY391:GE391"/>
    <mergeCell ref="GF391:GL391"/>
    <mergeCell ref="GM391:GS391"/>
    <mergeCell ref="B390:W390"/>
    <mergeCell ref="X390:AD390"/>
    <mergeCell ref="AE390:AK390"/>
    <mergeCell ref="AL390:AR390"/>
    <mergeCell ref="AS390:AY390"/>
    <mergeCell ref="BB390:BE390"/>
    <mergeCell ref="DX391:ED391"/>
    <mergeCell ref="EE391:EK391"/>
    <mergeCell ref="EL391:ER391"/>
    <mergeCell ref="GF389:GL389"/>
    <mergeCell ref="GM389:GS389"/>
    <mergeCell ref="GT389:GZ389"/>
    <mergeCell ref="FC390:FF390"/>
    <mergeCell ref="FG390:FJ390"/>
    <mergeCell ref="FK390:FQ390"/>
    <mergeCell ref="FR390:FX390"/>
    <mergeCell ref="BQ391:BW391"/>
    <mergeCell ref="BX391:CD391"/>
    <mergeCell ref="CE391:CK391"/>
    <mergeCell ref="CL391:CR391"/>
    <mergeCell ref="CS391:CY391"/>
    <mergeCell ref="DB391:DW391"/>
    <mergeCell ref="GT391:GZ391"/>
    <mergeCell ref="FG389:FJ389"/>
    <mergeCell ref="FK389:FQ389"/>
    <mergeCell ref="FR389:FX389"/>
    <mergeCell ref="FY389:GE389"/>
    <mergeCell ref="B391:W391"/>
    <mergeCell ref="GM392:GS392"/>
    <mergeCell ref="GF392:GL392"/>
    <mergeCell ref="DX393:ED393"/>
    <mergeCell ref="EE393:EK393"/>
    <mergeCell ref="EL393:ER393"/>
    <mergeCell ref="ES393:EY393"/>
    <mergeCell ref="GT392:GZ392"/>
    <mergeCell ref="FR392:FX392"/>
    <mergeCell ref="FY392:GE392"/>
    <mergeCell ref="BB391:BE391"/>
    <mergeCell ref="BF391:BI391"/>
    <mergeCell ref="BJ391:BP391"/>
    <mergeCell ref="EE392:EK392"/>
    <mergeCell ref="EL392:ER392"/>
    <mergeCell ref="ES392:EY392"/>
    <mergeCell ref="FC392:FF392"/>
    <mergeCell ref="FG392:FJ392"/>
    <mergeCell ref="FK392:FQ392"/>
    <mergeCell ref="BX392:CD392"/>
    <mergeCell ref="CE392:CK392"/>
    <mergeCell ref="CL392:CR392"/>
    <mergeCell ref="CS392:CY392"/>
    <mergeCell ref="DB392:DW392"/>
    <mergeCell ref="DX392:ED392"/>
    <mergeCell ref="BB392:BE392"/>
    <mergeCell ref="BF392:BI392"/>
    <mergeCell ref="BJ392:BP392"/>
    <mergeCell ref="BQ392:BW392"/>
    <mergeCell ref="ES391:EY391"/>
    <mergeCell ref="FC391:FF391"/>
    <mergeCell ref="FG391:FJ391"/>
    <mergeCell ref="FK391:FQ391"/>
    <mergeCell ref="GF394:GL394"/>
    <mergeCell ref="B394:W394"/>
    <mergeCell ref="X394:AD394"/>
    <mergeCell ref="AE394:AK394"/>
    <mergeCell ref="AL394:AR394"/>
    <mergeCell ref="AS394:AY394"/>
    <mergeCell ref="BB394:BE394"/>
    <mergeCell ref="B392:W392"/>
    <mergeCell ref="X392:AD392"/>
    <mergeCell ref="AE392:AK392"/>
    <mergeCell ref="AL392:AR392"/>
    <mergeCell ref="AS392:AY392"/>
    <mergeCell ref="FC393:FF393"/>
    <mergeCell ref="FG393:FJ393"/>
    <mergeCell ref="FK393:FQ393"/>
    <mergeCell ref="FR393:FX393"/>
    <mergeCell ref="FY393:GE393"/>
    <mergeCell ref="GF393:GL393"/>
    <mergeCell ref="BQ393:BW393"/>
    <mergeCell ref="BX393:CD393"/>
    <mergeCell ref="CE393:CK393"/>
    <mergeCell ref="CL393:CR393"/>
    <mergeCell ref="CS393:CY393"/>
    <mergeCell ref="DB393:DW393"/>
    <mergeCell ref="CL395:CR395"/>
    <mergeCell ref="CS395:CY395"/>
    <mergeCell ref="GM394:GS394"/>
    <mergeCell ref="GT394:GZ394"/>
    <mergeCell ref="B395:W395"/>
    <mergeCell ref="X395:AD395"/>
    <mergeCell ref="AE395:AK395"/>
    <mergeCell ref="AL395:AR395"/>
    <mergeCell ref="AS395:AY395"/>
    <mergeCell ref="BB395:BE395"/>
    <mergeCell ref="BF395:BI395"/>
    <mergeCell ref="B393:W393"/>
    <mergeCell ref="X393:AD393"/>
    <mergeCell ref="AE393:AK393"/>
    <mergeCell ref="AL393:AR393"/>
    <mergeCell ref="AS393:AY393"/>
    <mergeCell ref="BB393:BE393"/>
    <mergeCell ref="BF393:BI393"/>
    <mergeCell ref="BJ393:BP393"/>
    <mergeCell ref="CS394:CY394"/>
    <mergeCell ref="DB394:DW394"/>
    <mergeCell ref="DX394:ED394"/>
    <mergeCell ref="EE394:EK394"/>
    <mergeCell ref="EL394:ER394"/>
    <mergeCell ref="GM393:GS393"/>
    <mergeCell ref="GT393:GZ393"/>
    <mergeCell ref="BF394:BI394"/>
    <mergeCell ref="BJ394:BP394"/>
    <mergeCell ref="BQ394:BW394"/>
    <mergeCell ref="BX394:CD394"/>
    <mergeCell ref="CE394:CK394"/>
    <mergeCell ref="CL394:CR394"/>
    <mergeCell ref="FY396:GE396"/>
    <mergeCell ref="GF396:GL396"/>
    <mergeCell ref="GM396:GS396"/>
    <mergeCell ref="GT396:GZ396"/>
    <mergeCell ref="ES394:EY394"/>
    <mergeCell ref="FC394:FF394"/>
    <mergeCell ref="FG394:FJ394"/>
    <mergeCell ref="FK394:FQ394"/>
    <mergeCell ref="FR394:FX394"/>
    <mergeCell ref="FY394:GE394"/>
    <mergeCell ref="CS396:CY396"/>
    <mergeCell ref="DB396:DW396"/>
    <mergeCell ref="DX396:ED396"/>
    <mergeCell ref="EE396:EK396"/>
    <mergeCell ref="EL396:ER396"/>
    <mergeCell ref="ES396:EY396"/>
    <mergeCell ref="BF396:BI396"/>
    <mergeCell ref="BJ396:BP396"/>
    <mergeCell ref="BQ396:BW396"/>
    <mergeCell ref="BX396:CD396"/>
    <mergeCell ref="CE396:CK396"/>
    <mergeCell ref="CL396:CR396"/>
    <mergeCell ref="DB395:DW395"/>
    <mergeCell ref="DX395:ED395"/>
    <mergeCell ref="EE395:EK395"/>
    <mergeCell ref="EL395:ER395"/>
    <mergeCell ref="ES395:EY395"/>
    <mergeCell ref="FC395:FF395"/>
    <mergeCell ref="BJ395:BP395"/>
    <mergeCell ref="BQ395:BW395"/>
    <mergeCell ref="BX395:CD395"/>
    <mergeCell ref="CE395:CK395"/>
    <mergeCell ref="B396:W396"/>
    <mergeCell ref="X396:AD396"/>
    <mergeCell ref="AE396:AK396"/>
    <mergeCell ref="AL396:AR396"/>
    <mergeCell ref="AS396:AY396"/>
    <mergeCell ref="BB396:BE396"/>
    <mergeCell ref="DX397:ED397"/>
    <mergeCell ref="EE397:EK397"/>
    <mergeCell ref="EL397:ER397"/>
    <mergeCell ref="GF395:GL395"/>
    <mergeCell ref="GM395:GS395"/>
    <mergeCell ref="GT395:GZ395"/>
    <mergeCell ref="FC396:FF396"/>
    <mergeCell ref="FG396:FJ396"/>
    <mergeCell ref="FK396:FQ396"/>
    <mergeCell ref="FR396:FX396"/>
    <mergeCell ref="BQ397:BW397"/>
    <mergeCell ref="BX397:CD397"/>
    <mergeCell ref="CE397:CK397"/>
    <mergeCell ref="CL397:CR397"/>
    <mergeCell ref="CS397:CY397"/>
    <mergeCell ref="DB397:DW397"/>
    <mergeCell ref="GT397:GZ397"/>
    <mergeCell ref="FG395:FJ395"/>
    <mergeCell ref="FK395:FQ395"/>
    <mergeCell ref="FR395:FX395"/>
    <mergeCell ref="FY395:GE395"/>
    <mergeCell ref="B397:W397"/>
    <mergeCell ref="X397:AD397"/>
    <mergeCell ref="AE397:AK397"/>
    <mergeCell ref="AL397:AR397"/>
    <mergeCell ref="AS397:AY397"/>
    <mergeCell ref="BB397:BE397"/>
    <mergeCell ref="BF397:BI397"/>
    <mergeCell ref="BJ397:BP397"/>
    <mergeCell ref="EE398:EK398"/>
    <mergeCell ref="EL398:ER398"/>
    <mergeCell ref="ES398:EY398"/>
    <mergeCell ref="FC398:FF398"/>
    <mergeCell ref="FG398:FJ398"/>
    <mergeCell ref="FK398:FQ398"/>
    <mergeCell ref="BX398:CD398"/>
    <mergeCell ref="CE398:CK398"/>
    <mergeCell ref="CL398:CR398"/>
    <mergeCell ref="CS398:CY398"/>
    <mergeCell ref="DB398:DW398"/>
    <mergeCell ref="DX398:ED398"/>
    <mergeCell ref="B398:W398"/>
    <mergeCell ref="X398:AD398"/>
    <mergeCell ref="AE398:AK398"/>
    <mergeCell ref="AL398:AR398"/>
    <mergeCell ref="AS398:AY398"/>
    <mergeCell ref="BB398:BE398"/>
    <mergeCell ref="BF398:BI398"/>
    <mergeCell ref="BJ398:BP398"/>
    <mergeCell ref="BQ398:BW398"/>
    <mergeCell ref="GM399:GS399"/>
    <mergeCell ref="GT399:GZ399"/>
    <mergeCell ref="ES397:EY397"/>
    <mergeCell ref="FC397:FF397"/>
    <mergeCell ref="FG397:FJ397"/>
    <mergeCell ref="FK397:FQ397"/>
    <mergeCell ref="FR397:FX397"/>
    <mergeCell ref="FY397:GE397"/>
    <mergeCell ref="GF397:GL397"/>
    <mergeCell ref="GM397:GS397"/>
    <mergeCell ref="FC399:FF399"/>
    <mergeCell ref="FG399:FJ399"/>
    <mergeCell ref="FK399:FQ399"/>
    <mergeCell ref="FR399:FX399"/>
    <mergeCell ref="FY399:GE399"/>
    <mergeCell ref="GF399:GL399"/>
    <mergeCell ref="BQ399:BW399"/>
    <mergeCell ref="BX399:CD399"/>
    <mergeCell ref="CE399:CK399"/>
    <mergeCell ref="CL399:CR399"/>
    <mergeCell ref="CS399:CY399"/>
    <mergeCell ref="DB399:DW399"/>
    <mergeCell ref="GM398:GS398"/>
    <mergeCell ref="GT398:GZ398"/>
    <mergeCell ref="FR398:FX398"/>
    <mergeCell ref="FY398:GE398"/>
    <mergeCell ref="B399:W399"/>
    <mergeCell ref="X399:AD399"/>
    <mergeCell ref="AE399:AK399"/>
    <mergeCell ref="AL399:AR399"/>
    <mergeCell ref="AS399:AY399"/>
    <mergeCell ref="BB399:BE399"/>
    <mergeCell ref="BF399:BI399"/>
    <mergeCell ref="BJ399:BP399"/>
    <mergeCell ref="CS400:CY400"/>
    <mergeCell ref="DB400:DW400"/>
    <mergeCell ref="DX400:ED400"/>
    <mergeCell ref="EE400:EK400"/>
    <mergeCell ref="EL400:ER400"/>
    <mergeCell ref="GF398:GL398"/>
    <mergeCell ref="DX399:ED399"/>
    <mergeCell ref="EE399:EK399"/>
    <mergeCell ref="EL399:ER399"/>
    <mergeCell ref="ES399:EY399"/>
    <mergeCell ref="BF400:BI400"/>
    <mergeCell ref="BJ400:BP400"/>
    <mergeCell ref="BQ400:BW400"/>
    <mergeCell ref="BX400:CD400"/>
    <mergeCell ref="CE400:CK400"/>
    <mergeCell ref="CL400:CR400"/>
    <mergeCell ref="GF400:GL400"/>
    <mergeCell ref="FG401:FJ401"/>
    <mergeCell ref="FK401:FQ401"/>
    <mergeCell ref="FR401:FX401"/>
    <mergeCell ref="FY401:GE401"/>
    <mergeCell ref="B400:W400"/>
    <mergeCell ref="X400:AD400"/>
    <mergeCell ref="AE400:AK400"/>
    <mergeCell ref="AL400:AR400"/>
    <mergeCell ref="AS400:AY400"/>
    <mergeCell ref="BB400:BE400"/>
    <mergeCell ref="DB401:DW401"/>
    <mergeCell ref="DX401:ED401"/>
    <mergeCell ref="EE401:EK401"/>
    <mergeCell ref="EL401:ER401"/>
    <mergeCell ref="ES401:EY401"/>
    <mergeCell ref="FC401:FF401"/>
    <mergeCell ref="BJ401:BP401"/>
    <mergeCell ref="BQ401:BW401"/>
    <mergeCell ref="BX401:CD401"/>
    <mergeCell ref="CE401:CK401"/>
    <mergeCell ref="CL401:CR401"/>
    <mergeCell ref="CS401:CY401"/>
    <mergeCell ref="GM400:GS400"/>
    <mergeCell ref="GT400:GZ400"/>
    <mergeCell ref="B401:W401"/>
    <mergeCell ref="X401:AD401"/>
    <mergeCell ref="AE401:AK401"/>
    <mergeCell ref="AL401:AR401"/>
    <mergeCell ref="AS401:AY401"/>
    <mergeCell ref="BB401:BE401"/>
    <mergeCell ref="BF401:BI401"/>
    <mergeCell ref="ES400:EY400"/>
    <mergeCell ref="FC400:FF400"/>
    <mergeCell ref="FG400:FJ400"/>
    <mergeCell ref="FK400:FQ400"/>
    <mergeCell ref="FR400:FX400"/>
    <mergeCell ref="FY400:GE400"/>
    <mergeCell ref="FK402:FQ402"/>
    <mergeCell ref="FR402:FX402"/>
    <mergeCell ref="FY402:GE402"/>
    <mergeCell ref="GF402:GL402"/>
    <mergeCell ref="GM402:GS402"/>
    <mergeCell ref="GT402:GZ402"/>
    <mergeCell ref="CS402:CY402"/>
    <mergeCell ref="DB402:DW402"/>
    <mergeCell ref="DX402:ED402"/>
    <mergeCell ref="EE402:EK402"/>
    <mergeCell ref="EL402:ER402"/>
    <mergeCell ref="ES402:EY402"/>
    <mergeCell ref="BF402:BI402"/>
    <mergeCell ref="BJ402:BP402"/>
    <mergeCell ref="BQ402:BW402"/>
    <mergeCell ref="BX402:CD402"/>
    <mergeCell ref="CE402:CK402"/>
    <mergeCell ref="CL402:CR402"/>
    <mergeCell ref="B402:W402"/>
    <mergeCell ref="X402:AD402"/>
    <mergeCell ref="AE402:AK402"/>
    <mergeCell ref="AL402:AR402"/>
    <mergeCell ref="AS402:AY402"/>
    <mergeCell ref="BB402:BE402"/>
    <mergeCell ref="ES404:EY404"/>
    <mergeCell ref="FC404:FF404"/>
    <mergeCell ref="FG404:FJ404"/>
    <mergeCell ref="GM404:GS404"/>
    <mergeCell ref="GT404:GZ404"/>
    <mergeCell ref="GF401:GL401"/>
    <mergeCell ref="GM401:GS401"/>
    <mergeCell ref="GT401:GZ401"/>
    <mergeCell ref="FC402:FF402"/>
    <mergeCell ref="FG402:FJ402"/>
    <mergeCell ref="GM403:GS403"/>
    <mergeCell ref="EL403:ER403"/>
    <mergeCell ref="ES403:EY403"/>
    <mergeCell ref="FC403:FF403"/>
    <mergeCell ref="FG403:FJ403"/>
    <mergeCell ref="CS403:CY403"/>
    <mergeCell ref="DB403:DW403"/>
    <mergeCell ref="GT403:GZ403"/>
    <mergeCell ref="B404:W404"/>
    <mergeCell ref="X404:AD404"/>
    <mergeCell ref="AE404:AK404"/>
    <mergeCell ref="FK403:FQ403"/>
    <mergeCell ref="FR403:FX403"/>
    <mergeCell ref="FY403:GE403"/>
    <mergeCell ref="GF403:GL403"/>
    <mergeCell ref="BX404:CD404"/>
    <mergeCell ref="CE404:CK404"/>
    <mergeCell ref="BB403:BE403"/>
    <mergeCell ref="BF403:BI403"/>
    <mergeCell ref="BJ403:BP403"/>
    <mergeCell ref="DX403:ED403"/>
    <mergeCell ref="EE403:EK403"/>
    <mergeCell ref="BQ403:BW403"/>
    <mergeCell ref="BX403:CD403"/>
    <mergeCell ref="CE403:CK403"/>
    <mergeCell ref="CL403:CR403"/>
    <mergeCell ref="FY404:GE404"/>
    <mergeCell ref="GF404:GL404"/>
    <mergeCell ref="GR405:GZ405"/>
    <mergeCell ref="EQ405:EY405"/>
    <mergeCell ref="AL404:AY404"/>
    <mergeCell ref="B403:W403"/>
    <mergeCell ref="X403:AD403"/>
    <mergeCell ref="AE403:AK403"/>
    <mergeCell ref="AL403:AR403"/>
    <mergeCell ref="AS403:AY403"/>
    <mergeCell ref="B406:AY406"/>
    <mergeCell ref="B407:AY407"/>
    <mergeCell ref="BB406:CY406"/>
    <mergeCell ref="BB407:CY407"/>
    <mergeCell ref="FK404:FQ404"/>
    <mergeCell ref="FR404:FX404"/>
    <mergeCell ref="DB404:DW404"/>
    <mergeCell ref="DX404:ED404"/>
    <mergeCell ref="EE404:EK404"/>
    <mergeCell ref="EL404:ER404"/>
    <mergeCell ref="AS411:AY411"/>
    <mergeCell ref="B412:W412"/>
    <mergeCell ref="X412:AD412"/>
    <mergeCell ref="AE412:AK412"/>
    <mergeCell ref="AL412:AR412"/>
    <mergeCell ref="AS412:AY412"/>
    <mergeCell ref="B411:W411"/>
    <mergeCell ref="X411:AD411"/>
    <mergeCell ref="AE411:AK411"/>
    <mergeCell ref="AL411:AR411"/>
    <mergeCell ref="AS409:AY409"/>
    <mergeCell ref="B410:W410"/>
    <mergeCell ref="X410:AR410"/>
    <mergeCell ref="AS410:AY410"/>
    <mergeCell ref="B409:W409"/>
    <mergeCell ref="X409:AD409"/>
    <mergeCell ref="AE409:AK409"/>
    <mergeCell ref="AL409:AR409"/>
    <mergeCell ref="CE412:CK412"/>
    <mergeCell ref="CL412:CR412"/>
    <mergeCell ref="BB409:CY409"/>
    <mergeCell ref="BB410:CK410"/>
    <mergeCell ref="AS415:AY415"/>
    <mergeCell ref="B416:W416"/>
    <mergeCell ref="X416:AD416"/>
    <mergeCell ref="AE416:AK416"/>
    <mergeCell ref="AL416:AR416"/>
    <mergeCell ref="AS416:AY416"/>
    <mergeCell ref="B415:W415"/>
    <mergeCell ref="X415:AD415"/>
    <mergeCell ref="AE415:AK415"/>
    <mergeCell ref="AL415:AR415"/>
    <mergeCell ref="AS413:AY413"/>
    <mergeCell ref="B414:W414"/>
    <mergeCell ref="X414:AD414"/>
    <mergeCell ref="AE414:AK414"/>
    <mergeCell ref="AL414:AR414"/>
    <mergeCell ref="AS414:AY414"/>
    <mergeCell ref="B413:W413"/>
    <mergeCell ref="X413:AD413"/>
    <mergeCell ref="AE413:AK413"/>
    <mergeCell ref="AL413:AR413"/>
    <mergeCell ref="AS419:AY419"/>
    <mergeCell ref="B420:W420"/>
    <mergeCell ref="X420:AD420"/>
    <mergeCell ref="AE420:AK420"/>
    <mergeCell ref="AL420:AR420"/>
    <mergeCell ref="AS420:AY420"/>
    <mergeCell ref="B419:W419"/>
    <mergeCell ref="X419:AD419"/>
    <mergeCell ref="AE419:AK419"/>
    <mergeCell ref="AL419:AR419"/>
    <mergeCell ref="AS417:AY417"/>
    <mergeCell ref="B418:W418"/>
    <mergeCell ref="X418:AD418"/>
    <mergeCell ref="AE418:AK418"/>
    <mergeCell ref="AL418:AR418"/>
    <mergeCell ref="AS418:AY418"/>
    <mergeCell ref="B417:W417"/>
    <mergeCell ref="X417:AD417"/>
    <mergeCell ref="AE417:AK417"/>
    <mergeCell ref="AL417:AR417"/>
    <mergeCell ref="AS423:AY423"/>
    <mergeCell ref="B424:W424"/>
    <mergeCell ref="X424:AD424"/>
    <mergeCell ref="AE424:AK424"/>
    <mergeCell ref="AL424:AR424"/>
    <mergeCell ref="AS424:AY424"/>
    <mergeCell ref="B423:W423"/>
    <mergeCell ref="X423:AD423"/>
    <mergeCell ref="AE423:AK423"/>
    <mergeCell ref="AL423:AR423"/>
    <mergeCell ref="AS421:AY421"/>
    <mergeCell ref="B422:W422"/>
    <mergeCell ref="X422:AD422"/>
    <mergeCell ref="AE422:AK422"/>
    <mergeCell ref="AL422:AR422"/>
    <mergeCell ref="AS422:AY422"/>
    <mergeCell ref="B421:W421"/>
    <mergeCell ref="X421:AD421"/>
    <mergeCell ref="AE421:AK421"/>
    <mergeCell ref="AL421:AR421"/>
    <mergeCell ref="AS427:AY427"/>
    <mergeCell ref="B428:W428"/>
    <mergeCell ref="X428:AD428"/>
    <mergeCell ref="AE428:AK428"/>
    <mergeCell ref="AL428:AR428"/>
    <mergeCell ref="AS428:AY428"/>
    <mergeCell ref="B427:W427"/>
    <mergeCell ref="X427:AD427"/>
    <mergeCell ref="AE427:AK427"/>
    <mergeCell ref="AL427:AR427"/>
    <mergeCell ref="AS425:AY425"/>
    <mergeCell ref="B426:W426"/>
    <mergeCell ref="X426:AD426"/>
    <mergeCell ref="AE426:AK426"/>
    <mergeCell ref="AL426:AR426"/>
    <mergeCell ref="AS426:AY426"/>
    <mergeCell ref="B425:W425"/>
    <mergeCell ref="X425:AD425"/>
    <mergeCell ref="AE425:AK425"/>
    <mergeCell ref="AL425:AR425"/>
    <mergeCell ref="AS431:AY431"/>
    <mergeCell ref="B432:W432"/>
    <mergeCell ref="X432:AD432"/>
    <mergeCell ref="AE432:AK432"/>
    <mergeCell ref="AL432:AR432"/>
    <mergeCell ref="AS432:AY432"/>
    <mergeCell ref="B431:W431"/>
    <mergeCell ref="X431:AD431"/>
    <mergeCell ref="AE431:AK431"/>
    <mergeCell ref="AL431:AR431"/>
    <mergeCell ref="AS429:AY429"/>
    <mergeCell ref="B430:W430"/>
    <mergeCell ref="X430:AD430"/>
    <mergeCell ref="AE430:AK430"/>
    <mergeCell ref="AL430:AR430"/>
    <mergeCell ref="AS430:AY430"/>
    <mergeCell ref="B429:W429"/>
    <mergeCell ref="X429:AD429"/>
    <mergeCell ref="AE429:AK429"/>
    <mergeCell ref="AL429:AR429"/>
    <mergeCell ref="AS435:AY435"/>
    <mergeCell ref="B436:W436"/>
    <mergeCell ref="X436:AD436"/>
    <mergeCell ref="AE436:AK436"/>
    <mergeCell ref="AL436:AR436"/>
    <mergeCell ref="AS436:AY436"/>
    <mergeCell ref="B435:W435"/>
    <mergeCell ref="X435:AD435"/>
    <mergeCell ref="AE435:AK435"/>
    <mergeCell ref="AL435:AR435"/>
    <mergeCell ref="AS433:AY433"/>
    <mergeCell ref="B434:W434"/>
    <mergeCell ref="X434:AD434"/>
    <mergeCell ref="AE434:AK434"/>
    <mergeCell ref="AL434:AR434"/>
    <mergeCell ref="AS434:AY434"/>
    <mergeCell ref="B433:W433"/>
    <mergeCell ref="X433:AD433"/>
    <mergeCell ref="AE433:AK433"/>
    <mergeCell ref="AL433:AR433"/>
    <mergeCell ref="AS439:AY439"/>
    <mergeCell ref="B440:W440"/>
    <mergeCell ref="X440:AD440"/>
    <mergeCell ref="AE440:AK440"/>
    <mergeCell ref="AL440:AR440"/>
    <mergeCell ref="AS440:AY440"/>
    <mergeCell ref="B439:W439"/>
    <mergeCell ref="X439:AD439"/>
    <mergeCell ref="AE439:AK439"/>
    <mergeCell ref="AL439:AR439"/>
    <mergeCell ref="AS437:AY437"/>
    <mergeCell ref="B438:W438"/>
    <mergeCell ref="X438:AD438"/>
    <mergeCell ref="AE438:AK438"/>
    <mergeCell ref="AL438:AR438"/>
    <mergeCell ref="AS438:AY438"/>
    <mergeCell ref="B437:W437"/>
    <mergeCell ref="X437:AD437"/>
    <mergeCell ref="AE437:AK437"/>
    <mergeCell ref="AL437:AR437"/>
    <mergeCell ref="AS443:AY443"/>
    <mergeCell ref="B444:W444"/>
    <mergeCell ref="X444:AD444"/>
    <mergeCell ref="AE444:AK444"/>
    <mergeCell ref="AL444:AR444"/>
    <mergeCell ref="AS444:AY444"/>
    <mergeCell ref="B443:W443"/>
    <mergeCell ref="X443:AD443"/>
    <mergeCell ref="AE443:AK443"/>
    <mergeCell ref="AL443:AR443"/>
    <mergeCell ref="AS441:AY441"/>
    <mergeCell ref="B442:W442"/>
    <mergeCell ref="X442:AD442"/>
    <mergeCell ref="AE442:AK442"/>
    <mergeCell ref="AL442:AR442"/>
    <mergeCell ref="AS442:AY442"/>
    <mergeCell ref="B441:W441"/>
    <mergeCell ref="X441:AD441"/>
    <mergeCell ref="AE441:AK441"/>
    <mergeCell ref="AL441:AR441"/>
    <mergeCell ref="AS447:AY447"/>
    <mergeCell ref="B448:W448"/>
    <mergeCell ref="X448:AD448"/>
    <mergeCell ref="AE448:AK448"/>
    <mergeCell ref="AL448:AR448"/>
    <mergeCell ref="AS448:AY448"/>
    <mergeCell ref="B447:W447"/>
    <mergeCell ref="X447:AD447"/>
    <mergeCell ref="AE447:AK447"/>
    <mergeCell ref="AL447:AR447"/>
    <mergeCell ref="AS445:AY445"/>
    <mergeCell ref="B446:W446"/>
    <mergeCell ref="X446:AD446"/>
    <mergeCell ref="AE446:AK446"/>
    <mergeCell ref="AL446:AR446"/>
    <mergeCell ref="AS446:AY446"/>
    <mergeCell ref="B445:W445"/>
    <mergeCell ref="X445:AD445"/>
    <mergeCell ref="AE445:AK445"/>
    <mergeCell ref="AL445:AR445"/>
    <mergeCell ref="AL454:AY454"/>
    <mergeCell ref="AS451:AY451"/>
    <mergeCell ref="B452:W452"/>
    <mergeCell ref="X452:AD452"/>
    <mergeCell ref="AE452:AK452"/>
    <mergeCell ref="AL452:AR452"/>
    <mergeCell ref="AS452:AY452"/>
    <mergeCell ref="B451:W451"/>
    <mergeCell ref="X451:AD451"/>
    <mergeCell ref="AE451:AK451"/>
    <mergeCell ref="AL451:AR451"/>
    <mergeCell ref="AS449:AY449"/>
    <mergeCell ref="B450:W450"/>
    <mergeCell ref="X450:AD450"/>
    <mergeCell ref="AE450:AK450"/>
    <mergeCell ref="AL450:AR450"/>
    <mergeCell ref="AS450:AY450"/>
    <mergeCell ref="B449:W449"/>
    <mergeCell ref="X449:AD449"/>
    <mergeCell ref="AE449:AK449"/>
    <mergeCell ref="AL449:AR449"/>
    <mergeCell ref="BX411:CD411"/>
    <mergeCell ref="BQ414:BW414"/>
    <mergeCell ref="BX414:CD414"/>
    <mergeCell ref="BB417:BE417"/>
    <mergeCell ref="BF417:BI417"/>
    <mergeCell ref="BJ417:BP417"/>
    <mergeCell ref="BQ417:BW417"/>
    <mergeCell ref="BX417:CD417"/>
    <mergeCell ref="BQ411:BW411"/>
    <mergeCell ref="BQ412:BW412"/>
    <mergeCell ref="BB412:BI412"/>
    <mergeCell ref="BJ412:BP412"/>
    <mergeCell ref="BX412:CD412"/>
    <mergeCell ref="BX419:CD419"/>
    <mergeCell ref="AS455:AY455"/>
    <mergeCell ref="B456:W456"/>
    <mergeCell ref="X456:AD456"/>
    <mergeCell ref="AE456:AK456"/>
    <mergeCell ref="AL456:AR456"/>
    <mergeCell ref="AS456:AY456"/>
    <mergeCell ref="B455:W455"/>
    <mergeCell ref="X455:AD455"/>
    <mergeCell ref="AE455:AK455"/>
    <mergeCell ref="AL455:AR455"/>
    <mergeCell ref="AS453:AY453"/>
    <mergeCell ref="B454:W454"/>
    <mergeCell ref="X454:AD454"/>
    <mergeCell ref="AE454:AK454"/>
    <mergeCell ref="B453:W453"/>
    <mergeCell ref="X453:AD453"/>
    <mergeCell ref="AE453:AK453"/>
    <mergeCell ref="AL453:AR453"/>
    <mergeCell ref="AS459:AY459"/>
    <mergeCell ref="B459:W459"/>
    <mergeCell ref="X459:AD459"/>
    <mergeCell ref="AE459:AK459"/>
    <mergeCell ref="AL459:AR459"/>
    <mergeCell ref="AS461:AY461"/>
    <mergeCell ref="AS457:AY457"/>
    <mergeCell ref="B458:W458"/>
    <mergeCell ref="X458:AD458"/>
    <mergeCell ref="AE458:AK458"/>
    <mergeCell ref="AL458:AR458"/>
    <mergeCell ref="AS458:AY458"/>
    <mergeCell ref="B457:W457"/>
    <mergeCell ref="X457:AD457"/>
    <mergeCell ref="AE457:AK457"/>
    <mergeCell ref="AL457:AR457"/>
    <mergeCell ref="CS413:CY413"/>
    <mergeCell ref="BB414:BE414"/>
    <mergeCell ref="BF414:BI414"/>
    <mergeCell ref="BJ414:BP414"/>
    <mergeCell ref="BB413:BI413"/>
    <mergeCell ref="BJ413:BP413"/>
    <mergeCell ref="BQ413:BW413"/>
    <mergeCell ref="BX413:CD413"/>
    <mergeCell ref="CE413:CK413"/>
    <mergeCell ref="CL413:CR413"/>
    <mergeCell ref="CL418:CR418"/>
    <mergeCell ref="CS418:CY418"/>
    <mergeCell ref="BB419:BE419"/>
    <mergeCell ref="BF419:BI419"/>
    <mergeCell ref="BJ419:BP419"/>
    <mergeCell ref="BQ419:BW419"/>
    <mergeCell ref="CL410:CY410"/>
    <mergeCell ref="BB411:BI411"/>
    <mergeCell ref="BJ411:BP411"/>
    <mergeCell ref="CS412:CY412"/>
    <mergeCell ref="CE411:CK411"/>
    <mergeCell ref="CL411:CR411"/>
    <mergeCell ref="CS411:CY411"/>
    <mergeCell ref="B463:W463"/>
    <mergeCell ref="B460:AK460"/>
    <mergeCell ref="AL460:AY460"/>
    <mergeCell ref="B462:O462"/>
    <mergeCell ref="B461:AK461"/>
    <mergeCell ref="AL461:AR461"/>
    <mergeCell ref="CS415:CY415"/>
    <mergeCell ref="BB416:BE416"/>
    <mergeCell ref="BF416:BI416"/>
    <mergeCell ref="BJ416:BP416"/>
    <mergeCell ref="BQ416:BW416"/>
    <mergeCell ref="BX416:CD416"/>
    <mergeCell ref="CE416:CK416"/>
    <mergeCell ref="CL416:CR416"/>
    <mergeCell ref="CS416:CY416"/>
    <mergeCell ref="CE414:CK414"/>
    <mergeCell ref="CL414:CR414"/>
    <mergeCell ref="CS414:CY414"/>
    <mergeCell ref="BB415:BE415"/>
    <mergeCell ref="BF415:BI415"/>
    <mergeCell ref="BJ415:BP415"/>
    <mergeCell ref="BQ415:BW415"/>
    <mergeCell ref="BX415:CD415"/>
    <mergeCell ref="CE415:CK415"/>
    <mergeCell ref="CL415:CR415"/>
    <mergeCell ref="CE419:CK419"/>
    <mergeCell ref="CL419:CR419"/>
    <mergeCell ref="CS419:CY419"/>
    <mergeCell ref="CS422:CY422"/>
    <mergeCell ref="CE417:CK417"/>
    <mergeCell ref="CL417:CR417"/>
    <mergeCell ref="CS417:CY417"/>
    <mergeCell ref="BB418:BE418"/>
    <mergeCell ref="BF418:BI418"/>
    <mergeCell ref="BJ418:BP418"/>
    <mergeCell ref="BQ418:BW418"/>
    <mergeCell ref="BX418:CD418"/>
    <mergeCell ref="CE418:CK418"/>
    <mergeCell ref="BJ422:BP422"/>
    <mergeCell ref="BQ422:BW422"/>
    <mergeCell ref="BX422:CD422"/>
    <mergeCell ref="CE422:CK422"/>
    <mergeCell ref="BB421:BE421"/>
    <mergeCell ref="BF421:BI421"/>
    <mergeCell ref="BJ421:BP421"/>
    <mergeCell ref="BQ421:BW421"/>
    <mergeCell ref="BX421:CD421"/>
    <mergeCell ref="CE421:CK421"/>
    <mergeCell ref="BB420:BE420"/>
    <mergeCell ref="BF420:BI420"/>
    <mergeCell ref="BJ420:BP420"/>
    <mergeCell ref="BQ420:BW420"/>
    <mergeCell ref="BX420:CD420"/>
    <mergeCell ref="BB422:BE422"/>
    <mergeCell ref="BF422:BI422"/>
    <mergeCell ref="CL431:CR431"/>
    <mergeCell ref="CS431:CY431"/>
    <mergeCell ref="BQ425:BW425"/>
    <mergeCell ref="BX425:CD425"/>
    <mergeCell ref="CE425:CK425"/>
    <mergeCell ref="CS425:CY425"/>
    <mergeCell ref="CE420:CK420"/>
    <mergeCell ref="CL420:CR420"/>
    <mergeCell ref="CS420:CY420"/>
    <mergeCell ref="CL421:CR421"/>
    <mergeCell ref="CS421:CY421"/>
    <mergeCell ref="CL422:CR422"/>
    <mergeCell ref="CL425:CR425"/>
    <mergeCell ref="BB424:BE424"/>
    <mergeCell ref="BF424:BI424"/>
    <mergeCell ref="BJ424:BP424"/>
    <mergeCell ref="BQ424:BW424"/>
    <mergeCell ref="BX424:CD424"/>
    <mergeCell ref="CE424:CK424"/>
    <mergeCell ref="BB425:BE425"/>
    <mergeCell ref="BF425:BI425"/>
    <mergeCell ref="BJ425:BP425"/>
    <mergeCell ref="BQ423:BW423"/>
    <mergeCell ref="BX423:CD423"/>
    <mergeCell ref="CE423:CK423"/>
    <mergeCell ref="CL423:CR423"/>
    <mergeCell ref="CS423:CY423"/>
    <mergeCell ref="CL424:CR424"/>
    <mergeCell ref="CS424:CY424"/>
    <mergeCell ref="BB423:BE423"/>
    <mergeCell ref="BF423:BI423"/>
    <mergeCell ref="BJ423:BP423"/>
    <mergeCell ref="BB430:BE430"/>
    <mergeCell ref="BF430:BI430"/>
    <mergeCell ref="BJ430:BP430"/>
    <mergeCell ref="BQ430:BW430"/>
    <mergeCell ref="BX430:CD430"/>
    <mergeCell ref="CE430:CK430"/>
    <mergeCell ref="CL430:CR430"/>
    <mergeCell ref="CS430:CY430"/>
    <mergeCell ref="BB429:BE429"/>
    <mergeCell ref="BF429:BI429"/>
    <mergeCell ref="BJ429:BP429"/>
    <mergeCell ref="BQ429:BW429"/>
    <mergeCell ref="BX429:CD429"/>
    <mergeCell ref="CE429:CK429"/>
    <mergeCell ref="CL427:CR427"/>
    <mergeCell ref="CS427:CY427"/>
    <mergeCell ref="BB428:BE428"/>
    <mergeCell ref="BF428:BI428"/>
    <mergeCell ref="BJ428:BP428"/>
    <mergeCell ref="BQ428:BW428"/>
    <mergeCell ref="BX428:CD428"/>
    <mergeCell ref="CE428:CK428"/>
    <mergeCell ref="CL428:CR428"/>
    <mergeCell ref="CS428:CY428"/>
    <mergeCell ref="BB427:BE427"/>
    <mergeCell ref="BF427:BI427"/>
    <mergeCell ref="BJ427:BP427"/>
    <mergeCell ref="BQ427:BW427"/>
    <mergeCell ref="BX427:CD427"/>
    <mergeCell ref="CE427:CK427"/>
    <mergeCell ref="BB434:BE434"/>
    <mergeCell ref="BF434:BI434"/>
    <mergeCell ref="BJ434:BP434"/>
    <mergeCell ref="BQ434:BW434"/>
    <mergeCell ref="BX434:CD434"/>
    <mergeCell ref="CE434:CK434"/>
    <mergeCell ref="CL434:CR434"/>
    <mergeCell ref="CS434:CY434"/>
    <mergeCell ref="BB433:BE433"/>
    <mergeCell ref="BF433:BI433"/>
    <mergeCell ref="BJ433:BP433"/>
    <mergeCell ref="BQ433:BW433"/>
    <mergeCell ref="BX433:CD433"/>
    <mergeCell ref="CE433:CK433"/>
    <mergeCell ref="CL437:CR437"/>
    <mergeCell ref="CS437:CY437"/>
    <mergeCell ref="BB426:BE426"/>
    <mergeCell ref="BF426:BI426"/>
    <mergeCell ref="BJ426:BP426"/>
    <mergeCell ref="BQ426:BW426"/>
    <mergeCell ref="BX426:CD426"/>
    <mergeCell ref="CE426:CK426"/>
    <mergeCell ref="CL426:CR426"/>
    <mergeCell ref="CS426:CY426"/>
    <mergeCell ref="BB431:BE431"/>
    <mergeCell ref="BF431:BI431"/>
    <mergeCell ref="BJ431:BP431"/>
    <mergeCell ref="BQ431:BW431"/>
    <mergeCell ref="BX431:CD431"/>
    <mergeCell ref="CE431:CK431"/>
    <mergeCell ref="CL429:CR429"/>
    <mergeCell ref="CS429:CY429"/>
    <mergeCell ref="BB432:BE432"/>
    <mergeCell ref="BF432:BI432"/>
    <mergeCell ref="BJ432:BP432"/>
    <mergeCell ref="BQ432:BW432"/>
    <mergeCell ref="BX432:CD432"/>
    <mergeCell ref="CE432:CK432"/>
    <mergeCell ref="CL432:CR432"/>
    <mergeCell ref="CS432:CY432"/>
    <mergeCell ref="BB437:BE437"/>
    <mergeCell ref="BF437:BI437"/>
    <mergeCell ref="BJ437:BP437"/>
    <mergeCell ref="BQ437:BW437"/>
    <mergeCell ref="BX437:CD437"/>
    <mergeCell ref="CE437:CK437"/>
    <mergeCell ref="CL435:CR435"/>
    <mergeCell ref="CS435:CY435"/>
    <mergeCell ref="BB436:BE436"/>
    <mergeCell ref="BF436:BI436"/>
    <mergeCell ref="BJ436:BP436"/>
    <mergeCell ref="BQ436:BW436"/>
    <mergeCell ref="BX436:CD436"/>
    <mergeCell ref="CE436:CK436"/>
    <mergeCell ref="CL436:CR436"/>
    <mergeCell ref="CS436:CY436"/>
    <mergeCell ref="BB435:BE435"/>
    <mergeCell ref="BF435:BI435"/>
    <mergeCell ref="BJ435:BP435"/>
    <mergeCell ref="BQ435:BW435"/>
    <mergeCell ref="BX435:CD435"/>
    <mergeCell ref="CE435:CK435"/>
    <mergeCell ref="CL433:CR433"/>
    <mergeCell ref="CS433:CY433"/>
    <mergeCell ref="CL439:CR439"/>
    <mergeCell ref="CS439:CY439"/>
    <mergeCell ref="BB440:BE440"/>
    <mergeCell ref="BF440:BI440"/>
    <mergeCell ref="BJ440:BP440"/>
    <mergeCell ref="BQ440:BW440"/>
    <mergeCell ref="BX440:CD440"/>
    <mergeCell ref="CE440:CK440"/>
    <mergeCell ref="CL440:CR440"/>
    <mergeCell ref="CS440:CY440"/>
    <mergeCell ref="BB439:BE439"/>
    <mergeCell ref="BF439:BI439"/>
    <mergeCell ref="BJ439:BP439"/>
    <mergeCell ref="BQ439:BW439"/>
    <mergeCell ref="BX439:CD439"/>
    <mergeCell ref="CE439:CK439"/>
    <mergeCell ref="CL443:CR443"/>
    <mergeCell ref="CS443:CY443"/>
    <mergeCell ref="CL449:CR449"/>
    <mergeCell ref="CS449:CY449"/>
    <mergeCell ref="BB438:BE438"/>
    <mergeCell ref="BF438:BI438"/>
    <mergeCell ref="BJ438:BP438"/>
    <mergeCell ref="BQ438:BW438"/>
    <mergeCell ref="BX438:CD438"/>
    <mergeCell ref="CE438:CK438"/>
    <mergeCell ref="CL438:CR438"/>
    <mergeCell ref="CS438:CY438"/>
    <mergeCell ref="BB443:BE443"/>
    <mergeCell ref="BF443:BI443"/>
    <mergeCell ref="BJ443:BP443"/>
    <mergeCell ref="BQ443:BW443"/>
    <mergeCell ref="BX443:CD443"/>
    <mergeCell ref="CE443:CK443"/>
    <mergeCell ref="CL441:CR441"/>
    <mergeCell ref="CS441:CY441"/>
    <mergeCell ref="BB442:BE442"/>
    <mergeCell ref="BF442:BI442"/>
    <mergeCell ref="BJ442:BP442"/>
    <mergeCell ref="BQ442:BW442"/>
    <mergeCell ref="BX442:CD442"/>
    <mergeCell ref="CE442:CK442"/>
    <mergeCell ref="CL442:CR442"/>
    <mergeCell ref="CS442:CY442"/>
    <mergeCell ref="BB441:BE441"/>
    <mergeCell ref="BF441:BI441"/>
    <mergeCell ref="BJ441:BP441"/>
    <mergeCell ref="BQ441:BW441"/>
    <mergeCell ref="BX441:CD441"/>
    <mergeCell ref="CE441:CK441"/>
    <mergeCell ref="BF447:BI447"/>
    <mergeCell ref="BJ447:BP447"/>
    <mergeCell ref="BQ447:BW447"/>
    <mergeCell ref="BX447:CD447"/>
    <mergeCell ref="CE447:CK447"/>
    <mergeCell ref="CL445:CR445"/>
    <mergeCell ref="CS445:CY445"/>
    <mergeCell ref="BB446:BE446"/>
    <mergeCell ref="BF446:BI446"/>
    <mergeCell ref="BJ446:BP446"/>
    <mergeCell ref="BQ446:BW446"/>
    <mergeCell ref="BX446:CD446"/>
    <mergeCell ref="CE446:CK446"/>
    <mergeCell ref="CL446:CR446"/>
    <mergeCell ref="CS446:CY446"/>
    <mergeCell ref="BB445:BE445"/>
    <mergeCell ref="BF445:BI445"/>
    <mergeCell ref="BJ445:BP445"/>
    <mergeCell ref="BQ445:BW445"/>
    <mergeCell ref="BX445:CD445"/>
    <mergeCell ref="CE445:CK445"/>
    <mergeCell ref="CL450:CR450"/>
    <mergeCell ref="CS450:CY450"/>
    <mergeCell ref="BB451:BE451"/>
    <mergeCell ref="BF451:BI451"/>
    <mergeCell ref="BJ451:BP451"/>
    <mergeCell ref="BQ451:BW451"/>
    <mergeCell ref="BX451:CD451"/>
    <mergeCell ref="BB444:BE444"/>
    <mergeCell ref="BF444:BI444"/>
    <mergeCell ref="BJ444:BP444"/>
    <mergeCell ref="BQ444:BW444"/>
    <mergeCell ref="BX444:CD444"/>
    <mergeCell ref="CE444:CK444"/>
    <mergeCell ref="CL444:CR444"/>
    <mergeCell ref="CS444:CY444"/>
    <mergeCell ref="BB449:BE449"/>
    <mergeCell ref="BF449:BI449"/>
    <mergeCell ref="BJ449:BP449"/>
    <mergeCell ref="BQ449:BW449"/>
    <mergeCell ref="BX449:CD449"/>
    <mergeCell ref="CE449:CK449"/>
    <mergeCell ref="CL447:CR447"/>
    <mergeCell ref="CS447:CY447"/>
    <mergeCell ref="BB448:BE448"/>
    <mergeCell ref="BF448:BI448"/>
    <mergeCell ref="BJ448:BP448"/>
    <mergeCell ref="BQ448:BW448"/>
    <mergeCell ref="BX448:CD448"/>
    <mergeCell ref="CE448:CK448"/>
    <mergeCell ref="CL448:CR448"/>
    <mergeCell ref="CS448:CY448"/>
    <mergeCell ref="BB447:BE447"/>
    <mergeCell ref="BB450:BE450"/>
    <mergeCell ref="BF450:BI450"/>
    <mergeCell ref="BJ450:BP450"/>
    <mergeCell ref="CL404:CY404"/>
    <mergeCell ref="CL454:CY454"/>
    <mergeCell ref="CL453:CR453"/>
    <mergeCell ref="CS453:CY453"/>
    <mergeCell ref="CE454:CK454"/>
    <mergeCell ref="BX455:CD455"/>
    <mergeCell ref="CE455:CK455"/>
    <mergeCell ref="CL455:CR455"/>
    <mergeCell ref="CS455:CY455"/>
    <mergeCell ref="CE451:CK451"/>
    <mergeCell ref="BX453:CD453"/>
    <mergeCell ref="CE453:CK453"/>
    <mergeCell ref="BJ454:BP454"/>
    <mergeCell ref="BQ454:BW454"/>
    <mergeCell ref="BQ455:BW455"/>
    <mergeCell ref="BX454:CD454"/>
    <mergeCell ref="CL451:CR451"/>
    <mergeCell ref="CS451:CY451"/>
    <mergeCell ref="BB452:BE452"/>
    <mergeCell ref="BF452:BI452"/>
    <mergeCell ref="BJ452:BP452"/>
    <mergeCell ref="BQ452:BW452"/>
    <mergeCell ref="BX452:CD452"/>
    <mergeCell ref="CE452:CK452"/>
    <mergeCell ref="CL452:CR452"/>
    <mergeCell ref="CS452:CY452"/>
    <mergeCell ref="BQ450:BW450"/>
    <mergeCell ref="BX450:CD450"/>
    <mergeCell ref="CE450:CK450"/>
    <mergeCell ref="CS460:CY460"/>
    <mergeCell ref="CL458:CR458"/>
    <mergeCell ref="CS458:CY458"/>
    <mergeCell ref="BB453:BE453"/>
    <mergeCell ref="BF453:BI453"/>
    <mergeCell ref="BJ453:BP453"/>
    <mergeCell ref="BQ453:BW453"/>
    <mergeCell ref="CS457:CY457"/>
    <mergeCell ref="BB457:CK457"/>
    <mergeCell ref="CL456:CR456"/>
    <mergeCell ref="CS456:CY456"/>
    <mergeCell ref="BB456:CK456"/>
    <mergeCell ref="BB460:CK460"/>
    <mergeCell ref="CL459:CR459"/>
    <mergeCell ref="CS459:CY459"/>
    <mergeCell ref="BB459:CK459"/>
    <mergeCell ref="BB455:BE455"/>
    <mergeCell ref="BF455:BI455"/>
    <mergeCell ref="BJ455:BP455"/>
    <mergeCell ref="BB454:BE454"/>
    <mergeCell ref="BF454:BI454"/>
    <mergeCell ref="BB462:CK462"/>
    <mergeCell ref="CL462:CR462"/>
    <mergeCell ref="CS462:CY462"/>
    <mergeCell ref="CL461:CR461"/>
    <mergeCell ref="CS461:CY461"/>
    <mergeCell ref="BB461:CK461"/>
    <mergeCell ref="BB458:CK458"/>
    <mergeCell ref="CL457:CR457"/>
    <mergeCell ref="EQ110:EY110"/>
    <mergeCell ref="GR289:GZ289"/>
    <mergeCell ref="EQ289:EY289"/>
    <mergeCell ref="CQ289:CY289"/>
    <mergeCell ref="AQ289:AY289"/>
    <mergeCell ref="AQ347:AY347"/>
    <mergeCell ref="CQ347:CY347"/>
    <mergeCell ref="FR346:FX346"/>
    <mergeCell ref="ES346:EY346"/>
    <mergeCell ref="DB345:DW345"/>
    <mergeCell ref="DX345:ED345"/>
    <mergeCell ref="GR113:GZ113"/>
    <mergeCell ref="GR173:GZ173"/>
    <mergeCell ref="ER173:EZ173"/>
    <mergeCell ref="CQ173:CY173"/>
    <mergeCell ref="AQ173:AY173"/>
    <mergeCell ref="AQ231:AY231"/>
    <mergeCell ref="CQ231:CY231"/>
    <mergeCell ref="EQ231:EY231"/>
    <mergeCell ref="GR231:GZ231"/>
    <mergeCell ref="FY230:GE230"/>
    <mergeCell ref="AQ115:AY115"/>
    <mergeCell ref="CQ115:CY115"/>
    <mergeCell ref="CL460:CR460"/>
  </mergeCells>
  <phoneticPr fontId="0" type="noConversion"/>
  <pageMargins left="0.5" right="0.25" top="0.25" bottom="0.25" header="0.5" footer="0.5"/>
  <pageSetup scale="98" pageOrder="overThenDown" orientation="portrait" verticalDpi="1200" r:id="rId1"/>
  <headerFooter alignWithMargins="0"/>
  <rowBreaks count="5" manualBreakCount="5">
    <brk id="115" min="1" max="209" man="1"/>
    <brk id="173" min="1" max="209" man="1"/>
    <brk id="231" min="1" max="209" man="1"/>
    <brk id="289" min="1" max="209" man="1"/>
    <brk id="347" min="1" max="209" man="1"/>
  </rowBreaks>
  <colBreaks count="6" manualBreakCount="6">
    <brk id="52" max="57" man="1"/>
    <brk id="52" min="58" max="404" man="1"/>
    <brk id="52" min="405" max="465" man="1"/>
    <brk id="104" max="57" man="1"/>
    <brk id="104" min="58" max="404" man="1"/>
    <brk id="157" min="58" max="404" man="1"/>
  </colBreaks>
</worksheet>
</file>

<file path=xl/worksheets/sheet4.xml><?xml version="1.0" encoding="utf-8"?>
<worksheet xmlns="http://schemas.openxmlformats.org/spreadsheetml/2006/main" xmlns:r="http://schemas.openxmlformats.org/officeDocument/2006/relationships">
  <sheetPr codeName="Sheet5"/>
  <dimension ref="A1:HB680"/>
  <sheetViews>
    <sheetView topLeftCell="FC97" zoomScale="66" zoomScaleNormal="66" zoomScaleSheetLayoutView="90" workbookViewId="0">
      <selection activeCell="HA117" sqref="HA117"/>
    </sheetView>
  </sheetViews>
  <sheetFormatPr defaultColWidth="2.625" defaultRowHeight="12.75" customHeight="1"/>
  <cols>
    <col min="1" max="53" width="2.625" style="16" customWidth="1"/>
    <col min="54" max="54" width="3.5" style="16" customWidth="1"/>
    <col min="55" max="60" width="2.625" style="16" customWidth="1"/>
    <col min="61" max="61" width="4" style="16" customWidth="1"/>
    <col min="62" max="156" width="2.625" style="16" customWidth="1"/>
    <col min="157" max="165" width="3.5" style="16" customWidth="1"/>
    <col min="166" max="207" width="2.5" style="16" customWidth="1"/>
    <col min="208" max="16384" width="2.625" style="16"/>
  </cols>
  <sheetData>
    <row r="1" spans="1:207" ht="12.75" customHeight="1">
      <c r="B1" s="498" t="str">
        <f>"BUILDING FUND ACCOUNTS COVERING THE PERIOD JULY 1, "&amp;(Help!C18)&amp;", to JUNE 30, "&amp;Help!C18+1</f>
        <v>BUILDING FUND ACCOUNTS COVERING THE PERIOD JULY 1, 2011, to JUNE 30, 2012</v>
      </c>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B1" s="498" t="str">
        <f>$B$1</f>
        <v>BUILDING FUND ACCOUNTS COVERING THE PERIOD JULY 1, 2011, to JUNE 30, 2012</v>
      </c>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DB1" s="498" t="str">
        <f>$B$1</f>
        <v>BUILDING FUND ACCOUNTS COVERING THE PERIOD JULY 1, 2011, to JUNE 30, 2012</v>
      </c>
      <c r="DC1" s="498"/>
      <c r="DD1" s="498"/>
      <c r="DE1" s="498"/>
      <c r="DF1" s="498"/>
      <c r="DG1" s="498"/>
      <c r="DH1" s="498"/>
      <c r="DI1" s="498"/>
      <c r="DJ1" s="498"/>
      <c r="DK1" s="498"/>
      <c r="DL1" s="498"/>
      <c r="DM1" s="498"/>
      <c r="DN1" s="498"/>
      <c r="DO1" s="498"/>
      <c r="DP1" s="498"/>
      <c r="DQ1" s="498"/>
      <c r="DR1" s="498"/>
      <c r="DS1" s="498"/>
      <c r="DT1" s="498"/>
      <c r="DU1" s="498"/>
      <c r="DV1" s="498"/>
      <c r="DW1" s="498"/>
      <c r="DX1" s="498"/>
      <c r="DY1" s="498"/>
      <c r="DZ1" s="498"/>
      <c r="EA1" s="498"/>
      <c r="EB1" s="498"/>
      <c r="EC1" s="498"/>
      <c r="ED1" s="498"/>
      <c r="EE1" s="498"/>
      <c r="EF1" s="498"/>
      <c r="EG1" s="498"/>
      <c r="EH1" s="498"/>
      <c r="EI1" s="498"/>
      <c r="EJ1" s="498"/>
      <c r="EK1" s="498"/>
      <c r="EL1" s="498"/>
      <c r="EM1" s="498"/>
      <c r="EN1" s="498"/>
      <c r="EO1" s="498"/>
      <c r="EP1" s="498"/>
      <c r="EQ1" s="498"/>
      <c r="ER1" s="498"/>
      <c r="ES1" s="498"/>
      <c r="ET1" s="498"/>
      <c r="EU1" s="498"/>
      <c r="EV1" s="498"/>
      <c r="EW1" s="498"/>
      <c r="EX1" s="498"/>
      <c r="EY1" s="498"/>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row>
    <row r="2" spans="1:207" ht="12.75" customHeight="1">
      <c r="B2" s="498" t="str">
        <f>"ESTIMATE OF NEEDS FOR "&amp;Help!C18+1&amp;"-"&amp;Help!C18+2</f>
        <v>ESTIMATE OF NEEDS FOR 2012-2013</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B2" s="498" t="str">
        <f>$B$2</f>
        <v>ESTIMATE OF NEEDS FOR 2012-2013</v>
      </c>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17"/>
      <c r="DB2" s="498" t="str">
        <f>$B$2</f>
        <v>ESTIMATE OF NEEDS FOR 2012-2013</v>
      </c>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8"/>
      <c r="EN2" s="498"/>
      <c r="EO2" s="498"/>
      <c r="EP2" s="498"/>
      <c r="EQ2" s="498"/>
      <c r="ER2" s="498"/>
      <c r="ES2" s="498"/>
      <c r="ET2" s="498"/>
      <c r="EU2" s="498"/>
      <c r="EV2" s="498"/>
      <c r="EW2" s="498"/>
      <c r="EX2" s="498"/>
      <c r="EY2" s="498"/>
      <c r="EZ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row>
    <row r="3" spans="1:207" ht="12.75" customHeight="1" thickBot="1">
      <c r="A3" s="20"/>
      <c r="B3" s="21" t="s">
        <v>762</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0"/>
      <c r="AJ3" s="20"/>
      <c r="AK3" s="20"/>
      <c r="AL3" s="20"/>
      <c r="AM3" s="20"/>
      <c r="AN3" s="20"/>
      <c r="AO3" s="20"/>
      <c r="AP3" s="20"/>
      <c r="AQ3" s="20"/>
      <c r="AR3" s="20"/>
      <c r="AS3" s="20"/>
      <c r="AT3" s="20"/>
      <c r="AU3" s="20"/>
      <c r="AV3" s="20"/>
      <c r="AW3" s="20"/>
      <c r="AX3" s="20"/>
      <c r="AY3" s="18" t="s">
        <v>31</v>
      </c>
      <c r="AZ3" s="20"/>
      <c r="BB3" s="16" t="s">
        <v>762</v>
      </c>
      <c r="CX3" s="712">
        <v>2</v>
      </c>
      <c r="CY3" s="712"/>
      <c r="EY3" s="18" t="s">
        <v>23</v>
      </c>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8"/>
    </row>
    <row r="4" spans="1:207" ht="12.75" customHeight="1" thickTop="1" thickBot="1">
      <c r="A4" s="20"/>
      <c r="B4" s="22" t="str">
        <f>"Schedule 1, Current Balance Sheet - June 30, "&amp;Help!C18+1</f>
        <v>Schedule 1, Current Balance Sheet - June 30, 2012</v>
      </c>
      <c r="C4" s="23"/>
      <c r="D4" s="23"/>
      <c r="E4" s="23"/>
      <c r="F4" s="23"/>
      <c r="G4" s="23"/>
      <c r="H4" s="23"/>
      <c r="I4" s="23"/>
      <c r="J4" s="23"/>
      <c r="K4" s="23"/>
      <c r="L4" s="23"/>
      <c r="M4" s="23"/>
      <c r="N4" s="23"/>
      <c r="O4" s="23"/>
      <c r="P4" s="23"/>
      <c r="Q4" s="23"/>
      <c r="R4" s="23"/>
      <c r="S4" s="23"/>
      <c r="T4" s="23"/>
      <c r="U4" s="24"/>
      <c r="V4" s="24"/>
      <c r="W4" s="24"/>
      <c r="X4" s="24"/>
      <c r="Y4" s="23"/>
      <c r="Z4" s="23"/>
      <c r="AA4" s="23"/>
      <c r="AB4" s="23"/>
      <c r="AC4" s="23"/>
      <c r="AD4" s="23"/>
      <c r="AE4" s="23"/>
      <c r="AF4" s="23"/>
      <c r="AG4" s="23"/>
      <c r="AH4" s="23"/>
      <c r="AI4" s="25"/>
      <c r="AJ4" s="25"/>
      <c r="AK4" s="25"/>
      <c r="AL4" s="25"/>
      <c r="AM4" s="25"/>
      <c r="AN4" s="25"/>
      <c r="AO4" s="25"/>
      <c r="AP4" s="25"/>
      <c r="AQ4" s="25"/>
      <c r="AR4" s="25"/>
      <c r="AS4" s="25"/>
      <c r="AT4" s="25"/>
      <c r="AU4" s="25"/>
      <c r="AV4" s="25"/>
      <c r="AW4" s="25"/>
      <c r="AX4" s="25"/>
      <c r="AY4" s="25"/>
      <c r="AZ4" s="26"/>
      <c r="BB4" s="499" t="s">
        <v>67</v>
      </c>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632"/>
      <c r="CZ4" s="103"/>
      <c r="DB4" s="466"/>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70"/>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row>
    <row r="5" spans="1:207" ht="12.75" customHeight="1" thickTop="1" thickBot="1">
      <c r="A5" s="20"/>
      <c r="B5" s="28"/>
      <c r="C5" s="24"/>
      <c r="D5" s="24"/>
      <c r="E5" s="24"/>
      <c r="F5" s="24"/>
      <c r="G5" s="29"/>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30"/>
      <c r="AJ5" s="30"/>
      <c r="AK5" s="30"/>
      <c r="AL5" s="30"/>
      <c r="AM5" s="30"/>
      <c r="AN5" s="30"/>
      <c r="AO5" s="30"/>
      <c r="AP5" s="30"/>
      <c r="AQ5" s="30"/>
      <c r="AR5" s="592" t="s">
        <v>32</v>
      </c>
      <c r="AS5" s="581"/>
      <c r="AT5" s="581"/>
      <c r="AU5" s="581"/>
      <c r="AV5" s="581"/>
      <c r="AW5" s="581"/>
      <c r="AX5" s="581"/>
      <c r="AY5" s="581"/>
      <c r="AZ5" s="582"/>
      <c r="BB5" s="656" t="s">
        <v>72</v>
      </c>
      <c r="BC5" s="657"/>
      <c r="BD5" s="657"/>
      <c r="BE5" s="657"/>
      <c r="BF5" s="657"/>
      <c r="BG5" s="657"/>
      <c r="BH5" s="657"/>
      <c r="BI5" s="657"/>
      <c r="BJ5" s="657"/>
      <c r="BK5" s="657"/>
      <c r="BL5" s="657"/>
      <c r="BM5" s="657"/>
      <c r="BN5" s="657"/>
      <c r="BO5" s="657"/>
      <c r="BP5" s="657"/>
      <c r="BQ5" s="657"/>
      <c r="BR5" s="657"/>
      <c r="BS5" s="657"/>
      <c r="BT5" s="657"/>
      <c r="BU5" s="657"/>
      <c r="BV5" s="657"/>
      <c r="BW5" s="657"/>
      <c r="BX5" s="657"/>
      <c r="BY5" s="657"/>
      <c r="BZ5" s="657"/>
      <c r="CA5" s="657"/>
      <c r="CB5" s="657"/>
      <c r="CC5" s="657"/>
      <c r="CD5" s="657"/>
      <c r="CE5" s="657"/>
      <c r="CF5" s="657"/>
      <c r="CG5" s="658"/>
      <c r="CH5" s="441" t="str">
        <f>(Help!C18)&amp;"-"&amp;(Help!C18+1)&amp;" ACCOUNT"</f>
        <v>2011-2012 ACCOUNT</v>
      </c>
      <c r="CI5" s="442"/>
      <c r="CJ5" s="442"/>
      <c r="CK5" s="442"/>
      <c r="CL5" s="442"/>
      <c r="CM5" s="442"/>
      <c r="CN5" s="442"/>
      <c r="CO5" s="442"/>
      <c r="CP5" s="442"/>
      <c r="CQ5" s="442"/>
      <c r="CR5" s="442"/>
      <c r="CS5" s="442"/>
      <c r="CT5" s="442"/>
      <c r="CU5" s="442"/>
      <c r="CV5" s="442"/>
      <c r="CW5" s="442"/>
      <c r="CX5" s="442"/>
      <c r="CY5" s="461"/>
      <c r="CZ5" s="103"/>
      <c r="DB5" s="441" t="str">
        <f>Help!C18&amp;"-"&amp;Help!C18+1&amp;" ACCOUNT"</f>
        <v>2011-2012 ACCOUNT</v>
      </c>
      <c r="DC5" s="442"/>
      <c r="DD5" s="442"/>
      <c r="DE5" s="442"/>
      <c r="DF5" s="442"/>
      <c r="DG5" s="442"/>
      <c r="DH5" s="442"/>
      <c r="DI5" s="442"/>
      <c r="DJ5" s="442"/>
      <c r="DK5" s="461"/>
      <c r="DL5" s="531" t="s">
        <v>123</v>
      </c>
      <c r="DM5" s="532"/>
      <c r="DN5" s="532"/>
      <c r="DO5" s="532"/>
      <c r="DP5" s="532"/>
      <c r="DQ5" s="532"/>
      <c r="DR5" s="532"/>
      <c r="DS5" s="532"/>
      <c r="DT5" s="532"/>
      <c r="DU5" s="533"/>
      <c r="DV5" s="441" t="str">
        <f>Help!C18+1&amp;"-"&amp;Help!C18+2&amp;" ACCOUNT"</f>
        <v>2012-2013 ACCOUNT</v>
      </c>
      <c r="DW5" s="442"/>
      <c r="DX5" s="442"/>
      <c r="DY5" s="442"/>
      <c r="DZ5" s="442"/>
      <c r="EA5" s="442"/>
      <c r="EB5" s="442"/>
      <c r="EC5" s="442"/>
      <c r="ED5" s="442"/>
      <c r="EE5" s="442"/>
      <c r="EF5" s="442"/>
      <c r="EG5" s="442"/>
      <c r="EH5" s="442"/>
      <c r="EI5" s="442"/>
      <c r="EJ5" s="442"/>
      <c r="EK5" s="442"/>
      <c r="EL5" s="442"/>
      <c r="EM5" s="442"/>
      <c r="EN5" s="442"/>
      <c r="EO5" s="442"/>
      <c r="EP5" s="442"/>
      <c r="EQ5" s="442"/>
      <c r="ER5" s="442"/>
      <c r="ES5" s="442"/>
      <c r="ET5" s="442"/>
      <c r="EU5" s="442"/>
      <c r="EV5" s="442"/>
      <c r="EW5" s="442"/>
      <c r="EX5" s="442"/>
      <c r="EY5" s="461"/>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row>
    <row r="6" spans="1:207" ht="12.75" customHeight="1" thickTop="1">
      <c r="A6" s="20"/>
      <c r="B6" s="34" t="s">
        <v>33</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18"/>
      <c r="AJ6" s="18"/>
      <c r="AK6" s="18"/>
      <c r="AL6" s="18"/>
      <c r="AM6" s="18"/>
      <c r="AN6" s="18"/>
      <c r="AO6" s="18"/>
      <c r="AP6" s="18"/>
      <c r="AQ6" s="18"/>
      <c r="AR6" s="621">
        <f>AQ78-AR8</f>
        <v>0</v>
      </c>
      <c r="AS6" s="477"/>
      <c r="AT6" s="477"/>
      <c r="AU6" s="477"/>
      <c r="AV6" s="477"/>
      <c r="AW6" s="477"/>
      <c r="AX6" s="477"/>
      <c r="AY6" s="477"/>
      <c r="AZ6" s="622"/>
      <c r="BB6" s="629"/>
      <c r="BC6" s="630"/>
      <c r="BD6" s="630"/>
      <c r="BE6" s="630"/>
      <c r="BF6" s="630"/>
      <c r="BG6" s="630"/>
      <c r="BH6" s="630"/>
      <c r="BI6" s="630"/>
      <c r="BJ6" s="630"/>
      <c r="BK6" s="630"/>
      <c r="BL6" s="630"/>
      <c r="BM6" s="630"/>
      <c r="BN6" s="630"/>
      <c r="BO6" s="630"/>
      <c r="BP6" s="630"/>
      <c r="BQ6" s="630"/>
      <c r="BR6" s="630"/>
      <c r="BS6" s="630"/>
      <c r="BT6" s="630"/>
      <c r="BU6" s="630"/>
      <c r="BV6" s="630"/>
      <c r="BW6" s="630"/>
      <c r="BX6" s="630"/>
      <c r="BY6" s="630"/>
      <c r="BZ6" s="630"/>
      <c r="CA6" s="630"/>
      <c r="CB6" s="630"/>
      <c r="CC6" s="630"/>
      <c r="CD6" s="630"/>
      <c r="CE6" s="630"/>
      <c r="CF6" s="630"/>
      <c r="CG6" s="631"/>
      <c r="CH6" s="442" t="s">
        <v>68</v>
      </c>
      <c r="CI6" s="442"/>
      <c r="CJ6" s="442"/>
      <c r="CK6" s="442"/>
      <c r="CL6" s="442"/>
      <c r="CM6" s="442"/>
      <c r="CN6" s="442"/>
      <c r="CO6" s="442"/>
      <c r="CP6" s="443"/>
      <c r="CQ6" s="444" t="s">
        <v>69</v>
      </c>
      <c r="CR6" s="442"/>
      <c r="CS6" s="442"/>
      <c r="CT6" s="442"/>
      <c r="CU6" s="442"/>
      <c r="CV6" s="442"/>
      <c r="CW6" s="442"/>
      <c r="CX6" s="442"/>
      <c r="CY6" s="461"/>
      <c r="CZ6" s="103"/>
      <c r="DB6" s="534" t="s">
        <v>121</v>
      </c>
      <c r="DC6" s="529"/>
      <c r="DD6" s="529"/>
      <c r="DE6" s="529"/>
      <c r="DF6" s="529"/>
      <c r="DG6" s="529"/>
      <c r="DH6" s="529"/>
      <c r="DI6" s="529"/>
      <c r="DJ6" s="529"/>
      <c r="DK6" s="444"/>
      <c r="DL6" s="608" t="s">
        <v>124</v>
      </c>
      <c r="DM6" s="609"/>
      <c r="DN6" s="609"/>
      <c r="DO6" s="609"/>
      <c r="DP6" s="609"/>
      <c r="DQ6" s="609"/>
      <c r="DR6" s="609"/>
      <c r="DS6" s="609"/>
      <c r="DT6" s="609"/>
      <c r="DU6" s="610"/>
      <c r="DV6" s="443" t="s">
        <v>126</v>
      </c>
      <c r="DW6" s="529"/>
      <c r="DX6" s="529"/>
      <c r="DY6" s="529"/>
      <c r="DZ6" s="529"/>
      <c r="EA6" s="529"/>
      <c r="EB6" s="529"/>
      <c r="EC6" s="529"/>
      <c r="ED6" s="529"/>
      <c r="EE6" s="529"/>
      <c r="EF6" s="529" t="s">
        <v>128</v>
      </c>
      <c r="EG6" s="529"/>
      <c r="EH6" s="529"/>
      <c r="EI6" s="529"/>
      <c r="EJ6" s="529"/>
      <c r="EK6" s="529"/>
      <c r="EL6" s="529"/>
      <c r="EM6" s="529"/>
      <c r="EN6" s="529"/>
      <c r="EO6" s="529"/>
      <c r="EP6" s="529" t="s">
        <v>130</v>
      </c>
      <c r="EQ6" s="529"/>
      <c r="ER6" s="529"/>
      <c r="ES6" s="529"/>
      <c r="ET6" s="529"/>
      <c r="EU6" s="529"/>
      <c r="EV6" s="529"/>
      <c r="EW6" s="529"/>
      <c r="EX6" s="529"/>
      <c r="EY6" s="530"/>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row>
    <row r="7" spans="1:207" ht="12.75" customHeight="1" thickBot="1">
      <c r="A7" s="20"/>
      <c r="B7" s="37" t="str">
        <f>"Cash Balance June 30, "&amp;(Help!C18)+1</f>
        <v>Cash Balance June 30, 2012</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9"/>
      <c r="AJ7" s="39"/>
      <c r="AK7" s="39"/>
      <c r="AL7" s="39"/>
      <c r="AM7" s="39"/>
      <c r="AN7" s="39"/>
      <c r="AO7" s="39"/>
      <c r="AP7" s="39"/>
      <c r="AQ7" s="39"/>
      <c r="AR7" s="623"/>
      <c r="AS7" s="624"/>
      <c r="AT7" s="624"/>
      <c r="AU7" s="624"/>
      <c r="AV7" s="624"/>
      <c r="AW7" s="624"/>
      <c r="AX7" s="624"/>
      <c r="AY7" s="624"/>
      <c r="AZ7" s="625"/>
      <c r="BB7" s="659"/>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1"/>
      <c r="CH7" s="560" t="s">
        <v>70</v>
      </c>
      <c r="CI7" s="457"/>
      <c r="CJ7" s="457"/>
      <c r="CK7" s="457"/>
      <c r="CL7" s="457"/>
      <c r="CM7" s="457"/>
      <c r="CN7" s="457"/>
      <c r="CO7" s="457"/>
      <c r="CP7" s="458"/>
      <c r="CQ7" s="456" t="s">
        <v>71</v>
      </c>
      <c r="CR7" s="457"/>
      <c r="CS7" s="457"/>
      <c r="CT7" s="457"/>
      <c r="CU7" s="457"/>
      <c r="CV7" s="457"/>
      <c r="CW7" s="457"/>
      <c r="CX7" s="457"/>
      <c r="CY7" s="459"/>
      <c r="CZ7" s="103"/>
      <c r="DB7" s="601" t="s">
        <v>122</v>
      </c>
      <c r="DC7" s="603"/>
      <c r="DD7" s="603"/>
      <c r="DE7" s="603"/>
      <c r="DF7" s="603"/>
      <c r="DG7" s="603"/>
      <c r="DH7" s="603"/>
      <c r="DI7" s="603"/>
      <c r="DJ7" s="603"/>
      <c r="DK7" s="604"/>
      <c r="DL7" s="605" t="s">
        <v>125</v>
      </c>
      <c r="DM7" s="606"/>
      <c r="DN7" s="606"/>
      <c r="DO7" s="606"/>
      <c r="DP7" s="606"/>
      <c r="DQ7" s="606"/>
      <c r="DR7" s="606"/>
      <c r="DS7" s="606"/>
      <c r="DT7" s="606"/>
      <c r="DU7" s="607"/>
      <c r="DV7" s="601" t="s">
        <v>127</v>
      </c>
      <c r="DW7" s="603"/>
      <c r="DX7" s="603"/>
      <c r="DY7" s="603"/>
      <c r="DZ7" s="603"/>
      <c r="EA7" s="603"/>
      <c r="EB7" s="603"/>
      <c r="EC7" s="603"/>
      <c r="ED7" s="603"/>
      <c r="EE7" s="603"/>
      <c r="EF7" s="603" t="s">
        <v>129</v>
      </c>
      <c r="EG7" s="603"/>
      <c r="EH7" s="603"/>
      <c r="EI7" s="603"/>
      <c r="EJ7" s="603"/>
      <c r="EK7" s="603"/>
      <c r="EL7" s="603"/>
      <c r="EM7" s="603"/>
      <c r="EN7" s="603"/>
      <c r="EO7" s="603"/>
      <c r="EP7" s="603" t="s">
        <v>131</v>
      </c>
      <c r="EQ7" s="603"/>
      <c r="ER7" s="603"/>
      <c r="ES7" s="603"/>
      <c r="ET7" s="603"/>
      <c r="EU7" s="603"/>
      <c r="EV7" s="603"/>
      <c r="EW7" s="603"/>
      <c r="EX7" s="603"/>
      <c r="EY7" s="604"/>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row>
    <row r="8" spans="1:207" ht="12.75" customHeight="1" thickTop="1">
      <c r="A8" s="20"/>
      <c r="B8" s="43"/>
      <c r="C8" s="44"/>
      <c r="D8" s="44"/>
      <c r="E8" s="44" t="s">
        <v>34</v>
      </c>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5"/>
      <c r="AJ8" s="45"/>
      <c r="AK8" s="45"/>
      <c r="AL8" s="45"/>
      <c r="AM8" s="45"/>
      <c r="AN8" s="45"/>
      <c r="AO8" s="45"/>
      <c r="AP8" s="45"/>
      <c r="AQ8" s="45"/>
      <c r="AR8" s="626">
        <f>CS113</f>
        <v>0</v>
      </c>
      <c r="AS8" s="627"/>
      <c r="AT8" s="627"/>
      <c r="AU8" s="627"/>
      <c r="AV8" s="627"/>
      <c r="AW8" s="627"/>
      <c r="AX8" s="627"/>
      <c r="AY8" s="627"/>
      <c r="AZ8" s="628"/>
      <c r="BB8" s="508" t="s">
        <v>73</v>
      </c>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10"/>
      <c r="CH8" s="653"/>
      <c r="CI8" s="654"/>
      <c r="CJ8" s="654"/>
      <c r="CK8" s="654"/>
      <c r="CL8" s="654"/>
      <c r="CM8" s="654"/>
      <c r="CN8" s="654"/>
      <c r="CO8" s="654"/>
      <c r="CP8" s="655"/>
      <c r="CQ8" s="653"/>
      <c r="CR8" s="654"/>
      <c r="CS8" s="654"/>
      <c r="CT8" s="654"/>
      <c r="CU8" s="654"/>
      <c r="CV8" s="654"/>
      <c r="CW8" s="654"/>
      <c r="CX8" s="654"/>
      <c r="CY8" s="655"/>
      <c r="CZ8" s="103"/>
      <c r="DB8" s="478"/>
      <c r="DC8" s="478"/>
      <c r="DD8" s="478"/>
      <c r="DE8" s="478"/>
      <c r="DF8" s="478"/>
      <c r="DG8" s="478"/>
      <c r="DH8" s="478"/>
      <c r="DI8" s="478"/>
      <c r="DJ8" s="478"/>
      <c r="DK8" s="478"/>
      <c r="DL8" s="478"/>
      <c r="DM8" s="478"/>
      <c r="DN8" s="478"/>
      <c r="DO8" s="478"/>
      <c r="DP8" s="478"/>
      <c r="DQ8" s="478"/>
      <c r="DR8" s="478"/>
      <c r="DS8" s="478"/>
      <c r="DT8" s="478"/>
      <c r="DU8" s="478"/>
      <c r="DV8" s="478"/>
      <c r="DW8" s="478"/>
      <c r="DX8" s="478"/>
      <c r="DY8" s="478"/>
      <c r="DZ8" s="478"/>
      <c r="EA8" s="478"/>
      <c r="EB8" s="478"/>
      <c r="EC8" s="478"/>
      <c r="ED8" s="478"/>
      <c r="EE8" s="478"/>
      <c r="EF8" s="478"/>
      <c r="EG8" s="478"/>
      <c r="EH8" s="478"/>
      <c r="EI8" s="478"/>
      <c r="EJ8" s="478"/>
      <c r="EK8" s="478"/>
      <c r="EL8" s="478"/>
      <c r="EM8" s="478"/>
      <c r="EN8" s="478"/>
      <c r="EO8" s="478"/>
      <c r="EP8" s="478"/>
      <c r="EQ8" s="478"/>
      <c r="ER8" s="478"/>
      <c r="ES8" s="478"/>
      <c r="ET8" s="478"/>
      <c r="EU8" s="478"/>
      <c r="EV8" s="478"/>
      <c r="EW8" s="478"/>
      <c r="EX8" s="478"/>
      <c r="EY8" s="478"/>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row>
    <row r="9" spans="1:207" ht="12.75" customHeight="1" thickBot="1">
      <c r="A9" s="20"/>
      <c r="B9" s="48"/>
      <c r="C9" s="49"/>
      <c r="D9" s="49"/>
      <c r="E9" s="49"/>
      <c r="F9" s="49"/>
      <c r="G9" s="49" t="s">
        <v>35</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50"/>
      <c r="AJ9" s="50"/>
      <c r="AK9" s="50"/>
      <c r="AL9" s="50"/>
      <c r="AM9" s="50"/>
      <c r="AN9" s="50"/>
      <c r="AO9" s="50"/>
      <c r="AP9" s="50"/>
      <c r="AQ9" s="50"/>
      <c r="AR9" s="637">
        <f>AR6+AR8</f>
        <v>0</v>
      </c>
      <c r="AS9" s="638"/>
      <c r="AT9" s="638"/>
      <c r="AU9" s="638"/>
      <c r="AV9" s="638"/>
      <c r="AW9" s="638"/>
      <c r="AX9" s="638"/>
      <c r="AY9" s="638"/>
      <c r="AZ9" s="639"/>
      <c r="BB9" s="543" t="s">
        <v>763</v>
      </c>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5"/>
      <c r="CH9" s="614">
        <v>0</v>
      </c>
      <c r="CI9" s="615"/>
      <c r="CJ9" s="615"/>
      <c r="CK9" s="615"/>
      <c r="CL9" s="615"/>
      <c r="CM9" s="615"/>
      <c r="CN9" s="615"/>
      <c r="CO9" s="615"/>
      <c r="CP9" s="616"/>
      <c r="CQ9" s="614">
        <v>0</v>
      </c>
      <c r="CR9" s="615"/>
      <c r="CS9" s="615"/>
      <c r="CT9" s="615"/>
      <c r="CU9" s="615"/>
      <c r="CV9" s="615"/>
      <c r="CW9" s="615"/>
      <c r="CX9" s="615"/>
      <c r="CY9" s="616"/>
      <c r="CZ9" s="104"/>
      <c r="DA9" s="92"/>
      <c r="DB9" s="479">
        <f>CQ9-CH9</f>
        <v>0</v>
      </c>
      <c r="DC9" s="479"/>
      <c r="DD9" s="479"/>
      <c r="DE9" s="479"/>
      <c r="DF9" s="479"/>
      <c r="DG9" s="479"/>
      <c r="DH9" s="479"/>
      <c r="DI9" s="479"/>
      <c r="DJ9" s="479"/>
      <c r="DK9" s="479"/>
      <c r="DL9" s="590">
        <f>IF(CQ9=0,0.9,IF(EF9=0,0,EF9/CQ9))</f>
        <v>0.9</v>
      </c>
      <c r="DM9" s="590"/>
      <c r="DN9" s="590"/>
      <c r="DO9" s="590"/>
      <c r="DP9" s="590"/>
      <c r="DQ9" s="590"/>
      <c r="DR9" s="590"/>
      <c r="DS9" s="590"/>
      <c r="DT9" s="590"/>
      <c r="DU9" s="590"/>
      <c r="DV9" s="451">
        <v>0</v>
      </c>
      <c r="DW9" s="451"/>
      <c r="DX9" s="451"/>
      <c r="DY9" s="451"/>
      <c r="DZ9" s="451"/>
      <c r="EA9" s="451"/>
      <c r="EB9" s="451"/>
      <c r="EC9" s="451"/>
      <c r="ED9" s="451"/>
      <c r="EE9" s="451"/>
      <c r="EF9" s="451">
        <v>0</v>
      </c>
      <c r="EG9" s="451"/>
      <c r="EH9" s="451"/>
      <c r="EI9" s="451"/>
      <c r="EJ9" s="451"/>
      <c r="EK9" s="451"/>
      <c r="EL9" s="451"/>
      <c r="EM9" s="451"/>
      <c r="EN9" s="451"/>
      <c r="EO9" s="451"/>
      <c r="EP9" s="480">
        <f>EF9</f>
        <v>0</v>
      </c>
      <c r="EQ9" s="480"/>
      <c r="ER9" s="480"/>
      <c r="ES9" s="480"/>
      <c r="ET9" s="480"/>
      <c r="EU9" s="480"/>
      <c r="EV9" s="480"/>
      <c r="EW9" s="480"/>
      <c r="EX9" s="480"/>
      <c r="EY9" s="480"/>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row>
    <row r="10" spans="1:207" ht="12.75" customHeight="1" thickTop="1">
      <c r="A10" s="20"/>
      <c r="B10" s="22" t="s">
        <v>36</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5"/>
      <c r="AJ10" s="35"/>
      <c r="AK10" s="35"/>
      <c r="AL10" s="35"/>
      <c r="AM10" s="35"/>
      <c r="AN10" s="35"/>
      <c r="AO10" s="35"/>
      <c r="AP10" s="35"/>
      <c r="AQ10" s="36"/>
      <c r="AR10" s="621">
        <f>AQ79</f>
        <v>0</v>
      </c>
      <c r="AS10" s="477"/>
      <c r="AT10" s="477"/>
      <c r="AU10" s="477"/>
      <c r="AV10" s="477"/>
      <c r="AW10" s="477"/>
      <c r="AX10" s="477"/>
      <c r="AY10" s="477"/>
      <c r="AZ10" s="622"/>
      <c r="BB10" s="543" t="s">
        <v>764</v>
      </c>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5"/>
      <c r="CH10" s="614">
        <v>0</v>
      </c>
      <c r="CI10" s="615"/>
      <c r="CJ10" s="615"/>
      <c r="CK10" s="615"/>
      <c r="CL10" s="615"/>
      <c r="CM10" s="615"/>
      <c r="CN10" s="615"/>
      <c r="CO10" s="615"/>
      <c r="CP10" s="616"/>
      <c r="CQ10" s="614">
        <v>0</v>
      </c>
      <c r="CR10" s="615"/>
      <c r="CS10" s="615"/>
      <c r="CT10" s="615"/>
      <c r="CU10" s="615"/>
      <c r="CV10" s="615"/>
      <c r="CW10" s="615"/>
      <c r="CX10" s="615"/>
      <c r="CY10" s="616"/>
      <c r="CZ10" s="104"/>
      <c r="DA10" s="92"/>
      <c r="DB10" s="479">
        <f>CQ10-CH10</f>
        <v>0</v>
      </c>
      <c r="DC10" s="479"/>
      <c r="DD10" s="479"/>
      <c r="DE10" s="479"/>
      <c r="DF10" s="479"/>
      <c r="DG10" s="479"/>
      <c r="DH10" s="479"/>
      <c r="DI10" s="479"/>
      <c r="DJ10" s="479"/>
      <c r="DK10" s="479"/>
      <c r="DL10" s="590">
        <f>IF(CQ10=0,0.9,IF(EF10=0,0,EF10/CQ10))</f>
        <v>0.9</v>
      </c>
      <c r="DM10" s="590"/>
      <c r="DN10" s="590"/>
      <c r="DO10" s="590"/>
      <c r="DP10" s="590"/>
      <c r="DQ10" s="590"/>
      <c r="DR10" s="590"/>
      <c r="DS10" s="590"/>
      <c r="DT10" s="590"/>
      <c r="DU10" s="590"/>
      <c r="DV10" s="451">
        <v>0</v>
      </c>
      <c r="DW10" s="451"/>
      <c r="DX10" s="451"/>
      <c r="DY10" s="451"/>
      <c r="DZ10" s="451"/>
      <c r="EA10" s="451"/>
      <c r="EB10" s="451"/>
      <c r="EC10" s="451"/>
      <c r="ED10" s="451"/>
      <c r="EE10" s="451"/>
      <c r="EF10" s="451">
        <v>0</v>
      </c>
      <c r="EG10" s="451"/>
      <c r="EH10" s="451"/>
      <c r="EI10" s="451"/>
      <c r="EJ10" s="451"/>
      <c r="EK10" s="451"/>
      <c r="EL10" s="451"/>
      <c r="EM10" s="451"/>
      <c r="EN10" s="451"/>
      <c r="EO10" s="451"/>
      <c r="EP10" s="480">
        <f>EF10</f>
        <v>0</v>
      </c>
      <c r="EQ10" s="480"/>
      <c r="ER10" s="480"/>
      <c r="ES10" s="480"/>
      <c r="ET10" s="480"/>
      <c r="EU10" s="480"/>
      <c r="EV10" s="480"/>
      <c r="EW10" s="480"/>
      <c r="EX10" s="480"/>
      <c r="EY10" s="480"/>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row>
    <row r="11" spans="1:207" ht="12.75" customHeight="1" thickBot="1">
      <c r="A11" s="20"/>
      <c r="B11" s="37" t="s">
        <v>37</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9"/>
      <c r="AJ11" s="39"/>
      <c r="AK11" s="39"/>
      <c r="AL11" s="39"/>
      <c r="AM11" s="39"/>
      <c r="AN11" s="39"/>
      <c r="AO11" s="39"/>
      <c r="AP11" s="39"/>
      <c r="AQ11" s="40"/>
      <c r="AR11" s="623"/>
      <c r="AS11" s="624"/>
      <c r="AT11" s="624"/>
      <c r="AU11" s="624"/>
      <c r="AV11" s="624"/>
      <c r="AW11" s="624"/>
      <c r="AX11" s="624"/>
      <c r="AY11" s="624"/>
      <c r="AZ11" s="625"/>
      <c r="BB11" s="61"/>
      <c r="BC11" s="1"/>
      <c r="BD11" s="1"/>
      <c r="BE11" s="1"/>
      <c r="BF11" s="1" t="s">
        <v>75</v>
      </c>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66"/>
      <c r="CH11" s="601">
        <f>SUM(CH9:CP10)</f>
        <v>0</v>
      </c>
      <c r="CI11" s="603"/>
      <c r="CJ11" s="603"/>
      <c r="CK11" s="603"/>
      <c r="CL11" s="603"/>
      <c r="CM11" s="603"/>
      <c r="CN11" s="603"/>
      <c r="CO11" s="603"/>
      <c r="CP11" s="604"/>
      <c r="CQ11" s="601">
        <f>SUM(CQ9:CY10)</f>
        <v>0</v>
      </c>
      <c r="CR11" s="603"/>
      <c r="CS11" s="603"/>
      <c r="CT11" s="603"/>
      <c r="CU11" s="603"/>
      <c r="CV11" s="603"/>
      <c r="CW11" s="603"/>
      <c r="CX11" s="603"/>
      <c r="CY11" s="604"/>
      <c r="CZ11" s="103"/>
      <c r="DB11" s="481">
        <f>SUM(DB9:DK10)</f>
        <v>0</v>
      </c>
      <c r="DC11" s="481"/>
      <c r="DD11" s="481"/>
      <c r="DE11" s="481"/>
      <c r="DF11" s="481"/>
      <c r="DG11" s="481"/>
      <c r="DH11" s="481"/>
      <c r="DI11" s="481"/>
      <c r="DJ11" s="481"/>
      <c r="DK11" s="481"/>
      <c r="DL11" s="677"/>
      <c r="DM11" s="677"/>
      <c r="DN11" s="677"/>
      <c r="DO11" s="677"/>
      <c r="DP11" s="677"/>
      <c r="DQ11" s="677"/>
      <c r="DR11" s="677"/>
      <c r="DS11" s="677"/>
      <c r="DT11" s="677"/>
      <c r="DU11" s="677"/>
      <c r="DV11" s="481">
        <f>SUM(DV9:EE10)</f>
        <v>0</v>
      </c>
      <c r="DW11" s="481"/>
      <c r="DX11" s="481"/>
      <c r="DY11" s="481"/>
      <c r="DZ11" s="481"/>
      <c r="EA11" s="481"/>
      <c r="EB11" s="481"/>
      <c r="EC11" s="481"/>
      <c r="ED11" s="481"/>
      <c r="EE11" s="481"/>
      <c r="EF11" s="481">
        <f>SUM(EF9:EO10)</f>
        <v>0</v>
      </c>
      <c r="EG11" s="481"/>
      <c r="EH11" s="481"/>
      <c r="EI11" s="481"/>
      <c r="EJ11" s="481"/>
      <c r="EK11" s="481"/>
      <c r="EL11" s="481"/>
      <c r="EM11" s="481"/>
      <c r="EN11" s="481"/>
      <c r="EO11" s="481"/>
      <c r="EP11" s="481">
        <f>SUM(EP9:EY10)</f>
        <v>0</v>
      </c>
      <c r="EQ11" s="481"/>
      <c r="ER11" s="481"/>
      <c r="ES11" s="481"/>
      <c r="ET11" s="481"/>
      <c r="EU11" s="481"/>
      <c r="EV11" s="481"/>
      <c r="EW11" s="481"/>
      <c r="EX11" s="481"/>
      <c r="EY11" s="481"/>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row>
    <row r="12" spans="1:207" ht="12.75" customHeight="1" thickTop="1">
      <c r="A12" s="20"/>
      <c r="B12" s="43" t="s">
        <v>38</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c r="AJ12" s="45"/>
      <c r="AK12" s="45"/>
      <c r="AL12" s="45"/>
      <c r="AM12" s="45"/>
      <c r="AN12" s="45"/>
      <c r="AO12" s="45"/>
      <c r="AP12" s="45"/>
      <c r="AQ12" s="47"/>
      <c r="AR12" s="626">
        <f>AQ80</f>
        <v>0</v>
      </c>
      <c r="AS12" s="627"/>
      <c r="AT12" s="627"/>
      <c r="AU12" s="627"/>
      <c r="AV12" s="627"/>
      <c r="AW12" s="627"/>
      <c r="AX12" s="627"/>
      <c r="AY12" s="627"/>
      <c r="AZ12" s="628"/>
      <c r="BB12" s="547" t="s">
        <v>765</v>
      </c>
      <c r="BC12" s="548"/>
      <c r="BD12" s="548"/>
      <c r="BE12" s="548"/>
      <c r="BF12" s="548"/>
      <c r="BG12" s="548"/>
      <c r="BH12" s="548"/>
      <c r="BI12" s="548"/>
      <c r="BJ12" s="548"/>
      <c r="BK12" s="548"/>
      <c r="BL12" s="548"/>
      <c r="BM12" s="548"/>
      <c r="BN12" s="548"/>
      <c r="BO12" s="548"/>
      <c r="BP12" s="548"/>
      <c r="BQ12" s="548"/>
      <c r="BR12" s="548"/>
      <c r="BS12" s="548"/>
      <c r="BT12" s="548"/>
      <c r="BU12" s="548"/>
      <c r="BV12" s="548"/>
      <c r="BW12" s="548"/>
      <c r="BX12" s="548"/>
      <c r="BY12" s="548"/>
      <c r="BZ12" s="548"/>
      <c r="CA12" s="548"/>
      <c r="CB12" s="548"/>
      <c r="CC12" s="548"/>
      <c r="CD12" s="548"/>
      <c r="CE12" s="548"/>
      <c r="CF12" s="548"/>
      <c r="CG12" s="549"/>
      <c r="CH12" s="678"/>
      <c r="CI12" s="679"/>
      <c r="CJ12" s="679"/>
      <c r="CK12" s="679"/>
      <c r="CL12" s="679"/>
      <c r="CM12" s="679"/>
      <c r="CN12" s="679"/>
      <c r="CO12" s="679"/>
      <c r="CP12" s="680"/>
      <c r="CQ12" s="678"/>
      <c r="CR12" s="679"/>
      <c r="CS12" s="679"/>
      <c r="CT12" s="679"/>
      <c r="CU12" s="679"/>
      <c r="CV12" s="679"/>
      <c r="CW12" s="679"/>
      <c r="CX12" s="679"/>
      <c r="CY12" s="680"/>
      <c r="CZ12" s="103"/>
      <c r="DB12" s="478"/>
      <c r="DC12" s="478"/>
      <c r="DD12" s="478"/>
      <c r="DE12" s="478"/>
      <c r="DF12" s="478"/>
      <c r="DG12" s="478"/>
      <c r="DH12" s="478"/>
      <c r="DI12" s="478"/>
      <c r="DJ12" s="478"/>
      <c r="DK12" s="478"/>
      <c r="DL12" s="681"/>
      <c r="DM12" s="681"/>
      <c r="DN12" s="681"/>
      <c r="DO12" s="681"/>
      <c r="DP12" s="681"/>
      <c r="DQ12" s="681"/>
      <c r="DR12" s="681"/>
      <c r="DS12" s="681"/>
      <c r="DT12" s="681"/>
      <c r="DU12" s="681"/>
      <c r="DV12" s="478"/>
      <c r="DW12" s="478"/>
      <c r="DX12" s="478"/>
      <c r="DY12" s="478"/>
      <c r="DZ12" s="478"/>
      <c r="EA12" s="478"/>
      <c r="EB12" s="478"/>
      <c r="EC12" s="478"/>
      <c r="ED12" s="478"/>
      <c r="EE12" s="478"/>
      <c r="EF12" s="478"/>
      <c r="EG12" s="478"/>
      <c r="EH12" s="478"/>
      <c r="EI12" s="478"/>
      <c r="EJ12" s="478"/>
      <c r="EK12" s="478"/>
      <c r="EL12" s="478"/>
      <c r="EM12" s="478"/>
      <c r="EN12" s="478"/>
      <c r="EO12" s="478"/>
      <c r="EP12" s="478"/>
      <c r="EQ12" s="478"/>
      <c r="ER12" s="478"/>
      <c r="ES12" s="478"/>
      <c r="ET12" s="478"/>
      <c r="EU12" s="478"/>
      <c r="EV12" s="478"/>
      <c r="EW12" s="478"/>
      <c r="EX12" s="478"/>
      <c r="EY12" s="478"/>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row>
    <row r="13" spans="1:207" ht="12.75" customHeight="1">
      <c r="A13" s="20"/>
      <c r="B13" s="43" t="s">
        <v>39</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5"/>
      <c r="AJ13" s="45"/>
      <c r="AK13" s="45"/>
      <c r="AL13" s="45"/>
      <c r="AM13" s="45"/>
      <c r="AN13" s="45"/>
      <c r="AO13" s="45"/>
      <c r="AP13" s="45"/>
      <c r="AQ13" s="47"/>
      <c r="AR13" s="626">
        <f>FX103</f>
        <v>0</v>
      </c>
      <c r="AS13" s="627"/>
      <c r="AT13" s="627"/>
      <c r="AU13" s="627"/>
      <c r="AV13" s="627"/>
      <c r="AW13" s="627"/>
      <c r="AX13" s="627"/>
      <c r="AY13" s="627"/>
      <c r="AZ13" s="628"/>
      <c r="BB13" s="543" t="s">
        <v>77</v>
      </c>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5"/>
      <c r="CH13" s="614">
        <v>0</v>
      </c>
      <c r="CI13" s="615"/>
      <c r="CJ13" s="615"/>
      <c r="CK13" s="615"/>
      <c r="CL13" s="615"/>
      <c r="CM13" s="615"/>
      <c r="CN13" s="615"/>
      <c r="CO13" s="615"/>
      <c r="CP13" s="616"/>
      <c r="CQ13" s="614">
        <v>0</v>
      </c>
      <c r="CR13" s="615"/>
      <c r="CS13" s="615"/>
      <c r="CT13" s="615"/>
      <c r="CU13" s="615"/>
      <c r="CV13" s="615"/>
      <c r="CW13" s="615"/>
      <c r="CX13" s="615"/>
      <c r="CY13" s="616"/>
      <c r="CZ13" s="104"/>
      <c r="DA13" s="92"/>
      <c r="DB13" s="479">
        <f>CQ13-CH13</f>
        <v>0</v>
      </c>
      <c r="DC13" s="479"/>
      <c r="DD13" s="479"/>
      <c r="DE13" s="479"/>
      <c r="DF13" s="479"/>
      <c r="DG13" s="479"/>
      <c r="DH13" s="479"/>
      <c r="DI13" s="479"/>
      <c r="DJ13" s="479"/>
      <c r="DK13" s="479"/>
      <c r="DL13" s="590">
        <f>IF(CQ13=0,0.9,IF(EF13=0,0,EF13/CQ13))</f>
        <v>0.9</v>
      </c>
      <c r="DM13" s="590"/>
      <c r="DN13" s="590"/>
      <c r="DO13" s="590"/>
      <c r="DP13" s="590"/>
      <c r="DQ13" s="590"/>
      <c r="DR13" s="590"/>
      <c r="DS13" s="590"/>
      <c r="DT13" s="590"/>
      <c r="DU13" s="590"/>
      <c r="DV13" s="451">
        <v>0</v>
      </c>
      <c r="DW13" s="451"/>
      <c r="DX13" s="451"/>
      <c r="DY13" s="451"/>
      <c r="DZ13" s="451"/>
      <c r="EA13" s="451"/>
      <c r="EB13" s="451"/>
      <c r="EC13" s="451"/>
      <c r="ED13" s="451"/>
      <c r="EE13" s="451"/>
      <c r="EF13" s="451">
        <v>0</v>
      </c>
      <c r="EG13" s="451"/>
      <c r="EH13" s="451"/>
      <c r="EI13" s="451"/>
      <c r="EJ13" s="451"/>
      <c r="EK13" s="451"/>
      <c r="EL13" s="451"/>
      <c r="EM13" s="451"/>
      <c r="EN13" s="451"/>
      <c r="EO13" s="451"/>
      <c r="EP13" s="480">
        <f>EF13</f>
        <v>0</v>
      </c>
      <c r="EQ13" s="480"/>
      <c r="ER13" s="480"/>
      <c r="ES13" s="480"/>
      <c r="ET13" s="480"/>
      <c r="EU13" s="480"/>
      <c r="EV13" s="480"/>
      <c r="EW13" s="480"/>
      <c r="EX13" s="480"/>
      <c r="EY13" s="480"/>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row>
    <row r="14" spans="1:207" ht="12.75" customHeight="1" thickBot="1">
      <c r="A14" s="20"/>
      <c r="B14" s="54"/>
      <c r="C14" s="55"/>
      <c r="D14" s="55"/>
      <c r="E14" s="55"/>
      <c r="F14" s="55"/>
      <c r="G14" s="55" t="s">
        <v>40</v>
      </c>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1"/>
      <c r="AJ14" s="51"/>
      <c r="AK14" s="51"/>
      <c r="AL14" s="51"/>
      <c r="AM14" s="51"/>
      <c r="AN14" s="51"/>
      <c r="AO14" s="51"/>
      <c r="AP14" s="51"/>
      <c r="AQ14" s="52"/>
      <c r="AR14" s="637">
        <f>AR13+AR12+AR10</f>
        <v>0</v>
      </c>
      <c r="AS14" s="638"/>
      <c r="AT14" s="638"/>
      <c r="AU14" s="638"/>
      <c r="AV14" s="638"/>
      <c r="AW14" s="638"/>
      <c r="AX14" s="638"/>
      <c r="AY14" s="638"/>
      <c r="AZ14" s="639"/>
      <c r="BB14" s="543" t="s">
        <v>766</v>
      </c>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5"/>
      <c r="CH14" s="614">
        <v>0</v>
      </c>
      <c r="CI14" s="615"/>
      <c r="CJ14" s="615"/>
      <c r="CK14" s="615"/>
      <c r="CL14" s="615"/>
      <c r="CM14" s="615"/>
      <c r="CN14" s="615"/>
      <c r="CO14" s="615"/>
      <c r="CP14" s="616"/>
      <c r="CQ14" s="614">
        <v>0</v>
      </c>
      <c r="CR14" s="615"/>
      <c r="CS14" s="615"/>
      <c r="CT14" s="615"/>
      <c r="CU14" s="615"/>
      <c r="CV14" s="615"/>
      <c r="CW14" s="615"/>
      <c r="CX14" s="615"/>
      <c r="CY14" s="616"/>
      <c r="CZ14" s="104"/>
      <c r="DA14" s="92"/>
      <c r="DB14" s="479">
        <f>CQ14-CH14</f>
        <v>0</v>
      </c>
      <c r="DC14" s="479"/>
      <c r="DD14" s="479"/>
      <c r="DE14" s="479"/>
      <c r="DF14" s="479"/>
      <c r="DG14" s="479"/>
      <c r="DH14" s="479"/>
      <c r="DI14" s="479"/>
      <c r="DJ14" s="479"/>
      <c r="DK14" s="479"/>
      <c r="DL14" s="590">
        <f>IF(CQ14=0,0.9,IF(EF14=0,0,EF14/CQ14))</f>
        <v>0.9</v>
      </c>
      <c r="DM14" s="590"/>
      <c r="DN14" s="590"/>
      <c r="DO14" s="590"/>
      <c r="DP14" s="590"/>
      <c r="DQ14" s="590"/>
      <c r="DR14" s="590"/>
      <c r="DS14" s="590"/>
      <c r="DT14" s="590"/>
      <c r="DU14" s="590"/>
      <c r="DV14" s="451">
        <v>0</v>
      </c>
      <c r="DW14" s="451"/>
      <c r="DX14" s="451"/>
      <c r="DY14" s="451"/>
      <c r="DZ14" s="451"/>
      <c r="EA14" s="451"/>
      <c r="EB14" s="451"/>
      <c r="EC14" s="451"/>
      <c r="ED14" s="451"/>
      <c r="EE14" s="451"/>
      <c r="EF14" s="451">
        <v>0</v>
      </c>
      <c r="EG14" s="451"/>
      <c r="EH14" s="451"/>
      <c r="EI14" s="451"/>
      <c r="EJ14" s="451"/>
      <c r="EK14" s="451"/>
      <c r="EL14" s="451"/>
      <c r="EM14" s="451"/>
      <c r="EN14" s="451"/>
      <c r="EO14" s="451"/>
      <c r="EP14" s="480">
        <f>EF14</f>
        <v>0</v>
      </c>
      <c r="EQ14" s="480"/>
      <c r="ER14" s="480"/>
      <c r="ES14" s="480"/>
      <c r="ET14" s="480"/>
      <c r="EU14" s="480"/>
      <c r="EV14" s="480"/>
      <c r="EW14" s="480"/>
      <c r="EX14" s="480"/>
      <c r="EY14" s="480"/>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row>
    <row r="15" spans="1:207" ht="12.75" customHeight="1" thickTop="1">
      <c r="A15" s="20"/>
      <c r="B15" s="56"/>
      <c r="C15" s="2"/>
      <c r="D15" s="2"/>
      <c r="E15" s="2"/>
      <c r="F15" s="2"/>
      <c r="G15" s="2" t="str">
        <f>"CASH FUND BALANCE JUNE 30, "&amp;(Help!C18)+1</f>
        <v>CASH FUND BALANCE JUNE 30, 2012</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57"/>
      <c r="AJ15" s="57"/>
      <c r="AK15" s="57"/>
      <c r="AL15" s="57"/>
      <c r="AM15" s="57"/>
      <c r="AN15" s="57"/>
      <c r="AO15" s="57"/>
      <c r="AP15" s="57"/>
      <c r="AQ15" s="59"/>
      <c r="AR15" s="537">
        <f>AQ84</f>
        <v>0</v>
      </c>
      <c r="AS15" s="538"/>
      <c r="AT15" s="538"/>
      <c r="AU15" s="538"/>
      <c r="AV15" s="538"/>
      <c r="AW15" s="538"/>
      <c r="AX15" s="538"/>
      <c r="AY15" s="538"/>
      <c r="AZ15" s="539"/>
      <c r="BB15" s="543" t="s">
        <v>767</v>
      </c>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5"/>
      <c r="CH15" s="614">
        <v>0</v>
      </c>
      <c r="CI15" s="615"/>
      <c r="CJ15" s="615"/>
      <c r="CK15" s="615"/>
      <c r="CL15" s="615"/>
      <c r="CM15" s="615"/>
      <c r="CN15" s="615"/>
      <c r="CO15" s="615"/>
      <c r="CP15" s="616"/>
      <c r="CQ15" s="614">
        <v>0</v>
      </c>
      <c r="CR15" s="615"/>
      <c r="CS15" s="615"/>
      <c r="CT15" s="615"/>
      <c r="CU15" s="615"/>
      <c r="CV15" s="615"/>
      <c r="CW15" s="615"/>
      <c r="CX15" s="615"/>
      <c r="CY15" s="616"/>
      <c r="CZ15" s="104"/>
      <c r="DA15" s="92"/>
      <c r="DB15" s="479">
        <f>CQ15-CH15</f>
        <v>0</v>
      </c>
      <c r="DC15" s="479"/>
      <c r="DD15" s="479"/>
      <c r="DE15" s="479"/>
      <c r="DF15" s="479"/>
      <c r="DG15" s="479"/>
      <c r="DH15" s="479"/>
      <c r="DI15" s="479"/>
      <c r="DJ15" s="479"/>
      <c r="DK15" s="479"/>
      <c r="DL15" s="590">
        <f>IF(CQ15=0,0.9,IF(EF15=0,0,EF15/CQ15))</f>
        <v>0.9</v>
      </c>
      <c r="DM15" s="590"/>
      <c r="DN15" s="590"/>
      <c r="DO15" s="590"/>
      <c r="DP15" s="590"/>
      <c r="DQ15" s="590"/>
      <c r="DR15" s="590"/>
      <c r="DS15" s="590"/>
      <c r="DT15" s="590"/>
      <c r="DU15" s="590"/>
      <c r="DV15" s="451">
        <v>0</v>
      </c>
      <c r="DW15" s="451"/>
      <c r="DX15" s="451"/>
      <c r="DY15" s="451"/>
      <c r="DZ15" s="451"/>
      <c r="EA15" s="451"/>
      <c r="EB15" s="451"/>
      <c r="EC15" s="451"/>
      <c r="ED15" s="451"/>
      <c r="EE15" s="451"/>
      <c r="EF15" s="451">
        <v>0</v>
      </c>
      <c r="EG15" s="451"/>
      <c r="EH15" s="451"/>
      <c r="EI15" s="451"/>
      <c r="EJ15" s="451"/>
      <c r="EK15" s="451"/>
      <c r="EL15" s="451"/>
      <c r="EM15" s="451"/>
      <c r="EN15" s="451"/>
      <c r="EO15" s="451"/>
      <c r="EP15" s="480">
        <f>EF15</f>
        <v>0</v>
      </c>
      <c r="EQ15" s="480"/>
      <c r="ER15" s="480"/>
      <c r="ES15" s="480"/>
      <c r="ET15" s="480"/>
      <c r="EU15" s="480"/>
      <c r="EV15" s="480"/>
      <c r="EW15" s="480"/>
      <c r="EX15" s="480"/>
      <c r="EY15" s="480"/>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row>
    <row r="16" spans="1:207" ht="12.75" customHeight="1" thickBot="1">
      <c r="A16" s="20"/>
      <c r="B16" s="54"/>
      <c r="C16" s="55"/>
      <c r="D16" s="55"/>
      <c r="E16" s="55"/>
      <c r="F16" s="55"/>
      <c r="G16" s="55" t="s">
        <v>41</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1"/>
      <c r="AJ16" s="51"/>
      <c r="AK16" s="51"/>
      <c r="AL16" s="51"/>
      <c r="AM16" s="51"/>
      <c r="AN16" s="51"/>
      <c r="AO16" s="51"/>
      <c r="AP16" s="51"/>
      <c r="AQ16" s="52"/>
      <c r="AR16" s="637">
        <f>AR15+AR14</f>
        <v>0</v>
      </c>
      <c r="AS16" s="638"/>
      <c r="AT16" s="638"/>
      <c r="AU16" s="638"/>
      <c r="AV16" s="638"/>
      <c r="AW16" s="638"/>
      <c r="AX16" s="638"/>
      <c r="AY16" s="638"/>
      <c r="AZ16" s="639"/>
      <c r="BB16" s="543" t="s">
        <v>768</v>
      </c>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5"/>
      <c r="CH16" s="614">
        <v>0</v>
      </c>
      <c r="CI16" s="615"/>
      <c r="CJ16" s="615"/>
      <c r="CK16" s="615"/>
      <c r="CL16" s="615"/>
      <c r="CM16" s="615"/>
      <c r="CN16" s="615"/>
      <c r="CO16" s="615"/>
      <c r="CP16" s="616"/>
      <c r="CQ16" s="614">
        <v>0</v>
      </c>
      <c r="CR16" s="615"/>
      <c r="CS16" s="615"/>
      <c r="CT16" s="615"/>
      <c r="CU16" s="615"/>
      <c r="CV16" s="615"/>
      <c r="CW16" s="615"/>
      <c r="CX16" s="615"/>
      <c r="CY16" s="616"/>
      <c r="CZ16" s="104"/>
      <c r="DA16" s="92"/>
      <c r="DB16" s="479">
        <f>CQ16-CH16</f>
        <v>0</v>
      </c>
      <c r="DC16" s="479"/>
      <c r="DD16" s="479"/>
      <c r="DE16" s="479"/>
      <c r="DF16" s="479"/>
      <c r="DG16" s="479"/>
      <c r="DH16" s="479"/>
      <c r="DI16" s="479"/>
      <c r="DJ16" s="479"/>
      <c r="DK16" s="479"/>
      <c r="DL16" s="590">
        <f>IF(CQ16=0,0.9,IF(EF16=0,0,EF16/CQ16))</f>
        <v>0.9</v>
      </c>
      <c r="DM16" s="590"/>
      <c r="DN16" s="590"/>
      <c r="DO16" s="590"/>
      <c r="DP16" s="590"/>
      <c r="DQ16" s="590"/>
      <c r="DR16" s="590"/>
      <c r="DS16" s="590"/>
      <c r="DT16" s="590"/>
      <c r="DU16" s="590"/>
      <c r="DV16" s="451">
        <v>0</v>
      </c>
      <c r="DW16" s="451"/>
      <c r="DX16" s="451"/>
      <c r="DY16" s="451"/>
      <c r="DZ16" s="451"/>
      <c r="EA16" s="451"/>
      <c r="EB16" s="451"/>
      <c r="EC16" s="451"/>
      <c r="ED16" s="451"/>
      <c r="EE16" s="451"/>
      <c r="EF16" s="451">
        <v>0</v>
      </c>
      <c r="EG16" s="451"/>
      <c r="EH16" s="451"/>
      <c r="EI16" s="451"/>
      <c r="EJ16" s="451"/>
      <c r="EK16" s="451"/>
      <c r="EL16" s="451"/>
      <c r="EM16" s="451"/>
      <c r="EN16" s="451"/>
      <c r="EO16" s="451"/>
      <c r="EP16" s="480">
        <f>EF16</f>
        <v>0</v>
      </c>
      <c r="EQ16" s="480"/>
      <c r="ER16" s="480"/>
      <c r="ES16" s="480"/>
      <c r="ET16" s="480"/>
      <c r="EU16" s="480"/>
      <c r="EV16" s="480"/>
      <c r="EW16" s="480"/>
      <c r="EX16" s="480"/>
      <c r="EY16" s="480"/>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row>
    <row r="17" spans="1:207" ht="12.75" customHeight="1" thickTop="1" thickBot="1">
      <c r="A17" s="20"/>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18"/>
      <c r="AJ17" s="18"/>
      <c r="AK17" s="18"/>
      <c r="AL17" s="18"/>
      <c r="AM17" s="18"/>
      <c r="AN17" s="18"/>
      <c r="AO17" s="18"/>
      <c r="AP17" s="18"/>
      <c r="AQ17" s="18"/>
      <c r="AR17" s="18"/>
      <c r="AS17" s="18"/>
      <c r="AT17" s="18"/>
      <c r="AU17" s="18"/>
      <c r="AV17" s="18"/>
      <c r="AW17" s="18"/>
      <c r="AX17" s="18"/>
      <c r="AY17" s="18"/>
      <c r="AZ17" s="18"/>
      <c r="BB17" s="543" t="s">
        <v>769</v>
      </c>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5"/>
      <c r="CH17" s="614">
        <v>0</v>
      </c>
      <c r="CI17" s="615"/>
      <c r="CJ17" s="615"/>
      <c r="CK17" s="615"/>
      <c r="CL17" s="615"/>
      <c r="CM17" s="615"/>
      <c r="CN17" s="615"/>
      <c r="CO17" s="615"/>
      <c r="CP17" s="616"/>
      <c r="CQ17" s="614">
        <v>0</v>
      </c>
      <c r="CR17" s="615"/>
      <c r="CS17" s="615"/>
      <c r="CT17" s="615"/>
      <c r="CU17" s="615"/>
      <c r="CV17" s="615"/>
      <c r="CW17" s="615"/>
      <c r="CX17" s="615"/>
      <c r="CY17" s="616"/>
      <c r="CZ17" s="104"/>
      <c r="DA17" s="92"/>
      <c r="DB17" s="479">
        <f>CQ17-CH17</f>
        <v>0</v>
      </c>
      <c r="DC17" s="479"/>
      <c r="DD17" s="479"/>
      <c r="DE17" s="479"/>
      <c r="DF17" s="479"/>
      <c r="DG17" s="479"/>
      <c r="DH17" s="479"/>
      <c r="DI17" s="479"/>
      <c r="DJ17" s="479"/>
      <c r="DK17" s="479"/>
      <c r="DL17" s="590">
        <f>IF(CQ17=0,0.9,IF(EF17=0,0,EF17/CQ17))</f>
        <v>0.9</v>
      </c>
      <c r="DM17" s="590"/>
      <c r="DN17" s="590"/>
      <c r="DO17" s="590"/>
      <c r="DP17" s="590"/>
      <c r="DQ17" s="590"/>
      <c r="DR17" s="590"/>
      <c r="DS17" s="590"/>
      <c r="DT17" s="590"/>
      <c r="DU17" s="590"/>
      <c r="DV17" s="451">
        <v>0</v>
      </c>
      <c r="DW17" s="451"/>
      <c r="DX17" s="451"/>
      <c r="DY17" s="451"/>
      <c r="DZ17" s="451"/>
      <c r="EA17" s="451"/>
      <c r="EB17" s="451"/>
      <c r="EC17" s="451"/>
      <c r="ED17" s="451"/>
      <c r="EE17" s="451"/>
      <c r="EF17" s="451">
        <v>0</v>
      </c>
      <c r="EG17" s="451"/>
      <c r="EH17" s="451"/>
      <c r="EI17" s="451"/>
      <c r="EJ17" s="451"/>
      <c r="EK17" s="451"/>
      <c r="EL17" s="451"/>
      <c r="EM17" s="451"/>
      <c r="EN17" s="451"/>
      <c r="EO17" s="451"/>
      <c r="EP17" s="480">
        <f>EF17</f>
        <v>0</v>
      </c>
      <c r="EQ17" s="480"/>
      <c r="ER17" s="480"/>
      <c r="ES17" s="480"/>
      <c r="ET17" s="480"/>
      <c r="EU17" s="480"/>
      <c r="EV17" s="480"/>
      <c r="EW17" s="480"/>
      <c r="EX17" s="480"/>
      <c r="EY17" s="480"/>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row>
    <row r="18" spans="1:207" ht="12.75" customHeight="1" thickTop="1" thickBot="1">
      <c r="A18" s="20"/>
      <c r="B18" s="28" t="str">
        <f>"Schedule 2, Revenue and Requirements - "&amp;(Help!C18+1)&amp;"-"&amp;(Help!C18)+2</f>
        <v>Schedule 2, Revenue and Requirements - 2012-2013</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30"/>
      <c r="AJ18" s="30"/>
      <c r="AK18" s="30"/>
      <c r="AL18" s="30"/>
      <c r="AM18" s="30"/>
      <c r="AN18" s="30"/>
      <c r="AO18" s="30"/>
      <c r="AP18" s="30"/>
      <c r="AQ18" s="30"/>
      <c r="AR18" s="30"/>
      <c r="AS18" s="30"/>
      <c r="AT18" s="30"/>
      <c r="AU18" s="30"/>
      <c r="AV18" s="30"/>
      <c r="AW18" s="30"/>
      <c r="AX18" s="30"/>
      <c r="AY18" s="30"/>
      <c r="AZ18" s="69"/>
      <c r="BB18" s="61"/>
      <c r="BC18" s="1"/>
      <c r="BD18" s="1"/>
      <c r="BE18" s="1"/>
      <c r="BF18" s="1" t="s">
        <v>80</v>
      </c>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531">
        <f>SUM(CH13:CP17)</f>
        <v>0</v>
      </c>
      <c r="CI18" s="532"/>
      <c r="CJ18" s="532"/>
      <c r="CK18" s="532"/>
      <c r="CL18" s="532"/>
      <c r="CM18" s="532"/>
      <c r="CN18" s="532"/>
      <c r="CO18" s="532"/>
      <c r="CP18" s="533"/>
      <c r="CQ18" s="531">
        <f>SUM(CQ13:CY17)</f>
        <v>0</v>
      </c>
      <c r="CR18" s="532"/>
      <c r="CS18" s="532"/>
      <c r="CT18" s="532"/>
      <c r="CU18" s="532"/>
      <c r="CV18" s="532"/>
      <c r="CW18" s="532"/>
      <c r="CX18" s="532"/>
      <c r="CY18" s="533"/>
      <c r="CZ18" s="103"/>
      <c r="DB18" s="447">
        <f>SUM(DB13:DK17)</f>
        <v>0</v>
      </c>
      <c r="DC18" s="447"/>
      <c r="DD18" s="447"/>
      <c r="DE18" s="447"/>
      <c r="DF18" s="447"/>
      <c r="DG18" s="447"/>
      <c r="DH18" s="447"/>
      <c r="DI18" s="447"/>
      <c r="DJ18" s="447"/>
      <c r="DK18" s="447"/>
      <c r="DL18" s="696"/>
      <c r="DM18" s="696"/>
      <c r="DN18" s="696"/>
      <c r="DO18" s="696"/>
      <c r="DP18" s="696"/>
      <c r="DQ18" s="696"/>
      <c r="DR18" s="696"/>
      <c r="DS18" s="696"/>
      <c r="DT18" s="696"/>
      <c r="DU18" s="696"/>
      <c r="DV18" s="447">
        <f>SUM(DV13:EE17)</f>
        <v>0</v>
      </c>
      <c r="DW18" s="447"/>
      <c r="DX18" s="447"/>
      <c r="DY18" s="447"/>
      <c r="DZ18" s="447"/>
      <c r="EA18" s="447"/>
      <c r="EB18" s="447"/>
      <c r="EC18" s="447"/>
      <c r="ED18" s="447"/>
      <c r="EE18" s="447"/>
      <c r="EF18" s="447">
        <f>SUM(EF13:EO17)</f>
        <v>0</v>
      </c>
      <c r="EG18" s="447"/>
      <c r="EH18" s="447"/>
      <c r="EI18" s="447"/>
      <c r="EJ18" s="447"/>
      <c r="EK18" s="447"/>
      <c r="EL18" s="447"/>
      <c r="EM18" s="447"/>
      <c r="EN18" s="447"/>
      <c r="EO18" s="447"/>
      <c r="EP18" s="447">
        <f>SUM(EP13:EY17)</f>
        <v>0</v>
      </c>
      <c r="EQ18" s="447"/>
      <c r="ER18" s="447"/>
      <c r="ES18" s="447"/>
      <c r="ET18" s="447"/>
      <c r="EU18" s="447"/>
      <c r="EV18" s="447"/>
      <c r="EW18" s="447"/>
      <c r="EX18" s="447"/>
      <c r="EY18" s="44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row>
    <row r="19" spans="1:207" ht="12.75" customHeight="1" thickTop="1" thickBot="1">
      <c r="A19" s="20"/>
      <c r="B19" s="682"/>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4"/>
      <c r="AI19" s="592" t="s">
        <v>42</v>
      </c>
      <c r="AJ19" s="581"/>
      <c r="AK19" s="581"/>
      <c r="AL19" s="581"/>
      <c r="AM19" s="581"/>
      <c r="AN19" s="581"/>
      <c r="AO19" s="581"/>
      <c r="AP19" s="581"/>
      <c r="AQ19" s="582"/>
      <c r="AR19" s="592" t="s">
        <v>43</v>
      </c>
      <c r="AS19" s="581"/>
      <c r="AT19" s="581"/>
      <c r="AU19" s="581"/>
      <c r="AV19" s="581"/>
      <c r="AW19" s="581"/>
      <c r="AX19" s="581"/>
      <c r="AY19" s="581"/>
      <c r="AZ19" s="582"/>
      <c r="BB19" s="13" t="s">
        <v>81</v>
      </c>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9"/>
      <c r="CH19" s="653"/>
      <c r="CI19" s="654"/>
      <c r="CJ19" s="654"/>
      <c r="CK19" s="654"/>
      <c r="CL19" s="654"/>
      <c r="CM19" s="654"/>
      <c r="CN19" s="654"/>
      <c r="CO19" s="654"/>
      <c r="CP19" s="655"/>
      <c r="CQ19" s="653"/>
      <c r="CR19" s="654"/>
      <c r="CS19" s="654"/>
      <c r="CT19" s="654"/>
      <c r="CU19" s="654"/>
      <c r="CV19" s="654"/>
      <c r="CW19" s="654"/>
      <c r="CX19" s="654"/>
      <c r="CY19" s="655"/>
      <c r="CZ19" s="103"/>
      <c r="DB19" s="552"/>
      <c r="DC19" s="552"/>
      <c r="DD19" s="552"/>
      <c r="DE19" s="552"/>
      <c r="DF19" s="552"/>
      <c r="DG19" s="552"/>
      <c r="DH19" s="552"/>
      <c r="DI19" s="552"/>
      <c r="DJ19" s="552"/>
      <c r="DK19" s="552"/>
      <c r="DL19" s="688"/>
      <c r="DM19" s="688"/>
      <c r="DN19" s="688"/>
      <c r="DO19" s="688"/>
      <c r="DP19" s="688"/>
      <c r="DQ19" s="688"/>
      <c r="DR19" s="688"/>
      <c r="DS19" s="688"/>
      <c r="DT19" s="688"/>
      <c r="DU19" s="688"/>
      <c r="DV19" s="552"/>
      <c r="DW19" s="552"/>
      <c r="DX19" s="552"/>
      <c r="DY19" s="552"/>
      <c r="DZ19" s="552"/>
      <c r="EA19" s="552"/>
      <c r="EB19" s="552"/>
      <c r="EC19" s="552"/>
      <c r="ED19" s="552"/>
      <c r="EE19" s="552"/>
      <c r="EF19" s="552"/>
      <c r="EG19" s="552"/>
      <c r="EH19" s="552"/>
      <c r="EI19" s="552"/>
      <c r="EJ19" s="552"/>
      <c r="EK19" s="552"/>
      <c r="EL19" s="552"/>
      <c r="EM19" s="552"/>
      <c r="EN19" s="552"/>
      <c r="EO19" s="552"/>
      <c r="EP19" s="552"/>
      <c r="EQ19" s="552"/>
      <c r="ER19" s="552"/>
      <c r="ES19" s="552"/>
      <c r="ET19" s="552"/>
      <c r="EU19" s="552"/>
      <c r="EV19" s="552"/>
      <c r="EW19" s="552"/>
      <c r="EX19" s="552"/>
      <c r="EY19" s="552"/>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row>
    <row r="20" spans="1:207" ht="12.75" customHeight="1" thickTop="1">
      <c r="A20" s="20"/>
      <c r="B20" s="22" t="s">
        <v>44</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105"/>
      <c r="AI20" s="621">
        <f>AQ68</f>
        <v>0</v>
      </c>
      <c r="AJ20" s="477"/>
      <c r="AK20" s="477"/>
      <c r="AL20" s="477"/>
      <c r="AM20" s="477"/>
      <c r="AN20" s="477"/>
      <c r="AO20" s="477"/>
      <c r="AP20" s="477"/>
      <c r="AQ20" s="622"/>
      <c r="AR20" s="640"/>
      <c r="AS20" s="641"/>
      <c r="AT20" s="641"/>
      <c r="AU20" s="641"/>
      <c r="AV20" s="641"/>
      <c r="AW20" s="641"/>
      <c r="AX20" s="641"/>
      <c r="AY20" s="641"/>
      <c r="AZ20" s="642"/>
      <c r="BB20" s="380" t="s">
        <v>1193</v>
      </c>
      <c r="BC20" s="89"/>
      <c r="BD20" s="15"/>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90"/>
      <c r="CH20" s="614">
        <v>0</v>
      </c>
      <c r="CI20" s="615"/>
      <c r="CJ20" s="615"/>
      <c r="CK20" s="615"/>
      <c r="CL20" s="615"/>
      <c r="CM20" s="615"/>
      <c r="CN20" s="615"/>
      <c r="CO20" s="615"/>
      <c r="CP20" s="616"/>
      <c r="CQ20" s="614">
        <v>0</v>
      </c>
      <c r="CR20" s="615"/>
      <c r="CS20" s="615"/>
      <c r="CT20" s="615"/>
      <c r="CU20" s="615"/>
      <c r="CV20" s="615"/>
      <c r="CW20" s="615"/>
      <c r="CX20" s="615"/>
      <c r="CY20" s="616"/>
      <c r="CZ20" s="104"/>
      <c r="DA20" s="92"/>
      <c r="DB20" s="479">
        <f>CQ20-CH20</f>
        <v>0</v>
      </c>
      <c r="DC20" s="479"/>
      <c r="DD20" s="479"/>
      <c r="DE20" s="479"/>
      <c r="DF20" s="479"/>
      <c r="DG20" s="479"/>
      <c r="DH20" s="479"/>
      <c r="DI20" s="479"/>
      <c r="DJ20" s="479"/>
      <c r="DK20" s="479"/>
      <c r="DL20" s="590">
        <f>IF(CQ20=0,0.9,IF(EF20=0,0,EF20/CQ20))</f>
        <v>0.9</v>
      </c>
      <c r="DM20" s="590"/>
      <c r="DN20" s="590"/>
      <c r="DO20" s="590"/>
      <c r="DP20" s="590"/>
      <c r="DQ20" s="590"/>
      <c r="DR20" s="590"/>
      <c r="DS20" s="590"/>
      <c r="DT20" s="590"/>
      <c r="DU20" s="590"/>
      <c r="DV20" s="451">
        <v>0</v>
      </c>
      <c r="DW20" s="451"/>
      <c r="DX20" s="451"/>
      <c r="DY20" s="451"/>
      <c r="DZ20" s="451"/>
      <c r="EA20" s="451"/>
      <c r="EB20" s="451"/>
      <c r="EC20" s="451"/>
      <c r="ED20" s="451"/>
      <c r="EE20" s="451"/>
      <c r="EF20" s="451">
        <v>0</v>
      </c>
      <c r="EG20" s="451"/>
      <c r="EH20" s="451"/>
      <c r="EI20" s="451"/>
      <c r="EJ20" s="451"/>
      <c r="EK20" s="451"/>
      <c r="EL20" s="451"/>
      <c r="EM20" s="451"/>
      <c r="EN20" s="451"/>
      <c r="EO20" s="451"/>
      <c r="EP20" s="480">
        <f>EF20</f>
        <v>0</v>
      </c>
      <c r="EQ20" s="480"/>
      <c r="ER20" s="480"/>
      <c r="ES20" s="480"/>
      <c r="ET20" s="480"/>
      <c r="EU20" s="480"/>
      <c r="EV20" s="480"/>
      <c r="EW20" s="480"/>
      <c r="EX20" s="480"/>
      <c r="EY20" s="480"/>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row>
    <row r="21" spans="1:207" ht="12.75" customHeight="1">
      <c r="A21" s="20"/>
      <c r="B21" s="37" t="str">
        <f>"Cash Balance June 30, "&amp;(Help!C18)</f>
        <v>Cash Balance June 30, 2011</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106"/>
      <c r="AI21" s="623"/>
      <c r="AJ21" s="624"/>
      <c r="AK21" s="624"/>
      <c r="AL21" s="624"/>
      <c r="AM21" s="624"/>
      <c r="AN21" s="624"/>
      <c r="AO21" s="624"/>
      <c r="AP21" s="624"/>
      <c r="AQ21" s="625"/>
      <c r="AR21" s="647"/>
      <c r="AS21" s="648"/>
      <c r="AT21" s="648"/>
      <c r="AU21" s="648"/>
      <c r="AV21" s="648"/>
      <c r="AW21" s="648"/>
      <c r="AX21" s="648"/>
      <c r="AY21" s="648"/>
      <c r="AZ21" s="649"/>
      <c r="BB21" s="543" t="s">
        <v>770</v>
      </c>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662"/>
      <c r="CH21" s="614">
        <v>0</v>
      </c>
      <c r="CI21" s="615"/>
      <c r="CJ21" s="615"/>
      <c r="CK21" s="615"/>
      <c r="CL21" s="615"/>
      <c r="CM21" s="615"/>
      <c r="CN21" s="615"/>
      <c r="CO21" s="615"/>
      <c r="CP21" s="616"/>
      <c r="CQ21" s="614">
        <v>0</v>
      </c>
      <c r="CR21" s="615"/>
      <c r="CS21" s="615"/>
      <c r="CT21" s="615"/>
      <c r="CU21" s="615"/>
      <c r="CV21" s="615"/>
      <c r="CW21" s="615"/>
      <c r="CX21" s="615"/>
      <c r="CY21" s="616"/>
      <c r="CZ21" s="104"/>
      <c r="DA21" s="92"/>
      <c r="DB21" s="479">
        <f>CQ21-CH21</f>
        <v>0</v>
      </c>
      <c r="DC21" s="479"/>
      <c r="DD21" s="479"/>
      <c r="DE21" s="479"/>
      <c r="DF21" s="479"/>
      <c r="DG21" s="479"/>
      <c r="DH21" s="479"/>
      <c r="DI21" s="479"/>
      <c r="DJ21" s="479"/>
      <c r="DK21" s="479"/>
      <c r="DL21" s="590">
        <f>IF(CQ21=0,0.9,IF(EF21=0,0,EF21/CQ21))</f>
        <v>0.9</v>
      </c>
      <c r="DM21" s="590"/>
      <c r="DN21" s="590"/>
      <c r="DO21" s="590"/>
      <c r="DP21" s="590"/>
      <c r="DQ21" s="590"/>
      <c r="DR21" s="590"/>
      <c r="DS21" s="590"/>
      <c r="DT21" s="590"/>
      <c r="DU21" s="590"/>
      <c r="DV21" s="451">
        <v>0</v>
      </c>
      <c r="DW21" s="451"/>
      <c r="DX21" s="451"/>
      <c r="DY21" s="451"/>
      <c r="DZ21" s="451"/>
      <c r="EA21" s="451"/>
      <c r="EB21" s="451"/>
      <c r="EC21" s="451"/>
      <c r="ED21" s="451"/>
      <c r="EE21" s="451"/>
      <c r="EF21" s="451">
        <v>0</v>
      </c>
      <c r="EG21" s="451"/>
      <c r="EH21" s="451"/>
      <c r="EI21" s="451"/>
      <c r="EJ21" s="451"/>
      <c r="EK21" s="451"/>
      <c r="EL21" s="451"/>
      <c r="EM21" s="451"/>
      <c r="EN21" s="451"/>
      <c r="EO21" s="451"/>
      <c r="EP21" s="480">
        <f>EF21</f>
        <v>0</v>
      </c>
      <c r="EQ21" s="480"/>
      <c r="ER21" s="480"/>
      <c r="ES21" s="480"/>
      <c r="ET21" s="480"/>
      <c r="EU21" s="480"/>
      <c r="EV21" s="480"/>
      <c r="EW21" s="480"/>
      <c r="EX21" s="480"/>
      <c r="EY21" s="480"/>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row>
    <row r="22" spans="1:207" ht="12.75" customHeight="1" thickBot="1">
      <c r="A22" s="20"/>
      <c r="B22" s="43" t="s">
        <v>45</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07"/>
      <c r="AI22" s="626">
        <f>AQ71</f>
        <v>0</v>
      </c>
      <c r="AJ22" s="627"/>
      <c r="AK22" s="627"/>
      <c r="AL22" s="627"/>
      <c r="AM22" s="627"/>
      <c r="AN22" s="627"/>
      <c r="AO22" s="627"/>
      <c r="AP22" s="627"/>
      <c r="AQ22" s="628"/>
      <c r="AR22" s="685"/>
      <c r="AS22" s="686"/>
      <c r="AT22" s="686"/>
      <c r="AU22" s="686"/>
      <c r="AV22" s="686"/>
      <c r="AW22" s="686"/>
      <c r="AX22" s="686"/>
      <c r="AY22" s="686"/>
      <c r="AZ22" s="687"/>
      <c r="BB22" s="61"/>
      <c r="BC22" s="1"/>
      <c r="BD22" s="1"/>
      <c r="BE22" s="1"/>
      <c r="BF22" s="1" t="s">
        <v>86</v>
      </c>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66"/>
      <c r="CH22" s="601">
        <f>SUM(CH20:CP21)</f>
        <v>0</v>
      </c>
      <c r="CI22" s="603"/>
      <c r="CJ22" s="603"/>
      <c r="CK22" s="603"/>
      <c r="CL22" s="603"/>
      <c r="CM22" s="603"/>
      <c r="CN22" s="603"/>
      <c r="CO22" s="603"/>
      <c r="CP22" s="604"/>
      <c r="CQ22" s="601">
        <f>SUM(CQ20:CY21)</f>
        <v>0</v>
      </c>
      <c r="CR22" s="603"/>
      <c r="CS22" s="603"/>
      <c r="CT22" s="603"/>
      <c r="CU22" s="603"/>
      <c r="CV22" s="603"/>
      <c r="CW22" s="603"/>
      <c r="CX22" s="603"/>
      <c r="CY22" s="604"/>
      <c r="CZ22" s="103"/>
      <c r="DB22" s="447">
        <f>SUM(DB20:DK21)</f>
        <v>0</v>
      </c>
      <c r="DC22" s="447"/>
      <c r="DD22" s="447"/>
      <c r="DE22" s="447"/>
      <c r="DF22" s="447"/>
      <c r="DG22" s="447"/>
      <c r="DH22" s="447"/>
      <c r="DI22" s="447"/>
      <c r="DJ22" s="447"/>
      <c r="DK22" s="447"/>
      <c r="DL22" s="696"/>
      <c r="DM22" s="696"/>
      <c r="DN22" s="696"/>
      <c r="DO22" s="696"/>
      <c r="DP22" s="696"/>
      <c r="DQ22" s="696"/>
      <c r="DR22" s="696"/>
      <c r="DS22" s="696"/>
      <c r="DT22" s="696"/>
      <c r="DU22" s="696"/>
      <c r="DV22" s="447">
        <f>SUM(DV20:EE21)</f>
        <v>0</v>
      </c>
      <c r="DW22" s="447"/>
      <c r="DX22" s="447"/>
      <c r="DY22" s="447"/>
      <c r="DZ22" s="447"/>
      <c r="EA22" s="447"/>
      <c r="EB22" s="447"/>
      <c r="EC22" s="447"/>
      <c r="ED22" s="447"/>
      <c r="EE22" s="447"/>
      <c r="EF22" s="447">
        <f>SUM(EF20:EO21)</f>
        <v>0</v>
      </c>
      <c r="EG22" s="447"/>
      <c r="EH22" s="447"/>
      <c r="EI22" s="447"/>
      <c r="EJ22" s="447"/>
      <c r="EK22" s="447"/>
      <c r="EL22" s="447"/>
      <c r="EM22" s="447"/>
      <c r="EN22" s="447"/>
      <c r="EO22" s="447"/>
      <c r="EP22" s="447">
        <f>SUM(EP20:EY21)</f>
        <v>0</v>
      </c>
      <c r="EQ22" s="447"/>
      <c r="ER22" s="447"/>
      <c r="ES22" s="447"/>
      <c r="ET22" s="447"/>
      <c r="EU22" s="447"/>
      <c r="EV22" s="447"/>
      <c r="EW22" s="447"/>
      <c r="EX22" s="447"/>
      <c r="EY22" s="44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row>
    <row r="23" spans="1:207" ht="12.75" customHeight="1" thickTop="1">
      <c r="A23" s="20"/>
      <c r="B23" s="43" t="s">
        <v>46</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07"/>
      <c r="AI23" s="626">
        <f>AQ69</f>
        <v>0</v>
      </c>
      <c r="AJ23" s="627"/>
      <c r="AK23" s="627"/>
      <c r="AL23" s="627"/>
      <c r="AM23" s="627"/>
      <c r="AN23" s="627"/>
      <c r="AO23" s="627"/>
      <c r="AP23" s="627"/>
      <c r="AQ23" s="628"/>
      <c r="AR23" s="685"/>
      <c r="AS23" s="686"/>
      <c r="AT23" s="686"/>
      <c r="AU23" s="686"/>
      <c r="AV23" s="686"/>
      <c r="AW23" s="686"/>
      <c r="AX23" s="686"/>
      <c r="AY23" s="686"/>
      <c r="AZ23" s="687"/>
      <c r="BB23" s="547" t="s">
        <v>771</v>
      </c>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8"/>
      <c r="CG23" s="667"/>
      <c r="CH23" s="614">
        <v>0</v>
      </c>
      <c r="CI23" s="615"/>
      <c r="CJ23" s="615"/>
      <c r="CK23" s="615"/>
      <c r="CL23" s="615"/>
      <c r="CM23" s="615"/>
      <c r="CN23" s="615"/>
      <c r="CO23" s="615"/>
      <c r="CP23" s="616"/>
      <c r="CQ23" s="614">
        <v>0</v>
      </c>
      <c r="CR23" s="615"/>
      <c r="CS23" s="615"/>
      <c r="CT23" s="615"/>
      <c r="CU23" s="615"/>
      <c r="CV23" s="615"/>
      <c r="CW23" s="615"/>
      <c r="CX23" s="615"/>
      <c r="CY23" s="616"/>
      <c r="CZ23" s="104"/>
      <c r="DA23" s="92"/>
      <c r="DB23" s="479">
        <f>CQ23-CH23</f>
        <v>0</v>
      </c>
      <c r="DC23" s="479"/>
      <c r="DD23" s="479"/>
      <c r="DE23" s="479"/>
      <c r="DF23" s="479"/>
      <c r="DG23" s="479"/>
      <c r="DH23" s="479"/>
      <c r="DI23" s="479"/>
      <c r="DJ23" s="479"/>
      <c r="DK23" s="479"/>
      <c r="DL23" s="590">
        <f>IF(CQ23=0,0.9,IF(EF23=0,0,EF23/CQ23))</f>
        <v>0.9</v>
      </c>
      <c r="DM23" s="590"/>
      <c r="DN23" s="590"/>
      <c r="DO23" s="590"/>
      <c r="DP23" s="590"/>
      <c r="DQ23" s="590"/>
      <c r="DR23" s="590"/>
      <c r="DS23" s="590"/>
      <c r="DT23" s="590"/>
      <c r="DU23" s="590"/>
      <c r="DV23" s="451">
        <v>0</v>
      </c>
      <c r="DW23" s="451"/>
      <c r="DX23" s="451"/>
      <c r="DY23" s="451"/>
      <c r="DZ23" s="451"/>
      <c r="EA23" s="451"/>
      <c r="EB23" s="451"/>
      <c r="EC23" s="451"/>
      <c r="ED23" s="451"/>
      <c r="EE23" s="451"/>
      <c r="EF23" s="451">
        <v>0</v>
      </c>
      <c r="EG23" s="451"/>
      <c r="EH23" s="451"/>
      <c r="EI23" s="451"/>
      <c r="EJ23" s="451"/>
      <c r="EK23" s="451"/>
      <c r="EL23" s="451"/>
      <c r="EM23" s="451"/>
      <c r="EN23" s="451"/>
      <c r="EO23" s="451"/>
      <c r="EP23" s="480">
        <f>EF23</f>
        <v>0</v>
      </c>
      <c r="EQ23" s="480"/>
      <c r="ER23" s="480"/>
      <c r="ES23" s="480"/>
      <c r="ET23" s="480"/>
      <c r="EU23" s="480"/>
      <c r="EV23" s="480"/>
      <c r="EW23" s="480"/>
      <c r="EX23" s="480"/>
      <c r="EY23" s="480"/>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row>
    <row r="24" spans="1:207" ht="12.75" customHeight="1">
      <c r="A24" s="20"/>
      <c r="B24" s="43" t="s">
        <v>47</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07"/>
      <c r="AI24" s="626">
        <f>CQ56</f>
        <v>0</v>
      </c>
      <c r="AJ24" s="627"/>
      <c r="AK24" s="627"/>
      <c r="AL24" s="627"/>
      <c r="AM24" s="627"/>
      <c r="AN24" s="627"/>
      <c r="AO24" s="627"/>
      <c r="AP24" s="627"/>
      <c r="AQ24" s="628"/>
      <c r="AR24" s="685"/>
      <c r="AS24" s="686"/>
      <c r="AT24" s="686"/>
      <c r="AU24" s="686"/>
      <c r="AV24" s="686"/>
      <c r="AW24" s="686"/>
      <c r="AX24" s="686"/>
      <c r="AY24" s="686"/>
      <c r="AZ24" s="687"/>
      <c r="BB24" s="646" t="s">
        <v>1244</v>
      </c>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662"/>
      <c r="CH24" s="614">
        <v>0</v>
      </c>
      <c r="CI24" s="615"/>
      <c r="CJ24" s="615"/>
      <c r="CK24" s="615"/>
      <c r="CL24" s="615"/>
      <c r="CM24" s="615"/>
      <c r="CN24" s="615"/>
      <c r="CO24" s="615"/>
      <c r="CP24" s="616"/>
      <c r="CQ24" s="614">
        <v>0</v>
      </c>
      <c r="CR24" s="615"/>
      <c r="CS24" s="615"/>
      <c r="CT24" s="615"/>
      <c r="CU24" s="615"/>
      <c r="CV24" s="615"/>
      <c r="CW24" s="615"/>
      <c r="CX24" s="615"/>
      <c r="CY24" s="616"/>
      <c r="CZ24" s="104"/>
      <c r="DA24" s="92"/>
      <c r="DB24" s="479">
        <f>CQ24-CH24</f>
        <v>0</v>
      </c>
      <c r="DC24" s="479"/>
      <c r="DD24" s="479"/>
      <c r="DE24" s="479"/>
      <c r="DF24" s="479"/>
      <c r="DG24" s="479"/>
      <c r="DH24" s="479"/>
      <c r="DI24" s="479"/>
      <c r="DJ24" s="479"/>
      <c r="DK24" s="479"/>
      <c r="DL24" s="590">
        <f>IF(CQ24=0,0.9,IF(EF24=0,0,EF24/CQ24))</f>
        <v>0.9</v>
      </c>
      <c r="DM24" s="590"/>
      <c r="DN24" s="590"/>
      <c r="DO24" s="590"/>
      <c r="DP24" s="590"/>
      <c r="DQ24" s="590"/>
      <c r="DR24" s="590"/>
      <c r="DS24" s="590"/>
      <c r="DT24" s="590"/>
      <c r="DU24" s="590"/>
      <c r="DV24" s="451">
        <v>0</v>
      </c>
      <c r="DW24" s="451"/>
      <c r="DX24" s="451"/>
      <c r="DY24" s="451"/>
      <c r="DZ24" s="451"/>
      <c r="EA24" s="451"/>
      <c r="EB24" s="451"/>
      <c r="EC24" s="451"/>
      <c r="ED24" s="451"/>
      <c r="EE24" s="451"/>
      <c r="EF24" s="451">
        <v>0</v>
      </c>
      <c r="EG24" s="451"/>
      <c r="EH24" s="451"/>
      <c r="EI24" s="451"/>
      <c r="EJ24" s="451"/>
      <c r="EK24" s="451"/>
      <c r="EL24" s="451"/>
      <c r="EM24" s="451"/>
      <c r="EN24" s="451"/>
      <c r="EO24" s="451"/>
      <c r="EP24" s="480">
        <f>EF24</f>
        <v>0</v>
      </c>
      <c r="EQ24" s="480"/>
      <c r="ER24" s="480"/>
      <c r="ES24" s="480"/>
      <c r="ET24" s="480"/>
      <c r="EU24" s="480"/>
      <c r="EV24" s="480"/>
      <c r="EW24" s="480"/>
      <c r="EX24" s="480"/>
      <c r="EY24" s="480"/>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row>
    <row r="25" spans="1:207" ht="12.75" customHeight="1" thickBot="1">
      <c r="A25" s="20"/>
      <c r="B25" s="48"/>
      <c r="C25" s="49"/>
      <c r="D25" s="49"/>
      <c r="E25" s="49"/>
      <c r="F25" s="49"/>
      <c r="G25" s="49" t="s">
        <v>48</v>
      </c>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108"/>
      <c r="AI25" s="650"/>
      <c r="AJ25" s="651"/>
      <c r="AK25" s="651"/>
      <c r="AL25" s="651"/>
      <c r="AM25" s="651"/>
      <c r="AN25" s="651"/>
      <c r="AO25" s="651"/>
      <c r="AP25" s="651"/>
      <c r="AQ25" s="652"/>
      <c r="AR25" s="650">
        <f>SUM(AI20:AQ24)</f>
        <v>0</v>
      </c>
      <c r="AS25" s="651"/>
      <c r="AT25" s="651"/>
      <c r="AU25" s="651"/>
      <c r="AV25" s="651"/>
      <c r="AW25" s="651"/>
      <c r="AX25" s="651"/>
      <c r="AY25" s="651"/>
      <c r="AZ25" s="652"/>
      <c r="BB25" s="646" t="s">
        <v>1245</v>
      </c>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662"/>
      <c r="CH25" s="614">
        <v>0</v>
      </c>
      <c r="CI25" s="615"/>
      <c r="CJ25" s="615"/>
      <c r="CK25" s="615"/>
      <c r="CL25" s="615"/>
      <c r="CM25" s="615"/>
      <c r="CN25" s="615"/>
      <c r="CO25" s="615"/>
      <c r="CP25" s="616"/>
      <c r="CQ25" s="614">
        <v>0</v>
      </c>
      <c r="CR25" s="615"/>
      <c r="CS25" s="615"/>
      <c r="CT25" s="615"/>
      <c r="CU25" s="615"/>
      <c r="CV25" s="615"/>
      <c r="CW25" s="615"/>
      <c r="CX25" s="615"/>
      <c r="CY25" s="616"/>
      <c r="CZ25" s="104"/>
      <c r="DA25" s="92"/>
      <c r="DB25" s="479">
        <f>CQ25-CH25</f>
        <v>0</v>
      </c>
      <c r="DC25" s="479"/>
      <c r="DD25" s="479"/>
      <c r="DE25" s="479"/>
      <c r="DF25" s="479"/>
      <c r="DG25" s="479"/>
      <c r="DH25" s="479"/>
      <c r="DI25" s="479"/>
      <c r="DJ25" s="479"/>
      <c r="DK25" s="479"/>
      <c r="DL25" s="590">
        <f>IF(CQ25=0,0.9,IF(EF25=0,0,EF25/CQ25))</f>
        <v>0.9</v>
      </c>
      <c r="DM25" s="590"/>
      <c r="DN25" s="590"/>
      <c r="DO25" s="590"/>
      <c r="DP25" s="590"/>
      <c r="DQ25" s="590"/>
      <c r="DR25" s="590"/>
      <c r="DS25" s="590"/>
      <c r="DT25" s="590"/>
      <c r="DU25" s="590"/>
      <c r="DV25" s="451">
        <v>0</v>
      </c>
      <c r="DW25" s="451"/>
      <c r="DX25" s="451"/>
      <c r="DY25" s="451"/>
      <c r="DZ25" s="451"/>
      <c r="EA25" s="451"/>
      <c r="EB25" s="451"/>
      <c r="EC25" s="451"/>
      <c r="ED25" s="451"/>
      <c r="EE25" s="451"/>
      <c r="EF25" s="451">
        <v>0</v>
      </c>
      <c r="EG25" s="451"/>
      <c r="EH25" s="451"/>
      <c r="EI25" s="451"/>
      <c r="EJ25" s="451"/>
      <c r="EK25" s="451"/>
      <c r="EL25" s="451"/>
      <c r="EM25" s="451"/>
      <c r="EN25" s="451"/>
      <c r="EO25" s="451"/>
      <c r="EP25" s="480">
        <f>EF25</f>
        <v>0</v>
      </c>
      <c r="EQ25" s="480"/>
      <c r="ER25" s="480"/>
      <c r="ES25" s="480"/>
      <c r="ET25" s="480"/>
      <c r="EU25" s="480"/>
      <c r="EV25" s="480"/>
      <c r="EW25" s="480"/>
      <c r="EX25" s="480"/>
      <c r="EY25" s="480"/>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row>
    <row r="26" spans="1:207" ht="12.75" customHeight="1" thickTop="1">
      <c r="A26" s="20"/>
      <c r="B26" s="22" t="s">
        <v>49</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105"/>
      <c r="AI26" s="621">
        <f>BB89</f>
        <v>0</v>
      </c>
      <c r="AJ26" s="477"/>
      <c r="AK26" s="477"/>
      <c r="AL26" s="477"/>
      <c r="AM26" s="477"/>
      <c r="AN26" s="477"/>
      <c r="AO26" s="477"/>
      <c r="AP26" s="477"/>
      <c r="AQ26" s="622"/>
      <c r="AR26" s="640"/>
      <c r="AS26" s="641"/>
      <c r="AT26" s="641"/>
      <c r="AU26" s="641"/>
      <c r="AV26" s="641"/>
      <c r="AW26" s="641"/>
      <c r="AX26" s="641"/>
      <c r="AY26" s="641"/>
      <c r="AZ26" s="642"/>
      <c r="BB26" s="646" t="s">
        <v>1246</v>
      </c>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662"/>
      <c r="CH26" s="614">
        <v>0</v>
      </c>
      <c r="CI26" s="615"/>
      <c r="CJ26" s="615"/>
      <c r="CK26" s="615"/>
      <c r="CL26" s="615"/>
      <c r="CM26" s="615"/>
      <c r="CN26" s="615"/>
      <c r="CO26" s="615"/>
      <c r="CP26" s="616"/>
      <c r="CQ26" s="614">
        <v>0</v>
      </c>
      <c r="CR26" s="615"/>
      <c r="CS26" s="615"/>
      <c r="CT26" s="615"/>
      <c r="CU26" s="615"/>
      <c r="CV26" s="615"/>
      <c r="CW26" s="615"/>
      <c r="CX26" s="615"/>
      <c r="CY26" s="616"/>
      <c r="CZ26" s="104"/>
      <c r="DA26" s="92"/>
      <c r="DB26" s="479">
        <f>CQ26-CH26</f>
        <v>0</v>
      </c>
      <c r="DC26" s="479"/>
      <c r="DD26" s="479"/>
      <c r="DE26" s="479"/>
      <c r="DF26" s="479"/>
      <c r="DG26" s="479"/>
      <c r="DH26" s="479"/>
      <c r="DI26" s="479"/>
      <c r="DJ26" s="479"/>
      <c r="DK26" s="479"/>
      <c r="DL26" s="590">
        <f>IF(CQ26=0,0.9,IF(EF26=0,0,EF26/CQ26))</f>
        <v>0.9</v>
      </c>
      <c r="DM26" s="590"/>
      <c r="DN26" s="590"/>
      <c r="DO26" s="590"/>
      <c r="DP26" s="590"/>
      <c r="DQ26" s="590"/>
      <c r="DR26" s="590"/>
      <c r="DS26" s="590"/>
      <c r="DT26" s="590"/>
      <c r="DU26" s="590"/>
      <c r="DV26" s="451">
        <v>0</v>
      </c>
      <c r="DW26" s="451"/>
      <c r="DX26" s="451"/>
      <c r="DY26" s="451"/>
      <c r="DZ26" s="451"/>
      <c r="EA26" s="451"/>
      <c r="EB26" s="451"/>
      <c r="EC26" s="451"/>
      <c r="ED26" s="451"/>
      <c r="EE26" s="451"/>
      <c r="EF26" s="451">
        <v>0</v>
      </c>
      <c r="EG26" s="451"/>
      <c r="EH26" s="451"/>
      <c r="EI26" s="451"/>
      <c r="EJ26" s="451"/>
      <c r="EK26" s="451"/>
      <c r="EL26" s="451"/>
      <c r="EM26" s="451"/>
      <c r="EN26" s="451"/>
      <c r="EO26" s="451"/>
      <c r="EP26" s="480">
        <f>EF26</f>
        <v>0</v>
      </c>
      <c r="EQ26" s="480"/>
      <c r="ER26" s="480"/>
      <c r="ES26" s="480"/>
      <c r="ET26" s="480"/>
      <c r="EU26" s="480"/>
      <c r="EV26" s="480"/>
      <c r="EW26" s="480"/>
      <c r="EX26" s="480"/>
      <c r="EY26" s="480"/>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row>
    <row r="27" spans="1:207" ht="12.75" customHeight="1">
      <c r="A27" s="20"/>
      <c r="B27" s="37" t="s">
        <v>50</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106"/>
      <c r="AI27" s="623"/>
      <c r="AJ27" s="624"/>
      <c r="AK27" s="624"/>
      <c r="AL27" s="624"/>
      <c r="AM27" s="624"/>
      <c r="AN27" s="624"/>
      <c r="AO27" s="624"/>
      <c r="AP27" s="624"/>
      <c r="AQ27" s="625"/>
      <c r="AR27" s="647"/>
      <c r="AS27" s="648"/>
      <c r="AT27" s="648"/>
      <c r="AU27" s="648"/>
      <c r="AV27" s="648"/>
      <c r="AW27" s="648"/>
      <c r="AX27" s="648"/>
      <c r="AY27" s="648"/>
      <c r="AZ27" s="649"/>
      <c r="BB27" s="543" t="s">
        <v>774</v>
      </c>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662"/>
      <c r="CH27" s="614">
        <v>0</v>
      </c>
      <c r="CI27" s="615"/>
      <c r="CJ27" s="615"/>
      <c r="CK27" s="615"/>
      <c r="CL27" s="615"/>
      <c r="CM27" s="615"/>
      <c r="CN27" s="615"/>
      <c r="CO27" s="615"/>
      <c r="CP27" s="616"/>
      <c r="CQ27" s="614">
        <v>0</v>
      </c>
      <c r="CR27" s="615"/>
      <c r="CS27" s="615"/>
      <c r="CT27" s="615"/>
      <c r="CU27" s="615"/>
      <c r="CV27" s="615"/>
      <c r="CW27" s="615"/>
      <c r="CX27" s="615"/>
      <c r="CY27" s="616"/>
      <c r="CZ27" s="104"/>
      <c r="DA27" s="92"/>
      <c r="DB27" s="479">
        <f>CQ27-CH27</f>
        <v>0</v>
      </c>
      <c r="DC27" s="479"/>
      <c r="DD27" s="479"/>
      <c r="DE27" s="479"/>
      <c r="DF27" s="479"/>
      <c r="DG27" s="479"/>
      <c r="DH27" s="479"/>
      <c r="DI27" s="479"/>
      <c r="DJ27" s="479"/>
      <c r="DK27" s="479"/>
      <c r="DL27" s="590">
        <f>IF(CQ27=0,0.9,IF(EF27=0,0,EF27/CQ27))</f>
        <v>0.9</v>
      </c>
      <c r="DM27" s="590"/>
      <c r="DN27" s="590"/>
      <c r="DO27" s="590"/>
      <c r="DP27" s="590"/>
      <c r="DQ27" s="590"/>
      <c r="DR27" s="590"/>
      <c r="DS27" s="590"/>
      <c r="DT27" s="590"/>
      <c r="DU27" s="590"/>
      <c r="DV27" s="451">
        <v>0</v>
      </c>
      <c r="DW27" s="451"/>
      <c r="DX27" s="451"/>
      <c r="DY27" s="451"/>
      <c r="DZ27" s="451"/>
      <c r="EA27" s="451"/>
      <c r="EB27" s="451"/>
      <c r="EC27" s="451"/>
      <c r="ED27" s="451"/>
      <c r="EE27" s="451"/>
      <c r="EF27" s="451">
        <v>0</v>
      </c>
      <c r="EG27" s="451"/>
      <c r="EH27" s="451"/>
      <c r="EI27" s="451"/>
      <c r="EJ27" s="451"/>
      <c r="EK27" s="451"/>
      <c r="EL27" s="451"/>
      <c r="EM27" s="451"/>
      <c r="EN27" s="451"/>
      <c r="EO27" s="451"/>
      <c r="EP27" s="480">
        <f>EF27</f>
        <v>0</v>
      </c>
      <c r="EQ27" s="480"/>
      <c r="ER27" s="480"/>
      <c r="ES27" s="480"/>
      <c r="ET27" s="480"/>
      <c r="EU27" s="480"/>
      <c r="EV27" s="480"/>
      <c r="EW27" s="480"/>
      <c r="EX27" s="480"/>
      <c r="EY27" s="480"/>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row>
    <row r="28" spans="1:207" ht="12.75" customHeight="1" thickBot="1">
      <c r="A28" s="20"/>
      <c r="B28" s="43" t="s">
        <v>39</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07"/>
      <c r="AI28" s="626">
        <f>AR13</f>
        <v>0</v>
      </c>
      <c r="AJ28" s="627"/>
      <c r="AK28" s="627"/>
      <c r="AL28" s="627"/>
      <c r="AM28" s="627"/>
      <c r="AN28" s="627"/>
      <c r="AO28" s="627"/>
      <c r="AP28" s="627"/>
      <c r="AQ28" s="628"/>
      <c r="AR28" s="685"/>
      <c r="AS28" s="686"/>
      <c r="AT28" s="686"/>
      <c r="AU28" s="686"/>
      <c r="AV28" s="686"/>
      <c r="AW28" s="686"/>
      <c r="AX28" s="686"/>
      <c r="AY28" s="686"/>
      <c r="AZ28" s="687"/>
      <c r="BB28" s="61"/>
      <c r="BC28" s="1"/>
      <c r="BD28" s="1"/>
      <c r="BE28" s="1"/>
      <c r="BF28" s="1" t="s">
        <v>98</v>
      </c>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66"/>
      <c r="CH28" s="601">
        <f>SUM(CH22:CP27)</f>
        <v>0</v>
      </c>
      <c r="CI28" s="603"/>
      <c r="CJ28" s="603"/>
      <c r="CK28" s="603"/>
      <c r="CL28" s="603"/>
      <c r="CM28" s="603"/>
      <c r="CN28" s="603"/>
      <c r="CO28" s="603"/>
      <c r="CP28" s="604"/>
      <c r="CQ28" s="601">
        <f>SUM(CQ22:CY27)</f>
        <v>0</v>
      </c>
      <c r="CR28" s="603"/>
      <c r="CS28" s="603"/>
      <c r="CT28" s="603"/>
      <c r="CU28" s="603"/>
      <c r="CV28" s="603"/>
      <c r="CW28" s="603"/>
      <c r="CX28" s="603"/>
      <c r="CY28" s="604"/>
      <c r="CZ28" s="103"/>
      <c r="DB28" s="447">
        <f>SUM(DB22:DK27)</f>
        <v>0</v>
      </c>
      <c r="DC28" s="447"/>
      <c r="DD28" s="447"/>
      <c r="DE28" s="447"/>
      <c r="DF28" s="447"/>
      <c r="DG28" s="447"/>
      <c r="DH28" s="447"/>
      <c r="DI28" s="447"/>
      <c r="DJ28" s="447"/>
      <c r="DK28" s="447"/>
      <c r="DL28" s="696"/>
      <c r="DM28" s="696"/>
      <c r="DN28" s="696"/>
      <c r="DO28" s="696"/>
      <c r="DP28" s="696"/>
      <c r="DQ28" s="696"/>
      <c r="DR28" s="696"/>
      <c r="DS28" s="696"/>
      <c r="DT28" s="696"/>
      <c r="DU28" s="696"/>
      <c r="DV28" s="447">
        <f>SUM(DV22:EE27)</f>
        <v>0</v>
      </c>
      <c r="DW28" s="447"/>
      <c r="DX28" s="447"/>
      <c r="DY28" s="447"/>
      <c r="DZ28" s="447"/>
      <c r="EA28" s="447"/>
      <c r="EB28" s="447"/>
      <c r="EC28" s="447"/>
      <c r="ED28" s="447"/>
      <c r="EE28" s="447"/>
      <c r="EF28" s="447">
        <f>SUM(EF22:EO27)</f>
        <v>0</v>
      </c>
      <c r="EG28" s="447"/>
      <c r="EH28" s="447"/>
      <c r="EI28" s="447"/>
      <c r="EJ28" s="447"/>
      <c r="EK28" s="447"/>
      <c r="EL28" s="447"/>
      <c r="EM28" s="447"/>
      <c r="EN28" s="447"/>
      <c r="EO28" s="447"/>
      <c r="EP28" s="447">
        <f>SUM(EP22:EY27)</f>
        <v>0</v>
      </c>
      <c r="EQ28" s="447"/>
      <c r="ER28" s="447"/>
      <c r="ES28" s="447"/>
      <c r="ET28" s="447"/>
      <c r="EU28" s="447"/>
      <c r="EV28" s="447"/>
      <c r="EW28" s="447"/>
      <c r="EX28" s="447"/>
      <c r="EY28" s="44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row>
    <row r="29" spans="1:207" ht="12.75" customHeight="1" thickTop="1">
      <c r="A29" s="20"/>
      <c r="B29" s="43" t="s">
        <v>51</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07"/>
      <c r="AI29" s="626">
        <f>FQ105</f>
        <v>0</v>
      </c>
      <c r="AJ29" s="627"/>
      <c r="AK29" s="627"/>
      <c r="AL29" s="627"/>
      <c r="AM29" s="627"/>
      <c r="AN29" s="627"/>
      <c r="AO29" s="627"/>
      <c r="AP29" s="627"/>
      <c r="AQ29" s="628"/>
      <c r="AR29" s="685"/>
      <c r="AS29" s="686"/>
      <c r="AT29" s="686"/>
      <c r="AU29" s="686"/>
      <c r="AV29" s="686"/>
      <c r="AW29" s="686"/>
      <c r="AX29" s="686"/>
      <c r="AY29" s="686"/>
      <c r="AZ29" s="687"/>
      <c r="BB29" s="547" t="s">
        <v>99</v>
      </c>
      <c r="BC29" s="548"/>
      <c r="BD29" s="548"/>
      <c r="BE29" s="548"/>
      <c r="BF29" s="548"/>
      <c r="BG29" s="548"/>
      <c r="BH29" s="548"/>
      <c r="BI29" s="548"/>
      <c r="BJ29" s="548"/>
      <c r="BK29" s="548"/>
      <c r="BL29" s="548"/>
      <c r="BM29" s="548"/>
      <c r="BN29" s="548"/>
      <c r="BO29" s="548"/>
      <c r="BP29" s="548"/>
      <c r="BQ29" s="548"/>
      <c r="BR29" s="548"/>
      <c r="BS29" s="548"/>
      <c r="BT29" s="548"/>
      <c r="BU29" s="548"/>
      <c r="BV29" s="548"/>
      <c r="BW29" s="548"/>
      <c r="BX29" s="548"/>
      <c r="BY29" s="548"/>
      <c r="BZ29" s="548"/>
      <c r="CA29" s="548"/>
      <c r="CB29" s="548"/>
      <c r="CC29" s="548"/>
      <c r="CD29" s="548"/>
      <c r="CE29" s="548"/>
      <c r="CF29" s="548"/>
      <c r="CG29" s="667"/>
      <c r="CH29" s="678"/>
      <c r="CI29" s="679"/>
      <c r="CJ29" s="679"/>
      <c r="CK29" s="679"/>
      <c r="CL29" s="679"/>
      <c r="CM29" s="679"/>
      <c r="CN29" s="679"/>
      <c r="CO29" s="679"/>
      <c r="CP29" s="680"/>
      <c r="CQ29" s="678"/>
      <c r="CR29" s="679"/>
      <c r="CS29" s="679"/>
      <c r="CT29" s="679"/>
      <c r="CU29" s="679"/>
      <c r="CV29" s="679"/>
      <c r="CW29" s="679"/>
      <c r="CX29" s="679"/>
      <c r="CY29" s="680"/>
      <c r="CZ29" s="103"/>
      <c r="DB29" s="478"/>
      <c r="DC29" s="478"/>
      <c r="DD29" s="478"/>
      <c r="DE29" s="478"/>
      <c r="DF29" s="478"/>
      <c r="DG29" s="478"/>
      <c r="DH29" s="478"/>
      <c r="DI29" s="478"/>
      <c r="DJ29" s="478"/>
      <c r="DK29" s="478"/>
      <c r="DL29" s="681"/>
      <c r="DM29" s="681"/>
      <c r="DN29" s="681"/>
      <c r="DO29" s="681"/>
      <c r="DP29" s="681"/>
      <c r="DQ29" s="681"/>
      <c r="DR29" s="681"/>
      <c r="DS29" s="681"/>
      <c r="DT29" s="681"/>
      <c r="DU29" s="681"/>
      <c r="DV29" s="478"/>
      <c r="DW29" s="478"/>
      <c r="DX29" s="478"/>
      <c r="DY29" s="478"/>
      <c r="DZ29" s="478"/>
      <c r="EA29" s="478"/>
      <c r="EB29" s="478"/>
      <c r="EC29" s="478"/>
      <c r="ED29" s="478"/>
      <c r="EE29" s="478"/>
      <c r="EF29" s="478"/>
      <c r="EG29" s="478"/>
      <c r="EH29" s="478"/>
      <c r="EI29" s="478"/>
      <c r="EJ29" s="478"/>
      <c r="EK29" s="478"/>
      <c r="EL29" s="478"/>
      <c r="EM29" s="478"/>
      <c r="EN29" s="478"/>
      <c r="EO29" s="478"/>
      <c r="EP29" s="478"/>
      <c r="EQ29" s="478"/>
      <c r="ER29" s="478"/>
      <c r="ES29" s="478"/>
      <c r="ET29" s="478"/>
      <c r="EU29" s="478"/>
      <c r="EV29" s="478"/>
      <c r="EW29" s="478"/>
      <c r="EX29" s="478"/>
      <c r="EY29" s="478"/>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row>
    <row r="30" spans="1:207" ht="12.75" customHeight="1">
      <c r="A30" s="20"/>
      <c r="B30" s="43" t="s">
        <v>38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107"/>
      <c r="AI30" s="626">
        <f>BB80</f>
        <v>0</v>
      </c>
      <c r="AJ30" s="627"/>
      <c r="AK30" s="627"/>
      <c r="AL30" s="627"/>
      <c r="AM30" s="627"/>
      <c r="AN30" s="627"/>
      <c r="AO30" s="627"/>
      <c r="AP30" s="627"/>
      <c r="AQ30" s="628"/>
      <c r="AR30" s="685"/>
      <c r="AS30" s="686"/>
      <c r="AT30" s="686"/>
      <c r="AU30" s="686"/>
      <c r="AV30" s="686"/>
      <c r="AW30" s="686"/>
      <c r="AX30" s="686"/>
      <c r="AY30" s="686"/>
      <c r="AZ30" s="687"/>
      <c r="BB30" s="543" t="s">
        <v>100</v>
      </c>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662"/>
      <c r="CH30" s="614">
        <v>0</v>
      </c>
      <c r="CI30" s="615"/>
      <c r="CJ30" s="615"/>
      <c r="CK30" s="615"/>
      <c r="CL30" s="615"/>
      <c r="CM30" s="615"/>
      <c r="CN30" s="615"/>
      <c r="CO30" s="615"/>
      <c r="CP30" s="616"/>
      <c r="CQ30" s="614">
        <v>0</v>
      </c>
      <c r="CR30" s="615"/>
      <c r="CS30" s="615"/>
      <c r="CT30" s="615"/>
      <c r="CU30" s="615"/>
      <c r="CV30" s="615"/>
      <c r="CW30" s="615"/>
      <c r="CX30" s="615"/>
      <c r="CY30" s="616"/>
      <c r="CZ30" s="104"/>
      <c r="DA30" s="92"/>
      <c r="DB30" s="479">
        <f>CQ30-CH30</f>
        <v>0</v>
      </c>
      <c r="DC30" s="479"/>
      <c r="DD30" s="479"/>
      <c r="DE30" s="479"/>
      <c r="DF30" s="479"/>
      <c r="DG30" s="479"/>
      <c r="DH30" s="479"/>
      <c r="DI30" s="479"/>
      <c r="DJ30" s="479"/>
      <c r="DK30" s="479"/>
      <c r="DL30" s="590">
        <f>IF(CQ30=0,0.9,IF(EF30=0,0,EF30/CQ30))</f>
        <v>0.9</v>
      </c>
      <c r="DM30" s="590"/>
      <c r="DN30" s="590"/>
      <c r="DO30" s="590"/>
      <c r="DP30" s="590"/>
      <c r="DQ30" s="590"/>
      <c r="DR30" s="590"/>
      <c r="DS30" s="590"/>
      <c r="DT30" s="590"/>
      <c r="DU30" s="590"/>
      <c r="DV30" s="451">
        <v>0</v>
      </c>
      <c r="DW30" s="451"/>
      <c r="DX30" s="451"/>
      <c r="DY30" s="451"/>
      <c r="DZ30" s="451"/>
      <c r="EA30" s="451"/>
      <c r="EB30" s="451"/>
      <c r="EC30" s="451"/>
      <c r="ED30" s="451"/>
      <c r="EE30" s="451"/>
      <c r="EF30" s="451">
        <v>0</v>
      </c>
      <c r="EG30" s="451"/>
      <c r="EH30" s="451"/>
      <c r="EI30" s="451"/>
      <c r="EJ30" s="451"/>
      <c r="EK30" s="451"/>
      <c r="EL30" s="451"/>
      <c r="EM30" s="451"/>
      <c r="EN30" s="451"/>
      <c r="EO30" s="451"/>
      <c r="EP30" s="480">
        <f>EF30</f>
        <v>0</v>
      </c>
      <c r="EQ30" s="480"/>
      <c r="ER30" s="480"/>
      <c r="ES30" s="480"/>
      <c r="ET30" s="480"/>
      <c r="EU30" s="480"/>
      <c r="EV30" s="480"/>
      <c r="EW30" s="480"/>
      <c r="EX30" s="480"/>
      <c r="EY30" s="480"/>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row>
    <row r="31" spans="1:207" ht="12.75" customHeight="1" thickBot="1">
      <c r="A31" s="20"/>
      <c r="B31" s="54"/>
      <c r="C31" s="55"/>
      <c r="D31" s="55"/>
      <c r="E31" s="55"/>
      <c r="F31" s="55"/>
      <c r="G31" s="55" t="s">
        <v>52</v>
      </c>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109"/>
      <c r="AI31" s="637"/>
      <c r="AJ31" s="638"/>
      <c r="AK31" s="638"/>
      <c r="AL31" s="638"/>
      <c r="AM31" s="638"/>
      <c r="AN31" s="638"/>
      <c r="AO31" s="638"/>
      <c r="AP31" s="638"/>
      <c r="AQ31" s="639"/>
      <c r="AR31" s="637">
        <f>SUM(AI26:AQ30)</f>
        <v>0</v>
      </c>
      <c r="AS31" s="638"/>
      <c r="AT31" s="638"/>
      <c r="AU31" s="638"/>
      <c r="AV31" s="638"/>
      <c r="AW31" s="638"/>
      <c r="AX31" s="638"/>
      <c r="AY31" s="638"/>
      <c r="AZ31" s="639"/>
      <c r="BB31" s="543" t="s">
        <v>101</v>
      </c>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662"/>
      <c r="CH31" s="614">
        <v>0</v>
      </c>
      <c r="CI31" s="615"/>
      <c r="CJ31" s="615"/>
      <c r="CK31" s="615"/>
      <c r="CL31" s="615"/>
      <c r="CM31" s="615"/>
      <c r="CN31" s="615"/>
      <c r="CO31" s="615"/>
      <c r="CP31" s="616"/>
      <c r="CQ31" s="614">
        <v>0</v>
      </c>
      <c r="CR31" s="615"/>
      <c r="CS31" s="615"/>
      <c r="CT31" s="615"/>
      <c r="CU31" s="615"/>
      <c r="CV31" s="615"/>
      <c r="CW31" s="615"/>
      <c r="CX31" s="615"/>
      <c r="CY31" s="616"/>
      <c r="CZ31" s="104"/>
      <c r="DA31" s="92"/>
      <c r="DB31" s="479">
        <f>CQ31-CH31</f>
        <v>0</v>
      </c>
      <c r="DC31" s="479"/>
      <c r="DD31" s="479"/>
      <c r="DE31" s="479"/>
      <c r="DF31" s="479"/>
      <c r="DG31" s="479"/>
      <c r="DH31" s="479"/>
      <c r="DI31" s="479"/>
      <c r="DJ31" s="479"/>
      <c r="DK31" s="479"/>
      <c r="DL31" s="590">
        <f>IF(CQ31=0,0.9,IF(EF31=0,0,EF31/CQ31))</f>
        <v>0.9</v>
      </c>
      <c r="DM31" s="590"/>
      <c r="DN31" s="590"/>
      <c r="DO31" s="590"/>
      <c r="DP31" s="590"/>
      <c r="DQ31" s="590"/>
      <c r="DR31" s="590"/>
      <c r="DS31" s="590"/>
      <c r="DT31" s="590"/>
      <c r="DU31" s="590"/>
      <c r="DV31" s="451">
        <v>0</v>
      </c>
      <c r="DW31" s="451"/>
      <c r="DX31" s="451"/>
      <c r="DY31" s="451"/>
      <c r="DZ31" s="451"/>
      <c r="EA31" s="451"/>
      <c r="EB31" s="451"/>
      <c r="EC31" s="451"/>
      <c r="ED31" s="451"/>
      <c r="EE31" s="451"/>
      <c r="EF31" s="451">
        <v>0</v>
      </c>
      <c r="EG31" s="451"/>
      <c r="EH31" s="451"/>
      <c r="EI31" s="451"/>
      <c r="EJ31" s="451"/>
      <c r="EK31" s="451"/>
      <c r="EL31" s="451"/>
      <c r="EM31" s="451"/>
      <c r="EN31" s="451"/>
      <c r="EO31" s="451"/>
      <c r="EP31" s="480">
        <f>EF31</f>
        <v>0</v>
      </c>
      <c r="EQ31" s="480"/>
      <c r="ER31" s="480"/>
      <c r="ES31" s="480"/>
      <c r="ET31" s="480"/>
      <c r="EU31" s="480"/>
      <c r="EV31" s="480"/>
      <c r="EW31" s="480"/>
      <c r="EX31" s="480"/>
      <c r="EY31" s="480"/>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row>
    <row r="32" spans="1:207" ht="12.75" customHeight="1" thickTop="1">
      <c r="A32" s="20"/>
      <c r="B32" s="56" t="str">
        <f>"ADD: CASH FUND BALANCE AS PER BALANCE SHEET 6-30-"&amp;(Help!C18)+1</f>
        <v>ADD: CASH FUND BALANCE AS PER BALANCE SHEET 6-30-2012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110"/>
      <c r="AI32" s="689"/>
      <c r="AJ32" s="690"/>
      <c r="AK32" s="690"/>
      <c r="AL32" s="690"/>
      <c r="AM32" s="690"/>
      <c r="AN32" s="690"/>
      <c r="AO32" s="690"/>
      <c r="AP32" s="690"/>
      <c r="AQ32" s="691"/>
      <c r="AR32" s="537">
        <f>AQ84</f>
        <v>0</v>
      </c>
      <c r="AS32" s="538"/>
      <c r="AT32" s="538"/>
      <c r="AU32" s="538"/>
      <c r="AV32" s="538"/>
      <c r="AW32" s="538"/>
      <c r="AX32" s="538"/>
      <c r="AY32" s="538"/>
      <c r="AZ32" s="539"/>
      <c r="BB32" s="543" t="s">
        <v>102</v>
      </c>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662"/>
      <c r="CH32" s="614">
        <v>0</v>
      </c>
      <c r="CI32" s="615"/>
      <c r="CJ32" s="615"/>
      <c r="CK32" s="615"/>
      <c r="CL32" s="615"/>
      <c r="CM32" s="615"/>
      <c r="CN32" s="615"/>
      <c r="CO32" s="615"/>
      <c r="CP32" s="616"/>
      <c r="CQ32" s="614">
        <v>0</v>
      </c>
      <c r="CR32" s="615"/>
      <c r="CS32" s="615"/>
      <c r="CT32" s="615"/>
      <c r="CU32" s="615"/>
      <c r="CV32" s="615"/>
      <c r="CW32" s="615"/>
      <c r="CX32" s="615"/>
      <c r="CY32" s="616"/>
      <c r="CZ32" s="104"/>
      <c r="DA32" s="92"/>
      <c r="DB32" s="479">
        <f>CQ32-CH32</f>
        <v>0</v>
      </c>
      <c r="DC32" s="479"/>
      <c r="DD32" s="479"/>
      <c r="DE32" s="479"/>
      <c r="DF32" s="479"/>
      <c r="DG32" s="479"/>
      <c r="DH32" s="479"/>
      <c r="DI32" s="479"/>
      <c r="DJ32" s="479"/>
      <c r="DK32" s="479"/>
      <c r="DL32" s="590">
        <f>IF(CQ32=0,0.9,IF(EF32=0,0,EF32/CQ32))</f>
        <v>0.9</v>
      </c>
      <c r="DM32" s="590"/>
      <c r="DN32" s="590"/>
      <c r="DO32" s="590"/>
      <c r="DP32" s="590"/>
      <c r="DQ32" s="590"/>
      <c r="DR32" s="590"/>
      <c r="DS32" s="590"/>
      <c r="DT32" s="590"/>
      <c r="DU32" s="590"/>
      <c r="DV32" s="451">
        <v>0</v>
      </c>
      <c r="DW32" s="451"/>
      <c r="DX32" s="451"/>
      <c r="DY32" s="451"/>
      <c r="DZ32" s="451"/>
      <c r="EA32" s="451"/>
      <c r="EB32" s="451"/>
      <c r="EC32" s="451"/>
      <c r="ED32" s="451"/>
      <c r="EE32" s="451"/>
      <c r="EF32" s="451">
        <v>0</v>
      </c>
      <c r="EG32" s="451"/>
      <c r="EH32" s="451"/>
      <c r="EI32" s="451"/>
      <c r="EJ32" s="451"/>
      <c r="EK32" s="451"/>
      <c r="EL32" s="451"/>
      <c r="EM32" s="451"/>
      <c r="EN32" s="451"/>
      <c r="EO32" s="451"/>
      <c r="EP32" s="480">
        <f>EF32</f>
        <v>0</v>
      </c>
      <c r="EQ32" s="480"/>
      <c r="ER32" s="480"/>
      <c r="ES32" s="480"/>
      <c r="ET32" s="480"/>
      <c r="EU32" s="480"/>
      <c r="EV32" s="480"/>
      <c r="EW32" s="480"/>
      <c r="EX32" s="480"/>
      <c r="EY32" s="480"/>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row>
    <row r="33" spans="1:207" ht="12.75" customHeight="1" thickBot="1">
      <c r="A33" s="20"/>
      <c r="B33" s="54"/>
      <c r="C33" s="55"/>
      <c r="D33" s="55"/>
      <c r="E33" s="55"/>
      <c r="F33" s="55"/>
      <c r="G33" s="55" t="s">
        <v>53</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109"/>
      <c r="AI33" s="637"/>
      <c r="AJ33" s="638"/>
      <c r="AK33" s="638"/>
      <c r="AL33" s="638"/>
      <c r="AM33" s="638"/>
      <c r="AN33" s="638"/>
      <c r="AO33" s="638"/>
      <c r="AP33" s="638"/>
      <c r="AQ33" s="639"/>
      <c r="AR33" s="637">
        <f>AR32+AR31</f>
        <v>0</v>
      </c>
      <c r="AS33" s="638"/>
      <c r="AT33" s="638"/>
      <c r="AU33" s="638"/>
      <c r="AV33" s="638"/>
      <c r="AW33" s="638"/>
      <c r="AX33" s="638"/>
      <c r="AY33" s="638"/>
      <c r="AZ33" s="639"/>
      <c r="BB33" s="543" t="s">
        <v>103</v>
      </c>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662"/>
      <c r="CH33" s="614">
        <v>0</v>
      </c>
      <c r="CI33" s="615"/>
      <c r="CJ33" s="615"/>
      <c r="CK33" s="615"/>
      <c r="CL33" s="615"/>
      <c r="CM33" s="615"/>
      <c r="CN33" s="615"/>
      <c r="CO33" s="615"/>
      <c r="CP33" s="616"/>
      <c r="CQ33" s="614">
        <v>0</v>
      </c>
      <c r="CR33" s="615"/>
      <c r="CS33" s="615"/>
      <c r="CT33" s="615"/>
      <c r="CU33" s="615"/>
      <c r="CV33" s="615"/>
      <c r="CW33" s="615"/>
      <c r="CX33" s="615"/>
      <c r="CY33" s="616"/>
      <c r="CZ33" s="104"/>
      <c r="DA33" s="92"/>
      <c r="DB33" s="479">
        <f>CQ33-CH33</f>
        <v>0</v>
      </c>
      <c r="DC33" s="479"/>
      <c r="DD33" s="479"/>
      <c r="DE33" s="479"/>
      <c r="DF33" s="479"/>
      <c r="DG33" s="479"/>
      <c r="DH33" s="479"/>
      <c r="DI33" s="479"/>
      <c r="DJ33" s="479"/>
      <c r="DK33" s="479"/>
      <c r="DL33" s="590">
        <f>IF(CQ33=0,0.9,IF(EF33=0,0,EF33/CQ33))</f>
        <v>0.9</v>
      </c>
      <c r="DM33" s="590"/>
      <c r="DN33" s="590"/>
      <c r="DO33" s="590"/>
      <c r="DP33" s="590"/>
      <c r="DQ33" s="590"/>
      <c r="DR33" s="590"/>
      <c r="DS33" s="590"/>
      <c r="DT33" s="590"/>
      <c r="DU33" s="590"/>
      <c r="DV33" s="451">
        <v>0</v>
      </c>
      <c r="DW33" s="451"/>
      <c r="DX33" s="451"/>
      <c r="DY33" s="451"/>
      <c r="DZ33" s="451"/>
      <c r="EA33" s="451"/>
      <c r="EB33" s="451"/>
      <c r="EC33" s="451"/>
      <c r="ED33" s="451"/>
      <c r="EE33" s="451"/>
      <c r="EF33" s="451">
        <v>0</v>
      </c>
      <c r="EG33" s="451"/>
      <c r="EH33" s="451"/>
      <c r="EI33" s="451"/>
      <c r="EJ33" s="451"/>
      <c r="EK33" s="451"/>
      <c r="EL33" s="451"/>
      <c r="EM33" s="451"/>
      <c r="EN33" s="451"/>
      <c r="EO33" s="451"/>
      <c r="EP33" s="480">
        <f>EF33</f>
        <v>0</v>
      </c>
      <c r="EQ33" s="480"/>
      <c r="ER33" s="480"/>
      <c r="ES33" s="480"/>
      <c r="ET33" s="480"/>
      <c r="EU33" s="480"/>
      <c r="EV33" s="480"/>
      <c r="EW33" s="480"/>
      <c r="EX33" s="480"/>
      <c r="EY33" s="480"/>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row>
    <row r="34" spans="1:207" ht="12.75" customHeight="1" thickTop="1" thickBot="1">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18"/>
      <c r="AJ34" s="18"/>
      <c r="AK34" s="18"/>
      <c r="AL34" s="18"/>
      <c r="AM34" s="18"/>
      <c r="AN34" s="18"/>
      <c r="AO34" s="18"/>
      <c r="AP34" s="18"/>
      <c r="AQ34" s="18"/>
      <c r="AR34" s="18"/>
      <c r="AS34" s="18"/>
      <c r="AT34" s="18"/>
      <c r="AU34" s="18"/>
      <c r="AV34" s="18"/>
      <c r="AW34" s="18"/>
      <c r="AX34" s="18"/>
      <c r="AY34" s="18"/>
      <c r="AZ34" s="18"/>
      <c r="BB34" s="543" t="s">
        <v>775</v>
      </c>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662"/>
      <c r="CH34" s="614">
        <v>0</v>
      </c>
      <c r="CI34" s="615"/>
      <c r="CJ34" s="615"/>
      <c r="CK34" s="615"/>
      <c r="CL34" s="615"/>
      <c r="CM34" s="615"/>
      <c r="CN34" s="615"/>
      <c r="CO34" s="615"/>
      <c r="CP34" s="616"/>
      <c r="CQ34" s="614">
        <v>0</v>
      </c>
      <c r="CR34" s="615"/>
      <c r="CS34" s="615"/>
      <c r="CT34" s="615"/>
      <c r="CU34" s="615"/>
      <c r="CV34" s="615"/>
      <c r="CW34" s="615"/>
      <c r="CX34" s="615"/>
      <c r="CY34" s="616"/>
      <c r="CZ34" s="104"/>
      <c r="DA34" s="92"/>
      <c r="DB34" s="479">
        <f>CQ34-CH34</f>
        <v>0</v>
      </c>
      <c r="DC34" s="479"/>
      <c r="DD34" s="479"/>
      <c r="DE34" s="479"/>
      <c r="DF34" s="479"/>
      <c r="DG34" s="479"/>
      <c r="DH34" s="479"/>
      <c r="DI34" s="479"/>
      <c r="DJ34" s="479"/>
      <c r="DK34" s="479"/>
      <c r="DL34" s="590">
        <f>IF(CQ34=0,0.9,IF(EF34=0,0,EF34/CQ34))</f>
        <v>0.9</v>
      </c>
      <c r="DM34" s="590"/>
      <c r="DN34" s="590"/>
      <c r="DO34" s="590"/>
      <c r="DP34" s="590"/>
      <c r="DQ34" s="590"/>
      <c r="DR34" s="590"/>
      <c r="DS34" s="590"/>
      <c r="DT34" s="590"/>
      <c r="DU34" s="590"/>
      <c r="DV34" s="451">
        <v>0</v>
      </c>
      <c r="DW34" s="451"/>
      <c r="DX34" s="451"/>
      <c r="DY34" s="451"/>
      <c r="DZ34" s="451"/>
      <c r="EA34" s="451"/>
      <c r="EB34" s="451"/>
      <c r="EC34" s="451"/>
      <c r="ED34" s="451"/>
      <c r="EE34" s="451"/>
      <c r="EF34" s="451">
        <v>0</v>
      </c>
      <c r="EG34" s="451"/>
      <c r="EH34" s="451"/>
      <c r="EI34" s="451"/>
      <c r="EJ34" s="451"/>
      <c r="EK34" s="451"/>
      <c r="EL34" s="451"/>
      <c r="EM34" s="451"/>
      <c r="EN34" s="451"/>
      <c r="EO34" s="451"/>
      <c r="EP34" s="480">
        <f>EF34</f>
        <v>0</v>
      </c>
      <c r="EQ34" s="480"/>
      <c r="ER34" s="480"/>
      <c r="ES34" s="480"/>
      <c r="ET34" s="480"/>
      <c r="EU34" s="480"/>
      <c r="EV34" s="480"/>
      <c r="EW34" s="480"/>
      <c r="EX34" s="480"/>
      <c r="EY34" s="480"/>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row>
    <row r="35" spans="1:207" ht="12.75" customHeight="1" thickTop="1" thickBot="1">
      <c r="A35" s="20"/>
      <c r="B35" s="28" t="str">
        <f>"Schedule 3, Cash Fund Balance Analysis - June 30, "&amp;(Help!C18)+1</f>
        <v>Schedule 3, Cash Fund Balance Analysis - June 30, 2012</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30"/>
      <c r="AJ35" s="30"/>
      <c r="AK35" s="30"/>
      <c r="AL35" s="30"/>
      <c r="AM35" s="30"/>
      <c r="AN35" s="30"/>
      <c r="AO35" s="30"/>
      <c r="AP35" s="30"/>
      <c r="AQ35" s="69"/>
      <c r="AR35" s="592" t="s">
        <v>32</v>
      </c>
      <c r="AS35" s="581"/>
      <c r="AT35" s="581"/>
      <c r="AU35" s="581"/>
      <c r="AV35" s="581"/>
      <c r="AW35" s="581"/>
      <c r="AX35" s="581"/>
      <c r="AY35" s="581"/>
      <c r="AZ35" s="582"/>
      <c r="BB35" s="61"/>
      <c r="BC35" s="1"/>
      <c r="BD35" s="1"/>
      <c r="BE35" s="1"/>
      <c r="BF35" s="1" t="s">
        <v>109</v>
      </c>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66"/>
      <c r="CH35" s="601">
        <f>SUM(CH30:CP34)</f>
        <v>0</v>
      </c>
      <c r="CI35" s="603"/>
      <c r="CJ35" s="603"/>
      <c r="CK35" s="603"/>
      <c r="CL35" s="603"/>
      <c r="CM35" s="603"/>
      <c r="CN35" s="603"/>
      <c r="CO35" s="603"/>
      <c r="CP35" s="604"/>
      <c r="CQ35" s="601">
        <f>SUM(CQ30:CY34)</f>
        <v>0</v>
      </c>
      <c r="CR35" s="603"/>
      <c r="CS35" s="603"/>
      <c r="CT35" s="603"/>
      <c r="CU35" s="603"/>
      <c r="CV35" s="603"/>
      <c r="CW35" s="603"/>
      <c r="CX35" s="603"/>
      <c r="CY35" s="604"/>
      <c r="CZ35" s="103"/>
      <c r="DB35" s="447">
        <f>SUM(DB30:DK34)</f>
        <v>0</v>
      </c>
      <c r="DC35" s="447"/>
      <c r="DD35" s="447"/>
      <c r="DE35" s="447"/>
      <c r="DF35" s="447"/>
      <c r="DG35" s="447"/>
      <c r="DH35" s="447"/>
      <c r="DI35" s="447"/>
      <c r="DJ35" s="447"/>
      <c r="DK35" s="447"/>
      <c r="DL35" s="696"/>
      <c r="DM35" s="696"/>
      <c r="DN35" s="696"/>
      <c r="DO35" s="696"/>
      <c r="DP35" s="696"/>
      <c r="DQ35" s="696"/>
      <c r="DR35" s="696"/>
      <c r="DS35" s="696"/>
      <c r="DT35" s="696"/>
      <c r="DU35" s="696"/>
      <c r="DV35" s="447">
        <f>SUM(DV30:EE34)</f>
        <v>0</v>
      </c>
      <c r="DW35" s="447"/>
      <c r="DX35" s="447"/>
      <c r="DY35" s="447"/>
      <c r="DZ35" s="447"/>
      <c r="EA35" s="447"/>
      <c r="EB35" s="447"/>
      <c r="EC35" s="447"/>
      <c r="ED35" s="447"/>
      <c r="EE35" s="447"/>
      <c r="EF35" s="447">
        <f>SUM(EF30:EO34)</f>
        <v>0</v>
      </c>
      <c r="EG35" s="447"/>
      <c r="EH35" s="447"/>
      <c r="EI35" s="447"/>
      <c r="EJ35" s="447"/>
      <c r="EK35" s="447"/>
      <c r="EL35" s="447"/>
      <c r="EM35" s="447"/>
      <c r="EN35" s="447"/>
      <c r="EO35" s="447"/>
      <c r="EP35" s="447">
        <f>SUM(EP30:EY34)</f>
        <v>0</v>
      </c>
      <c r="EQ35" s="447"/>
      <c r="ER35" s="447"/>
      <c r="ES35" s="447"/>
      <c r="ET35" s="447"/>
      <c r="EU35" s="447"/>
      <c r="EV35" s="447"/>
      <c r="EW35" s="447"/>
      <c r="EX35" s="447"/>
      <c r="EY35" s="44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row>
    <row r="36" spans="1:207" ht="12.75" customHeight="1" thickTop="1" thickBot="1">
      <c r="A36" s="20"/>
      <c r="B36" s="22" t="s">
        <v>54</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35"/>
      <c r="AJ36" s="35"/>
      <c r="AK36" s="35"/>
      <c r="AL36" s="35"/>
      <c r="AM36" s="35"/>
      <c r="AN36" s="35"/>
      <c r="AO36" s="35"/>
      <c r="AP36" s="35"/>
      <c r="AQ36" s="36"/>
      <c r="AR36" s="537"/>
      <c r="AS36" s="538"/>
      <c r="AT36" s="538"/>
      <c r="AU36" s="538"/>
      <c r="AV36" s="538"/>
      <c r="AW36" s="538"/>
      <c r="AX36" s="538"/>
      <c r="AY36" s="538"/>
      <c r="AZ36" s="539"/>
      <c r="BB36" s="111"/>
      <c r="BC36" s="112"/>
      <c r="BD36" s="112"/>
      <c r="BE36" s="112"/>
      <c r="BF36" s="112" t="s">
        <v>110</v>
      </c>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3"/>
      <c r="CH36" s="605">
        <f>CH35+CH28+CH18</f>
        <v>0</v>
      </c>
      <c r="CI36" s="606"/>
      <c r="CJ36" s="606"/>
      <c r="CK36" s="606"/>
      <c r="CL36" s="606"/>
      <c r="CM36" s="606"/>
      <c r="CN36" s="606"/>
      <c r="CO36" s="606"/>
      <c r="CP36" s="607"/>
      <c r="CQ36" s="605">
        <f>CQ35+CQ28+CQ18</f>
        <v>0</v>
      </c>
      <c r="CR36" s="606"/>
      <c r="CS36" s="606"/>
      <c r="CT36" s="606"/>
      <c r="CU36" s="606"/>
      <c r="CV36" s="606"/>
      <c r="CW36" s="606"/>
      <c r="CX36" s="606"/>
      <c r="CY36" s="607"/>
      <c r="CZ36" s="103"/>
      <c r="DB36" s="482">
        <f>DB35+DB28+DB18</f>
        <v>0</v>
      </c>
      <c r="DC36" s="482"/>
      <c r="DD36" s="482"/>
      <c r="DE36" s="482"/>
      <c r="DF36" s="482"/>
      <c r="DG36" s="482"/>
      <c r="DH36" s="482"/>
      <c r="DI36" s="482"/>
      <c r="DJ36" s="482"/>
      <c r="DK36" s="482"/>
      <c r="DL36" s="692"/>
      <c r="DM36" s="692"/>
      <c r="DN36" s="692"/>
      <c r="DO36" s="692"/>
      <c r="DP36" s="692"/>
      <c r="DQ36" s="692"/>
      <c r="DR36" s="692"/>
      <c r="DS36" s="692"/>
      <c r="DT36" s="692"/>
      <c r="DU36" s="692"/>
      <c r="DV36" s="482">
        <f>DV35+DV28+DV18</f>
        <v>0</v>
      </c>
      <c r="DW36" s="482"/>
      <c r="DX36" s="482"/>
      <c r="DY36" s="482"/>
      <c r="DZ36" s="482"/>
      <c r="EA36" s="482"/>
      <c r="EB36" s="482"/>
      <c r="EC36" s="482"/>
      <c r="ED36" s="482"/>
      <c r="EE36" s="482"/>
      <c r="EF36" s="482">
        <f>EF35+EF28+EF18</f>
        <v>0</v>
      </c>
      <c r="EG36" s="482"/>
      <c r="EH36" s="482"/>
      <c r="EI36" s="482"/>
      <c r="EJ36" s="482"/>
      <c r="EK36" s="482"/>
      <c r="EL36" s="482"/>
      <c r="EM36" s="482"/>
      <c r="EN36" s="482"/>
      <c r="EO36" s="482"/>
      <c r="EP36" s="482">
        <f>EP35+EP28+EP18</f>
        <v>0</v>
      </c>
      <c r="EQ36" s="482"/>
      <c r="ER36" s="482"/>
      <c r="ES36" s="482"/>
      <c r="ET36" s="482"/>
      <c r="EU36" s="482"/>
      <c r="EV36" s="482"/>
      <c r="EW36" s="482"/>
      <c r="EX36" s="482"/>
      <c r="EY36" s="482"/>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row>
    <row r="37" spans="1:207" ht="12.75" customHeight="1" thickTop="1">
      <c r="A37" s="20"/>
      <c r="B37" s="43" t="s">
        <v>55</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45"/>
      <c r="AK37" s="45"/>
      <c r="AL37" s="45"/>
      <c r="AM37" s="45"/>
      <c r="AN37" s="45"/>
      <c r="AO37" s="45"/>
      <c r="AP37" s="45"/>
      <c r="AQ37" s="47"/>
      <c r="AR37" s="626">
        <f>DB56</f>
        <v>0</v>
      </c>
      <c r="AS37" s="627"/>
      <c r="AT37" s="627"/>
      <c r="AU37" s="627"/>
      <c r="AV37" s="627"/>
      <c r="AW37" s="627"/>
      <c r="AX37" s="627"/>
      <c r="AY37" s="627"/>
      <c r="AZ37" s="628"/>
      <c r="BB37" s="547" t="s">
        <v>111</v>
      </c>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548"/>
      <c r="CB37" s="548"/>
      <c r="CC37" s="548"/>
      <c r="CD37" s="548"/>
      <c r="CE37" s="548"/>
      <c r="CF37" s="548"/>
      <c r="CG37" s="667"/>
      <c r="CH37" s="678"/>
      <c r="CI37" s="679"/>
      <c r="CJ37" s="679"/>
      <c r="CK37" s="679"/>
      <c r="CL37" s="679"/>
      <c r="CM37" s="679"/>
      <c r="CN37" s="679"/>
      <c r="CO37" s="679"/>
      <c r="CP37" s="680"/>
      <c r="CQ37" s="678"/>
      <c r="CR37" s="679"/>
      <c r="CS37" s="679"/>
      <c r="CT37" s="679"/>
      <c r="CU37" s="679"/>
      <c r="CV37" s="679"/>
      <c r="CW37" s="679"/>
      <c r="CX37" s="679"/>
      <c r="CY37" s="680"/>
      <c r="CZ37" s="103"/>
      <c r="DB37" s="478"/>
      <c r="DC37" s="478"/>
      <c r="DD37" s="478"/>
      <c r="DE37" s="478"/>
      <c r="DF37" s="478"/>
      <c r="DG37" s="478"/>
      <c r="DH37" s="478"/>
      <c r="DI37" s="478"/>
      <c r="DJ37" s="478"/>
      <c r="DK37" s="478"/>
      <c r="DL37" s="711"/>
      <c r="DM37" s="711"/>
      <c r="DN37" s="711"/>
      <c r="DO37" s="711"/>
      <c r="DP37" s="711"/>
      <c r="DQ37" s="711"/>
      <c r="DR37" s="711"/>
      <c r="DS37" s="711"/>
      <c r="DT37" s="711"/>
      <c r="DU37" s="711"/>
      <c r="DV37" s="483"/>
      <c r="DW37" s="483"/>
      <c r="DX37" s="483"/>
      <c r="DY37" s="483"/>
      <c r="DZ37" s="483"/>
      <c r="EA37" s="483"/>
      <c r="EB37" s="483"/>
      <c r="EC37" s="483"/>
      <c r="ED37" s="483"/>
      <c r="EE37" s="483"/>
      <c r="EF37" s="483"/>
      <c r="EG37" s="483"/>
      <c r="EH37" s="483"/>
      <c r="EI37" s="483"/>
      <c r="EJ37" s="483"/>
      <c r="EK37" s="483"/>
      <c r="EL37" s="483"/>
      <c r="EM37" s="483"/>
      <c r="EN37" s="483"/>
      <c r="EO37" s="483"/>
      <c r="EP37" s="483"/>
      <c r="EQ37" s="483"/>
      <c r="ER37" s="483"/>
      <c r="ES37" s="483"/>
      <c r="ET37" s="483"/>
      <c r="EU37" s="483"/>
      <c r="EV37" s="483"/>
      <c r="EW37" s="483"/>
      <c r="EX37" s="483"/>
      <c r="EY37" s="483"/>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row>
    <row r="38" spans="1:207" ht="12.75" customHeight="1">
      <c r="A38" s="20"/>
      <c r="B38" s="43" t="s">
        <v>56</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5"/>
      <c r="AJ38" s="45"/>
      <c r="AK38" s="45"/>
      <c r="AL38" s="45"/>
      <c r="AM38" s="45"/>
      <c r="AN38" s="45"/>
      <c r="AO38" s="45"/>
      <c r="AP38" s="45"/>
      <c r="AQ38" s="47"/>
      <c r="AR38" s="626">
        <f>AQ94</f>
        <v>0</v>
      </c>
      <c r="AS38" s="627"/>
      <c r="AT38" s="627"/>
      <c r="AU38" s="627"/>
      <c r="AV38" s="627"/>
      <c r="AW38" s="627"/>
      <c r="AX38" s="627"/>
      <c r="AY38" s="627"/>
      <c r="AZ38" s="628"/>
      <c r="BB38" s="543" t="s">
        <v>112</v>
      </c>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662"/>
      <c r="CH38" s="614">
        <v>0</v>
      </c>
      <c r="CI38" s="615"/>
      <c r="CJ38" s="615"/>
      <c r="CK38" s="615"/>
      <c r="CL38" s="615"/>
      <c r="CM38" s="615"/>
      <c r="CN38" s="615"/>
      <c r="CO38" s="615"/>
      <c r="CP38" s="616"/>
      <c r="CQ38" s="614">
        <v>0</v>
      </c>
      <c r="CR38" s="615"/>
      <c r="CS38" s="615"/>
      <c r="CT38" s="615"/>
      <c r="CU38" s="615"/>
      <c r="CV38" s="615"/>
      <c r="CW38" s="615"/>
      <c r="CX38" s="615"/>
      <c r="CY38" s="616"/>
      <c r="CZ38" s="104"/>
      <c r="DA38" s="92"/>
      <c r="DB38" s="479">
        <f t="shared" ref="DB38:DB51" si="0">CQ38-CH38</f>
        <v>0</v>
      </c>
      <c r="DC38" s="479"/>
      <c r="DD38" s="479"/>
      <c r="DE38" s="479"/>
      <c r="DF38" s="479"/>
      <c r="DG38" s="479"/>
      <c r="DH38" s="479"/>
      <c r="DI38" s="479"/>
      <c r="DJ38" s="479"/>
      <c r="DK38" s="479"/>
      <c r="DL38" s="590">
        <f t="shared" ref="DL38:DL51" si="1">IF(CQ38=0,0.9,IF(EF38=0,0,EF38/CQ38))</f>
        <v>0.9</v>
      </c>
      <c r="DM38" s="590"/>
      <c r="DN38" s="590"/>
      <c r="DO38" s="590"/>
      <c r="DP38" s="590"/>
      <c r="DQ38" s="590"/>
      <c r="DR38" s="590"/>
      <c r="DS38" s="590"/>
      <c r="DT38" s="590"/>
      <c r="DU38" s="590"/>
      <c r="DV38" s="451">
        <v>0</v>
      </c>
      <c r="DW38" s="451"/>
      <c r="DX38" s="451"/>
      <c r="DY38" s="451"/>
      <c r="DZ38" s="451"/>
      <c r="EA38" s="451"/>
      <c r="EB38" s="451"/>
      <c r="EC38" s="451"/>
      <c r="ED38" s="451"/>
      <c r="EE38" s="451"/>
      <c r="EF38" s="451">
        <v>0</v>
      </c>
      <c r="EG38" s="451"/>
      <c r="EH38" s="451"/>
      <c r="EI38" s="451"/>
      <c r="EJ38" s="451"/>
      <c r="EK38" s="451"/>
      <c r="EL38" s="451"/>
      <c r="EM38" s="451"/>
      <c r="EN38" s="451"/>
      <c r="EO38" s="451"/>
      <c r="EP38" s="480">
        <f t="shared" ref="EP38:EP51" si="2">EF38</f>
        <v>0</v>
      </c>
      <c r="EQ38" s="480"/>
      <c r="ER38" s="480"/>
      <c r="ES38" s="480"/>
      <c r="ET38" s="480"/>
      <c r="EU38" s="480"/>
      <c r="EV38" s="480"/>
      <c r="EW38" s="480"/>
      <c r="EX38" s="480"/>
      <c r="EY38" s="480"/>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row>
    <row r="39" spans="1:207" ht="12.75" customHeight="1">
      <c r="A39" s="20"/>
      <c r="B39" s="43" t="str">
        <f>"Fiscal Year "&amp;(Help!C18)&amp;"-"&amp;(Help!C18+1)&amp;" Lapsed Appropriations"</f>
        <v>Fiscal Year 2011-2012 Lapsed Appropriations</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5"/>
      <c r="AJ39" s="45"/>
      <c r="AK39" s="45"/>
      <c r="AL39" s="45"/>
      <c r="AM39" s="45"/>
      <c r="AN39" s="45"/>
      <c r="AO39" s="45"/>
      <c r="AP39" s="45"/>
      <c r="AQ39" s="47"/>
      <c r="AR39" s="626">
        <f>GE106</f>
        <v>0</v>
      </c>
      <c r="AS39" s="627"/>
      <c r="AT39" s="627"/>
      <c r="AU39" s="627"/>
      <c r="AV39" s="627"/>
      <c r="AW39" s="627"/>
      <c r="AX39" s="627"/>
      <c r="AY39" s="627"/>
      <c r="AZ39" s="628"/>
      <c r="BB39" s="646" t="s">
        <v>794</v>
      </c>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662"/>
      <c r="CH39" s="614">
        <v>0</v>
      </c>
      <c r="CI39" s="615"/>
      <c r="CJ39" s="615"/>
      <c r="CK39" s="615"/>
      <c r="CL39" s="615"/>
      <c r="CM39" s="615"/>
      <c r="CN39" s="615"/>
      <c r="CO39" s="615"/>
      <c r="CP39" s="616"/>
      <c r="CQ39" s="614">
        <v>0</v>
      </c>
      <c r="CR39" s="615"/>
      <c r="CS39" s="615"/>
      <c r="CT39" s="615"/>
      <c r="CU39" s="615"/>
      <c r="CV39" s="615"/>
      <c r="CW39" s="615"/>
      <c r="CX39" s="615"/>
      <c r="CY39" s="616"/>
      <c r="CZ39" s="104"/>
      <c r="DA39" s="92"/>
      <c r="DB39" s="479">
        <f t="shared" si="0"/>
        <v>0</v>
      </c>
      <c r="DC39" s="479"/>
      <c r="DD39" s="479"/>
      <c r="DE39" s="479"/>
      <c r="DF39" s="479"/>
      <c r="DG39" s="479"/>
      <c r="DH39" s="479"/>
      <c r="DI39" s="479"/>
      <c r="DJ39" s="479"/>
      <c r="DK39" s="479"/>
      <c r="DL39" s="590">
        <f t="shared" si="1"/>
        <v>0.9</v>
      </c>
      <c r="DM39" s="590"/>
      <c r="DN39" s="590"/>
      <c r="DO39" s="590"/>
      <c r="DP39" s="590"/>
      <c r="DQ39" s="590"/>
      <c r="DR39" s="590"/>
      <c r="DS39" s="590"/>
      <c r="DT39" s="590"/>
      <c r="DU39" s="590"/>
      <c r="DV39" s="451">
        <v>0</v>
      </c>
      <c r="DW39" s="451"/>
      <c r="DX39" s="451"/>
      <c r="DY39" s="451"/>
      <c r="DZ39" s="451"/>
      <c r="EA39" s="451"/>
      <c r="EB39" s="451"/>
      <c r="EC39" s="451"/>
      <c r="ED39" s="451"/>
      <c r="EE39" s="451"/>
      <c r="EF39" s="451">
        <v>0</v>
      </c>
      <c r="EG39" s="451"/>
      <c r="EH39" s="451"/>
      <c r="EI39" s="451"/>
      <c r="EJ39" s="451"/>
      <c r="EK39" s="451"/>
      <c r="EL39" s="451"/>
      <c r="EM39" s="451"/>
      <c r="EN39" s="451"/>
      <c r="EO39" s="451"/>
      <c r="EP39" s="480">
        <f t="shared" si="2"/>
        <v>0</v>
      </c>
      <c r="EQ39" s="480"/>
      <c r="ER39" s="480"/>
      <c r="ES39" s="480"/>
      <c r="ET39" s="480"/>
      <c r="EU39" s="480"/>
      <c r="EV39" s="480"/>
      <c r="EW39" s="480"/>
      <c r="EX39" s="480"/>
      <c r="EY39" s="480"/>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row>
    <row r="40" spans="1:207" ht="12.75" customHeight="1">
      <c r="A40" s="20"/>
      <c r="B40" s="43" t="str">
        <f>"Fiscal Year "&amp;((Help!C18)-1)&amp;"-"&amp;(Help!C18)&amp;" Lapsed Appropriations"</f>
        <v>Fiscal Year 2010-2011 Lapsed Appropriations</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5"/>
      <c r="AJ40" s="45"/>
      <c r="AK40" s="45"/>
      <c r="AL40" s="45"/>
      <c r="AM40" s="45"/>
      <c r="AN40" s="45"/>
      <c r="AO40" s="45"/>
      <c r="AP40" s="45"/>
      <c r="AQ40" s="47"/>
      <c r="AR40" s="626">
        <f>EL106</f>
        <v>0</v>
      </c>
      <c r="AS40" s="627"/>
      <c r="AT40" s="627"/>
      <c r="AU40" s="627"/>
      <c r="AV40" s="627"/>
      <c r="AW40" s="627"/>
      <c r="AX40" s="627"/>
      <c r="AY40" s="627"/>
      <c r="AZ40" s="628"/>
      <c r="BB40" s="646" t="s">
        <v>793</v>
      </c>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662"/>
      <c r="CH40" s="614">
        <v>0</v>
      </c>
      <c r="CI40" s="615"/>
      <c r="CJ40" s="615"/>
      <c r="CK40" s="615"/>
      <c r="CL40" s="615"/>
      <c r="CM40" s="615"/>
      <c r="CN40" s="615"/>
      <c r="CO40" s="615"/>
      <c r="CP40" s="616"/>
      <c r="CQ40" s="614">
        <v>0</v>
      </c>
      <c r="CR40" s="615"/>
      <c r="CS40" s="615"/>
      <c r="CT40" s="615"/>
      <c r="CU40" s="615"/>
      <c r="CV40" s="615"/>
      <c r="CW40" s="615"/>
      <c r="CX40" s="615"/>
      <c r="CY40" s="616"/>
      <c r="CZ40" s="104"/>
      <c r="DA40" s="92"/>
      <c r="DB40" s="479">
        <f t="shared" si="0"/>
        <v>0</v>
      </c>
      <c r="DC40" s="479"/>
      <c r="DD40" s="479"/>
      <c r="DE40" s="479"/>
      <c r="DF40" s="479"/>
      <c r="DG40" s="479"/>
      <c r="DH40" s="479"/>
      <c r="DI40" s="479"/>
      <c r="DJ40" s="479"/>
      <c r="DK40" s="479"/>
      <c r="DL40" s="590">
        <f t="shared" si="1"/>
        <v>0.9</v>
      </c>
      <c r="DM40" s="590"/>
      <c r="DN40" s="590"/>
      <c r="DO40" s="590"/>
      <c r="DP40" s="590"/>
      <c r="DQ40" s="590"/>
      <c r="DR40" s="590"/>
      <c r="DS40" s="590"/>
      <c r="DT40" s="590"/>
      <c r="DU40" s="590"/>
      <c r="DV40" s="451">
        <v>0</v>
      </c>
      <c r="DW40" s="451"/>
      <c r="DX40" s="451"/>
      <c r="DY40" s="451"/>
      <c r="DZ40" s="451"/>
      <c r="EA40" s="451"/>
      <c r="EB40" s="451"/>
      <c r="EC40" s="451"/>
      <c r="ED40" s="451"/>
      <c r="EE40" s="451"/>
      <c r="EF40" s="451">
        <v>0</v>
      </c>
      <c r="EG40" s="451"/>
      <c r="EH40" s="451"/>
      <c r="EI40" s="451"/>
      <c r="EJ40" s="451"/>
      <c r="EK40" s="451"/>
      <c r="EL40" s="451"/>
      <c r="EM40" s="451"/>
      <c r="EN40" s="451"/>
      <c r="EO40" s="451"/>
      <c r="EP40" s="480">
        <f t="shared" si="2"/>
        <v>0</v>
      </c>
      <c r="EQ40" s="480"/>
      <c r="ER40" s="480"/>
      <c r="ES40" s="480"/>
      <c r="ET40" s="480"/>
      <c r="EU40" s="480"/>
      <c r="EV40" s="480"/>
      <c r="EW40" s="480"/>
      <c r="EX40" s="480"/>
      <c r="EY40" s="480"/>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row>
    <row r="41" spans="1:207" ht="12.75" customHeight="1">
      <c r="A41" s="20"/>
      <c r="B41" s="43" t="s">
        <v>57</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5"/>
      <c r="AJ41" s="45"/>
      <c r="AK41" s="45"/>
      <c r="AL41" s="45"/>
      <c r="AM41" s="45"/>
      <c r="AN41" s="45"/>
      <c r="AO41" s="45"/>
      <c r="AP41" s="45"/>
      <c r="AQ41" s="47"/>
      <c r="AR41" s="626">
        <f>AQ110</f>
        <v>0</v>
      </c>
      <c r="AS41" s="627"/>
      <c r="AT41" s="627"/>
      <c r="AU41" s="627"/>
      <c r="AV41" s="627"/>
      <c r="AW41" s="627"/>
      <c r="AX41" s="627"/>
      <c r="AY41" s="627"/>
      <c r="AZ41" s="628"/>
      <c r="BB41" s="543" t="s">
        <v>776</v>
      </c>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662"/>
      <c r="CH41" s="614">
        <v>0</v>
      </c>
      <c r="CI41" s="615"/>
      <c r="CJ41" s="615"/>
      <c r="CK41" s="615"/>
      <c r="CL41" s="615"/>
      <c r="CM41" s="615"/>
      <c r="CN41" s="615"/>
      <c r="CO41" s="615"/>
      <c r="CP41" s="616"/>
      <c r="CQ41" s="614">
        <v>0</v>
      </c>
      <c r="CR41" s="615"/>
      <c r="CS41" s="615"/>
      <c r="CT41" s="615"/>
      <c r="CU41" s="615"/>
      <c r="CV41" s="615"/>
      <c r="CW41" s="615"/>
      <c r="CX41" s="615"/>
      <c r="CY41" s="616"/>
      <c r="CZ41" s="104"/>
      <c r="DA41" s="92"/>
      <c r="DB41" s="479">
        <f t="shared" si="0"/>
        <v>0</v>
      </c>
      <c r="DC41" s="479"/>
      <c r="DD41" s="479"/>
      <c r="DE41" s="479"/>
      <c r="DF41" s="479"/>
      <c r="DG41" s="479"/>
      <c r="DH41" s="479"/>
      <c r="DI41" s="479"/>
      <c r="DJ41" s="479"/>
      <c r="DK41" s="479"/>
      <c r="DL41" s="590">
        <f t="shared" si="1"/>
        <v>0.9</v>
      </c>
      <c r="DM41" s="590"/>
      <c r="DN41" s="590"/>
      <c r="DO41" s="590"/>
      <c r="DP41" s="590"/>
      <c r="DQ41" s="590"/>
      <c r="DR41" s="590"/>
      <c r="DS41" s="590"/>
      <c r="DT41" s="590"/>
      <c r="DU41" s="590"/>
      <c r="DV41" s="451">
        <v>0</v>
      </c>
      <c r="DW41" s="451"/>
      <c r="DX41" s="451"/>
      <c r="DY41" s="451"/>
      <c r="DZ41" s="451"/>
      <c r="EA41" s="451"/>
      <c r="EB41" s="451"/>
      <c r="EC41" s="451"/>
      <c r="ED41" s="451"/>
      <c r="EE41" s="451"/>
      <c r="EF41" s="451">
        <v>0</v>
      </c>
      <c r="EG41" s="451"/>
      <c r="EH41" s="451"/>
      <c r="EI41" s="451"/>
      <c r="EJ41" s="451"/>
      <c r="EK41" s="451"/>
      <c r="EL41" s="451"/>
      <c r="EM41" s="451"/>
      <c r="EN41" s="451"/>
      <c r="EO41" s="451"/>
      <c r="EP41" s="480">
        <f t="shared" si="2"/>
        <v>0</v>
      </c>
      <c r="EQ41" s="480"/>
      <c r="ER41" s="480"/>
      <c r="ES41" s="480"/>
      <c r="ET41" s="480"/>
      <c r="EU41" s="480"/>
      <c r="EV41" s="480"/>
      <c r="EW41" s="480"/>
      <c r="EX41" s="480"/>
      <c r="EY41" s="480"/>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row>
    <row r="42" spans="1:207" ht="12.75" customHeight="1" thickBot="1">
      <c r="A42" s="20"/>
      <c r="B42" s="67" t="s">
        <v>58</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4"/>
      <c r="AJ42" s="64"/>
      <c r="AK42" s="64"/>
      <c r="AL42" s="64"/>
      <c r="AM42" s="64"/>
      <c r="AN42" s="64"/>
      <c r="AO42" s="64"/>
      <c r="AP42" s="64"/>
      <c r="AQ42" s="65"/>
      <c r="AR42" s="650">
        <f>BB69</f>
        <v>0</v>
      </c>
      <c r="AS42" s="651"/>
      <c r="AT42" s="651"/>
      <c r="AU42" s="651"/>
      <c r="AV42" s="651"/>
      <c r="AW42" s="651"/>
      <c r="AX42" s="651"/>
      <c r="AY42" s="651"/>
      <c r="AZ42" s="652"/>
      <c r="BB42" s="543" t="s">
        <v>777</v>
      </c>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662"/>
      <c r="CH42" s="614">
        <v>0</v>
      </c>
      <c r="CI42" s="615"/>
      <c r="CJ42" s="615"/>
      <c r="CK42" s="615"/>
      <c r="CL42" s="615"/>
      <c r="CM42" s="615"/>
      <c r="CN42" s="615"/>
      <c r="CO42" s="615"/>
      <c r="CP42" s="616"/>
      <c r="CQ42" s="614">
        <v>0</v>
      </c>
      <c r="CR42" s="615"/>
      <c r="CS42" s="615"/>
      <c r="CT42" s="615"/>
      <c r="CU42" s="615"/>
      <c r="CV42" s="615"/>
      <c r="CW42" s="615"/>
      <c r="CX42" s="615"/>
      <c r="CY42" s="616"/>
      <c r="CZ42" s="104"/>
      <c r="DA42" s="92"/>
      <c r="DB42" s="479">
        <f t="shared" si="0"/>
        <v>0</v>
      </c>
      <c r="DC42" s="479"/>
      <c r="DD42" s="479"/>
      <c r="DE42" s="479"/>
      <c r="DF42" s="479"/>
      <c r="DG42" s="479"/>
      <c r="DH42" s="479"/>
      <c r="DI42" s="479"/>
      <c r="DJ42" s="479"/>
      <c r="DK42" s="479"/>
      <c r="DL42" s="590">
        <f t="shared" si="1"/>
        <v>0.9</v>
      </c>
      <c r="DM42" s="590"/>
      <c r="DN42" s="590"/>
      <c r="DO42" s="590"/>
      <c r="DP42" s="590"/>
      <c r="DQ42" s="590"/>
      <c r="DR42" s="590"/>
      <c r="DS42" s="590"/>
      <c r="DT42" s="590"/>
      <c r="DU42" s="590"/>
      <c r="DV42" s="451">
        <v>0</v>
      </c>
      <c r="DW42" s="451"/>
      <c r="DX42" s="451"/>
      <c r="DY42" s="451"/>
      <c r="DZ42" s="451"/>
      <c r="EA42" s="451"/>
      <c r="EB42" s="451"/>
      <c r="EC42" s="451"/>
      <c r="ED42" s="451"/>
      <c r="EE42" s="451"/>
      <c r="EF42" s="451">
        <v>0</v>
      </c>
      <c r="EG42" s="451"/>
      <c r="EH42" s="451"/>
      <c r="EI42" s="451"/>
      <c r="EJ42" s="451"/>
      <c r="EK42" s="451"/>
      <c r="EL42" s="451"/>
      <c r="EM42" s="451"/>
      <c r="EN42" s="451"/>
      <c r="EO42" s="451"/>
      <c r="EP42" s="480">
        <f t="shared" si="2"/>
        <v>0</v>
      </c>
      <c r="EQ42" s="480"/>
      <c r="ER42" s="480"/>
      <c r="ES42" s="480"/>
      <c r="ET42" s="480"/>
      <c r="EU42" s="480"/>
      <c r="EV42" s="480"/>
      <c r="EW42" s="480"/>
      <c r="EX42" s="480"/>
      <c r="EY42" s="480"/>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row>
    <row r="43" spans="1:207" ht="12.75" customHeight="1" thickTop="1" thickBot="1">
      <c r="A43" s="20"/>
      <c r="B43" s="28"/>
      <c r="C43" s="24"/>
      <c r="D43" s="24"/>
      <c r="E43" s="24"/>
      <c r="F43" s="24"/>
      <c r="G43" s="24" t="s">
        <v>59</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30"/>
      <c r="AJ43" s="30"/>
      <c r="AK43" s="30"/>
      <c r="AL43" s="30"/>
      <c r="AM43" s="30"/>
      <c r="AN43" s="30"/>
      <c r="AO43" s="30"/>
      <c r="AP43" s="30"/>
      <c r="AQ43" s="69"/>
      <c r="AR43" s="671">
        <f>AR37+AR38+AR39+AR40+AR41+AR42</f>
        <v>0</v>
      </c>
      <c r="AS43" s="672"/>
      <c r="AT43" s="672"/>
      <c r="AU43" s="672"/>
      <c r="AV43" s="672"/>
      <c r="AW43" s="672"/>
      <c r="AX43" s="672"/>
      <c r="AY43" s="672"/>
      <c r="AZ43" s="673"/>
      <c r="BB43" s="543" t="s">
        <v>778</v>
      </c>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662"/>
      <c r="CH43" s="614">
        <v>0</v>
      </c>
      <c r="CI43" s="615"/>
      <c r="CJ43" s="615"/>
      <c r="CK43" s="615"/>
      <c r="CL43" s="615"/>
      <c r="CM43" s="615"/>
      <c r="CN43" s="615"/>
      <c r="CO43" s="615"/>
      <c r="CP43" s="616"/>
      <c r="CQ43" s="614"/>
      <c r="CR43" s="615"/>
      <c r="CS43" s="615"/>
      <c r="CT43" s="615"/>
      <c r="CU43" s="615"/>
      <c r="CV43" s="615"/>
      <c r="CW43" s="615"/>
      <c r="CX43" s="615"/>
      <c r="CY43" s="616"/>
      <c r="CZ43" s="104"/>
      <c r="DA43" s="92"/>
      <c r="DB43" s="479">
        <f t="shared" si="0"/>
        <v>0</v>
      </c>
      <c r="DC43" s="479"/>
      <c r="DD43" s="479"/>
      <c r="DE43" s="479"/>
      <c r="DF43" s="479"/>
      <c r="DG43" s="479"/>
      <c r="DH43" s="479"/>
      <c r="DI43" s="479"/>
      <c r="DJ43" s="479"/>
      <c r="DK43" s="479"/>
      <c r="DL43" s="590">
        <f t="shared" si="1"/>
        <v>0.9</v>
      </c>
      <c r="DM43" s="590"/>
      <c r="DN43" s="590"/>
      <c r="DO43" s="590"/>
      <c r="DP43" s="590"/>
      <c r="DQ43" s="590"/>
      <c r="DR43" s="590"/>
      <c r="DS43" s="590"/>
      <c r="DT43" s="590"/>
      <c r="DU43" s="590"/>
      <c r="DV43" s="451">
        <v>0</v>
      </c>
      <c r="DW43" s="451"/>
      <c r="DX43" s="451"/>
      <c r="DY43" s="451"/>
      <c r="DZ43" s="451"/>
      <c r="EA43" s="451"/>
      <c r="EB43" s="451"/>
      <c r="EC43" s="451"/>
      <c r="ED43" s="451"/>
      <c r="EE43" s="451"/>
      <c r="EF43" s="451">
        <v>0</v>
      </c>
      <c r="EG43" s="451"/>
      <c r="EH43" s="451"/>
      <c r="EI43" s="451"/>
      <c r="EJ43" s="451"/>
      <c r="EK43" s="451"/>
      <c r="EL43" s="451"/>
      <c r="EM43" s="451"/>
      <c r="EN43" s="451"/>
      <c r="EO43" s="451"/>
      <c r="EP43" s="480">
        <f t="shared" si="2"/>
        <v>0</v>
      </c>
      <c r="EQ43" s="480"/>
      <c r="ER43" s="480"/>
      <c r="ES43" s="480"/>
      <c r="ET43" s="480"/>
      <c r="EU43" s="480"/>
      <c r="EV43" s="480"/>
      <c r="EW43" s="480"/>
      <c r="EX43" s="480"/>
      <c r="EY43" s="480"/>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row>
    <row r="44" spans="1:207" ht="12.75" customHeight="1" thickTop="1">
      <c r="A44" s="20"/>
      <c r="B44" s="56" t="s">
        <v>60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57"/>
      <c r="AJ44" s="57"/>
      <c r="AK44" s="57"/>
      <c r="AL44" s="57"/>
      <c r="AM44" s="57"/>
      <c r="AN44" s="57"/>
      <c r="AO44" s="57"/>
      <c r="AP44" s="57"/>
      <c r="AQ44" s="59"/>
      <c r="AR44" s="58"/>
      <c r="AS44" s="57"/>
      <c r="AT44" s="57"/>
      <c r="AU44" s="57"/>
      <c r="AV44" s="57"/>
      <c r="AW44" s="57"/>
      <c r="AX44" s="57"/>
      <c r="AY44" s="57"/>
      <c r="AZ44" s="59"/>
      <c r="BB44" s="543" t="s">
        <v>779</v>
      </c>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662"/>
      <c r="CH44" s="614">
        <v>0</v>
      </c>
      <c r="CI44" s="615"/>
      <c r="CJ44" s="615"/>
      <c r="CK44" s="615"/>
      <c r="CL44" s="615"/>
      <c r="CM44" s="615"/>
      <c r="CN44" s="615"/>
      <c r="CO44" s="615"/>
      <c r="CP44" s="616"/>
      <c r="CQ44" s="614">
        <v>0</v>
      </c>
      <c r="CR44" s="615"/>
      <c r="CS44" s="615"/>
      <c r="CT44" s="615"/>
      <c r="CU44" s="615"/>
      <c r="CV44" s="615"/>
      <c r="CW44" s="615"/>
      <c r="CX44" s="615"/>
      <c r="CY44" s="616"/>
      <c r="CZ44" s="104"/>
      <c r="DA44" s="92"/>
      <c r="DB44" s="479">
        <f t="shared" si="0"/>
        <v>0</v>
      </c>
      <c r="DC44" s="479"/>
      <c r="DD44" s="479"/>
      <c r="DE44" s="479"/>
      <c r="DF44" s="479"/>
      <c r="DG44" s="479"/>
      <c r="DH44" s="479"/>
      <c r="DI44" s="479"/>
      <c r="DJ44" s="479"/>
      <c r="DK44" s="479"/>
      <c r="DL44" s="590">
        <f t="shared" si="1"/>
        <v>0.9</v>
      </c>
      <c r="DM44" s="590"/>
      <c r="DN44" s="590"/>
      <c r="DO44" s="590"/>
      <c r="DP44" s="590"/>
      <c r="DQ44" s="590"/>
      <c r="DR44" s="590"/>
      <c r="DS44" s="590"/>
      <c r="DT44" s="590"/>
      <c r="DU44" s="590"/>
      <c r="DV44" s="451">
        <v>0</v>
      </c>
      <c r="DW44" s="451"/>
      <c r="DX44" s="451"/>
      <c r="DY44" s="451"/>
      <c r="DZ44" s="451"/>
      <c r="EA44" s="451"/>
      <c r="EB44" s="451"/>
      <c r="EC44" s="451"/>
      <c r="ED44" s="451"/>
      <c r="EE44" s="451"/>
      <c r="EF44" s="451">
        <v>0</v>
      </c>
      <c r="EG44" s="451"/>
      <c r="EH44" s="451"/>
      <c r="EI44" s="451"/>
      <c r="EJ44" s="451"/>
      <c r="EK44" s="451"/>
      <c r="EL44" s="451"/>
      <c r="EM44" s="451"/>
      <c r="EN44" s="451"/>
      <c r="EO44" s="451"/>
      <c r="EP44" s="480">
        <f t="shared" si="2"/>
        <v>0</v>
      </c>
      <c r="EQ44" s="480"/>
      <c r="ER44" s="480"/>
      <c r="ES44" s="480"/>
      <c r="ET44" s="480"/>
      <c r="EU44" s="480"/>
      <c r="EV44" s="480"/>
      <c r="EW44" s="480"/>
      <c r="EX44" s="480"/>
      <c r="EY44" s="480"/>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row>
    <row r="45" spans="1:207" ht="12.75" customHeight="1">
      <c r="A45" s="20"/>
      <c r="B45" s="37"/>
      <c r="C45" s="38"/>
      <c r="D45" s="38"/>
      <c r="E45" s="38" t="s">
        <v>61</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9"/>
      <c r="AJ45" s="39"/>
      <c r="AK45" s="39"/>
      <c r="AL45" s="39"/>
      <c r="AM45" s="39"/>
      <c r="AN45" s="39"/>
      <c r="AO45" s="39"/>
      <c r="AP45" s="39"/>
      <c r="AQ45" s="40"/>
      <c r="AR45" s="623">
        <f>FB106-FF106</f>
        <v>0</v>
      </c>
      <c r="AS45" s="624"/>
      <c r="AT45" s="624"/>
      <c r="AU45" s="624"/>
      <c r="AV45" s="624"/>
      <c r="AW45" s="624"/>
      <c r="AX45" s="624"/>
      <c r="AY45" s="624"/>
      <c r="AZ45" s="625"/>
      <c r="BB45" s="646" t="s">
        <v>1247</v>
      </c>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662"/>
      <c r="CH45" s="614">
        <v>0</v>
      </c>
      <c r="CI45" s="615"/>
      <c r="CJ45" s="615"/>
      <c r="CK45" s="615"/>
      <c r="CL45" s="615"/>
      <c r="CM45" s="615"/>
      <c r="CN45" s="615"/>
      <c r="CO45" s="615"/>
      <c r="CP45" s="616"/>
      <c r="CQ45" s="614">
        <v>0</v>
      </c>
      <c r="CR45" s="615"/>
      <c r="CS45" s="615"/>
      <c r="CT45" s="615"/>
      <c r="CU45" s="615"/>
      <c r="CV45" s="615"/>
      <c r="CW45" s="615"/>
      <c r="CX45" s="615"/>
      <c r="CY45" s="616"/>
      <c r="CZ45" s="104"/>
      <c r="DA45" s="92"/>
      <c r="DB45" s="479">
        <f t="shared" si="0"/>
        <v>0</v>
      </c>
      <c r="DC45" s="479"/>
      <c r="DD45" s="479"/>
      <c r="DE45" s="479"/>
      <c r="DF45" s="479"/>
      <c r="DG45" s="479"/>
      <c r="DH45" s="479"/>
      <c r="DI45" s="479"/>
      <c r="DJ45" s="479"/>
      <c r="DK45" s="479"/>
      <c r="DL45" s="590">
        <f t="shared" si="1"/>
        <v>0.9</v>
      </c>
      <c r="DM45" s="590"/>
      <c r="DN45" s="590"/>
      <c r="DO45" s="590"/>
      <c r="DP45" s="590"/>
      <c r="DQ45" s="590"/>
      <c r="DR45" s="590"/>
      <c r="DS45" s="590"/>
      <c r="DT45" s="590"/>
      <c r="DU45" s="590"/>
      <c r="DV45" s="451">
        <v>0</v>
      </c>
      <c r="DW45" s="451"/>
      <c r="DX45" s="451"/>
      <c r="DY45" s="451"/>
      <c r="DZ45" s="451"/>
      <c r="EA45" s="451"/>
      <c r="EB45" s="451"/>
      <c r="EC45" s="451"/>
      <c r="ED45" s="451"/>
      <c r="EE45" s="451"/>
      <c r="EF45" s="451">
        <v>0</v>
      </c>
      <c r="EG45" s="451"/>
      <c r="EH45" s="451"/>
      <c r="EI45" s="451"/>
      <c r="EJ45" s="451"/>
      <c r="EK45" s="451"/>
      <c r="EL45" s="451"/>
      <c r="EM45" s="451"/>
      <c r="EN45" s="451"/>
      <c r="EO45" s="451"/>
      <c r="EP45" s="480">
        <f t="shared" si="2"/>
        <v>0</v>
      </c>
      <c r="EQ45" s="480"/>
      <c r="ER45" s="480"/>
      <c r="ES45" s="480"/>
      <c r="ET45" s="480"/>
      <c r="EU45" s="480"/>
      <c r="EV45" s="480"/>
      <c r="EW45" s="480"/>
      <c r="EX45" s="480"/>
      <c r="EY45" s="480"/>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row>
    <row r="46" spans="1:207" ht="12.75" customHeight="1">
      <c r="A46" s="20"/>
      <c r="B46" s="37"/>
      <c r="C46" s="38"/>
      <c r="D46" s="38"/>
      <c r="E46" s="38" t="s">
        <v>62</v>
      </c>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9"/>
      <c r="AJ46" s="39"/>
      <c r="AK46" s="39"/>
      <c r="AL46" s="39"/>
      <c r="AM46" s="39"/>
      <c r="AN46" s="39"/>
      <c r="AO46" s="39"/>
      <c r="AP46" s="39"/>
      <c r="AQ46" s="40"/>
      <c r="AR46" s="626">
        <f>AQ109</f>
        <v>0</v>
      </c>
      <c r="AS46" s="627"/>
      <c r="AT46" s="627"/>
      <c r="AU46" s="627"/>
      <c r="AV46" s="627"/>
      <c r="AW46" s="627"/>
      <c r="AX46" s="627"/>
      <c r="AY46" s="627"/>
      <c r="AZ46" s="628"/>
      <c r="BB46" s="543" t="s">
        <v>780</v>
      </c>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662"/>
      <c r="CH46" s="614">
        <v>0</v>
      </c>
      <c r="CI46" s="615"/>
      <c r="CJ46" s="615"/>
      <c r="CK46" s="615"/>
      <c r="CL46" s="615"/>
      <c r="CM46" s="615"/>
      <c r="CN46" s="615"/>
      <c r="CO46" s="615"/>
      <c r="CP46" s="616"/>
      <c r="CQ46" s="614">
        <v>0</v>
      </c>
      <c r="CR46" s="615"/>
      <c r="CS46" s="615"/>
      <c r="CT46" s="615"/>
      <c r="CU46" s="615"/>
      <c r="CV46" s="615"/>
      <c r="CW46" s="615"/>
      <c r="CX46" s="615"/>
      <c r="CY46" s="616"/>
      <c r="CZ46" s="104"/>
      <c r="DA46" s="92"/>
      <c r="DB46" s="479">
        <f t="shared" si="0"/>
        <v>0</v>
      </c>
      <c r="DC46" s="479"/>
      <c r="DD46" s="479"/>
      <c r="DE46" s="479"/>
      <c r="DF46" s="479"/>
      <c r="DG46" s="479"/>
      <c r="DH46" s="479"/>
      <c r="DI46" s="479"/>
      <c r="DJ46" s="479"/>
      <c r="DK46" s="479"/>
      <c r="DL46" s="590">
        <f t="shared" si="1"/>
        <v>0.9</v>
      </c>
      <c r="DM46" s="590"/>
      <c r="DN46" s="590"/>
      <c r="DO46" s="590"/>
      <c r="DP46" s="590"/>
      <c r="DQ46" s="590"/>
      <c r="DR46" s="590"/>
      <c r="DS46" s="590"/>
      <c r="DT46" s="590"/>
      <c r="DU46" s="590"/>
      <c r="DV46" s="451">
        <v>0</v>
      </c>
      <c r="DW46" s="451"/>
      <c r="DX46" s="451"/>
      <c r="DY46" s="451"/>
      <c r="DZ46" s="451"/>
      <c r="EA46" s="451"/>
      <c r="EB46" s="451"/>
      <c r="EC46" s="451"/>
      <c r="ED46" s="451"/>
      <c r="EE46" s="451"/>
      <c r="EF46" s="451">
        <v>0</v>
      </c>
      <c r="EG46" s="451"/>
      <c r="EH46" s="451"/>
      <c r="EI46" s="451"/>
      <c r="EJ46" s="451"/>
      <c r="EK46" s="451"/>
      <c r="EL46" s="451"/>
      <c r="EM46" s="451"/>
      <c r="EN46" s="451"/>
      <c r="EO46" s="451"/>
      <c r="EP46" s="480">
        <f t="shared" si="2"/>
        <v>0</v>
      </c>
      <c r="EQ46" s="480"/>
      <c r="ER46" s="480"/>
      <c r="ES46" s="480"/>
      <c r="ET46" s="480"/>
      <c r="EU46" s="480"/>
      <c r="EV46" s="480"/>
      <c r="EW46" s="480"/>
      <c r="EX46" s="480"/>
      <c r="EY46" s="480"/>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row>
    <row r="47" spans="1:207" ht="12.75" customHeight="1" thickBot="1">
      <c r="A47" s="20"/>
      <c r="B47" s="54"/>
      <c r="C47" s="55"/>
      <c r="D47" s="55"/>
      <c r="E47" s="55"/>
      <c r="F47" s="55"/>
      <c r="G47" s="55" t="s">
        <v>63</v>
      </c>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1"/>
      <c r="AJ47" s="51"/>
      <c r="AK47" s="51"/>
      <c r="AL47" s="51"/>
      <c r="AM47" s="51"/>
      <c r="AN47" s="51"/>
      <c r="AO47" s="51"/>
      <c r="AP47" s="51"/>
      <c r="AQ47" s="52"/>
      <c r="AR47" s="637">
        <f>AR45+AR46</f>
        <v>0</v>
      </c>
      <c r="AS47" s="638"/>
      <c r="AT47" s="638"/>
      <c r="AU47" s="638"/>
      <c r="AV47" s="638"/>
      <c r="AW47" s="638"/>
      <c r="AX47" s="638"/>
      <c r="AY47" s="638"/>
      <c r="AZ47" s="639"/>
      <c r="BB47" s="5" t="s">
        <v>781</v>
      </c>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7"/>
      <c r="CH47" s="614">
        <v>0</v>
      </c>
      <c r="CI47" s="615"/>
      <c r="CJ47" s="615"/>
      <c r="CK47" s="615"/>
      <c r="CL47" s="615"/>
      <c r="CM47" s="615"/>
      <c r="CN47" s="615"/>
      <c r="CO47" s="615"/>
      <c r="CP47" s="616"/>
      <c r="CQ47" s="614">
        <v>0</v>
      </c>
      <c r="CR47" s="615"/>
      <c r="CS47" s="615"/>
      <c r="CT47" s="615"/>
      <c r="CU47" s="615"/>
      <c r="CV47" s="615"/>
      <c r="CW47" s="615"/>
      <c r="CX47" s="615"/>
      <c r="CY47" s="616"/>
      <c r="CZ47" s="104"/>
      <c r="DA47" s="92"/>
      <c r="DB47" s="479">
        <f t="shared" si="0"/>
        <v>0</v>
      </c>
      <c r="DC47" s="479"/>
      <c r="DD47" s="479"/>
      <c r="DE47" s="479"/>
      <c r="DF47" s="479"/>
      <c r="DG47" s="479"/>
      <c r="DH47" s="479"/>
      <c r="DI47" s="479"/>
      <c r="DJ47" s="479"/>
      <c r="DK47" s="479"/>
      <c r="DL47" s="590">
        <f t="shared" si="1"/>
        <v>0.9</v>
      </c>
      <c r="DM47" s="590"/>
      <c r="DN47" s="590"/>
      <c r="DO47" s="590"/>
      <c r="DP47" s="590"/>
      <c r="DQ47" s="590"/>
      <c r="DR47" s="590"/>
      <c r="DS47" s="590"/>
      <c r="DT47" s="590"/>
      <c r="DU47" s="590"/>
      <c r="DV47" s="451">
        <v>0</v>
      </c>
      <c r="DW47" s="451"/>
      <c r="DX47" s="451"/>
      <c r="DY47" s="451"/>
      <c r="DZ47" s="451"/>
      <c r="EA47" s="451"/>
      <c r="EB47" s="451"/>
      <c r="EC47" s="451"/>
      <c r="ED47" s="451"/>
      <c r="EE47" s="451"/>
      <c r="EF47" s="451">
        <v>0</v>
      </c>
      <c r="EG47" s="451"/>
      <c r="EH47" s="451"/>
      <c r="EI47" s="451"/>
      <c r="EJ47" s="451"/>
      <c r="EK47" s="451"/>
      <c r="EL47" s="451"/>
      <c r="EM47" s="451"/>
      <c r="EN47" s="451"/>
      <c r="EO47" s="451"/>
      <c r="EP47" s="480">
        <f t="shared" si="2"/>
        <v>0</v>
      </c>
      <c r="EQ47" s="480"/>
      <c r="ER47" s="480"/>
      <c r="ES47" s="480"/>
      <c r="ET47" s="480"/>
      <c r="EU47" s="480"/>
      <c r="EV47" s="480"/>
      <c r="EW47" s="480"/>
      <c r="EX47" s="480"/>
      <c r="EY47" s="480"/>
      <c r="FB47" s="17"/>
      <c r="FC47" s="17"/>
      <c r="FD47" s="17"/>
      <c r="FE47" s="17"/>
      <c r="FF47" s="17"/>
      <c r="FG47" s="17"/>
      <c r="FH47" s="17"/>
      <c r="FI47" s="17"/>
      <c r="FJ47" s="17"/>
      <c r="FK47" s="17"/>
      <c r="FL47" s="17"/>
      <c r="FM47" s="17"/>
      <c r="FN47" s="17"/>
      <c r="FO47" s="17"/>
      <c r="FP47" s="17"/>
      <c r="FQ47" s="17"/>
      <c r="FR47" s="17"/>
    </row>
    <row r="48" spans="1:207" ht="12.75" customHeight="1" thickTop="1">
      <c r="A48" s="20"/>
      <c r="B48" s="37" t="str">
        <f>"Cash Fund Balance as per Balance Sheet 6-30-"&amp;(Help!C18)+1</f>
        <v>Cash Fund Balance as per Balance Sheet 6-30-2012</v>
      </c>
      <c r="C48" s="38"/>
      <c r="D48" s="38"/>
      <c r="E48" s="38"/>
      <c r="F48" s="38"/>
      <c r="G48" s="38"/>
      <c r="H48" s="38"/>
      <c r="I48" s="38"/>
      <c r="J48" s="38"/>
      <c r="K48" s="38"/>
      <c r="L48" s="38"/>
      <c r="M48" s="38"/>
      <c r="N48" s="38"/>
      <c r="O48" s="38"/>
      <c r="P48" s="38"/>
      <c r="Q48" s="38"/>
      <c r="R48" s="38"/>
      <c r="S48" s="38"/>
      <c r="T48" s="38"/>
      <c r="U48" s="38"/>
      <c r="V48" s="2"/>
      <c r="W48" s="2"/>
      <c r="X48" s="2"/>
      <c r="Y48" s="38"/>
      <c r="Z48" s="38"/>
      <c r="AA48" s="38"/>
      <c r="AB48" s="38"/>
      <c r="AC48" s="38"/>
      <c r="AD48" s="38"/>
      <c r="AE48" s="38"/>
      <c r="AF48" s="38"/>
      <c r="AG48" s="38"/>
      <c r="AH48" s="38"/>
      <c r="AI48" s="39"/>
      <c r="AJ48" s="39"/>
      <c r="AK48" s="39"/>
      <c r="AL48" s="39"/>
      <c r="AM48" s="39"/>
      <c r="AN48" s="39"/>
      <c r="AO48" s="39"/>
      <c r="AP48" s="39"/>
      <c r="AQ48" s="40"/>
      <c r="AR48" s="537">
        <f>AR15</f>
        <v>0</v>
      </c>
      <c r="AS48" s="538"/>
      <c r="AT48" s="538"/>
      <c r="AU48" s="538"/>
      <c r="AV48" s="538"/>
      <c r="AW48" s="538"/>
      <c r="AX48" s="538"/>
      <c r="AY48" s="538"/>
      <c r="AZ48" s="539"/>
      <c r="BB48" s="547" t="s">
        <v>782</v>
      </c>
      <c r="BC48" s="548"/>
      <c r="BD48" s="548"/>
      <c r="BE48" s="548"/>
      <c r="BF48" s="548"/>
      <c r="BG48" s="548"/>
      <c r="BH48" s="548"/>
      <c r="BI48" s="548"/>
      <c r="BJ48" s="548"/>
      <c r="BK48" s="548"/>
      <c r="BL48" s="548"/>
      <c r="BM48" s="548"/>
      <c r="BN48" s="548"/>
      <c r="BO48" s="548"/>
      <c r="BP48" s="548"/>
      <c r="BQ48" s="548"/>
      <c r="BR48" s="548"/>
      <c r="BS48" s="548"/>
      <c r="BT48" s="548"/>
      <c r="BU48" s="548"/>
      <c r="BV48" s="548"/>
      <c r="BW48" s="548"/>
      <c r="BX48" s="548"/>
      <c r="BY48" s="548"/>
      <c r="BZ48" s="548"/>
      <c r="CA48" s="548"/>
      <c r="CB48" s="548"/>
      <c r="CC48" s="548"/>
      <c r="CD48" s="548"/>
      <c r="CE48" s="548"/>
      <c r="CF48" s="548"/>
      <c r="CG48" s="667"/>
      <c r="CH48" s="614">
        <v>0</v>
      </c>
      <c r="CI48" s="615"/>
      <c r="CJ48" s="615"/>
      <c r="CK48" s="615"/>
      <c r="CL48" s="615"/>
      <c r="CM48" s="615"/>
      <c r="CN48" s="615"/>
      <c r="CO48" s="615"/>
      <c r="CP48" s="616"/>
      <c r="CQ48" s="614">
        <v>0</v>
      </c>
      <c r="CR48" s="615"/>
      <c r="CS48" s="615"/>
      <c r="CT48" s="615"/>
      <c r="CU48" s="615"/>
      <c r="CV48" s="615"/>
      <c r="CW48" s="615"/>
      <c r="CX48" s="615"/>
      <c r="CY48" s="616"/>
      <c r="CZ48" s="104"/>
      <c r="DA48" s="92"/>
      <c r="DB48" s="479">
        <f t="shared" si="0"/>
        <v>0</v>
      </c>
      <c r="DC48" s="479"/>
      <c r="DD48" s="479"/>
      <c r="DE48" s="479"/>
      <c r="DF48" s="479"/>
      <c r="DG48" s="479"/>
      <c r="DH48" s="479"/>
      <c r="DI48" s="479"/>
      <c r="DJ48" s="479"/>
      <c r="DK48" s="479"/>
      <c r="DL48" s="590">
        <f t="shared" si="1"/>
        <v>0.9</v>
      </c>
      <c r="DM48" s="590"/>
      <c r="DN48" s="590"/>
      <c r="DO48" s="590"/>
      <c r="DP48" s="590"/>
      <c r="DQ48" s="590"/>
      <c r="DR48" s="590"/>
      <c r="DS48" s="590"/>
      <c r="DT48" s="590"/>
      <c r="DU48" s="590"/>
      <c r="DV48" s="451">
        <v>0</v>
      </c>
      <c r="DW48" s="451"/>
      <c r="DX48" s="451"/>
      <c r="DY48" s="451"/>
      <c r="DZ48" s="451"/>
      <c r="EA48" s="451"/>
      <c r="EB48" s="451"/>
      <c r="EC48" s="451"/>
      <c r="ED48" s="451"/>
      <c r="EE48" s="451"/>
      <c r="EF48" s="451">
        <v>0</v>
      </c>
      <c r="EG48" s="451"/>
      <c r="EH48" s="451"/>
      <c r="EI48" s="451"/>
      <c r="EJ48" s="451"/>
      <c r="EK48" s="451"/>
      <c r="EL48" s="451"/>
      <c r="EM48" s="451"/>
      <c r="EN48" s="451"/>
      <c r="EO48" s="451"/>
      <c r="EP48" s="480">
        <f t="shared" si="2"/>
        <v>0</v>
      </c>
      <c r="EQ48" s="480"/>
      <c r="ER48" s="480"/>
      <c r="ES48" s="480"/>
      <c r="ET48" s="480"/>
      <c r="EU48" s="480"/>
      <c r="EV48" s="480"/>
      <c r="EW48" s="480"/>
      <c r="EX48" s="480"/>
      <c r="EY48" s="480"/>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row>
    <row r="49" spans="1:210" ht="12.75" customHeight="1">
      <c r="A49" s="20"/>
      <c r="B49" s="37"/>
      <c r="C49" s="38"/>
      <c r="D49" s="38"/>
      <c r="E49" s="38"/>
      <c r="F49" s="38"/>
      <c r="G49" s="38" t="s">
        <v>64</v>
      </c>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9"/>
      <c r="AJ49" s="39"/>
      <c r="AK49" s="39"/>
      <c r="AL49" s="39"/>
      <c r="AM49" s="39"/>
      <c r="AN49" s="39"/>
      <c r="AO49" s="39"/>
      <c r="AP49" s="39"/>
      <c r="AQ49" s="40"/>
      <c r="AR49" s="46"/>
      <c r="AS49" s="45"/>
      <c r="AT49" s="45"/>
      <c r="AU49" s="45"/>
      <c r="AV49" s="45"/>
      <c r="AW49" s="45"/>
      <c r="AX49" s="45"/>
      <c r="AY49" s="45"/>
      <c r="AZ49" s="47"/>
      <c r="BB49" s="543" t="s">
        <v>783</v>
      </c>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662"/>
      <c r="CH49" s="614">
        <v>0</v>
      </c>
      <c r="CI49" s="615"/>
      <c r="CJ49" s="615"/>
      <c r="CK49" s="615"/>
      <c r="CL49" s="615"/>
      <c r="CM49" s="615"/>
      <c r="CN49" s="615"/>
      <c r="CO49" s="615"/>
      <c r="CP49" s="616"/>
      <c r="CQ49" s="614">
        <v>0</v>
      </c>
      <c r="CR49" s="615"/>
      <c r="CS49" s="615"/>
      <c r="CT49" s="615"/>
      <c r="CU49" s="615"/>
      <c r="CV49" s="615"/>
      <c r="CW49" s="615"/>
      <c r="CX49" s="615"/>
      <c r="CY49" s="616"/>
      <c r="CZ49" s="104"/>
      <c r="DA49" s="92"/>
      <c r="DB49" s="479">
        <f t="shared" si="0"/>
        <v>0</v>
      </c>
      <c r="DC49" s="479"/>
      <c r="DD49" s="479"/>
      <c r="DE49" s="479"/>
      <c r="DF49" s="479"/>
      <c r="DG49" s="479"/>
      <c r="DH49" s="479"/>
      <c r="DI49" s="479"/>
      <c r="DJ49" s="479"/>
      <c r="DK49" s="479"/>
      <c r="DL49" s="590">
        <f t="shared" si="1"/>
        <v>0.9</v>
      </c>
      <c r="DM49" s="590"/>
      <c r="DN49" s="590"/>
      <c r="DO49" s="590"/>
      <c r="DP49" s="590"/>
      <c r="DQ49" s="590"/>
      <c r="DR49" s="590"/>
      <c r="DS49" s="590"/>
      <c r="DT49" s="590"/>
      <c r="DU49" s="590"/>
      <c r="DV49" s="451">
        <v>0</v>
      </c>
      <c r="DW49" s="451"/>
      <c r="DX49" s="451"/>
      <c r="DY49" s="451"/>
      <c r="DZ49" s="451"/>
      <c r="EA49" s="451"/>
      <c r="EB49" s="451"/>
      <c r="EC49" s="451"/>
      <c r="ED49" s="451"/>
      <c r="EE49" s="451"/>
      <c r="EF49" s="451">
        <v>0</v>
      </c>
      <c r="EG49" s="451"/>
      <c r="EH49" s="451"/>
      <c r="EI49" s="451"/>
      <c r="EJ49" s="451"/>
      <c r="EK49" s="451"/>
      <c r="EL49" s="451"/>
      <c r="EM49" s="451"/>
      <c r="EN49" s="451"/>
      <c r="EO49" s="451"/>
      <c r="EP49" s="480">
        <f t="shared" si="2"/>
        <v>0</v>
      </c>
      <c r="EQ49" s="480"/>
      <c r="ER49" s="480"/>
      <c r="ES49" s="480"/>
      <c r="ET49" s="480"/>
      <c r="EU49" s="480"/>
      <c r="EV49" s="480"/>
      <c r="EW49" s="480"/>
      <c r="EX49" s="480"/>
      <c r="EY49" s="480"/>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row>
    <row r="50" spans="1:210" ht="12.75" customHeight="1" thickBot="1">
      <c r="A50" s="20"/>
      <c r="B50" s="67"/>
      <c r="C50" s="68"/>
      <c r="D50" s="68"/>
      <c r="E50" s="68"/>
      <c r="F50" s="68"/>
      <c r="G50" s="68"/>
      <c r="H50" s="68"/>
      <c r="I50" s="68"/>
      <c r="J50" s="68" t="s">
        <v>65</v>
      </c>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4"/>
      <c r="AJ50" s="64"/>
      <c r="AK50" s="64"/>
      <c r="AL50" s="64"/>
      <c r="AM50" s="64"/>
      <c r="AN50" s="64"/>
      <c r="AO50" s="64"/>
      <c r="AP50" s="64"/>
      <c r="AQ50" s="65"/>
      <c r="AR50" s="634">
        <f>AR48</f>
        <v>0</v>
      </c>
      <c r="AS50" s="635"/>
      <c r="AT50" s="635"/>
      <c r="AU50" s="635"/>
      <c r="AV50" s="635"/>
      <c r="AW50" s="635"/>
      <c r="AX50" s="635"/>
      <c r="AY50" s="635"/>
      <c r="AZ50" s="636"/>
      <c r="BB50" s="543" t="s">
        <v>784</v>
      </c>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662"/>
      <c r="CH50" s="614">
        <v>0</v>
      </c>
      <c r="CI50" s="615"/>
      <c r="CJ50" s="615"/>
      <c r="CK50" s="615"/>
      <c r="CL50" s="615"/>
      <c r="CM50" s="615"/>
      <c r="CN50" s="615"/>
      <c r="CO50" s="615"/>
      <c r="CP50" s="616"/>
      <c r="CQ50" s="614">
        <v>0</v>
      </c>
      <c r="CR50" s="615"/>
      <c r="CS50" s="615"/>
      <c r="CT50" s="615"/>
      <c r="CU50" s="615"/>
      <c r="CV50" s="615"/>
      <c r="CW50" s="615"/>
      <c r="CX50" s="615"/>
      <c r="CY50" s="616"/>
      <c r="CZ50" s="104"/>
      <c r="DA50" s="92"/>
      <c r="DB50" s="479">
        <f t="shared" si="0"/>
        <v>0</v>
      </c>
      <c r="DC50" s="479"/>
      <c r="DD50" s="479"/>
      <c r="DE50" s="479"/>
      <c r="DF50" s="479"/>
      <c r="DG50" s="479"/>
      <c r="DH50" s="479"/>
      <c r="DI50" s="479"/>
      <c r="DJ50" s="479"/>
      <c r="DK50" s="479"/>
      <c r="DL50" s="590">
        <f t="shared" si="1"/>
        <v>0.9</v>
      </c>
      <c r="DM50" s="590"/>
      <c r="DN50" s="590"/>
      <c r="DO50" s="590"/>
      <c r="DP50" s="590"/>
      <c r="DQ50" s="590"/>
      <c r="DR50" s="590"/>
      <c r="DS50" s="590"/>
      <c r="DT50" s="590"/>
      <c r="DU50" s="590"/>
      <c r="DV50" s="451">
        <v>0</v>
      </c>
      <c r="DW50" s="451"/>
      <c r="DX50" s="451"/>
      <c r="DY50" s="451"/>
      <c r="DZ50" s="451"/>
      <c r="EA50" s="451"/>
      <c r="EB50" s="451"/>
      <c r="EC50" s="451"/>
      <c r="ED50" s="451"/>
      <c r="EE50" s="451"/>
      <c r="EF50" s="451">
        <v>0</v>
      </c>
      <c r="EG50" s="451"/>
      <c r="EH50" s="451"/>
      <c r="EI50" s="451"/>
      <c r="EJ50" s="451"/>
      <c r="EK50" s="451"/>
      <c r="EL50" s="451"/>
      <c r="EM50" s="451"/>
      <c r="EN50" s="451"/>
      <c r="EO50" s="451"/>
      <c r="EP50" s="480">
        <f t="shared" si="2"/>
        <v>0</v>
      </c>
      <c r="EQ50" s="480"/>
      <c r="ER50" s="480"/>
      <c r="ES50" s="480"/>
      <c r="ET50" s="480"/>
      <c r="EU50" s="480"/>
      <c r="EV50" s="480"/>
      <c r="EW50" s="480"/>
      <c r="EX50" s="480"/>
      <c r="EY50" s="480"/>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row>
    <row r="51" spans="1:210" ht="12.75" customHeight="1" thickTop="1" thickBot="1">
      <c r="A51" s="20"/>
      <c r="B51" s="28" t="str">
        <f>"Cash Fund Balance as per Balance Sheet 6-30-"&amp;(Help!C18)+1</f>
        <v>Cash Fund Balance as per Balance Sheet 6-30-2012</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30"/>
      <c r="AJ51" s="30"/>
      <c r="AK51" s="30"/>
      <c r="AL51" s="30"/>
      <c r="AM51" s="30"/>
      <c r="AN51" s="30"/>
      <c r="AO51" s="30"/>
      <c r="AP51" s="30"/>
      <c r="AQ51" s="69"/>
      <c r="AR51" s="671">
        <f>AR15</f>
        <v>0</v>
      </c>
      <c r="AS51" s="672"/>
      <c r="AT51" s="672"/>
      <c r="AU51" s="672"/>
      <c r="AV51" s="672"/>
      <c r="AW51" s="672"/>
      <c r="AX51" s="672"/>
      <c r="AY51" s="672"/>
      <c r="AZ51" s="673"/>
      <c r="BB51" s="543" t="s">
        <v>785</v>
      </c>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662"/>
      <c r="CH51" s="614">
        <v>0</v>
      </c>
      <c r="CI51" s="615"/>
      <c r="CJ51" s="615"/>
      <c r="CK51" s="615"/>
      <c r="CL51" s="615"/>
      <c r="CM51" s="615"/>
      <c r="CN51" s="615"/>
      <c r="CO51" s="615"/>
      <c r="CP51" s="616"/>
      <c r="CQ51" s="614">
        <v>0</v>
      </c>
      <c r="CR51" s="615"/>
      <c r="CS51" s="615"/>
      <c r="CT51" s="615"/>
      <c r="CU51" s="615"/>
      <c r="CV51" s="615"/>
      <c r="CW51" s="615"/>
      <c r="CX51" s="615"/>
      <c r="CY51" s="616"/>
      <c r="CZ51" s="104"/>
      <c r="DA51" s="92"/>
      <c r="DB51" s="479">
        <f t="shared" si="0"/>
        <v>0</v>
      </c>
      <c r="DC51" s="479"/>
      <c r="DD51" s="479"/>
      <c r="DE51" s="479"/>
      <c r="DF51" s="479"/>
      <c r="DG51" s="479"/>
      <c r="DH51" s="479"/>
      <c r="DI51" s="479"/>
      <c r="DJ51" s="479"/>
      <c r="DK51" s="479"/>
      <c r="DL51" s="590">
        <f t="shared" si="1"/>
        <v>0.9</v>
      </c>
      <c r="DM51" s="590"/>
      <c r="DN51" s="590"/>
      <c r="DO51" s="590"/>
      <c r="DP51" s="590"/>
      <c r="DQ51" s="590"/>
      <c r="DR51" s="590"/>
      <c r="DS51" s="590"/>
      <c r="DT51" s="590"/>
      <c r="DU51" s="590"/>
      <c r="DV51" s="451">
        <v>0</v>
      </c>
      <c r="DW51" s="451"/>
      <c r="DX51" s="451"/>
      <c r="DY51" s="451"/>
      <c r="DZ51" s="451"/>
      <c r="EA51" s="451"/>
      <c r="EB51" s="451"/>
      <c r="EC51" s="451"/>
      <c r="ED51" s="451"/>
      <c r="EE51" s="451"/>
      <c r="EF51" s="451">
        <v>0</v>
      </c>
      <c r="EG51" s="451"/>
      <c r="EH51" s="451"/>
      <c r="EI51" s="451"/>
      <c r="EJ51" s="451"/>
      <c r="EK51" s="451"/>
      <c r="EL51" s="451"/>
      <c r="EM51" s="451"/>
      <c r="EN51" s="451"/>
      <c r="EO51" s="451"/>
      <c r="EP51" s="480">
        <f t="shared" si="2"/>
        <v>0</v>
      </c>
      <c r="EQ51" s="480"/>
      <c r="ER51" s="480"/>
      <c r="ES51" s="480"/>
      <c r="ET51" s="480"/>
      <c r="EU51" s="480"/>
      <c r="EV51" s="480"/>
      <c r="EW51" s="480"/>
      <c r="EX51" s="480"/>
      <c r="EY51" s="480"/>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row>
    <row r="52" spans="1:210" ht="12.75" customHeight="1" thickTop="1" thickBot="1">
      <c r="A52" s="20"/>
      <c r="B52" s="16" t="str">
        <f>'Exhibit A'!D52</f>
        <v>S.A.&amp;I. Form 2641R99 Entity: Type in Name of City City, 99</v>
      </c>
      <c r="C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476">
        <f ca="1">Coversheets!$BI$50</f>
        <v>41499.346880902776</v>
      </c>
      <c r="AR52" s="476"/>
      <c r="AS52" s="476"/>
      <c r="AT52" s="476"/>
      <c r="AU52" s="476"/>
      <c r="AV52" s="476"/>
      <c r="AW52" s="476"/>
      <c r="AX52" s="476"/>
      <c r="AY52" s="476"/>
      <c r="AZ52" s="476"/>
      <c r="BB52" s="9"/>
      <c r="BC52" s="10"/>
      <c r="BD52" s="10"/>
      <c r="BE52" s="10"/>
      <c r="BF52" s="10" t="s">
        <v>116</v>
      </c>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14"/>
      <c r="CH52" s="531">
        <f>SUM(CH38:CP51)</f>
        <v>0</v>
      </c>
      <c r="CI52" s="532"/>
      <c r="CJ52" s="532"/>
      <c r="CK52" s="532"/>
      <c r="CL52" s="532"/>
      <c r="CM52" s="532"/>
      <c r="CN52" s="532"/>
      <c r="CO52" s="532"/>
      <c r="CP52" s="533"/>
      <c r="CQ52" s="531">
        <f>SUM(CQ38:CY51)</f>
        <v>0</v>
      </c>
      <c r="CR52" s="532"/>
      <c r="CS52" s="532"/>
      <c r="CT52" s="532"/>
      <c r="CU52" s="532"/>
      <c r="CV52" s="532"/>
      <c r="CW52" s="532"/>
      <c r="CX52" s="532"/>
      <c r="CY52" s="533"/>
      <c r="CZ52" s="103"/>
      <c r="DB52" s="447">
        <f>SUM(DB38:DK51)</f>
        <v>0</v>
      </c>
      <c r="DC52" s="447"/>
      <c r="DD52" s="447"/>
      <c r="DE52" s="447"/>
      <c r="DF52" s="447"/>
      <c r="DG52" s="447"/>
      <c r="DH52" s="447"/>
      <c r="DI52" s="447"/>
      <c r="DJ52" s="447"/>
      <c r="DK52" s="447"/>
      <c r="DL52" s="696"/>
      <c r="DM52" s="696"/>
      <c r="DN52" s="696"/>
      <c r="DO52" s="696"/>
      <c r="DP52" s="696"/>
      <c r="DQ52" s="696"/>
      <c r="DR52" s="696"/>
      <c r="DS52" s="696"/>
      <c r="DT52" s="696"/>
      <c r="DU52" s="696"/>
      <c r="DV52" s="447">
        <f>SUM(DV38:EE51)</f>
        <v>0</v>
      </c>
      <c r="DW52" s="447"/>
      <c r="DX52" s="447"/>
      <c r="DY52" s="447"/>
      <c r="DZ52" s="447"/>
      <c r="EA52" s="447"/>
      <c r="EB52" s="447"/>
      <c r="EC52" s="447"/>
      <c r="ED52" s="447"/>
      <c r="EE52" s="447"/>
      <c r="EF52" s="447">
        <f>SUM(EF38:EO51)</f>
        <v>0</v>
      </c>
      <c r="EG52" s="447"/>
      <c r="EH52" s="447"/>
      <c r="EI52" s="447"/>
      <c r="EJ52" s="447"/>
      <c r="EK52" s="447"/>
      <c r="EL52" s="447"/>
      <c r="EM52" s="447"/>
      <c r="EN52" s="447"/>
      <c r="EO52" s="447"/>
      <c r="EP52" s="447">
        <f>SUM(EP38:EY51)</f>
        <v>0</v>
      </c>
      <c r="EQ52" s="447"/>
      <c r="ER52" s="447"/>
      <c r="ES52" s="447"/>
      <c r="ET52" s="447"/>
      <c r="EU52" s="447"/>
      <c r="EV52" s="447"/>
      <c r="EW52" s="447"/>
      <c r="EX52" s="447"/>
      <c r="EY52" s="44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row>
    <row r="53" spans="1:210" ht="12.75" customHeight="1" thickTop="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B53" s="508" t="s">
        <v>117</v>
      </c>
      <c r="BC53" s="509"/>
      <c r="BD53" s="509"/>
      <c r="BE53" s="509"/>
      <c r="BF53" s="509"/>
      <c r="BG53" s="509"/>
      <c r="BH53" s="509"/>
      <c r="BI53" s="509"/>
      <c r="BJ53" s="509"/>
      <c r="BK53" s="509"/>
      <c r="BL53" s="509"/>
      <c r="BM53" s="509"/>
      <c r="BN53" s="509"/>
      <c r="BO53" s="509"/>
      <c r="BP53" s="509"/>
      <c r="BQ53" s="509"/>
      <c r="BR53" s="509"/>
      <c r="BS53" s="509"/>
      <c r="BT53" s="509"/>
      <c r="BU53" s="509"/>
      <c r="BV53" s="509"/>
      <c r="BW53" s="509"/>
      <c r="BX53" s="509"/>
      <c r="BY53" s="509"/>
      <c r="BZ53" s="509"/>
      <c r="CA53" s="509"/>
      <c r="CB53" s="509"/>
      <c r="CC53" s="509"/>
      <c r="CD53" s="509"/>
      <c r="CE53" s="509"/>
      <c r="CF53" s="509"/>
      <c r="CG53" s="697"/>
      <c r="CH53" s="653"/>
      <c r="CI53" s="654"/>
      <c r="CJ53" s="654"/>
      <c r="CK53" s="654"/>
      <c r="CL53" s="654"/>
      <c r="CM53" s="654"/>
      <c r="CN53" s="654"/>
      <c r="CO53" s="654"/>
      <c r="CP53" s="655"/>
      <c r="CQ53" s="653"/>
      <c r="CR53" s="654"/>
      <c r="CS53" s="654"/>
      <c r="CT53" s="654"/>
      <c r="CU53" s="654"/>
      <c r="CV53" s="654"/>
      <c r="CW53" s="654"/>
      <c r="CX53" s="654"/>
      <c r="CY53" s="655"/>
      <c r="CZ53" s="103"/>
      <c r="DB53" s="483"/>
      <c r="DC53" s="483"/>
      <c r="DD53" s="483"/>
      <c r="DE53" s="483"/>
      <c r="DF53" s="483"/>
      <c r="DG53" s="483"/>
      <c r="DH53" s="483"/>
      <c r="DI53" s="483"/>
      <c r="DJ53" s="483"/>
      <c r="DK53" s="483"/>
      <c r="DL53" s="711"/>
      <c r="DM53" s="711"/>
      <c r="DN53" s="711"/>
      <c r="DO53" s="711"/>
      <c r="DP53" s="711"/>
      <c r="DQ53" s="711"/>
      <c r="DR53" s="711"/>
      <c r="DS53" s="711"/>
      <c r="DT53" s="711"/>
      <c r="DU53" s="711"/>
      <c r="DV53" s="483"/>
      <c r="DW53" s="483"/>
      <c r="DX53" s="483"/>
      <c r="DY53" s="483"/>
      <c r="DZ53" s="483"/>
      <c r="EA53" s="483"/>
      <c r="EB53" s="483"/>
      <c r="EC53" s="483"/>
      <c r="ED53" s="483"/>
      <c r="EE53" s="483"/>
      <c r="EF53" s="483"/>
      <c r="EG53" s="483"/>
      <c r="EH53" s="483"/>
      <c r="EI53" s="483"/>
      <c r="EJ53" s="483"/>
      <c r="EK53" s="483"/>
      <c r="EL53" s="483"/>
      <c r="EM53" s="483"/>
      <c r="EN53" s="483"/>
      <c r="EO53" s="483"/>
      <c r="EP53" s="483"/>
      <c r="EQ53" s="483"/>
      <c r="ER53" s="483"/>
      <c r="ES53" s="483"/>
      <c r="ET53" s="483"/>
      <c r="EU53" s="483"/>
      <c r="EV53" s="483"/>
      <c r="EW53" s="483"/>
      <c r="EX53" s="483"/>
      <c r="EY53" s="483"/>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row>
    <row r="54" spans="1:210" ht="12.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B54" s="543" t="s">
        <v>118</v>
      </c>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662"/>
      <c r="CH54" s="614">
        <v>0</v>
      </c>
      <c r="CI54" s="615"/>
      <c r="CJ54" s="615"/>
      <c r="CK54" s="615"/>
      <c r="CL54" s="615"/>
      <c r="CM54" s="615"/>
      <c r="CN54" s="615"/>
      <c r="CO54" s="615"/>
      <c r="CP54" s="616"/>
      <c r="CQ54" s="614">
        <v>0</v>
      </c>
      <c r="CR54" s="615"/>
      <c r="CS54" s="615"/>
      <c r="CT54" s="615"/>
      <c r="CU54" s="615"/>
      <c r="CV54" s="615"/>
      <c r="CW54" s="615"/>
      <c r="CX54" s="615"/>
      <c r="CY54" s="616"/>
      <c r="CZ54" s="104"/>
      <c r="DA54" s="92"/>
      <c r="DB54" s="479">
        <f>CQ54-CH54</f>
        <v>0</v>
      </c>
      <c r="DC54" s="479"/>
      <c r="DD54" s="479"/>
      <c r="DE54" s="479"/>
      <c r="DF54" s="479"/>
      <c r="DG54" s="479"/>
      <c r="DH54" s="479"/>
      <c r="DI54" s="479"/>
      <c r="DJ54" s="479"/>
      <c r="DK54" s="479"/>
      <c r="DL54" s="590">
        <f>IF(CQ54=0,0.9,IF(EF54=0,0,EF54/CQ54))</f>
        <v>0.9</v>
      </c>
      <c r="DM54" s="590"/>
      <c r="DN54" s="590"/>
      <c r="DO54" s="590"/>
      <c r="DP54" s="590"/>
      <c r="DQ54" s="590"/>
      <c r="DR54" s="590"/>
      <c r="DS54" s="590"/>
      <c r="DT54" s="590"/>
      <c r="DU54" s="590"/>
      <c r="DV54" s="451">
        <v>0</v>
      </c>
      <c r="DW54" s="451"/>
      <c r="DX54" s="451"/>
      <c r="DY54" s="451"/>
      <c r="DZ54" s="451"/>
      <c r="EA54" s="451"/>
      <c r="EB54" s="451"/>
      <c r="EC54" s="451"/>
      <c r="ED54" s="451"/>
      <c r="EE54" s="451"/>
      <c r="EF54" s="451">
        <v>0</v>
      </c>
      <c r="EG54" s="451"/>
      <c r="EH54" s="451"/>
      <c r="EI54" s="451"/>
      <c r="EJ54" s="451"/>
      <c r="EK54" s="451"/>
      <c r="EL54" s="451"/>
      <c r="EM54" s="451"/>
      <c r="EN54" s="451"/>
      <c r="EO54" s="451"/>
      <c r="EP54" s="480">
        <f>EF54</f>
        <v>0</v>
      </c>
      <c r="EQ54" s="480"/>
      <c r="ER54" s="480"/>
      <c r="ES54" s="480"/>
      <c r="ET54" s="480"/>
      <c r="EU54" s="480"/>
      <c r="EV54" s="480"/>
      <c r="EW54" s="480"/>
      <c r="EX54" s="480"/>
      <c r="EY54" s="480"/>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row>
    <row r="55" spans="1:210" ht="12.75" customHeight="1" thickBo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B55" s="511"/>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698"/>
      <c r="CH55" s="693"/>
      <c r="CI55" s="694"/>
      <c r="CJ55" s="694"/>
      <c r="CK55" s="694"/>
      <c r="CL55" s="694"/>
      <c r="CM55" s="694"/>
      <c r="CN55" s="694"/>
      <c r="CO55" s="694"/>
      <c r="CP55" s="695"/>
      <c r="CQ55" s="693"/>
      <c r="CR55" s="694"/>
      <c r="CS55" s="694"/>
      <c r="CT55" s="694"/>
      <c r="CU55" s="694"/>
      <c r="CV55" s="694"/>
      <c r="CW55" s="694"/>
      <c r="CX55" s="694"/>
      <c r="CY55" s="695"/>
      <c r="CZ55" s="104"/>
      <c r="DA55" s="92"/>
      <c r="DB55" s="699"/>
      <c r="DC55" s="699"/>
      <c r="DD55" s="699"/>
      <c r="DE55" s="699"/>
      <c r="DF55" s="699"/>
      <c r="DG55" s="699"/>
      <c r="DH55" s="699"/>
      <c r="DI55" s="699"/>
      <c r="DJ55" s="699"/>
      <c r="DK55" s="699"/>
      <c r="DL55" s="702"/>
      <c r="DM55" s="702"/>
      <c r="DN55" s="702"/>
      <c r="DO55" s="702"/>
      <c r="DP55" s="702"/>
      <c r="DQ55" s="702"/>
      <c r="DR55" s="702"/>
      <c r="DS55" s="702"/>
      <c r="DT55" s="702"/>
      <c r="DU55" s="702"/>
      <c r="DV55" s="699"/>
      <c r="DW55" s="699"/>
      <c r="DX55" s="699"/>
      <c r="DY55" s="699"/>
      <c r="DZ55" s="699"/>
      <c r="EA55" s="699"/>
      <c r="EB55" s="699"/>
      <c r="EC55" s="699"/>
      <c r="ED55" s="699"/>
      <c r="EE55" s="699"/>
      <c r="EF55" s="699"/>
      <c r="EG55" s="699"/>
      <c r="EH55" s="699"/>
      <c r="EI55" s="699"/>
      <c r="EJ55" s="699"/>
      <c r="EK55" s="699"/>
      <c r="EL55" s="699"/>
      <c r="EM55" s="699"/>
      <c r="EN55" s="699"/>
      <c r="EO55" s="699"/>
      <c r="EP55" s="699"/>
      <c r="EQ55" s="699"/>
      <c r="ER55" s="699"/>
      <c r="ES55" s="699"/>
      <c r="ET55" s="699"/>
      <c r="EU55" s="699"/>
      <c r="EV55" s="699"/>
      <c r="EW55" s="699"/>
      <c r="EX55" s="699"/>
      <c r="EY55" s="699"/>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row>
    <row r="56" spans="1:210" ht="12.75" customHeight="1" thickTop="1" thickBo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B56" s="74"/>
      <c r="BC56" s="75"/>
      <c r="BD56" s="75"/>
      <c r="BE56" s="75"/>
      <c r="BF56" s="75" t="s">
        <v>786</v>
      </c>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6"/>
      <c r="CH56" s="701">
        <f>CH52+CH36+CH54+CH11</f>
        <v>0</v>
      </c>
      <c r="CI56" s="701"/>
      <c r="CJ56" s="701"/>
      <c r="CK56" s="701"/>
      <c r="CL56" s="701"/>
      <c r="CM56" s="701"/>
      <c r="CN56" s="701"/>
      <c r="CO56" s="701"/>
      <c r="CP56" s="701"/>
      <c r="CQ56" s="701">
        <f>CQ52+CQ36+CQ54+CQ11</f>
        <v>0</v>
      </c>
      <c r="CR56" s="701"/>
      <c r="CS56" s="701"/>
      <c r="CT56" s="701"/>
      <c r="CU56" s="701"/>
      <c r="CV56" s="701"/>
      <c r="CW56" s="701"/>
      <c r="CX56" s="701"/>
      <c r="CY56" s="701"/>
      <c r="CZ56" s="103"/>
      <c r="DB56" s="460">
        <f>DB54+DB52+DB36+DB11</f>
        <v>0</v>
      </c>
      <c r="DC56" s="460"/>
      <c r="DD56" s="460"/>
      <c r="DE56" s="460"/>
      <c r="DF56" s="460"/>
      <c r="DG56" s="460"/>
      <c r="DH56" s="460"/>
      <c r="DI56" s="460"/>
      <c r="DJ56" s="460"/>
      <c r="DK56" s="460"/>
      <c r="DL56" s="703"/>
      <c r="DM56" s="703"/>
      <c r="DN56" s="703"/>
      <c r="DO56" s="703"/>
      <c r="DP56" s="703"/>
      <c r="DQ56" s="703"/>
      <c r="DR56" s="703"/>
      <c r="DS56" s="703"/>
      <c r="DT56" s="703"/>
      <c r="DU56" s="703"/>
      <c r="DV56" s="460">
        <f>DV54+DV52+DV36+DV11</f>
        <v>0</v>
      </c>
      <c r="DW56" s="460"/>
      <c r="DX56" s="460"/>
      <c r="DY56" s="460"/>
      <c r="DZ56" s="460"/>
      <c r="EA56" s="460"/>
      <c r="EB56" s="460"/>
      <c r="EC56" s="460"/>
      <c r="ED56" s="460"/>
      <c r="EE56" s="460"/>
      <c r="EF56" s="460">
        <f>EF54+EF52+EF36+EF11</f>
        <v>0</v>
      </c>
      <c r="EG56" s="460"/>
      <c r="EH56" s="460"/>
      <c r="EI56" s="460"/>
      <c r="EJ56" s="460"/>
      <c r="EK56" s="460"/>
      <c r="EL56" s="460"/>
      <c r="EM56" s="460"/>
      <c r="EN56" s="460"/>
      <c r="EO56" s="460"/>
      <c r="EP56" s="460">
        <f>EP54+EP52+EP36+EP11</f>
        <v>0</v>
      </c>
      <c r="EQ56" s="460"/>
      <c r="ER56" s="460"/>
      <c r="ES56" s="460"/>
      <c r="ET56" s="460"/>
      <c r="EU56" s="460"/>
      <c r="EV56" s="460"/>
      <c r="EW56" s="460"/>
      <c r="EX56" s="460"/>
      <c r="EY56" s="460"/>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row>
    <row r="57" spans="1:210" ht="12.75" customHeight="1" thickTop="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B57" s="16" t="str">
        <f>B52</f>
        <v>S.A.&amp;I. Form 2641R99 Entity: Type in Name of City City, 99</v>
      </c>
      <c r="CP57" s="476">
        <f ca="1">Coversheets!$BI$50</f>
        <v>41499.346880902776</v>
      </c>
      <c r="CQ57" s="476"/>
      <c r="CR57" s="476"/>
      <c r="CS57" s="476"/>
      <c r="CT57" s="476"/>
      <c r="CU57" s="476"/>
      <c r="CV57" s="476"/>
      <c r="CW57" s="476"/>
      <c r="CX57" s="476"/>
      <c r="CY57" s="476"/>
      <c r="DB57" s="16" t="str">
        <f>BB57</f>
        <v>S.A.&amp;I. Form 2641R99 Entity: Type in Name of City City, 99</v>
      </c>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476">
        <f ca="1">Coversheets!$BI$50</f>
        <v>41499.346880902776</v>
      </c>
      <c r="EQ57" s="476"/>
      <c r="ER57" s="476"/>
      <c r="ES57" s="476"/>
      <c r="ET57" s="476"/>
      <c r="EU57" s="476"/>
      <c r="EV57" s="476"/>
      <c r="EW57" s="476"/>
      <c r="EX57" s="476"/>
      <c r="EY57" s="476"/>
    </row>
    <row r="58" spans="1:210" ht="12.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210" ht="12.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116"/>
      <c r="DB59" s="498" t="str">
        <f>$B$1</f>
        <v>BUILDING FUND ACCOUNTS COVERING THE PERIOD JULY 1, 2011, to JUNE 30, 2012</v>
      </c>
      <c r="DC59" s="498"/>
      <c r="DD59" s="498"/>
      <c r="DE59" s="498"/>
      <c r="DF59" s="498"/>
      <c r="DG59" s="498"/>
      <c r="DH59" s="498"/>
      <c r="DI59" s="498"/>
      <c r="DJ59" s="498"/>
      <c r="DK59" s="498"/>
      <c r="DL59" s="498"/>
      <c r="DM59" s="498"/>
      <c r="DN59" s="498"/>
      <c r="DO59" s="498"/>
      <c r="DP59" s="498"/>
      <c r="DQ59" s="498"/>
      <c r="DR59" s="498"/>
      <c r="DS59" s="498"/>
      <c r="DT59" s="498"/>
      <c r="DU59" s="498"/>
      <c r="DV59" s="498"/>
      <c r="DW59" s="498"/>
      <c r="DX59" s="498"/>
      <c r="DY59" s="498"/>
      <c r="DZ59" s="498"/>
      <c r="EA59" s="498"/>
      <c r="EB59" s="498"/>
      <c r="EC59" s="498"/>
      <c r="ED59" s="498"/>
      <c r="EE59" s="498"/>
      <c r="EF59" s="498"/>
      <c r="EG59" s="498"/>
      <c r="EH59" s="498"/>
      <c r="EI59" s="498"/>
      <c r="EJ59" s="498"/>
      <c r="EK59" s="498"/>
      <c r="EL59" s="498"/>
      <c r="EM59" s="498"/>
      <c r="EN59" s="498"/>
      <c r="EO59" s="498"/>
      <c r="EP59" s="498"/>
      <c r="EQ59" s="498"/>
      <c r="ER59" s="498"/>
      <c r="ES59" s="498"/>
      <c r="ET59" s="498"/>
      <c r="EU59" s="498"/>
      <c r="EV59" s="498"/>
      <c r="EW59" s="498"/>
      <c r="EX59" s="498"/>
      <c r="EY59" s="498"/>
      <c r="EZ59" s="116"/>
      <c r="FA59" s="92"/>
      <c r="FB59" s="498" t="str">
        <f>$B$1</f>
        <v>BUILDING FUND ACCOUNTS COVERING THE PERIOD JULY 1, 2011, to JUNE 30, 2012</v>
      </c>
      <c r="FC59" s="498"/>
      <c r="FD59" s="498"/>
      <c r="FE59" s="498"/>
      <c r="FF59" s="498"/>
      <c r="FG59" s="498"/>
      <c r="FH59" s="498"/>
      <c r="FI59" s="498"/>
      <c r="FJ59" s="498"/>
      <c r="FK59" s="498"/>
      <c r="FL59" s="498"/>
      <c r="FM59" s="498"/>
      <c r="FN59" s="498"/>
      <c r="FO59" s="498"/>
      <c r="FP59" s="498"/>
      <c r="FQ59" s="498"/>
      <c r="FR59" s="498"/>
      <c r="FS59" s="498"/>
      <c r="FT59" s="498"/>
      <c r="FU59" s="498"/>
      <c r="FV59" s="498"/>
      <c r="FW59" s="498"/>
      <c r="FX59" s="498"/>
      <c r="FY59" s="498"/>
      <c r="FZ59" s="498"/>
      <c r="GA59" s="498"/>
      <c r="GB59" s="498"/>
      <c r="GC59" s="498"/>
      <c r="GD59" s="498"/>
      <c r="GE59" s="498"/>
      <c r="GF59" s="498"/>
      <c r="GG59" s="498"/>
      <c r="GH59" s="498"/>
      <c r="GI59" s="498"/>
      <c r="GJ59" s="498"/>
      <c r="GK59" s="498"/>
      <c r="GL59" s="498"/>
      <c r="GM59" s="498"/>
      <c r="GN59" s="498"/>
      <c r="GO59" s="498"/>
      <c r="GP59" s="498"/>
      <c r="GQ59" s="498"/>
      <c r="GR59" s="498"/>
      <c r="GS59" s="498"/>
      <c r="GT59" s="498"/>
      <c r="GU59" s="498"/>
      <c r="GV59" s="498"/>
      <c r="GW59" s="498"/>
      <c r="GX59" s="498"/>
      <c r="GY59" s="498"/>
      <c r="GZ59" s="92"/>
      <c r="HA59" s="92"/>
      <c r="HB59" s="92"/>
    </row>
    <row r="60" spans="1:210" ht="12.75" customHeight="1">
      <c r="A60" s="20"/>
      <c r="B60" s="498" t="str">
        <f>$B$1</f>
        <v>BUILDING FUND ACCOUNTS COVERING THE PERIOD JULY 1, 2011, to JUNE 30, 2012</v>
      </c>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102"/>
      <c r="BA60" s="92"/>
      <c r="BB60" s="498" t="str">
        <f>$B$1</f>
        <v>BUILDING FUND ACCOUNTS COVERING THE PERIOD JULY 1, 2011, to JUNE 30, 2012</v>
      </c>
      <c r="BC60" s="498"/>
      <c r="BD60" s="498"/>
      <c r="BE60" s="498"/>
      <c r="BF60" s="498"/>
      <c r="BG60" s="498"/>
      <c r="BH60" s="498"/>
      <c r="BI60" s="498"/>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498"/>
      <c r="CF60" s="498"/>
      <c r="CG60" s="498"/>
      <c r="CH60" s="498"/>
      <c r="CI60" s="498"/>
      <c r="CJ60" s="498"/>
      <c r="CK60" s="498"/>
      <c r="CL60" s="498"/>
      <c r="CM60" s="498"/>
      <c r="CN60" s="498"/>
      <c r="CO60" s="498"/>
      <c r="CP60" s="498"/>
      <c r="CQ60" s="498"/>
      <c r="CR60" s="498"/>
      <c r="CS60" s="498"/>
      <c r="CT60" s="498"/>
      <c r="CU60" s="498"/>
      <c r="CV60" s="498"/>
      <c r="CW60" s="498"/>
      <c r="CX60" s="498"/>
      <c r="CY60" s="498"/>
      <c r="CZ60" s="92"/>
      <c r="DA60" s="116"/>
      <c r="DB60" s="498" t="str">
        <f>$B$2</f>
        <v>ESTIMATE OF NEEDS FOR 2012-2013</v>
      </c>
      <c r="DC60" s="498"/>
      <c r="DD60" s="498"/>
      <c r="DE60" s="498"/>
      <c r="DF60" s="498"/>
      <c r="DG60" s="498"/>
      <c r="DH60" s="498"/>
      <c r="DI60" s="498"/>
      <c r="DJ60" s="498"/>
      <c r="DK60" s="498"/>
      <c r="DL60" s="498"/>
      <c r="DM60" s="498"/>
      <c r="DN60" s="498"/>
      <c r="DO60" s="498"/>
      <c r="DP60" s="498"/>
      <c r="DQ60" s="498"/>
      <c r="DR60" s="498"/>
      <c r="DS60" s="498"/>
      <c r="DT60" s="498"/>
      <c r="DU60" s="498"/>
      <c r="DV60" s="498"/>
      <c r="DW60" s="498"/>
      <c r="DX60" s="498"/>
      <c r="DY60" s="498"/>
      <c r="DZ60" s="498"/>
      <c r="EA60" s="498"/>
      <c r="EB60" s="498"/>
      <c r="EC60" s="498"/>
      <c r="ED60" s="498"/>
      <c r="EE60" s="498"/>
      <c r="EF60" s="498"/>
      <c r="EG60" s="498"/>
      <c r="EH60" s="498"/>
      <c r="EI60" s="498"/>
      <c r="EJ60" s="498"/>
      <c r="EK60" s="498"/>
      <c r="EL60" s="498"/>
      <c r="EM60" s="498"/>
      <c r="EN60" s="498"/>
      <c r="EO60" s="498"/>
      <c r="EP60" s="498"/>
      <c r="EQ60" s="498"/>
      <c r="ER60" s="498"/>
      <c r="ES60" s="498"/>
      <c r="ET60" s="498"/>
      <c r="EU60" s="498"/>
      <c r="EV60" s="498"/>
      <c r="EW60" s="498"/>
      <c r="EX60" s="498"/>
      <c r="EY60" s="498"/>
      <c r="EZ60" s="116"/>
      <c r="FA60" s="92"/>
      <c r="FB60" s="498" t="str">
        <f>$B$2</f>
        <v>ESTIMATE OF NEEDS FOR 2012-2013</v>
      </c>
      <c r="FC60" s="498"/>
      <c r="FD60" s="498"/>
      <c r="FE60" s="498"/>
      <c r="FF60" s="498"/>
      <c r="FG60" s="498"/>
      <c r="FH60" s="498"/>
      <c r="FI60" s="498"/>
      <c r="FJ60" s="498"/>
      <c r="FK60" s="498"/>
      <c r="FL60" s="498"/>
      <c r="FM60" s="498"/>
      <c r="FN60" s="498"/>
      <c r="FO60" s="498"/>
      <c r="FP60" s="498"/>
      <c r="FQ60" s="498"/>
      <c r="FR60" s="498"/>
      <c r="FS60" s="498"/>
      <c r="FT60" s="498"/>
      <c r="FU60" s="498"/>
      <c r="FV60" s="498"/>
      <c r="FW60" s="498"/>
      <c r="FX60" s="498"/>
      <c r="FY60" s="498"/>
      <c r="FZ60" s="498"/>
      <c r="GA60" s="498"/>
      <c r="GB60" s="498"/>
      <c r="GC60" s="498"/>
      <c r="GD60" s="498"/>
      <c r="GE60" s="498"/>
      <c r="GF60" s="498"/>
      <c r="GG60" s="498"/>
      <c r="GH60" s="498"/>
      <c r="GI60" s="498"/>
      <c r="GJ60" s="498"/>
      <c r="GK60" s="498"/>
      <c r="GL60" s="498"/>
      <c r="GM60" s="498"/>
      <c r="GN60" s="498"/>
      <c r="GO60" s="498"/>
      <c r="GP60" s="498"/>
      <c r="GQ60" s="498"/>
      <c r="GR60" s="498"/>
      <c r="GS60" s="498"/>
      <c r="GT60" s="498"/>
      <c r="GU60" s="498"/>
      <c r="GV60" s="498"/>
      <c r="GW60" s="498"/>
      <c r="GX60" s="498"/>
      <c r="GY60" s="498"/>
      <c r="GZ60" s="92"/>
      <c r="HA60" s="92"/>
      <c r="HB60" s="92"/>
    </row>
    <row r="61" spans="1:210" ht="12.75" customHeight="1" thickBot="1">
      <c r="A61" s="20"/>
      <c r="B61" s="498" t="str">
        <f>$B$2</f>
        <v>ESTIMATE OF NEEDS FOR 2012-2013</v>
      </c>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498"/>
      <c r="AT61" s="498"/>
      <c r="AU61" s="498"/>
      <c r="AV61" s="498"/>
      <c r="AW61" s="498"/>
      <c r="AX61" s="498"/>
      <c r="AY61" s="498"/>
      <c r="AZ61" s="102"/>
      <c r="BA61" s="92"/>
      <c r="BB61" s="498" t="str">
        <f>$B$2</f>
        <v>ESTIMATE OF NEEDS FOR 2012-2013</v>
      </c>
      <c r="BC61" s="498"/>
      <c r="BD61" s="498"/>
      <c r="BE61" s="498"/>
      <c r="BF61" s="498"/>
      <c r="BG61" s="498"/>
      <c r="BH61" s="498"/>
      <c r="BI61" s="498"/>
      <c r="BJ61" s="498"/>
      <c r="BK61" s="498"/>
      <c r="BL61" s="498"/>
      <c r="BM61" s="498"/>
      <c r="BN61" s="498"/>
      <c r="BO61" s="498"/>
      <c r="BP61" s="498"/>
      <c r="BQ61" s="498"/>
      <c r="BR61" s="498"/>
      <c r="BS61" s="498"/>
      <c r="BT61" s="498"/>
      <c r="BU61" s="498"/>
      <c r="BV61" s="498"/>
      <c r="BW61" s="498"/>
      <c r="BX61" s="498"/>
      <c r="BY61" s="498"/>
      <c r="BZ61" s="498"/>
      <c r="CA61" s="498"/>
      <c r="CB61" s="498"/>
      <c r="CC61" s="498"/>
      <c r="CD61" s="498"/>
      <c r="CE61" s="498"/>
      <c r="CF61" s="498"/>
      <c r="CG61" s="498"/>
      <c r="CH61" s="498"/>
      <c r="CI61" s="498"/>
      <c r="CJ61" s="498"/>
      <c r="CK61" s="498"/>
      <c r="CL61" s="498"/>
      <c r="CM61" s="498"/>
      <c r="CN61" s="498"/>
      <c r="CO61" s="498"/>
      <c r="CP61" s="498"/>
      <c r="CQ61" s="498"/>
      <c r="CR61" s="498"/>
      <c r="CS61" s="498"/>
      <c r="CT61" s="498"/>
      <c r="CU61" s="498"/>
      <c r="CV61" s="498"/>
      <c r="CW61" s="498"/>
      <c r="CX61" s="498"/>
      <c r="CY61" s="498"/>
      <c r="CZ61" s="92"/>
      <c r="DA61" s="116"/>
      <c r="DB61" s="16" t="s">
        <v>762</v>
      </c>
      <c r="EY61" s="18" t="s">
        <v>712</v>
      </c>
      <c r="EZ61" s="116"/>
      <c r="FA61" s="92"/>
      <c r="GY61" s="18" t="s">
        <v>755</v>
      </c>
      <c r="GZ61" s="92"/>
      <c r="HA61" s="92"/>
      <c r="HB61" s="92"/>
    </row>
    <row r="62" spans="1:210" ht="12.75" customHeight="1" thickTop="1" thickBot="1">
      <c r="A62" s="102"/>
      <c r="C62" s="16" t="s">
        <v>762</v>
      </c>
      <c r="AY62" s="70">
        <v>3</v>
      </c>
      <c r="BA62" s="92"/>
      <c r="CY62" s="18" t="s">
        <v>29</v>
      </c>
      <c r="CZ62" s="92"/>
      <c r="DA62" s="116"/>
      <c r="DB62" s="499" t="s">
        <v>711</v>
      </c>
      <c r="DC62" s="500"/>
      <c r="DD62" s="500"/>
      <c r="DE62" s="500"/>
      <c r="DF62" s="500"/>
      <c r="DG62" s="500"/>
      <c r="DH62" s="500"/>
      <c r="DI62" s="500"/>
      <c r="DJ62" s="500"/>
      <c r="DK62" s="500"/>
      <c r="DL62" s="500"/>
      <c r="DM62" s="500"/>
      <c r="DN62" s="500"/>
      <c r="DO62" s="500"/>
      <c r="DP62" s="500"/>
      <c r="DQ62" s="500"/>
      <c r="DR62" s="500"/>
      <c r="DS62" s="500"/>
      <c r="DT62" s="500"/>
      <c r="DU62" s="500"/>
      <c r="DV62" s="500"/>
      <c r="DW62" s="500"/>
      <c r="DX62" s="467"/>
      <c r="DY62" s="467"/>
      <c r="DZ62" s="467"/>
      <c r="EA62" s="467"/>
      <c r="EB62" s="467"/>
      <c r="EC62" s="467"/>
      <c r="ED62" s="467"/>
      <c r="EE62" s="467"/>
      <c r="EF62" s="467"/>
      <c r="EG62" s="467"/>
      <c r="EH62" s="467"/>
      <c r="EI62" s="467"/>
      <c r="EJ62" s="467"/>
      <c r="EK62" s="467"/>
      <c r="EL62" s="467"/>
      <c r="EM62" s="467"/>
      <c r="EN62" s="467"/>
      <c r="EO62" s="467"/>
      <c r="EP62" s="467"/>
      <c r="EQ62" s="467"/>
      <c r="ER62" s="467"/>
      <c r="ES62" s="467"/>
      <c r="ET62" s="467"/>
      <c r="EU62" s="467"/>
      <c r="EV62" s="467"/>
      <c r="EW62" s="467"/>
      <c r="EX62" s="467"/>
      <c r="EY62" s="470"/>
      <c r="EZ62" s="116"/>
      <c r="FA62" s="92"/>
      <c r="FB62" s="537" t="s">
        <v>245</v>
      </c>
      <c r="FC62" s="538"/>
      <c r="FD62" s="538"/>
      <c r="FE62" s="538"/>
      <c r="FF62" s="538"/>
      <c r="FG62" s="538"/>
      <c r="FH62" s="538"/>
      <c r="FI62" s="538"/>
      <c r="FJ62" s="538"/>
      <c r="FK62" s="538"/>
      <c r="FL62" s="538"/>
      <c r="FM62" s="538"/>
      <c r="FN62" s="538"/>
      <c r="FO62" s="538"/>
      <c r="FP62" s="538"/>
      <c r="FQ62" s="538"/>
      <c r="FR62" s="538"/>
      <c r="FS62" s="538"/>
      <c r="FT62" s="538"/>
      <c r="FU62" s="538"/>
      <c r="FV62" s="538"/>
      <c r="FW62" s="538"/>
      <c r="FX62" s="538"/>
      <c r="FY62" s="538"/>
      <c r="FZ62" s="538"/>
      <c r="GA62" s="538"/>
      <c r="GB62" s="538"/>
      <c r="GC62" s="538"/>
      <c r="GD62" s="538"/>
      <c r="GE62" s="538"/>
      <c r="GF62" s="538"/>
      <c r="GG62" s="538"/>
      <c r="GH62" s="538"/>
      <c r="GI62" s="538"/>
      <c r="GJ62" s="538"/>
      <c r="GK62" s="538"/>
      <c r="GL62" s="538"/>
      <c r="GM62" s="538"/>
      <c r="GN62" s="538"/>
      <c r="GO62" s="538"/>
      <c r="GP62" s="538"/>
      <c r="GQ62" s="538"/>
      <c r="GR62" s="538"/>
      <c r="GS62" s="538"/>
      <c r="GT62" s="538"/>
      <c r="GU62" s="538"/>
      <c r="GV62" s="538"/>
      <c r="GW62" s="538"/>
      <c r="GX62" s="538"/>
      <c r="GY62" s="539"/>
      <c r="GZ62" s="92"/>
      <c r="HA62" s="92"/>
      <c r="HB62" s="92"/>
    </row>
    <row r="63" spans="1:210" ht="12.75" customHeight="1" thickTop="1" thickBot="1">
      <c r="A63" s="102"/>
      <c r="B63" s="71" t="s">
        <v>790</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3"/>
      <c r="BA63" s="92"/>
      <c r="BB63" s="587" t="s">
        <v>168</v>
      </c>
      <c r="BC63" s="588"/>
      <c r="BD63" s="588"/>
      <c r="BE63" s="588"/>
      <c r="BF63" s="588"/>
      <c r="BG63" s="588"/>
      <c r="BH63" s="588"/>
      <c r="BI63" s="588"/>
      <c r="BJ63" s="588"/>
      <c r="BK63" s="588"/>
      <c r="BL63" s="588"/>
      <c r="BM63" s="588"/>
      <c r="BN63" s="588"/>
      <c r="BO63" s="588"/>
      <c r="BP63" s="588"/>
      <c r="BQ63" s="588"/>
      <c r="BR63" s="588"/>
      <c r="BS63" s="588"/>
      <c r="BT63" s="588"/>
      <c r="BU63" s="588"/>
      <c r="BV63" s="588"/>
      <c r="BW63" s="588"/>
      <c r="BX63" s="588"/>
      <c r="BY63" s="588"/>
      <c r="BZ63" s="588"/>
      <c r="CA63" s="588"/>
      <c r="CB63" s="588"/>
      <c r="CC63" s="588"/>
      <c r="CD63" s="588"/>
      <c r="CE63" s="588"/>
      <c r="CF63" s="588"/>
      <c r="CG63" s="588"/>
      <c r="CH63" s="588"/>
      <c r="CI63" s="588"/>
      <c r="CJ63" s="588"/>
      <c r="CK63" s="588"/>
      <c r="CL63" s="588"/>
      <c r="CM63" s="588"/>
      <c r="CN63" s="588"/>
      <c r="CO63" s="588"/>
      <c r="CP63" s="588"/>
      <c r="CQ63" s="588"/>
      <c r="CR63" s="588"/>
      <c r="CS63" s="588"/>
      <c r="CT63" s="588"/>
      <c r="CU63" s="588"/>
      <c r="CV63" s="588"/>
      <c r="CW63" s="588"/>
      <c r="CX63" s="588"/>
      <c r="CY63" s="589"/>
      <c r="CZ63" s="92"/>
      <c r="DA63" s="116"/>
      <c r="DB63" s="534"/>
      <c r="DC63" s="529"/>
      <c r="DD63" s="529"/>
      <c r="DE63" s="529"/>
      <c r="DF63" s="529"/>
      <c r="DG63" s="529"/>
      <c r="DH63" s="529"/>
      <c r="DI63" s="529"/>
      <c r="DJ63" s="529"/>
      <c r="DK63" s="529"/>
      <c r="DL63" s="529"/>
      <c r="DM63" s="529"/>
      <c r="DN63" s="529"/>
      <c r="DO63" s="529"/>
      <c r="DP63" s="529"/>
      <c r="DQ63" s="529"/>
      <c r="DR63" s="529"/>
      <c r="DS63" s="529"/>
      <c r="DT63" s="529"/>
      <c r="DU63" s="529"/>
      <c r="DV63" s="529"/>
      <c r="DW63" s="529"/>
      <c r="DX63" s="529" t="str">
        <f>"FISCAL YEAR ENDING JUNE 30, "&amp;Help!C18</f>
        <v>FISCAL YEAR ENDING JUNE 30, 2011</v>
      </c>
      <c r="DY63" s="529"/>
      <c r="DZ63" s="529"/>
      <c r="EA63" s="529"/>
      <c r="EB63" s="529"/>
      <c r="EC63" s="529"/>
      <c r="ED63" s="529"/>
      <c r="EE63" s="529"/>
      <c r="EF63" s="529"/>
      <c r="EG63" s="529"/>
      <c r="EH63" s="529"/>
      <c r="EI63" s="529"/>
      <c r="EJ63" s="529"/>
      <c r="EK63" s="529"/>
      <c r="EL63" s="529"/>
      <c r="EM63" s="529"/>
      <c r="EN63" s="529"/>
      <c r="EO63" s="529"/>
      <c r="EP63" s="529"/>
      <c r="EQ63" s="529"/>
      <c r="ER63" s="529"/>
      <c r="ES63" s="529"/>
      <c r="ET63" s="529"/>
      <c r="EU63" s="529"/>
      <c r="EV63" s="529"/>
      <c r="EW63" s="529"/>
      <c r="EX63" s="529"/>
      <c r="EY63" s="530"/>
      <c r="EZ63" s="116"/>
      <c r="FA63" s="92"/>
      <c r="FB63" s="441" t="str">
        <f>"FISCAL YEAR ENDING JUNE 30, "&amp;Help!C18+1</f>
        <v>FISCAL YEAR ENDING JUNE 30, 2012</v>
      </c>
      <c r="FC63" s="442"/>
      <c r="FD63" s="442"/>
      <c r="FE63" s="442"/>
      <c r="FF63" s="442"/>
      <c r="FG63" s="442"/>
      <c r="FH63" s="442"/>
      <c r="FI63" s="442"/>
      <c r="FJ63" s="442"/>
      <c r="FK63" s="442"/>
      <c r="FL63" s="442"/>
      <c r="FM63" s="442"/>
      <c r="FN63" s="442"/>
      <c r="FO63" s="442"/>
      <c r="FP63" s="442"/>
      <c r="FQ63" s="442"/>
      <c r="FR63" s="442"/>
      <c r="FS63" s="442"/>
      <c r="FT63" s="442"/>
      <c r="FU63" s="442"/>
      <c r="FV63" s="442"/>
      <c r="FW63" s="442"/>
      <c r="FX63" s="442"/>
      <c r="FY63" s="442"/>
      <c r="FZ63" s="442"/>
      <c r="GA63" s="442"/>
      <c r="GB63" s="442"/>
      <c r="GC63" s="442"/>
      <c r="GD63" s="442"/>
      <c r="GE63" s="442"/>
      <c r="GF63" s="442"/>
      <c r="GG63" s="442"/>
      <c r="GH63" s="442"/>
      <c r="GI63" s="442"/>
      <c r="GJ63" s="442"/>
      <c r="GK63" s="443"/>
      <c r="GL63" s="444" t="str">
        <f>"FISCAL YEAR "&amp;Help!C18+1&amp;"-"&amp;Help!C18+2</f>
        <v>FISCAL YEAR 2012-2013</v>
      </c>
      <c r="GM63" s="442"/>
      <c r="GN63" s="442"/>
      <c r="GO63" s="442"/>
      <c r="GP63" s="442"/>
      <c r="GQ63" s="442"/>
      <c r="GR63" s="442"/>
      <c r="GS63" s="442"/>
      <c r="GT63" s="442"/>
      <c r="GU63" s="442"/>
      <c r="GV63" s="442"/>
      <c r="GW63" s="442"/>
      <c r="GX63" s="442"/>
      <c r="GY63" s="461"/>
      <c r="GZ63" s="92"/>
      <c r="HA63" s="92"/>
      <c r="HB63" s="92"/>
    </row>
    <row r="64" spans="1:210" ht="12.75" customHeight="1" thickTop="1" thickBot="1">
      <c r="A64" s="102"/>
      <c r="B64" s="71" t="s">
        <v>134</v>
      </c>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581" t="str">
        <f>Help!C18&amp;"-"&amp;Help!C18+1</f>
        <v>2011-2012</v>
      </c>
      <c r="AR64" s="581"/>
      <c r="AS64" s="581"/>
      <c r="AT64" s="581"/>
      <c r="AU64" s="581"/>
      <c r="AV64" s="581"/>
      <c r="AW64" s="581"/>
      <c r="AX64" s="581"/>
      <c r="AY64" s="582"/>
      <c r="BA64" s="92"/>
      <c r="BB64" s="592" t="str">
        <f>(Help!C18-1)&amp;"-"&amp;(Help!C18-0)</f>
        <v>2010-2011</v>
      </c>
      <c r="BC64" s="581"/>
      <c r="BD64" s="581"/>
      <c r="BE64" s="581"/>
      <c r="BF64" s="581"/>
      <c r="BG64" s="581"/>
      <c r="BH64" s="581"/>
      <c r="BI64" s="581" t="str">
        <f>(Help!C18-2)&amp;"-"&amp;(Help!C18-1)</f>
        <v>2009-2010</v>
      </c>
      <c r="BJ64" s="581"/>
      <c r="BK64" s="581"/>
      <c r="BL64" s="581"/>
      <c r="BM64" s="581"/>
      <c r="BN64" s="581"/>
      <c r="BO64" s="581"/>
      <c r="BP64" s="581" t="str">
        <f>(Help!C18-3)&amp;"-"&amp;(Help!C18-2)</f>
        <v>2008-2009</v>
      </c>
      <c r="BQ64" s="581"/>
      <c r="BR64" s="581"/>
      <c r="BS64" s="581"/>
      <c r="BT64" s="581"/>
      <c r="BU64" s="581"/>
      <c r="BV64" s="581"/>
      <c r="BW64" s="581" t="str">
        <f>(Help!C18-4)&amp;"-"&amp;(Help!C18-3)</f>
        <v>2007-2008</v>
      </c>
      <c r="BX64" s="581"/>
      <c r="BY64" s="581"/>
      <c r="BZ64" s="581"/>
      <c r="CA64" s="581"/>
      <c r="CB64" s="581"/>
      <c r="CC64" s="581"/>
      <c r="CD64" s="581" t="str">
        <f>(Help!C18-5)&amp;"-"&amp;(Help!C18-4)</f>
        <v>2006-2007</v>
      </c>
      <c r="CE64" s="581"/>
      <c r="CF64" s="581"/>
      <c r="CG64" s="581"/>
      <c r="CH64" s="581"/>
      <c r="CI64" s="581"/>
      <c r="CJ64" s="581"/>
      <c r="CK64" s="581" t="str">
        <f>(Help!C18-6)&amp;"-"&amp;(Help!C18-5)</f>
        <v>2005-2006</v>
      </c>
      <c r="CL64" s="581"/>
      <c r="CM64" s="581"/>
      <c r="CN64" s="581"/>
      <c r="CO64" s="581"/>
      <c r="CP64" s="581"/>
      <c r="CQ64" s="581"/>
      <c r="CR64" s="581" t="s">
        <v>152</v>
      </c>
      <c r="CS64" s="581"/>
      <c r="CT64" s="581"/>
      <c r="CU64" s="581"/>
      <c r="CV64" s="581"/>
      <c r="CW64" s="581"/>
      <c r="CX64" s="581"/>
      <c r="CY64" s="582"/>
      <c r="CZ64" s="92"/>
      <c r="DA64" s="116"/>
      <c r="DB64" s="534" t="s">
        <v>186</v>
      </c>
      <c r="DC64" s="529"/>
      <c r="DD64" s="529"/>
      <c r="DE64" s="529"/>
      <c r="DF64" s="529"/>
      <c r="DG64" s="529"/>
      <c r="DH64" s="529"/>
      <c r="DI64" s="529"/>
      <c r="DJ64" s="529"/>
      <c r="DK64" s="529"/>
      <c r="DL64" s="529"/>
      <c r="DM64" s="529"/>
      <c r="DN64" s="529"/>
      <c r="DO64" s="529"/>
      <c r="DP64" s="529"/>
      <c r="DQ64" s="529"/>
      <c r="DR64" s="529"/>
      <c r="DS64" s="529"/>
      <c r="DT64" s="529"/>
      <c r="DU64" s="529"/>
      <c r="DV64" s="529"/>
      <c r="DW64" s="529"/>
      <c r="DX64" s="529" t="s">
        <v>188</v>
      </c>
      <c r="DY64" s="529"/>
      <c r="DZ64" s="529"/>
      <c r="EA64" s="529"/>
      <c r="EB64" s="529"/>
      <c r="EC64" s="529"/>
      <c r="ED64" s="529"/>
      <c r="EE64" s="529" t="s">
        <v>189</v>
      </c>
      <c r="EF64" s="529"/>
      <c r="EG64" s="529"/>
      <c r="EH64" s="529"/>
      <c r="EI64" s="529"/>
      <c r="EJ64" s="529"/>
      <c r="EK64" s="529"/>
      <c r="EL64" s="529" t="s">
        <v>190</v>
      </c>
      <c r="EM64" s="529"/>
      <c r="EN64" s="529"/>
      <c r="EO64" s="529"/>
      <c r="EP64" s="529"/>
      <c r="EQ64" s="529"/>
      <c r="ER64" s="529"/>
      <c r="ES64" s="529" t="s">
        <v>191</v>
      </c>
      <c r="ET64" s="529"/>
      <c r="EU64" s="529"/>
      <c r="EV64" s="529"/>
      <c r="EW64" s="529"/>
      <c r="EX64" s="529"/>
      <c r="EY64" s="530"/>
      <c r="EZ64" s="116"/>
      <c r="FA64" s="92"/>
      <c r="FB64" s="441"/>
      <c r="FC64" s="442"/>
      <c r="FD64" s="442"/>
      <c r="FE64" s="442"/>
      <c r="FF64" s="442"/>
      <c r="FG64" s="442"/>
      <c r="FH64" s="442"/>
      <c r="FI64" s="443"/>
      <c r="FJ64" s="444" t="s">
        <v>246</v>
      </c>
      <c r="FK64" s="442"/>
      <c r="FL64" s="442"/>
      <c r="FM64" s="442"/>
      <c r="FN64" s="442"/>
      <c r="FO64" s="442"/>
      <c r="FP64" s="443"/>
      <c r="FQ64" s="444" t="s">
        <v>189</v>
      </c>
      <c r="FR64" s="442"/>
      <c r="FS64" s="442"/>
      <c r="FT64" s="442"/>
      <c r="FU64" s="442"/>
      <c r="FV64" s="442"/>
      <c r="FW64" s="443"/>
      <c r="FX64" s="444" t="s">
        <v>188</v>
      </c>
      <c r="FY64" s="442"/>
      <c r="FZ64" s="442"/>
      <c r="GA64" s="442"/>
      <c r="GB64" s="442"/>
      <c r="GC64" s="442"/>
      <c r="GD64" s="443"/>
      <c r="GE64" s="444" t="s">
        <v>193</v>
      </c>
      <c r="GF64" s="442"/>
      <c r="GG64" s="442"/>
      <c r="GH64" s="442"/>
      <c r="GI64" s="442"/>
      <c r="GJ64" s="442"/>
      <c r="GK64" s="443"/>
      <c r="GL64" s="444" t="s">
        <v>247</v>
      </c>
      <c r="GM64" s="442"/>
      <c r="GN64" s="442"/>
      <c r="GO64" s="442"/>
      <c r="GP64" s="442"/>
      <c r="GQ64" s="442"/>
      <c r="GR64" s="443"/>
      <c r="GS64" s="444" t="s">
        <v>130</v>
      </c>
      <c r="GT64" s="442"/>
      <c r="GU64" s="442"/>
      <c r="GV64" s="442"/>
      <c r="GW64" s="442"/>
      <c r="GX64" s="442"/>
      <c r="GY64" s="461"/>
      <c r="GZ64" s="92"/>
      <c r="HA64" s="92"/>
      <c r="HB64" s="92"/>
    </row>
    <row r="65" spans="1:210" ht="12.75" customHeight="1" thickTop="1">
      <c r="A65" s="102"/>
      <c r="B65" s="77" t="str">
        <f>"Cash Balance Reported to Excise Board 6-30-"&amp;Help!C18</f>
        <v>Cash Balance Reported to Excise Board 6-30-2011</v>
      </c>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9"/>
      <c r="AQ65" s="595">
        <v>0</v>
      </c>
      <c r="AR65" s="596"/>
      <c r="AS65" s="596"/>
      <c r="AT65" s="596"/>
      <c r="AU65" s="596"/>
      <c r="AV65" s="596"/>
      <c r="AW65" s="596"/>
      <c r="AX65" s="596"/>
      <c r="AY65" s="597"/>
      <c r="AZ65" s="169"/>
      <c r="BA65" s="169"/>
      <c r="BB65" s="451">
        <v>0</v>
      </c>
      <c r="BC65" s="451"/>
      <c r="BD65" s="451"/>
      <c r="BE65" s="451"/>
      <c r="BF65" s="451"/>
      <c r="BG65" s="451"/>
      <c r="BH65" s="451"/>
      <c r="BI65" s="451">
        <v>0</v>
      </c>
      <c r="BJ65" s="451"/>
      <c r="BK65" s="451"/>
      <c r="BL65" s="451"/>
      <c r="BM65" s="451"/>
      <c r="BN65" s="451"/>
      <c r="BO65" s="451"/>
      <c r="BP65" s="451">
        <v>0</v>
      </c>
      <c r="BQ65" s="451"/>
      <c r="BR65" s="451"/>
      <c r="BS65" s="451"/>
      <c r="BT65" s="451"/>
      <c r="BU65" s="451"/>
      <c r="BV65" s="451"/>
      <c r="BW65" s="451">
        <v>0</v>
      </c>
      <c r="BX65" s="451"/>
      <c r="BY65" s="451"/>
      <c r="BZ65" s="451"/>
      <c r="CA65" s="451"/>
      <c r="CB65" s="451"/>
      <c r="CC65" s="451"/>
      <c r="CD65" s="451">
        <v>0</v>
      </c>
      <c r="CE65" s="451"/>
      <c r="CF65" s="451"/>
      <c r="CG65" s="451"/>
      <c r="CH65" s="451"/>
      <c r="CI65" s="451"/>
      <c r="CJ65" s="451"/>
      <c r="CK65" s="451">
        <v>0</v>
      </c>
      <c r="CL65" s="451"/>
      <c r="CM65" s="451"/>
      <c r="CN65" s="451"/>
      <c r="CO65" s="451"/>
      <c r="CP65" s="451"/>
      <c r="CQ65" s="451"/>
      <c r="CR65" s="479">
        <f>SUM(AQ65:CQ65)</f>
        <v>0</v>
      </c>
      <c r="CS65" s="479"/>
      <c r="CT65" s="479"/>
      <c r="CU65" s="479"/>
      <c r="CV65" s="479"/>
      <c r="CW65" s="479"/>
      <c r="CX65" s="479"/>
      <c r="CY65" s="479"/>
      <c r="CZ65" s="92"/>
      <c r="DA65" s="116"/>
      <c r="DB65" s="534" t="s">
        <v>187</v>
      </c>
      <c r="DC65" s="529"/>
      <c r="DD65" s="529"/>
      <c r="DE65" s="529"/>
      <c r="DF65" s="529"/>
      <c r="DG65" s="529"/>
      <c r="DH65" s="529"/>
      <c r="DI65" s="529"/>
      <c r="DJ65" s="529"/>
      <c r="DK65" s="529"/>
      <c r="DL65" s="529"/>
      <c r="DM65" s="529"/>
      <c r="DN65" s="529"/>
      <c r="DO65" s="529"/>
      <c r="DP65" s="529"/>
      <c r="DQ65" s="529"/>
      <c r="DR65" s="529"/>
      <c r="DS65" s="529"/>
      <c r="DT65" s="529"/>
      <c r="DU65" s="529"/>
      <c r="DV65" s="529"/>
      <c r="DW65" s="529"/>
      <c r="DX65" s="529" t="str">
        <f>"6-30-"&amp;Help!C18</f>
        <v>6-30-2011</v>
      </c>
      <c r="DY65" s="529"/>
      <c r="DZ65" s="529"/>
      <c r="EA65" s="529"/>
      <c r="EB65" s="529"/>
      <c r="EC65" s="529"/>
      <c r="ED65" s="529"/>
      <c r="EE65" s="529" t="s">
        <v>192</v>
      </c>
      <c r="EF65" s="529"/>
      <c r="EG65" s="529"/>
      <c r="EH65" s="529"/>
      <c r="EI65" s="529"/>
      <c r="EJ65" s="529"/>
      <c r="EK65" s="529"/>
      <c r="EL65" s="529" t="s">
        <v>193</v>
      </c>
      <c r="EM65" s="529"/>
      <c r="EN65" s="529"/>
      <c r="EO65" s="529"/>
      <c r="EP65" s="529"/>
      <c r="EQ65" s="529"/>
      <c r="ER65" s="529"/>
      <c r="ES65" s="535" t="s">
        <v>194</v>
      </c>
      <c r="ET65" s="535"/>
      <c r="EU65" s="535"/>
      <c r="EV65" s="535"/>
      <c r="EW65" s="535"/>
      <c r="EX65" s="535"/>
      <c r="EY65" s="536"/>
      <c r="EZ65" s="116"/>
      <c r="FA65" s="92"/>
      <c r="FB65" s="441" t="s">
        <v>248</v>
      </c>
      <c r="FC65" s="442"/>
      <c r="FD65" s="442"/>
      <c r="FE65" s="442"/>
      <c r="FF65" s="442"/>
      <c r="FG65" s="442"/>
      <c r="FH65" s="442"/>
      <c r="FI65" s="443"/>
      <c r="FJ65" s="444" t="s">
        <v>249</v>
      </c>
      <c r="FK65" s="442"/>
      <c r="FL65" s="442"/>
      <c r="FM65" s="442"/>
      <c r="FN65" s="442"/>
      <c r="FO65" s="442"/>
      <c r="FP65" s="443"/>
      <c r="FQ65" s="444" t="s">
        <v>195</v>
      </c>
      <c r="FR65" s="442"/>
      <c r="FS65" s="442"/>
      <c r="FT65" s="442"/>
      <c r="FU65" s="442"/>
      <c r="FV65" s="442"/>
      <c r="FW65" s="443"/>
      <c r="FX65" s="444"/>
      <c r="FY65" s="442"/>
      <c r="FZ65" s="442"/>
      <c r="GA65" s="442"/>
      <c r="GB65" s="442"/>
      <c r="GC65" s="442"/>
      <c r="GD65" s="443"/>
      <c r="GE65" s="444" t="s">
        <v>190</v>
      </c>
      <c r="GF65" s="442"/>
      <c r="GG65" s="442"/>
      <c r="GH65" s="442"/>
      <c r="GI65" s="442"/>
      <c r="GJ65" s="442"/>
      <c r="GK65" s="443"/>
      <c r="GL65" s="444" t="s">
        <v>128</v>
      </c>
      <c r="GM65" s="442"/>
      <c r="GN65" s="442"/>
      <c r="GO65" s="442"/>
      <c r="GP65" s="442"/>
      <c r="GQ65" s="442"/>
      <c r="GR65" s="443"/>
      <c r="GS65" s="444" t="s">
        <v>1075</v>
      </c>
      <c r="GT65" s="442"/>
      <c r="GU65" s="442"/>
      <c r="GV65" s="442"/>
      <c r="GW65" s="442"/>
      <c r="GX65" s="442"/>
      <c r="GY65" s="461"/>
      <c r="GZ65" s="92"/>
      <c r="HA65" s="92"/>
      <c r="HB65" s="92"/>
    </row>
    <row r="66" spans="1:210" ht="12.75" customHeight="1">
      <c r="A66" s="102"/>
      <c r="B66" s="81" t="s">
        <v>135</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3"/>
      <c r="AQ66" s="583">
        <v>0</v>
      </c>
      <c r="AR66" s="453"/>
      <c r="AS66" s="453"/>
      <c r="AT66" s="453"/>
      <c r="AU66" s="453"/>
      <c r="AV66" s="453"/>
      <c r="AW66" s="453"/>
      <c r="AX66" s="453"/>
      <c r="AY66" s="455"/>
      <c r="AZ66" s="169"/>
      <c r="BA66" s="169"/>
      <c r="BB66" s="451">
        <v>0</v>
      </c>
      <c r="BC66" s="451"/>
      <c r="BD66" s="451"/>
      <c r="BE66" s="451"/>
      <c r="BF66" s="451"/>
      <c r="BG66" s="451"/>
      <c r="BH66" s="451"/>
      <c r="BI66" s="451">
        <v>0</v>
      </c>
      <c r="BJ66" s="451"/>
      <c r="BK66" s="451"/>
      <c r="BL66" s="451"/>
      <c r="BM66" s="451"/>
      <c r="BN66" s="451"/>
      <c r="BO66" s="451"/>
      <c r="BP66" s="451">
        <v>0</v>
      </c>
      <c r="BQ66" s="451"/>
      <c r="BR66" s="451"/>
      <c r="BS66" s="451"/>
      <c r="BT66" s="451"/>
      <c r="BU66" s="451"/>
      <c r="BV66" s="451"/>
      <c r="BW66" s="451">
        <v>0</v>
      </c>
      <c r="BX66" s="451"/>
      <c r="BY66" s="451"/>
      <c r="BZ66" s="451"/>
      <c r="CA66" s="451"/>
      <c r="CB66" s="451"/>
      <c r="CC66" s="451"/>
      <c r="CD66" s="451">
        <v>0</v>
      </c>
      <c r="CE66" s="451"/>
      <c r="CF66" s="451"/>
      <c r="CG66" s="451"/>
      <c r="CH66" s="451"/>
      <c r="CI66" s="451"/>
      <c r="CJ66" s="451"/>
      <c r="CK66" s="451">
        <v>0</v>
      </c>
      <c r="CL66" s="451"/>
      <c r="CM66" s="451"/>
      <c r="CN66" s="451"/>
      <c r="CO66" s="451"/>
      <c r="CP66" s="451"/>
      <c r="CQ66" s="451"/>
      <c r="CR66" s="479">
        <f t="shared" ref="CR66:CR84" si="3">SUM(AQ66:CQ66)</f>
        <v>0</v>
      </c>
      <c r="CS66" s="479"/>
      <c r="CT66" s="479"/>
      <c r="CU66" s="479"/>
      <c r="CV66" s="479"/>
      <c r="CW66" s="479"/>
      <c r="CX66" s="479"/>
      <c r="CY66" s="479"/>
      <c r="CZ66" s="92"/>
      <c r="DA66" s="116"/>
      <c r="DB66" s="720"/>
      <c r="DC66" s="714"/>
      <c r="DD66" s="714"/>
      <c r="DE66" s="714"/>
      <c r="DF66" s="714"/>
      <c r="DG66" s="714"/>
      <c r="DH66" s="714"/>
      <c r="DI66" s="714"/>
      <c r="DJ66" s="714"/>
      <c r="DK66" s="714"/>
      <c r="DL66" s="714"/>
      <c r="DM66" s="714"/>
      <c r="DN66" s="714"/>
      <c r="DO66" s="714"/>
      <c r="DP66" s="714"/>
      <c r="DQ66" s="714"/>
      <c r="DR66" s="714"/>
      <c r="DS66" s="714"/>
      <c r="DT66" s="714"/>
      <c r="DU66" s="714"/>
      <c r="DV66" s="714"/>
      <c r="DW66" s="714"/>
      <c r="DX66" s="714"/>
      <c r="DY66" s="714"/>
      <c r="DZ66" s="714"/>
      <c r="EA66" s="714"/>
      <c r="EB66" s="714"/>
      <c r="EC66" s="714"/>
      <c r="ED66" s="714"/>
      <c r="EE66" s="714" t="s">
        <v>195</v>
      </c>
      <c r="EF66" s="714"/>
      <c r="EG66" s="714"/>
      <c r="EH66" s="714"/>
      <c r="EI66" s="714"/>
      <c r="EJ66" s="714"/>
      <c r="EK66" s="714"/>
      <c r="EL66" s="535" t="s">
        <v>194</v>
      </c>
      <c r="EM66" s="535"/>
      <c r="EN66" s="535"/>
      <c r="EO66" s="535"/>
      <c r="EP66" s="535"/>
      <c r="EQ66" s="535"/>
      <c r="ER66" s="535"/>
      <c r="ES66" s="714"/>
      <c r="ET66" s="714"/>
      <c r="EU66" s="714"/>
      <c r="EV66" s="714"/>
      <c r="EW66" s="714"/>
      <c r="EX66" s="714"/>
      <c r="EY66" s="728"/>
      <c r="EZ66" s="116"/>
      <c r="FA66" s="92"/>
      <c r="FB66" s="441" t="s">
        <v>251</v>
      </c>
      <c r="FC66" s="442"/>
      <c r="FD66" s="442"/>
      <c r="FE66" s="442"/>
      <c r="FF66" s="442"/>
      <c r="FG66" s="442"/>
      <c r="FH66" s="442"/>
      <c r="FI66" s="443"/>
      <c r="FJ66" s="733" t="s">
        <v>194</v>
      </c>
      <c r="FK66" s="573"/>
      <c r="FL66" s="573"/>
      <c r="FM66" s="573"/>
      <c r="FN66" s="573"/>
      <c r="FO66" s="573"/>
      <c r="FP66" s="734"/>
      <c r="FQ66" s="724"/>
      <c r="FR66" s="725"/>
      <c r="FS66" s="725"/>
      <c r="FT66" s="725"/>
      <c r="FU66" s="725"/>
      <c r="FV66" s="725"/>
      <c r="FW66" s="726"/>
      <c r="FX66" s="724"/>
      <c r="FY66" s="725"/>
      <c r="FZ66" s="725"/>
      <c r="GA66" s="725"/>
      <c r="GB66" s="725"/>
      <c r="GC66" s="725"/>
      <c r="GD66" s="726"/>
      <c r="GE66" s="724" t="s">
        <v>250</v>
      </c>
      <c r="GF66" s="725"/>
      <c r="GG66" s="725"/>
      <c r="GH66" s="725"/>
      <c r="GI66" s="725"/>
      <c r="GJ66" s="725"/>
      <c r="GK66" s="726"/>
      <c r="GL66" s="724" t="s">
        <v>253</v>
      </c>
      <c r="GM66" s="725"/>
      <c r="GN66" s="725"/>
      <c r="GO66" s="725"/>
      <c r="GP66" s="725"/>
      <c r="GQ66" s="725"/>
      <c r="GR66" s="726"/>
      <c r="GS66" s="724" t="s">
        <v>131</v>
      </c>
      <c r="GT66" s="725"/>
      <c r="GU66" s="725"/>
      <c r="GV66" s="725"/>
      <c r="GW66" s="725"/>
      <c r="GX66" s="725"/>
      <c r="GY66" s="732"/>
      <c r="GZ66" s="92"/>
      <c r="HA66" s="92"/>
      <c r="HB66" s="92"/>
    </row>
    <row r="67" spans="1:210" ht="12.75" customHeight="1" thickBot="1">
      <c r="A67" s="102"/>
      <c r="B67" s="81" t="s">
        <v>136</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3"/>
      <c r="AQ67" s="441">
        <f>BB66</f>
        <v>0</v>
      </c>
      <c r="AR67" s="442"/>
      <c r="AS67" s="442"/>
      <c r="AT67" s="442"/>
      <c r="AU67" s="442"/>
      <c r="AV67" s="442"/>
      <c r="AW67" s="442"/>
      <c r="AX67" s="442"/>
      <c r="AY67" s="461"/>
      <c r="BA67" s="92"/>
      <c r="BB67" s="479">
        <f>BI66</f>
        <v>0</v>
      </c>
      <c r="BC67" s="479"/>
      <c r="BD67" s="479"/>
      <c r="BE67" s="479"/>
      <c r="BF67" s="479"/>
      <c r="BG67" s="479"/>
      <c r="BH67" s="479"/>
      <c r="BI67" s="479">
        <f>BP66</f>
        <v>0</v>
      </c>
      <c r="BJ67" s="479"/>
      <c r="BK67" s="479"/>
      <c r="BL67" s="479"/>
      <c r="BM67" s="479"/>
      <c r="BN67" s="479"/>
      <c r="BO67" s="479"/>
      <c r="BP67" s="479">
        <f>BW66</f>
        <v>0</v>
      </c>
      <c r="BQ67" s="479"/>
      <c r="BR67" s="479"/>
      <c r="BS67" s="479"/>
      <c r="BT67" s="479"/>
      <c r="BU67" s="479"/>
      <c r="BV67" s="479"/>
      <c r="BW67" s="479">
        <f>CD66</f>
        <v>0</v>
      </c>
      <c r="BX67" s="479"/>
      <c r="BY67" s="479"/>
      <c r="BZ67" s="479"/>
      <c r="CA67" s="479"/>
      <c r="CB67" s="479"/>
      <c r="CC67" s="479"/>
      <c r="CD67" s="479">
        <f>CK66</f>
        <v>0</v>
      </c>
      <c r="CE67" s="479"/>
      <c r="CF67" s="479"/>
      <c r="CG67" s="479"/>
      <c r="CH67" s="479"/>
      <c r="CI67" s="479"/>
      <c r="CJ67" s="479"/>
      <c r="CK67" s="451">
        <v>0</v>
      </c>
      <c r="CL67" s="451"/>
      <c r="CM67" s="451"/>
      <c r="CN67" s="451"/>
      <c r="CO67" s="451"/>
      <c r="CP67" s="451"/>
      <c r="CQ67" s="451"/>
      <c r="CR67" s="479">
        <f t="shared" si="3"/>
        <v>0</v>
      </c>
      <c r="CS67" s="479"/>
      <c r="CT67" s="479"/>
      <c r="CU67" s="479"/>
      <c r="CV67" s="479"/>
      <c r="CW67" s="479"/>
      <c r="CX67" s="479"/>
      <c r="CY67" s="479"/>
      <c r="CZ67" s="92"/>
      <c r="DA67" s="116"/>
      <c r="DB67" s="715"/>
      <c r="DC67" s="716"/>
      <c r="DD67" s="716"/>
      <c r="DE67" s="716"/>
      <c r="DF67" s="716"/>
      <c r="DG67" s="716"/>
      <c r="DH67" s="716"/>
      <c r="DI67" s="716"/>
      <c r="DJ67" s="716"/>
      <c r="DK67" s="716"/>
      <c r="DL67" s="716"/>
      <c r="DM67" s="716"/>
      <c r="DN67" s="716"/>
      <c r="DO67" s="716"/>
      <c r="DP67" s="716"/>
      <c r="DQ67" s="716"/>
      <c r="DR67" s="716"/>
      <c r="DS67" s="716"/>
      <c r="DT67" s="716"/>
      <c r="DU67" s="716"/>
      <c r="DV67" s="716"/>
      <c r="DW67" s="716"/>
      <c r="DX67" s="716"/>
      <c r="DY67" s="716"/>
      <c r="DZ67" s="716"/>
      <c r="EA67" s="716"/>
      <c r="EB67" s="716"/>
      <c r="EC67" s="716"/>
      <c r="ED67" s="716"/>
      <c r="EE67" s="716"/>
      <c r="EF67" s="716"/>
      <c r="EG67" s="716"/>
      <c r="EH67" s="716"/>
      <c r="EI67" s="716"/>
      <c r="EJ67" s="716"/>
      <c r="EK67" s="716"/>
      <c r="EL67" s="716"/>
      <c r="EM67" s="716"/>
      <c r="EN67" s="716"/>
      <c r="EO67" s="716"/>
      <c r="EP67" s="716"/>
      <c r="EQ67" s="716"/>
      <c r="ER67" s="716"/>
      <c r="ES67" s="716"/>
      <c r="ET67" s="716"/>
      <c r="EU67" s="716"/>
      <c r="EV67" s="716"/>
      <c r="EW67" s="716"/>
      <c r="EX67" s="716"/>
      <c r="EY67" s="735"/>
      <c r="EZ67" s="116"/>
      <c r="FA67" s="92"/>
      <c r="FB67" s="736" t="s">
        <v>254</v>
      </c>
      <c r="FC67" s="730"/>
      <c r="FD67" s="730"/>
      <c r="FE67" s="731"/>
      <c r="FF67" s="729" t="s">
        <v>255</v>
      </c>
      <c r="FG67" s="730"/>
      <c r="FH67" s="730"/>
      <c r="FI67" s="731"/>
      <c r="FJ67" s="721"/>
      <c r="FK67" s="722"/>
      <c r="FL67" s="722"/>
      <c r="FM67" s="722"/>
      <c r="FN67" s="722"/>
      <c r="FO67" s="722"/>
      <c r="FP67" s="723"/>
      <c r="FQ67" s="721"/>
      <c r="FR67" s="722"/>
      <c r="FS67" s="722"/>
      <c r="FT67" s="722"/>
      <c r="FU67" s="722"/>
      <c r="FV67" s="722"/>
      <c r="FW67" s="723"/>
      <c r="FX67" s="721"/>
      <c r="FY67" s="722"/>
      <c r="FZ67" s="722"/>
      <c r="GA67" s="722"/>
      <c r="GB67" s="722"/>
      <c r="GC67" s="722"/>
      <c r="GD67" s="723"/>
      <c r="GE67" s="488" t="s">
        <v>252</v>
      </c>
      <c r="GF67" s="489"/>
      <c r="GG67" s="489"/>
      <c r="GH67" s="489"/>
      <c r="GI67" s="489"/>
      <c r="GJ67" s="489"/>
      <c r="GK67" s="490"/>
      <c r="GL67" s="721" t="s">
        <v>256</v>
      </c>
      <c r="GM67" s="722"/>
      <c r="GN67" s="722"/>
      <c r="GO67" s="722"/>
      <c r="GP67" s="722"/>
      <c r="GQ67" s="722"/>
      <c r="GR67" s="723"/>
      <c r="GS67" s="721"/>
      <c r="GT67" s="722"/>
      <c r="GU67" s="722"/>
      <c r="GV67" s="722"/>
      <c r="GW67" s="722"/>
      <c r="GX67" s="722"/>
      <c r="GY67" s="727"/>
      <c r="GZ67" s="92"/>
      <c r="HA67" s="92"/>
      <c r="HB67" s="92"/>
    </row>
    <row r="68" spans="1:210" ht="12.75" customHeight="1" thickTop="1">
      <c r="A68" s="102"/>
      <c r="B68" s="81" t="s">
        <v>137</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3"/>
      <c r="AQ68" s="441">
        <f>AQ65-AQ66+AQ67</f>
        <v>0</v>
      </c>
      <c r="AR68" s="442"/>
      <c r="AS68" s="442"/>
      <c r="AT68" s="442"/>
      <c r="AU68" s="442"/>
      <c r="AV68" s="442"/>
      <c r="AW68" s="442"/>
      <c r="AX68" s="442"/>
      <c r="AY68" s="461"/>
      <c r="BA68" s="92"/>
      <c r="BB68" s="479">
        <f>BB65-BB66+BB67</f>
        <v>0</v>
      </c>
      <c r="BC68" s="479"/>
      <c r="BD68" s="479"/>
      <c r="BE68" s="479"/>
      <c r="BF68" s="479"/>
      <c r="BG68" s="479"/>
      <c r="BH68" s="479"/>
      <c r="BI68" s="479">
        <f>BI65-BI66+BI67</f>
        <v>0</v>
      </c>
      <c r="BJ68" s="479"/>
      <c r="BK68" s="479"/>
      <c r="BL68" s="479"/>
      <c r="BM68" s="479"/>
      <c r="BN68" s="479"/>
      <c r="BO68" s="479"/>
      <c r="BP68" s="479">
        <f>BP65-BP66+BP67</f>
        <v>0</v>
      </c>
      <c r="BQ68" s="479"/>
      <c r="BR68" s="479"/>
      <c r="BS68" s="479"/>
      <c r="BT68" s="479"/>
      <c r="BU68" s="479"/>
      <c r="BV68" s="479"/>
      <c r="BW68" s="479">
        <f>BW65-BW66+BW67</f>
        <v>0</v>
      </c>
      <c r="BX68" s="479"/>
      <c r="BY68" s="479"/>
      <c r="BZ68" s="479"/>
      <c r="CA68" s="479"/>
      <c r="CB68" s="479"/>
      <c r="CC68" s="479"/>
      <c r="CD68" s="479">
        <f>CD65-CD66+CD67</f>
        <v>0</v>
      </c>
      <c r="CE68" s="479"/>
      <c r="CF68" s="479"/>
      <c r="CG68" s="479"/>
      <c r="CH68" s="479"/>
      <c r="CI68" s="479"/>
      <c r="CJ68" s="479"/>
      <c r="CK68" s="479">
        <f>CK65-CK66+CK67</f>
        <v>0</v>
      </c>
      <c r="CL68" s="479"/>
      <c r="CM68" s="479"/>
      <c r="CN68" s="479"/>
      <c r="CO68" s="479"/>
      <c r="CP68" s="479"/>
      <c r="CQ68" s="479"/>
      <c r="CR68" s="479">
        <f t="shared" si="3"/>
        <v>0</v>
      </c>
      <c r="CS68" s="479"/>
      <c r="CT68" s="479"/>
      <c r="CU68" s="479"/>
      <c r="CV68" s="479"/>
      <c r="CW68" s="479"/>
      <c r="CX68" s="479"/>
      <c r="CY68" s="479"/>
      <c r="CZ68" s="92"/>
      <c r="DA68" s="116"/>
      <c r="DB68" s="717" t="s">
        <v>713</v>
      </c>
      <c r="DC68" s="718"/>
      <c r="DD68" s="718"/>
      <c r="DE68" s="718"/>
      <c r="DF68" s="718"/>
      <c r="DG68" s="718"/>
      <c r="DH68" s="718"/>
      <c r="DI68" s="718"/>
      <c r="DJ68" s="718"/>
      <c r="DK68" s="718"/>
      <c r="DL68" s="718"/>
      <c r="DM68" s="718"/>
      <c r="DN68" s="718"/>
      <c r="DO68" s="718"/>
      <c r="DP68" s="718"/>
      <c r="DQ68" s="718"/>
      <c r="DR68" s="718"/>
      <c r="DS68" s="718"/>
      <c r="DT68" s="718"/>
      <c r="DU68" s="718"/>
      <c r="DV68" s="718"/>
      <c r="DW68" s="719"/>
      <c r="DX68" s="700"/>
      <c r="DY68" s="700"/>
      <c r="DZ68" s="700"/>
      <c r="EA68" s="700"/>
      <c r="EB68" s="700"/>
      <c r="EC68" s="700"/>
      <c r="ED68" s="700"/>
      <c r="EE68" s="700"/>
      <c r="EF68" s="700"/>
      <c r="EG68" s="700"/>
      <c r="EH68" s="700"/>
      <c r="EI68" s="700"/>
      <c r="EJ68" s="700"/>
      <c r="EK68" s="700"/>
      <c r="EL68" s="700"/>
      <c r="EM68" s="700"/>
      <c r="EN68" s="700"/>
      <c r="EO68" s="700"/>
      <c r="EP68" s="700"/>
      <c r="EQ68" s="700"/>
      <c r="ER68" s="700"/>
      <c r="ES68" s="700"/>
      <c r="ET68" s="700"/>
      <c r="EU68" s="700"/>
      <c r="EV68" s="700"/>
      <c r="EW68" s="700"/>
      <c r="EX68" s="700"/>
      <c r="EY68" s="700"/>
      <c r="EZ68" s="116"/>
      <c r="FA68" s="92"/>
      <c r="FB68" s="707"/>
      <c r="FC68" s="707"/>
      <c r="FD68" s="707"/>
      <c r="FE68" s="707"/>
      <c r="FF68" s="707"/>
      <c r="FG68" s="707"/>
      <c r="FH68" s="707"/>
      <c r="FI68" s="707"/>
      <c r="FJ68" s="707"/>
      <c r="FK68" s="707"/>
      <c r="FL68" s="707"/>
      <c r="FM68" s="707"/>
      <c r="FN68" s="707"/>
      <c r="FO68" s="707"/>
      <c r="FP68" s="707"/>
      <c r="FQ68" s="707"/>
      <c r="FR68" s="707"/>
      <c r="FS68" s="707"/>
      <c r="FT68" s="707"/>
      <c r="FU68" s="707"/>
      <c r="FV68" s="707"/>
      <c r="FW68" s="707"/>
      <c r="FX68" s="707"/>
      <c r="FY68" s="707"/>
      <c r="FZ68" s="707"/>
      <c r="GA68" s="707"/>
      <c r="GB68" s="707"/>
      <c r="GC68" s="707"/>
      <c r="GD68" s="707"/>
      <c r="GE68" s="707"/>
      <c r="GF68" s="707"/>
      <c r="GG68" s="707"/>
      <c r="GH68" s="707"/>
      <c r="GI68" s="707"/>
      <c r="GJ68" s="707"/>
      <c r="GK68" s="707"/>
      <c r="GL68" s="707"/>
      <c r="GM68" s="707"/>
      <c r="GN68" s="707"/>
      <c r="GO68" s="707"/>
      <c r="GP68" s="707"/>
      <c r="GQ68" s="707"/>
      <c r="GR68" s="707"/>
      <c r="GS68" s="707"/>
      <c r="GT68" s="707"/>
      <c r="GU68" s="707"/>
      <c r="GV68" s="707"/>
      <c r="GW68" s="707"/>
      <c r="GX68" s="707"/>
      <c r="GY68" s="707"/>
      <c r="GZ68" s="92"/>
      <c r="HA68" s="92"/>
      <c r="HB68" s="92"/>
    </row>
    <row r="69" spans="1:210" ht="12.75" customHeight="1">
      <c r="A69" s="102"/>
      <c r="B69" s="81" t="s">
        <v>138</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3"/>
      <c r="AQ69" s="572">
        <f>AQ108</f>
        <v>0</v>
      </c>
      <c r="AR69" s="573"/>
      <c r="AS69" s="573"/>
      <c r="AT69" s="573"/>
      <c r="AU69" s="573"/>
      <c r="AV69" s="573"/>
      <c r="AW69" s="573"/>
      <c r="AX69" s="573"/>
      <c r="AY69" s="574"/>
      <c r="AZ69" s="169"/>
      <c r="BA69" s="169"/>
      <c r="BB69" s="451">
        <v>0</v>
      </c>
      <c r="BC69" s="451"/>
      <c r="BD69" s="451"/>
      <c r="BE69" s="451"/>
      <c r="BF69" s="451"/>
      <c r="BG69" s="451"/>
      <c r="BH69" s="451"/>
      <c r="BI69" s="451">
        <v>0</v>
      </c>
      <c r="BJ69" s="451"/>
      <c r="BK69" s="451"/>
      <c r="BL69" s="451"/>
      <c r="BM69" s="451"/>
      <c r="BN69" s="451"/>
      <c r="BO69" s="451"/>
      <c r="BP69" s="451">
        <v>0</v>
      </c>
      <c r="BQ69" s="451"/>
      <c r="BR69" s="451"/>
      <c r="BS69" s="451"/>
      <c r="BT69" s="451"/>
      <c r="BU69" s="451"/>
      <c r="BV69" s="451"/>
      <c r="BW69" s="451">
        <v>0</v>
      </c>
      <c r="BX69" s="451"/>
      <c r="BY69" s="451"/>
      <c r="BZ69" s="451"/>
      <c r="CA69" s="451"/>
      <c r="CB69" s="451"/>
      <c r="CC69" s="451"/>
      <c r="CD69" s="451">
        <v>0</v>
      </c>
      <c r="CE69" s="451"/>
      <c r="CF69" s="451"/>
      <c r="CG69" s="451"/>
      <c r="CH69" s="451"/>
      <c r="CI69" s="451"/>
      <c r="CJ69" s="451"/>
      <c r="CK69" s="451">
        <v>0</v>
      </c>
      <c r="CL69" s="451"/>
      <c r="CM69" s="451"/>
      <c r="CN69" s="451"/>
      <c r="CO69" s="451"/>
      <c r="CP69" s="451"/>
      <c r="CQ69" s="451"/>
      <c r="CR69" s="479">
        <f t="shared" si="3"/>
        <v>0</v>
      </c>
      <c r="CS69" s="479"/>
      <c r="CT69" s="479"/>
      <c r="CU69" s="479"/>
      <c r="CV69" s="479"/>
      <c r="CW69" s="479"/>
      <c r="CX69" s="479"/>
      <c r="CY69" s="479"/>
      <c r="CZ69" s="92"/>
      <c r="DA69" s="116"/>
      <c r="DB69" s="448" t="s">
        <v>714</v>
      </c>
      <c r="DC69" s="449"/>
      <c r="DD69" s="449"/>
      <c r="DE69" s="449"/>
      <c r="DF69" s="449"/>
      <c r="DG69" s="449"/>
      <c r="DH69" s="449"/>
      <c r="DI69" s="449"/>
      <c r="DJ69" s="449"/>
      <c r="DK69" s="449"/>
      <c r="DL69" s="449"/>
      <c r="DM69" s="449"/>
      <c r="DN69" s="449"/>
      <c r="DO69" s="449"/>
      <c r="DP69" s="449"/>
      <c r="DQ69" s="449"/>
      <c r="DR69" s="449"/>
      <c r="DS69" s="449"/>
      <c r="DT69" s="449"/>
      <c r="DU69" s="449"/>
      <c r="DV69" s="449"/>
      <c r="DW69" s="450"/>
      <c r="DX69" s="451">
        <v>0</v>
      </c>
      <c r="DY69" s="451"/>
      <c r="DZ69" s="451"/>
      <c r="EA69" s="451"/>
      <c r="EB69" s="451"/>
      <c r="EC69" s="451"/>
      <c r="ED69" s="451"/>
      <c r="EE69" s="451">
        <v>0</v>
      </c>
      <c r="EF69" s="451"/>
      <c r="EG69" s="451"/>
      <c r="EH69" s="451"/>
      <c r="EI69" s="451"/>
      <c r="EJ69" s="451"/>
      <c r="EK69" s="451"/>
      <c r="EL69" s="479">
        <f>DX69-EE69</f>
        <v>0</v>
      </c>
      <c r="EM69" s="479"/>
      <c r="EN69" s="479"/>
      <c r="EO69" s="479"/>
      <c r="EP69" s="479"/>
      <c r="EQ69" s="479"/>
      <c r="ER69" s="479"/>
      <c r="ES69" s="451">
        <v>0</v>
      </c>
      <c r="ET69" s="451"/>
      <c r="EU69" s="451"/>
      <c r="EV69" s="451"/>
      <c r="EW69" s="451"/>
      <c r="EX69" s="451"/>
      <c r="EY69" s="451"/>
      <c r="EZ69" s="92"/>
      <c r="FA69" s="92"/>
      <c r="FB69" s="451">
        <v>0</v>
      </c>
      <c r="FC69" s="451"/>
      <c r="FD69" s="451"/>
      <c r="FE69" s="451"/>
      <c r="FF69" s="451">
        <v>0</v>
      </c>
      <c r="FG69" s="451"/>
      <c r="FH69" s="451"/>
      <c r="FI69" s="451"/>
      <c r="FJ69" s="479">
        <f>FB69-FF69+ES69+EL69+EE69-DX69</f>
        <v>0</v>
      </c>
      <c r="FK69" s="479"/>
      <c r="FL69" s="479"/>
      <c r="FM69" s="479"/>
      <c r="FN69" s="479"/>
      <c r="FO69" s="479"/>
      <c r="FP69" s="479"/>
      <c r="FQ69" s="451">
        <v>0</v>
      </c>
      <c r="FR69" s="451"/>
      <c r="FS69" s="451"/>
      <c r="FT69" s="451"/>
      <c r="FU69" s="451"/>
      <c r="FV69" s="451"/>
      <c r="FW69" s="451"/>
      <c r="FX69" s="451">
        <v>0</v>
      </c>
      <c r="FY69" s="451"/>
      <c r="FZ69" s="451"/>
      <c r="GA69" s="451"/>
      <c r="GB69" s="451"/>
      <c r="GC69" s="451"/>
      <c r="GD69" s="451"/>
      <c r="GE69" s="480">
        <f>FJ69-FQ69-FX69</f>
        <v>0</v>
      </c>
      <c r="GF69" s="480"/>
      <c r="GG69" s="480"/>
      <c r="GH69" s="480"/>
      <c r="GI69" s="480"/>
      <c r="GJ69" s="480"/>
      <c r="GK69" s="480"/>
      <c r="GL69" s="451">
        <v>0</v>
      </c>
      <c r="GM69" s="451"/>
      <c r="GN69" s="451"/>
      <c r="GO69" s="451"/>
      <c r="GP69" s="451"/>
      <c r="GQ69" s="451"/>
      <c r="GR69" s="451"/>
      <c r="GS69" s="480">
        <f>GL69</f>
        <v>0</v>
      </c>
      <c r="GT69" s="480"/>
      <c r="GU69" s="480"/>
      <c r="GV69" s="480"/>
      <c r="GW69" s="480"/>
      <c r="GX69" s="480"/>
      <c r="GY69" s="480"/>
      <c r="GZ69" s="92"/>
      <c r="HA69" s="92"/>
    </row>
    <row r="70" spans="1:210" ht="12.75" customHeight="1">
      <c r="A70" s="102"/>
      <c r="B70" s="81" t="s">
        <v>139</v>
      </c>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3"/>
      <c r="AQ70" s="441">
        <f>CQ56</f>
        <v>0</v>
      </c>
      <c r="AR70" s="442"/>
      <c r="AS70" s="442"/>
      <c r="AT70" s="442"/>
      <c r="AU70" s="442"/>
      <c r="AV70" s="442"/>
      <c r="AW70" s="442"/>
      <c r="AX70" s="442"/>
      <c r="AY70" s="461"/>
      <c r="BA70" s="92"/>
      <c r="BB70" s="451">
        <v>0</v>
      </c>
      <c r="BC70" s="451"/>
      <c r="BD70" s="451"/>
      <c r="BE70" s="451"/>
      <c r="BF70" s="451"/>
      <c r="BG70" s="451"/>
      <c r="BH70" s="451"/>
      <c r="BI70" s="451">
        <v>0</v>
      </c>
      <c r="BJ70" s="451"/>
      <c r="BK70" s="451"/>
      <c r="BL70" s="451"/>
      <c r="BM70" s="451"/>
      <c r="BN70" s="451"/>
      <c r="BO70" s="451"/>
      <c r="BP70" s="451">
        <v>0</v>
      </c>
      <c r="BQ70" s="451"/>
      <c r="BR70" s="451"/>
      <c r="BS70" s="451"/>
      <c r="BT70" s="451"/>
      <c r="BU70" s="451"/>
      <c r="BV70" s="451"/>
      <c r="BW70" s="451">
        <v>0</v>
      </c>
      <c r="BX70" s="451"/>
      <c r="BY70" s="451"/>
      <c r="BZ70" s="451"/>
      <c r="CA70" s="451"/>
      <c r="CB70" s="451"/>
      <c r="CC70" s="451"/>
      <c r="CD70" s="451">
        <v>0</v>
      </c>
      <c r="CE70" s="451"/>
      <c r="CF70" s="451"/>
      <c r="CG70" s="451"/>
      <c r="CH70" s="451"/>
      <c r="CI70" s="451"/>
      <c r="CJ70" s="451"/>
      <c r="CK70" s="451">
        <v>0</v>
      </c>
      <c r="CL70" s="451"/>
      <c r="CM70" s="451"/>
      <c r="CN70" s="451"/>
      <c r="CO70" s="451"/>
      <c r="CP70" s="451"/>
      <c r="CQ70" s="451"/>
      <c r="CR70" s="479">
        <f t="shared" si="3"/>
        <v>0</v>
      </c>
      <c r="CS70" s="479"/>
      <c r="CT70" s="479"/>
      <c r="CU70" s="479"/>
      <c r="CV70" s="479"/>
      <c r="CW70" s="479"/>
      <c r="CX70" s="479"/>
      <c r="CY70" s="479"/>
      <c r="CZ70" s="92"/>
      <c r="DA70" s="116"/>
      <c r="DB70" s="448" t="s">
        <v>715</v>
      </c>
      <c r="DC70" s="449"/>
      <c r="DD70" s="449"/>
      <c r="DE70" s="449"/>
      <c r="DF70" s="449"/>
      <c r="DG70" s="449"/>
      <c r="DH70" s="449"/>
      <c r="DI70" s="449"/>
      <c r="DJ70" s="449"/>
      <c r="DK70" s="449"/>
      <c r="DL70" s="449"/>
      <c r="DM70" s="449"/>
      <c r="DN70" s="449"/>
      <c r="DO70" s="449"/>
      <c r="DP70" s="449"/>
      <c r="DQ70" s="449"/>
      <c r="DR70" s="449"/>
      <c r="DS70" s="449"/>
      <c r="DT70" s="449"/>
      <c r="DU70" s="449"/>
      <c r="DV70" s="449"/>
      <c r="DW70" s="450"/>
      <c r="DX70" s="451">
        <v>0</v>
      </c>
      <c r="DY70" s="451"/>
      <c r="DZ70" s="451"/>
      <c r="EA70" s="451"/>
      <c r="EB70" s="451"/>
      <c r="EC70" s="451"/>
      <c r="ED70" s="451"/>
      <c r="EE70" s="451">
        <v>0</v>
      </c>
      <c r="EF70" s="451"/>
      <c r="EG70" s="451"/>
      <c r="EH70" s="451"/>
      <c r="EI70" s="451"/>
      <c r="EJ70" s="451"/>
      <c r="EK70" s="451"/>
      <c r="EL70" s="479">
        <f t="shared" ref="EL70:EL77" si="4">DX70-EE70</f>
        <v>0</v>
      </c>
      <c r="EM70" s="479"/>
      <c r="EN70" s="479"/>
      <c r="EO70" s="479"/>
      <c r="EP70" s="479"/>
      <c r="EQ70" s="479"/>
      <c r="ER70" s="479"/>
      <c r="ES70" s="451">
        <v>0</v>
      </c>
      <c r="ET70" s="451"/>
      <c r="EU70" s="451"/>
      <c r="EV70" s="451"/>
      <c r="EW70" s="451"/>
      <c r="EX70" s="451"/>
      <c r="EY70" s="451"/>
      <c r="EZ70" s="92"/>
      <c r="FA70" s="92"/>
      <c r="FB70" s="451">
        <v>0</v>
      </c>
      <c r="FC70" s="451"/>
      <c r="FD70" s="451"/>
      <c r="FE70" s="451"/>
      <c r="FF70" s="451">
        <v>0</v>
      </c>
      <c r="FG70" s="451"/>
      <c r="FH70" s="451"/>
      <c r="FI70" s="451"/>
      <c r="FJ70" s="479">
        <f t="shared" ref="FJ70:FJ77" si="5">FB70-FF70+ES70+EL70+EE70-DX70</f>
        <v>0</v>
      </c>
      <c r="FK70" s="479"/>
      <c r="FL70" s="479"/>
      <c r="FM70" s="479"/>
      <c r="FN70" s="479"/>
      <c r="FO70" s="479"/>
      <c r="FP70" s="479"/>
      <c r="FQ70" s="451">
        <v>0</v>
      </c>
      <c r="FR70" s="451"/>
      <c r="FS70" s="451"/>
      <c r="FT70" s="451"/>
      <c r="FU70" s="451"/>
      <c r="FV70" s="451"/>
      <c r="FW70" s="451"/>
      <c r="FX70" s="451">
        <v>0</v>
      </c>
      <c r="FY70" s="451"/>
      <c r="FZ70" s="451"/>
      <c r="GA70" s="451"/>
      <c r="GB70" s="451"/>
      <c r="GC70" s="451"/>
      <c r="GD70" s="451"/>
      <c r="GE70" s="480">
        <f t="shared" ref="GE70:GE77" si="6">FJ70-FQ70-FX70</f>
        <v>0</v>
      </c>
      <c r="GF70" s="480"/>
      <c r="GG70" s="480"/>
      <c r="GH70" s="480"/>
      <c r="GI70" s="480"/>
      <c r="GJ70" s="480"/>
      <c r="GK70" s="480"/>
      <c r="GL70" s="451">
        <v>0</v>
      </c>
      <c r="GM70" s="451"/>
      <c r="GN70" s="451"/>
      <c r="GO70" s="451"/>
      <c r="GP70" s="451"/>
      <c r="GQ70" s="451"/>
      <c r="GR70" s="451"/>
      <c r="GS70" s="480">
        <f t="shared" ref="GS70:GS77" si="7">GL70</f>
        <v>0</v>
      </c>
      <c r="GT70" s="480"/>
      <c r="GU70" s="480"/>
      <c r="GV70" s="480"/>
      <c r="GW70" s="480"/>
      <c r="GX70" s="480"/>
      <c r="GY70" s="480"/>
      <c r="GZ70" s="92"/>
      <c r="HA70" s="92"/>
      <c r="HB70" s="92"/>
    </row>
    <row r="71" spans="1:210" ht="12.75" customHeight="1">
      <c r="A71" s="102"/>
      <c r="B71" s="81" t="s">
        <v>140</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3"/>
      <c r="AQ71" s="441">
        <f>BB78</f>
        <v>0</v>
      </c>
      <c r="AR71" s="442"/>
      <c r="AS71" s="442"/>
      <c r="AT71" s="442"/>
      <c r="AU71" s="442"/>
      <c r="AV71" s="442"/>
      <c r="AW71" s="442"/>
      <c r="AX71" s="442"/>
      <c r="AY71" s="461"/>
      <c r="BA71" s="92"/>
      <c r="BB71" s="451">
        <v>0</v>
      </c>
      <c r="BC71" s="451"/>
      <c r="BD71" s="451"/>
      <c r="BE71" s="451"/>
      <c r="BF71" s="451"/>
      <c r="BG71" s="451"/>
      <c r="BH71" s="451"/>
      <c r="BI71" s="451">
        <v>0</v>
      </c>
      <c r="BJ71" s="451"/>
      <c r="BK71" s="451"/>
      <c r="BL71" s="451"/>
      <c r="BM71" s="451"/>
      <c r="BN71" s="451"/>
      <c r="BO71" s="451"/>
      <c r="BP71" s="451">
        <v>0</v>
      </c>
      <c r="BQ71" s="451"/>
      <c r="BR71" s="451"/>
      <c r="BS71" s="451"/>
      <c r="BT71" s="451"/>
      <c r="BU71" s="451"/>
      <c r="BV71" s="451"/>
      <c r="BW71" s="451">
        <v>0</v>
      </c>
      <c r="BX71" s="451"/>
      <c r="BY71" s="451"/>
      <c r="BZ71" s="451"/>
      <c r="CA71" s="451"/>
      <c r="CB71" s="451"/>
      <c r="CC71" s="451"/>
      <c r="CD71" s="451">
        <v>0</v>
      </c>
      <c r="CE71" s="451"/>
      <c r="CF71" s="451"/>
      <c r="CG71" s="451"/>
      <c r="CH71" s="451"/>
      <c r="CI71" s="451"/>
      <c r="CJ71" s="451"/>
      <c r="CK71" s="451">
        <v>0</v>
      </c>
      <c r="CL71" s="451"/>
      <c r="CM71" s="451"/>
      <c r="CN71" s="451"/>
      <c r="CO71" s="451"/>
      <c r="CP71" s="451"/>
      <c r="CQ71" s="451"/>
      <c r="CR71" s="479">
        <f t="shared" si="3"/>
        <v>0</v>
      </c>
      <c r="CS71" s="479"/>
      <c r="CT71" s="479"/>
      <c r="CU71" s="479"/>
      <c r="CV71" s="479"/>
      <c r="CW71" s="479"/>
      <c r="CX71" s="479"/>
      <c r="CY71" s="479"/>
      <c r="CZ71" s="92"/>
      <c r="DA71" s="116"/>
      <c r="DB71" s="448" t="s">
        <v>716</v>
      </c>
      <c r="DC71" s="449"/>
      <c r="DD71" s="449"/>
      <c r="DE71" s="449"/>
      <c r="DF71" s="449"/>
      <c r="DG71" s="449"/>
      <c r="DH71" s="449"/>
      <c r="DI71" s="449"/>
      <c r="DJ71" s="449"/>
      <c r="DK71" s="449"/>
      <c r="DL71" s="449"/>
      <c r="DM71" s="449"/>
      <c r="DN71" s="449"/>
      <c r="DO71" s="449"/>
      <c r="DP71" s="449"/>
      <c r="DQ71" s="449"/>
      <c r="DR71" s="449"/>
      <c r="DS71" s="449"/>
      <c r="DT71" s="449"/>
      <c r="DU71" s="449"/>
      <c r="DV71" s="449"/>
      <c r="DW71" s="450"/>
      <c r="DX71" s="451">
        <v>0</v>
      </c>
      <c r="DY71" s="451"/>
      <c r="DZ71" s="451"/>
      <c r="EA71" s="451"/>
      <c r="EB71" s="451"/>
      <c r="EC71" s="451"/>
      <c r="ED71" s="451"/>
      <c r="EE71" s="451">
        <v>0</v>
      </c>
      <c r="EF71" s="451"/>
      <c r="EG71" s="451"/>
      <c r="EH71" s="451"/>
      <c r="EI71" s="451"/>
      <c r="EJ71" s="451"/>
      <c r="EK71" s="451"/>
      <c r="EL71" s="479">
        <f t="shared" si="4"/>
        <v>0</v>
      </c>
      <c r="EM71" s="479"/>
      <c r="EN71" s="479"/>
      <c r="EO71" s="479"/>
      <c r="EP71" s="479"/>
      <c r="EQ71" s="479"/>
      <c r="ER71" s="479"/>
      <c r="ES71" s="451">
        <v>0</v>
      </c>
      <c r="ET71" s="451"/>
      <c r="EU71" s="451"/>
      <c r="EV71" s="451"/>
      <c r="EW71" s="451"/>
      <c r="EX71" s="451"/>
      <c r="EY71" s="451"/>
      <c r="EZ71" s="92"/>
      <c r="FA71" s="92"/>
      <c r="FB71" s="451">
        <v>0</v>
      </c>
      <c r="FC71" s="451"/>
      <c r="FD71" s="451"/>
      <c r="FE71" s="451"/>
      <c r="FF71" s="451">
        <v>0</v>
      </c>
      <c r="FG71" s="451"/>
      <c r="FH71" s="451"/>
      <c r="FI71" s="451"/>
      <c r="FJ71" s="479">
        <f t="shared" si="5"/>
        <v>0</v>
      </c>
      <c r="FK71" s="479"/>
      <c r="FL71" s="479"/>
      <c r="FM71" s="479"/>
      <c r="FN71" s="479"/>
      <c r="FO71" s="479"/>
      <c r="FP71" s="479"/>
      <c r="FQ71" s="451">
        <v>0</v>
      </c>
      <c r="FR71" s="451"/>
      <c r="FS71" s="451"/>
      <c r="FT71" s="451"/>
      <c r="FU71" s="451"/>
      <c r="FV71" s="451"/>
      <c r="FW71" s="451"/>
      <c r="FX71" s="451">
        <v>0</v>
      </c>
      <c r="FY71" s="451"/>
      <c r="FZ71" s="451"/>
      <c r="GA71" s="451"/>
      <c r="GB71" s="451"/>
      <c r="GC71" s="451"/>
      <c r="GD71" s="451"/>
      <c r="GE71" s="480">
        <f t="shared" si="6"/>
        <v>0</v>
      </c>
      <c r="GF71" s="480"/>
      <c r="GG71" s="480"/>
      <c r="GH71" s="480"/>
      <c r="GI71" s="480"/>
      <c r="GJ71" s="480"/>
      <c r="GK71" s="480"/>
      <c r="GL71" s="451">
        <v>0</v>
      </c>
      <c r="GM71" s="451"/>
      <c r="GN71" s="451"/>
      <c r="GO71" s="451"/>
      <c r="GP71" s="451"/>
      <c r="GQ71" s="451"/>
      <c r="GR71" s="451"/>
      <c r="GS71" s="480">
        <f t="shared" si="7"/>
        <v>0</v>
      </c>
      <c r="GT71" s="480"/>
      <c r="GU71" s="480"/>
      <c r="GV71" s="480"/>
      <c r="GW71" s="480"/>
      <c r="GX71" s="480"/>
      <c r="GY71" s="480"/>
      <c r="GZ71" s="92"/>
      <c r="HA71" s="92"/>
      <c r="HB71" s="92"/>
    </row>
    <row r="72" spans="1:210" ht="12.75" customHeight="1">
      <c r="A72" s="102"/>
      <c r="B72" s="81" t="s">
        <v>141</v>
      </c>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3"/>
      <c r="AQ72" s="583">
        <v>0</v>
      </c>
      <c r="AR72" s="453"/>
      <c r="AS72" s="453"/>
      <c r="AT72" s="453"/>
      <c r="AU72" s="453"/>
      <c r="AV72" s="453"/>
      <c r="AW72" s="453"/>
      <c r="AX72" s="453"/>
      <c r="AY72" s="455"/>
      <c r="BA72" s="92"/>
      <c r="BB72" s="451">
        <v>0</v>
      </c>
      <c r="BC72" s="451"/>
      <c r="BD72" s="451"/>
      <c r="BE72" s="451"/>
      <c r="BF72" s="451"/>
      <c r="BG72" s="451"/>
      <c r="BH72" s="451"/>
      <c r="BI72" s="451">
        <v>0</v>
      </c>
      <c r="BJ72" s="451"/>
      <c r="BK72" s="451"/>
      <c r="BL72" s="451"/>
      <c r="BM72" s="451"/>
      <c r="BN72" s="451"/>
      <c r="BO72" s="451"/>
      <c r="BP72" s="451">
        <v>0</v>
      </c>
      <c r="BQ72" s="451"/>
      <c r="BR72" s="451"/>
      <c r="BS72" s="451"/>
      <c r="BT72" s="451"/>
      <c r="BU72" s="451"/>
      <c r="BV72" s="451"/>
      <c r="BW72" s="451">
        <v>0</v>
      </c>
      <c r="BX72" s="451"/>
      <c r="BY72" s="451"/>
      <c r="BZ72" s="451"/>
      <c r="CA72" s="451"/>
      <c r="CB72" s="451"/>
      <c r="CC72" s="451"/>
      <c r="CD72" s="451">
        <v>0</v>
      </c>
      <c r="CE72" s="451"/>
      <c r="CF72" s="451"/>
      <c r="CG72" s="451"/>
      <c r="CH72" s="451"/>
      <c r="CI72" s="451"/>
      <c r="CJ72" s="451"/>
      <c r="CK72" s="451">
        <v>0</v>
      </c>
      <c r="CL72" s="451"/>
      <c r="CM72" s="451"/>
      <c r="CN72" s="451"/>
      <c r="CO72" s="451"/>
      <c r="CP72" s="451"/>
      <c r="CQ72" s="451"/>
      <c r="CR72" s="479">
        <f t="shared" si="3"/>
        <v>0</v>
      </c>
      <c r="CS72" s="479"/>
      <c r="CT72" s="479"/>
      <c r="CU72" s="479"/>
      <c r="CV72" s="479"/>
      <c r="CW72" s="479"/>
      <c r="CX72" s="479"/>
      <c r="CY72" s="479"/>
      <c r="CZ72" s="92"/>
      <c r="DA72" s="116"/>
      <c r="DB72" s="448" t="s">
        <v>717</v>
      </c>
      <c r="DC72" s="449"/>
      <c r="DD72" s="449"/>
      <c r="DE72" s="449"/>
      <c r="DF72" s="449"/>
      <c r="DG72" s="449"/>
      <c r="DH72" s="449"/>
      <c r="DI72" s="449"/>
      <c r="DJ72" s="449"/>
      <c r="DK72" s="449"/>
      <c r="DL72" s="449"/>
      <c r="DM72" s="449"/>
      <c r="DN72" s="449"/>
      <c r="DO72" s="449"/>
      <c r="DP72" s="449"/>
      <c r="DQ72" s="449"/>
      <c r="DR72" s="449"/>
      <c r="DS72" s="449"/>
      <c r="DT72" s="449"/>
      <c r="DU72" s="449"/>
      <c r="DV72" s="449"/>
      <c r="DW72" s="450"/>
      <c r="DX72" s="451">
        <v>0</v>
      </c>
      <c r="DY72" s="451"/>
      <c r="DZ72" s="451"/>
      <c r="EA72" s="451"/>
      <c r="EB72" s="451"/>
      <c r="EC72" s="451"/>
      <c r="ED72" s="451"/>
      <c r="EE72" s="451">
        <v>0</v>
      </c>
      <c r="EF72" s="451"/>
      <c r="EG72" s="451"/>
      <c r="EH72" s="451"/>
      <c r="EI72" s="451"/>
      <c r="EJ72" s="451"/>
      <c r="EK72" s="451"/>
      <c r="EL72" s="479">
        <f t="shared" si="4"/>
        <v>0</v>
      </c>
      <c r="EM72" s="479"/>
      <c r="EN72" s="479"/>
      <c r="EO72" s="479"/>
      <c r="EP72" s="479"/>
      <c r="EQ72" s="479"/>
      <c r="ER72" s="479"/>
      <c r="ES72" s="451">
        <v>0</v>
      </c>
      <c r="ET72" s="451"/>
      <c r="EU72" s="451"/>
      <c r="EV72" s="451"/>
      <c r="EW72" s="451"/>
      <c r="EX72" s="451"/>
      <c r="EY72" s="451"/>
      <c r="EZ72" s="92"/>
      <c r="FA72" s="92"/>
      <c r="FB72" s="451">
        <v>0</v>
      </c>
      <c r="FC72" s="451"/>
      <c r="FD72" s="451"/>
      <c r="FE72" s="451"/>
      <c r="FF72" s="451">
        <v>0</v>
      </c>
      <c r="FG72" s="451"/>
      <c r="FH72" s="451"/>
      <c r="FI72" s="451"/>
      <c r="FJ72" s="479">
        <f t="shared" si="5"/>
        <v>0</v>
      </c>
      <c r="FK72" s="479"/>
      <c r="FL72" s="479"/>
      <c r="FM72" s="479"/>
      <c r="FN72" s="479"/>
      <c r="FO72" s="479"/>
      <c r="FP72" s="479"/>
      <c r="FQ72" s="451">
        <v>0</v>
      </c>
      <c r="FR72" s="451"/>
      <c r="FS72" s="451"/>
      <c r="FT72" s="451"/>
      <c r="FU72" s="451"/>
      <c r="FV72" s="451"/>
      <c r="FW72" s="451"/>
      <c r="FX72" s="451">
        <v>0</v>
      </c>
      <c r="FY72" s="451"/>
      <c r="FZ72" s="451"/>
      <c r="GA72" s="451"/>
      <c r="GB72" s="451"/>
      <c r="GC72" s="451"/>
      <c r="GD72" s="451"/>
      <c r="GE72" s="480">
        <f t="shared" si="6"/>
        <v>0</v>
      </c>
      <c r="GF72" s="480"/>
      <c r="GG72" s="480"/>
      <c r="GH72" s="480"/>
      <c r="GI72" s="480"/>
      <c r="GJ72" s="480"/>
      <c r="GK72" s="480"/>
      <c r="GL72" s="451">
        <v>0</v>
      </c>
      <c r="GM72" s="451"/>
      <c r="GN72" s="451"/>
      <c r="GO72" s="451"/>
      <c r="GP72" s="451"/>
      <c r="GQ72" s="451"/>
      <c r="GR72" s="451"/>
      <c r="GS72" s="480">
        <f t="shared" si="7"/>
        <v>0</v>
      </c>
      <c r="GT72" s="480"/>
      <c r="GU72" s="480"/>
      <c r="GV72" s="480"/>
      <c r="GW72" s="480"/>
      <c r="GX72" s="480"/>
      <c r="GY72" s="480"/>
      <c r="GZ72" s="92"/>
      <c r="HA72" s="92"/>
      <c r="HB72" s="92"/>
    </row>
    <row r="73" spans="1:210" ht="12.75" customHeight="1">
      <c r="A73" s="102"/>
      <c r="B73" s="81" t="s">
        <v>142</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3"/>
      <c r="AQ73" s="441">
        <f>SUM(AQ69:AY72)</f>
        <v>0</v>
      </c>
      <c r="AR73" s="442"/>
      <c r="AS73" s="442"/>
      <c r="AT73" s="442"/>
      <c r="AU73" s="442"/>
      <c r="AV73" s="442"/>
      <c r="AW73" s="442"/>
      <c r="AX73" s="442"/>
      <c r="AY73" s="461"/>
      <c r="BA73" s="92"/>
      <c r="BB73" s="479">
        <f>SUM(BB69:BH72)</f>
        <v>0</v>
      </c>
      <c r="BC73" s="479"/>
      <c r="BD73" s="479"/>
      <c r="BE73" s="479"/>
      <c r="BF73" s="479"/>
      <c r="BG73" s="479"/>
      <c r="BH73" s="479"/>
      <c r="BI73" s="479">
        <f>SUM(BI69:BO72)</f>
        <v>0</v>
      </c>
      <c r="BJ73" s="479"/>
      <c r="BK73" s="479"/>
      <c r="BL73" s="479"/>
      <c r="BM73" s="479"/>
      <c r="BN73" s="479"/>
      <c r="BO73" s="479"/>
      <c r="BP73" s="479">
        <f>SUM(BP69:BV72)</f>
        <v>0</v>
      </c>
      <c r="BQ73" s="479"/>
      <c r="BR73" s="479"/>
      <c r="BS73" s="479"/>
      <c r="BT73" s="479"/>
      <c r="BU73" s="479"/>
      <c r="BV73" s="479"/>
      <c r="BW73" s="479">
        <f>SUM(BW69:CC72)</f>
        <v>0</v>
      </c>
      <c r="BX73" s="479"/>
      <c r="BY73" s="479"/>
      <c r="BZ73" s="479"/>
      <c r="CA73" s="479"/>
      <c r="CB73" s="479"/>
      <c r="CC73" s="479"/>
      <c r="CD73" s="479">
        <f>SUM(CD69:CJ72)</f>
        <v>0</v>
      </c>
      <c r="CE73" s="479"/>
      <c r="CF73" s="479"/>
      <c r="CG73" s="479"/>
      <c r="CH73" s="479"/>
      <c r="CI73" s="479"/>
      <c r="CJ73" s="479"/>
      <c r="CK73" s="479">
        <f>SUM(CK69:CQ72)</f>
        <v>0</v>
      </c>
      <c r="CL73" s="479"/>
      <c r="CM73" s="479"/>
      <c r="CN73" s="479"/>
      <c r="CO73" s="479"/>
      <c r="CP73" s="479"/>
      <c r="CQ73" s="479"/>
      <c r="CR73" s="479">
        <f t="shared" si="3"/>
        <v>0</v>
      </c>
      <c r="CS73" s="479"/>
      <c r="CT73" s="479"/>
      <c r="CU73" s="479"/>
      <c r="CV73" s="479"/>
      <c r="CW73" s="479"/>
      <c r="CX73" s="479"/>
      <c r="CY73" s="479"/>
      <c r="CZ73" s="92"/>
      <c r="DA73" s="116"/>
      <c r="DB73" s="448" t="s">
        <v>718</v>
      </c>
      <c r="DC73" s="449"/>
      <c r="DD73" s="449"/>
      <c r="DE73" s="449"/>
      <c r="DF73" s="449"/>
      <c r="DG73" s="449"/>
      <c r="DH73" s="449"/>
      <c r="DI73" s="449"/>
      <c r="DJ73" s="449"/>
      <c r="DK73" s="449"/>
      <c r="DL73" s="449"/>
      <c r="DM73" s="449"/>
      <c r="DN73" s="449"/>
      <c r="DO73" s="449"/>
      <c r="DP73" s="449"/>
      <c r="DQ73" s="449"/>
      <c r="DR73" s="449"/>
      <c r="DS73" s="449"/>
      <c r="DT73" s="449"/>
      <c r="DU73" s="449"/>
      <c r="DV73" s="449"/>
      <c r="DW73" s="450"/>
      <c r="DX73" s="451">
        <v>0</v>
      </c>
      <c r="DY73" s="451"/>
      <c r="DZ73" s="451"/>
      <c r="EA73" s="451"/>
      <c r="EB73" s="451"/>
      <c r="EC73" s="451"/>
      <c r="ED73" s="451"/>
      <c r="EE73" s="451">
        <v>0</v>
      </c>
      <c r="EF73" s="451"/>
      <c r="EG73" s="451"/>
      <c r="EH73" s="451"/>
      <c r="EI73" s="451"/>
      <c r="EJ73" s="451"/>
      <c r="EK73" s="451"/>
      <c r="EL73" s="479">
        <f t="shared" si="4"/>
        <v>0</v>
      </c>
      <c r="EM73" s="479"/>
      <c r="EN73" s="479"/>
      <c r="EO73" s="479"/>
      <c r="EP73" s="479"/>
      <c r="EQ73" s="479"/>
      <c r="ER73" s="479"/>
      <c r="ES73" s="451">
        <v>0</v>
      </c>
      <c r="ET73" s="451"/>
      <c r="EU73" s="451"/>
      <c r="EV73" s="451"/>
      <c r="EW73" s="451"/>
      <c r="EX73" s="451"/>
      <c r="EY73" s="451"/>
      <c r="EZ73" s="92"/>
      <c r="FA73" s="92"/>
      <c r="FB73" s="451">
        <v>0</v>
      </c>
      <c r="FC73" s="451"/>
      <c r="FD73" s="451"/>
      <c r="FE73" s="451"/>
      <c r="FF73" s="451">
        <v>0</v>
      </c>
      <c r="FG73" s="451"/>
      <c r="FH73" s="451"/>
      <c r="FI73" s="451"/>
      <c r="FJ73" s="479">
        <f t="shared" si="5"/>
        <v>0</v>
      </c>
      <c r="FK73" s="479"/>
      <c r="FL73" s="479"/>
      <c r="FM73" s="479"/>
      <c r="FN73" s="479"/>
      <c r="FO73" s="479"/>
      <c r="FP73" s="479"/>
      <c r="FQ73" s="451">
        <v>0</v>
      </c>
      <c r="FR73" s="451"/>
      <c r="FS73" s="451"/>
      <c r="FT73" s="451"/>
      <c r="FU73" s="451"/>
      <c r="FV73" s="451"/>
      <c r="FW73" s="451"/>
      <c r="FX73" s="451">
        <v>0</v>
      </c>
      <c r="FY73" s="451"/>
      <c r="FZ73" s="451"/>
      <c r="GA73" s="451"/>
      <c r="GB73" s="451"/>
      <c r="GC73" s="451"/>
      <c r="GD73" s="451"/>
      <c r="GE73" s="480">
        <f t="shared" si="6"/>
        <v>0</v>
      </c>
      <c r="GF73" s="480"/>
      <c r="GG73" s="480"/>
      <c r="GH73" s="480"/>
      <c r="GI73" s="480"/>
      <c r="GJ73" s="480"/>
      <c r="GK73" s="480"/>
      <c r="GL73" s="451">
        <v>0</v>
      </c>
      <c r="GM73" s="451"/>
      <c r="GN73" s="451"/>
      <c r="GO73" s="451"/>
      <c r="GP73" s="451"/>
      <c r="GQ73" s="451"/>
      <c r="GR73" s="451"/>
      <c r="GS73" s="480">
        <f t="shared" si="7"/>
        <v>0</v>
      </c>
      <c r="GT73" s="480"/>
      <c r="GU73" s="480"/>
      <c r="GV73" s="480"/>
      <c r="GW73" s="480"/>
      <c r="GX73" s="480"/>
      <c r="GY73" s="480"/>
      <c r="GZ73" s="92"/>
      <c r="HA73" s="92"/>
      <c r="HB73" s="92"/>
    </row>
    <row r="74" spans="1:210" ht="12.75" customHeight="1">
      <c r="A74" s="102"/>
      <c r="B74" s="81" t="s">
        <v>143</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3"/>
      <c r="AQ74" s="441">
        <f>AQ73+AQ68</f>
        <v>0</v>
      </c>
      <c r="AR74" s="442"/>
      <c r="AS74" s="442"/>
      <c r="AT74" s="442"/>
      <c r="AU74" s="442"/>
      <c r="AV74" s="442"/>
      <c r="AW74" s="442"/>
      <c r="AX74" s="442"/>
      <c r="AY74" s="461"/>
      <c r="BA74" s="92"/>
      <c r="BB74" s="479">
        <f>BB73+BB68</f>
        <v>0</v>
      </c>
      <c r="BC74" s="479"/>
      <c r="BD74" s="479"/>
      <c r="BE74" s="479"/>
      <c r="BF74" s="479"/>
      <c r="BG74" s="479"/>
      <c r="BH74" s="479"/>
      <c r="BI74" s="479">
        <f>BI73+BI68</f>
        <v>0</v>
      </c>
      <c r="BJ74" s="479"/>
      <c r="BK74" s="479"/>
      <c r="BL74" s="479"/>
      <c r="BM74" s="479"/>
      <c r="BN74" s="479"/>
      <c r="BO74" s="479"/>
      <c r="BP74" s="479">
        <f>BP73+BP68</f>
        <v>0</v>
      </c>
      <c r="BQ74" s="479"/>
      <c r="BR74" s="479"/>
      <c r="BS74" s="479"/>
      <c r="BT74" s="479"/>
      <c r="BU74" s="479"/>
      <c r="BV74" s="479"/>
      <c r="BW74" s="479">
        <f>BW73+BW68</f>
        <v>0</v>
      </c>
      <c r="BX74" s="479"/>
      <c r="BY74" s="479"/>
      <c r="BZ74" s="479"/>
      <c r="CA74" s="479"/>
      <c r="CB74" s="479"/>
      <c r="CC74" s="479"/>
      <c r="CD74" s="479">
        <f>CD73+CD68</f>
        <v>0</v>
      </c>
      <c r="CE74" s="479"/>
      <c r="CF74" s="479"/>
      <c r="CG74" s="479"/>
      <c r="CH74" s="479"/>
      <c r="CI74" s="479"/>
      <c r="CJ74" s="479"/>
      <c r="CK74" s="479">
        <f>CK73+CK68</f>
        <v>0</v>
      </c>
      <c r="CL74" s="479"/>
      <c r="CM74" s="479"/>
      <c r="CN74" s="479"/>
      <c r="CO74" s="479"/>
      <c r="CP74" s="479"/>
      <c r="CQ74" s="479"/>
      <c r="CR74" s="479">
        <f t="shared" si="3"/>
        <v>0</v>
      </c>
      <c r="CS74" s="479"/>
      <c r="CT74" s="479"/>
      <c r="CU74" s="479"/>
      <c r="CV74" s="479"/>
      <c r="CW74" s="479"/>
      <c r="CX74" s="479"/>
      <c r="CY74" s="479"/>
      <c r="CZ74" s="92"/>
      <c r="DA74" s="116"/>
      <c r="DB74" s="448" t="s">
        <v>719</v>
      </c>
      <c r="DC74" s="449"/>
      <c r="DD74" s="449"/>
      <c r="DE74" s="449"/>
      <c r="DF74" s="449"/>
      <c r="DG74" s="449"/>
      <c r="DH74" s="449"/>
      <c r="DI74" s="449"/>
      <c r="DJ74" s="449"/>
      <c r="DK74" s="449"/>
      <c r="DL74" s="449"/>
      <c r="DM74" s="449"/>
      <c r="DN74" s="449"/>
      <c r="DO74" s="449"/>
      <c r="DP74" s="449"/>
      <c r="DQ74" s="449"/>
      <c r="DR74" s="449"/>
      <c r="DS74" s="449"/>
      <c r="DT74" s="449"/>
      <c r="DU74" s="449"/>
      <c r="DV74" s="449"/>
      <c r="DW74" s="450"/>
      <c r="DX74" s="451">
        <v>0</v>
      </c>
      <c r="DY74" s="451"/>
      <c r="DZ74" s="451"/>
      <c r="EA74" s="451"/>
      <c r="EB74" s="451"/>
      <c r="EC74" s="451"/>
      <c r="ED74" s="451"/>
      <c r="EE74" s="451">
        <v>0</v>
      </c>
      <c r="EF74" s="451"/>
      <c r="EG74" s="451"/>
      <c r="EH74" s="451"/>
      <c r="EI74" s="451"/>
      <c r="EJ74" s="451"/>
      <c r="EK74" s="451"/>
      <c r="EL74" s="479">
        <f t="shared" si="4"/>
        <v>0</v>
      </c>
      <c r="EM74" s="479"/>
      <c r="EN74" s="479"/>
      <c r="EO74" s="479"/>
      <c r="EP74" s="479"/>
      <c r="EQ74" s="479"/>
      <c r="ER74" s="479"/>
      <c r="ES74" s="451">
        <v>0</v>
      </c>
      <c r="ET74" s="451"/>
      <c r="EU74" s="451"/>
      <c r="EV74" s="451"/>
      <c r="EW74" s="451"/>
      <c r="EX74" s="451"/>
      <c r="EY74" s="451"/>
      <c r="EZ74" s="92"/>
      <c r="FA74" s="92"/>
      <c r="FB74" s="451">
        <v>0</v>
      </c>
      <c r="FC74" s="451"/>
      <c r="FD74" s="451"/>
      <c r="FE74" s="451"/>
      <c r="FF74" s="451">
        <v>0</v>
      </c>
      <c r="FG74" s="451"/>
      <c r="FH74" s="451"/>
      <c r="FI74" s="451"/>
      <c r="FJ74" s="479">
        <f t="shared" si="5"/>
        <v>0</v>
      </c>
      <c r="FK74" s="479"/>
      <c r="FL74" s="479"/>
      <c r="FM74" s="479"/>
      <c r="FN74" s="479"/>
      <c r="FO74" s="479"/>
      <c r="FP74" s="479"/>
      <c r="FQ74" s="451">
        <v>0</v>
      </c>
      <c r="FR74" s="451"/>
      <c r="FS74" s="451"/>
      <c r="FT74" s="451"/>
      <c r="FU74" s="451"/>
      <c r="FV74" s="451"/>
      <c r="FW74" s="451"/>
      <c r="FX74" s="451">
        <v>0</v>
      </c>
      <c r="FY74" s="451"/>
      <c r="FZ74" s="451"/>
      <c r="GA74" s="451"/>
      <c r="GB74" s="451"/>
      <c r="GC74" s="451"/>
      <c r="GD74" s="451"/>
      <c r="GE74" s="480">
        <f t="shared" si="6"/>
        <v>0</v>
      </c>
      <c r="GF74" s="480"/>
      <c r="GG74" s="480"/>
      <c r="GH74" s="480"/>
      <c r="GI74" s="480"/>
      <c r="GJ74" s="480"/>
      <c r="GK74" s="480"/>
      <c r="GL74" s="451">
        <v>0</v>
      </c>
      <c r="GM74" s="451"/>
      <c r="GN74" s="451"/>
      <c r="GO74" s="451"/>
      <c r="GP74" s="451"/>
      <c r="GQ74" s="451"/>
      <c r="GR74" s="451"/>
      <c r="GS74" s="480">
        <f t="shared" si="7"/>
        <v>0</v>
      </c>
      <c r="GT74" s="480"/>
      <c r="GU74" s="480"/>
      <c r="GV74" s="480"/>
      <c r="GW74" s="480"/>
      <c r="GX74" s="480"/>
      <c r="GY74" s="480"/>
      <c r="GZ74" s="92"/>
      <c r="HA74" s="92"/>
      <c r="HB74" s="92"/>
    </row>
    <row r="75" spans="1:210" ht="12.75" customHeight="1">
      <c r="A75" s="102"/>
      <c r="B75" s="81" t="s">
        <v>144</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3"/>
      <c r="AQ75" s="441">
        <f>BB91</f>
        <v>0</v>
      </c>
      <c r="AR75" s="442"/>
      <c r="AS75" s="442"/>
      <c r="AT75" s="442"/>
      <c r="AU75" s="442"/>
      <c r="AV75" s="442"/>
      <c r="AW75" s="442"/>
      <c r="AX75" s="442"/>
      <c r="AY75" s="461"/>
      <c r="BA75" s="92"/>
      <c r="BB75" s="480">
        <f>BI91</f>
        <v>0</v>
      </c>
      <c r="BC75" s="480"/>
      <c r="BD75" s="480"/>
      <c r="BE75" s="480"/>
      <c r="BF75" s="480"/>
      <c r="BG75" s="480"/>
      <c r="BH75" s="480"/>
      <c r="BI75" s="480">
        <f>BP91</f>
        <v>0</v>
      </c>
      <c r="BJ75" s="480"/>
      <c r="BK75" s="480"/>
      <c r="BL75" s="480"/>
      <c r="BM75" s="480"/>
      <c r="BN75" s="480"/>
      <c r="BO75" s="480"/>
      <c r="BP75" s="480">
        <f>BW91</f>
        <v>0</v>
      </c>
      <c r="BQ75" s="480"/>
      <c r="BR75" s="480"/>
      <c r="BS75" s="480"/>
      <c r="BT75" s="480"/>
      <c r="BU75" s="480"/>
      <c r="BV75" s="480"/>
      <c r="BW75" s="480">
        <f>CD91</f>
        <v>0</v>
      </c>
      <c r="BX75" s="480"/>
      <c r="BY75" s="480"/>
      <c r="BZ75" s="480"/>
      <c r="CA75" s="480"/>
      <c r="CB75" s="480"/>
      <c r="CC75" s="480"/>
      <c r="CD75" s="480">
        <f>CK91</f>
        <v>0</v>
      </c>
      <c r="CE75" s="480"/>
      <c r="CF75" s="480"/>
      <c r="CG75" s="480"/>
      <c r="CH75" s="480"/>
      <c r="CI75" s="480"/>
      <c r="CJ75" s="480"/>
      <c r="CK75" s="480">
        <f>CR91</f>
        <v>0</v>
      </c>
      <c r="CL75" s="480"/>
      <c r="CM75" s="480"/>
      <c r="CN75" s="480"/>
      <c r="CO75" s="480"/>
      <c r="CP75" s="480"/>
      <c r="CQ75" s="480"/>
      <c r="CR75" s="479">
        <f t="shared" si="3"/>
        <v>0</v>
      </c>
      <c r="CS75" s="479"/>
      <c r="CT75" s="479"/>
      <c r="CU75" s="479"/>
      <c r="CV75" s="479"/>
      <c r="CW75" s="479"/>
      <c r="CX75" s="479"/>
      <c r="CY75" s="479"/>
      <c r="CZ75" s="92"/>
      <c r="DA75" s="116"/>
      <c r="DB75" s="448" t="s">
        <v>720</v>
      </c>
      <c r="DC75" s="449"/>
      <c r="DD75" s="449"/>
      <c r="DE75" s="449"/>
      <c r="DF75" s="449"/>
      <c r="DG75" s="449"/>
      <c r="DH75" s="449"/>
      <c r="DI75" s="449"/>
      <c r="DJ75" s="449"/>
      <c r="DK75" s="449"/>
      <c r="DL75" s="449"/>
      <c r="DM75" s="449"/>
      <c r="DN75" s="449"/>
      <c r="DO75" s="449"/>
      <c r="DP75" s="449"/>
      <c r="DQ75" s="449"/>
      <c r="DR75" s="449"/>
      <c r="DS75" s="449"/>
      <c r="DT75" s="449"/>
      <c r="DU75" s="449"/>
      <c r="DV75" s="449"/>
      <c r="DW75" s="450"/>
      <c r="DX75" s="451">
        <v>0</v>
      </c>
      <c r="DY75" s="451"/>
      <c r="DZ75" s="451"/>
      <c r="EA75" s="451"/>
      <c r="EB75" s="451"/>
      <c r="EC75" s="451"/>
      <c r="ED75" s="451"/>
      <c r="EE75" s="451">
        <v>0</v>
      </c>
      <c r="EF75" s="451"/>
      <c r="EG75" s="451"/>
      <c r="EH75" s="451"/>
      <c r="EI75" s="451"/>
      <c r="EJ75" s="451"/>
      <c r="EK75" s="451"/>
      <c r="EL75" s="479">
        <f t="shared" si="4"/>
        <v>0</v>
      </c>
      <c r="EM75" s="479"/>
      <c r="EN75" s="479"/>
      <c r="EO75" s="479"/>
      <c r="EP75" s="479"/>
      <c r="EQ75" s="479"/>
      <c r="ER75" s="479"/>
      <c r="ES75" s="451">
        <v>0</v>
      </c>
      <c r="ET75" s="451"/>
      <c r="EU75" s="451"/>
      <c r="EV75" s="451"/>
      <c r="EW75" s="451"/>
      <c r="EX75" s="451"/>
      <c r="EY75" s="451"/>
      <c r="EZ75" s="92"/>
      <c r="FA75" s="92"/>
      <c r="FB75" s="451">
        <v>0</v>
      </c>
      <c r="FC75" s="451"/>
      <c r="FD75" s="451"/>
      <c r="FE75" s="451"/>
      <c r="FF75" s="451">
        <v>0</v>
      </c>
      <c r="FG75" s="451"/>
      <c r="FH75" s="451"/>
      <c r="FI75" s="451"/>
      <c r="FJ75" s="479">
        <f t="shared" si="5"/>
        <v>0</v>
      </c>
      <c r="FK75" s="479"/>
      <c r="FL75" s="479"/>
      <c r="FM75" s="479"/>
      <c r="FN75" s="479"/>
      <c r="FO75" s="479"/>
      <c r="FP75" s="479"/>
      <c r="FQ75" s="451">
        <v>0</v>
      </c>
      <c r="FR75" s="451"/>
      <c r="FS75" s="451"/>
      <c r="FT75" s="451"/>
      <c r="FU75" s="451"/>
      <c r="FV75" s="451"/>
      <c r="FW75" s="451"/>
      <c r="FX75" s="451">
        <v>0</v>
      </c>
      <c r="FY75" s="451"/>
      <c r="FZ75" s="451"/>
      <c r="GA75" s="451"/>
      <c r="GB75" s="451"/>
      <c r="GC75" s="451"/>
      <c r="GD75" s="451"/>
      <c r="GE75" s="480">
        <f t="shared" si="6"/>
        <v>0</v>
      </c>
      <c r="GF75" s="480"/>
      <c r="GG75" s="480"/>
      <c r="GH75" s="480"/>
      <c r="GI75" s="480"/>
      <c r="GJ75" s="480"/>
      <c r="GK75" s="480"/>
      <c r="GL75" s="451">
        <v>0</v>
      </c>
      <c r="GM75" s="451"/>
      <c r="GN75" s="451"/>
      <c r="GO75" s="451"/>
      <c r="GP75" s="451"/>
      <c r="GQ75" s="451"/>
      <c r="GR75" s="451"/>
      <c r="GS75" s="480">
        <f t="shared" si="7"/>
        <v>0</v>
      </c>
      <c r="GT75" s="480"/>
      <c r="GU75" s="480"/>
      <c r="GV75" s="480"/>
      <c r="GW75" s="480"/>
      <c r="GX75" s="480"/>
      <c r="GY75" s="480"/>
      <c r="GZ75" s="92"/>
      <c r="HA75" s="92"/>
      <c r="HB75" s="92"/>
    </row>
    <row r="76" spans="1:210" ht="12.75" customHeight="1">
      <c r="A76" s="102"/>
      <c r="B76" s="81" t="s">
        <v>145</v>
      </c>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3"/>
      <c r="AQ76" s="572">
        <f>FQ105</f>
        <v>0</v>
      </c>
      <c r="AR76" s="573"/>
      <c r="AS76" s="573"/>
      <c r="AT76" s="573"/>
      <c r="AU76" s="573"/>
      <c r="AV76" s="573"/>
      <c r="AW76" s="573"/>
      <c r="AX76" s="573"/>
      <c r="AY76" s="574"/>
      <c r="BA76" s="92"/>
      <c r="BB76" s="451">
        <v>0</v>
      </c>
      <c r="BC76" s="451"/>
      <c r="BD76" s="451"/>
      <c r="BE76" s="451"/>
      <c r="BF76" s="451"/>
      <c r="BG76" s="451"/>
      <c r="BH76" s="451"/>
      <c r="BI76" s="451">
        <v>0</v>
      </c>
      <c r="BJ76" s="451"/>
      <c r="BK76" s="451"/>
      <c r="BL76" s="451"/>
      <c r="BM76" s="451"/>
      <c r="BN76" s="451"/>
      <c r="BO76" s="451"/>
      <c r="BP76" s="451">
        <v>0</v>
      </c>
      <c r="BQ76" s="451"/>
      <c r="BR76" s="451"/>
      <c r="BS76" s="451"/>
      <c r="BT76" s="451"/>
      <c r="BU76" s="451"/>
      <c r="BV76" s="451"/>
      <c r="BW76" s="451">
        <v>0</v>
      </c>
      <c r="BX76" s="451"/>
      <c r="BY76" s="451"/>
      <c r="BZ76" s="451"/>
      <c r="CA76" s="451"/>
      <c r="CB76" s="451"/>
      <c r="CC76" s="451"/>
      <c r="CD76" s="451">
        <v>0</v>
      </c>
      <c r="CE76" s="451"/>
      <c r="CF76" s="451"/>
      <c r="CG76" s="451"/>
      <c r="CH76" s="451"/>
      <c r="CI76" s="451"/>
      <c r="CJ76" s="451"/>
      <c r="CK76" s="451">
        <v>0</v>
      </c>
      <c r="CL76" s="451"/>
      <c r="CM76" s="451"/>
      <c r="CN76" s="451"/>
      <c r="CO76" s="451"/>
      <c r="CP76" s="451"/>
      <c r="CQ76" s="451"/>
      <c r="CR76" s="479">
        <f t="shared" si="3"/>
        <v>0</v>
      </c>
      <c r="CS76" s="479"/>
      <c r="CT76" s="479"/>
      <c r="CU76" s="479"/>
      <c r="CV76" s="479"/>
      <c r="CW76" s="479"/>
      <c r="CX76" s="479"/>
      <c r="CY76" s="479"/>
      <c r="CZ76" s="92"/>
      <c r="DA76" s="116"/>
      <c r="DB76" s="522" t="s">
        <v>721</v>
      </c>
      <c r="DC76" s="523"/>
      <c r="DD76" s="523"/>
      <c r="DE76" s="523"/>
      <c r="DF76" s="523"/>
      <c r="DG76" s="523"/>
      <c r="DH76" s="523"/>
      <c r="DI76" s="523"/>
      <c r="DJ76" s="523"/>
      <c r="DK76" s="523"/>
      <c r="DL76" s="523"/>
      <c r="DM76" s="523"/>
      <c r="DN76" s="523"/>
      <c r="DO76" s="523"/>
      <c r="DP76" s="523"/>
      <c r="DQ76" s="523"/>
      <c r="DR76" s="523"/>
      <c r="DS76" s="523"/>
      <c r="DT76" s="523"/>
      <c r="DU76" s="523"/>
      <c r="DV76" s="523"/>
      <c r="DW76" s="524"/>
      <c r="DX76" s="451">
        <v>0</v>
      </c>
      <c r="DY76" s="451"/>
      <c r="DZ76" s="451"/>
      <c r="EA76" s="451"/>
      <c r="EB76" s="451"/>
      <c r="EC76" s="451"/>
      <c r="ED76" s="451"/>
      <c r="EE76" s="451">
        <v>0</v>
      </c>
      <c r="EF76" s="451"/>
      <c r="EG76" s="451"/>
      <c r="EH76" s="451"/>
      <c r="EI76" s="451"/>
      <c r="EJ76" s="451"/>
      <c r="EK76" s="451"/>
      <c r="EL76" s="479">
        <f t="shared" si="4"/>
        <v>0</v>
      </c>
      <c r="EM76" s="479"/>
      <c r="EN76" s="479"/>
      <c r="EO76" s="479"/>
      <c r="EP76" s="479"/>
      <c r="EQ76" s="479"/>
      <c r="ER76" s="479"/>
      <c r="ES76" s="451">
        <v>0</v>
      </c>
      <c r="ET76" s="451"/>
      <c r="EU76" s="451"/>
      <c r="EV76" s="451"/>
      <c r="EW76" s="451"/>
      <c r="EX76" s="451"/>
      <c r="EY76" s="451"/>
      <c r="EZ76" s="92"/>
      <c r="FA76" s="92"/>
      <c r="FB76" s="451">
        <v>0</v>
      </c>
      <c r="FC76" s="451"/>
      <c r="FD76" s="451"/>
      <c r="FE76" s="451"/>
      <c r="FF76" s="451">
        <v>0</v>
      </c>
      <c r="FG76" s="451"/>
      <c r="FH76" s="451"/>
      <c r="FI76" s="451"/>
      <c r="FJ76" s="479">
        <f t="shared" si="5"/>
        <v>0</v>
      </c>
      <c r="FK76" s="479"/>
      <c r="FL76" s="479"/>
      <c r="FM76" s="479"/>
      <c r="FN76" s="479"/>
      <c r="FO76" s="479"/>
      <c r="FP76" s="479"/>
      <c r="FQ76" s="451">
        <v>0</v>
      </c>
      <c r="FR76" s="451"/>
      <c r="FS76" s="451"/>
      <c r="FT76" s="451"/>
      <c r="FU76" s="451"/>
      <c r="FV76" s="451"/>
      <c r="FW76" s="451"/>
      <c r="FX76" s="451">
        <v>0</v>
      </c>
      <c r="FY76" s="451"/>
      <c r="FZ76" s="451"/>
      <c r="GA76" s="451"/>
      <c r="GB76" s="451"/>
      <c r="GC76" s="451"/>
      <c r="GD76" s="451"/>
      <c r="GE76" s="480">
        <f t="shared" si="6"/>
        <v>0</v>
      </c>
      <c r="GF76" s="480"/>
      <c r="GG76" s="480"/>
      <c r="GH76" s="480"/>
      <c r="GI76" s="480"/>
      <c r="GJ76" s="480"/>
      <c r="GK76" s="480"/>
      <c r="GL76" s="451">
        <v>0</v>
      </c>
      <c r="GM76" s="451"/>
      <c r="GN76" s="451"/>
      <c r="GO76" s="451"/>
      <c r="GP76" s="451"/>
      <c r="GQ76" s="451"/>
      <c r="GR76" s="451"/>
      <c r="GS76" s="480">
        <f t="shared" si="7"/>
        <v>0</v>
      </c>
      <c r="GT76" s="480"/>
      <c r="GU76" s="480"/>
      <c r="GV76" s="480"/>
      <c r="GW76" s="480"/>
      <c r="GX76" s="480"/>
      <c r="GY76" s="480"/>
      <c r="GZ76" s="92"/>
      <c r="HA76" s="92"/>
      <c r="HB76" s="92"/>
    </row>
    <row r="77" spans="1:210" ht="12.75" customHeight="1">
      <c r="A77" s="102"/>
      <c r="B77" s="81" t="s">
        <v>146</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3"/>
      <c r="AQ77" s="441">
        <f>AQ75+AQ76</f>
        <v>0</v>
      </c>
      <c r="AR77" s="442"/>
      <c r="AS77" s="442"/>
      <c r="AT77" s="442"/>
      <c r="AU77" s="442"/>
      <c r="AV77" s="442"/>
      <c r="AW77" s="442"/>
      <c r="AX77" s="442"/>
      <c r="AY77" s="461"/>
      <c r="BA77" s="92"/>
      <c r="BB77" s="479">
        <f>BB75+BB76</f>
        <v>0</v>
      </c>
      <c r="BC77" s="479"/>
      <c r="BD77" s="479"/>
      <c r="BE77" s="479"/>
      <c r="BF77" s="479"/>
      <c r="BG77" s="479"/>
      <c r="BH77" s="479"/>
      <c r="BI77" s="479">
        <f>BI75+BI76</f>
        <v>0</v>
      </c>
      <c r="BJ77" s="479"/>
      <c r="BK77" s="479"/>
      <c r="BL77" s="479"/>
      <c r="BM77" s="479"/>
      <c r="BN77" s="479"/>
      <c r="BO77" s="479"/>
      <c r="BP77" s="479">
        <f>BP75+BP76</f>
        <v>0</v>
      </c>
      <c r="BQ77" s="479"/>
      <c r="BR77" s="479"/>
      <c r="BS77" s="479"/>
      <c r="BT77" s="479"/>
      <c r="BU77" s="479"/>
      <c r="BV77" s="479"/>
      <c r="BW77" s="479">
        <f>BW75+BW76</f>
        <v>0</v>
      </c>
      <c r="BX77" s="479"/>
      <c r="BY77" s="479"/>
      <c r="BZ77" s="479"/>
      <c r="CA77" s="479"/>
      <c r="CB77" s="479"/>
      <c r="CC77" s="479"/>
      <c r="CD77" s="479">
        <f>CD75+CD76</f>
        <v>0</v>
      </c>
      <c r="CE77" s="479"/>
      <c r="CF77" s="479"/>
      <c r="CG77" s="479"/>
      <c r="CH77" s="479"/>
      <c r="CI77" s="479"/>
      <c r="CJ77" s="479"/>
      <c r="CK77" s="479">
        <f>CK75+CK76</f>
        <v>0</v>
      </c>
      <c r="CL77" s="479"/>
      <c r="CM77" s="479"/>
      <c r="CN77" s="479"/>
      <c r="CO77" s="479"/>
      <c r="CP77" s="479"/>
      <c r="CQ77" s="479"/>
      <c r="CR77" s="479">
        <f t="shared" si="3"/>
        <v>0</v>
      </c>
      <c r="CS77" s="479"/>
      <c r="CT77" s="479"/>
      <c r="CU77" s="479"/>
      <c r="CV77" s="479"/>
      <c r="CW77" s="479"/>
      <c r="CX77" s="479"/>
      <c r="CY77" s="479"/>
      <c r="CZ77" s="92"/>
      <c r="DA77" s="116"/>
      <c r="DB77" s="522" t="s">
        <v>722</v>
      </c>
      <c r="DC77" s="523"/>
      <c r="DD77" s="523"/>
      <c r="DE77" s="523"/>
      <c r="DF77" s="523"/>
      <c r="DG77" s="523"/>
      <c r="DH77" s="523"/>
      <c r="DI77" s="523"/>
      <c r="DJ77" s="523"/>
      <c r="DK77" s="523"/>
      <c r="DL77" s="523"/>
      <c r="DM77" s="523"/>
      <c r="DN77" s="523"/>
      <c r="DO77" s="523"/>
      <c r="DP77" s="523"/>
      <c r="DQ77" s="523"/>
      <c r="DR77" s="523"/>
      <c r="DS77" s="523"/>
      <c r="DT77" s="523"/>
      <c r="DU77" s="523"/>
      <c r="DV77" s="523"/>
      <c r="DW77" s="524"/>
      <c r="DX77" s="451">
        <v>0</v>
      </c>
      <c r="DY77" s="451"/>
      <c r="DZ77" s="451"/>
      <c r="EA77" s="451"/>
      <c r="EB77" s="451"/>
      <c r="EC77" s="451"/>
      <c r="ED77" s="451"/>
      <c r="EE77" s="451">
        <v>0</v>
      </c>
      <c r="EF77" s="451"/>
      <c r="EG77" s="451"/>
      <c r="EH77" s="451"/>
      <c r="EI77" s="451"/>
      <c r="EJ77" s="451"/>
      <c r="EK77" s="451"/>
      <c r="EL77" s="479">
        <f t="shared" si="4"/>
        <v>0</v>
      </c>
      <c r="EM77" s="479"/>
      <c r="EN77" s="479"/>
      <c r="EO77" s="479"/>
      <c r="EP77" s="479"/>
      <c r="EQ77" s="479"/>
      <c r="ER77" s="479"/>
      <c r="ES77" s="451">
        <v>0</v>
      </c>
      <c r="ET77" s="451"/>
      <c r="EU77" s="451"/>
      <c r="EV77" s="451"/>
      <c r="EW77" s="451"/>
      <c r="EX77" s="451"/>
      <c r="EY77" s="451"/>
      <c r="EZ77" s="92"/>
      <c r="FA77" s="92"/>
      <c r="FB77" s="451">
        <v>0</v>
      </c>
      <c r="FC77" s="451"/>
      <c r="FD77" s="451"/>
      <c r="FE77" s="451"/>
      <c r="FF77" s="451">
        <v>0</v>
      </c>
      <c r="FG77" s="451"/>
      <c r="FH77" s="451"/>
      <c r="FI77" s="451"/>
      <c r="FJ77" s="479">
        <f t="shared" si="5"/>
        <v>0</v>
      </c>
      <c r="FK77" s="479"/>
      <c r="FL77" s="479"/>
      <c r="FM77" s="479"/>
      <c r="FN77" s="479"/>
      <c r="FO77" s="479"/>
      <c r="FP77" s="479"/>
      <c r="FQ77" s="451">
        <v>0</v>
      </c>
      <c r="FR77" s="451"/>
      <c r="FS77" s="451"/>
      <c r="FT77" s="451"/>
      <c r="FU77" s="451"/>
      <c r="FV77" s="451"/>
      <c r="FW77" s="451"/>
      <c r="FX77" s="451">
        <v>0</v>
      </c>
      <c r="FY77" s="451"/>
      <c r="FZ77" s="451"/>
      <c r="GA77" s="451"/>
      <c r="GB77" s="451"/>
      <c r="GC77" s="451"/>
      <c r="GD77" s="451"/>
      <c r="GE77" s="480">
        <f t="shared" si="6"/>
        <v>0</v>
      </c>
      <c r="GF77" s="480"/>
      <c r="GG77" s="480"/>
      <c r="GH77" s="480"/>
      <c r="GI77" s="480"/>
      <c r="GJ77" s="480"/>
      <c r="GK77" s="480"/>
      <c r="GL77" s="451">
        <v>0</v>
      </c>
      <c r="GM77" s="451"/>
      <c r="GN77" s="451"/>
      <c r="GO77" s="451"/>
      <c r="GP77" s="451"/>
      <c r="GQ77" s="451"/>
      <c r="GR77" s="451"/>
      <c r="GS77" s="480">
        <f t="shared" si="7"/>
        <v>0</v>
      </c>
      <c r="GT77" s="480"/>
      <c r="GU77" s="480"/>
      <c r="GV77" s="480"/>
      <c r="GW77" s="480"/>
      <c r="GX77" s="480"/>
      <c r="GY77" s="480"/>
      <c r="GZ77" s="92"/>
      <c r="HA77" s="92"/>
      <c r="HB77" s="92"/>
    </row>
    <row r="78" spans="1:210" ht="12.75" customHeight="1" thickBot="1">
      <c r="A78" s="102"/>
      <c r="B78" s="84" t="str">
        <f>"CASH BALANCE JUNE 30, "&amp;Help!C18+1</f>
        <v>CASH BALANCE JUNE 30, 2012</v>
      </c>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6"/>
      <c r="AQ78" s="432">
        <f>AQ74-AQ77</f>
        <v>0</v>
      </c>
      <c r="AR78" s="433"/>
      <c r="AS78" s="433"/>
      <c r="AT78" s="433"/>
      <c r="AU78" s="433"/>
      <c r="AV78" s="433"/>
      <c r="AW78" s="433"/>
      <c r="AX78" s="433"/>
      <c r="AY78" s="491"/>
      <c r="BA78" s="92"/>
      <c r="BB78" s="447">
        <f>BB74-BB77</f>
        <v>0</v>
      </c>
      <c r="BC78" s="447"/>
      <c r="BD78" s="447"/>
      <c r="BE78" s="447"/>
      <c r="BF78" s="447"/>
      <c r="BG78" s="447"/>
      <c r="BH78" s="447"/>
      <c r="BI78" s="447">
        <f>BI73-BI77</f>
        <v>0</v>
      </c>
      <c r="BJ78" s="447"/>
      <c r="BK78" s="447"/>
      <c r="BL78" s="447"/>
      <c r="BM78" s="447"/>
      <c r="BN78" s="447"/>
      <c r="BO78" s="447"/>
      <c r="BP78" s="447">
        <f>BP73-BP77</f>
        <v>0</v>
      </c>
      <c r="BQ78" s="447"/>
      <c r="BR78" s="447"/>
      <c r="BS78" s="447"/>
      <c r="BT78" s="447"/>
      <c r="BU78" s="447"/>
      <c r="BV78" s="447"/>
      <c r="BW78" s="447">
        <f>BW73-BW77</f>
        <v>0</v>
      </c>
      <c r="BX78" s="447"/>
      <c r="BY78" s="447"/>
      <c r="BZ78" s="447"/>
      <c r="CA78" s="447"/>
      <c r="CB78" s="447"/>
      <c r="CC78" s="447"/>
      <c r="CD78" s="447">
        <f>CD73-CD77</f>
        <v>0</v>
      </c>
      <c r="CE78" s="447"/>
      <c r="CF78" s="447"/>
      <c r="CG78" s="447"/>
      <c r="CH78" s="447"/>
      <c r="CI78" s="447"/>
      <c r="CJ78" s="447"/>
      <c r="CK78" s="447">
        <f>CK73-CK77</f>
        <v>0</v>
      </c>
      <c r="CL78" s="447"/>
      <c r="CM78" s="447"/>
      <c r="CN78" s="447"/>
      <c r="CO78" s="447"/>
      <c r="CP78" s="447"/>
      <c r="CQ78" s="447"/>
      <c r="CR78" s="447">
        <f t="shared" si="3"/>
        <v>0</v>
      </c>
      <c r="CS78" s="447"/>
      <c r="CT78" s="447"/>
      <c r="CU78" s="447"/>
      <c r="CV78" s="447"/>
      <c r="CW78" s="447"/>
      <c r="CX78" s="447"/>
      <c r="CY78" s="447"/>
      <c r="CZ78" s="92"/>
      <c r="DA78" s="116"/>
      <c r="DB78" s="516" t="s">
        <v>723</v>
      </c>
      <c r="DC78" s="517"/>
      <c r="DD78" s="517"/>
      <c r="DE78" s="517"/>
      <c r="DF78" s="517"/>
      <c r="DG78" s="517"/>
      <c r="DH78" s="517"/>
      <c r="DI78" s="517"/>
      <c r="DJ78" s="517"/>
      <c r="DK78" s="517"/>
      <c r="DL78" s="517"/>
      <c r="DM78" s="517"/>
      <c r="DN78" s="517"/>
      <c r="DO78" s="517"/>
      <c r="DP78" s="517"/>
      <c r="DQ78" s="517"/>
      <c r="DR78" s="517"/>
      <c r="DS78" s="517"/>
      <c r="DT78" s="517"/>
      <c r="DU78" s="517"/>
      <c r="DV78" s="517"/>
      <c r="DW78" s="518"/>
      <c r="DX78" s="447">
        <f>SUM(DX69:ED77)</f>
        <v>0</v>
      </c>
      <c r="DY78" s="447"/>
      <c r="DZ78" s="447"/>
      <c r="EA78" s="447"/>
      <c r="EB78" s="447"/>
      <c r="EC78" s="447"/>
      <c r="ED78" s="447"/>
      <c r="EE78" s="447">
        <f>SUM(EE69:EK77)</f>
        <v>0</v>
      </c>
      <c r="EF78" s="447"/>
      <c r="EG78" s="447"/>
      <c r="EH78" s="447"/>
      <c r="EI78" s="447"/>
      <c r="EJ78" s="447"/>
      <c r="EK78" s="447"/>
      <c r="EL78" s="447">
        <f>SUM(EL69:ER77)</f>
        <v>0</v>
      </c>
      <c r="EM78" s="447"/>
      <c r="EN78" s="447"/>
      <c r="EO78" s="447"/>
      <c r="EP78" s="447"/>
      <c r="EQ78" s="447"/>
      <c r="ER78" s="447"/>
      <c r="ES78" s="447">
        <f>SUM(ES69:EY77)</f>
        <v>0</v>
      </c>
      <c r="ET78" s="447"/>
      <c r="EU78" s="447"/>
      <c r="EV78" s="447"/>
      <c r="EW78" s="447"/>
      <c r="EX78" s="447"/>
      <c r="EY78" s="447"/>
      <c r="EZ78" s="116"/>
      <c r="FA78" s="92"/>
      <c r="FB78" s="447">
        <f>SUM(FB69:FE77)</f>
        <v>0</v>
      </c>
      <c r="FC78" s="447"/>
      <c r="FD78" s="447"/>
      <c r="FE78" s="447"/>
      <c r="FF78" s="447">
        <f>SUM(FF69:FI77)</f>
        <v>0</v>
      </c>
      <c r="FG78" s="447"/>
      <c r="FH78" s="447"/>
      <c r="FI78" s="447"/>
      <c r="FJ78" s="447">
        <f>SUM(FJ69:FP77)</f>
        <v>0</v>
      </c>
      <c r="FK78" s="447"/>
      <c r="FL78" s="447"/>
      <c r="FM78" s="447"/>
      <c r="FN78" s="447"/>
      <c r="FO78" s="447"/>
      <c r="FP78" s="447"/>
      <c r="FQ78" s="447">
        <f>SUM(FQ69:FW77)</f>
        <v>0</v>
      </c>
      <c r="FR78" s="447"/>
      <c r="FS78" s="447"/>
      <c r="FT78" s="447"/>
      <c r="FU78" s="447"/>
      <c r="FV78" s="447"/>
      <c r="FW78" s="447"/>
      <c r="FX78" s="447">
        <f>SUM(FX69:GD77)</f>
        <v>0</v>
      </c>
      <c r="FY78" s="447"/>
      <c r="FZ78" s="447"/>
      <c r="GA78" s="447"/>
      <c r="GB78" s="447"/>
      <c r="GC78" s="447"/>
      <c r="GD78" s="447"/>
      <c r="GE78" s="447">
        <f>SUM(GE69:GK77)</f>
        <v>0</v>
      </c>
      <c r="GF78" s="447"/>
      <c r="GG78" s="447"/>
      <c r="GH78" s="447"/>
      <c r="GI78" s="447"/>
      <c r="GJ78" s="447"/>
      <c r="GK78" s="447"/>
      <c r="GL78" s="447">
        <f>SUM(GL69:GR77)</f>
        <v>0</v>
      </c>
      <c r="GM78" s="447"/>
      <c r="GN78" s="447"/>
      <c r="GO78" s="447"/>
      <c r="GP78" s="447"/>
      <c r="GQ78" s="447"/>
      <c r="GR78" s="447"/>
      <c r="GS78" s="447">
        <f>SUM(GS69:GY77)</f>
        <v>0</v>
      </c>
      <c r="GT78" s="447"/>
      <c r="GU78" s="447"/>
      <c r="GV78" s="447"/>
      <c r="GW78" s="447"/>
      <c r="GX78" s="447"/>
      <c r="GY78" s="447"/>
      <c r="GZ78" s="92"/>
      <c r="HA78" s="92"/>
      <c r="HB78" s="92"/>
    </row>
    <row r="79" spans="1:210" ht="12.75" customHeight="1" thickTop="1">
      <c r="A79" s="102"/>
      <c r="B79" s="77" t="s">
        <v>147</v>
      </c>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9"/>
      <c r="AQ79" s="441">
        <f>BB96</f>
        <v>0</v>
      </c>
      <c r="AR79" s="442"/>
      <c r="AS79" s="442"/>
      <c r="AT79" s="442"/>
      <c r="AU79" s="442"/>
      <c r="AV79" s="442"/>
      <c r="AW79" s="442"/>
      <c r="AX79" s="442"/>
      <c r="AY79" s="461"/>
      <c r="BA79" s="92"/>
      <c r="BB79" s="451">
        <v>0</v>
      </c>
      <c r="BC79" s="451"/>
      <c r="BD79" s="451"/>
      <c r="BE79" s="451"/>
      <c r="BF79" s="451"/>
      <c r="BG79" s="451"/>
      <c r="BH79" s="451"/>
      <c r="BI79" s="451">
        <v>0</v>
      </c>
      <c r="BJ79" s="451"/>
      <c r="BK79" s="451"/>
      <c r="BL79" s="451"/>
      <c r="BM79" s="451"/>
      <c r="BN79" s="451"/>
      <c r="BO79" s="451"/>
      <c r="BP79" s="451">
        <v>0</v>
      </c>
      <c r="BQ79" s="451"/>
      <c r="BR79" s="451"/>
      <c r="BS79" s="451"/>
      <c r="BT79" s="451"/>
      <c r="BU79" s="451"/>
      <c r="BV79" s="451"/>
      <c r="BW79" s="451">
        <v>0</v>
      </c>
      <c r="BX79" s="451"/>
      <c r="BY79" s="451"/>
      <c r="BZ79" s="451"/>
      <c r="CA79" s="451"/>
      <c r="CB79" s="451"/>
      <c r="CC79" s="451"/>
      <c r="CD79" s="451">
        <v>0</v>
      </c>
      <c r="CE79" s="451"/>
      <c r="CF79" s="451"/>
      <c r="CG79" s="451"/>
      <c r="CH79" s="451"/>
      <c r="CI79" s="451"/>
      <c r="CJ79" s="451"/>
      <c r="CK79" s="451">
        <v>0</v>
      </c>
      <c r="CL79" s="451"/>
      <c r="CM79" s="451"/>
      <c r="CN79" s="451"/>
      <c r="CO79" s="451"/>
      <c r="CP79" s="451"/>
      <c r="CQ79" s="451"/>
      <c r="CR79" s="483">
        <f t="shared" si="3"/>
        <v>0</v>
      </c>
      <c r="CS79" s="483"/>
      <c r="CT79" s="483"/>
      <c r="CU79" s="483"/>
      <c r="CV79" s="483"/>
      <c r="CW79" s="483"/>
      <c r="CX79" s="483"/>
      <c r="CY79" s="483"/>
      <c r="CZ79" s="92"/>
      <c r="DA79" s="116"/>
      <c r="DB79" s="519">
        <v>93</v>
      </c>
      <c r="DC79" s="520"/>
      <c r="DD79" s="520"/>
      <c r="DE79" s="520"/>
      <c r="DF79" s="520"/>
      <c r="DG79" s="520"/>
      <c r="DH79" s="520"/>
      <c r="DI79" s="520"/>
      <c r="DJ79" s="520"/>
      <c r="DK79" s="520"/>
      <c r="DL79" s="520"/>
      <c r="DM79" s="520"/>
      <c r="DN79" s="520"/>
      <c r="DO79" s="520"/>
      <c r="DP79" s="520"/>
      <c r="DQ79" s="520"/>
      <c r="DR79" s="520"/>
      <c r="DS79" s="520"/>
      <c r="DT79" s="520"/>
      <c r="DU79" s="520"/>
      <c r="DV79" s="520"/>
      <c r="DW79" s="521"/>
      <c r="DX79" s="569"/>
      <c r="DY79" s="569"/>
      <c r="DZ79" s="569"/>
      <c r="EA79" s="569"/>
      <c r="EB79" s="569"/>
      <c r="EC79" s="569"/>
      <c r="ED79" s="569"/>
      <c r="EE79" s="569"/>
      <c r="EF79" s="569"/>
      <c r="EG79" s="569"/>
      <c r="EH79" s="569"/>
      <c r="EI79" s="569"/>
      <c r="EJ79" s="569"/>
      <c r="EK79" s="569"/>
      <c r="EL79" s="569"/>
      <c r="EM79" s="569"/>
      <c r="EN79" s="569"/>
      <c r="EO79" s="569"/>
      <c r="EP79" s="569"/>
      <c r="EQ79" s="569"/>
      <c r="ER79" s="569"/>
      <c r="ES79" s="569"/>
      <c r="ET79" s="569"/>
      <c r="EU79" s="569"/>
      <c r="EV79" s="569"/>
      <c r="EW79" s="569"/>
      <c r="EX79" s="569"/>
      <c r="EY79" s="569"/>
      <c r="EZ79" s="116"/>
      <c r="FA79" s="92"/>
      <c r="FB79" s="569"/>
      <c r="FC79" s="569"/>
      <c r="FD79" s="569"/>
      <c r="FE79" s="569"/>
      <c r="FF79" s="569"/>
      <c r="FG79" s="569"/>
      <c r="FH79" s="569"/>
      <c r="FI79" s="569"/>
      <c r="FJ79" s="569"/>
      <c r="FK79" s="569"/>
      <c r="FL79" s="569"/>
      <c r="FM79" s="569"/>
      <c r="FN79" s="569"/>
      <c r="FO79" s="569"/>
      <c r="FP79" s="569"/>
      <c r="FQ79" s="569"/>
      <c r="FR79" s="569"/>
      <c r="FS79" s="569"/>
      <c r="FT79" s="569"/>
      <c r="FU79" s="569"/>
      <c r="FV79" s="569"/>
      <c r="FW79" s="569"/>
      <c r="FX79" s="569"/>
      <c r="FY79" s="569"/>
      <c r="FZ79" s="569"/>
      <c r="GA79" s="569"/>
      <c r="GB79" s="569"/>
      <c r="GC79" s="569"/>
      <c r="GD79" s="569"/>
      <c r="GE79" s="569"/>
      <c r="GF79" s="569"/>
      <c r="GG79" s="569"/>
      <c r="GH79" s="569"/>
      <c r="GI79" s="569"/>
      <c r="GJ79" s="569"/>
      <c r="GK79" s="569"/>
      <c r="GL79" s="569"/>
      <c r="GM79" s="569"/>
      <c r="GN79" s="569"/>
      <c r="GO79" s="569"/>
      <c r="GP79" s="569"/>
      <c r="GQ79" s="569"/>
      <c r="GR79" s="569"/>
      <c r="GS79" s="569"/>
      <c r="GT79" s="569"/>
      <c r="GU79" s="569"/>
      <c r="GV79" s="569"/>
      <c r="GW79" s="569"/>
      <c r="GX79" s="569"/>
      <c r="GY79" s="569"/>
      <c r="GZ79" s="92"/>
      <c r="HA79" s="92"/>
      <c r="HB79" s="92"/>
    </row>
    <row r="80" spans="1:210" ht="12.75" customHeight="1">
      <c r="A80" s="102"/>
      <c r="B80" s="81" t="s">
        <v>38</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3"/>
      <c r="AQ80" s="583">
        <v>0</v>
      </c>
      <c r="AR80" s="453"/>
      <c r="AS80" s="453"/>
      <c r="AT80" s="453"/>
      <c r="AU80" s="453"/>
      <c r="AV80" s="453"/>
      <c r="AW80" s="453"/>
      <c r="AX80" s="453"/>
      <c r="AY80" s="455"/>
      <c r="BA80" s="92"/>
      <c r="BB80" s="451">
        <v>0</v>
      </c>
      <c r="BC80" s="451"/>
      <c r="BD80" s="451"/>
      <c r="BE80" s="451"/>
      <c r="BF80" s="451"/>
      <c r="BG80" s="451"/>
      <c r="BH80" s="451"/>
      <c r="BI80" s="451">
        <v>0</v>
      </c>
      <c r="BJ80" s="451"/>
      <c r="BK80" s="451"/>
      <c r="BL80" s="451"/>
      <c r="BM80" s="451"/>
      <c r="BN80" s="451"/>
      <c r="BO80" s="451"/>
      <c r="BP80" s="451">
        <v>0</v>
      </c>
      <c r="BQ80" s="451"/>
      <c r="BR80" s="451"/>
      <c r="BS80" s="451"/>
      <c r="BT80" s="451"/>
      <c r="BU80" s="451"/>
      <c r="BV80" s="451"/>
      <c r="BW80" s="451">
        <v>0</v>
      </c>
      <c r="BX80" s="451"/>
      <c r="BY80" s="451"/>
      <c r="BZ80" s="451"/>
      <c r="CA80" s="451"/>
      <c r="CB80" s="451"/>
      <c r="CC80" s="451"/>
      <c r="CD80" s="451">
        <v>0</v>
      </c>
      <c r="CE80" s="451"/>
      <c r="CF80" s="451"/>
      <c r="CG80" s="451"/>
      <c r="CH80" s="451"/>
      <c r="CI80" s="451"/>
      <c r="CJ80" s="451"/>
      <c r="CK80" s="451">
        <v>0</v>
      </c>
      <c r="CL80" s="451"/>
      <c r="CM80" s="451"/>
      <c r="CN80" s="451"/>
      <c r="CO80" s="451"/>
      <c r="CP80" s="451"/>
      <c r="CQ80" s="451"/>
      <c r="CR80" s="479">
        <f t="shared" si="3"/>
        <v>0</v>
      </c>
      <c r="CS80" s="479"/>
      <c r="CT80" s="479"/>
      <c r="CU80" s="479"/>
      <c r="CV80" s="479"/>
      <c r="CW80" s="479"/>
      <c r="CX80" s="479"/>
      <c r="CY80" s="479"/>
      <c r="CZ80" s="92"/>
      <c r="DA80" s="116"/>
      <c r="DB80" s="448" t="s">
        <v>725</v>
      </c>
      <c r="DC80" s="449"/>
      <c r="DD80" s="449"/>
      <c r="DE80" s="449"/>
      <c r="DF80" s="449"/>
      <c r="DG80" s="449"/>
      <c r="DH80" s="449"/>
      <c r="DI80" s="449"/>
      <c r="DJ80" s="449"/>
      <c r="DK80" s="449"/>
      <c r="DL80" s="449"/>
      <c r="DM80" s="449"/>
      <c r="DN80" s="449"/>
      <c r="DO80" s="449"/>
      <c r="DP80" s="449"/>
      <c r="DQ80" s="449"/>
      <c r="DR80" s="449"/>
      <c r="DS80" s="449"/>
      <c r="DT80" s="449"/>
      <c r="DU80" s="449"/>
      <c r="DV80" s="449"/>
      <c r="DW80" s="450"/>
      <c r="DX80" s="451">
        <v>0</v>
      </c>
      <c r="DY80" s="451"/>
      <c r="DZ80" s="451"/>
      <c r="EA80" s="451"/>
      <c r="EB80" s="451"/>
      <c r="EC80" s="451"/>
      <c r="ED80" s="451"/>
      <c r="EE80" s="451">
        <v>0</v>
      </c>
      <c r="EF80" s="451"/>
      <c r="EG80" s="451"/>
      <c r="EH80" s="451"/>
      <c r="EI80" s="451"/>
      <c r="EJ80" s="451"/>
      <c r="EK80" s="451"/>
      <c r="EL80" s="479">
        <f t="shared" ref="EL80:EL87" si="8">DX80-EE80</f>
        <v>0</v>
      </c>
      <c r="EM80" s="479"/>
      <c r="EN80" s="479"/>
      <c r="EO80" s="479"/>
      <c r="EP80" s="479"/>
      <c r="EQ80" s="479"/>
      <c r="ER80" s="479"/>
      <c r="ES80" s="451">
        <v>0</v>
      </c>
      <c r="ET80" s="451"/>
      <c r="EU80" s="451"/>
      <c r="EV80" s="451"/>
      <c r="EW80" s="451"/>
      <c r="EX80" s="451"/>
      <c r="EY80" s="451"/>
      <c r="EZ80" s="92"/>
      <c r="FA80" s="92"/>
      <c r="FB80" s="451">
        <v>0</v>
      </c>
      <c r="FC80" s="451"/>
      <c r="FD80" s="451"/>
      <c r="FE80" s="451"/>
      <c r="FF80" s="451">
        <v>0</v>
      </c>
      <c r="FG80" s="451"/>
      <c r="FH80" s="451"/>
      <c r="FI80" s="451"/>
      <c r="FJ80" s="479">
        <f t="shared" ref="FJ80:FJ87" si="9">FB80-FF80+ES80+EL80+EE80-DX80</f>
        <v>0</v>
      </c>
      <c r="FK80" s="479"/>
      <c r="FL80" s="479"/>
      <c r="FM80" s="479"/>
      <c r="FN80" s="479"/>
      <c r="FO80" s="479"/>
      <c r="FP80" s="479"/>
      <c r="FQ80" s="451">
        <v>0</v>
      </c>
      <c r="FR80" s="451"/>
      <c r="FS80" s="451"/>
      <c r="FT80" s="451"/>
      <c r="FU80" s="451"/>
      <c r="FV80" s="451"/>
      <c r="FW80" s="451"/>
      <c r="FX80" s="451">
        <v>0</v>
      </c>
      <c r="FY80" s="451"/>
      <c r="FZ80" s="451"/>
      <c r="GA80" s="451"/>
      <c r="GB80" s="451"/>
      <c r="GC80" s="451"/>
      <c r="GD80" s="451"/>
      <c r="GE80" s="480">
        <f t="shared" ref="GE80:GE87" si="10">FJ80-FQ80-FX80</f>
        <v>0</v>
      </c>
      <c r="GF80" s="480"/>
      <c r="GG80" s="480"/>
      <c r="GH80" s="480"/>
      <c r="GI80" s="480"/>
      <c r="GJ80" s="480"/>
      <c r="GK80" s="480"/>
      <c r="GL80" s="451">
        <v>0</v>
      </c>
      <c r="GM80" s="451"/>
      <c r="GN80" s="451"/>
      <c r="GO80" s="451"/>
      <c r="GP80" s="451"/>
      <c r="GQ80" s="451"/>
      <c r="GR80" s="451"/>
      <c r="GS80" s="480">
        <f t="shared" ref="GS80:GS87" si="11">GL80</f>
        <v>0</v>
      </c>
      <c r="GT80" s="480"/>
      <c r="GU80" s="480"/>
      <c r="GV80" s="480"/>
      <c r="GW80" s="480"/>
      <c r="GX80" s="480"/>
      <c r="GY80" s="480"/>
      <c r="GZ80" s="92"/>
      <c r="HA80" s="92"/>
      <c r="HB80" s="92"/>
    </row>
    <row r="81" spans="1:210" ht="12.75" customHeight="1">
      <c r="A81" s="102"/>
      <c r="B81" s="81" t="s">
        <v>39</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3"/>
      <c r="AQ81" s="441">
        <f>FX103</f>
        <v>0</v>
      </c>
      <c r="AR81" s="442"/>
      <c r="AS81" s="442"/>
      <c r="AT81" s="442"/>
      <c r="AU81" s="442"/>
      <c r="AV81" s="442"/>
      <c r="AW81" s="442"/>
      <c r="AX81" s="442"/>
      <c r="AY81" s="461"/>
      <c r="BA81" s="92"/>
      <c r="BB81" s="451">
        <v>0</v>
      </c>
      <c r="BC81" s="451"/>
      <c r="BD81" s="451"/>
      <c r="BE81" s="451"/>
      <c r="BF81" s="451"/>
      <c r="BG81" s="451"/>
      <c r="BH81" s="451"/>
      <c r="BI81" s="451">
        <v>0</v>
      </c>
      <c r="BJ81" s="451"/>
      <c r="BK81" s="451"/>
      <c r="BL81" s="451"/>
      <c r="BM81" s="451"/>
      <c r="BN81" s="451"/>
      <c r="BO81" s="451"/>
      <c r="BP81" s="451">
        <v>0</v>
      </c>
      <c r="BQ81" s="451"/>
      <c r="BR81" s="451"/>
      <c r="BS81" s="451"/>
      <c r="BT81" s="451"/>
      <c r="BU81" s="451"/>
      <c r="BV81" s="451"/>
      <c r="BW81" s="451">
        <v>0</v>
      </c>
      <c r="BX81" s="451"/>
      <c r="BY81" s="451"/>
      <c r="BZ81" s="451"/>
      <c r="CA81" s="451"/>
      <c r="CB81" s="451"/>
      <c r="CC81" s="451"/>
      <c r="CD81" s="451">
        <v>0</v>
      </c>
      <c r="CE81" s="451"/>
      <c r="CF81" s="451"/>
      <c r="CG81" s="451"/>
      <c r="CH81" s="451"/>
      <c r="CI81" s="451"/>
      <c r="CJ81" s="451"/>
      <c r="CK81" s="451">
        <v>0</v>
      </c>
      <c r="CL81" s="451"/>
      <c r="CM81" s="451"/>
      <c r="CN81" s="451"/>
      <c r="CO81" s="451"/>
      <c r="CP81" s="451"/>
      <c r="CQ81" s="451"/>
      <c r="CR81" s="479">
        <f t="shared" si="3"/>
        <v>0</v>
      </c>
      <c r="CS81" s="479"/>
      <c r="CT81" s="479"/>
      <c r="CU81" s="479"/>
      <c r="CV81" s="479"/>
      <c r="CW81" s="479"/>
      <c r="CX81" s="479"/>
      <c r="CY81" s="479"/>
      <c r="CZ81" s="92"/>
      <c r="DA81" s="116"/>
      <c r="DB81" s="448" t="s">
        <v>726</v>
      </c>
      <c r="DC81" s="449"/>
      <c r="DD81" s="449"/>
      <c r="DE81" s="449"/>
      <c r="DF81" s="449"/>
      <c r="DG81" s="449"/>
      <c r="DH81" s="449"/>
      <c r="DI81" s="449"/>
      <c r="DJ81" s="449"/>
      <c r="DK81" s="449"/>
      <c r="DL81" s="449"/>
      <c r="DM81" s="449"/>
      <c r="DN81" s="449"/>
      <c r="DO81" s="449"/>
      <c r="DP81" s="449"/>
      <c r="DQ81" s="449"/>
      <c r="DR81" s="449"/>
      <c r="DS81" s="449"/>
      <c r="DT81" s="449"/>
      <c r="DU81" s="449"/>
      <c r="DV81" s="449"/>
      <c r="DW81" s="450"/>
      <c r="DX81" s="451">
        <v>0</v>
      </c>
      <c r="DY81" s="451"/>
      <c r="DZ81" s="451"/>
      <c r="EA81" s="451"/>
      <c r="EB81" s="451"/>
      <c r="EC81" s="451"/>
      <c r="ED81" s="451"/>
      <c r="EE81" s="451">
        <v>0</v>
      </c>
      <c r="EF81" s="451"/>
      <c r="EG81" s="451"/>
      <c r="EH81" s="451"/>
      <c r="EI81" s="451"/>
      <c r="EJ81" s="451"/>
      <c r="EK81" s="451"/>
      <c r="EL81" s="479">
        <f t="shared" si="8"/>
        <v>0</v>
      </c>
      <c r="EM81" s="479"/>
      <c r="EN81" s="479"/>
      <c r="EO81" s="479"/>
      <c r="EP81" s="479"/>
      <c r="EQ81" s="479"/>
      <c r="ER81" s="479"/>
      <c r="ES81" s="451">
        <v>0</v>
      </c>
      <c r="ET81" s="451"/>
      <c r="EU81" s="451"/>
      <c r="EV81" s="451"/>
      <c r="EW81" s="451"/>
      <c r="EX81" s="451"/>
      <c r="EY81" s="451"/>
      <c r="EZ81" s="92"/>
      <c r="FA81" s="92"/>
      <c r="FB81" s="451">
        <v>0</v>
      </c>
      <c r="FC81" s="451"/>
      <c r="FD81" s="451"/>
      <c r="FE81" s="451"/>
      <c r="FF81" s="451">
        <v>0</v>
      </c>
      <c r="FG81" s="451"/>
      <c r="FH81" s="451"/>
      <c r="FI81" s="451"/>
      <c r="FJ81" s="479">
        <f t="shared" si="9"/>
        <v>0</v>
      </c>
      <c r="FK81" s="479"/>
      <c r="FL81" s="479"/>
      <c r="FM81" s="479"/>
      <c r="FN81" s="479"/>
      <c r="FO81" s="479"/>
      <c r="FP81" s="479"/>
      <c r="FQ81" s="451">
        <v>0</v>
      </c>
      <c r="FR81" s="451"/>
      <c r="FS81" s="451"/>
      <c r="FT81" s="451"/>
      <c r="FU81" s="451"/>
      <c r="FV81" s="451"/>
      <c r="FW81" s="451"/>
      <c r="FX81" s="451">
        <v>0</v>
      </c>
      <c r="FY81" s="451"/>
      <c r="FZ81" s="451"/>
      <c r="GA81" s="451"/>
      <c r="GB81" s="451"/>
      <c r="GC81" s="451"/>
      <c r="GD81" s="451"/>
      <c r="GE81" s="480">
        <f t="shared" si="10"/>
        <v>0</v>
      </c>
      <c r="GF81" s="480"/>
      <c r="GG81" s="480"/>
      <c r="GH81" s="480"/>
      <c r="GI81" s="480"/>
      <c r="GJ81" s="480"/>
      <c r="GK81" s="480"/>
      <c r="GL81" s="451">
        <v>0</v>
      </c>
      <c r="GM81" s="451"/>
      <c r="GN81" s="451"/>
      <c r="GO81" s="451"/>
      <c r="GP81" s="451"/>
      <c r="GQ81" s="451"/>
      <c r="GR81" s="451"/>
      <c r="GS81" s="480">
        <f t="shared" si="11"/>
        <v>0</v>
      </c>
      <c r="GT81" s="480"/>
      <c r="GU81" s="480"/>
      <c r="GV81" s="480"/>
      <c r="GW81" s="480"/>
      <c r="GX81" s="480"/>
      <c r="GY81" s="480"/>
      <c r="GZ81" s="92"/>
      <c r="HA81" s="92"/>
      <c r="HB81" s="92"/>
    </row>
    <row r="82" spans="1:210" ht="12.75" customHeight="1">
      <c r="A82" s="102"/>
      <c r="B82" s="81" t="s">
        <v>148</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3"/>
      <c r="AQ82" s="441">
        <f>SUM(AQ79:AY81)</f>
        <v>0</v>
      </c>
      <c r="AR82" s="442"/>
      <c r="AS82" s="442"/>
      <c r="AT82" s="442"/>
      <c r="AU82" s="442"/>
      <c r="AV82" s="442"/>
      <c r="AW82" s="442"/>
      <c r="AX82" s="442"/>
      <c r="AY82" s="461"/>
      <c r="BA82" s="92"/>
      <c r="BB82" s="479">
        <f>SUM(BB79:BH81)</f>
        <v>0</v>
      </c>
      <c r="BC82" s="479"/>
      <c r="BD82" s="479"/>
      <c r="BE82" s="479"/>
      <c r="BF82" s="479"/>
      <c r="BG82" s="479"/>
      <c r="BH82" s="479"/>
      <c r="BI82" s="479">
        <f>SUM(BI79:BO81)</f>
        <v>0</v>
      </c>
      <c r="BJ82" s="479"/>
      <c r="BK82" s="479"/>
      <c r="BL82" s="479"/>
      <c r="BM82" s="479"/>
      <c r="BN82" s="479"/>
      <c r="BO82" s="479"/>
      <c r="BP82" s="479">
        <f>SUM(BP79:BV81)</f>
        <v>0</v>
      </c>
      <c r="BQ82" s="479"/>
      <c r="BR82" s="479"/>
      <c r="BS82" s="479"/>
      <c r="BT82" s="479"/>
      <c r="BU82" s="479"/>
      <c r="BV82" s="479"/>
      <c r="BW82" s="479">
        <f>SUM(BW79:CC81)</f>
        <v>0</v>
      </c>
      <c r="BX82" s="479"/>
      <c r="BY82" s="479"/>
      <c r="BZ82" s="479"/>
      <c r="CA82" s="479"/>
      <c r="CB82" s="479"/>
      <c r="CC82" s="479"/>
      <c r="CD82" s="479">
        <f>SUM(CD79:CJ81)</f>
        <v>0</v>
      </c>
      <c r="CE82" s="479"/>
      <c r="CF82" s="479"/>
      <c r="CG82" s="479"/>
      <c r="CH82" s="479"/>
      <c r="CI82" s="479"/>
      <c r="CJ82" s="479"/>
      <c r="CK82" s="479">
        <f>SUM(CK79:CQ81)</f>
        <v>0</v>
      </c>
      <c r="CL82" s="479"/>
      <c r="CM82" s="479"/>
      <c r="CN82" s="479"/>
      <c r="CO82" s="479"/>
      <c r="CP82" s="479"/>
      <c r="CQ82" s="479"/>
      <c r="CR82" s="479">
        <f t="shared" si="3"/>
        <v>0</v>
      </c>
      <c r="CS82" s="479"/>
      <c r="CT82" s="479"/>
      <c r="CU82" s="479"/>
      <c r="CV82" s="479"/>
      <c r="CW82" s="479"/>
      <c r="CX82" s="479"/>
      <c r="CY82" s="479"/>
      <c r="CZ82" s="92"/>
      <c r="DA82" s="116"/>
      <c r="DB82" s="448" t="s">
        <v>727</v>
      </c>
      <c r="DC82" s="449"/>
      <c r="DD82" s="449"/>
      <c r="DE82" s="449"/>
      <c r="DF82" s="449"/>
      <c r="DG82" s="449"/>
      <c r="DH82" s="449"/>
      <c r="DI82" s="449"/>
      <c r="DJ82" s="449"/>
      <c r="DK82" s="449"/>
      <c r="DL82" s="449"/>
      <c r="DM82" s="449"/>
      <c r="DN82" s="449"/>
      <c r="DO82" s="449"/>
      <c r="DP82" s="449"/>
      <c r="DQ82" s="449"/>
      <c r="DR82" s="449"/>
      <c r="DS82" s="449"/>
      <c r="DT82" s="449"/>
      <c r="DU82" s="449"/>
      <c r="DV82" s="449"/>
      <c r="DW82" s="450"/>
      <c r="DX82" s="451">
        <v>0</v>
      </c>
      <c r="DY82" s="451"/>
      <c r="DZ82" s="451"/>
      <c r="EA82" s="451"/>
      <c r="EB82" s="451"/>
      <c r="EC82" s="451"/>
      <c r="ED82" s="451"/>
      <c r="EE82" s="451">
        <v>0</v>
      </c>
      <c r="EF82" s="451"/>
      <c r="EG82" s="451"/>
      <c r="EH82" s="451"/>
      <c r="EI82" s="451"/>
      <c r="EJ82" s="451"/>
      <c r="EK82" s="451"/>
      <c r="EL82" s="479">
        <f t="shared" si="8"/>
        <v>0</v>
      </c>
      <c r="EM82" s="479"/>
      <c r="EN82" s="479"/>
      <c r="EO82" s="479"/>
      <c r="EP82" s="479"/>
      <c r="EQ82" s="479"/>
      <c r="ER82" s="479"/>
      <c r="ES82" s="451">
        <v>0</v>
      </c>
      <c r="ET82" s="451"/>
      <c r="EU82" s="451"/>
      <c r="EV82" s="451"/>
      <c r="EW82" s="451"/>
      <c r="EX82" s="451"/>
      <c r="EY82" s="451"/>
      <c r="EZ82" s="92"/>
      <c r="FA82" s="92"/>
      <c r="FB82" s="451">
        <v>0</v>
      </c>
      <c r="FC82" s="451"/>
      <c r="FD82" s="451"/>
      <c r="FE82" s="451"/>
      <c r="FF82" s="451">
        <v>0</v>
      </c>
      <c r="FG82" s="451"/>
      <c r="FH82" s="451"/>
      <c r="FI82" s="451"/>
      <c r="FJ82" s="479">
        <f t="shared" si="9"/>
        <v>0</v>
      </c>
      <c r="FK82" s="479"/>
      <c r="FL82" s="479"/>
      <c r="FM82" s="479"/>
      <c r="FN82" s="479"/>
      <c r="FO82" s="479"/>
      <c r="FP82" s="479"/>
      <c r="FQ82" s="451">
        <v>0</v>
      </c>
      <c r="FR82" s="451"/>
      <c r="FS82" s="451"/>
      <c r="FT82" s="451"/>
      <c r="FU82" s="451"/>
      <c r="FV82" s="451"/>
      <c r="FW82" s="451"/>
      <c r="FX82" s="451">
        <v>0</v>
      </c>
      <c r="FY82" s="451"/>
      <c r="FZ82" s="451"/>
      <c r="GA82" s="451"/>
      <c r="GB82" s="451"/>
      <c r="GC82" s="451"/>
      <c r="GD82" s="451"/>
      <c r="GE82" s="480">
        <f t="shared" si="10"/>
        <v>0</v>
      </c>
      <c r="GF82" s="480"/>
      <c r="GG82" s="480"/>
      <c r="GH82" s="480"/>
      <c r="GI82" s="480"/>
      <c r="GJ82" s="480"/>
      <c r="GK82" s="480"/>
      <c r="GL82" s="451">
        <v>0</v>
      </c>
      <c r="GM82" s="451"/>
      <c r="GN82" s="451"/>
      <c r="GO82" s="451"/>
      <c r="GP82" s="451"/>
      <c r="GQ82" s="451"/>
      <c r="GR82" s="451"/>
      <c r="GS82" s="480">
        <f t="shared" si="11"/>
        <v>0</v>
      </c>
      <c r="GT82" s="480"/>
      <c r="GU82" s="480"/>
      <c r="GV82" s="480"/>
      <c r="GW82" s="480"/>
      <c r="GX82" s="480"/>
      <c r="GY82" s="480"/>
      <c r="GZ82" s="92"/>
      <c r="HA82" s="92"/>
      <c r="HB82" s="92"/>
    </row>
    <row r="83" spans="1:210" ht="12.75" customHeight="1">
      <c r="A83" s="102"/>
      <c r="B83" s="81"/>
      <c r="C83" s="82"/>
      <c r="D83" s="82"/>
      <c r="E83" s="82"/>
      <c r="F83" s="82"/>
      <c r="G83" s="82" t="s">
        <v>149</v>
      </c>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3"/>
      <c r="AQ83" s="583">
        <v>0</v>
      </c>
      <c r="AR83" s="453"/>
      <c r="AS83" s="453"/>
      <c r="AT83" s="453"/>
      <c r="AU83" s="453"/>
      <c r="AV83" s="453"/>
      <c r="AW83" s="453"/>
      <c r="AX83" s="453"/>
      <c r="AY83" s="455"/>
      <c r="BA83" s="92"/>
      <c r="BB83" s="451">
        <v>0</v>
      </c>
      <c r="BC83" s="451"/>
      <c r="BD83" s="451"/>
      <c r="BE83" s="451"/>
      <c r="BF83" s="451"/>
      <c r="BG83" s="451"/>
      <c r="BH83" s="451"/>
      <c r="BI83" s="451">
        <v>0</v>
      </c>
      <c r="BJ83" s="451"/>
      <c r="BK83" s="451"/>
      <c r="BL83" s="451"/>
      <c r="BM83" s="451"/>
      <c r="BN83" s="451"/>
      <c r="BO83" s="451"/>
      <c r="BP83" s="451">
        <v>0</v>
      </c>
      <c r="BQ83" s="451"/>
      <c r="BR83" s="451"/>
      <c r="BS83" s="451"/>
      <c r="BT83" s="451"/>
      <c r="BU83" s="451"/>
      <c r="BV83" s="451"/>
      <c r="BW83" s="451">
        <v>0</v>
      </c>
      <c r="BX83" s="451"/>
      <c r="BY83" s="451"/>
      <c r="BZ83" s="451"/>
      <c r="CA83" s="451"/>
      <c r="CB83" s="451"/>
      <c r="CC83" s="451"/>
      <c r="CD83" s="451">
        <v>0</v>
      </c>
      <c r="CE83" s="451"/>
      <c r="CF83" s="451"/>
      <c r="CG83" s="451"/>
      <c r="CH83" s="451"/>
      <c r="CI83" s="451"/>
      <c r="CJ83" s="451"/>
      <c r="CK83" s="451">
        <v>0</v>
      </c>
      <c r="CL83" s="451"/>
      <c r="CM83" s="451"/>
      <c r="CN83" s="451"/>
      <c r="CO83" s="451"/>
      <c r="CP83" s="451"/>
      <c r="CQ83" s="451"/>
      <c r="CR83" s="479">
        <f t="shared" si="3"/>
        <v>0</v>
      </c>
      <c r="CS83" s="479"/>
      <c r="CT83" s="479"/>
      <c r="CU83" s="479"/>
      <c r="CV83" s="479"/>
      <c r="CW83" s="479"/>
      <c r="CX83" s="479"/>
      <c r="CY83" s="479"/>
      <c r="CZ83" s="92"/>
      <c r="DA83" s="116"/>
      <c r="DB83" s="522" t="s">
        <v>728</v>
      </c>
      <c r="DC83" s="523"/>
      <c r="DD83" s="523"/>
      <c r="DE83" s="523"/>
      <c r="DF83" s="523"/>
      <c r="DG83" s="523"/>
      <c r="DH83" s="523"/>
      <c r="DI83" s="523"/>
      <c r="DJ83" s="523"/>
      <c r="DK83" s="523"/>
      <c r="DL83" s="523"/>
      <c r="DM83" s="523"/>
      <c r="DN83" s="523"/>
      <c r="DO83" s="523"/>
      <c r="DP83" s="523"/>
      <c r="DQ83" s="523"/>
      <c r="DR83" s="523"/>
      <c r="DS83" s="523"/>
      <c r="DT83" s="523"/>
      <c r="DU83" s="523"/>
      <c r="DV83" s="523"/>
      <c r="DW83" s="524"/>
      <c r="DX83" s="451">
        <v>0</v>
      </c>
      <c r="DY83" s="451"/>
      <c r="DZ83" s="451"/>
      <c r="EA83" s="451"/>
      <c r="EB83" s="451"/>
      <c r="EC83" s="451"/>
      <c r="ED83" s="451"/>
      <c r="EE83" s="451">
        <v>0</v>
      </c>
      <c r="EF83" s="451"/>
      <c r="EG83" s="451"/>
      <c r="EH83" s="451"/>
      <c r="EI83" s="451"/>
      <c r="EJ83" s="451"/>
      <c r="EK83" s="451"/>
      <c r="EL83" s="479">
        <f t="shared" si="8"/>
        <v>0</v>
      </c>
      <c r="EM83" s="479"/>
      <c r="EN83" s="479"/>
      <c r="EO83" s="479"/>
      <c r="EP83" s="479"/>
      <c r="EQ83" s="479"/>
      <c r="ER83" s="479"/>
      <c r="ES83" s="451">
        <v>0</v>
      </c>
      <c r="ET83" s="451"/>
      <c r="EU83" s="451"/>
      <c r="EV83" s="451"/>
      <c r="EW83" s="451"/>
      <c r="EX83" s="451"/>
      <c r="EY83" s="451"/>
      <c r="EZ83" s="92"/>
      <c r="FA83" s="92"/>
      <c r="FB83" s="451">
        <v>0</v>
      </c>
      <c r="FC83" s="451"/>
      <c r="FD83" s="451"/>
      <c r="FE83" s="451"/>
      <c r="FF83" s="451">
        <v>0</v>
      </c>
      <c r="FG83" s="451"/>
      <c r="FH83" s="451"/>
      <c r="FI83" s="451"/>
      <c r="FJ83" s="479">
        <f t="shared" si="9"/>
        <v>0</v>
      </c>
      <c r="FK83" s="479"/>
      <c r="FL83" s="479"/>
      <c r="FM83" s="479"/>
      <c r="FN83" s="479"/>
      <c r="FO83" s="479"/>
      <c r="FP83" s="479"/>
      <c r="FQ83" s="451">
        <v>0</v>
      </c>
      <c r="FR83" s="451"/>
      <c r="FS83" s="451"/>
      <c r="FT83" s="451"/>
      <c r="FU83" s="451"/>
      <c r="FV83" s="451"/>
      <c r="FW83" s="451"/>
      <c r="FX83" s="451">
        <v>0</v>
      </c>
      <c r="FY83" s="451"/>
      <c r="FZ83" s="451"/>
      <c r="GA83" s="451"/>
      <c r="GB83" s="451"/>
      <c r="GC83" s="451"/>
      <c r="GD83" s="451"/>
      <c r="GE83" s="480">
        <f t="shared" si="10"/>
        <v>0</v>
      </c>
      <c r="GF83" s="480"/>
      <c r="GG83" s="480"/>
      <c r="GH83" s="480"/>
      <c r="GI83" s="480"/>
      <c r="GJ83" s="480"/>
      <c r="GK83" s="480"/>
      <c r="GL83" s="451">
        <v>0</v>
      </c>
      <c r="GM83" s="451"/>
      <c r="GN83" s="451"/>
      <c r="GO83" s="451"/>
      <c r="GP83" s="451"/>
      <c r="GQ83" s="451"/>
      <c r="GR83" s="451"/>
      <c r="GS83" s="480">
        <f t="shared" si="11"/>
        <v>0</v>
      </c>
      <c r="GT83" s="480"/>
      <c r="GU83" s="480"/>
      <c r="GV83" s="480"/>
      <c r="GW83" s="480"/>
      <c r="GX83" s="480"/>
      <c r="GY83" s="480"/>
      <c r="GZ83" s="92"/>
      <c r="HA83" s="92"/>
      <c r="HB83" s="92"/>
    </row>
    <row r="84" spans="1:210" ht="12.75" customHeight="1" thickBot="1">
      <c r="A84" s="102"/>
      <c r="B84" s="84" t="s">
        <v>150</v>
      </c>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6"/>
      <c r="AQ84" s="432">
        <f>AQ78-AQ82</f>
        <v>0</v>
      </c>
      <c r="AR84" s="433"/>
      <c r="AS84" s="433"/>
      <c r="AT84" s="433"/>
      <c r="AU84" s="433"/>
      <c r="AV84" s="433"/>
      <c r="AW84" s="433"/>
      <c r="AX84" s="433"/>
      <c r="AY84" s="491"/>
      <c r="BA84" s="92"/>
      <c r="BB84" s="447">
        <f>BB78-BB82</f>
        <v>0</v>
      </c>
      <c r="BC84" s="447"/>
      <c r="BD84" s="447"/>
      <c r="BE84" s="447"/>
      <c r="BF84" s="447"/>
      <c r="BG84" s="447"/>
      <c r="BH84" s="447"/>
      <c r="BI84" s="447">
        <f>BI78-BI82</f>
        <v>0</v>
      </c>
      <c r="BJ84" s="447"/>
      <c r="BK84" s="447"/>
      <c r="BL84" s="447"/>
      <c r="BM84" s="447"/>
      <c r="BN84" s="447"/>
      <c r="BO84" s="447"/>
      <c r="BP84" s="447">
        <f>BP78-BP82</f>
        <v>0</v>
      </c>
      <c r="BQ84" s="447"/>
      <c r="BR84" s="447"/>
      <c r="BS84" s="447"/>
      <c r="BT84" s="447"/>
      <c r="BU84" s="447"/>
      <c r="BV84" s="447"/>
      <c r="BW84" s="447">
        <f>BW78-BW82</f>
        <v>0</v>
      </c>
      <c r="BX84" s="447"/>
      <c r="BY84" s="447"/>
      <c r="BZ84" s="447"/>
      <c r="CA84" s="447"/>
      <c r="CB84" s="447"/>
      <c r="CC84" s="447"/>
      <c r="CD84" s="447">
        <f>CD78-CD82</f>
        <v>0</v>
      </c>
      <c r="CE84" s="447"/>
      <c r="CF84" s="447"/>
      <c r="CG84" s="447"/>
      <c r="CH84" s="447"/>
      <c r="CI84" s="447"/>
      <c r="CJ84" s="447"/>
      <c r="CK84" s="447">
        <f>CK78-CK82</f>
        <v>0</v>
      </c>
      <c r="CL84" s="447"/>
      <c r="CM84" s="447"/>
      <c r="CN84" s="447"/>
      <c r="CO84" s="447"/>
      <c r="CP84" s="447"/>
      <c r="CQ84" s="447"/>
      <c r="CR84" s="447">
        <f t="shared" si="3"/>
        <v>0</v>
      </c>
      <c r="CS84" s="447"/>
      <c r="CT84" s="447"/>
      <c r="CU84" s="447"/>
      <c r="CV84" s="447"/>
      <c r="CW84" s="447"/>
      <c r="CX84" s="447"/>
      <c r="CY84" s="447"/>
      <c r="CZ84" s="92"/>
      <c r="DA84" s="116"/>
      <c r="DB84" s="448" t="s">
        <v>729</v>
      </c>
      <c r="DC84" s="449"/>
      <c r="DD84" s="449"/>
      <c r="DE84" s="449"/>
      <c r="DF84" s="449"/>
      <c r="DG84" s="449"/>
      <c r="DH84" s="449"/>
      <c r="DI84" s="449"/>
      <c r="DJ84" s="449"/>
      <c r="DK84" s="449"/>
      <c r="DL84" s="449"/>
      <c r="DM84" s="449"/>
      <c r="DN84" s="449"/>
      <c r="DO84" s="449"/>
      <c r="DP84" s="449"/>
      <c r="DQ84" s="449"/>
      <c r="DR84" s="449"/>
      <c r="DS84" s="449"/>
      <c r="DT84" s="449"/>
      <c r="DU84" s="449"/>
      <c r="DV84" s="449"/>
      <c r="DW84" s="450"/>
      <c r="DX84" s="451">
        <v>0</v>
      </c>
      <c r="DY84" s="451"/>
      <c r="DZ84" s="451"/>
      <c r="EA84" s="451"/>
      <c r="EB84" s="451"/>
      <c r="EC84" s="451"/>
      <c r="ED84" s="451"/>
      <c r="EE84" s="451">
        <v>0</v>
      </c>
      <c r="EF84" s="451"/>
      <c r="EG84" s="451"/>
      <c r="EH84" s="451"/>
      <c r="EI84" s="451"/>
      <c r="EJ84" s="451"/>
      <c r="EK84" s="451"/>
      <c r="EL84" s="479">
        <f t="shared" si="8"/>
        <v>0</v>
      </c>
      <c r="EM84" s="479"/>
      <c r="EN84" s="479"/>
      <c r="EO84" s="479"/>
      <c r="EP84" s="479"/>
      <c r="EQ84" s="479"/>
      <c r="ER84" s="479"/>
      <c r="ES84" s="451">
        <v>0</v>
      </c>
      <c r="ET84" s="451"/>
      <c r="EU84" s="451"/>
      <c r="EV84" s="451"/>
      <c r="EW84" s="451"/>
      <c r="EX84" s="451"/>
      <c r="EY84" s="451"/>
      <c r="EZ84" s="92"/>
      <c r="FA84" s="92"/>
      <c r="FB84" s="451">
        <v>0</v>
      </c>
      <c r="FC84" s="451"/>
      <c r="FD84" s="451"/>
      <c r="FE84" s="451"/>
      <c r="FF84" s="451">
        <v>0</v>
      </c>
      <c r="FG84" s="451"/>
      <c r="FH84" s="451"/>
      <c r="FI84" s="451"/>
      <c r="FJ84" s="479">
        <f t="shared" si="9"/>
        <v>0</v>
      </c>
      <c r="FK84" s="479"/>
      <c r="FL84" s="479"/>
      <c r="FM84" s="479"/>
      <c r="FN84" s="479"/>
      <c r="FO84" s="479"/>
      <c r="FP84" s="479"/>
      <c r="FQ84" s="451">
        <v>0</v>
      </c>
      <c r="FR84" s="451"/>
      <c r="FS84" s="451"/>
      <c r="FT84" s="451"/>
      <c r="FU84" s="451"/>
      <c r="FV84" s="451"/>
      <c r="FW84" s="451"/>
      <c r="FX84" s="451">
        <v>0</v>
      </c>
      <c r="FY84" s="451"/>
      <c r="FZ84" s="451"/>
      <c r="GA84" s="451"/>
      <c r="GB84" s="451"/>
      <c r="GC84" s="451"/>
      <c r="GD84" s="451"/>
      <c r="GE84" s="480">
        <f t="shared" si="10"/>
        <v>0</v>
      </c>
      <c r="GF84" s="480"/>
      <c r="GG84" s="480"/>
      <c r="GH84" s="480"/>
      <c r="GI84" s="480"/>
      <c r="GJ84" s="480"/>
      <c r="GK84" s="480"/>
      <c r="GL84" s="451">
        <v>0</v>
      </c>
      <c r="GM84" s="451"/>
      <c r="GN84" s="451"/>
      <c r="GO84" s="451"/>
      <c r="GP84" s="451"/>
      <c r="GQ84" s="451"/>
      <c r="GR84" s="451"/>
      <c r="GS84" s="480">
        <f t="shared" si="11"/>
        <v>0</v>
      </c>
      <c r="GT84" s="480"/>
      <c r="GU84" s="480"/>
      <c r="GV84" s="480"/>
      <c r="GW84" s="480"/>
      <c r="GX84" s="480"/>
      <c r="GY84" s="480"/>
      <c r="GZ84" s="92"/>
      <c r="HA84" s="92"/>
      <c r="HB84" s="92"/>
    </row>
    <row r="85" spans="1:210" ht="12.75" customHeight="1" thickTop="1" thickBot="1">
      <c r="A85" s="10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116"/>
      <c r="DB85" s="448" t="s">
        <v>730</v>
      </c>
      <c r="DC85" s="449"/>
      <c r="DD85" s="449"/>
      <c r="DE85" s="449"/>
      <c r="DF85" s="449"/>
      <c r="DG85" s="449"/>
      <c r="DH85" s="449"/>
      <c r="DI85" s="449"/>
      <c r="DJ85" s="449"/>
      <c r="DK85" s="449"/>
      <c r="DL85" s="449"/>
      <c r="DM85" s="449"/>
      <c r="DN85" s="449"/>
      <c r="DO85" s="449"/>
      <c r="DP85" s="449"/>
      <c r="DQ85" s="449"/>
      <c r="DR85" s="449"/>
      <c r="DS85" s="449"/>
      <c r="DT85" s="449"/>
      <c r="DU85" s="449"/>
      <c r="DV85" s="449"/>
      <c r="DW85" s="450"/>
      <c r="DX85" s="451">
        <v>0</v>
      </c>
      <c r="DY85" s="451"/>
      <c r="DZ85" s="451"/>
      <c r="EA85" s="451"/>
      <c r="EB85" s="451"/>
      <c r="EC85" s="451"/>
      <c r="ED85" s="451"/>
      <c r="EE85" s="451">
        <v>0</v>
      </c>
      <c r="EF85" s="451"/>
      <c r="EG85" s="451"/>
      <c r="EH85" s="451"/>
      <c r="EI85" s="451"/>
      <c r="EJ85" s="451"/>
      <c r="EK85" s="451"/>
      <c r="EL85" s="479">
        <f t="shared" si="8"/>
        <v>0</v>
      </c>
      <c r="EM85" s="479"/>
      <c r="EN85" s="479"/>
      <c r="EO85" s="479"/>
      <c r="EP85" s="479"/>
      <c r="EQ85" s="479"/>
      <c r="ER85" s="479"/>
      <c r="ES85" s="451">
        <v>0</v>
      </c>
      <c r="ET85" s="451"/>
      <c r="EU85" s="451"/>
      <c r="EV85" s="451"/>
      <c r="EW85" s="451"/>
      <c r="EX85" s="451"/>
      <c r="EY85" s="451"/>
      <c r="EZ85" s="92"/>
      <c r="FA85" s="92"/>
      <c r="FB85" s="451">
        <v>0</v>
      </c>
      <c r="FC85" s="451"/>
      <c r="FD85" s="451"/>
      <c r="FE85" s="451"/>
      <c r="FF85" s="451">
        <v>0</v>
      </c>
      <c r="FG85" s="451"/>
      <c r="FH85" s="451"/>
      <c r="FI85" s="451"/>
      <c r="FJ85" s="479">
        <f t="shared" si="9"/>
        <v>0</v>
      </c>
      <c r="FK85" s="479"/>
      <c r="FL85" s="479"/>
      <c r="FM85" s="479"/>
      <c r="FN85" s="479"/>
      <c r="FO85" s="479"/>
      <c r="FP85" s="479"/>
      <c r="FQ85" s="451">
        <v>0</v>
      </c>
      <c r="FR85" s="451"/>
      <c r="FS85" s="451"/>
      <c r="FT85" s="451"/>
      <c r="FU85" s="451"/>
      <c r="FV85" s="451"/>
      <c r="FW85" s="451"/>
      <c r="FX85" s="451">
        <v>0</v>
      </c>
      <c r="FY85" s="451"/>
      <c r="FZ85" s="451"/>
      <c r="GA85" s="451"/>
      <c r="GB85" s="451"/>
      <c r="GC85" s="451"/>
      <c r="GD85" s="451"/>
      <c r="GE85" s="480">
        <f t="shared" si="10"/>
        <v>0</v>
      </c>
      <c r="GF85" s="480"/>
      <c r="GG85" s="480"/>
      <c r="GH85" s="480"/>
      <c r="GI85" s="480"/>
      <c r="GJ85" s="480"/>
      <c r="GK85" s="480"/>
      <c r="GL85" s="451">
        <v>0</v>
      </c>
      <c r="GM85" s="451"/>
      <c r="GN85" s="451"/>
      <c r="GO85" s="451"/>
      <c r="GP85" s="451"/>
      <c r="GQ85" s="451"/>
      <c r="GR85" s="451"/>
      <c r="GS85" s="480">
        <f t="shared" si="11"/>
        <v>0</v>
      </c>
      <c r="GT85" s="480"/>
      <c r="GU85" s="480"/>
      <c r="GV85" s="480"/>
      <c r="GW85" s="480"/>
      <c r="GX85" s="480"/>
      <c r="GY85" s="480"/>
      <c r="GZ85" s="92"/>
      <c r="HA85" s="92"/>
      <c r="HB85" s="92"/>
    </row>
    <row r="86" spans="1:210" ht="12.75" customHeight="1" thickTop="1" thickBot="1">
      <c r="A86" s="102"/>
      <c r="B86" s="71" t="s">
        <v>151</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3"/>
      <c r="BB86" s="71" t="s">
        <v>169</v>
      </c>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3"/>
      <c r="CZ86" s="92"/>
      <c r="DA86" s="116"/>
      <c r="DB86" s="448" t="s">
        <v>731</v>
      </c>
      <c r="DC86" s="449"/>
      <c r="DD86" s="449"/>
      <c r="DE86" s="449"/>
      <c r="DF86" s="449"/>
      <c r="DG86" s="449"/>
      <c r="DH86" s="449"/>
      <c r="DI86" s="449"/>
      <c r="DJ86" s="449"/>
      <c r="DK86" s="449"/>
      <c r="DL86" s="449"/>
      <c r="DM86" s="449"/>
      <c r="DN86" s="449"/>
      <c r="DO86" s="449"/>
      <c r="DP86" s="449"/>
      <c r="DQ86" s="449"/>
      <c r="DR86" s="449"/>
      <c r="DS86" s="449"/>
      <c r="DT86" s="449"/>
      <c r="DU86" s="449"/>
      <c r="DV86" s="449"/>
      <c r="DW86" s="450"/>
      <c r="DX86" s="451">
        <v>0</v>
      </c>
      <c r="DY86" s="451"/>
      <c r="DZ86" s="451"/>
      <c r="EA86" s="451"/>
      <c r="EB86" s="451"/>
      <c r="EC86" s="451"/>
      <c r="ED86" s="451"/>
      <c r="EE86" s="451">
        <v>0</v>
      </c>
      <c r="EF86" s="451"/>
      <c r="EG86" s="451"/>
      <c r="EH86" s="451"/>
      <c r="EI86" s="451"/>
      <c r="EJ86" s="451"/>
      <c r="EK86" s="451"/>
      <c r="EL86" s="479">
        <f t="shared" si="8"/>
        <v>0</v>
      </c>
      <c r="EM86" s="479"/>
      <c r="EN86" s="479"/>
      <c r="EO86" s="479"/>
      <c r="EP86" s="479"/>
      <c r="EQ86" s="479"/>
      <c r="ER86" s="479"/>
      <c r="ES86" s="451">
        <v>0</v>
      </c>
      <c r="ET86" s="451"/>
      <c r="EU86" s="451"/>
      <c r="EV86" s="451"/>
      <c r="EW86" s="451"/>
      <c r="EX86" s="451"/>
      <c r="EY86" s="451"/>
      <c r="EZ86" s="92"/>
      <c r="FA86" s="92"/>
      <c r="FB86" s="451">
        <v>0</v>
      </c>
      <c r="FC86" s="451"/>
      <c r="FD86" s="451"/>
      <c r="FE86" s="451"/>
      <c r="FF86" s="451">
        <v>0</v>
      </c>
      <c r="FG86" s="451"/>
      <c r="FH86" s="451"/>
      <c r="FI86" s="451"/>
      <c r="FJ86" s="479">
        <f t="shared" si="9"/>
        <v>0</v>
      </c>
      <c r="FK86" s="479"/>
      <c r="FL86" s="479"/>
      <c r="FM86" s="479"/>
      <c r="FN86" s="479"/>
      <c r="FO86" s="479"/>
      <c r="FP86" s="479"/>
      <c r="FQ86" s="451">
        <v>0</v>
      </c>
      <c r="FR86" s="451"/>
      <c r="FS86" s="451"/>
      <c r="FT86" s="451"/>
      <c r="FU86" s="451"/>
      <c r="FV86" s="451"/>
      <c r="FW86" s="451"/>
      <c r="FX86" s="451">
        <v>0</v>
      </c>
      <c r="FY86" s="451"/>
      <c r="FZ86" s="451"/>
      <c r="GA86" s="451"/>
      <c r="GB86" s="451"/>
      <c r="GC86" s="451"/>
      <c r="GD86" s="451"/>
      <c r="GE86" s="480">
        <f t="shared" si="10"/>
        <v>0</v>
      </c>
      <c r="GF86" s="480"/>
      <c r="GG86" s="480"/>
      <c r="GH86" s="480"/>
      <c r="GI86" s="480"/>
      <c r="GJ86" s="480"/>
      <c r="GK86" s="480"/>
      <c r="GL86" s="451">
        <v>0</v>
      </c>
      <c r="GM86" s="451"/>
      <c r="GN86" s="451"/>
      <c r="GO86" s="451"/>
      <c r="GP86" s="451"/>
      <c r="GQ86" s="451"/>
      <c r="GR86" s="451"/>
      <c r="GS86" s="480">
        <f t="shared" si="11"/>
        <v>0</v>
      </c>
      <c r="GT86" s="480"/>
      <c r="GU86" s="480"/>
      <c r="GV86" s="480"/>
      <c r="GW86" s="480"/>
      <c r="GX86" s="480"/>
      <c r="GY86" s="480"/>
      <c r="GZ86" s="92"/>
      <c r="HA86" s="92"/>
      <c r="HB86" s="92"/>
    </row>
    <row r="87" spans="1:210" ht="12.75" customHeight="1" thickTop="1" thickBot="1">
      <c r="A87" s="102"/>
      <c r="B87" s="71" t="s">
        <v>134</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581" t="s">
        <v>152</v>
      </c>
      <c r="AR87" s="581"/>
      <c r="AS87" s="581"/>
      <c r="AT87" s="581"/>
      <c r="AU87" s="581"/>
      <c r="AV87" s="581"/>
      <c r="AW87" s="581"/>
      <c r="AX87" s="581"/>
      <c r="AY87" s="582"/>
      <c r="BB87" s="592" t="str">
        <f>Help!C18&amp;"-"&amp;Help!C18+1</f>
        <v>2011-2012</v>
      </c>
      <c r="BC87" s="581"/>
      <c r="BD87" s="581"/>
      <c r="BE87" s="581"/>
      <c r="BF87" s="581"/>
      <c r="BG87" s="581"/>
      <c r="BH87" s="581"/>
      <c r="BI87" s="581" t="str">
        <f>(Help!C18-1)&amp;"-"&amp;(Help!C18-0)</f>
        <v>2010-2011</v>
      </c>
      <c r="BJ87" s="581"/>
      <c r="BK87" s="581"/>
      <c r="BL87" s="581"/>
      <c r="BM87" s="581"/>
      <c r="BN87" s="581"/>
      <c r="BO87" s="581"/>
      <c r="BP87" s="581" t="str">
        <f>(Help!C18-2)&amp;"-"&amp;(Help!C18-1)</f>
        <v>2009-2010</v>
      </c>
      <c r="BQ87" s="581"/>
      <c r="BR87" s="581"/>
      <c r="BS87" s="581"/>
      <c r="BT87" s="581"/>
      <c r="BU87" s="581"/>
      <c r="BV87" s="581"/>
      <c r="BW87" s="581" t="str">
        <f>(Help!C18-3)&amp;"-"&amp;(Help!C18-2)</f>
        <v>2008-2009</v>
      </c>
      <c r="BX87" s="581"/>
      <c r="BY87" s="581"/>
      <c r="BZ87" s="581"/>
      <c r="CA87" s="581"/>
      <c r="CB87" s="581"/>
      <c r="CC87" s="581"/>
      <c r="CD87" s="581" t="str">
        <f>(Help!C18-4)&amp;"-"&amp;(Help!C18-3)</f>
        <v>2007-2008</v>
      </c>
      <c r="CE87" s="581"/>
      <c r="CF87" s="581"/>
      <c r="CG87" s="581"/>
      <c r="CH87" s="581"/>
      <c r="CI87" s="581"/>
      <c r="CJ87" s="581"/>
      <c r="CK87" s="581" t="str">
        <f>(Help!C18-5)&amp;"-"&amp;(Help!C18-4)</f>
        <v>2006-2007</v>
      </c>
      <c r="CL87" s="581"/>
      <c r="CM87" s="581"/>
      <c r="CN87" s="581"/>
      <c r="CO87" s="581"/>
      <c r="CP87" s="581"/>
      <c r="CQ87" s="581"/>
      <c r="CR87" s="581" t="str">
        <f>(Help!C18-6)&amp;"-"&amp;(Help!C18-5)</f>
        <v>2005-2006</v>
      </c>
      <c r="CS87" s="581"/>
      <c r="CT87" s="581"/>
      <c r="CU87" s="581"/>
      <c r="CV87" s="581"/>
      <c r="CW87" s="581"/>
      <c r="CX87" s="581"/>
      <c r="CY87" s="582"/>
      <c r="CZ87" s="92"/>
      <c r="DA87" s="116"/>
      <c r="DB87" s="522" t="s">
        <v>732</v>
      </c>
      <c r="DC87" s="523"/>
      <c r="DD87" s="523"/>
      <c r="DE87" s="523"/>
      <c r="DF87" s="523"/>
      <c r="DG87" s="523"/>
      <c r="DH87" s="523"/>
      <c r="DI87" s="523"/>
      <c r="DJ87" s="523"/>
      <c r="DK87" s="523"/>
      <c r="DL87" s="523"/>
      <c r="DM87" s="523"/>
      <c r="DN87" s="523"/>
      <c r="DO87" s="523"/>
      <c r="DP87" s="523"/>
      <c r="DQ87" s="523"/>
      <c r="DR87" s="523"/>
      <c r="DS87" s="523"/>
      <c r="DT87" s="523"/>
      <c r="DU87" s="523"/>
      <c r="DV87" s="523"/>
      <c r="DW87" s="524"/>
      <c r="DX87" s="451">
        <v>0</v>
      </c>
      <c r="DY87" s="451"/>
      <c r="DZ87" s="451"/>
      <c r="EA87" s="451"/>
      <c r="EB87" s="451"/>
      <c r="EC87" s="451"/>
      <c r="ED87" s="451"/>
      <c r="EE87" s="451">
        <v>0</v>
      </c>
      <c r="EF87" s="451"/>
      <c r="EG87" s="451"/>
      <c r="EH87" s="451"/>
      <c r="EI87" s="451"/>
      <c r="EJ87" s="451"/>
      <c r="EK87" s="451"/>
      <c r="EL87" s="479">
        <f t="shared" si="8"/>
        <v>0</v>
      </c>
      <c r="EM87" s="479"/>
      <c r="EN87" s="479"/>
      <c r="EO87" s="479"/>
      <c r="EP87" s="479"/>
      <c r="EQ87" s="479"/>
      <c r="ER87" s="479"/>
      <c r="ES87" s="451">
        <v>0</v>
      </c>
      <c r="ET87" s="451"/>
      <c r="EU87" s="451"/>
      <c r="EV87" s="451"/>
      <c r="EW87" s="451"/>
      <c r="EX87" s="451"/>
      <c r="EY87" s="451"/>
      <c r="EZ87" s="92"/>
      <c r="FA87" s="92"/>
      <c r="FB87" s="451">
        <v>0</v>
      </c>
      <c r="FC87" s="451"/>
      <c r="FD87" s="451"/>
      <c r="FE87" s="451"/>
      <c r="FF87" s="451">
        <v>0</v>
      </c>
      <c r="FG87" s="451"/>
      <c r="FH87" s="451"/>
      <c r="FI87" s="451"/>
      <c r="FJ87" s="479">
        <f t="shared" si="9"/>
        <v>0</v>
      </c>
      <c r="FK87" s="479"/>
      <c r="FL87" s="479"/>
      <c r="FM87" s="479"/>
      <c r="FN87" s="479"/>
      <c r="FO87" s="479"/>
      <c r="FP87" s="479"/>
      <c r="FQ87" s="451">
        <v>0</v>
      </c>
      <c r="FR87" s="451"/>
      <c r="FS87" s="451"/>
      <c r="FT87" s="451"/>
      <c r="FU87" s="451"/>
      <c r="FV87" s="451"/>
      <c r="FW87" s="451"/>
      <c r="FX87" s="451">
        <v>0</v>
      </c>
      <c r="FY87" s="451"/>
      <c r="FZ87" s="451"/>
      <c r="GA87" s="451"/>
      <c r="GB87" s="451"/>
      <c r="GC87" s="451"/>
      <c r="GD87" s="451"/>
      <c r="GE87" s="480">
        <f t="shared" si="10"/>
        <v>0</v>
      </c>
      <c r="GF87" s="480"/>
      <c r="GG87" s="480"/>
      <c r="GH87" s="480"/>
      <c r="GI87" s="480"/>
      <c r="GJ87" s="480"/>
      <c r="GK87" s="480"/>
      <c r="GL87" s="451">
        <v>0</v>
      </c>
      <c r="GM87" s="451"/>
      <c r="GN87" s="451"/>
      <c r="GO87" s="451"/>
      <c r="GP87" s="451"/>
      <c r="GQ87" s="451"/>
      <c r="GR87" s="451"/>
      <c r="GS87" s="480">
        <f t="shared" si="11"/>
        <v>0</v>
      </c>
      <c r="GT87" s="480"/>
      <c r="GU87" s="480"/>
      <c r="GV87" s="480"/>
      <c r="GW87" s="480"/>
      <c r="GX87" s="480"/>
      <c r="GY87" s="480"/>
      <c r="GZ87" s="92"/>
      <c r="HA87" s="92"/>
      <c r="HB87" s="92"/>
    </row>
    <row r="88" spans="1:210" ht="12.75" customHeight="1" thickTop="1" thickBot="1">
      <c r="A88" s="102"/>
      <c r="B88" s="77" t="str">
        <f>"Warrants Outstanding 6-30-"&amp;Help!C18&amp;" of Year in Caption"</f>
        <v>Warrants Outstanding 6-30-2011 of Year in Caption</v>
      </c>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466">
        <f>SUM(BB88:CY88)</f>
        <v>0</v>
      </c>
      <c r="AR88" s="467"/>
      <c r="AS88" s="467"/>
      <c r="AT88" s="467"/>
      <c r="AU88" s="467"/>
      <c r="AV88" s="467"/>
      <c r="AW88" s="467"/>
      <c r="AX88" s="467"/>
      <c r="AY88" s="470"/>
      <c r="BB88" s="563">
        <v>0</v>
      </c>
      <c r="BC88" s="563"/>
      <c r="BD88" s="563"/>
      <c r="BE88" s="563"/>
      <c r="BF88" s="563"/>
      <c r="BG88" s="563"/>
      <c r="BH88" s="563"/>
      <c r="BI88" s="563">
        <v>0</v>
      </c>
      <c r="BJ88" s="563"/>
      <c r="BK88" s="563"/>
      <c r="BL88" s="563"/>
      <c r="BM88" s="563"/>
      <c r="BN88" s="563"/>
      <c r="BO88" s="563"/>
      <c r="BP88" s="451">
        <v>0</v>
      </c>
      <c r="BQ88" s="451"/>
      <c r="BR88" s="451"/>
      <c r="BS88" s="451"/>
      <c r="BT88" s="451"/>
      <c r="BU88" s="451"/>
      <c r="BV88" s="451"/>
      <c r="BW88" s="451">
        <v>0</v>
      </c>
      <c r="BX88" s="451"/>
      <c r="BY88" s="451"/>
      <c r="BZ88" s="451"/>
      <c r="CA88" s="451"/>
      <c r="CB88" s="451"/>
      <c r="CC88" s="451"/>
      <c r="CD88" s="451">
        <v>0</v>
      </c>
      <c r="CE88" s="451"/>
      <c r="CF88" s="451"/>
      <c r="CG88" s="451"/>
      <c r="CH88" s="451"/>
      <c r="CI88" s="451"/>
      <c r="CJ88" s="451"/>
      <c r="CK88" s="451">
        <v>0</v>
      </c>
      <c r="CL88" s="451"/>
      <c r="CM88" s="451"/>
      <c r="CN88" s="451"/>
      <c r="CO88" s="451"/>
      <c r="CP88" s="451"/>
      <c r="CQ88" s="451"/>
      <c r="CR88" s="451">
        <v>0</v>
      </c>
      <c r="CS88" s="451"/>
      <c r="CT88" s="451"/>
      <c r="CU88" s="451"/>
      <c r="CV88" s="451"/>
      <c r="CW88" s="451"/>
      <c r="CX88" s="451"/>
      <c r="CY88" s="451"/>
      <c r="CZ88" s="92"/>
      <c r="DA88" s="116"/>
      <c r="DB88" s="516" t="s">
        <v>724</v>
      </c>
      <c r="DC88" s="517"/>
      <c r="DD88" s="517"/>
      <c r="DE88" s="517"/>
      <c r="DF88" s="517"/>
      <c r="DG88" s="517"/>
      <c r="DH88" s="517"/>
      <c r="DI88" s="517"/>
      <c r="DJ88" s="517"/>
      <c r="DK88" s="517"/>
      <c r="DL88" s="517"/>
      <c r="DM88" s="517"/>
      <c r="DN88" s="517"/>
      <c r="DO88" s="517"/>
      <c r="DP88" s="517"/>
      <c r="DQ88" s="517"/>
      <c r="DR88" s="517"/>
      <c r="DS88" s="517"/>
      <c r="DT88" s="517"/>
      <c r="DU88" s="517"/>
      <c r="DV88" s="517"/>
      <c r="DW88" s="518"/>
      <c r="DX88" s="447">
        <f>SUM(DX80:ED87)</f>
        <v>0</v>
      </c>
      <c r="DY88" s="447"/>
      <c r="DZ88" s="447"/>
      <c r="EA88" s="447"/>
      <c r="EB88" s="447"/>
      <c r="EC88" s="447"/>
      <c r="ED88" s="447"/>
      <c r="EE88" s="447">
        <f>SUM(EE80:EK87)</f>
        <v>0</v>
      </c>
      <c r="EF88" s="447"/>
      <c r="EG88" s="447"/>
      <c r="EH88" s="447"/>
      <c r="EI88" s="447"/>
      <c r="EJ88" s="447"/>
      <c r="EK88" s="447"/>
      <c r="EL88" s="447">
        <f>SUM(EL80:ER87)</f>
        <v>0</v>
      </c>
      <c r="EM88" s="447"/>
      <c r="EN88" s="447"/>
      <c r="EO88" s="447"/>
      <c r="EP88" s="447"/>
      <c r="EQ88" s="447"/>
      <c r="ER88" s="447"/>
      <c r="ES88" s="447">
        <f>SUM(ES80:EY87)</f>
        <v>0</v>
      </c>
      <c r="ET88" s="447"/>
      <c r="EU88" s="447"/>
      <c r="EV88" s="447"/>
      <c r="EW88" s="447"/>
      <c r="EX88" s="447"/>
      <c r="EY88" s="447"/>
      <c r="EZ88" s="116"/>
      <c r="FA88" s="92"/>
      <c r="FB88" s="447">
        <f>SUM(FB80:FE87)</f>
        <v>0</v>
      </c>
      <c r="FC88" s="447"/>
      <c r="FD88" s="447"/>
      <c r="FE88" s="447"/>
      <c r="FF88" s="447">
        <f>SUM(FF80:FI87)</f>
        <v>0</v>
      </c>
      <c r="FG88" s="447"/>
      <c r="FH88" s="447"/>
      <c r="FI88" s="447"/>
      <c r="FJ88" s="447">
        <f>SUM(FJ80:FP87)</f>
        <v>0</v>
      </c>
      <c r="FK88" s="447"/>
      <c r="FL88" s="447"/>
      <c r="FM88" s="447"/>
      <c r="FN88" s="447"/>
      <c r="FO88" s="447"/>
      <c r="FP88" s="447"/>
      <c r="FQ88" s="447">
        <f>SUM(FQ80:FW87)</f>
        <v>0</v>
      </c>
      <c r="FR88" s="447"/>
      <c r="FS88" s="447"/>
      <c r="FT88" s="447"/>
      <c r="FU88" s="447"/>
      <c r="FV88" s="447"/>
      <c r="FW88" s="447"/>
      <c r="FX88" s="447">
        <f>SUM(FX80:GD87)</f>
        <v>0</v>
      </c>
      <c r="FY88" s="447"/>
      <c r="FZ88" s="447"/>
      <c r="GA88" s="447"/>
      <c r="GB88" s="447"/>
      <c r="GC88" s="447"/>
      <c r="GD88" s="447"/>
      <c r="GE88" s="447">
        <f>SUM(GE80:GK87)</f>
        <v>0</v>
      </c>
      <c r="GF88" s="447"/>
      <c r="GG88" s="447"/>
      <c r="GH88" s="447"/>
      <c r="GI88" s="447"/>
      <c r="GJ88" s="447"/>
      <c r="GK88" s="447"/>
      <c r="GL88" s="447">
        <f>SUM(GL80:GR87)</f>
        <v>0</v>
      </c>
      <c r="GM88" s="447"/>
      <c r="GN88" s="447"/>
      <c r="GO88" s="447"/>
      <c r="GP88" s="447"/>
      <c r="GQ88" s="447"/>
      <c r="GR88" s="447"/>
      <c r="GS88" s="447">
        <f>SUM(GS80:GY87)</f>
        <v>0</v>
      </c>
      <c r="GT88" s="447"/>
      <c r="GU88" s="447"/>
      <c r="GV88" s="447"/>
      <c r="GW88" s="447"/>
      <c r="GX88" s="447"/>
      <c r="GY88" s="447"/>
      <c r="GZ88" s="92"/>
      <c r="HA88" s="92"/>
      <c r="HB88" s="92"/>
    </row>
    <row r="89" spans="1:210" ht="12.75" customHeight="1" thickTop="1">
      <c r="A89" s="102"/>
      <c r="B89" s="81" t="s">
        <v>153</v>
      </c>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441">
        <f t="shared" ref="AQ89:AQ96" si="12">SUM(BB89:CY89)</f>
        <v>0</v>
      </c>
      <c r="AR89" s="442"/>
      <c r="AS89" s="442"/>
      <c r="AT89" s="442"/>
      <c r="AU89" s="442"/>
      <c r="AV89" s="442"/>
      <c r="AW89" s="442"/>
      <c r="AX89" s="442"/>
      <c r="AY89" s="461"/>
      <c r="BB89" s="451">
        <v>0</v>
      </c>
      <c r="BC89" s="451"/>
      <c r="BD89" s="451"/>
      <c r="BE89" s="451"/>
      <c r="BF89" s="451"/>
      <c r="BG89" s="451"/>
      <c r="BH89" s="451"/>
      <c r="BI89" s="451">
        <v>0</v>
      </c>
      <c r="BJ89" s="451"/>
      <c r="BK89" s="451"/>
      <c r="BL89" s="451"/>
      <c r="BM89" s="451"/>
      <c r="BN89" s="451"/>
      <c r="BO89" s="451"/>
      <c r="BP89" s="451">
        <v>0</v>
      </c>
      <c r="BQ89" s="451"/>
      <c r="BR89" s="451"/>
      <c r="BS89" s="451"/>
      <c r="BT89" s="451"/>
      <c r="BU89" s="451"/>
      <c r="BV89" s="451"/>
      <c r="BW89" s="451">
        <v>0</v>
      </c>
      <c r="BX89" s="451"/>
      <c r="BY89" s="451"/>
      <c r="BZ89" s="451"/>
      <c r="CA89" s="451"/>
      <c r="CB89" s="451"/>
      <c r="CC89" s="451"/>
      <c r="CD89" s="451">
        <v>0</v>
      </c>
      <c r="CE89" s="451"/>
      <c r="CF89" s="451"/>
      <c r="CG89" s="451"/>
      <c r="CH89" s="451"/>
      <c r="CI89" s="451"/>
      <c r="CJ89" s="451"/>
      <c r="CK89" s="451">
        <v>0</v>
      </c>
      <c r="CL89" s="451"/>
      <c r="CM89" s="451"/>
      <c r="CN89" s="451"/>
      <c r="CO89" s="451"/>
      <c r="CP89" s="451"/>
      <c r="CQ89" s="451"/>
      <c r="CR89" s="451">
        <v>0</v>
      </c>
      <c r="CS89" s="451"/>
      <c r="CT89" s="451"/>
      <c r="CU89" s="451"/>
      <c r="CV89" s="451"/>
      <c r="CW89" s="451"/>
      <c r="CX89" s="451"/>
      <c r="CY89" s="451"/>
      <c r="CZ89" s="92"/>
      <c r="DA89" s="116"/>
      <c r="DB89" s="519">
        <v>94</v>
      </c>
      <c r="DC89" s="520"/>
      <c r="DD89" s="520"/>
      <c r="DE89" s="520"/>
      <c r="DF89" s="520"/>
      <c r="DG89" s="520"/>
      <c r="DH89" s="520"/>
      <c r="DI89" s="520"/>
      <c r="DJ89" s="520"/>
      <c r="DK89" s="520"/>
      <c r="DL89" s="520"/>
      <c r="DM89" s="520"/>
      <c r="DN89" s="520"/>
      <c r="DO89" s="520"/>
      <c r="DP89" s="520"/>
      <c r="DQ89" s="520"/>
      <c r="DR89" s="520"/>
      <c r="DS89" s="520"/>
      <c r="DT89" s="520"/>
      <c r="DU89" s="520"/>
      <c r="DV89" s="520"/>
      <c r="DW89" s="521"/>
      <c r="DX89" s="483"/>
      <c r="DY89" s="483"/>
      <c r="DZ89" s="483"/>
      <c r="EA89" s="483"/>
      <c r="EB89" s="483"/>
      <c r="EC89" s="483"/>
      <c r="ED89" s="483"/>
      <c r="EE89" s="569"/>
      <c r="EF89" s="569"/>
      <c r="EG89" s="569"/>
      <c r="EH89" s="569"/>
      <c r="EI89" s="569"/>
      <c r="EJ89" s="569"/>
      <c r="EK89" s="569"/>
      <c r="EL89" s="569"/>
      <c r="EM89" s="569"/>
      <c r="EN89" s="569"/>
      <c r="EO89" s="569"/>
      <c r="EP89" s="569"/>
      <c r="EQ89" s="569"/>
      <c r="ER89" s="569"/>
      <c r="ES89" s="569"/>
      <c r="ET89" s="569"/>
      <c r="EU89" s="569"/>
      <c r="EV89" s="569"/>
      <c r="EW89" s="569"/>
      <c r="EX89" s="569"/>
      <c r="EY89" s="569"/>
      <c r="EZ89" s="116"/>
      <c r="FA89" s="92"/>
      <c r="FB89" s="569"/>
      <c r="FC89" s="569"/>
      <c r="FD89" s="569"/>
      <c r="FE89" s="569"/>
      <c r="FF89" s="563"/>
      <c r="FG89" s="563"/>
      <c r="FH89" s="563"/>
      <c r="FI89" s="563"/>
      <c r="FJ89" s="569"/>
      <c r="FK89" s="569"/>
      <c r="FL89" s="569"/>
      <c r="FM89" s="569"/>
      <c r="FN89" s="569"/>
      <c r="FO89" s="569"/>
      <c r="FP89" s="569"/>
      <c r="FQ89" s="569"/>
      <c r="FR89" s="569"/>
      <c r="FS89" s="569"/>
      <c r="FT89" s="569"/>
      <c r="FU89" s="569"/>
      <c r="FV89" s="569"/>
      <c r="FW89" s="569"/>
      <c r="FX89" s="569"/>
      <c r="FY89" s="569"/>
      <c r="FZ89" s="569"/>
      <c r="GA89" s="569"/>
      <c r="GB89" s="569"/>
      <c r="GC89" s="569"/>
      <c r="GD89" s="569"/>
      <c r="GE89" s="569"/>
      <c r="GF89" s="569"/>
      <c r="GG89" s="569"/>
      <c r="GH89" s="569"/>
      <c r="GI89" s="569"/>
      <c r="GJ89" s="569"/>
      <c r="GK89" s="569"/>
      <c r="GL89" s="569"/>
      <c r="GM89" s="569"/>
      <c r="GN89" s="569"/>
      <c r="GO89" s="569"/>
      <c r="GP89" s="569"/>
      <c r="GQ89" s="569"/>
      <c r="GR89" s="569"/>
      <c r="GS89" s="569"/>
      <c r="GT89" s="569"/>
      <c r="GU89" s="569"/>
      <c r="GV89" s="569"/>
      <c r="GW89" s="569"/>
      <c r="GX89" s="569"/>
      <c r="GY89" s="569"/>
      <c r="GZ89" s="92"/>
      <c r="HA89" s="92"/>
      <c r="HB89" s="92"/>
    </row>
    <row r="90" spans="1:210" ht="12.75" customHeight="1" thickBot="1">
      <c r="A90" s="102"/>
      <c r="B90" s="84"/>
      <c r="C90" s="85"/>
      <c r="D90" s="85"/>
      <c r="E90" s="85"/>
      <c r="F90" s="85" t="s">
        <v>152</v>
      </c>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432">
        <f t="shared" si="12"/>
        <v>0</v>
      </c>
      <c r="AR90" s="433"/>
      <c r="AS90" s="433"/>
      <c r="AT90" s="433"/>
      <c r="AU90" s="433"/>
      <c r="AV90" s="433"/>
      <c r="AW90" s="433"/>
      <c r="AX90" s="433"/>
      <c r="AY90" s="491"/>
      <c r="BB90" s="447">
        <f>BB88+BB89</f>
        <v>0</v>
      </c>
      <c r="BC90" s="447"/>
      <c r="BD90" s="447"/>
      <c r="BE90" s="447"/>
      <c r="BF90" s="447"/>
      <c r="BG90" s="447"/>
      <c r="BH90" s="447"/>
      <c r="BI90" s="447">
        <f>BI88+BI89</f>
        <v>0</v>
      </c>
      <c r="BJ90" s="447"/>
      <c r="BK90" s="447"/>
      <c r="BL90" s="447"/>
      <c r="BM90" s="447"/>
      <c r="BN90" s="447"/>
      <c r="BO90" s="447"/>
      <c r="BP90" s="447">
        <f>BP88+BP89</f>
        <v>0</v>
      </c>
      <c r="BQ90" s="447"/>
      <c r="BR90" s="447"/>
      <c r="BS90" s="447"/>
      <c r="BT90" s="447"/>
      <c r="BU90" s="447"/>
      <c r="BV90" s="447"/>
      <c r="BW90" s="447">
        <f>BW88+BW89</f>
        <v>0</v>
      </c>
      <c r="BX90" s="447"/>
      <c r="BY90" s="447"/>
      <c r="BZ90" s="447"/>
      <c r="CA90" s="447"/>
      <c r="CB90" s="447"/>
      <c r="CC90" s="447"/>
      <c r="CD90" s="447">
        <f>CD88+CD89</f>
        <v>0</v>
      </c>
      <c r="CE90" s="447"/>
      <c r="CF90" s="447"/>
      <c r="CG90" s="447"/>
      <c r="CH90" s="447"/>
      <c r="CI90" s="447"/>
      <c r="CJ90" s="447"/>
      <c r="CK90" s="447">
        <f>CK88+CK89</f>
        <v>0</v>
      </c>
      <c r="CL90" s="447"/>
      <c r="CM90" s="447"/>
      <c r="CN90" s="447"/>
      <c r="CO90" s="447"/>
      <c r="CP90" s="447"/>
      <c r="CQ90" s="447"/>
      <c r="CR90" s="447">
        <f>SUM(CR88:CY89)</f>
        <v>0</v>
      </c>
      <c r="CS90" s="447"/>
      <c r="CT90" s="447"/>
      <c r="CU90" s="447"/>
      <c r="CV90" s="447"/>
      <c r="CW90" s="447"/>
      <c r="CX90" s="447"/>
      <c r="CY90" s="447"/>
      <c r="CZ90" s="92"/>
      <c r="DA90" s="116"/>
      <c r="DB90" s="448" t="s">
        <v>733</v>
      </c>
      <c r="DC90" s="449"/>
      <c r="DD90" s="449"/>
      <c r="DE90" s="449"/>
      <c r="DF90" s="449"/>
      <c r="DG90" s="449"/>
      <c r="DH90" s="449"/>
      <c r="DI90" s="449"/>
      <c r="DJ90" s="449"/>
      <c r="DK90" s="449"/>
      <c r="DL90" s="449"/>
      <c r="DM90" s="449"/>
      <c r="DN90" s="449"/>
      <c r="DO90" s="449"/>
      <c r="DP90" s="449"/>
      <c r="DQ90" s="449"/>
      <c r="DR90" s="449"/>
      <c r="DS90" s="449"/>
      <c r="DT90" s="449"/>
      <c r="DU90" s="449"/>
      <c r="DV90" s="449"/>
      <c r="DW90" s="450"/>
      <c r="DX90" s="451">
        <v>0</v>
      </c>
      <c r="DY90" s="451"/>
      <c r="DZ90" s="451"/>
      <c r="EA90" s="451"/>
      <c r="EB90" s="451"/>
      <c r="EC90" s="451"/>
      <c r="ED90" s="451"/>
      <c r="EE90" s="451">
        <v>0</v>
      </c>
      <c r="EF90" s="451"/>
      <c r="EG90" s="451"/>
      <c r="EH90" s="451"/>
      <c r="EI90" s="451"/>
      <c r="EJ90" s="451"/>
      <c r="EK90" s="451"/>
      <c r="EL90" s="479">
        <f t="shared" ref="EL90:EL97" si="13">DX90-EE90</f>
        <v>0</v>
      </c>
      <c r="EM90" s="479"/>
      <c r="EN90" s="479"/>
      <c r="EO90" s="479"/>
      <c r="EP90" s="479"/>
      <c r="EQ90" s="479"/>
      <c r="ER90" s="479"/>
      <c r="ES90" s="451">
        <v>0</v>
      </c>
      <c r="ET90" s="451"/>
      <c r="EU90" s="451"/>
      <c r="EV90" s="451"/>
      <c r="EW90" s="451"/>
      <c r="EX90" s="451"/>
      <c r="EY90" s="451"/>
      <c r="EZ90" s="92"/>
      <c r="FA90" s="92"/>
      <c r="FB90" s="451">
        <v>0</v>
      </c>
      <c r="FC90" s="451"/>
      <c r="FD90" s="451"/>
      <c r="FE90" s="451"/>
      <c r="FF90" s="451">
        <v>0</v>
      </c>
      <c r="FG90" s="451"/>
      <c r="FH90" s="451"/>
      <c r="FI90" s="451"/>
      <c r="FJ90" s="479">
        <f t="shared" ref="FJ90:FJ97" si="14">FB90-FF90+ES90+EL90+EE90-DX90</f>
        <v>0</v>
      </c>
      <c r="FK90" s="479"/>
      <c r="FL90" s="479"/>
      <c r="FM90" s="479"/>
      <c r="FN90" s="479"/>
      <c r="FO90" s="479"/>
      <c r="FP90" s="479"/>
      <c r="FQ90" s="451">
        <v>0</v>
      </c>
      <c r="FR90" s="451"/>
      <c r="FS90" s="451"/>
      <c r="FT90" s="451"/>
      <c r="FU90" s="451"/>
      <c r="FV90" s="451"/>
      <c r="FW90" s="451"/>
      <c r="FX90" s="451">
        <v>0</v>
      </c>
      <c r="FY90" s="451"/>
      <c r="FZ90" s="451"/>
      <c r="GA90" s="451"/>
      <c r="GB90" s="451"/>
      <c r="GC90" s="451"/>
      <c r="GD90" s="451"/>
      <c r="GE90" s="480">
        <f t="shared" ref="GE90:GE97" si="15">FJ90-FQ90-FX90</f>
        <v>0</v>
      </c>
      <c r="GF90" s="480"/>
      <c r="GG90" s="480"/>
      <c r="GH90" s="480"/>
      <c r="GI90" s="480"/>
      <c r="GJ90" s="480"/>
      <c r="GK90" s="480"/>
      <c r="GL90" s="451">
        <v>0</v>
      </c>
      <c r="GM90" s="451"/>
      <c r="GN90" s="451"/>
      <c r="GO90" s="451"/>
      <c r="GP90" s="451"/>
      <c r="GQ90" s="451"/>
      <c r="GR90" s="451"/>
      <c r="GS90" s="480">
        <f t="shared" ref="GS90:GS97" si="16">GL90</f>
        <v>0</v>
      </c>
      <c r="GT90" s="480"/>
      <c r="GU90" s="480"/>
      <c r="GV90" s="480"/>
      <c r="GW90" s="480"/>
      <c r="GX90" s="480"/>
      <c r="GY90" s="480"/>
      <c r="GZ90" s="92"/>
      <c r="HA90" s="92"/>
      <c r="HB90" s="92"/>
    </row>
    <row r="91" spans="1:210" ht="12.75" customHeight="1" thickTop="1">
      <c r="A91" s="102"/>
      <c r="B91" s="77" t="s">
        <v>154</v>
      </c>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9"/>
      <c r="AQ91" s="466">
        <f t="shared" si="12"/>
        <v>0</v>
      </c>
      <c r="AR91" s="467"/>
      <c r="AS91" s="467"/>
      <c r="AT91" s="467"/>
      <c r="AU91" s="467"/>
      <c r="AV91" s="467"/>
      <c r="AW91" s="467"/>
      <c r="AX91" s="467"/>
      <c r="AY91" s="470"/>
      <c r="BB91" s="451">
        <v>0</v>
      </c>
      <c r="BC91" s="451"/>
      <c r="BD91" s="451"/>
      <c r="BE91" s="451"/>
      <c r="BF91" s="451"/>
      <c r="BG91" s="451"/>
      <c r="BH91" s="451"/>
      <c r="BI91" s="451">
        <v>0</v>
      </c>
      <c r="BJ91" s="451"/>
      <c r="BK91" s="451"/>
      <c r="BL91" s="451"/>
      <c r="BM91" s="451"/>
      <c r="BN91" s="451"/>
      <c r="BO91" s="451"/>
      <c r="BP91" s="451">
        <v>0</v>
      </c>
      <c r="BQ91" s="451"/>
      <c r="BR91" s="451"/>
      <c r="BS91" s="451"/>
      <c r="BT91" s="451"/>
      <c r="BU91" s="451"/>
      <c r="BV91" s="451"/>
      <c r="BW91" s="451">
        <v>0</v>
      </c>
      <c r="BX91" s="451"/>
      <c r="BY91" s="451"/>
      <c r="BZ91" s="451"/>
      <c r="CA91" s="451"/>
      <c r="CB91" s="451"/>
      <c r="CC91" s="451"/>
      <c r="CD91" s="451">
        <v>0</v>
      </c>
      <c r="CE91" s="451"/>
      <c r="CF91" s="451"/>
      <c r="CG91" s="451"/>
      <c r="CH91" s="451"/>
      <c r="CI91" s="451"/>
      <c r="CJ91" s="451"/>
      <c r="CK91" s="451">
        <v>0</v>
      </c>
      <c r="CL91" s="451"/>
      <c r="CM91" s="451"/>
      <c r="CN91" s="451"/>
      <c r="CO91" s="451"/>
      <c r="CP91" s="451"/>
      <c r="CQ91" s="451"/>
      <c r="CR91" s="563">
        <v>0</v>
      </c>
      <c r="CS91" s="563"/>
      <c r="CT91" s="563"/>
      <c r="CU91" s="563"/>
      <c r="CV91" s="563"/>
      <c r="CW91" s="563"/>
      <c r="CX91" s="563"/>
      <c r="CY91" s="563"/>
      <c r="CZ91" s="92"/>
      <c r="DA91" s="116"/>
      <c r="DB91" s="448" t="s">
        <v>734</v>
      </c>
      <c r="DC91" s="449"/>
      <c r="DD91" s="449"/>
      <c r="DE91" s="449"/>
      <c r="DF91" s="449"/>
      <c r="DG91" s="449"/>
      <c r="DH91" s="449"/>
      <c r="DI91" s="449"/>
      <c r="DJ91" s="449"/>
      <c r="DK91" s="449"/>
      <c r="DL91" s="449"/>
      <c r="DM91" s="449"/>
      <c r="DN91" s="449"/>
      <c r="DO91" s="449"/>
      <c r="DP91" s="449"/>
      <c r="DQ91" s="449"/>
      <c r="DR91" s="449"/>
      <c r="DS91" s="449"/>
      <c r="DT91" s="449"/>
      <c r="DU91" s="449"/>
      <c r="DV91" s="449"/>
      <c r="DW91" s="450"/>
      <c r="DX91" s="451">
        <v>0</v>
      </c>
      <c r="DY91" s="451"/>
      <c r="DZ91" s="451"/>
      <c r="EA91" s="451"/>
      <c r="EB91" s="451"/>
      <c r="EC91" s="451"/>
      <c r="ED91" s="451"/>
      <c r="EE91" s="451">
        <v>0</v>
      </c>
      <c r="EF91" s="451"/>
      <c r="EG91" s="451"/>
      <c r="EH91" s="451"/>
      <c r="EI91" s="451"/>
      <c r="EJ91" s="451"/>
      <c r="EK91" s="451"/>
      <c r="EL91" s="479">
        <f t="shared" si="13"/>
        <v>0</v>
      </c>
      <c r="EM91" s="479"/>
      <c r="EN91" s="479"/>
      <c r="EO91" s="479"/>
      <c r="EP91" s="479"/>
      <c r="EQ91" s="479"/>
      <c r="ER91" s="479"/>
      <c r="ES91" s="451">
        <v>0</v>
      </c>
      <c r="ET91" s="451"/>
      <c r="EU91" s="451"/>
      <c r="EV91" s="451"/>
      <c r="EW91" s="451"/>
      <c r="EX91" s="451"/>
      <c r="EY91" s="451"/>
      <c r="EZ91" s="92"/>
      <c r="FA91" s="92"/>
      <c r="FB91" s="451">
        <v>0</v>
      </c>
      <c r="FC91" s="451"/>
      <c r="FD91" s="451"/>
      <c r="FE91" s="451"/>
      <c r="FF91" s="451">
        <v>0</v>
      </c>
      <c r="FG91" s="451"/>
      <c r="FH91" s="451"/>
      <c r="FI91" s="451"/>
      <c r="FJ91" s="479">
        <f t="shared" si="14"/>
        <v>0</v>
      </c>
      <c r="FK91" s="479"/>
      <c r="FL91" s="479"/>
      <c r="FM91" s="479"/>
      <c r="FN91" s="479"/>
      <c r="FO91" s="479"/>
      <c r="FP91" s="479"/>
      <c r="FQ91" s="451">
        <v>0</v>
      </c>
      <c r="FR91" s="451"/>
      <c r="FS91" s="451"/>
      <c r="FT91" s="451"/>
      <c r="FU91" s="451"/>
      <c r="FV91" s="451"/>
      <c r="FW91" s="451"/>
      <c r="FX91" s="451">
        <v>0</v>
      </c>
      <c r="FY91" s="451"/>
      <c r="FZ91" s="451"/>
      <c r="GA91" s="451"/>
      <c r="GB91" s="451"/>
      <c r="GC91" s="451"/>
      <c r="GD91" s="451"/>
      <c r="GE91" s="480">
        <f t="shared" si="15"/>
        <v>0</v>
      </c>
      <c r="GF91" s="480"/>
      <c r="GG91" s="480"/>
      <c r="GH91" s="480"/>
      <c r="GI91" s="480"/>
      <c r="GJ91" s="480"/>
      <c r="GK91" s="480"/>
      <c r="GL91" s="451">
        <v>0</v>
      </c>
      <c r="GM91" s="451"/>
      <c r="GN91" s="451"/>
      <c r="GO91" s="451"/>
      <c r="GP91" s="451"/>
      <c r="GQ91" s="451"/>
      <c r="GR91" s="451"/>
      <c r="GS91" s="480">
        <f t="shared" si="16"/>
        <v>0</v>
      </c>
      <c r="GT91" s="480"/>
      <c r="GU91" s="480"/>
      <c r="GV91" s="480"/>
      <c r="GW91" s="480"/>
      <c r="GX91" s="480"/>
      <c r="GY91" s="480"/>
      <c r="GZ91" s="92"/>
      <c r="HA91" s="92"/>
      <c r="HB91" s="92"/>
    </row>
    <row r="92" spans="1:210" ht="12.75" customHeight="1">
      <c r="A92" s="102"/>
      <c r="B92" s="81" t="s">
        <v>155</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3"/>
      <c r="AQ92" s="441">
        <f t="shared" si="12"/>
        <v>0</v>
      </c>
      <c r="AR92" s="442"/>
      <c r="AS92" s="442"/>
      <c r="AT92" s="442"/>
      <c r="AU92" s="442"/>
      <c r="AV92" s="442"/>
      <c r="AW92" s="442"/>
      <c r="AX92" s="442"/>
      <c r="AY92" s="461"/>
      <c r="BB92" s="451">
        <v>0</v>
      </c>
      <c r="BC92" s="451"/>
      <c r="BD92" s="451"/>
      <c r="BE92" s="451"/>
      <c r="BF92" s="451"/>
      <c r="BG92" s="451"/>
      <c r="BH92" s="451"/>
      <c r="BI92" s="451">
        <v>0</v>
      </c>
      <c r="BJ92" s="451"/>
      <c r="BK92" s="451"/>
      <c r="BL92" s="451"/>
      <c r="BM92" s="451"/>
      <c r="BN92" s="451"/>
      <c r="BO92" s="451"/>
      <c r="BP92" s="451">
        <v>0</v>
      </c>
      <c r="BQ92" s="451"/>
      <c r="BR92" s="451"/>
      <c r="BS92" s="451"/>
      <c r="BT92" s="451"/>
      <c r="BU92" s="451"/>
      <c r="BV92" s="451"/>
      <c r="BW92" s="451">
        <v>0</v>
      </c>
      <c r="BX92" s="451"/>
      <c r="BY92" s="451"/>
      <c r="BZ92" s="451"/>
      <c r="CA92" s="451"/>
      <c r="CB92" s="451"/>
      <c r="CC92" s="451"/>
      <c r="CD92" s="451">
        <v>0</v>
      </c>
      <c r="CE92" s="451"/>
      <c r="CF92" s="451"/>
      <c r="CG92" s="451"/>
      <c r="CH92" s="451"/>
      <c r="CI92" s="451"/>
      <c r="CJ92" s="451"/>
      <c r="CK92" s="451">
        <v>0</v>
      </c>
      <c r="CL92" s="451"/>
      <c r="CM92" s="451"/>
      <c r="CN92" s="451"/>
      <c r="CO92" s="451"/>
      <c r="CP92" s="451"/>
      <c r="CQ92" s="451"/>
      <c r="CR92" s="451">
        <v>0</v>
      </c>
      <c r="CS92" s="451"/>
      <c r="CT92" s="451"/>
      <c r="CU92" s="451"/>
      <c r="CV92" s="451"/>
      <c r="CW92" s="451"/>
      <c r="CX92" s="451"/>
      <c r="CY92" s="451"/>
      <c r="CZ92" s="92"/>
      <c r="DA92" s="116"/>
      <c r="DB92" s="448" t="s">
        <v>735</v>
      </c>
      <c r="DC92" s="449"/>
      <c r="DD92" s="449"/>
      <c r="DE92" s="449"/>
      <c r="DF92" s="449"/>
      <c r="DG92" s="449"/>
      <c r="DH92" s="449"/>
      <c r="DI92" s="449"/>
      <c r="DJ92" s="449"/>
      <c r="DK92" s="449"/>
      <c r="DL92" s="449"/>
      <c r="DM92" s="449"/>
      <c r="DN92" s="449"/>
      <c r="DO92" s="449"/>
      <c r="DP92" s="449"/>
      <c r="DQ92" s="449"/>
      <c r="DR92" s="449"/>
      <c r="DS92" s="449"/>
      <c r="DT92" s="449"/>
      <c r="DU92" s="449"/>
      <c r="DV92" s="449"/>
      <c r="DW92" s="450"/>
      <c r="DX92" s="451">
        <v>0</v>
      </c>
      <c r="DY92" s="451"/>
      <c r="DZ92" s="451"/>
      <c r="EA92" s="451"/>
      <c r="EB92" s="451"/>
      <c r="EC92" s="451"/>
      <c r="ED92" s="451"/>
      <c r="EE92" s="451">
        <v>0</v>
      </c>
      <c r="EF92" s="451"/>
      <c r="EG92" s="451"/>
      <c r="EH92" s="451"/>
      <c r="EI92" s="451"/>
      <c r="EJ92" s="451"/>
      <c r="EK92" s="451"/>
      <c r="EL92" s="479">
        <f t="shared" si="13"/>
        <v>0</v>
      </c>
      <c r="EM92" s="479"/>
      <c r="EN92" s="479"/>
      <c r="EO92" s="479"/>
      <c r="EP92" s="479"/>
      <c r="EQ92" s="479"/>
      <c r="ER92" s="479"/>
      <c r="ES92" s="451">
        <v>0</v>
      </c>
      <c r="ET92" s="451"/>
      <c r="EU92" s="451"/>
      <c r="EV92" s="451"/>
      <c r="EW92" s="451"/>
      <c r="EX92" s="451"/>
      <c r="EY92" s="451"/>
      <c r="EZ92" s="92"/>
      <c r="FA92" s="92"/>
      <c r="FB92" s="451">
        <v>0</v>
      </c>
      <c r="FC92" s="451"/>
      <c r="FD92" s="451"/>
      <c r="FE92" s="451"/>
      <c r="FF92" s="451">
        <v>0</v>
      </c>
      <c r="FG92" s="451"/>
      <c r="FH92" s="451"/>
      <c r="FI92" s="451"/>
      <c r="FJ92" s="479">
        <f t="shared" si="14"/>
        <v>0</v>
      </c>
      <c r="FK92" s="479"/>
      <c r="FL92" s="479"/>
      <c r="FM92" s="479"/>
      <c r="FN92" s="479"/>
      <c r="FO92" s="479"/>
      <c r="FP92" s="479"/>
      <c r="FQ92" s="451">
        <v>0</v>
      </c>
      <c r="FR92" s="451"/>
      <c r="FS92" s="451"/>
      <c r="FT92" s="451"/>
      <c r="FU92" s="451"/>
      <c r="FV92" s="451"/>
      <c r="FW92" s="451"/>
      <c r="FX92" s="451">
        <v>0</v>
      </c>
      <c r="FY92" s="451"/>
      <c r="FZ92" s="451"/>
      <c r="GA92" s="451"/>
      <c r="GB92" s="451"/>
      <c r="GC92" s="451"/>
      <c r="GD92" s="451"/>
      <c r="GE92" s="480">
        <f t="shared" si="15"/>
        <v>0</v>
      </c>
      <c r="GF92" s="480"/>
      <c r="GG92" s="480"/>
      <c r="GH92" s="480"/>
      <c r="GI92" s="480"/>
      <c r="GJ92" s="480"/>
      <c r="GK92" s="480"/>
      <c r="GL92" s="451">
        <v>0</v>
      </c>
      <c r="GM92" s="451"/>
      <c r="GN92" s="451"/>
      <c r="GO92" s="451"/>
      <c r="GP92" s="451"/>
      <c r="GQ92" s="451"/>
      <c r="GR92" s="451"/>
      <c r="GS92" s="480">
        <f t="shared" si="16"/>
        <v>0</v>
      </c>
      <c r="GT92" s="480"/>
      <c r="GU92" s="480"/>
      <c r="GV92" s="480"/>
      <c r="GW92" s="480"/>
      <c r="GX92" s="480"/>
      <c r="GY92" s="480"/>
      <c r="GZ92" s="92"/>
      <c r="HA92" s="92"/>
      <c r="HB92" s="92"/>
    </row>
    <row r="93" spans="1:210" ht="12.75" customHeight="1">
      <c r="A93" s="102"/>
      <c r="B93" s="81" t="s">
        <v>156</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3"/>
      <c r="AQ93" s="441">
        <f t="shared" si="12"/>
        <v>0</v>
      </c>
      <c r="AR93" s="442"/>
      <c r="AS93" s="442"/>
      <c r="AT93" s="442"/>
      <c r="AU93" s="442"/>
      <c r="AV93" s="442"/>
      <c r="AW93" s="442"/>
      <c r="AX93" s="442"/>
      <c r="AY93" s="461"/>
      <c r="BB93" s="451">
        <v>0</v>
      </c>
      <c r="BC93" s="451"/>
      <c r="BD93" s="451"/>
      <c r="BE93" s="451"/>
      <c r="BF93" s="451"/>
      <c r="BG93" s="451"/>
      <c r="BH93" s="451"/>
      <c r="BI93" s="451">
        <v>0</v>
      </c>
      <c r="BJ93" s="451"/>
      <c r="BK93" s="451"/>
      <c r="BL93" s="451"/>
      <c r="BM93" s="451"/>
      <c r="BN93" s="451"/>
      <c r="BO93" s="451"/>
      <c r="BP93" s="451">
        <v>0</v>
      </c>
      <c r="BQ93" s="451"/>
      <c r="BR93" s="451"/>
      <c r="BS93" s="451"/>
      <c r="BT93" s="451"/>
      <c r="BU93" s="451"/>
      <c r="BV93" s="451"/>
      <c r="BW93" s="451">
        <v>0</v>
      </c>
      <c r="BX93" s="451"/>
      <c r="BY93" s="451"/>
      <c r="BZ93" s="451"/>
      <c r="CA93" s="451"/>
      <c r="CB93" s="451"/>
      <c r="CC93" s="451"/>
      <c r="CD93" s="451">
        <v>0</v>
      </c>
      <c r="CE93" s="451"/>
      <c r="CF93" s="451"/>
      <c r="CG93" s="451"/>
      <c r="CH93" s="451"/>
      <c r="CI93" s="451"/>
      <c r="CJ93" s="451"/>
      <c r="CK93" s="451">
        <v>0</v>
      </c>
      <c r="CL93" s="451"/>
      <c r="CM93" s="451"/>
      <c r="CN93" s="451"/>
      <c r="CO93" s="451"/>
      <c r="CP93" s="451"/>
      <c r="CQ93" s="451"/>
      <c r="CR93" s="451">
        <v>0</v>
      </c>
      <c r="CS93" s="451"/>
      <c r="CT93" s="451"/>
      <c r="CU93" s="451"/>
      <c r="CV93" s="451"/>
      <c r="CW93" s="451"/>
      <c r="CX93" s="451"/>
      <c r="CY93" s="451"/>
      <c r="CZ93" s="92"/>
      <c r="DA93" s="116"/>
      <c r="DB93" s="522" t="s">
        <v>736</v>
      </c>
      <c r="DC93" s="523"/>
      <c r="DD93" s="523"/>
      <c r="DE93" s="523"/>
      <c r="DF93" s="523"/>
      <c r="DG93" s="523"/>
      <c r="DH93" s="523"/>
      <c r="DI93" s="523"/>
      <c r="DJ93" s="523"/>
      <c r="DK93" s="523"/>
      <c r="DL93" s="523"/>
      <c r="DM93" s="523"/>
      <c r="DN93" s="523"/>
      <c r="DO93" s="523"/>
      <c r="DP93" s="523"/>
      <c r="DQ93" s="523"/>
      <c r="DR93" s="523"/>
      <c r="DS93" s="523"/>
      <c r="DT93" s="523"/>
      <c r="DU93" s="523"/>
      <c r="DV93" s="523"/>
      <c r="DW93" s="524"/>
      <c r="DX93" s="451">
        <v>0</v>
      </c>
      <c r="DY93" s="451"/>
      <c r="DZ93" s="451"/>
      <c r="EA93" s="451"/>
      <c r="EB93" s="451"/>
      <c r="EC93" s="451"/>
      <c r="ED93" s="451"/>
      <c r="EE93" s="451">
        <v>0</v>
      </c>
      <c r="EF93" s="451"/>
      <c r="EG93" s="451"/>
      <c r="EH93" s="451"/>
      <c r="EI93" s="451"/>
      <c r="EJ93" s="451"/>
      <c r="EK93" s="451"/>
      <c r="EL93" s="479">
        <f t="shared" si="13"/>
        <v>0</v>
      </c>
      <c r="EM93" s="479"/>
      <c r="EN93" s="479"/>
      <c r="EO93" s="479"/>
      <c r="EP93" s="479"/>
      <c r="EQ93" s="479"/>
      <c r="ER93" s="479"/>
      <c r="ES93" s="451">
        <v>0</v>
      </c>
      <c r="ET93" s="451"/>
      <c r="EU93" s="451"/>
      <c r="EV93" s="451"/>
      <c r="EW93" s="451"/>
      <c r="EX93" s="451"/>
      <c r="EY93" s="451"/>
      <c r="EZ93" s="92"/>
      <c r="FA93" s="92"/>
      <c r="FB93" s="451">
        <v>0</v>
      </c>
      <c r="FC93" s="451"/>
      <c r="FD93" s="451"/>
      <c r="FE93" s="451"/>
      <c r="FF93" s="451">
        <v>0</v>
      </c>
      <c r="FG93" s="451"/>
      <c r="FH93" s="451"/>
      <c r="FI93" s="451"/>
      <c r="FJ93" s="479">
        <f t="shared" si="14"/>
        <v>0</v>
      </c>
      <c r="FK93" s="479"/>
      <c r="FL93" s="479"/>
      <c r="FM93" s="479"/>
      <c r="FN93" s="479"/>
      <c r="FO93" s="479"/>
      <c r="FP93" s="479"/>
      <c r="FQ93" s="451">
        <v>0</v>
      </c>
      <c r="FR93" s="451"/>
      <c r="FS93" s="451"/>
      <c r="FT93" s="451"/>
      <c r="FU93" s="451"/>
      <c r="FV93" s="451"/>
      <c r="FW93" s="451"/>
      <c r="FX93" s="451">
        <v>0</v>
      </c>
      <c r="FY93" s="451"/>
      <c r="FZ93" s="451"/>
      <c r="GA93" s="451"/>
      <c r="GB93" s="451"/>
      <c r="GC93" s="451"/>
      <c r="GD93" s="451"/>
      <c r="GE93" s="480">
        <f t="shared" si="15"/>
        <v>0</v>
      </c>
      <c r="GF93" s="480"/>
      <c r="GG93" s="480"/>
      <c r="GH93" s="480"/>
      <c r="GI93" s="480"/>
      <c r="GJ93" s="480"/>
      <c r="GK93" s="480"/>
      <c r="GL93" s="451">
        <v>0</v>
      </c>
      <c r="GM93" s="451"/>
      <c r="GN93" s="451"/>
      <c r="GO93" s="451"/>
      <c r="GP93" s="451"/>
      <c r="GQ93" s="451"/>
      <c r="GR93" s="451"/>
      <c r="GS93" s="480">
        <f t="shared" si="16"/>
        <v>0</v>
      </c>
      <c r="GT93" s="480"/>
      <c r="GU93" s="480"/>
      <c r="GV93" s="480"/>
      <c r="GW93" s="480"/>
      <c r="GX93" s="480"/>
      <c r="GY93" s="480"/>
      <c r="GZ93" s="92"/>
      <c r="HA93" s="92"/>
      <c r="HB93" s="92"/>
    </row>
    <row r="94" spans="1:210" ht="12.75" customHeight="1">
      <c r="A94" s="102"/>
      <c r="B94" s="81" t="s">
        <v>157</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3"/>
      <c r="AQ94" s="441">
        <f t="shared" si="12"/>
        <v>0</v>
      </c>
      <c r="AR94" s="442"/>
      <c r="AS94" s="442"/>
      <c r="AT94" s="442"/>
      <c r="AU94" s="442"/>
      <c r="AV94" s="442"/>
      <c r="AW94" s="442"/>
      <c r="AX94" s="442"/>
      <c r="AY94" s="461"/>
      <c r="BB94" s="451">
        <v>0</v>
      </c>
      <c r="BC94" s="451"/>
      <c r="BD94" s="451"/>
      <c r="BE94" s="451"/>
      <c r="BF94" s="451"/>
      <c r="BG94" s="451"/>
      <c r="BH94" s="451"/>
      <c r="BI94" s="451">
        <v>0</v>
      </c>
      <c r="BJ94" s="451"/>
      <c r="BK94" s="451"/>
      <c r="BL94" s="451"/>
      <c r="BM94" s="451"/>
      <c r="BN94" s="451"/>
      <c r="BO94" s="451"/>
      <c r="BP94" s="451">
        <v>0</v>
      </c>
      <c r="BQ94" s="451"/>
      <c r="BR94" s="451"/>
      <c r="BS94" s="451"/>
      <c r="BT94" s="451"/>
      <c r="BU94" s="451"/>
      <c r="BV94" s="451"/>
      <c r="BW94" s="451">
        <v>0</v>
      </c>
      <c r="BX94" s="451"/>
      <c r="BY94" s="451"/>
      <c r="BZ94" s="451"/>
      <c r="CA94" s="451"/>
      <c r="CB94" s="451"/>
      <c r="CC94" s="451"/>
      <c r="CD94" s="451">
        <v>0</v>
      </c>
      <c r="CE94" s="451"/>
      <c r="CF94" s="451"/>
      <c r="CG94" s="451"/>
      <c r="CH94" s="451"/>
      <c r="CI94" s="451"/>
      <c r="CJ94" s="451"/>
      <c r="CK94" s="451">
        <v>0</v>
      </c>
      <c r="CL94" s="451"/>
      <c r="CM94" s="451"/>
      <c r="CN94" s="451"/>
      <c r="CO94" s="451"/>
      <c r="CP94" s="451"/>
      <c r="CQ94" s="451"/>
      <c r="CR94" s="451">
        <v>0</v>
      </c>
      <c r="CS94" s="451"/>
      <c r="CT94" s="451"/>
      <c r="CU94" s="451"/>
      <c r="CV94" s="451"/>
      <c r="CW94" s="451"/>
      <c r="CX94" s="451"/>
      <c r="CY94" s="451"/>
      <c r="CZ94" s="92"/>
      <c r="DA94" s="116"/>
      <c r="DB94" s="448" t="s">
        <v>737</v>
      </c>
      <c r="DC94" s="449"/>
      <c r="DD94" s="449"/>
      <c r="DE94" s="449"/>
      <c r="DF94" s="449"/>
      <c r="DG94" s="449"/>
      <c r="DH94" s="449"/>
      <c r="DI94" s="449"/>
      <c r="DJ94" s="449"/>
      <c r="DK94" s="449"/>
      <c r="DL94" s="449"/>
      <c r="DM94" s="449"/>
      <c r="DN94" s="449"/>
      <c r="DO94" s="449"/>
      <c r="DP94" s="449"/>
      <c r="DQ94" s="449"/>
      <c r="DR94" s="449"/>
      <c r="DS94" s="449"/>
      <c r="DT94" s="449"/>
      <c r="DU94" s="449"/>
      <c r="DV94" s="449"/>
      <c r="DW94" s="450"/>
      <c r="DX94" s="451">
        <v>0</v>
      </c>
      <c r="DY94" s="451"/>
      <c r="DZ94" s="451"/>
      <c r="EA94" s="451"/>
      <c r="EB94" s="451"/>
      <c r="EC94" s="451"/>
      <c r="ED94" s="451"/>
      <c r="EE94" s="451">
        <v>0</v>
      </c>
      <c r="EF94" s="451"/>
      <c r="EG94" s="451"/>
      <c r="EH94" s="451"/>
      <c r="EI94" s="451"/>
      <c r="EJ94" s="451"/>
      <c r="EK94" s="451"/>
      <c r="EL94" s="479">
        <f t="shared" si="13"/>
        <v>0</v>
      </c>
      <c r="EM94" s="479"/>
      <c r="EN94" s="479"/>
      <c r="EO94" s="479"/>
      <c r="EP94" s="479"/>
      <c r="EQ94" s="479"/>
      <c r="ER94" s="479"/>
      <c r="ES94" s="451">
        <v>0</v>
      </c>
      <c r="ET94" s="451"/>
      <c r="EU94" s="451"/>
      <c r="EV94" s="451"/>
      <c r="EW94" s="451"/>
      <c r="EX94" s="451"/>
      <c r="EY94" s="451"/>
      <c r="EZ94" s="92"/>
      <c r="FA94" s="92"/>
      <c r="FB94" s="451">
        <v>0</v>
      </c>
      <c r="FC94" s="451"/>
      <c r="FD94" s="451"/>
      <c r="FE94" s="451"/>
      <c r="FF94" s="451">
        <v>0</v>
      </c>
      <c r="FG94" s="451"/>
      <c r="FH94" s="451"/>
      <c r="FI94" s="451"/>
      <c r="FJ94" s="479">
        <f t="shared" si="14"/>
        <v>0</v>
      </c>
      <c r="FK94" s="479"/>
      <c r="FL94" s="479"/>
      <c r="FM94" s="479"/>
      <c r="FN94" s="479"/>
      <c r="FO94" s="479"/>
      <c r="FP94" s="479"/>
      <c r="FQ94" s="451">
        <v>0</v>
      </c>
      <c r="FR94" s="451"/>
      <c r="FS94" s="451"/>
      <c r="FT94" s="451"/>
      <c r="FU94" s="451"/>
      <c r="FV94" s="451"/>
      <c r="FW94" s="451"/>
      <c r="FX94" s="451">
        <v>0</v>
      </c>
      <c r="FY94" s="451"/>
      <c r="FZ94" s="451"/>
      <c r="GA94" s="451"/>
      <c r="GB94" s="451"/>
      <c r="GC94" s="451"/>
      <c r="GD94" s="451"/>
      <c r="GE94" s="480">
        <f t="shared" si="15"/>
        <v>0</v>
      </c>
      <c r="GF94" s="480"/>
      <c r="GG94" s="480"/>
      <c r="GH94" s="480"/>
      <c r="GI94" s="480"/>
      <c r="GJ94" s="480"/>
      <c r="GK94" s="480"/>
      <c r="GL94" s="451">
        <v>0</v>
      </c>
      <c r="GM94" s="451"/>
      <c r="GN94" s="451"/>
      <c r="GO94" s="451"/>
      <c r="GP94" s="451"/>
      <c r="GQ94" s="451"/>
      <c r="GR94" s="451"/>
      <c r="GS94" s="480">
        <f t="shared" si="16"/>
        <v>0</v>
      </c>
      <c r="GT94" s="480"/>
      <c r="GU94" s="480"/>
      <c r="GV94" s="480"/>
      <c r="GW94" s="480"/>
      <c r="GX94" s="480"/>
      <c r="GY94" s="480"/>
      <c r="GZ94" s="92"/>
      <c r="HA94" s="92"/>
      <c r="HB94" s="92"/>
    </row>
    <row r="95" spans="1:210" ht="12.75" customHeight="1" thickBot="1">
      <c r="A95" s="102"/>
      <c r="B95" s="84"/>
      <c r="C95" s="85"/>
      <c r="D95" s="85"/>
      <c r="E95" s="85"/>
      <c r="F95" s="85" t="s">
        <v>158</v>
      </c>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6"/>
      <c r="AQ95" s="432">
        <f t="shared" si="12"/>
        <v>0</v>
      </c>
      <c r="AR95" s="433"/>
      <c r="AS95" s="433"/>
      <c r="AT95" s="433"/>
      <c r="AU95" s="433"/>
      <c r="AV95" s="433"/>
      <c r="AW95" s="433"/>
      <c r="AX95" s="433"/>
      <c r="AY95" s="491"/>
      <c r="BB95" s="447">
        <f>BB91+BB92+BB93+BB94</f>
        <v>0</v>
      </c>
      <c r="BC95" s="447"/>
      <c r="BD95" s="447"/>
      <c r="BE95" s="447"/>
      <c r="BF95" s="447"/>
      <c r="BG95" s="447"/>
      <c r="BH95" s="447"/>
      <c r="BI95" s="447">
        <f>BI91+BI92+BI93+BI94</f>
        <v>0</v>
      </c>
      <c r="BJ95" s="447"/>
      <c r="BK95" s="447"/>
      <c r="BL95" s="447"/>
      <c r="BM95" s="447"/>
      <c r="BN95" s="447"/>
      <c r="BO95" s="447"/>
      <c r="BP95" s="447">
        <f>BP91+BP92+BP93+BP94</f>
        <v>0</v>
      </c>
      <c r="BQ95" s="447"/>
      <c r="BR95" s="447"/>
      <c r="BS95" s="447"/>
      <c r="BT95" s="447"/>
      <c r="BU95" s="447"/>
      <c r="BV95" s="447"/>
      <c r="BW95" s="447">
        <f>BW91+BW92+BW93+BW94</f>
        <v>0</v>
      </c>
      <c r="BX95" s="447"/>
      <c r="BY95" s="447"/>
      <c r="BZ95" s="447"/>
      <c r="CA95" s="447"/>
      <c r="CB95" s="447"/>
      <c r="CC95" s="447"/>
      <c r="CD95" s="447">
        <f>CD91+CD92+CD93+CD94</f>
        <v>0</v>
      </c>
      <c r="CE95" s="447"/>
      <c r="CF95" s="447"/>
      <c r="CG95" s="447"/>
      <c r="CH95" s="447"/>
      <c r="CI95" s="447"/>
      <c r="CJ95" s="447"/>
      <c r="CK95" s="447">
        <f>CK91+CK92+CK93+CK94</f>
        <v>0</v>
      </c>
      <c r="CL95" s="447"/>
      <c r="CM95" s="447"/>
      <c r="CN95" s="447"/>
      <c r="CO95" s="447"/>
      <c r="CP95" s="447"/>
      <c r="CQ95" s="447"/>
      <c r="CR95" s="481">
        <f>SUM(CR91:CY94)</f>
        <v>0</v>
      </c>
      <c r="CS95" s="481"/>
      <c r="CT95" s="481"/>
      <c r="CU95" s="481"/>
      <c r="CV95" s="481"/>
      <c r="CW95" s="481"/>
      <c r="CX95" s="481"/>
      <c r="CY95" s="481"/>
      <c r="CZ95" s="92"/>
      <c r="DA95" s="116"/>
      <c r="DB95" s="448" t="s">
        <v>738</v>
      </c>
      <c r="DC95" s="449"/>
      <c r="DD95" s="449"/>
      <c r="DE95" s="449"/>
      <c r="DF95" s="449"/>
      <c r="DG95" s="449"/>
      <c r="DH95" s="449"/>
      <c r="DI95" s="449"/>
      <c r="DJ95" s="449"/>
      <c r="DK95" s="449"/>
      <c r="DL95" s="449"/>
      <c r="DM95" s="449"/>
      <c r="DN95" s="449"/>
      <c r="DO95" s="449"/>
      <c r="DP95" s="449"/>
      <c r="DQ95" s="449"/>
      <c r="DR95" s="449"/>
      <c r="DS95" s="449"/>
      <c r="DT95" s="449"/>
      <c r="DU95" s="449"/>
      <c r="DV95" s="449"/>
      <c r="DW95" s="450"/>
      <c r="DX95" s="451">
        <v>0</v>
      </c>
      <c r="DY95" s="451"/>
      <c r="DZ95" s="451"/>
      <c r="EA95" s="451"/>
      <c r="EB95" s="451"/>
      <c r="EC95" s="451"/>
      <c r="ED95" s="451"/>
      <c r="EE95" s="451">
        <v>0</v>
      </c>
      <c r="EF95" s="451"/>
      <c r="EG95" s="451"/>
      <c r="EH95" s="451"/>
      <c r="EI95" s="451"/>
      <c r="EJ95" s="451"/>
      <c r="EK95" s="451"/>
      <c r="EL95" s="479">
        <f t="shared" si="13"/>
        <v>0</v>
      </c>
      <c r="EM95" s="479"/>
      <c r="EN95" s="479"/>
      <c r="EO95" s="479"/>
      <c r="EP95" s="479"/>
      <c r="EQ95" s="479"/>
      <c r="ER95" s="479"/>
      <c r="ES95" s="451">
        <v>0</v>
      </c>
      <c r="ET95" s="451"/>
      <c r="EU95" s="451"/>
      <c r="EV95" s="451"/>
      <c r="EW95" s="451"/>
      <c r="EX95" s="451"/>
      <c r="EY95" s="451"/>
      <c r="EZ95" s="92"/>
      <c r="FA95" s="92"/>
      <c r="FB95" s="451">
        <v>0</v>
      </c>
      <c r="FC95" s="451"/>
      <c r="FD95" s="451"/>
      <c r="FE95" s="451"/>
      <c r="FF95" s="451">
        <v>0</v>
      </c>
      <c r="FG95" s="451"/>
      <c r="FH95" s="451"/>
      <c r="FI95" s="451"/>
      <c r="FJ95" s="479">
        <f t="shared" si="14"/>
        <v>0</v>
      </c>
      <c r="FK95" s="479"/>
      <c r="FL95" s="479"/>
      <c r="FM95" s="479"/>
      <c r="FN95" s="479"/>
      <c r="FO95" s="479"/>
      <c r="FP95" s="479"/>
      <c r="FQ95" s="451">
        <v>0</v>
      </c>
      <c r="FR95" s="451"/>
      <c r="FS95" s="451"/>
      <c r="FT95" s="451"/>
      <c r="FU95" s="451"/>
      <c r="FV95" s="451"/>
      <c r="FW95" s="451"/>
      <c r="FX95" s="451">
        <v>0</v>
      </c>
      <c r="FY95" s="451"/>
      <c r="FZ95" s="451"/>
      <c r="GA95" s="451"/>
      <c r="GB95" s="451"/>
      <c r="GC95" s="451"/>
      <c r="GD95" s="451"/>
      <c r="GE95" s="480">
        <f t="shared" si="15"/>
        <v>0</v>
      </c>
      <c r="GF95" s="480"/>
      <c r="GG95" s="480"/>
      <c r="GH95" s="480"/>
      <c r="GI95" s="480"/>
      <c r="GJ95" s="480"/>
      <c r="GK95" s="480"/>
      <c r="GL95" s="451">
        <v>0</v>
      </c>
      <c r="GM95" s="451"/>
      <c r="GN95" s="451"/>
      <c r="GO95" s="451"/>
      <c r="GP95" s="451"/>
      <c r="GQ95" s="451"/>
      <c r="GR95" s="451"/>
      <c r="GS95" s="480">
        <f t="shared" si="16"/>
        <v>0</v>
      </c>
      <c r="GT95" s="480"/>
      <c r="GU95" s="480"/>
      <c r="GV95" s="480"/>
      <c r="GW95" s="480"/>
      <c r="GX95" s="480"/>
      <c r="GY95" s="480"/>
      <c r="GZ95" s="92"/>
      <c r="HA95" s="92"/>
      <c r="HB95" s="92"/>
    </row>
    <row r="96" spans="1:210" ht="12.75" customHeight="1" thickTop="1" thickBot="1">
      <c r="A96" s="102"/>
      <c r="B96" s="71"/>
      <c r="C96" s="72"/>
      <c r="D96" s="72"/>
      <c r="E96" s="72"/>
      <c r="F96" s="72" t="str">
        <f>"BALANCE WARRANTS OUTSTANDING JUNE 30, "&amp;Help!C18+1</f>
        <v>BALANCE WARRANTS OUTSTANDING JUNE 30, 2012</v>
      </c>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466">
        <f t="shared" si="12"/>
        <v>0</v>
      </c>
      <c r="AR96" s="467"/>
      <c r="AS96" s="467"/>
      <c r="AT96" s="467"/>
      <c r="AU96" s="467"/>
      <c r="AV96" s="467"/>
      <c r="AW96" s="467"/>
      <c r="AX96" s="467"/>
      <c r="AY96" s="470"/>
      <c r="BB96" s="447">
        <f>BB90-BB95</f>
        <v>0</v>
      </c>
      <c r="BC96" s="447"/>
      <c r="BD96" s="447"/>
      <c r="BE96" s="447"/>
      <c r="BF96" s="447"/>
      <c r="BG96" s="447"/>
      <c r="BH96" s="447"/>
      <c r="BI96" s="447">
        <f>BI90-BI95</f>
        <v>0</v>
      </c>
      <c r="BJ96" s="447"/>
      <c r="BK96" s="447"/>
      <c r="BL96" s="447"/>
      <c r="BM96" s="447"/>
      <c r="BN96" s="447"/>
      <c r="BO96" s="447"/>
      <c r="BP96" s="447">
        <f>BP90-BP95</f>
        <v>0</v>
      </c>
      <c r="BQ96" s="447"/>
      <c r="BR96" s="447"/>
      <c r="BS96" s="447"/>
      <c r="BT96" s="447"/>
      <c r="BU96" s="447"/>
      <c r="BV96" s="447"/>
      <c r="BW96" s="447">
        <f>BW90-BW95</f>
        <v>0</v>
      </c>
      <c r="BX96" s="447"/>
      <c r="BY96" s="447"/>
      <c r="BZ96" s="447"/>
      <c r="CA96" s="447"/>
      <c r="CB96" s="447"/>
      <c r="CC96" s="447"/>
      <c r="CD96" s="447">
        <f>CD90-CD95</f>
        <v>0</v>
      </c>
      <c r="CE96" s="447"/>
      <c r="CF96" s="447"/>
      <c r="CG96" s="447"/>
      <c r="CH96" s="447"/>
      <c r="CI96" s="447"/>
      <c r="CJ96" s="447"/>
      <c r="CK96" s="447">
        <f>CK90-CK95</f>
        <v>0</v>
      </c>
      <c r="CL96" s="447"/>
      <c r="CM96" s="447"/>
      <c r="CN96" s="447"/>
      <c r="CO96" s="447"/>
      <c r="CP96" s="447"/>
      <c r="CQ96" s="447"/>
      <c r="CR96" s="460">
        <f>CR90-CR95</f>
        <v>0</v>
      </c>
      <c r="CS96" s="460"/>
      <c r="CT96" s="460"/>
      <c r="CU96" s="460"/>
      <c r="CV96" s="460"/>
      <c r="CW96" s="460"/>
      <c r="CX96" s="460"/>
      <c r="CY96" s="460"/>
      <c r="CZ96" s="92"/>
      <c r="DA96" s="116"/>
      <c r="DB96" s="448" t="s">
        <v>739</v>
      </c>
      <c r="DC96" s="449"/>
      <c r="DD96" s="449"/>
      <c r="DE96" s="449"/>
      <c r="DF96" s="449"/>
      <c r="DG96" s="449"/>
      <c r="DH96" s="449"/>
      <c r="DI96" s="449"/>
      <c r="DJ96" s="449"/>
      <c r="DK96" s="449"/>
      <c r="DL96" s="449"/>
      <c r="DM96" s="449"/>
      <c r="DN96" s="449"/>
      <c r="DO96" s="449"/>
      <c r="DP96" s="449"/>
      <c r="DQ96" s="449"/>
      <c r="DR96" s="449"/>
      <c r="DS96" s="449"/>
      <c r="DT96" s="449"/>
      <c r="DU96" s="449"/>
      <c r="DV96" s="449"/>
      <c r="DW96" s="450"/>
      <c r="DX96" s="451">
        <v>0</v>
      </c>
      <c r="DY96" s="451"/>
      <c r="DZ96" s="451"/>
      <c r="EA96" s="451"/>
      <c r="EB96" s="451"/>
      <c r="EC96" s="451"/>
      <c r="ED96" s="451"/>
      <c r="EE96" s="451">
        <v>0</v>
      </c>
      <c r="EF96" s="451"/>
      <c r="EG96" s="451"/>
      <c r="EH96" s="451"/>
      <c r="EI96" s="451"/>
      <c r="EJ96" s="451"/>
      <c r="EK96" s="451"/>
      <c r="EL96" s="479">
        <f t="shared" si="13"/>
        <v>0</v>
      </c>
      <c r="EM96" s="479"/>
      <c r="EN96" s="479"/>
      <c r="EO96" s="479"/>
      <c r="EP96" s="479"/>
      <c r="EQ96" s="479"/>
      <c r="ER96" s="479"/>
      <c r="ES96" s="451">
        <v>0</v>
      </c>
      <c r="ET96" s="451"/>
      <c r="EU96" s="451"/>
      <c r="EV96" s="451"/>
      <c r="EW96" s="451"/>
      <c r="EX96" s="451"/>
      <c r="EY96" s="451"/>
      <c r="EZ96" s="92"/>
      <c r="FA96" s="92"/>
      <c r="FB96" s="451">
        <v>0</v>
      </c>
      <c r="FC96" s="451"/>
      <c r="FD96" s="451"/>
      <c r="FE96" s="451"/>
      <c r="FF96" s="451">
        <v>0</v>
      </c>
      <c r="FG96" s="451"/>
      <c r="FH96" s="451"/>
      <c r="FI96" s="451"/>
      <c r="FJ96" s="479">
        <f t="shared" si="14"/>
        <v>0</v>
      </c>
      <c r="FK96" s="479"/>
      <c r="FL96" s="479"/>
      <c r="FM96" s="479"/>
      <c r="FN96" s="479"/>
      <c r="FO96" s="479"/>
      <c r="FP96" s="479"/>
      <c r="FQ96" s="451">
        <v>0</v>
      </c>
      <c r="FR96" s="451"/>
      <c r="FS96" s="451"/>
      <c r="FT96" s="451"/>
      <c r="FU96" s="451"/>
      <c r="FV96" s="451"/>
      <c r="FW96" s="451"/>
      <c r="FX96" s="451">
        <v>0</v>
      </c>
      <c r="FY96" s="451"/>
      <c r="FZ96" s="451"/>
      <c r="GA96" s="451"/>
      <c r="GB96" s="451"/>
      <c r="GC96" s="451"/>
      <c r="GD96" s="451"/>
      <c r="GE96" s="480">
        <f t="shared" si="15"/>
        <v>0</v>
      </c>
      <c r="GF96" s="480"/>
      <c r="GG96" s="480"/>
      <c r="GH96" s="480"/>
      <c r="GI96" s="480"/>
      <c r="GJ96" s="480"/>
      <c r="GK96" s="480"/>
      <c r="GL96" s="451">
        <v>0</v>
      </c>
      <c r="GM96" s="451"/>
      <c r="GN96" s="451"/>
      <c r="GO96" s="451"/>
      <c r="GP96" s="451"/>
      <c r="GQ96" s="451"/>
      <c r="GR96" s="451"/>
      <c r="GS96" s="480">
        <f t="shared" si="16"/>
        <v>0</v>
      </c>
      <c r="GT96" s="480"/>
      <c r="GU96" s="480"/>
      <c r="GV96" s="480"/>
      <c r="GW96" s="480"/>
      <c r="GX96" s="480"/>
      <c r="GY96" s="480"/>
      <c r="GZ96" s="92"/>
      <c r="HA96" s="92"/>
      <c r="HB96" s="92"/>
    </row>
    <row r="97" spans="1:210" ht="12.75" customHeight="1" thickTop="1">
      <c r="A97" s="10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116"/>
      <c r="DB97" s="522" t="s">
        <v>740</v>
      </c>
      <c r="DC97" s="523"/>
      <c r="DD97" s="523"/>
      <c r="DE97" s="523"/>
      <c r="DF97" s="523"/>
      <c r="DG97" s="523"/>
      <c r="DH97" s="523"/>
      <c r="DI97" s="523"/>
      <c r="DJ97" s="523"/>
      <c r="DK97" s="523"/>
      <c r="DL97" s="523"/>
      <c r="DM97" s="523"/>
      <c r="DN97" s="523"/>
      <c r="DO97" s="523"/>
      <c r="DP97" s="523"/>
      <c r="DQ97" s="523"/>
      <c r="DR97" s="523"/>
      <c r="DS97" s="523"/>
      <c r="DT97" s="523"/>
      <c r="DU97" s="523"/>
      <c r="DV97" s="523"/>
      <c r="DW97" s="524"/>
      <c r="DX97" s="451">
        <v>0</v>
      </c>
      <c r="DY97" s="451"/>
      <c r="DZ97" s="451"/>
      <c r="EA97" s="451"/>
      <c r="EB97" s="451"/>
      <c r="EC97" s="451"/>
      <c r="ED97" s="451"/>
      <c r="EE97" s="451">
        <v>0</v>
      </c>
      <c r="EF97" s="451"/>
      <c r="EG97" s="451"/>
      <c r="EH97" s="451"/>
      <c r="EI97" s="451"/>
      <c r="EJ97" s="451"/>
      <c r="EK97" s="451"/>
      <c r="EL97" s="479">
        <f t="shared" si="13"/>
        <v>0</v>
      </c>
      <c r="EM97" s="479"/>
      <c r="EN97" s="479"/>
      <c r="EO97" s="479"/>
      <c r="EP97" s="479"/>
      <c r="EQ97" s="479"/>
      <c r="ER97" s="479"/>
      <c r="ES97" s="451">
        <v>0</v>
      </c>
      <c r="ET97" s="451"/>
      <c r="EU97" s="451"/>
      <c r="EV97" s="451"/>
      <c r="EW97" s="451"/>
      <c r="EX97" s="451"/>
      <c r="EY97" s="451"/>
      <c r="EZ97" s="92"/>
      <c r="FA97" s="92"/>
      <c r="FB97" s="451">
        <v>0</v>
      </c>
      <c r="FC97" s="451"/>
      <c r="FD97" s="451"/>
      <c r="FE97" s="451"/>
      <c r="FF97" s="451">
        <v>0</v>
      </c>
      <c r="FG97" s="451"/>
      <c r="FH97" s="451"/>
      <c r="FI97" s="451"/>
      <c r="FJ97" s="479">
        <f t="shared" si="14"/>
        <v>0</v>
      </c>
      <c r="FK97" s="479"/>
      <c r="FL97" s="479"/>
      <c r="FM97" s="479"/>
      <c r="FN97" s="479"/>
      <c r="FO97" s="479"/>
      <c r="FP97" s="479"/>
      <c r="FQ97" s="451">
        <v>0</v>
      </c>
      <c r="FR97" s="451"/>
      <c r="FS97" s="451"/>
      <c r="FT97" s="451"/>
      <c r="FU97" s="451"/>
      <c r="FV97" s="451"/>
      <c r="FW97" s="451"/>
      <c r="FX97" s="451">
        <v>0</v>
      </c>
      <c r="FY97" s="451"/>
      <c r="FZ97" s="451"/>
      <c r="GA97" s="451"/>
      <c r="GB97" s="451"/>
      <c r="GC97" s="451"/>
      <c r="GD97" s="451"/>
      <c r="GE97" s="480">
        <f t="shared" si="15"/>
        <v>0</v>
      </c>
      <c r="GF97" s="480"/>
      <c r="GG97" s="480"/>
      <c r="GH97" s="480"/>
      <c r="GI97" s="480"/>
      <c r="GJ97" s="480"/>
      <c r="GK97" s="480"/>
      <c r="GL97" s="451">
        <v>0</v>
      </c>
      <c r="GM97" s="451"/>
      <c r="GN97" s="451"/>
      <c r="GO97" s="451"/>
      <c r="GP97" s="451"/>
      <c r="GQ97" s="451"/>
      <c r="GR97" s="451"/>
      <c r="GS97" s="480">
        <f t="shared" si="16"/>
        <v>0</v>
      </c>
      <c r="GT97" s="480"/>
      <c r="GU97" s="480"/>
      <c r="GV97" s="480"/>
      <c r="GW97" s="480"/>
      <c r="GX97" s="480"/>
      <c r="GY97" s="480"/>
      <c r="GZ97" s="92"/>
      <c r="HA97" s="92"/>
      <c r="HB97" s="92"/>
    </row>
    <row r="98" spans="1:210" ht="12.75" customHeight="1" thickBot="1">
      <c r="A98" s="10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116"/>
      <c r="DB98" s="516" t="s">
        <v>741</v>
      </c>
      <c r="DC98" s="517"/>
      <c r="DD98" s="517"/>
      <c r="DE98" s="517"/>
      <c r="DF98" s="517"/>
      <c r="DG98" s="517"/>
      <c r="DH98" s="517"/>
      <c r="DI98" s="517"/>
      <c r="DJ98" s="517"/>
      <c r="DK98" s="517"/>
      <c r="DL98" s="517"/>
      <c r="DM98" s="517"/>
      <c r="DN98" s="517"/>
      <c r="DO98" s="517"/>
      <c r="DP98" s="517"/>
      <c r="DQ98" s="517"/>
      <c r="DR98" s="517"/>
      <c r="DS98" s="517"/>
      <c r="DT98" s="517"/>
      <c r="DU98" s="517"/>
      <c r="DV98" s="517"/>
      <c r="DW98" s="518"/>
      <c r="DX98" s="481">
        <f>SUM(DX90:ED97)</f>
        <v>0</v>
      </c>
      <c r="DY98" s="481"/>
      <c r="DZ98" s="481"/>
      <c r="EA98" s="481"/>
      <c r="EB98" s="481"/>
      <c r="EC98" s="481"/>
      <c r="ED98" s="481"/>
      <c r="EE98" s="481">
        <f>SUM(EE90:EK97)</f>
        <v>0</v>
      </c>
      <c r="EF98" s="481"/>
      <c r="EG98" s="481"/>
      <c r="EH98" s="481"/>
      <c r="EI98" s="481"/>
      <c r="EJ98" s="481"/>
      <c r="EK98" s="481"/>
      <c r="EL98" s="481">
        <f>SUM(EL90:ER97)</f>
        <v>0</v>
      </c>
      <c r="EM98" s="481"/>
      <c r="EN98" s="481"/>
      <c r="EO98" s="481"/>
      <c r="EP98" s="481"/>
      <c r="EQ98" s="481"/>
      <c r="ER98" s="481"/>
      <c r="ES98" s="481">
        <f>SUM(ES90:EY97)</f>
        <v>0</v>
      </c>
      <c r="ET98" s="481"/>
      <c r="EU98" s="481"/>
      <c r="EV98" s="481"/>
      <c r="EW98" s="481"/>
      <c r="EX98" s="481"/>
      <c r="EY98" s="481"/>
      <c r="EZ98" s="116"/>
      <c r="FA98" s="92"/>
      <c r="FB98" s="447">
        <f>SUM(FB90:FE97)</f>
        <v>0</v>
      </c>
      <c r="FC98" s="447"/>
      <c r="FD98" s="447"/>
      <c r="FE98" s="447"/>
      <c r="FF98" s="447">
        <f>SUM(FF90:FI97)</f>
        <v>0</v>
      </c>
      <c r="FG98" s="447"/>
      <c r="FH98" s="447"/>
      <c r="FI98" s="447"/>
      <c r="FJ98" s="447">
        <f>SUM(FJ90:FP97)</f>
        <v>0</v>
      </c>
      <c r="FK98" s="447"/>
      <c r="FL98" s="447"/>
      <c r="FM98" s="447"/>
      <c r="FN98" s="447"/>
      <c r="FO98" s="447"/>
      <c r="FP98" s="447"/>
      <c r="FQ98" s="447">
        <f>SUM(FQ90:FW97)</f>
        <v>0</v>
      </c>
      <c r="FR98" s="447"/>
      <c r="FS98" s="447"/>
      <c r="FT98" s="447"/>
      <c r="FU98" s="447"/>
      <c r="FV98" s="447"/>
      <c r="FW98" s="447"/>
      <c r="FX98" s="447">
        <f>SUM(FX90:GD97)</f>
        <v>0</v>
      </c>
      <c r="FY98" s="447"/>
      <c r="FZ98" s="447"/>
      <c r="GA98" s="447"/>
      <c r="GB98" s="447"/>
      <c r="GC98" s="447"/>
      <c r="GD98" s="447"/>
      <c r="GE98" s="447">
        <f>SUM(GE90:GK97)</f>
        <v>0</v>
      </c>
      <c r="GF98" s="447"/>
      <c r="GG98" s="447"/>
      <c r="GH98" s="447"/>
      <c r="GI98" s="447"/>
      <c r="GJ98" s="447"/>
      <c r="GK98" s="447"/>
      <c r="GL98" s="447">
        <f>SUM(GL90:GR97)</f>
        <v>0</v>
      </c>
      <c r="GM98" s="447"/>
      <c r="GN98" s="447"/>
      <c r="GO98" s="447"/>
      <c r="GP98" s="447"/>
      <c r="GQ98" s="447"/>
      <c r="GR98" s="447"/>
      <c r="GS98" s="447">
        <f>SUM(GS90:GY97)</f>
        <v>0</v>
      </c>
      <c r="GT98" s="447"/>
      <c r="GU98" s="447"/>
      <c r="GV98" s="447"/>
      <c r="GW98" s="447"/>
      <c r="GX98" s="447"/>
      <c r="GY98" s="447"/>
      <c r="GZ98" s="92"/>
      <c r="HA98" s="92"/>
      <c r="HB98" s="92"/>
    </row>
    <row r="99" spans="1:210" ht="12.75" customHeight="1" thickTop="1" thickBot="1">
      <c r="A99" s="102"/>
      <c r="B99" s="71" t="str">
        <f>"Schedule 7, "&amp;Help!C18+1&amp;" Ad Valorem Tax Account"</f>
        <v>Schedule 7, 2012 Ad Valorem Tax Account</v>
      </c>
      <c r="C99" s="72"/>
      <c r="D99" s="72"/>
      <c r="E99" s="72"/>
      <c r="F99" s="72"/>
      <c r="G99" s="72"/>
      <c r="H99" s="72"/>
      <c r="I99" s="72"/>
      <c r="J99" s="72"/>
      <c r="K99" s="72"/>
      <c r="L99" s="72"/>
      <c r="M99" s="72"/>
      <c r="N99" s="72"/>
      <c r="O99" s="72"/>
      <c r="P99" s="72"/>
      <c r="Q99" s="72"/>
      <c r="R99" s="72"/>
      <c r="S99" s="72"/>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8"/>
      <c r="AZ99" s="92"/>
      <c r="BA99" s="92"/>
      <c r="BB99" s="71" t="s">
        <v>791</v>
      </c>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3"/>
      <c r="CZ99" s="92"/>
      <c r="DA99" s="116"/>
      <c r="DB99" s="519" t="s">
        <v>742</v>
      </c>
      <c r="DC99" s="520"/>
      <c r="DD99" s="520"/>
      <c r="DE99" s="520"/>
      <c r="DF99" s="520"/>
      <c r="DG99" s="520"/>
      <c r="DH99" s="520"/>
      <c r="DI99" s="520"/>
      <c r="DJ99" s="520"/>
      <c r="DK99" s="520"/>
      <c r="DL99" s="520"/>
      <c r="DM99" s="520"/>
      <c r="DN99" s="520"/>
      <c r="DO99" s="520"/>
      <c r="DP99" s="520"/>
      <c r="DQ99" s="520"/>
      <c r="DR99" s="520"/>
      <c r="DS99" s="520"/>
      <c r="DT99" s="520"/>
      <c r="DU99" s="520"/>
      <c r="DV99" s="520"/>
      <c r="DW99" s="521"/>
      <c r="DX99" s="707"/>
      <c r="DY99" s="707"/>
      <c r="DZ99" s="707"/>
      <c r="EA99" s="707"/>
      <c r="EB99" s="707"/>
      <c r="EC99" s="707"/>
      <c r="ED99" s="707"/>
      <c r="EE99" s="707"/>
      <c r="EF99" s="707"/>
      <c r="EG99" s="707"/>
      <c r="EH99" s="707"/>
      <c r="EI99" s="707"/>
      <c r="EJ99" s="707"/>
      <c r="EK99" s="707"/>
      <c r="EL99" s="707"/>
      <c r="EM99" s="707"/>
      <c r="EN99" s="707"/>
      <c r="EO99" s="707"/>
      <c r="EP99" s="707"/>
      <c r="EQ99" s="707"/>
      <c r="ER99" s="707"/>
      <c r="ES99" s="707"/>
      <c r="ET99" s="707"/>
      <c r="EU99" s="707"/>
      <c r="EV99" s="707"/>
      <c r="EW99" s="707"/>
      <c r="EX99" s="707"/>
      <c r="EY99" s="707"/>
      <c r="EZ99" s="116"/>
      <c r="FA99" s="92"/>
      <c r="FB99" s="569"/>
      <c r="FC99" s="569"/>
      <c r="FD99" s="569"/>
      <c r="FE99" s="569"/>
      <c r="FF99" s="569"/>
      <c r="FG99" s="569"/>
      <c r="FH99" s="569"/>
      <c r="FI99" s="569"/>
      <c r="FJ99" s="569"/>
      <c r="FK99" s="569"/>
      <c r="FL99" s="569"/>
      <c r="FM99" s="569"/>
      <c r="FN99" s="569"/>
      <c r="FO99" s="569"/>
      <c r="FP99" s="569"/>
      <c r="FQ99" s="569"/>
      <c r="FR99" s="569"/>
      <c r="FS99" s="569"/>
      <c r="FT99" s="569"/>
      <c r="FU99" s="569"/>
      <c r="FV99" s="569"/>
      <c r="FW99" s="569"/>
      <c r="FX99" s="569"/>
      <c r="FY99" s="569"/>
      <c r="FZ99" s="569"/>
      <c r="GA99" s="569"/>
      <c r="GB99" s="569"/>
      <c r="GC99" s="569"/>
      <c r="GD99" s="569"/>
      <c r="GE99" s="569"/>
      <c r="GF99" s="569"/>
      <c r="GG99" s="569"/>
      <c r="GH99" s="569"/>
      <c r="GI99" s="569"/>
      <c r="GJ99" s="569"/>
      <c r="GK99" s="569"/>
      <c r="GL99" s="569"/>
      <c r="GM99" s="569"/>
      <c r="GN99" s="569"/>
      <c r="GO99" s="569"/>
      <c r="GP99" s="569"/>
      <c r="GQ99" s="569"/>
      <c r="GR99" s="569"/>
      <c r="GS99" s="569"/>
      <c r="GT99" s="569"/>
      <c r="GU99" s="569"/>
      <c r="GV99" s="569"/>
      <c r="GW99" s="569"/>
      <c r="GX99" s="569"/>
      <c r="GY99" s="569"/>
      <c r="GZ99" s="92"/>
      <c r="HA99" s="92"/>
      <c r="HB99" s="92"/>
    </row>
    <row r="100" spans="1:210" ht="12.75" customHeight="1" thickTop="1" thickBot="1">
      <c r="A100" s="102"/>
      <c r="B100" s="71" t="str">
        <f>Help!C18&amp;" Net Valuation Certified To County Excise Board"</f>
        <v>2011 Net Valuation Certified To County Excise Board</v>
      </c>
      <c r="C100" s="72"/>
      <c r="D100" s="72"/>
      <c r="E100" s="72"/>
      <c r="F100" s="72"/>
      <c r="G100" s="72"/>
      <c r="H100" s="72"/>
      <c r="I100" s="72"/>
      <c r="J100" s="72"/>
      <c r="K100" s="72"/>
      <c r="L100" s="72"/>
      <c r="M100" s="72"/>
      <c r="N100" s="72"/>
      <c r="O100" s="72"/>
      <c r="P100" s="72"/>
      <c r="Q100" s="72"/>
      <c r="R100" s="72"/>
      <c r="S100" s="72"/>
      <c r="T100" s="117"/>
      <c r="U100" s="117"/>
      <c r="V100" s="117"/>
      <c r="W100" s="117"/>
      <c r="X100" s="713">
        <v>0</v>
      </c>
      <c r="Y100" s="713"/>
      <c r="Z100" s="713"/>
      <c r="AA100" s="713"/>
      <c r="AB100" s="713"/>
      <c r="AC100" s="713"/>
      <c r="AD100" s="713"/>
      <c r="AE100" s="593">
        <v>0</v>
      </c>
      <c r="AF100" s="593"/>
      <c r="AG100" s="593"/>
      <c r="AH100" s="593"/>
      <c r="AI100" s="593"/>
      <c r="AJ100" s="593"/>
      <c r="AK100" s="581" t="s">
        <v>159</v>
      </c>
      <c r="AL100" s="581"/>
      <c r="AM100" s="581"/>
      <c r="AN100" s="581"/>
      <c r="AO100" s="581"/>
      <c r="AP100" s="581"/>
      <c r="AQ100" s="581" t="s">
        <v>32</v>
      </c>
      <c r="AR100" s="581"/>
      <c r="AS100" s="581"/>
      <c r="AT100" s="581"/>
      <c r="AU100" s="581"/>
      <c r="AV100" s="581"/>
      <c r="AW100" s="581"/>
      <c r="AX100" s="581"/>
      <c r="AY100" s="582"/>
      <c r="AZ100" s="92"/>
      <c r="BA100" s="92"/>
      <c r="BB100" s="580"/>
      <c r="BC100" s="580"/>
      <c r="BD100" s="580"/>
      <c r="BE100" s="580"/>
      <c r="BF100" s="580"/>
      <c r="BG100" s="580"/>
      <c r="BH100" s="580"/>
      <c r="BI100" s="580"/>
      <c r="BJ100" s="580" t="s">
        <v>34</v>
      </c>
      <c r="BK100" s="580"/>
      <c r="BL100" s="580"/>
      <c r="BM100" s="580"/>
      <c r="BN100" s="580"/>
      <c r="BO100" s="580"/>
      <c r="BP100" s="580"/>
      <c r="BQ100" s="580"/>
      <c r="BR100" s="580"/>
      <c r="BS100" s="580"/>
      <c r="BT100" s="580"/>
      <c r="BU100" s="580"/>
      <c r="BV100" s="580"/>
      <c r="BW100" s="580"/>
      <c r="BX100" s="466" t="s">
        <v>177</v>
      </c>
      <c r="BY100" s="467"/>
      <c r="BZ100" s="467"/>
      <c r="CA100" s="467"/>
      <c r="CB100" s="467"/>
      <c r="CC100" s="467"/>
      <c r="CD100" s="467"/>
      <c r="CE100" s="467"/>
      <c r="CF100" s="467"/>
      <c r="CG100" s="467"/>
      <c r="CH100" s="467"/>
      <c r="CI100" s="467"/>
      <c r="CJ100" s="467"/>
      <c r="CK100" s="470"/>
      <c r="CL100" s="580" t="s">
        <v>180</v>
      </c>
      <c r="CM100" s="580"/>
      <c r="CN100" s="580"/>
      <c r="CO100" s="580"/>
      <c r="CP100" s="580"/>
      <c r="CQ100" s="580"/>
      <c r="CR100" s="580"/>
      <c r="CS100" s="580" t="s">
        <v>34</v>
      </c>
      <c r="CT100" s="580"/>
      <c r="CU100" s="580"/>
      <c r="CV100" s="580"/>
      <c r="CW100" s="580"/>
      <c r="CX100" s="580"/>
      <c r="CY100" s="580"/>
      <c r="CZ100" s="92"/>
      <c r="DA100" s="116"/>
      <c r="DB100" s="448" t="s">
        <v>743</v>
      </c>
      <c r="DC100" s="449"/>
      <c r="DD100" s="449"/>
      <c r="DE100" s="449"/>
      <c r="DF100" s="449"/>
      <c r="DG100" s="449"/>
      <c r="DH100" s="449"/>
      <c r="DI100" s="449"/>
      <c r="DJ100" s="449"/>
      <c r="DK100" s="449"/>
      <c r="DL100" s="449"/>
      <c r="DM100" s="449"/>
      <c r="DN100" s="449"/>
      <c r="DO100" s="449"/>
      <c r="DP100" s="449"/>
      <c r="DQ100" s="449"/>
      <c r="DR100" s="449"/>
      <c r="DS100" s="449"/>
      <c r="DT100" s="449"/>
      <c r="DU100" s="449"/>
      <c r="DV100" s="449"/>
      <c r="DW100" s="450"/>
      <c r="DX100" s="451">
        <v>0</v>
      </c>
      <c r="DY100" s="451"/>
      <c r="DZ100" s="451"/>
      <c r="EA100" s="451"/>
      <c r="EB100" s="451"/>
      <c r="EC100" s="451"/>
      <c r="ED100" s="451"/>
      <c r="EE100" s="451">
        <v>0</v>
      </c>
      <c r="EF100" s="451"/>
      <c r="EG100" s="451"/>
      <c r="EH100" s="451"/>
      <c r="EI100" s="451"/>
      <c r="EJ100" s="451"/>
      <c r="EK100" s="451"/>
      <c r="EL100" s="479">
        <f>DX100-EE100</f>
        <v>0</v>
      </c>
      <c r="EM100" s="479"/>
      <c r="EN100" s="479"/>
      <c r="EO100" s="479"/>
      <c r="EP100" s="479"/>
      <c r="EQ100" s="479"/>
      <c r="ER100" s="479"/>
      <c r="ES100" s="451">
        <v>0</v>
      </c>
      <c r="ET100" s="451"/>
      <c r="EU100" s="451"/>
      <c r="EV100" s="451"/>
      <c r="EW100" s="451"/>
      <c r="EX100" s="451"/>
      <c r="EY100" s="451"/>
      <c r="EZ100" s="92"/>
      <c r="FA100" s="92"/>
      <c r="FB100" s="451">
        <v>0</v>
      </c>
      <c r="FC100" s="451"/>
      <c r="FD100" s="451"/>
      <c r="FE100" s="451"/>
      <c r="FF100" s="451">
        <v>0</v>
      </c>
      <c r="FG100" s="451"/>
      <c r="FH100" s="451"/>
      <c r="FI100" s="451"/>
      <c r="FJ100" s="479">
        <f>FB100-FF100+ES100+EL100+EE100-DX100</f>
        <v>0</v>
      </c>
      <c r="FK100" s="479"/>
      <c r="FL100" s="479"/>
      <c r="FM100" s="479"/>
      <c r="FN100" s="479"/>
      <c r="FO100" s="479"/>
      <c r="FP100" s="479"/>
      <c r="FQ100" s="451">
        <v>0</v>
      </c>
      <c r="FR100" s="451"/>
      <c r="FS100" s="451"/>
      <c r="FT100" s="451"/>
      <c r="FU100" s="451"/>
      <c r="FV100" s="451"/>
      <c r="FW100" s="451"/>
      <c r="FX100" s="451">
        <v>0</v>
      </c>
      <c r="FY100" s="451"/>
      <c r="FZ100" s="451"/>
      <c r="GA100" s="451"/>
      <c r="GB100" s="451"/>
      <c r="GC100" s="451"/>
      <c r="GD100" s="451"/>
      <c r="GE100" s="480">
        <f>FJ100-FQ100-FX100</f>
        <v>0</v>
      </c>
      <c r="GF100" s="480"/>
      <c r="GG100" s="480"/>
      <c r="GH100" s="480"/>
      <c r="GI100" s="480"/>
      <c r="GJ100" s="480"/>
      <c r="GK100" s="480"/>
      <c r="GL100" s="451">
        <v>0</v>
      </c>
      <c r="GM100" s="451"/>
      <c r="GN100" s="451"/>
      <c r="GO100" s="451"/>
      <c r="GP100" s="451"/>
      <c r="GQ100" s="451"/>
      <c r="GR100" s="451"/>
      <c r="GS100" s="480">
        <f>GL100</f>
        <v>0</v>
      </c>
      <c r="GT100" s="480"/>
      <c r="GU100" s="480"/>
      <c r="GV100" s="480"/>
      <c r="GW100" s="480"/>
      <c r="GX100" s="480"/>
      <c r="GY100" s="480"/>
      <c r="GZ100" s="92"/>
      <c r="HA100" s="92"/>
      <c r="HB100" s="92"/>
    </row>
    <row r="101" spans="1:210" ht="12.75" customHeight="1" thickTop="1" thickBot="1">
      <c r="A101" s="102"/>
      <c r="B101" s="77" t="s">
        <v>160</v>
      </c>
      <c r="C101" s="78"/>
      <c r="D101" s="78"/>
      <c r="E101" s="78"/>
      <c r="F101" s="78"/>
      <c r="G101" s="78"/>
      <c r="H101" s="78"/>
      <c r="I101" s="78"/>
      <c r="J101" s="78"/>
      <c r="K101" s="78"/>
      <c r="L101" s="78"/>
      <c r="M101" s="78"/>
      <c r="N101" s="78"/>
      <c r="O101" s="78"/>
      <c r="P101" s="78"/>
      <c r="Q101" s="78"/>
      <c r="R101" s="78"/>
      <c r="S101" s="78"/>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20"/>
      <c r="AQ101" s="584">
        <f>X100*AE100/1000</f>
        <v>0</v>
      </c>
      <c r="AR101" s="585"/>
      <c r="AS101" s="585"/>
      <c r="AT101" s="585"/>
      <c r="AU101" s="585"/>
      <c r="AV101" s="585"/>
      <c r="AW101" s="585"/>
      <c r="AX101" s="585"/>
      <c r="AY101" s="586"/>
      <c r="AZ101" s="92"/>
      <c r="BA101" s="92"/>
      <c r="BB101" s="552" t="s">
        <v>171</v>
      </c>
      <c r="BC101" s="552"/>
      <c r="BD101" s="552"/>
      <c r="BE101" s="552"/>
      <c r="BF101" s="552"/>
      <c r="BG101" s="552"/>
      <c r="BH101" s="552"/>
      <c r="BI101" s="552"/>
      <c r="BJ101" s="552" t="s">
        <v>172</v>
      </c>
      <c r="BK101" s="552"/>
      <c r="BL101" s="552"/>
      <c r="BM101" s="552"/>
      <c r="BN101" s="552"/>
      <c r="BO101" s="552"/>
      <c r="BP101" s="552"/>
      <c r="BQ101" s="552" t="s">
        <v>173</v>
      </c>
      <c r="BR101" s="552"/>
      <c r="BS101" s="552"/>
      <c r="BT101" s="552"/>
      <c r="BU101" s="552"/>
      <c r="BV101" s="552"/>
      <c r="BW101" s="552"/>
      <c r="BX101" s="552" t="s">
        <v>175</v>
      </c>
      <c r="BY101" s="552"/>
      <c r="BZ101" s="552"/>
      <c r="CA101" s="552"/>
      <c r="CB101" s="552"/>
      <c r="CC101" s="552"/>
      <c r="CD101" s="552"/>
      <c r="CE101" s="552" t="s">
        <v>178</v>
      </c>
      <c r="CF101" s="552"/>
      <c r="CG101" s="552"/>
      <c r="CH101" s="552"/>
      <c r="CI101" s="552"/>
      <c r="CJ101" s="552"/>
      <c r="CK101" s="552"/>
      <c r="CL101" s="552" t="s">
        <v>181</v>
      </c>
      <c r="CM101" s="552"/>
      <c r="CN101" s="552"/>
      <c r="CO101" s="552"/>
      <c r="CP101" s="552"/>
      <c r="CQ101" s="552"/>
      <c r="CR101" s="552"/>
      <c r="CS101" s="552" t="s">
        <v>172</v>
      </c>
      <c r="CT101" s="552"/>
      <c r="CU101" s="552"/>
      <c r="CV101" s="552"/>
      <c r="CW101" s="552"/>
      <c r="CX101" s="552"/>
      <c r="CY101" s="552"/>
      <c r="CZ101" s="92"/>
      <c r="DA101" s="116"/>
      <c r="DB101" s="516" t="s">
        <v>744</v>
      </c>
      <c r="DC101" s="517"/>
      <c r="DD101" s="517"/>
      <c r="DE101" s="517"/>
      <c r="DF101" s="517"/>
      <c r="DG101" s="517"/>
      <c r="DH101" s="517"/>
      <c r="DI101" s="517"/>
      <c r="DJ101" s="517"/>
      <c r="DK101" s="517"/>
      <c r="DL101" s="517"/>
      <c r="DM101" s="517"/>
      <c r="DN101" s="517"/>
      <c r="DO101" s="517"/>
      <c r="DP101" s="517"/>
      <c r="DQ101" s="517"/>
      <c r="DR101" s="517"/>
      <c r="DS101" s="517"/>
      <c r="DT101" s="517"/>
      <c r="DU101" s="517"/>
      <c r="DV101" s="517"/>
      <c r="DW101" s="518"/>
      <c r="DX101" s="447">
        <f>DX100</f>
        <v>0</v>
      </c>
      <c r="DY101" s="447"/>
      <c r="DZ101" s="447"/>
      <c r="EA101" s="447"/>
      <c r="EB101" s="447"/>
      <c r="EC101" s="447"/>
      <c r="ED101" s="447"/>
      <c r="EE101" s="447">
        <f>EE100</f>
        <v>0</v>
      </c>
      <c r="EF101" s="447"/>
      <c r="EG101" s="447"/>
      <c r="EH101" s="447"/>
      <c r="EI101" s="447"/>
      <c r="EJ101" s="447"/>
      <c r="EK101" s="447"/>
      <c r="EL101" s="447">
        <f>EL100</f>
        <v>0</v>
      </c>
      <c r="EM101" s="447"/>
      <c r="EN101" s="447"/>
      <c r="EO101" s="447"/>
      <c r="EP101" s="447"/>
      <c r="EQ101" s="447"/>
      <c r="ER101" s="447"/>
      <c r="ES101" s="447">
        <f>ES100</f>
        <v>0</v>
      </c>
      <c r="ET101" s="447"/>
      <c r="EU101" s="447"/>
      <c r="EV101" s="447"/>
      <c r="EW101" s="447"/>
      <c r="EX101" s="447"/>
      <c r="EY101" s="447"/>
      <c r="EZ101" s="116"/>
      <c r="FA101" s="92"/>
      <c r="FB101" s="447">
        <f>FB100</f>
        <v>0</v>
      </c>
      <c r="FC101" s="447"/>
      <c r="FD101" s="447"/>
      <c r="FE101" s="447"/>
      <c r="FF101" s="447">
        <f>FF100</f>
        <v>0</v>
      </c>
      <c r="FG101" s="447"/>
      <c r="FH101" s="447"/>
      <c r="FI101" s="447"/>
      <c r="FJ101" s="447">
        <f>FJ100</f>
        <v>0</v>
      </c>
      <c r="FK101" s="447"/>
      <c r="FL101" s="447"/>
      <c r="FM101" s="447"/>
      <c r="FN101" s="447"/>
      <c r="FO101" s="447"/>
      <c r="FP101" s="447"/>
      <c r="FQ101" s="447">
        <f>FQ100</f>
        <v>0</v>
      </c>
      <c r="FR101" s="447"/>
      <c r="FS101" s="447"/>
      <c r="FT101" s="447"/>
      <c r="FU101" s="447"/>
      <c r="FV101" s="447"/>
      <c r="FW101" s="447"/>
      <c r="FX101" s="447">
        <f>FX100</f>
        <v>0</v>
      </c>
      <c r="FY101" s="447"/>
      <c r="FZ101" s="447"/>
      <c r="GA101" s="447"/>
      <c r="GB101" s="447"/>
      <c r="GC101" s="447"/>
      <c r="GD101" s="447"/>
      <c r="GE101" s="447">
        <f>GE100</f>
        <v>0</v>
      </c>
      <c r="GF101" s="447"/>
      <c r="GG101" s="447"/>
      <c r="GH101" s="447"/>
      <c r="GI101" s="447"/>
      <c r="GJ101" s="447"/>
      <c r="GK101" s="447"/>
      <c r="GL101" s="447">
        <f>GL100</f>
        <v>0</v>
      </c>
      <c r="GM101" s="447"/>
      <c r="GN101" s="447"/>
      <c r="GO101" s="447"/>
      <c r="GP101" s="447"/>
      <c r="GQ101" s="447"/>
      <c r="GR101" s="447"/>
      <c r="GS101" s="447">
        <f>GS100</f>
        <v>0</v>
      </c>
      <c r="GT101" s="447"/>
      <c r="GU101" s="447"/>
      <c r="GV101" s="447"/>
      <c r="GW101" s="447"/>
      <c r="GX101" s="447"/>
      <c r="GY101" s="447"/>
      <c r="GZ101" s="92"/>
      <c r="HA101" s="92"/>
      <c r="HB101" s="92"/>
    </row>
    <row r="102" spans="1:210" ht="12.75" customHeight="1" thickTop="1" thickBot="1">
      <c r="A102" s="102"/>
      <c r="B102" s="81" t="s">
        <v>161</v>
      </c>
      <c r="C102" s="82"/>
      <c r="D102" s="82"/>
      <c r="E102" s="82"/>
      <c r="F102" s="82"/>
      <c r="G102" s="82"/>
      <c r="H102" s="82"/>
      <c r="I102" s="82"/>
      <c r="J102" s="82"/>
      <c r="K102" s="82"/>
      <c r="L102" s="82"/>
      <c r="M102" s="82"/>
      <c r="N102" s="82"/>
      <c r="O102" s="82"/>
      <c r="P102" s="82"/>
      <c r="Q102" s="82"/>
      <c r="R102" s="82"/>
      <c r="S102" s="82"/>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2"/>
      <c r="AQ102" s="583">
        <v>0</v>
      </c>
      <c r="AR102" s="453"/>
      <c r="AS102" s="453"/>
      <c r="AT102" s="453"/>
      <c r="AU102" s="453"/>
      <c r="AV102" s="453"/>
      <c r="AW102" s="453"/>
      <c r="AX102" s="453"/>
      <c r="AY102" s="455"/>
      <c r="AZ102" s="92"/>
      <c r="BA102" s="92"/>
      <c r="BB102" s="482"/>
      <c r="BC102" s="482"/>
      <c r="BD102" s="482"/>
      <c r="BE102" s="482"/>
      <c r="BF102" s="482"/>
      <c r="BG102" s="482"/>
      <c r="BH102" s="482"/>
      <c r="BI102" s="482"/>
      <c r="BJ102" s="482" t="str">
        <f>"June 30, "&amp;Help!C18</f>
        <v>June 30, 2011</v>
      </c>
      <c r="BK102" s="482"/>
      <c r="BL102" s="482"/>
      <c r="BM102" s="482"/>
      <c r="BN102" s="482"/>
      <c r="BO102" s="482"/>
      <c r="BP102" s="482"/>
      <c r="BQ102" s="482" t="s">
        <v>174</v>
      </c>
      <c r="BR102" s="482"/>
      <c r="BS102" s="482"/>
      <c r="BT102" s="482"/>
      <c r="BU102" s="482"/>
      <c r="BV102" s="482"/>
      <c r="BW102" s="482"/>
      <c r="BX102" s="482" t="s">
        <v>176</v>
      </c>
      <c r="BY102" s="482"/>
      <c r="BZ102" s="482"/>
      <c r="CA102" s="482"/>
      <c r="CB102" s="482"/>
      <c r="CC102" s="482"/>
      <c r="CD102" s="482"/>
      <c r="CE102" s="482" t="s">
        <v>179</v>
      </c>
      <c r="CF102" s="482"/>
      <c r="CG102" s="482"/>
      <c r="CH102" s="482"/>
      <c r="CI102" s="482"/>
      <c r="CJ102" s="482"/>
      <c r="CK102" s="482"/>
      <c r="CL102" s="482" t="s">
        <v>182</v>
      </c>
      <c r="CM102" s="482"/>
      <c r="CN102" s="482"/>
      <c r="CO102" s="482"/>
      <c r="CP102" s="482"/>
      <c r="CQ102" s="482"/>
      <c r="CR102" s="482"/>
      <c r="CS102" s="482" t="str">
        <f>"June 30, "&amp;Help!C18+1</f>
        <v>June 30, 2012</v>
      </c>
      <c r="CT102" s="482"/>
      <c r="CU102" s="482"/>
      <c r="CV102" s="482"/>
      <c r="CW102" s="482"/>
      <c r="CX102" s="482"/>
      <c r="CY102" s="482"/>
      <c r="CZ102" s="92"/>
      <c r="DA102" s="116"/>
      <c r="DB102" s="513"/>
      <c r="DC102" s="514"/>
      <c r="DD102" s="514"/>
      <c r="DE102" s="514"/>
      <c r="DF102" s="514"/>
      <c r="DG102" s="514"/>
      <c r="DH102" s="514"/>
      <c r="DI102" s="514"/>
      <c r="DJ102" s="514"/>
      <c r="DK102" s="514"/>
      <c r="DL102" s="514"/>
      <c r="DM102" s="514"/>
      <c r="DN102" s="514"/>
      <c r="DO102" s="514"/>
      <c r="DP102" s="514"/>
      <c r="DQ102" s="514"/>
      <c r="DR102" s="514"/>
      <c r="DS102" s="514"/>
      <c r="DT102" s="514"/>
      <c r="DU102" s="514"/>
      <c r="DV102" s="514"/>
      <c r="DW102" s="515"/>
      <c r="DX102" s="569"/>
      <c r="DY102" s="569"/>
      <c r="DZ102" s="569"/>
      <c r="EA102" s="569"/>
      <c r="EB102" s="569"/>
      <c r="EC102" s="569"/>
      <c r="ED102" s="569"/>
      <c r="EE102" s="569"/>
      <c r="EF102" s="569"/>
      <c r="EG102" s="569"/>
      <c r="EH102" s="569"/>
      <c r="EI102" s="569"/>
      <c r="EJ102" s="569"/>
      <c r="EK102" s="569"/>
      <c r="EL102" s="569"/>
      <c r="EM102" s="569"/>
      <c r="EN102" s="569"/>
      <c r="EO102" s="569"/>
      <c r="EP102" s="569"/>
      <c r="EQ102" s="569"/>
      <c r="ER102" s="569"/>
      <c r="ES102" s="569"/>
      <c r="ET102" s="569"/>
      <c r="EU102" s="569"/>
      <c r="EV102" s="569"/>
      <c r="EW102" s="569"/>
      <c r="EX102" s="569"/>
      <c r="EY102" s="569"/>
      <c r="EZ102" s="116"/>
      <c r="FA102" s="92"/>
      <c r="FB102" s="569"/>
      <c r="FC102" s="569"/>
      <c r="FD102" s="569"/>
      <c r="FE102" s="569"/>
      <c r="FF102" s="569"/>
      <c r="FG102" s="569"/>
      <c r="FH102" s="569"/>
      <c r="FI102" s="569"/>
      <c r="FJ102" s="569"/>
      <c r="FK102" s="569"/>
      <c r="FL102" s="569"/>
      <c r="FM102" s="569"/>
      <c r="FN102" s="569"/>
      <c r="FO102" s="569"/>
      <c r="FP102" s="569"/>
      <c r="FQ102" s="569"/>
      <c r="FR102" s="569"/>
      <c r="FS102" s="569"/>
      <c r="FT102" s="569"/>
      <c r="FU102" s="569"/>
      <c r="FV102" s="569"/>
      <c r="FW102" s="569"/>
      <c r="FX102" s="569"/>
      <c r="FY102" s="569"/>
      <c r="FZ102" s="569"/>
      <c r="GA102" s="569"/>
      <c r="GB102" s="569"/>
      <c r="GC102" s="569"/>
      <c r="GD102" s="569"/>
      <c r="GE102" s="569"/>
      <c r="GF102" s="569"/>
      <c r="GG102" s="569"/>
      <c r="GH102" s="569"/>
      <c r="GI102" s="569"/>
      <c r="GJ102" s="569"/>
      <c r="GK102" s="569"/>
      <c r="GL102" s="569"/>
      <c r="GM102" s="569"/>
      <c r="GN102" s="569"/>
      <c r="GO102" s="569"/>
      <c r="GP102" s="569"/>
      <c r="GQ102" s="569"/>
      <c r="GR102" s="569"/>
      <c r="GS102" s="569"/>
      <c r="GT102" s="569"/>
      <c r="GU102" s="569"/>
      <c r="GV102" s="569"/>
      <c r="GW102" s="569"/>
      <c r="GX102" s="569"/>
      <c r="GY102" s="569"/>
      <c r="GZ102" s="92"/>
      <c r="HA102" s="92"/>
      <c r="HB102" s="92"/>
    </row>
    <row r="103" spans="1:210" ht="12.75" customHeight="1" thickTop="1" thickBot="1">
      <c r="A103" s="102"/>
      <c r="B103" s="81" t="s">
        <v>162</v>
      </c>
      <c r="C103" s="82"/>
      <c r="D103" s="82"/>
      <c r="E103" s="82"/>
      <c r="F103" s="82"/>
      <c r="G103" s="82"/>
      <c r="H103" s="82"/>
      <c r="I103" s="82"/>
      <c r="J103" s="82"/>
      <c r="K103" s="82"/>
      <c r="L103" s="82"/>
      <c r="M103" s="82"/>
      <c r="N103" s="82"/>
      <c r="O103" s="82"/>
      <c r="P103" s="82"/>
      <c r="Q103" s="82"/>
      <c r="R103" s="82"/>
      <c r="S103" s="82"/>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2"/>
      <c r="AQ103" s="583">
        <v>0</v>
      </c>
      <c r="AR103" s="453"/>
      <c r="AS103" s="453"/>
      <c r="AT103" s="453"/>
      <c r="AU103" s="453"/>
      <c r="AV103" s="453"/>
      <c r="AW103" s="453"/>
      <c r="AX103" s="453"/>
      <c r="AY103" s="455"/>
      <c r="AZ103" s="92"/>
      <c r="BA103" s="92"/>
      <c r="BB103" s="579"/>
      <c r="BC103" s="579"/>
      <c r="BD103" s="579"/>
      <c r="BE103" s="579"/>
      <c r="BF103" s="579"/>
      <c r="BG103" s="579"/>
      <c r="BH103" s="579"/>
      <c r="BI103" s="579"/>
      <c r="BJ103" s="577">
        <v>0</v>
      </c>
      <c r="BK103" s="577"/>
      <c r="BL103" s="577"/>
      <c r="BM103" s="577"/>
      <c r="BN103" s="577"/>
      <c r="BO103" s="577"/>
      <c r="BP103" s="577"/>
      <c r="BQ103" s="577">
        <v>0</v>
      </c>
      <c r="BR103" s="577"/>
      <c r="BS103" s="577"/>
      <c r="BT103" s="577"/>
      <c r="BU103" s="577"/>
      <c r="BV103" s="577"/>
      <c r="BW103" s="577"/>
      <c r="BX103" s="577">
        <v>0</v>
      </c>
      <c r="BY103" s="577"/>
      <c r="BZ103" s="577"/>
      <c r="CA103" s="577"/>
      <c r="CB103" s="577"/>
      <c r="CC103" s="577"/>
      <c r="CD103" s="577"/>
      <c r="CE103" s="577">
        <v>0</v>
      </c>
      <c r="CF103" s="577"/>
      <c r="CG103" s="577"/>
      <c r="CH103" s="577"/>
      <c r="CI103" s="577"/>
      <c r="CJ103" s="577"/>
      <c r="CK103" s="577"/>
      <c r="CL103" s="577">
        <v>0</v>
      </c>
      <c r="CM103" s="577"/>
      <c r="CN103" s="577"/>
      <c r="CO103" s="577"/>
      <c r="CP103" s="577"/>
      <c r="CQ103" s="577"/>
      <c r="CR103" s="577"/>
      <c r="CS103" s="577">
        <v>0</v>
      </c>
      <c r="CT103" s="577"/>
      <c r="CU103" s="577"/>
      <c r="CV103" s="577"/>
      <c r="CW103" s="577"/>
      <c r="CX103" s="577"/>
      <c r="CY103" s="577"/>
      <c r="CZ103" s="92"/>
      <c r="DA103" s="116"/>
      <c r="DB103" s="516" t="s">
        <v>789</v>
      </c>
      <c r="DC103" s="517"/>
      <c r="DD103" s="517"/>
      <c r="DE103" s="517"/>
      <c r="DF103" s="517"/>
      <c r="DG103" s="517"/>
      <c r="DH103" s="517"/>
      <c r="DI103" s="517"/>
      <c r="DJ103" s="517"/>
      <c r="DK103" s="517"/>
      <c r="DL103" s="517"/>
      <c r="DM103" s="517"/>
      <c r="DN103" s="517"/>
      <c r="DO103" s="517"/>
      <c r="DP103" s="517"/>
      <c r="DQ103" s="517"/>
      <c r="DR103" s="517"/>
      <c r="DS103" s="517"/>
      <c r="DT103" s="517"/>
      <c r="DU103" s="517"/>
      <c r="DV103" s="517"/>
      <c r="DW103" s="518"/>
      <c r="DX103" s="481">
        <f>DX101+DX98+DX88+DX78</f>
        <v>0</v>
      </c>
      <c r="DY103" s="481"/>
      <c r="DZ103" s="481"/>
      <c r="EA103" s="481"/>
      <c r="EB103" s="481"/>
      <c r="EC103" s="481"/>
      <c r="ED103" s="481"/>
      <c r="EE103" s="481">
        <f>EE101+EE98+EE88+EE78</f>
        <v>0</v>
      </c>
      <c r="EF103" s="481"/>
      <c r="EG103" s="481"/>
      <c r="EH103" s="481"/>
      <c r="EI103" s="481"/>
      <c r="EJ103" s="481"/>
      <c r="EK103" s="481"/>
      <c r="EL103" s="481">
        <f>EL101+EL98+EL88+EL78</f>
        <v>0</v>
      </c>
      <c r="EM103" s="481"/>
      <c r="EN103" s="481"/>
      <c r="EO103" s="481"/>
      <c r="EP103" s="481"/>
      <c r="EQ103" s="481"/>
      <c r="ER103" s="481"/>
      <c r="ES103" s="481">
        <f>ES101+ES98+ES88+ES78</f>
        <v>0</v>
      </c>
      <c r="ET103" s="481"/>
      <c r="EU103" s="481"/>
      <c r="EV103" s="481"/>
      <c r="EW103" s="481"/>
      <c r="EX103" s="481"/>
      <c r="EY103" s="481"/>
      <c r="EZ103" s="116"/>
      <c r="FA103" s="92"/>
      <c r="FB103" s="447">
        <f>FB101+FB98+FB88+FB78</f>
        <v>0</v>
      </c>
      <c r="FC103" s="447"/>
      <c r="FD103" s="447"/>
      <c r="FE103" s="447"/>
      <c r="FF103" s="447">
        <f>FF101+FF98+FF88+FF78</f>
        <v>0</v>
      </c>
      <c r="FG103" s="447"/>
      <c r="FH103" s="447"/>
      <c r="FI103" s="447"/>
      <c r="FJ103" s="447">
        <f>FJ101+FJ98+FJ88+FJ78</f>
        <v>0</v>
      </c>
      <c r="FK103" s="447"/>
      <c r="FL103" s="447"/>
      <c r="FM103" s="447"/>
      <c r="FN103" s="447"/>
      <c r="FO103" s="447"/>
      <c r="FP103" s="447"/>
      <c r="FQ103" s="447">
        <f>FQ101+FQ98+FQ88+FQ78</f>
        <v>0</v>
      </c>
      <c r="FR103" s="447"/>
      <c r="FS103" s="447"/>
      <c r="FT103" s="447"/>
      <c r="FU103" s="447"/>
      <c r="FV103" s="447"/>
      <c r="FW103" s="447"/>
      <c r="FX103" s="447">
        <f>FX101+FX98+FX88+FX78</f>
        <v>0</v>
      </c>
      <c r="FY103" s="447"/>
      <c r="FZ103" s="447"/>
      <c r="GA103" s="447"/>
      <c r="GB103" s="447"/>
      <c r="GC103" s="447"/>
      <c r="GD103" s="447"/>
      <c r="GE103" s="447">
        <f>GE101+GE98+GE88+GE78</f>
        <v>0</v>
      </c>
      <c r="GF103" s="447"/>
      <c r="GG103" s="447"/>
      <c r="GH103" s="447"/>
      <c r="GI103" s="447"/>
      <c r="GJ103" s="447"/>
      <c r="GK103" s="447"/>
      <c r="GL103" s="447">
        <f>GL101+GL98+GL88+GL78</f>
        <v>0</v>
      </c>
      <c r="GM103" s="447"/>
      <c r="GN103" s="447"/>
      <c r="GO103" s="447"/>
      <c r="GP103" s="447"/>
      <c r="GQ103" s="447"/>
      <c r="GR103" s="447"/>
      <c r="GS103" s="447">
        <f>GS101+GS98+GS88+GS78</f>
        <v>0</v>
      </c>
      <c r="GT103" s="447"/>
      <c r="GU103" s="447"/>
      <c r="GV103" s="447"/>
      <c r="GW103" s="447"/>
      <c r="GX103" s="447"/>
      <c r="GY103" s="447"/>
      <c r="GZ103" s="92"/>
      <c r="HA103" s="92"/>
      <c r="HB103" s="92"/>
    </row>
    <row r="104" spans="1:210" ht="12.75" customHeight="1" thickTop="1">
      <c r="A104" s="102"/>
      <c r="B104" s="81" t="s">
        <v>163</v>
      </c>
      <c r="C104" s="82"/>
      <c r="D104" s="82"/>
      <c r="E104" s="82"/>
      <c r="F104" s="82"/>
      <c r="G104" s="82"/>
      <c r="H104" s="82"/>
      <c r="I104" s="82"/>
      <c r="J104" s="82"/>
      <c r="K104" s="82"/>
      <c r="L104" s="82"/>
      <c r="M104" s="82"/>
      <c r="N104" s="82"/>
      <c r="O104" s="82"/>
      <c r="P104" s="82"/>
      <c r="Q104" s="82"/>
      <c r="R104" s="82"/>
      <c r="S104" s="82"/>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2"/>
      <c r="AQ104" s="441">
        <f>AQ101+AQ102-AQ103</f>
        <v>0</v>
      </c>
      <c r="AR104" s="442"/>
      <c r="AS104" s="442"/>
      <c r="AT104" s="442"/>
      <c r="AU104" s="442"/>
      <c r="AV104" s="442"/>
      <c r="AW104" s="442"/>
      <c r="AX104" s="442"/>
      <c r="AY104" s="461"/>
      <c r="AZ104" s="92"/>
      <c r="BA104" s="92"/>
      <c r="BB104" s="578"/>
      <c r="BC104" s="578"/>
      <c r="BD104" s="578"/>
      <c r="BE104" s="578"/>
      <c r="BF104" s="578"/>
      <c r="BG104" s="578"/>
      <c r="BH104" s="578"/>
      <c r="BI104" s="578"/>
      <c r="BJ104" s="451">
        <v>0</v>
      </c>
      <c r="BK104" s="451"/>
      <c r="BL104" s="451"/>
      <c r="BM104" s="451"/>
      <c r="BN104" s="451"/>
      <c r="BO104" s="451"/>
      <c r="BP104" s="451"/>
      <c r="BQ104" s="451">
        <v>0</v>
      </c>
      <c r="BR104" s="451"/>
      <c r="BS104" s="451"/>
      <c r="BT104" s="451"/>
      <c r="BU104" s="451"/>
      <c r="BV104" s="451"/>
      <c r="BW104" s="451"/>
      <c r="BX104" s="451">
        <v>0</v>
      </c>
      <c r="BY104" s="451"/>
      <c r="BZ104" s="451"/>
      <c r="CA104" s="451"/>
      <c r="CB104" s="451"/>
      <c r="CC104" s="451"/>
      <c r="CD104" s="451"/>
      <c r="CE104" s="451">
        <v>0</v>
      </c>
      <c r="CF104" s="451"/>
      <c r="CG104" s="451"/>
      <c r="CH104" s="451"/>
      <c r="CI104" s="451"/>
      <c r="CJ104" s="451"/>
      <c r="CK104" s="451"/>
      <c r="CL104" s="451">
        <v>0</v>
      </c>
      <c r="CM104" s="451"/>
      <c r="CN104" s="451"/>
      <c r="CO104" s="451"/>
      <c r="CP104" s="451"/>
      <c r="CQ104" s="451"/>
      <c r="CR104" s="451"/>
      <c r="CS104" s="451">
        <v>0</v>
      </c>
      <c r="CT104" s="451"/>
      <c r="CU104" s="451"/>
      <c r="CV104" s="451"/>
      <c r="CW104" s="451"/>
      <c r="CX104" s="451"/>
      <c r="CY104" s="451"/>
      <c r="CZ104" s="92"/>
      <c r="DA104" s="116"/>
      <c r="DB104" s="556" t="s">
        <v>746</v>
      </c>
      <c r="DC104" s="527"/>
      <c r="DD104" s="527"/>
      <c r="DE104" s="527"/>
      <c r="DF104" s="527"/>
      <c r="DG104" s="527"/>
      <c r="DH104" s="527"/>
      <c r="DI104" s="527"/>
      <c r="DJ104" s="527"/>
      <c r="DK104" s="527"/>
      <c r="DL104" s="527"/>
      <c r="DM104" s="527"/>
      <c r="DN104" s="527"/>
      <c r="DO104" s="527"/>
      <c r="DP104" s="527"/>
      <c r="DQ104" s="527"/>
      <c r="DR104" s="527"/>
      <c r="DS104" s="527"/>
      <c r="DT104" s="527"/>
      <c r="DU104" s="527"/>
      <c r="DV104" s="527"/>
      <c r="DW104" s="528"/>
      <c r="DX104" s="707"/>
      <c r="DY104" s="707"/>
      <c r="DZ104" s="707"/>
      <c r="EA104" s="707"/>
      <c r="EB104" s="707"/>
      <c r="EC104" s="707"/>
      <c r="ED104" s="707"/>
      <c r="EE104" s="707"/>
      <c r="EF104" s="707"/>
      <c r="EG104" s="707"/>
      <c r="EH104" s="707"/>
      <c r="EI104" s="707"/>
      <c r="EJ104" s="707"/>
      <c r="EK104" s="707"/>
      <c r="EL104" s="707"/>
      <c r="EM104" s="707"/>
      <c r="EN104" s="707"/>
      <c r="EO104" s="707"/>
      <c r="EP104" s="707"/>
      <c r="EQ104" s="707"/>
      <c r="ER104" s="707"/>
      <c r="ES104" s="707"/>
      <c r="ET104" s="707"/>
      <c r="EU104" s="707"/>
      <c r="EV104" s="707"/>
      <c r="EW104" s="707"/>
      <c r="EX104" s="707"/>
      <c r="EY104" s="707"/>
      <c r="EZ104" s="116"/>
      <c r="FA104" s="92"/>
      <c r="FB104" s="569"/>
      <c r="FC104" s="569"/>
      <c r="FD104" s="569"/>
      <c r="FE104" s="569"/>
      <c r="FF104" s="569"/>
      <c r="FG104" s="569"/>
      <c r="FH104" s="569"/>
      <c r="FI104" s="569"/>
      <c r="FJ104" s="569"/>
      <c r="FK104" s="569"/>
      <c r="FL104" s="569"/>
      <c r="FM104" s="569"/>
      <c r="FN104" s="569"/>
      <c r="FO104" s="569"/>
      <c r="FP104" s="569"/>
      <c r="FQ104" s="569"/>
      <c r="FR104" s="569"/>
      <c r="FS104" s="569"/>
      <c r="FT104" s="569"/>
      <c r="FU104" s="569"/>
      <c r="FV104" s="569"/>
      <c r="FW104" s="569"/>
      <c r="FX104" s="569"/>
      <c r="FY104" s="569"/>
      <c r="FZ104" s="569"/>
      <c r="GA104" s="569"/>
      <c r="GB104" s="569"/>
      <c r="GC104" s="569"/>
      <c r="GD104" s="569"/>
      <c r="GE104" s="569"/>
      <c r="GF104" s="569"/>
      <c r="GG104" s="569"/>
      <c r="GH104" s="569"/>
      <c r="GI104" s="569"/>
      <c r="GJ104" s="569"/>
      <c r="GK104" s="569"/>
      <c r="GL104" s="569"/>
      <c r="GM104" s="569"/>
      <c r="GN104" s="569"/>
      <c r="GO104" s="569"/>
      <c r="GP104" s="569"/>
      <c r="GQ104" s="569"/>
      <c r="GR104" s="569"/>
      <c r="GS104" s="569"/>
      <c r="GT104" s="569"/>
      <c r="GU104" s="569"/>
      <c r="GV104" s="569"/>
      <c r="GW104" s="569"/>
      <c r="GX104" s="569"/>
      <c r="GY104" s="569"/>
      <c r="GZ104" s="92"/>
      <c r="HA104" s="92"/>
      <c r="HB104" s="92"/>
    </row>
    <row r="105" spans="1:210" ht="12.75" customHeight="1" thickBot="1">
      <c r="A105" s="102"/>
      <c r="B105" s="81" t="s">
        <v>164</v>
      </c>
      <c r="C105" s="82"/>
      <c r="D105" s="82"/>
      <c r="E105" s="82"/>
      <c r="F105" s="82"/>
      <c r="G105" s="82"/>
      <c r="H105" s="82"/>
      <c r="I105" s="82"/>
      <c r="J105" s="82"/>
      <c r="K105" s="82"/>
      <c r="L105" s="82"/>
      <c r="M105" s="82"/>
      <c r="N105" s="82"/>
      <c r="O105" s="82"/>
      <c r="P105" s="82"/>
      <c r="Q105" s="82"/>
      <c r="R105" s="82"/>
      <c r="S105" s="82"/>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2"/>
      <c r="AQ105" s="583">
        <v>0</v>
      </c>
      <c r="AR105" s="453"/>
      <c r="AS105" s="453"/>
      <c r="AT105" s="453"/>
      <c r="AU105" s="453"/>
      <c r="AV105" s="453"/>
      <c r="AW105" s="453"/>
      <c r="AX105" s="453"/>
      <c r="AY105" s="455"/>
      <c r="AZ105" s="92"/>
      <c r="BA105" s="92"/>
      <c r="BB105" s="578"/>
      <c r="BC105" s="578"/>
      <c r="BD105" s="578"/>
      <c r="BE105" s="578"/>
      <c r="BF105" s="578"/>
      <c r="BG105" s="578"/>
      <c r="BH105" s="578"/>
      <c r="BI105" s="578"/>
      <c r="BJ105" s="451">
        <v>0</v>
      </c>
      <c r="BK105" s="451"/>
      <c r="BL105" s="451"/>
      <c r="BM105" s="451"/>
      <c r="BN105" s="451"/>
      <c r="BO105" s="451"/>
      <c r="BP105" s="451"/>
      <c r="BQ105" s="451">
        <v>0</v>
      </c>
      <c r="BR105" s="451"/>
      <c r="BS105" s="451"/>
      <c r="BT105" s="451"/>
      <c r="BU105" s="451"/>
      <c r="BV105" s="451"/>
      <c r="BW105" s="451"/>
      <c r="BX105" s="451">
        <v>0</v>
      </c>
      <c r="BY105" s="451"/>
      <c r="BZ105" s="451"/>
      <c r="CA105" s="451"/>
      <c r="CB105" s="451"/>
      <c r="CC105" s="451"/>
      <c r="CD105" s="451"/>
      <c r="CE105" s="451">
        <v>0</v>
      </c>
      <c r="CF105" s="451"/>
      <c r="CG105" s="451"/>
      <c r="CH105" s="451"/>
      <c r="CI105" s="451"/>
      <c r="CJ105" s="451"/>
      <c r="CK105" s="451"/>
      <c r="CL105" s="451">
        <v>0</v>
      </c>
      <c r="CM105" s="451"/>
      <c r="CN105" s="451"/>
      <c r="CO105" s="451"/>
      <c r="CP105" s="451"/>
      <c r="CQ105" s="451"/>
      <c r="CR105" s="451"/>
      <c r="CS105" s="451">
        <v>0</v>
      </c>
      <c r="CT105" s="451"/>
      <c r="CU105" s="451"/>
      <c r="CV105" s="451"/>
      <c r="CW105" s="451"/>
      <c r="CX105" s="451"/>
      <c r="CY105" s="451"/>
      <c r="CZ105" s="92"/>
      <c r="DA105" s="116"/>
      <c r="DB105" s="743" t="s">
        <v>747</v>
      </c>
      <c r="DC105" s="744"/>
      <c r="DD105" s="744"/>
      <c r="DE105" s="744"/>
      <c r="DF105" s="744"/>
      <c r="DG105" s="744"/>
      <c r="DH105" s="744"/>
      <c r="DI105" s="744"/>
      <c r="DJ105" s="744"/>
      <c r="DK105" s="744"/>
      <c r="DL105" s="744"/>
      <c r="DM105" s="744"/>
      <c r="DN105" s="744"/>
      <c r="DO105" s="744"/>
      <c r="DP105" s="744"/>
      <c r="DQ105" s="744"/>
      <c r="DR105" s="744"/>
      <c r="DS105" s="744"/>
      <c r="DT105" s="744"/>
      <c r="DU105" s="744"/>
      <c r="DV105" s="744"/>
      <c r="DW105" s="745"/>
      <c r="DX105" s="451">
        <v>0</v>
      </c>
      <c r="DY105" s="451"/>
      <c r="DZ105" s="451"/>
      <c r="EA105" s="451"/>
      <c r="EB105" s="451"/>
      <c r="EC105" s="451"/>
      <c r="ED105" s="451"/>
      <c r="EE105" s="451">
        <v>0</v>
      </c>
      <c r="EF105" s="451"/>
      <c r="EG105" s="451"/>
      <c r="EH105" s="451"/>
      <c r="EI105" s="451"/>
      <c r="EJ105" s="451"/>
      <c r="EK105" s="451"/>
      <c r="EL105" s="479">
        <f>DX105-EE105</f>
        <v>0</v>
      </c>
      <c r="EM105" s="479"/>
      <c r="EN105" s="479"/>
      <c r="EO105" s="479"/>
      <c r="EP105" s="479"/>
      <c r="EQ105" s="479"/>
      <c r="ER105" s="479"/>
      <c r="ES105" s="451">
        <v>0</v>
      </c>
      <c r="ET105" s="451"/>
      <c r="EU105" s="451"/>
      <c r="EV105" s="451"/>
      <c r="EW105" s="451"/>
      <c r="EX105" s="451"/>
      <c r="EY105" s="451"/>
      <c r="EZ105" s="92"/>
      <c r="FA105" s="92"/>
      <c r="FB105" s="451">
        <v>0</v>
      </c>
      <c r="FC105" s="451"/>
      <c r="FD105" s="451"/>
      <c r="FE105" s="451"/>
      <c r="FF105" s="451">
        <v>0</v>
      </c>
      <c r="FG105" s="451"/>
      <c r="FH105" s="451"/>
      <c r="FI105" s="451"/>
      <c r="FJ105" s="479">
        <f>FB105-FF105+ES105+EL105+EE105-DX105</f>
        <v>0</v>
      </c>
      <c r="FK105" s="479"/>
      <c r="FL105" s="479"/>
      <c r="FM105" s="479"/>
      <c r="FN105" s="479"/>
      <c r="FO105" s="479"/>
      <c r="FP105" s="479"/>
      <c r="FQ105" s="451">
        <v>0</v>
      </c>
      <c r="FR105" s="451"/>
      <c r="FS105" s="451"/>
      <c r="FT105" s="451"/>
      <c r="FU105" s="451"/>
      <c r="FV105" s="451"/>
      <c r="FW105" s="451"/>
      <c r="FX105" s="451">
        <v>0</v>
      </c>
      <c r="FY105" s="451"/>
      <c r="FZ105" s="451"/>
      <c r="GA105" s="451"/>
      <c r="GB105" s="451"/>
      <c r="GC105" s="451"/>
      <c r="GD105" s="451"/>
      <c r="GE105" s="480">
        <f>FJ105-FQ105-FX105</f>
        <v>0</v>
      </c>
      <c r="GF105" s="480"/>
      <c r="GG105" s="480"/>
      <c r="GH105" s="480"/>
      <c r="GI105" s="480"/>
      <c r="GJ105" s="480"/>
      <c r="GK105" s="480"/>
      <c r="GL105" s="451">
        <v>0</v>
      </c>
      <c r="GM105" s="451"/>
      <c r="GN105" s="451"/>
      <c r="GO105" s="451"/>
      <c r="GP105" s="451"/>
      <c r="GQ105" s="451"/>
      <c r="GR105" s="451"/>
      <c r="GS105" s="480">
        <f>GL105</f>
        <v>0</v>
      </c>
      <c r="GT105" s="480"/>
      <c r="GU105" s="480"/>
      <c r="GV105" s="480"/>
      <c r="GW105" s="480"/>
      <c r="GX105" s="480"/>
      <c r="GY105" s="480"/>
      <c r="GZ105" s="92"/>
      <c r="HA105" s="92"/>
      <c r="HB105" s="92"/>
    </row>
    <row r="106" spans="1:210" ht="12.75" customHeight="1" thickTop="1" thickBot="1">
      <c r="A106" s="102"/>
      <c r="B106" s="81" t="s">
        <v>165</v>
      </c>
      <c r="C106" s="82"/>
      <c r="D106" s="82"/>
      <c r="E106" s="82"/>
      <c r="F106" s="82"/>
      <c r="G106" s="82"/>
      <c r="H106" s="82"/>
      <c r="I106" s="82"/>
      <c r="J106" s="82"/>
      <c r="K106" s="82"/>
      <c r="L106" s="82"/>
      <c r="M106" s="82"/>
      <c r="N106" s="82"/>
      <c r="O106" s="82"/>
      <c r="P106" s="82"/>
      <c r="Q106" s="82"/>
      <c r="R106" s="82"/>
      <c r="S106" s="82"/>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2"/>
      <c r="AQ106" s="583">
        <v>0</v>
      </c>
      <c r="AR106" s="453"/>
      <c r="AS106" s="453"/>
      <c r="AT106" s="453"/>
      <c r="AU106" s="453"/>
      <c r="AV106" s="453"/>
      <c r="AW106" s="453"/>
      <c r="AX106" s="453"/>
      <c r="AY106" s="455"/>
      <c r="AZ106" s="92"/>
      <c r="BA106" s="92"/>
      <c r="BB106" s="578"/>
      <c r="BC106" s="578"/>
      <c r="BD106" s="578"/>
      <c r="BE106" s="578"/>
      <c r="BF106" s="578"/>
      <c r="BG106" s="578"/>
      <c r="BH106" s="578"/>
      <c r="BI106" s="578"/>
      <c r="BJ106" s="451">
        <v>0</v>
      </c>
      <c r="BK106" s="451"/>
      <c r="BL106" s="451"/>
      <c r="BM106" s="451"/>
      <c r="BN106" s="451"/>
      <c r="BO106" s="451"/>
      <c r="BP106" s="451"/>
      <c r="BQ106" s="451">
        <v>0</v>
      </c>
      <c r="BR106" s="451"/>
      <c r="BS106" s="451"/>
      <c r="BT106" s="451"/>
      <c r="BU106" s="451"/>
      <c r="BV106" s="451"/>
      <c r="BW106" s="451"/>
      <c r="BX106" s="451">
        <v>0</v>
      </c>
      <c r="BY106" s="451"/>
      <c r="BZ106" s="451"/>
      <c r="CA106" s="451"/>
      <c r="CB106" s="451"/>
      <c r="CC106" s="451"/>
      <c r="CD106" s="451"/>
      <c r="CE106" s="451">
        <v>0</v>
      </c>
      <c r="CF106" s="451"/>
      <c r="CG106" s="451"/>
      <c r="CH106" s="451"/>
      <c r="CI106" s="451"/>
      <c r="CJ106" s="451"/>
      <c r="CK106" s="451"/>
      <c r="CL106" s="451">
        <v>0</v>
      </c>
      <c r="CM106" s="451"/>
      <c r="CN106" s="451"/>
      <c r="CO106" s="451"/>
      <c r="CP106" s="451"/>
      <c r="CQ106" s="451"/>
      <c r="CR106" s="451"/>
      <c r="CS106" s="451">
        <v>0</v>
      </c>
      <c r="CT106" s="451"/>
      <c r="CU106" s="451"/>
      <c r="CV106" s="451"/>
      <c r="CW106" s="451"/>
      <c r="CX106" s="451"/>
      <c r="CY106" s="451"/>
      <c r="CZ106" s="92"/>
      <c r="DA106" s="116"/>
      <c r="DB106" s="747" t="s">
        <v>788</v>
      </c>
      <c r="DC106" s="748"/>
      <c r="DD106" s="748"/>
      <c r="DE106" s="748"/>
      <c r="DF106" s="748"/>
      <c r="DG106" s="748"/>
      <c r="DH106" s="748"/>
      <c r="DI106" s="748"/>
      <c r="DJ106" s="748"/>
      <c r="DK106" s="748"/>
      <c r="DL106" s="748"/>
      <c r="DM106" s="748"/>
      <c r="DN106" s="748"/>
      <c r="DO106" s="748"/>
      <c r="DP106" s="748"/>
      <c r="DQ106" s="748"/>
      <c r="DR106" s="748"/>
      <c r="DS106" s="748"/>
      <c r="DT106" s="748"/>
      <c r="DU106" s="748"/>
      <c r="DV106" s="748"/>
      <c r="DW106" s="749"/>
      <c r="DX106" s="460">
        <f>DX103+DX105</f>
        <v>0</v>
      </c>
      <c r="DY106" s="460"/>
      <c r="DZ106" s="460"/>
      <c r="EA106" s="460"/>
      <c r="EB106" s="460"/>
      <c r="EC106" s="460"/>
      <c r="ED106" s="460"/>
      <c r="EE106" s="460">
        <f>EE103+EE105</f>
        <v>0</v>
      </c>
      <c r="EF106" s="460"/>
      <c r="EG106" s="460"/>
      <c r="EH106" s="460"/>
      <c r="EI106" s="460"/>
      <c r="EJ106" s="460"/>
      <c r="EK106" s="460"/>
      <c r="EL106" s="460">
        <f>EL103+EL105</f>
        <v>0</v>
      </c>
      <c r="EM106" s="460"/>
      <c r="EN106" s="460"/>
      <c r="EO106" s="460"/>
      <c r="EP106" s="460"/>
      <c r="EQ106" s="460"/>
      <c r="ER106" s="460"/>
      <c r="ES106" s="460">
        <f>ES103+ES105</f>
        <v>0</v>
      </c>
      <c r="ET106" s="460"/>
      <c r="EU106" s="460"/>
      <c r="EV106" s="460"/>
      <c r="EW106" s="460"/>
      <c r="EX106" s="460"/>
      <c r="EY106" s="460"/>
      <c r="EZ106" s="116"/>
      <c r="FA106" s="92"/>
      <c r="FB106" s="482">
        <f>FB103+FB105</f>
        <v>0</v>
      </c>
      <c r="FC106" s="482"/>
      <c r="FD106" s="482"/>
      <c r="FE106" s="482"/>
      <c r="FF106" s="482">
        <f>FF103+FF105</f>
        <v>0</v>
      </c>
      <c r="FG106" s="482"/>
      <c r="FH106" s="482"/>
      <c r="FI106" s="482"/>
      <c r="FJ106" s="482">
        <f>FJ103+FJ105</f>
        <v>0</v>
      </c>
      <c r="FK106" s="482"/>
      <c r="FL106" s="482"/>
      <c r="FM106" s="482"/>
      <c r="FN106" s="482"/>
      <c r="FO106" s="482"/>
      <c r="FP106" s="482"/>
      <c r="FQ106" s="482">
        <f>FQ103+FQ105</f>
        <v>0</v>
      </c>
      <c r="FR106" s="482"/>
      <c r="FS106" s="482"/>
      <c r="FT106" s="482"/>
      <c r="FU106" s="482"/>
      <c r="FV106" s="482"/>
      <c r="FW106" s="482"/>
      <c r="FX106" s="482">
        <f>FX103+FX105</f>
        <v>0</v>
      </c>
      <c r="FY106" s="482"/>
      <c r="FZ106" s="482"/>
      <c r="GA106" s="482"/>
      <c r="GB106" s="482"/>
      <c r="GC106" s="482"/>
      <c r="GD106" s="482"/>
      <c r="GE106" s="482">
        <f>GE103+GE105</f>
        <v>0</v>
      </c>
      <c r="GF106" s="482"/>
      <c r="GG106" s="482"/>
      <c r="GH106" s="482"/>
      <c r="GI106" s="482"/>
      <c r="GJ106" s="482"/>
      <c r="GK106" s="482"/>
      <c r="GL106" s="482">
        <f>GL103+GL105</f>
        <v>0</v>
      </c>
      <c r="GM106" s="482"/>
      <c r="GN106" s="482"/>
      <c r="GO106" s="482"/>
      <c r="GP106" s="482"/>
      <c r="GQ106" s="482"/>
      <c r="GR106" s="482"/>
      <c r="GS106" s="482">
        <f>GS103+GS105</f>
        <v>0</v>
      </c>
      <c r="GT106" s="482"/>
      <c r="GU106" s="482"/>
      <c r="GV106" s="482"/>
      <c r="GW106" s="482"/>
      <c r="GX106" s="482"/>
      <c r="GY106" s="482"/>
      <c r="GZ106" s="92"/>
      <c r="HA106" s="92"/>
      <c r="HB106" s="92"/>
    </row>
    <row r="107" spans="1:210" ht="12.75" customHeight="1" thickTop="1">
      <c r="A107" s="102"/>
      <c r="B107" s="81" t="s">
        <v>166</v>
      </c>
      <c r="C107" s="82"/>
      <c r="D107" s="82"/>
      <c r="E107" s="82"/>
      <c r="F107" s="82"/>
      <c r="G107" s="82"/>
      <c r="H107" s="82"/>
      <c r="I107" s="82"/>
      <c r="J107" s="82"/>
      <c r="K107" s="82"/>
      <c r="L107" s="82"/>
      <c r="M107" s="82"/>
      <c r="N107" s="82"/>
      <c r="O107" s="82"/>
      <c r="P107" s="82"/>
      <c r="Q107" s="82"/>
      <c r="R107" s="82"/>
      <c r="S107" s="82"/>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2"/>
      <c r="AQ107" s="441">
        <f>AQ104-AQ105-AQ106</f>
        <v>0</v>
      </c>
      <c r="AR107" s="442"/>
      <c r="AS107" s="442"/>
      <c r="AT107" s="442"/>
      <c r="AU107" s="442"/>
      <c r="AV107" s="442"/>
      <c r="AW107" s="442"/>
      <c r="AX107" s="442"/>
      <c r="AY107" s="461"/>
      <c r="AZ107" s="92"/>
      <c r="BA107" s="92"/>
      <c r="BB107" s="578"/>
      <c r="BC107" s="578"/>
      <c r="BD107" s="578"/>
      <c r="BE107" s="578"/>
      <c r="BF107" s="578"/>
      <c r="BG107" s="578"/>
      <c r="BH107" s="578"/>
      <c r="BI107" s="578"/>
      <c r="BJ107" s="451">
        <v>0</v>
      </c>
      <c r="BK107" s="451"/>
      <c r="BL107" s="451"/>
      <c r="BM107" s="451"/>
      <c r="BN107" s="451"/>
      <c r="BO107" s="451"/>
      <c r="BP107" s="451"/>
      <c r="BQ107" s="451">
        <v>0</v>
      </c>
      <c r="BR107" s="451"/>
      <c r="BS107" s="451"/>
      <c r="BT107" s="451"/>
      <c r="BU107" s="451"/>
      <c r="BV107" s="451"/>
      <c r="BW107" s="451"/>
      <c r="BX107" s="451">
        <v>0</v>
      </c>
      <c r="BY107" s="451"/>
      <c r="BZ107" s="451"/>
      <c r="CA107" s="451"/>
      <c r="CB107" s="451"/>
      <c r="CC107" s="451"/>
      <c r="CD107" s="451"/>
      <c r="CE107" s="451">
        <v>0</v>
      </c>
      <c r="CF107" s="451"/>
      <c r="CG107" s="451"/>
      <c r="CH107" s="451"/>
      <c r="CI107" s="451"/>
      <c r="CJ107" s="451"/>
      <c r="CK107" s="451"/>
      <c r="CL107" s="451">
        <v>0</v>
      </c>
      <c r="CM107" s="451"/>
      <c r="CN107" s="451"/>
      <c r="CO107" s="451"/>
      <c r="CP107" s="451"/>
      <c r="CQ107" s="451"/>
      <c r="CR107" s="451"/>
      <c r="CS107" s="451">
        <v>0</v>
      </c>
      <c r="CT107" s="451"/>
      <c r="CU107" s="451"/>
      <c r="CV107" s="451"/>
      <c r="CW107" s="451"/>
      <c r="CX107" s="451"/>
      <c r="CY107" s="451"/>
      <c r="CZ107" s="92"/>
      <c r="DA107" s="116"/>
      <c r="DB107" s="710"/>
      <c r="DC107" s="710"/>
      <c r="DD107" s="710"/>
      <c r="DE107" s="710"/>
      <c r="DF107" s="710"/>
      <c r="DG107" s="710"/>
      <c r="DH107" s="710"/>
      <c r="DI107" s="710"/>
      <c r="DJ107" s="710"/>
      <c r="DK107" s="710"/>
      <c r="DL107" s="710"/>
      <c r="DM107" s="710"/>
      <c r="DN107" s="710"/>
      <c r="DO107" s="710"/>
      <c r="DP107" s="710"/>
      <c r="DQ107" s="710"/>
      <c r="DR107" s="710"/>
      <c r="DS107" s="710"/>
      <c r="DT107" s="710"/>
      <c r="DU107" s="710"/>
      <c r="DV107" s="710"/>
      <c r="DW107" s="710"/>
      <c r="DX107" s="708"/>
      <c r="DY107" s="708"/>
      <c r="DZ107" s="708"/>
      <c r="EA107" s="708"/>
      <c r="EB107" s="708"/>
      <c r="EC107" s="708"/>
      <c r="ED107" s="708"/>
      <c r="EE107" s="708"/>
      <c r="EF107" s="708"/>
      <c r="EG107" s="708"/>
      <c r="EH107" s="708"/>
      <c r="EI107" s="708"/>
      <c r="EJ107" s="708"/>
      <c r="EK107" s="708"/>
      <c r="EL107" s="708"/>
      <c r="EM107" s="708"/>
      <c r="EN107" s="708"/>
      <c r="EO107" s="708"/>
      <c r="EP107" s="708"/>
      <c r="EQ107" s="708"/>
      <c r="ER107" s="708"/>
      <c r="ES107" s="708"/>
      <c r="ET107" s="708"/>
      <c r="EU107" s="708"/>
      <c r="EV107" s="708"/>
      <c r="EW107" s="708"/>
      <c r="EX107" s="708"/>
      <c r="EY107" s="708"/>
      <c r="EZ107" s="116"/>
      <c r="FA107" s="92"/>
      <c r="FB107" s="740"/>
      <c r="FC107" s="740"/>
      <c r="FD107" s="740"/>
      <c r="FE107" s="740"/>
      <c r="FF107" s="740"/>
      <c r="FG107" s="740"/>
      <c r="FH107" s="740"/>
      <c r="FI107" s="740"/>
      <c r="FJ107" s="740"/>
      <c r="FK107" s="740"/>
      <c r="FL107" s="740"/>
      <c r="FM107" s="740"/>
      <c r="FN107" s="740"/>
      <c r="FO107" s="740"/>
      <c r="FP107" s="740"/>
      <c r="FQ107" s="740"/>
      <c r="FR107" s="740"/>
      <c r="FS107" s="740"/>
      <c r="FT107" s="740"/>
      <c r="FU107" s="740"/>
      <c r="FV107" s="740"/>
      <c r="FW107" s="740"/>
      <c r="FX107" s="740"/>
      <c r="FY107" s="740"/>
      <c r="FZ107" s="740"/>
      <c r="GA107" s="740"/>
      <c r="GB107" s="740"/>
      <c r="GC107" s="740"/>
      <c r="GD107" s="740"/>
      <c r="GE107" s="740"/>
      <c r="GF107" s="740"/>
      <c r="GG107" s="740"/>
      <c r="GH107" s="740"/>
      <c r="GI107" s="740"/>
      <c r="GJ107" s="740"/>
      <c r="GK107" s="740"/>
      <c r="GL107" s="740"/>
      <c r="GM107" s="740"/>
      <c r="GN107" s="740"/>
      <c r="GO107" s="740"/>
      <c r="GP107" s="740"/>
      <c r="GQ107" s="740"/>
      <c r="GR107" s="740"/>
      <c r="GS107" s="740"/>
      <c r="GT107" s="740"/>
      <c r="GU107" s="740"/>
      <c r="GV107" s="740"/>
      <c r="GW107" s="740"/>
      <c r="GX107" s="740"/>
      <c r="GY107" s="740"/>
      <c r="GZ107" s="92"/>
      <c r="HA107" s="92"/>
      <c r="HB107" s="92"/>
    </row>
    <row r="108" spans="1:210" ht="12.75" customHeight="1" thickBot="1">
      <c r="A108" s="102"/>
      <c r="B108" s="81" t="str">
        <f>"Deduct "&amp;Help!C18&amp;" Tax Apportioned"</f>
        <v>Deduct 2011 Tax Apportioned</v>
      </c>
      <c r="C108" s="82"/>
      <c r="D108" s="82"/>
      <c r="E108" s="82"/>
      <c r="F108" s="82"/>
      <c r="G108" s="82"/>
      <c r="H108" s="82"/>
      <c r="I108" s="82"/>
      <c r="J108" s="82"/>
      <c r="K108" s="82"/>
      <c r="L108" s="82"/>
      <c r="M108" s="82"/>
      <c r="N108" s="82"/>
      <c r="O108" s="82"/>
      <c r="P108" s="82"/>
      <c r="Q108" s="82"/>
      <c r="R108" s="82"/>
      <c r="S108" s="82"/>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2"/>
      <c r="AQ108" s="583">
        <v>0</v>
      </c>
      <c r="AR108" s="453"/>
      <c r="AS108" s="453"/>
      <c r="AT108" s="453"/>
      <c r="AU108" s="453"/>
      <c r="AV108" s="453"/>
      <c r="AW108" s="453"/>
      <c r="AX108" s="453"/>
      <c r="AY108" s="455"/>
      <c r="AZ108" s="92"/>
      <c r="BA108" s="92"/>
      <c r="BB108" s="578"/>
      <c r="BC108" s="578"/>
      <c r="BD108" s="578"/>
      <c r="BE108" s="578"/>
      <c r="BF108" s="578"/>
      <c r="BG108" s="578"/>
      <c r="BH108" s="578"/>
      <c r="BI108" s="578"/>
      <c r="BJ108" s="451">
        <v>0</v>
      </c>
      <c r="BK108" s="451"/>
      <c r="BL108" s="451"/>
      <c r="BM108" s="451"/>
      <c r="BN108" s="451"/>
      <c r="BO108" s="451"/>
      <c r="BP108" s="451"/>
      <c r="BQ108" s="451">
        <v>0</v>
      </c>
      <c r="BR108" s="451"/>
      <c r="BS108" s="451"/>
      <c r="BT108" s="451"/>
      <c r="BU108" s="451"/>
      <c r="BV108" s="451"/>
      <c r="BW108" s="451"/>
      <c r="BX108" s="451">
        <v>0</v>
      </c>
      <c r="BY108" s="451"/>
      <c r="BZ108" s="451"/>
      <c r="CA108" s="451"/>
      <c r="CB108" s="451"/>
      <c r="CC108" s="451"/>
      <c r="CD108" s="451"/>
      <c r="CE108" s="451">
        <v>0</v>
      </c>
      <c r="CF108" s="451"/>
      <c r="CG108" s="451"/>
      <c r="CH108" s="451"/>
      <c r="CI108" s="451"/>
      <c r="CJ108" s="451"/>
      <c r="CK108" s="451"/>
      <c r="CL108" s="451">
        <v>0</v>
      </c>
      <c r="CM108" s="451"/>
      <c r="CN108" s="451"/>
      <c r="CO108" s="451"/>
      <c r="CP108" s="451"/>
      <c r="CQ108" s="451"/>
      <c r="CR108" s="451"/>
      <c r="CS108" s="451">
        <v>0</v>
      </c>
      <c r="CT108" s="451"/>
      <c r="CU108" s="451"/>
      <c r="CV108" s="451"/>
      <c r="CW108" s="451"/>
      <c r="CX108" s="451"/>
      <c r="CY108" s="451"/>
      <c r="CZ108" s="92"/>
      <c r="DA108" s="116"/>
      <c r="DB108" s="710"/>
      <c r="DC108" s="710"/>
      <c r="DD108" s="710"/>
      <c r="DE108" s="710"/>
      <c r="DF108" s="710"/>
      <c r="DG108" s="710"/>
      <c r="DH108" s="710"/>
      <c r="DI108" s="710"/>
      <c r="DJ108" s="710"/>
      <c r="DK108" s="710"/>
      <c r="DL108" s="710"/>
      <c r="DM108" s="710"/>
      <c r="DN108" s="710"/>
      <c r="DO108" s="710"/>
      <c r="DP108" s="710"/>
      <c r="DQ108" s="710"/>
      <c r="DR108" s="710"/>
      <c r="DS108" s="710"/>
      <c r="DT108" s="710"/>
      <c r="DU108" s="710"/>
      <c r="DV108" s="710"/>
      <c r="DW108" s="710"/>
      <c r="DX108" s="708"/>
      <c r="DY108" s="708"/>
      <c r="DZ108" s="708"/>
      <c r="EA108" s="708"/>
      <c r="EB108" s="708"/>
      <c r="EC108" s="708"/>
      <c r="ED108" s="708"/>
      <c r="EE108" s="708"/>
      <c r="EF108" s="708"/>
      <c r="EG108" s="708"/>
      <c r="EH108" s="708"/>
      <c r="EI108" s="708"/>
      <c r="EJ108" s="708"/>
      <c r="EK108" s="708"/>
      <c r="EL108" s="708"/>
      <c r="EM108" s="708"/>
      <c r="EN108" s="708"/>
      <c r="EO108" s="708"/>
      <c r="EP108" s="708"/>
      <c r="EQ108" s="708"/>
      <c r="ER108" s="708"/>
      <c r="ES108" s="708"/>
      <c r="ET108" s="708"/>
      <c r="EU108" s="708"/>
      <c r="EV108" s="708"/>
      <c r="EW108" s="708"/>
      <c r="EX108" s="708"/>
      <c r="EY108" s="708"/>
      <c r="EZ108" s="116"/>
      <c r="FA108" s="92"/>
      <c r="FB108" s="746"/>
      <c r="FC108" s="746"/>
      <c r="FD108" s="746"/>
      <c r="FE108" s="746"/>
      <c r="FF108" s="746"/>
      <c r="FG108" s="746"/>
      <c r="FH108" s="746"/>
      <c r="FI108" s="746"/>
      <c r="FJ108" s="746"/>
      <c r="FK108" s="746"/>
      <c r="FL108" s="746"/>
      <c r="FM108" s="746"/>
      <c r="FN108" s="746"/>
      <c r="FO108" s="746"/>
      <c r="FP108" s="746"/>
      <c r="FQ108" s="746"/>
      <c r="FR108" s="746"/>
      <c r="FS108" s="746"/>
      <c r="FT108" s="746"/>
      <c r="FU108" s="746"/>
      <c r="FV108" s="746"/>
      <c r="FW108" s="746"/>
      <c r="FX108" s="746"/>
      <c r="FY108" s="746"/>
      <c r="FZ108" s="746"/>
      <c r="GA108" s="746"/>
      <c r="GB108" s="746"/>
      <c r="GC108" s="746"/>
      <c r="GD108" s="746"/>
      <c r="GE108" s="746"/>
      <c r="GF108" s="746"/>
      <c r="GG108" s="746"/>
      <c r="GH108" s="746"/>
      <c r="GI108" s="746"/>
      <c r="GJ108" s="746"/>
      <c r="GK108" s="746"/>
      <c r="GL108" s="746"/>
      <c r="GM108" s="746"/>
      <c r="GN108" s="746"/>
      <c r="GO108" s="746"/>
      <c r="GP108" s="746"/>
      <c r="GQ108" s="746"/>
      <c r="GR108" s="746"/>
      <c r="GS108" s="746"/>
      <c r="GT108" s="746"/>
      <c r="GU108" s="746"/>
      <c r="GV108" s="746"/>
      <c r="GW108" s="746"/>
      <c r="GX108" s="746"/>
      <c r="GY108" s="746"/>
      <c r="GZ108" s="92"/>
      <c r="HA108" s="92"/>
      <c r="HB108" s="92"/>
    </row>
    <row r="109" spans="1:210" ht="12.75" customHeight="1" thickTop="1">
      <c r="A109" s="102"/>
      <c r="B109" s="81"/>
      <c r="C109" s="82" t="str">
        <f>"Net Balance "&amp;Help!C18&amp;" Tax in Process of Collection or"</f>
        <v>Net Balance 2011 Tax in Process of Collection or</v>
      </c>
      <c r="D109" s="82"/>
      <c r="E109" s="82"/>
      <c r="F109" s="82"/>
      <c r="G109" s="82"/>
      <c r="H109" s="82"/>
      <c r="I109" s="82"/>
      <c r="J109" s="82"/>
      <c r="K109" s="82"/>
      <c r="L109" s="82"/>
      <c r="M109" s="82"/>
      <c r="N109" s="82"/>
      <c r="O109" s="82"/>
      <c r="P109" s="82"/>
      <c r="Q109" s="82"/>
      <c r="R109" s="82"/>
      <c r="S109" s="82"/>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2"/>
      <c r="AQ109" s="572">
        <f>IF(AQ108-AQ107&lt;0,ABS(AQ108-AQ107),0)</f>
        <v>0</v>
      </c>
      <c r="AR109" s="573"/>
      <c r="AS109" s="573"/>
      <c r="AT109" s="573"/>
      <c r="AU109" s="573"/>
      <c r="AV109" s="573"/>
      <c r="AW109" s="573"/>
      <c r="AX109" s="573"/>
      <c r="AY109" s="574"/>
      <c r="AZ109" s="92"/>
      <c r="BA109" s="92"/>
      <c r="BB109" s="578"/>
      <c r="BC109" s="578"/>
      <c r="BD109" s="578"/>
      <c r="BE109" s="578"/>
      <c r="BF109" s="578"/>
      <c r="BG109" s="578"/>
      <c r="BH109" s="578"/>
      <c r="BI109" s="578"/>
      <c r="BJ109" s="451">
        <v>0</v>
      </c>
      <c r="BK109" s="451"/>
      <c r="BL109" s="451"/>
      <c r="BM109" s="451"/>
      <c r="BN109" s="451"/>
      <c r="BO109" s="451"/>
      <c r="BP109" s="451"/>
      <c r="BQ109" s="451">
        <v>0</v>
      </c>
      <c r="BR109" s="451"/>
      <c r="BS109" s="451"/>
      <c r="BT109" s="451"/>
      <c r="BU109" s="451"/>
      <c r="BV109" s="451"/>
      <c r="BW109" s="451"/>
      <c r="BX109" s="451">
        <v>0</v>
      </c>
      <c r="BY109" s="451"/>
      <c r="BZ109" s="451"/>
      <c r="CA109" s="451"/>
      <c r="CB109" s="451"/>
      <c r="CC109" s="451"/>
      <c r="CD109" s="451"/>
      <c r="CE109" s="451">
        <v>0</v>
      </c>
      <c r="CF109" s="451"/>
      <c r="CG109" s="451"/>
      <c r="CH109" s="451"/>
      <c r="CI109" s="451"/>
      <c r="CJ109" s="451"/>
      <c r="CK109" s="451"/>
      <c r="CL109" s="451">
        <v>0</v>
      </c>
      <c r="CM109" s="451"/>
      <c r="CN109" s="451"/>
      <c r="CO109" s="451"/>
      <c r="CP109" s="451"/>
      <c r="CQ109" s="451"/>
      <c r="CR109" s="451"/>
      <c r="CS109" s="451">
        <v>0</v>
      </c>
      <c r="CT109" s="451"/>
      <c r="CU109" s="451"/>
      <c r="CV109" s="451"/>
      <c r="CW109" s="451"/>
      <c r="CX109" s="451"/>
      <c r="CY109" s="451"/>
      <c r="CZ109" s="92"/>
      <c r="DA109" s="116"/>
      <c r="DB109" s="499" t="s">
        <v>749</v>
      </c>
      <c r="DC109" s="500"/>
      <c r="DD109" s="500"/>
      <c r="DE109" s="500"/>
      <c r="DF109" s="500"/>
      <c r="DG109" s="500"/>
      <c r="DH109" s="500"/>
      <c r="DI109" s="500"/>
      <c r="DJ109" s="500"/>
      <c r="DK109" s="500"/>
      <c r="DL109" s="500"/>
      <c r="DM109" s="500"/>
      <c r="DN109" s="500"/>
      <c r="DO109" s="500"/>
      <c r="DP109" s="500"/>
      <c r="DQ109" s="500"/>
      <c r="DR109" s="500"/>
      <c r="DS109" s="500"/>
      <c r="DT109" s="500"/>
      <c r="DU109" s="500"/>
      <c r="DV109" s="500"/>
      <c r="DW109" s="500"/>
      <c r="DX109" s="467"/>
      <c r="DY109" s="467"/>
      <c r="DZ109" s="467"/>
      <c r="EA109" s="467"/>
      <c r="EB109" s="467"/>
      <c r="EC109" s="467"/>
      <c r="ED109" s="467"/>
      <c r="EE109" s="467"/>
      <c r="EF109" s="467"/>
      <c r="EG109" s="467"/>
      <c r="EH109" s="467"/>
      <c r="EI109" s="467"/>
      <c r="EJ109" s="467"/>
      <c r="EK109" s="467"/>
      <c r="EL109" s="704"/>
      <c r="EM109" s="704"/>
      <c r="EN109" s="704"/>
      <c r="EO109" s="704"/>
      <c r="EP109" s="704"/>
      <c r="EQ109" s="704"/>
      <c r="ER109" s="704"/>
      <c r="ES109" s="704"/>
      <c r="ET109" s="704"/>
      <c r="EU109" s="704"/>
      <c r="EV109" s="704"/>
      <c r="EW109" s="704"/>
      <c r="EX109" s="704"/>
      <c r="EY109" s="754"/>
      <c r="EZ109" s="116"/>
      <c r="FA109" s="92"/>
      <c r="FB109" s="750"/>
      <c r="FC109" s="704"/>
      <c r="FD109" s="704"/>
      <c r="FE109" s="704"/>
      <c r="FF109" s="704"/>
      <c r="FG109" s="704"/>
      <c r="FH109" s="704"/>
      <c r="FI109" s="704"/>
      <c r="FJ109" s="704"/>
      <c r="FK109" s="704"/>
      <c r="FL109" s="704"/>
      <c r="FM109" s="704"/>
      <c r="FN109" s="704"/>
      <c r="FO109" s="704"/>
      <c r="FP109" s="704"/>
      <c r="FQ109" s="704"/>
      <c r="FR109" s="704"/>
      <c r="FS109" s="704"/>
      <c r="FT109" s="704"/>
      <c r="FU109" s="704"/>
      <c r="FV109" s="704"/>
      <c r="FW109" s="704"/>
      <c r="FX109" s="704"/>
      <c r="FY109" s="704"/>
      <c r="FZ109" s="704"/>
      <c r="GA109" s="704"/>
      <c r="GB109" s="704"/>
      <c r="GC109" s="704"/>
      <c r="GD109" s="704"/>
      <c r="GE109" s="704"/>
      <c r="GF109" s="704"/>
      <c r="GG109" s="704"/>
      <c r="GH109" s="704"/>
      <c r="GI109" s="704"/>
      <c r="GJ109" s="704"/>
      <c r="GK109" s="751"/>
      <c r="GL109" s="462" t="s">
        <v>756</v>
      </c>
      <c r="GM109" s="463"/>
      <c r="GN109" s="463"/>
      <c r="GO109" s="463"/>
      <c r="GP109" s="463"/>
      <c r="GQ109" s="463"/>
      <c r="GR109" s="464"/>
      <c r="GS109" s="462" t="s">
        <v>759</v>
      </c>
      <c r="GT109" s="463"/>
      <c r="GU109" s="463"/>
      <c r="GV109" s="463"/>
      <c r="GW109" s="463"/>
      <c r="GX109" s="463"/>
      <c r="GY109" s="465"/>
      <c r="GZ109" s="92"/>
      <c r="HA109" s="92"/>
      <c r="HB109" s="92"/>
    </row>
    <row r="110" spans="1:210" ht="12.75" customHeight="1" thickBot="1">
      <c r="A110" s="102"/>
      <c r="B110" s="84"/>
      <c r="C110" s="85" t="s">
        <v>167</v>
      </c>
      <c r="D110" s="85"/>
      <c r="E110" s="85"/>
      <c r="F110" s="85"/>
      <c r="G110" s="85"/>
      <c r="H110" s="85"/>
      <c r="I110" s="85"/>
      <c r="J110" s="85"/>
      <c r="K110" s="85"/>
      <c r="L110" s="85"/>
      <c r="M110" s="85"/>
      <c r="N110" s="85"/>
      <c r="O110" s="85"/>
      <c r="P110" s="85"/>
      <c r="Q110" s="85"/>
      <c r="R110" s="85"/>
      <c r="S110" s="85"/>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5"/>
      <c r="AQ110" s="432">
        <f>IF(AQ108-AQ107&gt;0, AQ108-AQ107,0)</f>
        <v>0</v>
      </c>
      <c r="AR110" s="433"/>
      <c r="AS110" s="433"/>
      <c r="AT110" s="433"/>
      <c r="AU110" s="433"/>
      <c r="AV110" s="433"/>
      <c r="AW110" s="433"/>
      <c r="AX110" s="433"/>
      <c r="AY110" s="491"/>
      <c r="AZ110" s="92"/>
      <c r="BA110" s="92"/>
      <c r="BB110" s="578"/>
      <c r="BC110" s="578"/>
      <c r="BD110" s="578"/>
      <c r="BE110" s="578"/>
      <c r="BF110" s="578"/>
      <c r="BG110" s="578"/>
      <c r="BH110" s="578"/>
      <c r="BI110" s="578"/>
      <c r="BJ110" s="451">
        <v>0</v>
      </c>
      <c r="BK110" s="451"/>
      <c r="BL110" s="451"/>
      <c r="BM110" s="451"/>
      <c r="BN110" s="451"/>
      <c r="BO110" s="451"/>
      <c r="BP110" s="451"/>
      <c r="BQ110" s="451">
        <v>0</v>
      </c>
      <c r="BR110" s="451"/>
      <c r="BS110" s="451"/>
      <c r="BT110" s="451"/>
      <c r="BU110" s="451"/>
      <c r="BV110" s="451"/>
      <c r="BW110" s="451"/>
      <c r="BX110" s="451">
        <v>0</v>
      </c>
      <c r="BY110" s="451"/>
      <c r="BZ110" s="451"/>
      <c r="CA110" s="451"/>
      <c r="CB110" s="451"/>
      <c r="CC110" s="451"/>
      <c r="CD110" s="451"/>
      <c r="CE110" s="451">
        <v>0</v>
      </c>
      <c r="CF110" s="451"/>
      <c r="CG110" s="451"/>
      <c r="CH110" s="451"/>
      <c r="CI110" s="451"/>
      <c r="CJ110" s="451"/>
      <c r="CK110" s="451"/>
      <c r="CL110" s="451">
        <v>0</v>
      </c>
      <c r="CM110" s="451"/>
      <c r="CN110" s="451"/>
      <c r="CO110" s="451"/>
      <c r="CP110" s="451"/>
      <c r="CQ110" s="451"/>
      <c r="CR110" s="451"/>
      <c r="CS110" s="451">
        <v>0</v>
      </c>
      <c r="CT110" s="451"/>
      <c r="CU110" s="451"/>
      <c r="CV110" s="451"/>
      <c r="CW110" s="451"/>
      <c r="CX110" s="451"/>
      <c r="CY110" s="451"/>
      <c r="CZ110" s="92"/>
      <c r="DA110" s="116"/>
      <c r="DB110" s="485"/>
      <c r="DC110" s="486"/>
      <c r="DD110" s="486"/>
      <c r="DE110" s="486"/>
      <c r="DF110" s="486"/>
      <c r="DG110" s="486"/>
      <c r="DH110" s="486"/>
      <c r="DI110" s="486"/>
      <c r="DJ110" s="486"/>
      <c r="DK110" s="486"/>
      <c r="DL110" s="486"/>
      <c r="DM110" s="486"/>
      <c r="DN110" s="486"/>
      <c r="DO110" s="486"/>
      <c r="DP110" s="486"/>
      <c r="DQ110" s="486"/>
      <c r="DR110" s="486"/>
      <c r="DS110" s="486"/>
      <c r="DT110" s="486"/>
      <c r="DU110" s="486"/>
      <c r="DV110" s="486"/>
      <c r="DW110" s="486"/>
      <c r="DX110" s="442"/>
      <c r="DY110" s="442"/>
      <c r="DZ110" s="442"/>
      <c r="EA110" s="442"/>
      <c r="EB110" s="442"/>
      <c r="EC110" s="442"/>
      <c r="ED110" s="442"/>
      <c r="EE110" s="442"/>
      <c r="EF110" s="442"/>
      <c r="EG110" s="442"/>
      <c r="EH110" s="442"/>
      <c r="EI110" s="442"/>
      <c r="EJ110" s="442"/>
      <c r="EK110" s="442"/>
      <c r="EL110" s="738"/>
      <c r="EM110" s="738"/>
      <c r="EN110" s="738"/>
      <c r="EO110" s="738"/>
      <c r="EP110" s="738"/>
      <c r="EQ110" s="738"/>
      <c r="ER110" s="738"/>
      <c r="ES110" s="738"/>
      <c r="ET110" s="738"/>
      <c r="EU110" s="738"/>
      <c r="EV110" s="738"/>
      <c r="EW110" s="738"/>
      <c r="EX110" s="738"/>
      <c r="EY110" s="753"/>
      <c r="EZ110" s="116"/>
      <c r="FA110" s="92"/>
      <c r="FB110" s="737"/>
      <c r="FC110" s="738"/>
      <c r="FD110" s="738"/>
      <c r="FE110" s="738"/>
      <c r="FF110" s="738"/>
      <c r="FG110" s="738"/>
      <c r="FH110" s="738"/>
      <c r="FI110" s="738"/>
      <c r="FJ110" s="738"/>
      <c r="FK110" s="738"/>
      <c r="FL110" s="738"/>
      <c r="FM110" s="738"/>
      <c r="FN110" s="738"/>
      <c r="FO110" s="738"/>
      <c r="FP110" s="738"/>
      <c r="FQ110" s="738"/>
      <c r="FR110" s="738"/>
      <c r="FS110" s="738"/>
      <c r="FT110" s="738"/>
      <c r="FU110" s="738"/>
      <c r="FV110" s="738"/>
      <c r="FW110" s="738"/>
      <c r="FX110" s="738"/>
      <c r="FY110" s="738"/>
      <c r="FZ110" s="738"/>
      <c r="GA110" s="738"/>
      <c r="GB110" s="738"/>
      <c r="GC110" s="738"/>
      <c r="GD110" s="738"/>
      <c r="GE110" s="738"/>
      <c r="GF110" s="738"/>
      <c r="GG110" s="738"/>
      <c r="GH110" s="738"/>
      <c r="GI110" s="738"/>
      <c r="GJ110" s="738"/>
      <c r="GK110" s="739"/>
      <c r="GL110" s="444" t="s">
        <v>757</v>
      </c>
      <c r="GM110" s="442"/>
      <c r="GN110" s="442"/>
      <c r="GO110" s="442"/>
      <c r="GP110" s="442"/>
      <c r="GQ110" s="442"/>
      <c r="GR110" s="443"/>
      <c r="GS110" s="444" t="s">
        <v>760</v>
      </c>
      <c r="GT110" s="442"/>
      <c r="GU110" s="442"/>
      <c r="GV110" s="442"/>
      <c r="GW110" s="442"/>
      <c r="GX110" s="442"/>
      <c r="GY110" s="461"/>
      <c r="GZ110" s="92"/>
      <c r="HA110" s="92"/>
      <c r="HB110" s="92"/>
    </row>
    <row r="111" spans="1:210" ht="12.75" customHeight="1" thickTop="1" thickBot="1">
      <c r="A111" s="102"/>
      <c r="B111" s="16" t="str">
        <f>B52</f>
        <v>S.A.&amp;I. Form 2641R99 Entity: Type in Name of City City, 99</v>
      </c>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476">
        <f ca="1">Coversheets!$BI$50</f>
        <v>41499.346880902776</v>
      </c>
      <c r="AQ111" s="476"/>
      <c r="AR111" s="476"/>
      <c r="AS111" s="476"/>
      <c r="AT111" s="476"/>
      <c r="AU111" s="476"/>
      <c r="AV111" s="476"/>
      <c r="AW111" s="476"/>
      <c r="AX111" s="476"/>
      <c r="AY111" s="476"/>
      <c r="AZ111" s="92"/>
      <c r="BA111" s="92"/>
      <c r="BB111" s="578"/>
      <c r="BC111" s="578"/>
      <c r="BD111" s="578"/>
      <c r="BE111" s="578"/>
      <c r="BF111" s="578"/>
      <c r="BG111" s="578"/>
      <c r="BH111" s="578"/>
      <c r="BI111" s="578"/>
      <c r="BJ111" s="451">
        <v>0</v>
      </c>
      <c r="BK111" s="451"/>
      <c r="BL111" s="451"/>
      <c r="BM111" s="451"/>
      <c r="BN111" s="451"/>
      <c r="BO111" s="451"/>
      <c r="BP111" s="451"/>
      <c r="BQ111" s="451">
        <v>0</v>
      </c>
      <c r="BR111" s="451"/>
      <c r="BS111" s="451"/>
      <c r="BT111" s="451"/>
      <c r="BU111" s="451"/>
      <c r="BV111" s="451"/>
      <c r="BW111" s="451"/>
      <c r="BX111" s="451">
        <v>0</v>
      </c>
      <c r="BY111" s="451"/>
      <c r="BZ111" s="451"/>
      <c r="CA111" s="451"/>
      <c r="CB111" s="451"/>
      <c r="CC111" s="451"/>
      <c r="CD111" s="451"/>
      <c r="CE111" s="451">
        <v>0</v>
      </c>
      <c r="CF111" s="451"/>
      <c r="CG111" s="451"/>
      <c r="CH111" s="451"/>
      <c r="CI111" s="451"/>
      <c r="CJ111" s="451"/>
      <c r="CK111" s="451"/>
      <c r="CL111" s="451">
        <v>0</v>
      </c>
      <c r="CM111" s="451"/>
      <c r="CN111" s="451"/>
      <c r="CO111" s="451"/>
      <c r="CP111" s="451"/>
      <c r="CQ111" s="451"/>
      <c r="CR111" s="451"/>
      <c r="CS111" s="451">
        <v>0</v>
      </c>
      <c r="CT111" s="451"/>
      <c r="CU111" s="451"/>
      <c r="CV111" s="451"/>
      <c r="CW111" s="451"/>
      <c r="CX111" s="451"/>
      <c r="CY111" s="451"/>
      <c r="CZ111" s="92"/>
      <c r="DA111" s="116"/>
      <c r="DB111" s="487" t="s">
        <v>750</v>
      </c>
      <c r="DC111" s="436"/>
      <c r="DD111" s="436"/>
      <c r="DE111" s="436"/>
      <c r="DF111" s="436"/>
      <c r="DG111" s="436"/>
      <c r="DH111" s="436"/>
      <c r="DI111" s="436"/>
      <c r="DJ111" s="436"/>
      <c r="DK111" s="436"/>
      <c r="DL111" s="436"/>
      <c r="DM111" s="436"/>
      <c r="DN111" s="436"/>
      <c r="DO111" s="436"/>
      <c r="DP111" s="436"/>
      <c r="DQ111" s="436"/>
      <c r="DR111" s="436"/>
      <c r="DS111" s="436"/>
      <c r="DT111" s="436"/>
      <c r="DU111" s="436"/>
      <c r="DV111" s="436"/>
      <c r="DW111" s="436"/>
      <c r="DX111" s="433"/>
      <c r="DY111" s="433"/>
      <c r="DZ111" s="433"/>
      <c r="EA111" s="433"/>
      <c r="EB111" s="433"/>
      <c r="EC111" s="433"/>
      <c r="ED111" s="433"/>
      <c r="EE111" s="433"/>
      <c r="EF111" s="433"/>
      <c r="EG111" s="433"/>
      <c r="EH111" s="433"/>
      <c r="EI111" s="433"/>
      <c r="EJ111" s="433"/>
      <c r="EK111" s="433"/>
      <c r="EL111" s="705"/>
      <c r="EM111" s="705"/>
      <c r="EN111" s="705"/>
      <c r="EO111" s="705"/>
      <c r="EP111" s="705"/>
      <c r="EQ111" s="705"/>
      <c r="ER111" s="705"/>
      <c r="ES111" s="705"/>
      <c r="ET111" s="705"/>
      <c r="EU111" s="705"/>
      <c r="EV111" s="705"/>
      <c r="EW111" s="705"/>
      <c r="EX111" s="705"/>
      <c r="EY111" s="706"/>
      <c r="EZ111" s="116"/>
      <c r="FA111" s="92"/>
      <c r="FB111" s="741"/>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5"/>
      <c r="FX111" s="705"/>
      <c r="FY111" s="705"/>
      <c r="FZ111" s="705"/>
      <c r="GA111" s="705"/>
      <c r="GB111" s="705"/>
      <c r="GC111" s="705"/>
      <c r="GD111" s="705"/>
      <c r="GE111" s="705"/>
      <c r="GF111" s="705"/>
      <c r="GG111" s="705"/>
      <c r="GH111" s="705"/>
      <c r="GI111" s="705"/>
      <c r="GJ111" s="705"/>
      <c r="GK111" s="742"/>
      <c r="GL111" s="456" t="s">
        <v>758</v>
      </c>
      <c r="GM111" s="457"/>
      <c r="GN111" s="457"/>
      <c r="GO111" s="457"/>
      <c r="GP111" s="457"/>
      <c r="GQ111" s="457"/>
      <c r="GR111" s="458"/>
      <c r="GS111" s="456" t="s">
        <v>761</v>
      </c>
      <c r="GT111" s="457"/>
      <c r="GU111" s="457"/>
      <c r="GV111" s="457"/>
      <c r="GW111" s="457"/>
      <c r="GX111" s="457"/>
      <c r="GY111" s="459"/>
      <c r="GZ111" s="92"/>
      <c r="HA111" s="92"/>
      <c r="HB111" s="92"/>
    </row>
    <row r="112" spans="1:210" ht="12.75" customHeight="1" thickTop="1" thickBot="1">
      <c r="A112" s="102"/>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92"/>
      <c r="BA112" s="92"/>
      <c r="BB112" s="569"/>
      <c r="BC112" s="569"/>
      <c r="BD112" s="569"/>
      <c r="BE112" s="569"/>
      <c r="BF112" s="569"/>
      <c r="BG112" s="569"/>
      <c r="BH112" s="569"/>
      <c r="BI112" s="569"/>
      <c r="BJ112" s="563">
        <v>0</v>
      </c>
      <c r="BK112" s="563"/>
      <c r="BL112" s="563"/>
      <c r="BM112" s="563"/>
      <c r="BN112" s="563"/>
      <c r="BO112" s="563"/>
      <c r="BP112" s="563"/>
      <c r="BQ112" s="563">
        <v>0</v>
      </c>
      <c r="BR112" s="563"/>
      <c r="BS112" s="563"/>
      <c r="BT112" s="563"/>
      <c r="BU112" s="563"/>
      <c r="BV112" s="563"/>
      <c r="BW112" s="563"/>
      <c r="BX112" s="563">
        <v>0</v>
      </c>
      <c r="BY112" s="563"/>
      <c r="BZ112" s="563"/>
      <c r="CA112" s="563"/>
      <c r="CB112" s="563"/>
      <c r="CC112" s="563"/>
      <c r="CD112" s="563"/>
      <c r="CE112" s="563">
        <v>0</v>
      </c>
      <c r="CF112" s="563"/>
      <c r="CG112" s="563"/>
      <c r="CH112" s="563"/>
      <c r="CI112" s="563"/>
      <c r="CJ112" s="563"/>
      <c r="CK112" s="563"/>
      <c r="CL112" s="563">
        <v>0</v>
      </c>
      <c r="CM112" s="563"/>
      <c r="CN112" s="563"/>
      <c r="CO112" s="563"/>
      <c r="CP112" s="563"/>
      <c r="CQ112" s="563"/>
      <c r="CR112" s="563"/>
      <c r="CS112" s="563">
        <v>0</v>
      </c>
      <c r="CT112" s="563"/>
      <c r="CU112" s="563"/>
      <c r="CV112" s="563"/>
      <c r="CW112" s="563"/>
      <c r="CX112" s="563"/>
      <c r="CY112" s="563"/>
      <c r="CZ112" s="92"/>
      <c r="DA112" s="116"/>
      <c r="DB112" s="492" t="s">
        <v>751</v>
      </c>
      <c r="DC112" s="493"/>
      <c r="DD112" s="493"/>
      <c r="DE112" s="493"/>
      <c r="DF112" s="493"/>
      <c r="DG112" s="493"/>
      <c r="DH112" s="493"/>
      <c r="DI112" s="493"/>
      <c r="DJ112" s="493"/>
      <c r="DK112" s="493"/>
      <c r="DL112" s="493"/>
      <c r="DM112" s="493"/>
      <c r="DN112" s="493"/>
      <c r="DO112" s="493"/>
      <c r="DP112" s="493"/>
      <c r="DQ112" s="493"/>
      <c r="DR112" s="493"/>
      <c r="DS112" s="493"/>
      <c r="DT112" s="493"/>
      <c r="DU112" s="493"/>
      <c r="DV112" s="493"/>
      <c r="DW112" s="493"/>
      <c r="DX112" s="463"/>
      <c r="DY112" s="463"/>
      <c r="DZ112" s="463"/>
      <c r="EA112" s="463"/>
      <c r="EB112" s="463"/>
      <c r="EC112" s="463"/>
      <c r="ED112" s="463"/>
      <c r="EE112" s="463"/>
      <c r="EF112" s="463"/>
      <c r="EG112" s="463"/>
      <c r="EH112" s="463"/>
      <c r="EI112" s="463"/>
      <c r="EJ112" s="463"/>
      <c r="EK112" s="463"/>
      <c r="EL112" s="752"/>
      <c r="EM112" s="752"/>
      <c r="EN112" s="752"/>
      <c r="EO112" s="752"/>
      <c r="EP112" s="752"/>
      <c r="EQ112" s="752"/>
      <c r="ER112" s="752"/>
      <c r="ES112" s="752"/>
      <c r="ET112" s="752"/>
      <c r="EU112" s="752"/>
      <c r="EV112" s="752"/>
      <c r="EW112" s="752"/>
      <c r="EX112" s="752"/>
      <c r="EY112" s="755"/>
      <c r="EZ112" s="116"/>
      <c r="FA112" s="92"/>
      <c r="FB112" s="750"/>
      <c r="FC112" s="704"/>
      <c r="FD112" s="704"/>
      <c r="FE112" s="704"/>
      <c r="FF112" s="704"/>
      <c r="FG112" s="704"/>
      <c r="FH112" s="704"/>
      <c r="FI112" s="704"/>
      <c r="FJ112" s="704"/>
      <c r="FK112" s="704"/>
      <c r="FL112" s="704"/>
      <c r="FM112" s="704"/>
      <c r="FN112" s="704"/>
      <c r="FO112" s="704"/>
      <c r="FP112" s="704"/>
      <c r="FQ112" s="704"/>
      <c r="FR112" s="704"/>
      <c r="FS112" s="704"/>
      <c r="FT112" s="704"/>
      <c r="FU112" s="704"/>
      <c r="FV112" s="704"/>
      <c r="FW112" s="704"/>
      <c r="FX112" s="704"/>
      <c r="FY112" s="704"/>
      <c r="FZ112" s="704"/>
      <c r="GA112" s="704"/>
      <c r="GB112" s="704"/>
      <c r="GC112" s="704"/>
      <c r="GD112" s="704"/>
      <c r="GE112" s="704"/>
      <c r="GF112" s="704"/>
      <c r="GG112" s="704"/>
      <c r="GH112" s="704"/>
      <c r="GI112" s="704"/>
      <c r="GJ112" s="704"/>
      <c r="GK112" s="751"/>
      <c r="GL112" s="756">
        <f>GL106-GL113</f>
        <v>0</v>
      </c>
      <c r="GM112" s="585"/>
      <c r="GN112" s="585"/>
      <c r="GO112" s="585"/>
      <c r="GP112" s="585"/>
      <c r="GQ112" s="585"/>
      <c r="GR112" s="757"/>
      <c r="GS112" s="756">
        <f>GS106-GS113</f>
        <v>0</v>
      </c>
      <c r="GT112" s="585"/>
      <c r="GU112" s="585"/>
      <c r="GV112" s="585"/>
      <c r="GW112" s="585"/>
      <c r="GX112" s="585"/>
      <c r="GY112" s="586"/>
      <c r="GZ112" s="92"/>
      <c r="HA112" s="92"/>
      <c r="HB112" s="92"/>
    </row>
    <row r="113" spans="1:210" ht="12.75" customHeight="1" thickTop="1" thickBot="1">
      <c r="A113" s="102"/>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92"/>
      <c r="BA113" s="92"/>
      <c r="BB113" s="709" t="s">
        <v>183</v>
      </c>
      <c r="BC113" s="709"/>
      <c r="BD113" s="709"/>
      <c r="BE113" s="709"/>
      <c r="BF113" s="709"/>
      <c r="BG113" s="709"/>
      <c r="BH113" s="709"/>
      <c r="BI113" s="709"/>
      <c r="BJ113" s="460">
        <f>SUM(BJ103:BP112)</f>
        <v>0</v>
      </c>
      <c r="BK113" s="460"/>
      <c r="BL113" s="460"/>
      <c r="BM113" s="460"/>
      <c r="BN113" s="460"/>
      <c r="BO113" s="460"/>
      <c r="BP113" s="460"/>
      <c r="BQ113" s="460">
        <f>SUM(BQ103:BW112)</f>
        <v>0</v>
      </c>
      <c r="BR113" s="460"/>
      <c r="BS113" s="460"/>
      <c r="BT113" s="460"/>
      <c r="BU113" s="460"/>
      <c r="BV113" s="460"/>
      <c r="BW113" s="460"/>
      <c r="BX113" s="460">
        <f>SUM(BX103:CD112)</f>
        <v>0</v>
      </c>
      <c r="BY113" s="460"/>
      <c r="BZ113" s="460"/>
      <c r="CA113" s="460"/>
      <c r="CB113" s="460"/>
      <c r="CC113" s="460"/>
      <c r="CD113" s="460"/>
      <c r="CE113" s="460">
        <f>SUM(CE103:CK112)</f>
        <v>0</v>
      </c>
      <c r="CF113" s="460"/>
      <c r="CG113" s="460"/>
      <c r="CH113" s="460"/>
      <c r="CI113" s="460"/>
      <c r="CJ113" s="460"/>
      <c r="CK113" s="460"/>
      <c r="CL113" s="460">
        <f>SUM(CL103:CR112)</f>
        <v>0</v>
      </c>
      <c r="CM113" s="460"/>
      <c r="CN113" s="460"/>
      <c r="CO113" s="460"/>
      <c r="CP113" s="460"/>
      <c r="CQ113" s="460"/>
      <c r="CR113" s="460"/>
      <c r="CS113" s="460">
        <f>SUM(CS103:CY112)</f>
        <v>0</v>
      </c>
      <c r="CT113" s="460"/>
      <c r="CU113" s="460"/>
      <c r="CV113" s="460"/>
      <c r="CW113" s="460"/>
      <c r="CX113" s="460"/>
      <c r="CY113" s="460"/>
      <c r="CZ113" s="92"/>
      <c r="DA113" s="116"/>
      <c r="DB113" s="485" t="s">
        <v>752</v>
      </c>
      <c r="DC113" s="486"/>
      <c r="DD113" s="486"/>
      <c r="DE113" s="486"/>
      <c r="DF113" s="486"/>
      <c r="DG113" s="486"/>
      <c r="DH113" s="486"/>
      <c r="DI113" s="486"/>
      <c r="DJ113" s="486"/>
      <c r="DK113" s="486"/>
      <c r="DL113" s="486"/>
      <c r="DM113" s="486"/>
      <c r="DN113" s="486"/>
      <c r="DO113" s="486"/>
      <c r="DP113" s="486"/>
      <c r="DQ113" s="486"/>
      <c r="DR113" s="486"/>
      <c r="DS113" s="486"/>
      <c r="DT113" s="486"/>
      <c r="DU113" s="486"/>
      <c r="DV113" s="486"/>
      <c r="DW113" s="486"/>
      <c r="DX113" s="486"/>
      <c r="DY113" s="486"/>
      <c r="DZ113" s="486"/>
      <c r="EA113" s="486"/>
      <c r="EB113" s="486"/>
      <c r="EC113" s="486"/>
      <c r="ED113" s="486"/>
      <c r="EE113" s="486"/>
      <c r="EF113" s="486"/>
      <c r="EG113" s="486"/>
      <c r="EH113" s="486"/>
      <c r="EI113" s="486"/>
      <c r="EJ113" s="486"/>
      <c r="EK113" s="486"/>
      <c r="EL113" s="453"/>
      <c r="EM113" s="453"/>
      <c r="EN113" s="453"/>
      <c r="EO113" s="453"/>
      <c r="EP113" s="453"/>
      <c r="EQ113" s="453"/>
      <c r="ER113" s="453"/>
      <c r="ES113" s="453"/>
      <c r="ET113" s="453"/>
      <c r="EU113" s="453"/>
      <c r="EV113" s="453"/>
      <c r="EW113" s="453"/>
      <c r="EX113" s="453"/>
      <c r="EY113" s="455"/>
      <c r="EZ113" s="116"/>
      <c r="FA113" s="92"/>
      <c r="FB113" s="737"/>
      <c r="FC113" s="738"/>
      <c r="FD113" s="738"/>
      <c r="FE113" s="738"/>
      <c r="FF113" s="738"/>
      <c r="FG113" s="738"/>
      <c r="FH113" s="738"/>
      <c r="FI113" s="738"/>
      <c r="FJ113" s="738"/>
      <c r="FK113" s="738"/>
      <c r="FL113" s="738"/>
      <c r="FM113" s="738"/>
      <c r="FN113" s="738"/>
      <c r="FO113" s="738"/>
      <c r="FP113" s="738"/>
      <c r="FQ113" s="738"/>
      <c r="FR113" s="738"/>
      <c r="FS113" s="738"/>
      <c r="FT113" s="738"/>
      <c r="FU113" s="738"/>
      <c r="FV113" s="738"/>
      <c r="FW113" s="738"/>
      <c r="FX113" s="738"/>
      <c r="FY113" s="738"/>
      <c r="FZ113" s="738"/>
      <c r="GA113" s="738"/>
      <c r="GB113" s="738"/>
      <c r="GC113" s="738"/>
      <c r="GD113" s="738"/>
      <c r="GE113" s="738"/>
      <c r="GF113" s="738"/>
      <c r="GG113" s="738"/>
      <c r="GH113" s="738"/>
      <c r="GI113" s="738"/>
      <c r="GJ113" s="738"/>
      <c r="GK113" s="739"/>
      <c r="GL113" s="452">
        <v>0</v>
      </c>
      <c r="GM113" s="453"/>
      <c r="GN113" s="453"/>
      <c r="GO113" s="453"/>
      <c r="GP113" s="453"/>
      <c r="GQ113" s="453"/>
      <c r="GR113" s="454"/>
      <c r="GS113" s="452">
        <v>0</v>
      </c>
      <c r="GT113" s="453"/>
      <c r="GU113" s="453"/>
      <c r="GV113" s="453"/>
      <c r="GW113" s="453"/>
      <c r="GX113" s="453"/>
      <c r="GY113" s="455"/>
      <c r="GZ113" s="92"/>
      <c r="HA113" s="92"/>
      <c r="HB113" s="92"/>
    </row>
    <row r="114" spans="1:210" ht="12.75" customHeight="1" thickTop="1">
      <c r="A114" s="102"/>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92"/>
      <c r="BA114" s="92"/>
      <c r="BB114" s="126" t="str">
        <f>B111</f>
        <v>S.A.&amp;I. Form 2641R99 Entity: Type in Name of City City, 99</v>
      </c>
      <c r="BC114" s="126"/>
      <c r="BD114" s="126"/>
      <c r="BE114" s="126"/>
      <c r="BF114" s="126"/>
      <c r="BG114" s="126"/>
      <c r="BH114" s="126"/>
      <c r="BI114" s="126"/>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c r="CN114" s="92"/>
      <c r="CO114" s="92"/>
      <c r="CP114" s="476">
        <f ca="1">Coversheets!$BI$50</f>
        <v>41499.346880902776</v>
      </c>
      <c r="CQ114" s="476"/>
      <c r="CR114" s="476"/>
      <c r="CS114" s="476"/>
      <c r="CT114" s="476"/>
      <c r="CU114" s="476"/>
      <c r="CV114" s="476"/>
      <c r="CW114" s="476"/>
      <c r="CX114" s="476"/>
      <c r="CY114" s="476"/>
      <c r="CZ114" s="92"/>
      <c r="DA114" s="116"/>
      <c r="DB114" s="485"/>
      <c r="DC114" s="486"/>
      <c r="DD114" s="486"/>
      <c r="DE114" s="486"/>
      <c r="DF114" s="486"/>
      <c r="DG114" s="486"/>
      <c r="DH114" s="486"/>
      <c r="DI114" s="486"/>
      <c r="DJ114" s="486"/>
      <c r="DK114" s="486"/>
      <c r="DL114" s="486"/>
      <c r="DM114" s="486"/>
      <c r="DN114" s="486"/>
      <c r="DO114" s="486"/>
      <c r="DP114" s="486"/>
      <c r="DQ114" s="486"/>
      <c r="DR114" s="486"/>
      <c r="DS114" s="486"/>
      <c r="DT114" s="486"/>
      <c r="DU114" s="486"/>
      <c r="DV114" s="486"/>
      <c r="DW114" s="486"/>
      <c r="DX114" s="486"/>
      <c r="DY114" s="486"/>
      <c r="DZ114" s="486"/>
      <c r="EA114" s="486"/>
      <c r="EB114" s="486"/>
      <c r="EC114" s="486"/>
      <c r="ED114" s="486"/>
      <c r="EE114" s="486"/>
      <c r="EF114" s="486"/>
      <c r="EG114" s="486"/>
      <c r="EH114" s="486"/>
      <c r="EI114" s="486"/>
      <c r="EJ114" s="486"/>
      <c r="EK114" s="486"/>
      <c r="EL114" s="738"/>
      <c r="EM114" s="738"/>
      <c r="EN114" s="738"/>
      <c r="EO114" s="738"/>
      <c r="EP114" s="738"/>
      <c r="EQ114" s="738"/>
      <c r="ER114" s="738"/>
      <c r="ES114" s="738"/>
      <c r="ET114" s="738"/>
      <c r="EU114" s="738"/>
      <c r="EV114" s="738"/>
      <c r="EW114" s="738"/>
      <c r="EX114" s="738"/>
      <c r="EY114" s="753"/>
      <c r="EZ114" s="116"/>
      <c r="FA114" s="92"/>
      <c r="FB114" s="737"/>
      <c r="FC114" s="738"/>
      <c r="FD114" s="738"/>
      <c r="FE114" s="738"/>
      <c r="FF114" s="738"/>
      <c r="FG114" s="738"/>
      <c r="FH114" s="738"/>
      <c r="FI114" s="738"/>
      <c r="FJ114" s="738"/>
      <c r="FK114" s="738"/>
      <c r="FL114" s="738"/>
      <c r="FM114" s="738"/>
      <c r="FN114" s="738"/>
      <c r="FO114" s="738"/>
      <c r="FP114" s="738"/>
      <c r="FQ114" s="738"/>
      <c r="FR114" s="738"/>
      <c r="FS114" s="738"/>
      <c r="FT114" s="738"/>
      <c r="FU114" s="738"/>
      <c r="FV114" s="738"/>
      <c r="FW114" s="738"/>
      <c r="FX114" s="738"/>
      <c r="FY114" s="738"/>
      <c r="FZ114" s="738"/>
      <c r="GA114" s="738"/>
      <c r="GB114" s="738"/>
      <c r="GC114" s="738"/>
      <c r="GD114" s="738"/>
      <c r="GE114" s="738"/>
      <c r="GF114" s="738"/>
      <c r="GG114" s="738"/>
      <c r="GH114" s="738"/>
      <c r="GI114" s="738"/>
      <c r="GJ114" s="738"/>
      <c r="GK114" s="739"/>
      <c r="GL114" s="615"/>
      <c r="GM114" s="615"/>
      <c r="GN114" s="615"/>
      <c r="GO114" s="615"/>
      <c r="GP114" s="615"/>
      <c r="GQ114" s="615"/>
      <c r="GR114" s="615"/>
      <c r="GS114" s="615"/>
      <c r="GT114" s="615"/>
      <c r="GU114" s="615"/>
      <c r="GV114" s="615"/>
      <c r="GW114" s="615"/>
      <c r="GX114" s="615"/>
      <c r="GY114" s="616"/>
      <c r="GZ114" s="92"/>
      <c r="HA114" s="92"/>
      <c r="HB114" s="92"/>
    </row>
    <row r="115" spans="1:210" ht="12.75" customHeight="1" thickBot="1">
      <c r="A115" s="102"/>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c r="CK115" s="92"/>
      <c r="CL115" s="92"/>
      <c r="CM115" s="92"/>
      <c r="CN115" s="92"/>
      <c r="CO115" s="92"/>
      <c r="CP115" s="92"/>
      <c r="CQ115" s="92"/>
      <c r="CR115" s="92"/>
      <c r="CS115" s="92"/>
      <c r="CT115" s="92"/>
      <c r="CU115" s="92"/>
      <c r="CV115" s="92"/>
      <c r="CW115" s="92"/>
      <c r="CX115" s="92"/>
      <c r="CY115" s="92"/>
      <c r="CZ115" s="92"/>
      <c r="DA115" s="116"/>
      <c r="DB115" s="487" t="s">
        <v>787</v>
      </c>
      <c r="DC115" s="436"/>
      <c r="DD115" s="436"/>
      <c r="DE115" s="436"/>
      <c r="DF115" s="436"/>
      <c r="DG115" s="436"/>
      <c r="DH115" s="436"/>
      <c r="DI115" s="436"/>
      <c r="DJ115" s="436"/>
      <c r="DK115" s="436"/>
      <c r="DL115" s="436"/>
      <c r="DM115" s="436"/>
      <c r="DN115" s="436"/>
      <c r="DO115" s="436"/>
      <c r="DP115" s="85"/>
      <c r="DQ115" s="85"/>
      <c r="DR115" s="85"/>
      <c r="DS115" s="85"/>
      <c r="DT115" s="85"/>
      <c r="DU115" s="85"/>
      <c r="DV115" s="85"/>
      <c r="DW115" s="85"/>
      <c r="DX115" s="85"/>
      <c r="DY115" s="85"/>
      <c r="DZ115" s="85"/>
      <c r="EA115" s="85"/>
      <c r="EB115" s="85"/>
      <c r="EC115" s="85"/>
      <c r="ED115" s="85"/>
      <c r="EE115" s="85"/>
      <c r="EF115" s="85"/>
      <c r="EG115" s="85"/>
      <c r="EH115" s="85"/>
      <c r="EI115" s="85"/>
      <c r="EJ115" s="85"/>
      <c r="EK115" s="85"/>
      <c r="EL115" s="124"/>
      <c r="EM115" s="124"/>
      <c r="EN115" s="124"/>
      <c r="EO115" s="124"/>
      <c r="EP115" s="124"/>
      <c r="EQ115" s="124"/>
      <c r="ER115" s="124"/>
      <c r="ES115" s="124"/>
      <c r="ET115" s="124"/>
      <c r="EU115" s="124"/>
      <c r="EV115" s="124"/>
      <c r="EW115" s="124"/>
      <c r="EX115" s="124"/>
      <c r="EY115" s="125"/>
      <c r="EZ115" s="116"/>
      <c r="FA115" s="92"/>
      <c r="FB115" s="741"/>
      <c r="FC115" s="705"/>
      <c r="FD115" s="705"/>
      <c r="FE115" s="705"/>
      <c r="FF115" s="705"/>
      <c r="FG115" s="705"/>
      <c r="FH115" s="705"/>
      <c r="FI115" s="705"/>
      <c r="FJ115" s="705"/>
      <c r="FK115" s="705"/>
      <c r="FL115" s="705"/>
      <c r="FM115" s="705"/>
      <c r="FN115" s="705"/>
      <c r="FO115" s="705"/>
      <c r="FP115" s="705"/>
      <c r="FQ115" s="705"/>
      <c r="FR115" s="705"/>
      <c r="FS115" s="705"/>
      <c r="FT115" s="705"/>
      <c r="FU115" s="705"/>
      <c r="FV115" s="705"/>
      <c r="FW115" s="705"/>
      <c r="FX115" s="705"/>
      <c r="FY115" s="705"/>
      <c r="FZ115" s="705"/>
      <c r="GA115" s="705"/>
      <c r="GB115" s="705"/>
      <c r="GC115" s="705"/>
      <c r="GD115" s="705"/>
      <c r="GE115" s="705"/>
      <c r="GF115" s="705"/>
      <c r="GG115" s="705"/>
      <c r="GH115" s="705"/>
      <c r="GI115" s="705"/>
      <c r="GJ115" s="705"/>
      <c r="GK115" s="742"/>
      <c r="GL115" s="438">
        <f>'Exhibit Y'!H53</f>
        <v>0</v>
      </c>
      <c r="GM115" s="433"/>
      <c r="GN115" s="433"/>
      <c r="GO115" s="433"/>
      <c r="GP115" s="433"/>
      <c r="GQ115" s="433"/>
      <c r="GR115" s="434"/>
      <c r="GS115" s="438">
        <f>IF('Exhibit Y'!H51+'Exhibit Y'!H50='Exhibit B'!GS112+'Exhibit B'!GS113,'Exhibit B'!GS112+'Exhibit B'!GS113,"Values don't match")</f>
        <v>0</v>
      </c>
      <c r="GT115" s="433"/>
      <c r="GU115" s="433"/>
      <c r="GV115" s="433"/>
      <c r="GW115" s="433"/>
      <c r="GX115" s="433"/>
      <c r="GY115" s="491"/>
      <c r="GZ115" s="92"/>
      <c r="HA115" s="92"/>
      <c r="HB115" s="92"/>
    </row>
    <row r="116" spans="1:210" ht="12.75" customHeight="1" thickTop="1">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c r="CK116" s="92"/>
      <c r="CL116" s="92"/>
      <c r="CM116" s="92"/>
      <c r="CN116" s="92"/>
      <c r="CO116" s="92"/>
      <c r="CP116" s="92"/>
      <c r="CQ116" s="92"/>
      <c r="CR116" s="92"/>
      <c r="CS116" s="92"/>
      <c r="CT116" s="92"/>
      <c r="CU116" s="92"/>
      <c r="CV116" s="92"/>
      <c r="CW116" s="92"/>
      <c r="CX116" s="92"/>
      <c r="CY116" s="92"/>
      <c r="CZ116" s="92"/>
      <c r="DA116" s="116"/>
      <c r="DB116" s="484" t="str">
        <f>BB114</f>
        <v>S.A.&amp;I. Form 2641R99 Entity: Type in Name of City City, 99</v>
      </c>
      <c r="DC116" s="484"/>
      <c r="DD116" s="484"/>
      <c r="DE116" s="484"/>
      <c r="DF116" s="484"/>
      <c r="DG116" s="484"/>
      <c r="DH116" s="484"/>
      <c r="DI116" s="484"/>
      <c r="DJ116" s="484"/>
      <c r="DK116" s="484"/>
      <c r="DL116" s="484"/>
      <c r="DM116" s="484"/>
      <c r="DN116" s="484"/>
      <c r="DO116" s="484"/>
      <c r="DP116" s="484"/>
      <c r="DQ116" s="484"/>
      <c r="DR116" s="484"/>
      <c r="DS116" s="484"/>
      <c r="DT116" s="484"/>
      <c r="DU116" s="484"/>
      <c r="DV116" s="484"/>
      <c r="DW116" s="484"/>
      <c r="DX116" s="92"/>
      <c r="DY116" s="92"/>
      <c r="DZ116" s="92"/>
      <c r="EA116" s="92"/>
      <c r="EB116" s="92"/>
      <c r="EC116" s="92"/>
      <c r="ED116" s="92"/>
      <c r="EE116" s="92"/>
      <c r="EF116" s="92"/>
      <c r="EG116" s="92"/>
      <c r="EH116" s="92"/>
      <c r="EI116" s="92"/>
      <c r="EJ116" s="92"/>
      <c r="EK116" s="92"/>
      <c r="EL116" s="92"/>
      <c r="EM116" s="92"/>
      <c r="EN116" s="92"/>
      <c r="EO116" s="92"/>
      <c r="EP116" s="476">
        <f ca="1">Coversheets!$BI$50</f>
        <v>41499.346880902776</v>
      </c>
      <c r="EQ116" s="476"/>
      <c r="ER116" s="476"/>
      <c r="ES116" s="476"/>
      <c r="ET116" s="476"/>
      <c r="EU116" s="476"/>
      <c r="EV116" s="476"/>
      <c r="EW116" s="476"/>
      <c r="EX116" s="476"/>
      <c r="EY116" s="476"/>
      <c r="EZ116" s="116"/>
      <c r="FA116" s="92"/>
      <c r="FB116" s="16" t="str">
        <f>DB116</f>
        <v>S.A.&amp;I. Form 2641R99 Entity: Type in Name of City City, 99</v>
      </c>
      <c r="FC116" s="92"/>
      <c r="FD116" s="92"/>
      <c r="FE116" s="92"/>
      <c r="FF116" s="92"/>
      <c r="FG116" s="92"/>
      <c r="FH116" s="92"/>
      <c r="FI116" s="92"/>
      <c r="FJ116" s="92"/>
      <c r="FK116" s="92"/>
      <c r="FL116" s="92"/>
      <c r="FM116" s="92"/>
      <c r="FN116" s="92"/>
      <c r="FO116" s="92"/>
      <c r="FP116" s="92"/>
      <c r="FQ116" s="92"/>
      <c r="FR116" s="92"/>
      <c r="FS116" s="92"/>
      <c r="FT116" s="92"/>
      <c r="FU116" s="92"/>
      <c r="FV116" s="92"/>
      <c r="FW116" s="92"/>
      <c r="FX116" s="92"/>
      <c r="FY116" s="92"/>
      <c r="FZ116" s="92"/>
      <c r="GA116" s="92"/>
      <c r="GB116" s="92"/>
      <c r="GC116" s="92"/>
      <c r="GD116" s="92"/>
      <c r="GE116" s="92"/>
      <c r="GF116" s="92"/>
      <c r="GG116" s="92"/>
      <c r="GH116" s="92"/>
      <c r="GI116" s="92"/>
      <c r="GJ116" s="92"/>
      <c r="GK116" s="92"/>
      <c r="GL116" s="92"/>
      <c r="GM116" s="92"/>
      <c r="GN116" s="92"/>
      <c r="GO116" s="92"/>
      <c r="GP116" s="476">
        <f ca="1">Coversheets!$BI$50</f>
        <v>41499.346880902776</v>
      </c>
      <c r="GQ116" s="476"/>
      <c r="GR116" s="476"/>
      <c r="GS116" s="476"/>
      <c r="GT116" s="476"/>
      <c r="GU116" s="476"/>
      <c r="GV116" s="476"/>
      <c r="GW116" s="476"/>
      <c r="GX116" s="476"/>
      <c r="GY116" s="476"/>
      <c r="GZ116" s="92"/>
      <c r="HA116" s="92"/>
      <c r="HB116" s="92"/>
    </row>
    <row r="117" spans="1:210" ht="12.75" customHeight="1">
      <c r="A117" s="102"/>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116"/>
      <c r="BA117" s="116"/>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116"/>
      <c r="DA117" s="116"/>
      <c r="DB117" s="123"/>
      <c r="DC117" s="123"/>
      <c r="DD117" s="123"/>
      <c r="DE117" s="123"/>
      <c r="DF117" s="123"/>
      <c r="DG117" s="123"/>
      <c r="DH117" s="123"/>
      <c r="DI117" s="123"/>
      <c r="DJ117" s="123"/>
      <c r="DK117" s="123"/>
      <c r="DL117" s="123"/>
      <c r="DM117" s="123"/>
      <c r="DN117" s="123"/>
      <c r="DO117" s="123"/>
      <c r="DP117" s="123"/>
      <c r="DQ117" s="123"/>
      <c r="DR117" s="123"/>
      <c r="DS117" s="123"/>
      <c r="DT117" s="123"/>
      <c r="DU117" s="123"/>
      <c r="DV117" s="123"/>
      <c r="DW117" s="123"/>
      <c r="DX117" s="116"/>
      <c r="DY117" s="116"/>
      <c r="DZ117" s="116"/>
      <c r="EA117" s="116"/>
      <c r="EB117" s="116"/>
      <c r="EC117" s="116"/>
      <c r="ED117" s="116"/>
      <c r="EE117" s="116"/>
      <c r="EF117" s="116"/>
      <c r="EG117" s="116"/>
      <c r="EH117" s="116"/>
      <c r="EI117" s="116"/>
      <c r="EJ117" s="116"/>
      <c r="EK117" s="116"/>
      <c r="EL117" s="116"/>
      <c r="EM117" s="116"/>
      <c r="EN117" s="116"/>
      <c r="EO117" s="116"/>
      <c r="EP117" s="116"/>
      <c r="EQ117" s="116"/>
      <c r="ER117" s="116"/>
      <c r="ES117" s="116"/>
      <c r="ET117" s="116"/>
      <c r="EU117" s="116"/>
      <c r="EV117" s="116"/>
      <c r="EW117" s="116"/>
      <c r="EX117" s="116"/>
      <c r="EY117" s="116"/>
      <c r="EZ117" s="116"/>
      <c r="FA117" s="116"/>
      <c r="FB117" s="116"/>
      <c r="FC117" s="116"/>
      <c r="FD117" s="116"/>
      <c r="FE117" s="116"/>
      <c r="FF117" s="116"/>
      <c r="FG117" s="116"/>
      <c r="FH117" s="116"/>
      <c r="FI117" s="116"/>
      <c r="FJ117" s="116"/>
      <c r="FK117" s="116"/>
      <c r="FL117" s="116"/>
      <c r="FM117" s="116"/>
      <c r="FN117" s="116"/>
      <c r="FO117" s="116"/>
      <c r="FP117" s="116"/>
      <c r="FQ117" s="116"/>
      <c r="FR117" s="116"/>
      <c r="FS117" s="116"/>
      <c r="FT117" s="116"/>
      <c r="FU117" s="116"/>
      <c r="FV117" s="116"/>
      <c r="FW117" s="116"/>
      <c r="FX117" s="116"/>
      <c r="FY117" s="116"/>
      <c r="FZ117" s="116"/>
      <c r="GA117" s="116"/>
      <c r="GB117" s="116"/>
      <c r="GC117" s="116"/>
      <c r="GD117" s="116"/>
      <c r="GE117" s="116"/>
      <c r="GF117" s="116"/>
      <c r="GG117" s="116"/>
      <c r="GH117" s="116"/>
      <c r="GI117" s="116"/>
      <c r="GJ117" s="116"/>
      <c r="GK117" s="116"/>
      <c r="GL117" s="116"/>
      <c r="GM117" s="116"/>
      <c r="GN117" s="116"/>
      <c r="GO117" s="116"/>
      <c r="GP117" s="116"/>
      <c r="GQ117" s="116"/>
      <c r="GR117" s="116"/>
      <c r="GS117" s="116"/>
      <c r="GT117" s="116"/>
      <c r="GU117" s="116"/>
      <c r="GV117" s="116"/>
      <c r="GW117" s="116"/>
      <c r="GX117" s="116"/>
      <c r="GY117" s="116"/>
      <c r="GZ117" s="116"/>
      <c r="HA117" s="92"/>
      <c r="HB117" s="92"/>
    </row>
    <row r="118" spans="1:210" ht="12.75" customHeight="1">
      <c r="A118" s="102"/>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116"/>
      <c r="BA118" s="102"/>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02"/>
      <c r="DA118" s="102"/>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02"/>
      <c r="FA118" s="102"/>
      <c r="FB118" s="102"/>
      <c r="FC118" s="102"/>
      <c r="FD118" s="102"/>
      <c r="FE118" s="102"/>
      <c r="FF118" s="102"/>
      <c r="FG118" s="102"/>
      <c r="FH118" s="102"/>
      <c r="FI118" s="102"/>
      <c r="FJ118" s="102"/>
      <c r="FK118" s="102"/>
      <c r="FL118" s="102"/>
      <c r="FM118" s="102"/>
      <c r="FN118" s="102"/>
      <c r="FO118" s="102"/>
      <c r="FP118" s="102"/>
      <c r="FQ118" s="102"/>
      <c r="FR118" s="102"/>
      <c r="FS118" s="102"/>
      <c r="FT118" s="102"/>
      <c r="FU118" s="102"/>
      <c r="FV118" s="102"/>
      <c r="FW118" s="102"/>
      <c r="FX118" s="102"/>
      <c r="FY118" s="102"/>
      <c r="FZ118" s="102"/>
      <c r="GA118" s="102"/>
      <c r="GB118" s="102"/>
      <c r="GC118" s="102"/>
      <c r="GD118" s="102"/>
      <c r="GE118" s="102"/>
      <c r="GF118" s="102"/>
      <c r="GG118" s="102"/>
      <c r="GH118" s="102"/>
      <c r="GI118" s="102"/>
      <c r="GJ118" s="102"/>
      <c r="GK118" s="102"/>
      <c r="GL118" s="102"/>
      <c r="GM118" s="102"/>
      <c r="GN118" s="102"/>
      <c r="GO118" s="102"/>
      <c r="GP118" s="102"/>
      <c r="GQ118" s="102"/>
      <c r="GR118" s="102"/>
      <c r="GS118" s="102"/>
      <c r="GT118" s="102"/>
      <c r="GU118" s="102"/>
      <c r="GV118" s="102"/>
      <c r="GW118" s="102"/>
      <c r="GX118" s="102"/>
      <c r="GY118" s="102"/>
      <c r="GZ118" s="102"/>
    </row>
    <row r="119" spans="1:210" ht="12.75" customHeight="1">
      <c r="A119" s="102"/>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63"/>
      <c r="AZ119" s="116"/>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02"/>
      <c r="CX119" s="102"/>
      <c r="CY119" s="18"/>
      <c r="CZ119" s="102"/>
      <c r="DA119" s="102"/>
      <c r="DB119" s="102"/>
      <c r="DC119" s="102"/>
      <c r="DD119" s="102"/>
      <c r="DE119" s="102"/>
      <c r="DF119" s="102"/>
      <c r="DG119" s="102"/>
      <c r="DH119" s="102"/>
      <c r="DI119" s="102"/>
      <c r="DJ119" s="102"/>
      <c r="DK119" s="102"/>
      <c r="DL119" s="102"/>
      <c r="DM119" s="102"/>
      <c r="DN119" s="102"/>
      <c r="DO119" s="102"/>
      <c r="DP119" s="102"/>
      <c r="DQ119" s="102"/>
      <c r="DR119" s="102"/>
      <c r="DS119" s="102"/>
      <c r="DT119" s="102"/>
      <c r="DU119" s="102"/>
      <c r="DV119" s="102"/>
      <c r="DW119" s="102"/>
      <c r="DX119" s="102"/>
      <c r="DY119" s="102"/>
      <c r="DZ119" s="102"/>
      <c r="EA119" s="102"/>
      <c r="EB119" s="102"/>
      <c r="EC119" s="102"/>
      <c r="ED119" s="102"/>
      <c r="EE119" s="102"/>
      <c r="EF119" s="102"/>
      <c r="EG119" s="102"/>
      <c r="EH119" s="102"/>
      <c r="EI119" s="102"/>
      <c r="EJ119" s="102"/>
      <c r="EK119" s="102"/>
      <c r="EL119" s="102"/>
      <c r="EM119" s="102"/>
      <c r="EN119" s="102"/>
      <c r="EO119" s="102"/>
      <c r="EP119" s="102"/>
      <c r="EQ119" s="102"/>
      <c r="ER119" s="102"/>
      <c r="ES119" s="102"/>
      <c r="ET119" s="102"/>
      <c r="EU119" s="102"/>
      <c r="EV119" s="102"/>
      <c r="EW119" s="102"/>
      <c r="EX119" s="102"/>
      <c r="EY119" s="18"/>
      <c r="EZ119" s="102"/>
      <c r="FA119" s="102"/>
      <c r="FB119" s="102"/>
      <c r="FC119" s="102"/>
      <c r="FD119" s="102"/>
      <c r="FE119" s="102"/>
      <c r="FF119" s="102"/>
      <c r="FG119" s="102"/>
      <c r="FH119" s="102"/>
      <c r="FI119" s="102"/>
      <c r="FJ119" s="102"/>
      <c r="FK119" s="102"/>
      <c r="FL119" s="102"/>
      <c r="FM119" s="102"/>
      <c r="FN119" s="102"/>
      <c r="FO119" s="102"/>
      <c r="FP119" s="102"/>
      <c r="FQ119" s="102"/>
      <c r="FR119" s="102"/>
      <c r="FS119" s="102"/>
      <c r="FT119" s="102"/>
      <c r="FU119" s="102"/>
      <c r="FV119" s="102"/>
      <c r="FW119" s="102"/>
      <c r="FX119" s="102"/>
      <c r="FY119" s="102"/>
      <c r="FZ119" s="102"/>
      <c r="GA119" s="102"/>
      <c r="GB119" s="102"/>
      <c r="GC119" s="102"/>
      <c r="GD119" s="102"/>
      <c r="GE119" s="102"/>
      <c r="GF119" s="102"/>
      <c r="GG119" s="102"/>
      <c r="GH119" s="102"/>
      <c r="GI119" s="102"/>
      <c r="GJ119" s="102"/>
      <c r="GK119" s="102"/>
      <c r="GL119" s="102"/>
      <c r="GM119" s="102"/>
      <c r="GN119" s="102"/>
      <c r="GO119" s="102"/>
      <c r="GP119" s="102"/>
      <c r="GQ119" s="102"/>
      <c r="GR119" s="102"/>
      <c r="GS119" s="102"/>
      <c r="GT119" s="102"/>
      <c r="GU119" s="102"/>
      <c r="GV119" s="102"/>
      <c r="GW119" s="102"/>
      <c r="GX119" s="102"/>
      <c r="GY119" s="102"/>
      <c r="GZ119" s="102"/>
    </row>
    <row r="120" spans="1:210" ht="12.75" customHeight="1">
      <c r="A120" s="102"/>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02"/>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02"/>
      <c r="DA120" s="102"/>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02"/>
      <c r="FA120" s="102"/>
      <c r="FB120" s="102"/>
      <c r="FC120" s="102"/>
      <c r="FD120" s="102"/>
      <c r="FE120" s="102"/>
      <c r="FF120" s="102"/>
      <c r="FG120" s="102"/>
      <c r="FH120" s="102"/>
      <c r="FI120" s="102"/>
      <c r="FJ120" s="102"/>
      <c r="FK120" s="102"/>
      <c r="FL120" s="102"/>
      <c r="FM120" s="102"/>
      <c r="FN120" s="102"/>
      <c r="FO120" s="102"/>
      <c r="FP120" s="102"/>
      <c r="FQ120" s="102"/>
      <c r="FR120" s="102"/>
      <c r="FS120" s="102"/>
      <c r="FT120" s="102"/>
      <c r="FU120" s="102"/>
      <c r="FV120" s="102"/>
      <c r="FW120" s="102"/>
      <c r="FX120" s="102"/>
      <c r="FY120" s="102"/>
      <c r="FZ120" s="102"/>
      <c r="GA120" s="102"/>
      <c r="GB120" s="102"/>
      <c r="GC120" s="102"/>
      <c r="GD120" s="102"/>
      <c r="GE120" s="102"/>
      <c r="GF120" s="102"/>
      <c r="GG120" s="102"/>
      <c r="GH120" s="102"/>
      <c r="GI120" s="102"/>
      <c r="GJ120" s="102"/>
      <c r="GK120" s="102"/>
      <c r="GL120" s="102"/>
      <c r="GM120" s="102"/>
      <c r="GN120" s="102"/>
      <c r="GO120" s="102"/>
      <c r="GP120" s="102"/>
      <c r="GQ120" s="102"/>
      <c r="GR120" s="102"/>
      <c r="GS120" s="102"/>
      <c r="GT120" s="102"/>
      <c r="GU120" s="102"/>
      <c r="GV120" s="102"/>
      <c r="GW120" s="102"/>
      <c r="GX120" s="102"/>
      <c r="GY120" s="102"/>
      <c r="GZ120" s="102"/>
    </row>
    <row r="121" spans="1:210" ht="12.75" customHeight="1">
      <c r="A121" s="102"/>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116"/>
      <c r="BA121" s="102"/>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02"/>
      <c r="DA121" s="102"/>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02"/>
      <c r="FA121" s="102"/>
      <c r="FB121" s="102"/>
      <c r="FC121" s="102"/>
      <c r="FD121" s="102"/>
      <c r="FE121" s="102"/>
      <c r="FF121" s="102"/>
      <c r="FG121" s="102"/>
      <c r="FH121" s="102"/>
      <c r="FI121" s="102"/>
      <c r="FJ121" s="102"/>
      <c r="FK121" s="102"/>
      <c r="FL121" s="102"/>
      <c r="FM121" s="102"/>
      <c r="FN121" s="102"/>
      <c r="FO121" s="102"/>
      <c r="FP121" s="102"/>
      <c r="FQ121" s="102"/>
      <c r="FR121" s="102"/>
      <c r="FS121" s="102"/>
      <c r="FT121" s="102"/>
      <c r="FU121" s="102"/>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2"/>
      <c r="GQ121" s="102"/>
      <c r="GR121" s="102"/>
      <c r="GS121" s="102"/>
      <c r="GT121" s="102"/>
      <c r="GU121" s="102"/>
      <c r="GV121" s="102"/>
      <c r="GW121" s="102"/>
      <c r="GX121" s="102"/>
      <c r="GY121" s="102"/>
      <c r="GZ121" s="102"/>
    </row>
    <row r="122" spans="1:210" ht="12.75" customHeight="1">
      <c r="A122" s="10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102"/>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02"/>
      <c r="DA122" s="102"/>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row>
    <row r="123" spans="1:210" ht="12.75" customHeight="1">
      <c r="A123" s="102"/>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127"/>
      <c r="AT123" s="127"/>
      <c r="AU123" s="127"/>
      <c r="AV123" s="127"/>
      <c r="AW123" s="127"/>
      <c r="AX123" s="127"/>
      <c r="AY123" s="127"/>
      <c r="AZ123" s="116"/>
      <c r="BA123" s="102"/>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02"/>
      <c r="DA123" s="102"/>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28"/>
      <c r="ET123" s="128"/>
      <c r="EU123" s="128"/>
      <c r="EV123" s="128"/>
      <c r="EW123" s="128"/>
      <c r="EX123" s="128"/>
      <c r="EY123" s="128"/>
      <c r="EZ123" s="102"/>
      <c r="FA123" s="102"/>
      <c r="FB123" s="102"/>
      <c r="FC123" s="102"/>
      <c r="FD123" s="102"/>
      <c r="FE123" s="102"/>
      <c r="FF123" s="102"/>
      <c r="FG123" s="102"/>
      <c r="FH123" s="102"/>
      <c r="FI123" s="102"/>
      <c r="FJ123" s="102"/>
      <c r="FK123" s="102"/>
      <c r="FL123" s="102"/>
      <c r="FM123" s="102"/>
      <c r="FN123" s="102"/>
      <c r="FO123" s="102"/>
      <c r="FP123" s="102"/>
      <c r="FQ123" s="102"/>
      <c r="FR123" s="102"/>
      <c r="FS123" s="102"/>
      <c r="FT123" s="102"/>
      <c r="FU123" s="102"/>
      <c r="FV123" s="102"/>
      <c r="FW123" s="102"/>
      <c r="FX123" s="102"/>
      <c r="FY123" s="102"/>
      <c r="FZ123" s="102"/>
      <c r="GA123" s="102"/>
      <c r="GB123" s="102"/>
      <c r="GC123" s="102"/>
      <c r="GD123" s="102"/>
      <c r="GE123" s="102"/>
      <c r="GF123" s="102"/>
      <c r="GG123" s="102"/>
      <c r="GH123" s="102"/>
      <c r="GI123" s="102"/>
      <c r="GJ123" s="102"/>
      <c r="GK123" s="102"/>
      <c r="GL123" s="102"/>
      <c r="GM123" s="102"/>
      <c r="GN123" s="102"/>
      <c r="GO123" s="102"/>
      <c r="GP123" s="102"/>
      <c r="GQ123" s="102"/>
      <c r="GR123" s="102"/>
      <c r="GS123" s="102"/>
      <c r="GT123" s="102"/>
      <c r="GU123" s="102"/>
      <c r="GV123" s="102"/>
      <c r="GW123" s="102"/>
      <c r="GX123" s="102"/>
      <c r="GY123" s="102"/>
      <c r="GZ123" s="102"/>
    </row>
    <row r="124" spans="1:210" ht="12.75" customHeight="1">
      <c r="A124" s="102"/>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127"/>
      <c r="AM124" s="127"/>
      <c r="AN124" s="127"/>
      <c r="AO124" s="127"/>
      <c r="AP124" s="127"/>
      <c r="AQ124" s="127"/>
      <c r="AR124" s="127"/>
      <c r="AS124" s="8"/>
      <c r="AT124" s="8"/>
      <c r="AU124" s="8"/>
      <c r="AV124" s="8"/>
      <c r="AW124" s="8"/>
      <c r="AX124" s="8"/>
      <c r="AY124" s="8"/>
      <c r="AZ124" s="116"/>
      <c r="BA124" s="102"/>
      <c r="BB124" s="17"/>
      <c r="BC124" s="17"/>
      <c r="BD124" s="17"/>
      <c r="BE124" s="17"/>
      <c r="BF124" s="17"/>
      <c r="BG124" s="17"/>
      <c r="BH124" s="17"/>
      <c r="BI124" s="17"/>
      <c r="BJ124" s="128"/>
      <c r="BK124" s="128"/>
      <c r="BL124" s="128"/>
      <c r="BM124" s="128"/>
      <c r="BN124" s="128"/>
      <c r="BO124" s="128"/>
      <c r="BP124" s="128"/>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02"/>
      <c r="DA124" s="102"/>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28"/>
      <c r="EM124" s="128"/>
      <c r="EN124" s="128"/>
      <c r="EO124" s="128"/>
      <c r="EP124" s="128"/>
      <c r="EQ124" s="128"/>
      <c r="ER124" s="128"/>
      <c r="ES124" s="17"/>
      <c r="ET124" s="17"/>
      <c r="EU124" s="17"/>
      <c r="EV124" s="17"/>
      <c r="EW124" s="17"/>
      <c r="EX124" s="17"/>
      <c r="EY124" s="17"/>
      <c r="EZ124" s="102"/>
      <c r="FA124" s="102"/>
      <c r="FB124" s="102"/>
      <c r="FC124" s="102"/>
      <c r="FD124" s="102"/>
      <c r="FE124" s="102"/>
      <c r="FF124" s="102"/>
      <c r="FG124" s="102"/>
      <c r="FH124" s="102"/>
      <c r="FI124" s="102"/>
      <c r="FJ124" s="102"/>
      <c r="FK124" s="102"/>
      <c r="FL124" s="102"/>
      <c r="FM124" s="102"/>
      <c r="FN124" s="102"/>
      <c r="FO124" s="102"/>
      <c r="FP124" s="102"/>
      <c r="FQ124" s="102"/>
      <c r="FR124" s="102"/>
      <c r="FS124" s="102"/>
      <c r="FT124" s="102"/>
      <c r="FU124" s="102"/>
      <c r="FV124" s="102"/>
      <c r="FW124" s="102"/>
      <c r="FX124" s="102"/>
      <c r="FY124" s="102"/>
      <c r="FZ124" s="102"/>
      <c r="GA124" s="102"/>
      <c r="GB124" s="102"/>
      <c r="GC124" s="102"/>
      <c r="GD124" s="102"/>
      <c r="GE124" s="102"/>
      <c r="GF124" s="102"/>
      <c r="GG124" s="102"/>
      <c r="GH124" s="102"/>
      <c r="GI124" s="102"/>
      <c r="GJ124" s="102"/>
      <c r="GK124" s="102"/>
      <c r="GL124" s="102"/>
      <c r="GM124" s="102"/>
      <c r="GN124" s="102"/>
      <c r="GO124" s="102"/>
      <c r="GP124" s="102"/>
      <c r="GQ124" s="102"/>
      <c r="GR124" s="102"/>
      <c r="GS124" s="102"/>
      <c r="GT124" s="102"/>
      <c r="GU124" s="102"/>
      <c r="GV124" s="102"/>
      <c r="GW124" s="102"/>
      <c r="GX124" s="102"/>
      <c r="GY124" s="102"/>
      <c r="GZ124" s="102"/>
    </row>
    <row r="125" spans="1:210" ht="12.75" customHeight="1">
      <c r="A125" s="102"/>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116"/>
      <c r="BA125" s="102"/>
      <c r="BB125" s="128"/>
      <c r="BC125" s="128"/>
      <c r="BD125" s="128"/>
      <c r="BE125" s="128"/>
      <c r="BF125" s="128"/>
      <c r="BG125" s="128"/>
      <c r="BH125" s="128"/>
      <c r="BI125" s="128"/>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28"/>
      <c r="CF125" s="128"/>
      <c r="CG125" s="128"/>
      <c r="CH125" s="128"/>
      <c r="CI125" s="128"/>
      <c r="CJ125" s="128"/>
      <c r="CK125" s="128"/>
      <c r="CL125" s="17"/>
      <c r="CM125" s="17"/>
      <c r="CN125" s="17"/>
      <c r="CO125" s="17"/>
      <c r="CP125" s="17"/>
      <c r="CQ125" s="17"/>
      <c r="CR125" s="17"/>
      <c r="CS125" s="17"/>
      <c r="CT125" s="17"/>
      <c r="CU125" s="17"/>
      <c r="CV125" s="17"/>
      <c r="CW125" s="17"/>
      <c r="CX125" s="17"/>
      <c r="CY125" s="17"/>
      <c r="CZ125" s="102"/>
      <c r="DA125" s="102"/>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02"/>
      <c r="FA125" s="102"/>
      <c r="FB125" s="102"/>
      <c r="FC125" s="102"/>
      <c r="FD125" s="102"/>
      <c r="FE125" s="102"/>
      <c r="FF125" s="102"/>
      <c r="FG125" s="102"/>
      <c r="FH125" s="102"/>
      <c r="FI125" s="102"/>
      <c r="FJ125" s="102"/>
      <c r="FK125" s="102"/>
      <c r="FL125" s="102"/>
      <c r="FM125" s="102"/>
      <c r="FN125" s="102"/>
      <c r="FO125" s="102"/>
      <c r="FP125" s="102"/>
      <c r="FQ125" s="102"/>
      <c r="FR125" s="102"/>
      <c r="FS125" s="102"/>
      <c r="FT125" s="102"/>
      <c r="FU125" s="102"/>
      <c r="FV125" s="102"/>
      <c r="FW125" s="102"/>
      <c r="FX125" s="102"/>
      <c r="FY125" s="102"/>
      <c r="FZ125" s="102"/>
      <c r="GA125" s="102"/>
      <c r="GB125" s="102"/>
      <c r="GC125" s="102"/>
      <c r="GD125" s="102"/>
      <c r="GE125" s="102"/>
      <c r="GF125" s="102"/>
      <c r="GG125" s="102"/>
      <c r="GH125" s="102"/>
      <c r="GI125" s="102"/>
      <c r="GJ125" s="102"/>
      <c r="GK125" s="102"/>
      <c r="GL125" s="102"/>
      <c r="GM125" s="102"/>
      <c r="GN125" s="102"/>
      <c r="GO125" s="102"/>
      <c r="GP125" s="102"/>
      <c r="GQ125" s="102"/>
      <c r="GR125" s="102"/>
      <c r="GS125" s="102"/>
      <c r="GT125" s="102"/>
      <c r="GU125" s="102"/>
      <c r="GV125" s="102"/>
      <c r="GW125" s="102"/>
      <c r="GX125" s="102"/>
      <c r="GY125" s="102"/>
      <c r="GZ125" s="102"/>
    </row>
    <row r="126" spans="1:210" ht="12.75" customHeight="1">
      <c r="A126" s="102"/>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116"/>
      <c r="BA126" s="102"/>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02"/>
      <c r="DA126" s="102"/>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02"/>
      <c r="FA126" s="102"/>
      <c r="FB126" s="102"/>
      <c r="FC126" s="102"/>
      <c r="FD126" s="102"/>
      <c r="FE126" s="102"/>
      <c r="FF126" s="102"/>
      <c r="FG126" s="102"/>
      <c r="FH126" s="102"/>
      <c r="FI126" s="102"/>
      <c r="FJ126" s="102"/>
      <c r="FK126" s="102"/>
      <c r="FL126" s="102"/>
      <c r="FM126" s="102"/>
      <c r="FN126" s="102"/>
      <c r="FO126" s="102"/>
      <c r="FP126" s="102"/>
      <c r="FQ126" s="102"/>
      <c r="FR126" s="102"/>
      <c r="FS126" s="102"/>
      <c r="FT126" s="102"/>
      <c r="FU126" s="102"/>
      <c r="FV126" s="102"/>
      <c r="FW126" s="102"/>
      <c r="FX126" s="102"/>
      <c r="FY126" s="102"/>
      <c r="FZ126" s="102"/>
      <c r="GA126" s="102"/>
      <c r="GB126" s="102"/>
      <c r="GC126" s="102"/>
      <c r="GD126" s="102"/>
      <c r="GE126" s="102"/>
      <c r="GF126" s="102"/>
      <c r="GG126" s="102"/>
      <c r="GH126" s="102"/>
      <c r="GI126" s="102"/>
      <c r="GJ126" s="102"/>
      <c r="GK126" s="102"/>
      <c r="GL126" s="102"/>
      <c r="GM126" s="102"/>
      <c r="GN126" s="102"/>
      <c r="GO126" s="102"/>
      <c r="GP126" s="102"/>
      <c r="GQ126" s="102"/>
      <c r="GR126" s="102"/>
      <c r="GS126" s="102"/>
      <c r="GT126" s="102"/>
      <c r="GU126" s="102"/>
      <c r="GV126" s="102"/>
      <c r="GW126" s="102"/>
      <c r="GX126" s="102"/>
      <c r="GY126" s="102"/>
      <c r="GZ126" s="102"/>
    </row>
    <row r="127" spans="1:210" ht="12.75" customHeight="1">
      <c r="A127" s="102"/>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116"/>
      <c r="BA127" s="102"/>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02"/>
      <c r="DA127" s="102"/>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02"/>
      <c r="FA127" s="102"/>
      <c r="FB127" s="102"/>
      <c r="FC127" s="102"/>
      <c r="FD127" s="102"/>
      <c r="FE127" s="102"/>
      <c r="FF127" s="102"/>
      <c r="FG127" s="102"/>
      <c r="FH127" s="102"/>
      <c r="FI127" s="102"/>
      <c r="FJ127" s="102"/>
      <c r="FK127" s="102"/>
      <c r="FL127" s="102"/>
      <c r="FM127" s="102"/>
      <c r="FN127" s="102"/>
      <c r="FO127" s="102"/>
      <c r="FP127" s="102"/>
      <c r="FQ127" s="102"/>
      <c r="FR127" s="102"/>
      <c r="FS127" s="102"/>
      <c r="FT127" s="102"/>
      <c r="FU127" s="102"/>
      <c r="FV127" s="102"/>
      <c r="FW127" s="102"/>
      <c r="FX127" s="102"/>
      <c r="FY127" s="102"/>
      <c r="FZ127" s="102"/>
      <c r="GA127" s="102"/>
      <c r="GB127" s="102"/>
      <c r="GC127" s="102"/>
      <c r="GD127" s="102"/>
      <c r="GE127" s="102"/>
      <c r="GF127" s="102"/>
      <c r="GG127" s="102"/>
      <c r="GH127" s="102"/>
      <c r="GI127" s="102"/>
      <c r="GJ127" s="102"/>
      <c r="GK127" s="102"/>
      <c r="GL127" s="102"/>
      <c r="GM127" s="102"/>
      <c r="GN127" s="102"/>
      <c r="GO127" s="102"/>
      <c r="GP127" s="102"/>
      <c r="GQ127" s="102"/>
      <c r="GR127" s="102"/>
      <c r="GS127" s="102"/>
      <c r="GT127" s="102"/>
      <c r="GU127" s="102"/>
      <c r="GV127" s="102"/>
      <c r="GW127" s="102"/>
      <c r="GX127" s="102"/>
      <c r="GY127" s="102"/>
      <c r="GZ127" s="102"/>
    </row>
    <row r="128" spans="1:210" ht="12.75" customHeight="1">
      <c r="A128" s="102"/>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116"/>
      <c r="BA128" s="102"/>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02"/>
      <c r="DA128" s="102"/>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02"/>
      <c r="FA128" s="102"/>
      <c r="FB128" s="102"/>
      <c r="FC128" s="102"/>
      <c r="FD128" s="102"/>
      <c r="FE128" s="102"/>
      <c r="FF128" s="102"/>
      <c r="FG128" s="102"/>
      <c r="FH128" s="102"/>
      <c r="FI128" s="102"/>
      <c r="FJ128" s="102"/>
      <c r="FK128" s="102"/>
      <c r="FL128" s="102"/>
      <c r="FM128" s="102"/>
      <c r="FN128" s="102"/>
      <c r="FO128" s="102"/>
      <c r="FP128" s="102"/>
      <c r="FQ128" s="102"/>
      <c r="FR128" s="102"/>
      <c r="FS128" s="102"/>
      <c r="FT128" s="102"/>
      <c r="FU128" s="102"/>
      <c r="FV128" s="102"/>
      <c r="FW128" s="102"/>
      <c r="FX128" s="102"/>
      <c r="FY128" s="102"/>
      <c r="FZ128" s="102"/>
      <c r="GA128" s="102"/>
      <c r="GB128" s="102"/>
      <c r="GC128" s="102"/>
      <c r="GD128" s="102"/>
      <c r="GE128" s="102"/>
      <c r="GF128" s="102"/>
      <c r="GG128" s="102"/>
      <c r="GH128" s="102"/>
      <c r="GI128" s="102"/>
      <c r="GJ128" s="102"/>
      <c r="GK128" s="102"/>
      <c r="GL128" s="102"/>
      <c r="GM128" s="102"/>
      <c r="GN128" s="102"/>
      <c r="GO128" s="102"/>
      <c r="GP128" s="102"/>
      <c r="GQ128" s="102"/>
      <c r="GR128" s="102"/>
      <c r="GS128" s="102"/>
      <c r="GT128" s="102"/>
      <c r="GU128" s="102"/>
      <c r="GV128" s="102"/>
      <c r="GW128" s="102"/>
      <c r="GX128" s="102"/>
      <c r="GY128" s="102"/>
      <c r="GZ128" s="102"/>
    </row>
    <row r="129" spans="1:208" ht="12.75" customHeight="1">
      <c r="A129" s="102"/>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116"/>
      <c r="BA129" s="102"/>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02"/>
      <c r="DA129" s="102"/>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02"/>
      <c r="FA129" s="102"/>
      <c r="FB129" s="102"/>
      <c r="FC129" s="102"/>
      <c r="FD129" s="102"/>
      <c r="FE129" s="102"/>
      <c r="FF129" s="102"/>
      <c r="FG129" s="102"/>
      <c r="FH129" s="102"/>
      <c r="FI129" s="102"/>
      <c r="FJ129" s="102"/>
      <c r="FK129" s="102"/>
      <c r="FL129" s="102"/>
      <c r="FM129" s="102"/>
      <c r="FN129" s="102"/>
      <c r="FO129" s="102"/>
      <c r="FP129" s="102"/>
      <c r="FQ129" s="102"/>
      <c r="FR129" s="102"/>
      <c r="FS129" s="102"/>
      <c r="FT129" s="102"/>
      <c r="FU129" s="102"/>
      <c r="FV129" s="102"/>
      <c r="FW129" s="102"/>
      <c r="FX129" s="102"/>
      <c r="FY129" s="102"/>
      <c r="FZ129" s="102"/>
      <c r="GA129" s="102"/>
      <c r="GB129" s="102"/>
      <c r="GC129" s="102"/>
      <c r="GD129" s="102"/>
      <c r="GE129" s="102"/>
      <c r="GF129" s="102"/>
      <c r="GG129" s="102"/>
      <c r="GH129" s="102"/>
      <c r="GI129" s="102"/>
      <c r="GJ129" s="102"/>
      <c r="GK129" s="102"/>
      <c r="GL129" s="102"/>
      <c r="GM129" s="102"/>
      <c r="GN129" s="102"/>
      <c r="GO129" s="102"/>
      <c r="GP129" s="102"/>
      <c r="GQ129" s="102"/>
      <c r="GR129" s="102"/>
      <c r="GS129" s="102"/>
      <c r="GT129" s="102"/>
      <c r="GU129" s="102"/>
      <c r="GV129" s="102"/>
      <c r="GW129" s="102"/>
      <c r="GX129" s="102"/>
      <c r="GY129" s="102"/>
      <c r="GZ129" s="102"/>
    </row>
    <row r="130" spans="1:208" ht="12.75" customHeight="1">
      <c r="A130" s="102"/>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116"/>
      <c r="BA130" s="102"/>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02"/>
      <c r="DA130" s="102"/>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02"/>
      <c r="FA130" s="102"/>
      <c r="FB130" s="102"/>
      <c r="FC130" s="102"/>
      <c r="FD130" s="102"/>
      <c r="FE130" s="102"/>
      <c r="FF130" s="102"/>
      <c r="FG130" s="102"/>
      <c r="FH130" s="102"/>
      <c r="FI130" s="102"/>
      <c r="FJ130" s="102"/>
      <c r="FK130" s="102"/>
      <c r="FL130" s="102"/>
      <c r="FM130" s="102"/>
      <c r="FN130" s="102"/>
      <c r="FO130" s="102"/>
      <c r="FP130" s="102"/>
      <c r="FQ130" s="102"/>
      <c r="FR130" s="102"/>
      <c r="FS130" s="102"/>
      <c r="FT130" s="102"/>
      <c r="FU130" s="102"/>
      <c r="FV130" s="102"/>
      <c r="FW130" s="102"/>
      <c r="FX130" s="102"/>
      <c r="FY130" s="102"/>
      <c r="FZ130" s="102"/>
      <c r="GA130" s="102"/>
      <c r="GB130" s="102"/>
      <c r="GC130" s="102"/>
      <c r="GD130" s="102"/>
      <c r="GE130" s="102"/>
      <c r="GF130" s="102"/>
      <c r="GG130" s="102"/>
      <c r="GH130" s="102"/>
      <c r="GI130" s="102"/>
      <c r="GJ130" s="102"/>
      <c r="GK130" s="102"/>
      <c r="GL130" s="102"/>
      <c r="GM130" s="102"/>
      <c r="GN130" s="102"/>
      <c r="GO130" s="102"/>
      <c r="GP130" s="102"/>
      <c r="GQ130" s="102"/>
      <c r="GR130" s="102"/>
      <c r="GS130" s="102"/>
      <c r="GT130" s="102"/>
      <c r="GU130" s="102"/>
      <c r="GV130" s="102"/>
      <c r="GW130" s="102"/>
      <c r="GX130" s="102"/>
      <c r="GY130" s="102"/>
      <c r="GZ130" s="102"/>
    </row>
    <row r="131" spans="1:208" ht="12.75" customHeight="1">
      <c r="A131" s="102"/>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116"/>
      <c r="BA131" s="102"/>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02"/>
      <c r="DA131" s="102"/>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02"/>
      <c r="FA131" s="102"/>
      <c r="FB131" s="102"/>
      <c r="FC131" s="102"/>
      <c r="FD131" s="102"/>
      <c r="FE131" s="102"/>
      <c r="FF131" s="102"/>
      <c r="FG131" s="102"/>
      <c r="FH131" s="102"/>
      <c r="FI131" s="102"/>
      <c r="FJ131" s="102"/>
      <c r="FK131" s="102"/>
      <c r="FL131" s="102"/>
      <c r="FM131" s="102"/>
      <c r="FN131" s="102"/>
      <c r="FO131" s="102"/>
      <c r="FP131" s="102"/>
      <c r="FQ131" s="102"/>
      <c r="FR131" s="102"/>
      <c r="FS131" s="102"/>
      <c r="FT131" s="102"/>
      <c r="FU131" s="102"/>
      <c r="FV131" s="102"/>
      <c r="FW131" s="102"/>
      <c r="FX131" s="102"/>
      <c r="FY131" s="102"/>
      <c r="FZ131" s="102"/>
      <c r="GA131" s="102"/>
      <c r="GB131" s="102"/>
      <c r="GC131" s="102"/>
      <c r="GD131" s="102"/>
      <c r="GE131" s="102"/>
      <c r="GF131" s="102"/>
      <c r="GG131" s="102"/>
      <c r="GH131" s="102"/>
      <c r="GI131" s="102"/>
      <c r="GJ131" s="102"/>
      <c r="GK131" s="102"/>
      <c r="GL131" s="102"/>
      <c r="GM131" s="102"/>
      <c r="GN131" s="102"/>
      <c r="GO131" s="102"/>
      <c r="GP131" s="102"/>
      <c r="GQ131" s="102"/>
      <c r="GR131" s="102"/>
      <c r="GS131" s="102"/>
      <c r="GT131" s="102"/>
      <c r="GU131" s="102"/>
      <c r="GV131" s="102"/>
      <c r="GW131" s="102"/>
      <c r="GX131" s="102"/>
      <c r="GY131" s="102"/>
      <c r="GZ131" s="102"/>
    </row>
    <row r="132" spans="1:208" ht="12.75" customHeight="1">
      <c r="A132" s="102"/>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116"/>
      <c r="BA132" s="102"/>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02"/>
      <c r="DA132" s="102"/>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02"/>
      <c r="FA132" s="102"/>
      <c r="FB132" s="102"/>
      <c r="FC132" s="102"/>
      <c r="FD132" s="102"/>
      <c r="FE132" s="102"/>
      <c r="FF132" s="102"/>
      <c r="FG132" s="102"/>
      <c r="FH132" s="102"/>
      <c r="FI132" s="102"/>
      <c r="FJ132" s="102"/>
      <c r="FK132" s="102"/>
      <c r="FL132" s="102"/>
      <c r="FM132" s="102"/>
      <c r="FN132" s="102"/>
      <c r="FO132" s="102"/>
      <c r="FP132" s="102"/>
      <c r="FQ132" s="102"/>
      <c r="FR132" s="102"/>
      <c r="FS132" s="102"/>
      <c r="FT132" s="102"/>
      <c r="FU132" s="102"/>
      <c r="FV132" s="102"/>
      <c r="FW132" s="102"/>
      <c r="FX132" s="102"/>
      <c r="FY132" s="102"/>
      <c r="FZ132" s="102"/>
      <c r="GA132" s="102"/>
      <c r="GB132" s="102"/>
      <c r="GC132" s="102"/>
      <c r="GD132" s="102"/>
      <c r="GE132" s="102"/>
      <c r="GF132" s="102"/>
      <c r="GG132" s="102"/>
      <c r="GH132" s="102"/>
      <c r="GI132" s="102"/>
      <c r="GJ132" s="102"/>
      <c r="GK132" s="102"/>
      <c r="GL132" s="102"/>
      <c r="GM132" s="102"/>
      <c r="GN132" s="102"/>
      <c r="GO132" s="102"/>
      <c r="GP132" s="102"/>
      <c r="GQ132" s="102"/>
      <c r="GR132" s="102"/>
      <c r="GS132" s="102"/>
      <c r="GT132" s="102"/>
      <c r="GU132" s="102"/>
      <c r="GV132" s="102"/>
      <c r="GW132" s="102"/>
      <c r="GX132" s="102"/>
      <c r="GY132" s="102"/>
      <c r="GZ132" s="102"/>
    </row>
    <row r="133" spans="1:208" ht="12.75" customHeight="1">
      <c r="A133" s="102"/>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116"/>
      <c r="BA133" s="102"/>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02"/>
      <c r="DA133" s="102"/>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02"/>
      <c r="FA133" s="102"/>
      <c r="FB133" s="102"/>
      <c r="FC133" s="102"/>
      <c r="FD133" s="102"/>
      <c r="FE133" s="102"/>
      <c r="FF133" s="102"/>
      <c r="FG133" s="102"/>
      <c r="FH133" s="102"/>
      <c r="FI133" s="102"/>
      <c r="FJ133" s="102"/>
      <c r="FK133" s="102"/>
      <c r="FL133" s="102"/>
      <c r="FM133" s="102"/>
      <c r="FN133" s="102"/>
      <c r="FO133" s="102"/>
      <c r="FP133" s="102"/>
      <c r="FQ133" s="102"/>
      <c r="FR133" s="102"/>
      <c r="FS133" s="102"/>
      <c r="FT133" s="102"/>
      <c r="FU133" s="102"/>
      <c r="FV133" s="102"/>
      <c r="FW133" s="102"/>
      <c r="FX133" s="102"/>
      <c r="FY133" s="102"/>
      <c r="FZ133" s="102"/>
      <c r="GA133" s="102"/>
      <c r="GB133" s="102"/>
      <c r="GC133" s="102"/>
      <c r="GD133" s="102"/>
      <c r="GE133" s="102"/>
      <c r="GF133" s="102"/>
      <c r="GG133" s="102"/>
      <c r="GH133" s="102"/>
      <c r="GI133" s="102"/>
      <c r="GJ133" s="102"/>
      <c r="GK133" s="102"/>
      <c r="GL133" s="102"/>
      <c r="GM133" s="102"/>
      <c r="GN133" s="102"/>
      <c r="GO133" s="102"/>
      <c r="GP133" s="102"/>
      <c r="GQ133" s="102"/>
      <c r="GR133" s="102"/>
      <c r="GS133" s="102"/>
      <c r="GT133" s="102"/>
      <c r="GU133" s="102"/>
      <c r="GV133" s="102"/>
      <c r="GW133" s="102"/>
      <c r="GX133" s="102"/>
      <c r="GY133" s="102"/>
      <c r="GZ133" s="102"/>
    </row>
    <row r="134" spans="1:208" ht="12.75" customHeight="1">
      <c r="A134" s="102"/>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116"/>
      <c r="BA134" s="102"/>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02"/>
      <c r="DA134" s="102"/>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02"/>
      <c r="FA134" s="102"/>
      <c r="FB134" s="102"/>
      <c r="FC134" s="102"/>
      <c r="FD134" s="102"/>
      <c r="FE134" s="102"/>
      <c r="FF134" s="102"/>
      <c r="FG134" s="102"/>
      <c r="FH134" s="102"/>
      <c r="FI134" s="102"/>
      <c r="FJ134" s="102"/>
      <c r="FK134" s="102"/>
      <c r="FL134" s="102"/>
      <c r="FM134" s="102"/>
      <c r="FN134" s="102"/>
      <c r="FO134" s="102"/>
      <c r="FP134" s="102"/>
      <c r="FQ134" s="102"/>
      <c r="FR134" s="102"/>
      <c r="FS134" s="102"/>
      <c r="FT134" s="102"/>
      <c r="FU134" s="102"/>
      <c r="FV134" s="102"/>
      <c r="FW134" s="102"/>
      <c r="FX134" s="102"/>
      <c r="FY134" s="102"/>
      <c r="FZ134" s="102"/>
      <c r="GA134" s="102"/>
      <c r="GB134" s="102"/>
      <c r="GC134" s="102"/>
      <c r="GD134" s="102"/>
      <c r="GE134" s="102"/>
      <c r="GF134" s="102"/>
      <c r="GG134" s="102"/>
      <c r="GH134" s="102"/>
      <c r="GI134" s="102"/>
      <c r="GJ134" s="102"/>
      <c r="GK134" s="102"/>
      <c r="GL134" s="102"/>
      <c r="GM134" s="102"/>
      <c r="GN134" s="102"/>
      <c r="GO134" s="102"/>
      <c r="GP134" s="102"/>
      <c r="GQ134" s="102"/>
      <c r="GR134" s="102"/>
      <c r="GS134" s="102"/>
      <c r="GT134" s="102"/>
      <c r="GU134" s="102"/>
      <c r="GV134" s="102"/>
      <c r="GW134" s="102"/>
      <c r="GX134" s="102"/>
      <c r="GY134" s="102"/>
      <c r="GZ134" s="102"/>
    </row>
    <row r="135" spans="1:208" ht="12.75" customHeight="1">
      <c r="A135" s="102"/>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116"/>
      <c r="BA135" s="102"/>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02"/>
      <c r="DA135" s="102"/>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02"/>
      <c r="FA135" s="102"/>
      <c r="FB135" s="102"/>
      <c r="FC135" s="102"/>
      <c r="FD135" s="102"/>
      <c r="FE135" s="102"/>
      <c r="FF135" s="102"/>
      <c r="FG135" s="102"/>
      <c r="FH135" s="102"/>
      <c r="FI135" s="102"/>
      <c r="FJ135" s="102"/>
      <c r="FK135" s="102"/>
      <c r="FL135" s="102"/>
      <c r="FM135" s="102"/>
      <c r="FN135" s="102"/>
      <c r="FO135" s="102"/>
      <c r="FP135" s="102"/>
      <c r="FQ135" s="102"/>
      <c r="FR135" s="102"/>
      <c r="FS135" s="102"/>
      <c r="FT135" s="102"/>
      <c r="FU135" s="102"/>
      <c r="FV135" s="102"/>
      <c r="FW135" s="102"/>
      <c r="FX135" s="102"/>
      <c r="FY135" s="102"/>
      <c r="FZ135" s="102"/>
      <c r="GA135" s="102"/>
      <c r="GB135" s="102"/>
      <c r="GC135" s="102"/>
      <c r="GD135" s="102"/>
      <c r="GE135" s="102"/>
      <c r="GF135" s="102"/>
      <c r="GG135" s="102"/>
      <c r="GH135" s="102"/>
      <c r="GI135" s="102"/>
      <c r="GJ135" s="102"/>
      <c r="GK135" s="102"/>
      <c r="GL135" s="102"/>
      <c r="GM135" s="102"/>
      <c r="GN135" s="102"/>
      <c r="GO135" s="102"/>
      <c r="GP135" s="102"/>
      <c r="GQ135" s="102"/>
      <c r="GR135" s="102"/>
      <c r="GS135" s="102"/>
      <c r="GT135" s="102"/>
      <c r="GU135" s="102"/>
      <c r="GV135" s="102"/>
      <c r="GW135" s="102"/>
      <c r="GX135" s="102"/>
      <c r="GY135" s="102"/>
      <c r="GZ135" s="102"/>
    </row>
    <row r="136" spans="1:208" ht="12.75" customHeight="1">
      <c r="A136" s="102"/>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116"/>
      <c r="BA136" s="102"/>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02"/>
      <c r="DA136" s="102"/>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02"/>
      <c r="FA136" s="102"/>
      <c r="FB136" s="102"/>
      <c r="FC136" s="102"/>
      <c r="FD136" s="102"/>
      <c r="FE136" s="102"/>
      <c r="FF136" s="102"/>
      <c r="FG136" s="102"/>
      <c r="FH136" s="102"/>
      <c r="FI136" s="102"/>
      <c r="FJ136" s="102"/>
      <c r="FK136" s="102"/>
      <c r="FL136" s="102"/>
      <c r="FM136" s="102"/>
      <c r="FN136" s="102"/>
      <c r="FO136" s="102"/>
      <c r="FP136" s="102"/>
      <c r="FQ136" s="102"/>
      <c r="FR136" s="102"/>
      <c r="FS136" s="102"/>
      <c r="FT136" s="102"/>
      <c r="FU136" s="102"/>
      <c r="FV136" s="102"/>
      <c r="FW136" s="102"/>
      <c r="FX136" s="102"/>
      <c r="FY136" s="102"/>
      <c r="FZ136" s="102"/>
      <c r="GA136" s="102"/>
      <c r="GB136" s="102"/>
      <c r="GC136" s="102"/>
      <c r="GD136" s="102"/>
      <c r="GE136" s="102"/>
      <c r="GF136" s="102"/>
      <c r="GG136" s="102"/>
      <c r="GH136" s="102"/>
      <c r="GI136" s="102"/>
      <c r="GJ136" s="102"/>
      <c r="GK136" s="102"/>
      <c r="GL136" s="102"/>
      <c r="GM136" s="102"/>
      <c r="GN136" s="102"/>
      <c r="GO136" s="102"/>
      <c r="GP136" s="102"/>
      <c r="GQ136" s="102"/>
      <c r="GR136" s="102"/>
      <c r="GS136" s="102"/>
      <c r="GT136" s="102"/>
      <c r="GU136" s="102"/>
      <c r="GV136" s="102"/>
      <c r="GW136" s="102"/>
      <c r="GX136" s="102"/>
      <c r="GY136" s="102"/>
      <c r="GZ136" s="102"/>
    </row>
    <row r="137" spans="1:208" ht="12.75" customHeight="1">
      <c r="A137" s="102"/>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116"/>
      <c r="BA137" s="102"/>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02"/>
      <c r="DA137" s="102"/>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02"/>
      <c r="FA137" s="102"/>
      <c r="FB137" s="102"/>
      <c r="FC137" s="102"/>
      <c r="FD137" s="102"/>
      <c r="FE137" s="102"/>
      <c r="FF137" s="102"/>
      <c r="FG137" s="102"/>
      <c r="FH137" s="102"/>
      <c r="FI137" s="102"/>
      <c r="FJ137" s="102"/>
      <c r="FK137" s="102"/>
      <c r="FL137" s="102"/>
      <c r="FM137" s="102"/>
      <c r="FN137" s="102"/>
      <c r="FO137" s="102"/>
      <c r="FP137" s="102"/>
      <c r="FQ137" s="102"/>
      <c r="FR137" s="102"/>
      <c r="FS137" s="102"/>
      <c r="FT137" s="102"/>
      <c r="FU137" s="102"/>
      <c r="FV137" s="102"/>
      <c r="FW137" s="102"/>
      <c r="FX137" s="102"/>
      <c r="FY137" s="102"/>
      <c r="FZ137" s="102"/>
      <c r="GA137" s="102"/>
      <c r="GB137" s="102"/>
      <c r="GC137" s="102"/>
      <c r="GD137" s="102"/>
      <c r="GE137" s="102"/>
      <c r="GF137" s="102"/>
      <c r="GG137" s="102"/>
      <c r="GH137" s="102"/>
      <c r="GI137" s="102"/>
      <c r="GJ137" s="102"/>
      <c r="GK137" s="102"/>
      <c r="GL137" s="102"/>
      <c r="GM137" s="102"/>
      <c r="GN137" s="102"/>
      <c r="GO137" s="102"/>
      <c r="GP137" s="102"/>
      <c r="GQ137" s="102"/>
      <c r="GR137" s="102"/>
      <c r="GS137" s="102"/>
      <c r="GT137" s="102"/>
      <c r="GU137" s="102"/>
      <c r="GV137" s="102"/>
      <c r="GW137" s="102"/>
      <c r="GX137" s="102"/>
      <c r="GY137" s="102"/>
      <c r="GZ137" s="102"/>
    </row>
    <row r="138" spans="1:208" ht="12.75" customHeight="1">
      <c r="A138" s="102"/>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116"/>
      <c r="BA138" s="102"/>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02"/>
      <c r="DA138" s="102"/>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02"/>
      <c r="FA138" s="102"/>
      <c r="FB138" s="102"/>
      <c r="FC138" s="102"/>
      <c r="FD138" s="102"/>
      <c r="FE138" s="102"/>
      <c r="FF138" s="102"/>
      <c r="FG138" s="102"/>
      <c r="FH138" s="102"/>
      <c r="FI138" s="102"/>
      <c r="FJ138" s="102"/>
      <c r="FK138" s="102"/>
      <c r="FL138" s="102"/>
      <c r="FM138" s="102"/>
      <c r="FN138" s="102"/>
      <c r="FO138" s="102"/>
      <c r="FP138" s="102"/>
      <c r="FQ138" s="102"/>
      <c r="FR138" s="102"/>
      <c r="FS138" s="102"/>
      <c r="FT138" s="102"/>
      <c r="FU138" s="102"/>
      <c r="FV138" s="102"/>
      <c r="FW138" s="102"/>
      <c r="FX138" s="102"/>
      <c r="FY138" s="102"/>
      <c r="FZ138" s="102"/>
      <c r="GA138" s="102"/>
      <c r="GB138" s="102"/>
      <c r="GC138" s="102"/>
      <c r="GD138" s="102"/>
      <c r="GE138" s="102"/>
      <c r="GF138" s="102"/>
      <c r="GG138" s="102"/>
      <c r="GH138" s="102"/>
      <c r="GI138" s="102"/>
      <c r="GJ138" s="102"/>
      <c r="GK138" s="102"/>
      <c r="GL138" s="102"/>
      <c r="GM138" s="102"/>
      <c r="GN138" s="102"/>
      <c r="GO138" s="102"/>
      <c r="GP138" s="102"/>
      <c r="GQ138" s="102"/>
      <c r="GR138" s="102"/>
      <c r="GS138" s="102"/>
      <c r="GT138" s="102"/>
      <c r="GU138" s="102"/>
      <c r="GV138" s="102"/>
      <c r="GW138" s="102"/>
      <c r="GX138" s="102"/>
      <c r="GY138" s="102"/>
      <c r="GZ138" s="102"/>
    </row>
    <row r="139" spans="1:208" ht="12.75" customHeight="1">
      <c r="A139" s="102"/>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116"/>
      <c r="BA139" s="102"/>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02"/>
      <c r="DA139" s="102"/>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02"/>
      <c r="FA139" s="102"/>
      <c r="FB139" s="102"/>
      <c r="FC139" s="102"/>
      <c r="FD139" s="102"/>
      <c r="FE139" s="102"/>
      <c r="FF139" s="102"/>
      <c r="FG139" s="102"/>
      <c r="FH139" s="102"/>
      <c r="FI139" s="102"/>
      <c r="FJ139" s="102"/>
      <c r="FK139" s="102"/>
      <c r="FL139" s="102"/>
      <c r="FM139" s="102"/>
      <c r="FN139" s="102"/>
      <c r="FO139" s="102"/>
      <c r="FP139" s="102"/>
      <c r="FQ139" s="102"/>
      <c r="FR139" s="102"/>
      <c r="FS139" s="102"/>
      <c r="FT139" s="102"/>
      <c r="FU139" s="102"/>
      <c r="FV139" s="102"/>
      <c r="FW139" s="102"/>
      <c r="FX139" s="102"/>
      <c r="FY139" s="102"/>
      <c r="FZ139" s="102"/>
      <c r="GA139" s="102"/>
      <c r="GB139" s="102"/>
      <c r="GC139" s="102"/>
      <c r="GD139" s="102"/>
      <c r="GE139" s="102"/>
      <c r="GF139" s="102"/>
      <c r="GG139" s="102"/>
      <c r="GH139" s="102"/>
      <c r="GI139" s="102"/>
      <c r="GJ139" s="102"/>
      <c r="GK139" s="102"/>
      <c r="GL139" s="102"/>
      <c r="GM139" s="102"/>
      <c r="GN139" s="102"/>
      <c r="GO139" s="102"/>
      <c r="GP139" s="102"/>
      <c r="GQ139" s="102"/>
      <c r="GR139" s="102"/>
      <c r="GS139" s="102"/>
      <c r="GT139" s="102"/>
      <c r="GU139" s="102"/>
      <c r="GV139" s="102"/>
      <c r="GW139" s="102"/>
      <c r="GX139" s="102"/>
      <c r="GY139" s="102"/>
      <c r="GZ139" s="102"/>
    </row>
    <row r="140" spans="1:208" ht="12.75" customHeight="1">
      <c r="A140" s="102"/>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116"/>
      <c r="BA140" s="102"/>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02"/>
      <c r="DA140" s="102"/>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02"/>
      <c r="FA140" s="102"/>
      <c r="FB140" s="102"/>
      <c r="FC140" s="102"/>
      <c r="FD140" s="102"/>
      <c r="FE140" s="102"/>
      <c r="FF140" s="102"/>
      <c r="FG140" s="102"/>
      <c r="FH140" s="102"/>
      <c r="FI140" s="102"/>
      <c r="FJ140" s="102"/>
      <c r="FK140" s="102"/>
      <c r="FL140" s="102"/>
      <c r="FM140" s="102"/>
      <c r="FN140" s="102"/>
      <c r="FO140" s="102"/>
      <c r="FP140" s="102"/>
      <c r="FQ140" s="102"/>
      <c r="FR140" s="102"/>
      <c r="FS140" s="102"/>
      <c r="FT140" s="102"/>
      <c r="FU140" s="102"/>
      <c r="FV140" s="102"/>
      <c r="FW140" s="102"/>
      <c r="FX140" s="102"/>
      <c r="FY140" s="102"/>
      <c r="FZ140" s="102"/>
      <c r="GA140" s="102"/>
      <c r="GB140" s="102"/>
      <c r="GC140" s="102"/>
      <c r="GD140" s="102"/>
      <c r="GE140" s="102"/>
      <c r="GF140" s="102"/>
      <c r="GG140" s="102"/>
      <c r="GH140" s="102"/>
      <c r="GI140" s="102"/>
      <c r="GJ140" s="102"/>
      <c r="GK140" s="102"/>
      <c r="GL140" s="102"/>
      <c r="GM140" s="102"/>
      <c r="GN140" s="102"/>
      <c r="GO140" s="102"/>
      <c r="GP140" s="102"/>
      <c r="GQ140" s="102"/>
      <c r="GR140" s="102"/>
      <c r="GS140" s="102"/>
      <c r="GT140" s="102"/>
      <c r="GU140" s="102"/>
      <c r="GV140" s="102"/>
      <c r="GW140" s="102"/>
      <c r="GX140" s="102"/>
      <c r="GY140" s="102"/>
      <c r="GZ140" s="102"/>
    </row>
    <row r="141" spans="1:208" ht="12.75" customHeight="1">
      <c r="A141" s="102"/>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116"/>
      <c r="BA141" s="102"/>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02"/>
      <c r="DA141" s="102"/>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02"/>
      <c r="FA141" s="102"/>
      <c r="FB141" s="102"/>
      <c r="FC141" s="102"/>
      <c r="FD141" s="102"/>
      <c r="FE141" s="102"/>
      <c r="FF141" s="102"/>
      <c r="FG141" s="102"/>
      <c r="FH141" s="102"/>
      <c r="FI141" s="102"/>
      <c r="FJ141" s="102"/>
      <c r="FK141" s="102"/>
      <c r="FL141" s="102"/>
      <c r="FM141" s="102"/>
      <c r="FN141" s="102"/>
      <c r="FO141" s="102"/>
      <c r="FP141" s="102"/>
      <c r="FQ141" s="102"/>
      <c r="FR141" s="102"/>
      <c r="FS141" s="102"/>
      <c r="FT141" s="102"/>
      <c r="FU141" s="102"/>
      <c r="FV141" s="102"/>
      <c r="FW141" s="102"/>
      <c r="FX141" s="102"/>
      <c r="FY141" s="102"/>
      <c r="FZ141" s="102"/>
      <c r="GA141" s="102"/>
      <c r="GB141" s="102"/>
      <c r="GC141" s="102"/>
      <c r="GD141" s="102"/>
      <c r="GE141" s="102"/>
      <c r="GF141" s="102"/>
      <c r="GG141" s="102"/>
      <c r="GH141" s="102"/>
      <c r="GI141" s="102"/>
      <c r="GJ141" s="102"/>
      <c r="GK141" s="102"/>
      <c r="GL141" s="102"/>
      <c r="GM141" s="102"/>
      <c r="GN141" s="102"/>
      <c r="GO141" s="102"/>
      <c r="GP141" s="102"/>
      <c r="GQ141" s="102"/>
      <c r="GR141" s="102"/>
      <c r="GS141" s="102"/>
      <c r="GT141" s="102"/>
      <c r="GU141" s="102"/>
      <c r="GV141" s="102"/>
      <c r="GW141" s="102"/>
      <c r="GX141" s="102"/>
      <c r="GY141" s="102"/>
      <c r="GZ141" s="102"/>
    </row>
    <row r="142" spans="1:208" ht="12.75" customHeight="1">
      <c r="A142" s="102"/>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116"/>
      <c r="BA142" s="102"/>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02"/>
      <c r="DA142" s="102"/>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02"/>
      <c r="FA142" s="102"/>
      <c r="FB142" s="102"/>
      <c r="FC142" s="102"/>
      <c r="FD142" s="102"/>
      <c r="FE142" s="102"/>
      <c r="FF142" s="102"/>
      <c r="FG142" s="102"/>
      <c r="FH142" s="102"/>
      <c r="FI142" s="102"/>
      <c r="FJ142" s="102"/>
      <c r="FK142" s="102"/>
      <c r="FL142" s="102"/>
      <c r="FM142" s="102"/>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2"/>
      <c r="GK142" s="102"/>
      <c r="GL142" s="102"/>
      <c r="GM142" s="102"/>
      <c r="GN142" s="102"/>
      <c r="GO142" s="102"/>
      <c r="GP142" s="102"/>
      <c r="GQ142" s="102"/>
      <c r="GR142" s="102"/>
      <c r="GS142" s="102"/>
      <c r="GT142" s="102"/>
      <c r="GU142" s="102"/>
      <c r="GV142" s="102"/>
      <c r="GW142" s="102"/>
      <c r="GX142" s="102"/>
      <c r="GY142" s="102"/>
      <c r="GZ142" s="102"/>
    </row>
    <row r="143" spans="1:208" ht="12.75" customHeight="1">
      <c r="A143" s="102"/>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116"/>
      <c r="BA143" s="102"/>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02"/>
      <c r="DA143" s="102"/>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02"/>
      <c r="FA143" s="102"/>
      <c r="FB143" s="102"/>
      <c r="FC143" s="102"/>
      <c r="FD143" s="102"/>
      <c r="FE143" s="102"/>
      <c r="FF143" s="102"/>
      <c r="FG143" s="102"/>
      <c r="FH143" s="102"/>
      <c r="FI143" s="102"/>
      <c r="FJ143" s="102"/>
      <c r="FK143" s="102"/>
      <c r="FL143" s="102"/>
      <c r="FM143" s="102"/>
      <c r="FN143" s="102"/>
      <c r="FO143" s="102"/>
      <c r="FP143" s="102"/>
      <c r="FQ143" s="102"/>
      <c r="FR143" s="102"/>
      <c r="FS143" s="102"/>
      <c r="FT143" s="102"/>
      <c r="FU143" s="102"/>
      <c r="FV143" s="102"/>
      <c r="FW143" s="102"/>
      <c r="FX143" s="102"/>
      <c r="FY143" s="102"/>
      <c r="FZ143" s="102"/>
      <c r="GA143" s="102"/>
      <c r="GB143" s="102"/>
      <c r="GC143" s="102"/>
      <c r="GD143" s="102"/>
      <c r="GE143" s="102"/>
      <c r="GF143" s="102"/>
      <c r="GG143" s="102"/>
      <c r="GH143" s="102"/>
      <c r="GI143" s="102"/>
      <c r="GJ143" s="102"/>
      <c r="GK143" s="102"/>
      <c r="GL143" s="102"/>
      <c r="GM143" s="102"/>
      <c r="GN143" s="102"/>
      <c r="GO143" s="102"/>
      <c r="GP143" s="102"/>
      <c r="GQ143" s="102"/>
      <c r="GR143" s="102"/>
      <c r="GS143" s="102"/>
      <c r="GT143" s="102"/>
      <c r="GU143" s="102"/>
      <c r="GV143" s="102"/>
      <c r="GW143" s="102"/>
      <c r="GX143" s="102"/>
      <c r="GY143" s="102"/>
      <c r="GZ143" s="102"/>
    </row>
    <row r="144" spans="1:208" ht="12.75" customHeight="1">
      <c r="A144" s="102"/>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116"/>
      <c r="BA144" s="102"/>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02"/>
      <c r="DA144" s="102"/>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02"/>
      <c r="FA144" s="102"/>
      <c r="FB144" s="102"/>
      <c r="FC144" s="102"/>
      <c r="FD144" s="102"/>
      <c r="FE144" s="102"/>
      <c r="FF144" s="102"/>
      <c r="FG144" s="102"/>
      <c r="FH144" s="102"/>
      <c r="FI144" s="102"/>
      <c r="FJ144" s="102"/>
      <c r="FK144" s="102"/>
      <c r="FL144" s="102"/>
      <c r="FM144" s="102"/>
      <c r="FN144" s="102"/>
      <c r="FO144" s="102"/>
      <c r="FP144" s="102"/>
      <c r="FQ144" s="102"/>
      <c r="FR144" s="102"/>
      <c r="FS144" s="102"/>
      <c r="FT144" s="102"/>
      <c r="FU144" s="102"/>
      <c r="FV144" s="102"/>
      <c r="FW144" s="102"/>
      <c r="FX144" s="102"/>
      <c r="FY144" s="102"/>
      <c r="FZ144" s="102"/>
      <c r="GA144" s="102"/>
      <c r="GB144" s="102"/>
      <c r="GC144" s="102"/>
      <c r="GD144" s="102"/>
      <c r="GE144" s="102"/>
      <c r="GF144" s="102"/>
      <c r="GG144" s="102"/>
      <c r="GH144" s="102"/>
      <c r="GI144" s="102"/>
      <c r="GJ144" s="102"/>
      <c r="GK144" s="102"/>
      <c r="GL144" s="102"/>
      <c r="GM144" s="102"/>
      <c r="GN144" s="102"/>
      <c r="GO144" s="102"/>
      <c r="GP144" s="102"/>
      <c r="GQ144" s="102"/>
      <c r="GR144" s="102"/>
      <c r="GS144" s="102"/>
      <c r="GT144" s="102"/>
      <c r="GU144" s="102"/>
      <c r="GV144" s="102"/>
      <c r="GW144" s="102"/>
      <c r="GX144" s="102"/>
      <c r="GY144" s="102"/>
      <c r="GZ144" s="102"/>
    </row>
    <row r="145" spans="1:208" ht="12.75" customHeight="1">
      <c r="A145" s="102"/>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116"/>
      <c r="BA145" s="102"/>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02"/>
      <c r="DA145" s="102"/>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02"/>
      <c r="FA145" s="102"/>
      <c r="FB145" s="102"/>
      <c r="FC145" s="102"/>
      <c r="FD145" s="102"/>
      <c r="FE145" s="102"/>
      <c r="FF145" s="102"/>
      <c r="FG145" s="102"/>
      <c r="FH145" s="102"/>
      <c r="FI145" s="102"/>
      <c r="FJ145" s="102"/>
      <c r="FK145" s="102"/>
      <c r="FL145" s="102"/>
      <c r="FM145" s="102"/>
      <c r="FN145" s="102"/>
      <c r="FO145" s="102"/>
      <c r="FP145" s="102"/>
      <c r="FQ145" s="102"/>
      <c r="FR145" s="102"/>
      <c r="FS145" s="102"/>
      <c r="FT145" s="102"/>
      <c r="FU145" s="102"/>
      <c r="FV145" s="102"/>
      <c r="FW145" s="102"/>
      <c r="FX145" s="102"/>
      <c r="FY145" s="102"/>
      <c r="FZ145" s="102"/>
      <c r="GA145" s="102"/>
      <c r="GB145" s="102"/>
      <c r="GC145" s="102"/>
      <c r="GD145" s="102"/>
      <c r="GE145" s="102"/>
      <c r="GF145" s="102"/>
      <c r="GG145" s="102"/>
      <c r="GH145" s="102"/>
      <c r="GI145" s="102"/>
      <c r="GJ145" s="102"/>
      <c r="GK145" s="102"/>
      <c r="GL145" s="102"/>
      <c r="GM145" s="102"/>
      <c r="GN145" s="102"/>
      <c r="GO145" s="102"/>
      <c r="GP145" s="102"/>
      <c r="GQ145" s="102"/>
      <c r="GR145" s="102"/>
      <c r="GS145" s="102"/>
      <c r="GT145" s="102"/>
      <c r="GU145" s="102"/>
      <c r="GV145" s="102"/>
      <c r="GW145" s="102"/>
      <c r="GX145" s="102"/>
      <c r="GY145" s="102"/>
      <c r="GZ145" s="102"/>
    </row>
    <row r="146" spans="1:208" ht="12.75" customHeight="1">
      <c r="A146" s="102"/>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116"/>
      <c r="BA146" s="102"/>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02"/>
      <c r="DA146" s="102"/>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02"/>
      <c r="FA146" s="102"/>
      <c r="FB146" s="102"/>
      <c r="FC146" s="102"/>
      <c r="FD146" s="102"/>
      <c r="FE146" s="102"/>
      <c r="FF146" s="102"/>
      <c r="FG146" s="102"/>
      <c r="FH146" s="102"/>
      <c r="FI146" s="102"/>
      <c r="FJ146" s="102"/>
      <c r="FK146" s="102"/>
      <c r="FL146" s="102"/>
      <c r="FM146" s="102"/>
      <c r="FN146" s="102"/>
      <c r="FO146" s="102"/>
      <c r="FP146" s="102"/>
      <c r="FQ146" s="102"/>
      <c r="FR146" s="102"/>
      <c r="FS146" s="102"/>
      <c r="FT146" s="102"/>
      <c r="FU146" s="102"/>
      <c r="FV146" s="102"/>
      <c r="FW146" s="102"/>
      <c r="FX146" s="102"/>
      <c r="FY146" s="102"/>
      <c r="FZ146" s="102"/>
      <c r="GA146" s="102"/>
      <c r="GB146" s="102"/>
      <c r="GC146" s="102"/>
      <c r="GD146" s="102"/>
      <c r="GE146" s="102"/>
      <c r="GF146" s="102"/>
      <c r="GG146" s="102"/>
      <c r="GH146" s="102"/>
      <c r="GI146" s="102"/>
      <c r="GJ146" s="102"/>
      <c r="GK146" s="102"/>
      <c r="GL146" s="102"/>
      <c r="GM146" s="102"/>
      <c r="GN146" s="102"/>
      <c r="GO146" s="102"/>
      <c r="GP146" s="102"/>
      <c r="GQ146" s="102"/>
      <c r="GR146" s="102"/>
      <c r="GS146" s="102"/>
      <c r="GT146" s="102"/>
      <c r="GU146" s="102"/>
      <c r="GV146" s="102"/>
      <c r="GW146" s="102"/>
      <c r="GX146" s="102"/>
      <c r="GY146" s="102"/>
      <c r="GZ146" s="102"/>
    </row>
    <row r="147" spans="1:208" ht="12.75" customHeight="1">
      <c r="A147" s="102"/>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116"/>
      <c r="BA147" s="102"/>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02"/>
      <c r="DA147" s="102"/>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02"/>
      <c r="FA147" s="102"/>
      <c r="FB147" s="102"/>
      <c r="FC147" s="102"/>
      <c r="FD147" s="102"/>
      <c r="FE147" s="102"/>
      <c r="FF147" s="102"/>
      <c r="FG147" s="102"/>
      <c r="FH147" s="102"/>
      <c r="FI147" s="102"/>
      <c r="FJ147" s="102"/>
      <c r="FK147" s="102"/>
      <c r="FL147" s="102"/>
      <c r="FM147" s="102"/>
      <c r="FN147" s="102"/>
      <c r="FO147" s="102"/>
      <c r="FP147" s="102"/>
      <c r="FQ147" s="102"/>
      <c r="FR147" s="102"/>
      <c r="FS147" s="102"/>
      <c r="FT147" s="102"/>
      <c r="FU147" s="102"/>
      <c r="FV147" s="102"/>
      <c r="FW147" s="102"/>
      <c r="FX147" s="102"/>
      <c r="FY147" s="102"/>
      <c r="FZ147" s="102"/>
      <c r="GA147" s="102"/>
      <c r="GB147" s="102"/>
      <c r="GC147" s="102"/>
      <c r="GD147" s="102"/>
      <c r="GE147" s="102"/>
      <c r="GF147" s="102"/>
      <c r="GG147" s="102"/>
      <c r="GH147" s="102"/>
      <c r="GI147" s="102"/>
      <c r="GJ147" s="102"/>
      <c r="GK147" s="102"/>
      <c r="GL147" s="102"/>
      <c r="GM147" s="102"/>
      <c r="GN147" s="102"/>
      <c r="GO147" s="102"/>
      <c r="GP147" s="102"/>
      <c r="GQ147" s="102"/>
      <c r="GR147" s="102"/>
      <c r="GS147" s="102"/>
      <c r="GT147" s="102"/>
      <c r="GU147" s="102"/>
      <c r="GV147" s="102"/>
      <c r="GW147" s="102"/>
      <c r="GX147" s="102"/>
      <c r="GY147" s="102"/>
      <c r="GZ147" s="102"/>
    </row>
    <row r="148" spans="1:208" ht="12.75" customHeight="1">
      <c r="A148" s="102"/>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116"/>
      <c r="BA148" s="102"/>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02"/>
      <c r="DA148" s="102"/>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02"/>
      <c r="FA148" s="102"/>
      <c r="FB148" s="102"/>
      <c r="FC148" s="102"/>
      <c r="FD148" s="102"/>
      <c r="FE148" s="102"/>
      <c r="FF148" s="102"/>
      <c r="FG148" s="102"/>
      <c r="FH148" s="102"/>
      <c r="FI148" s="102"/>
      <c r="FJ148" s="102"/>
      <c r="FK148" s="102"/>
      <c r="FL148" s="102"/>
      <c r="FM148" s="102"/>
      <c r="FN148" s="102"/>
      <c r="FO148" s="102"/>
      <c r="FP148" s="102"/>
      <c r="FQ148" s="102"/>
      <c r="FR148" s="102"/>
      <c r="FS148" s="102"/>
      <c r="FT148" s="102"/>
      <c r="FU148" s="102"/>
      <c r="FV148" s="102"/>
      <c r="FW148" s="102"/>
      <c r="FX148" s="102"/>
      <c r="FY148" s="102"/>
      <c r="FZ148" s="102"/>
      <c r="GA148" s="102"/>
      <c r="GB148" s="102"/>
      <c r="GC148" s="102"/>
      <c r="GD148" s="102"/>
      <c r="GE148" s="102"/>
      <c r="GF148" s="102"/>
      <c r="GG148" s="102"/>
      <c r="GH148" s="102"/>
      <c r="GI148" s="102"/>
      <c r="GJ148" s="102"/>
      <c r="GK148" s="102"/>
      <c r="GL148" s="102"/>
      <c r="GM148" s="102"/>
      <c r="GN148" s="102"/>
      <c r="GO148" s="102"/>
      <c r="GP148" s="102"/>
      <c r="GQ148" s="102"/>
      <c r="GR148" s="102"/>
      <c r="GS148" s="102"/>
      <c r="GT148" s="102"/>
      <c r="GU148" s="102"/>
      <c r="GV148" s="102"/>
      <c r="GW148" s="102"/>
      <c r="GX148" s="102"/>
      <c r="GY148" s="102"/>
      <c r="GZ148" s="102"/>
    </row>
    <row r="149" spans="1:208" ht="12.75" customHeight="1">
      <c r="A149" s="102"/>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116"/>
      <c r="BA149" s="102"/>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02"/>
      <c r="DA149" s="102"/>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02"/>
      <c r="FA149" s="102"/>
      <c r="FB149" s="102"/>
      <c r="FC149" s="102"/>
      <c r="FD149" s="102"/>
      <c r="FE149" s="102"/>
      <c r="FF149" s="102"/>
      <c r="FG149" s="102"/>
      <c r="FH149" s="102"/>
      <c r="FI149" s="102"/>
      <c r="FJ149" s="102"/>
      <c r="FK149" s="102"/>
      <c r="FL149" s="102"/>
      <c r="FM149" s="102"/>
      <c r="FN149" s="102"/>
      <c r="FO149" s="102"/>
      <c r="FP149" s="102"/>
      <c r="FQ149" s="102"/>
      <c r="FR149" s="102"/>
      <c r="FS149" s="102"/>
      <c r="FT149" s="102"/>
      <c r="FU149" s="102"/>
      <c r="FV149" s="102"/>
      <c r="FW149" s="102"/>
      <c r="FX149" s="102"/>
      <c r="FY149" s="102"/>
      <c r="FZ149" s="102"/>
      <c r="GA149" s="102"/>
      <c r="GB149" s="102"/>
      <c r="GC149" s="102"/>
      <c r="GD149" s="102"/>
      <c r="GE149" s="102"/>
      <c r="GF149" s="102"/>
      <c r="GG149" s="102"/>
      <c r="GH149" s="102"/>
      <c r="GI149" s="102"/>
      <c r="GJ149" s="102"/>
      <c r="GK149" s="102"/>
      <c r="GL149" s="102"/>
      <c r="GM149" s="102"/>
      <c r="GN149" s="102"/>
      <c r="GO149" s="102"/>
      <c r="GP149" s="102"/>
      <c r="GQ149" s="102"/>
      <c r="GR149" s="102"/>
      <c r="GS149" s="102"/>
      <c r="GT149" s="102"/>
      <c r="GU149" s="102"/>
      <c r="GV149" s="102"/>
      <c r="GW149" s="102"/>
      <c r="GX149" s="102"/>
      <c r="GY149" s="102"/>
      <c r="GZ149" s="102"/>
    </row>
    <row r="150" spans="1:208" ht="12.75" customHeight="1">
      <c r="A150" s="102"/>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116"/>
      <c r="BA150" s="102"/>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02"/>
      <c r="DA150" s="102"/>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02"/>
      <c r="FA150" s="102"/>
      <c r="FB150" s="102"/>
      <c r="FC150" s="102"/>
      <c r="FD150" s="102"/>
      <c r="FE150" s="102"/>
      <c r="FF150" s="102"/>
      <c r="FG150" s="102"/>
      <c r="FH150" s="102"/>
      <c r="FI150" s="102"/>
      <c r="FJ150" s="102"/>
      <c r="FK150" s="102"/>
      <c r="FL150" s="102"/>
      <c r="FM150" s="102"/>
      <c r="FN150" s="102"/>
      <c r="FO150" s="102"/>
      <c r="FP150" s="102"/>
      <c r="FQ150" s="102"/>
      <c r="FR150" s="102"/>
      <c r="FS150" s="102"/>
      <c r="FT150" s="102"/>
      <c r="FU150" s="102"/>
      <c r="FV150" s="102"/>
      <c r="FW150" s="102"/>
      <c r="FX150" s="102"/>
      <c r="FY150" s="102"/>
      <c r="FZ150" s="102"/>
      <c r="GA150" s="102"/>
      <c r="GB150" s="102"/>
      <c r="GC150" s="102"/>
      <c r="GD150" s="102"/>
      <c r="GE150" s="102"/>
      <c r="GF150" s="102"/>
      <c r="GG150" s="102"/>
      <c r="GH150" s="102"/>
      <c r="GI150" s="102"/>
      <c r="GJ150" s="102"/>
      <c r="GK150" s="102"/>
      <c r="GL150" s="102"/>
      <c r="GM150" s="102"/>
      <c r="GN150" s="102"/>
      <c r="GO150" s="102"/>
      <c r="GP150" s="102"/>
      <c r="GQ150" s="102"/>
      <c r="GR150" s="102"/>
      <c r="GS150" s="102"/>
      <c r="GT150" s="102"/>
      <c r="GU150" s="102"/>
      <c r="GV150" s="102"/>
      <c r="GW150" s="102"/>
      <c r="GX150" s="102"/>
      <c r="GY150" s="102"/>
      <c r="GZ150" s="102"/>
    </row>
    <row r="151" spans="1:208" ht="12.75" customHeight="1">
      <c r="A151" s="102"/>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116"/>
      <c r="BA151" s="102"/>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02"/>
      <c r="DA151" s="102"/>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02"/>
      <c r="FA151" s="102"/>
      <c r="FB151" s="102"/>
      <c r="FC151" s="102"/>
      <c r="FD151" s="102"/>
      <c r="FE151" s="102"/>
      <c r="FF151" s="102"/>
      <c r="FG151" s="102"/>
      <c r="FH151" s="102"/>
      <c r="FI151" s="102"/>
      <c r="FJ151" s="102"/>
      <c r="FK151" s="102"/>
      <c r="FL151" s="102"/>
      <c r="FM151" s="102"/>
      <c r="FN151" s="102"/>
      <c r="FO151" s="102"/>
      <c r="FP151" s="102"/>
      <c r="FQ151" s="102"/>
      <c r="FR151" s="102"/>
      <c r="FS151" s="102"/>
      <c r="FT151" s="102"/>
      <c r="FU151" s="102"/>
      <c r="FV151" s="102"/>
      <c r="FW151" s="102"/>
      <c r="FX151" s="102"/>
      <c r="FY151" s="102"/>
      <c r="FZ151" s="102"/>
      <c r="GA151" s="102"/>
      <c r="GB151" s="102"/>
      <c r="GC151" s="102"/>
      <c r="GD151" s="102"/>
      <c r="GE151" s="102"/>
      <c r="GF151" s="102"/>
      <c r="GG151" s="102"/>
      <c r="GH151" s="102"/>
      <c r="GI151" s="102"/>
      <c r="GJ151" s="102"/>
      <c r="GK151" s="102"/>
      <c r="GL151" s="102"/>
      <c r="GM151" s="102"/>
      <c r="GN151" s="102"/>
      <c r="GO151" s="102"/>
      <c r="GP151" s="102"/>
      <c r="GQ151" s="102"/>
      <c r="GR151" s="102"/>
      <c r="GS151" s="102"/>
      <c r="GT151" s="102"/>
      <c r="GU151" s="102"/>
      <c r="GV151" s="102"/>
      <c r="GW151" s="102"/>
      <c r="GX151" s="102"/>
      <c r="GY151" s="102"/>
      <c r="GZ151" s="102"/>
    </row>
    <row r="152" spans="1:208" ht="12.75" customHeight="1">
      <c r="A152" s="102"/>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116"/>
      <c r="BA152" s="102"/>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02"/>
      <c r="DA152" s="102"/>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02"/>
      <c r="FA152" s="102"/>
      <c r="FB152" s="102"/>
      <c r="FC152" s="102"/>
      <c r="FD152" s="102"/>
      <c r="FE152" s="102"/>
      <c r="FF152" s="102"/>
      <c r="FG152" s="102"/>
      <c r="FH152" s="102"/>
      <c r="FI152" s="102"/>
      <c r="FJ152" s="102"/>
      <c r="FK152" s="102"/>
      <c r="FL152" s="102"/>
      <c r="FM152" s="102"/>
      <c r="FN152" s="102"/>
      <c r="FO152" s="102"/>
      <c r="FP152" s="102"/>
      <c r="FQ152" s="102"/>
      <c r="FR152" s="102"/>
      <c r="FS152" s="102"/>
      <c r="FT152" s="102"/>
      <c r="FU152" s="102"/>
      <c r="FV152" s="102"/>
      <c r="FW152" s="102"/>
      <c r="FX152" s="102"/>
      <c r="FY152" s="102"/>
      <c r="FZ152" s="102"/>
      <c r="GA152" s="102"/>
      <c r="GB152" s="102"/>
      <c r="GC152" s="102"/>
      <c r="GD152" s="102"/>
      <c r="GE152" s="102"/>
      <c r="GF152" s="102"/>
      <c r="GG152" s="102"/>
      <c r="GH152" s="102"/>
      <c r="GI152" s="102"/>
      <c r="GJ152" s="102"/>
      <c r="GK152" s="102"/>
      <c r="GL152" s="102"/>
      <c r="GM152" s="102"/>
      <c r="GN152" s="102"/>
      <c r="GO152" s="102"/>
      <c r="GP152" s="102"/>
      <c r="GQ152" s="102"/>
      <c r="GR152" s="102"/>
      <c r="GS152" s="102"/>
      <c r="GT152" s="102"/>
      <c r="GU152" s="102"/>
      <c r="GV152" s="102"/>
      <c r="GW152" s="102"/>
      <c r="GX152" s="102"/>
      <c r="GY152" s="102"/>
      <c r="GZ152" s="102"/>
    </row>
    <row r="153" spans="1:208" ht="12.75" customHeight="1">
      <c r="A153" s="102"/>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116"/>
      <c r="BA153" s="102"/>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02"/>
      <c r="DA153" s="102"/>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02"/>
      <c r="FA153" s="102"/>
      <c r="FB153" s="102"/>
      <c r="FC153" s="102"/>
      <c r="FD153" s="102"/>
      <c r="FE153" s="102"/>
      <c r="FF153" s="102"/>
      <c r="FG153" s="102"/>
      <c r="FH153" s="102"/>
      <c r="FI153" s="102"/>
      <c r="FJ153" s="102"/>
      <c r="FK153" s="102"/>
      <c r="FL153" s="102"/>
      <c r="FM153" s="102"/>
      <c r="FN153" s="102"/>
      <c r="FO153" s="102"/>
      <c r="FP153" s="102"/>
      <c r="FQ153" s="102"/>
      <c r="FR153" s="102"/>
      <c r="FS153" s="102"/>
      <c r="FT153" s="102"/>
      <c r="FU153" s="102"/>
      <c r="FV153" s="102"/>
      <c r="FW153" s="102"/>
      <c r="FX153" s="102"/>
      <c r="FY153" s="102"/>
      <c r="FZ153" s="102"/>
      <c r="GA153" s="102"/>
      <c r="GB153" s="102"/>
      <c r="GC153" s="102"/>
      <c r="GD153" s="102"/>
      <c r="GE153" s="102"/>
      <c r="GF153" s="102"/>
      <c r="GG153" s="102"/>
      <c r="GH153" s="102"/>
      <c r="GI153" s="102"/>
      <c r="GJ153" s="102"/>
      <c r="GK153" s="102"/>
      <c r="GL153" s="102"/>
      <c r="GM153" s="102"/>
      <c r="GN153" s="102"/>
      <c r="GO153" s="102"/>
      <c r="GP153" s="102"/>
      <c r="GQ153" s="102"/>
      <c r="GR153" s="102"/>
      <c r="GS153" s="102"/>
      <c r="GT153" s="102"/>
      <c r="GU153" s="102"/>
      <c r="GV153" s="102"/>
      <c r="GW153" s="102"/>
      <c r="GX153" s="102"/>
      <c r="GY153" s="102"/>
      <c r="GZ153" s="102"/>
    </row>
    <row r="154" spans="1:208" ht="12.75" customHeight="1">
      <c r="A154" s="102"/>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116"/>
      <c r="BA154" s="102"/>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02"/>
      <c r="DA154" s="102"/>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02"/>
      <c r="FA154" s="102"/>
      <c r="FB154" s="102"/>
      <c r="FC154" s="102"/>
      <c r="FD154" s="102"/>
      <c r="FE154" s="102"/>
      <c r="FF154" s="102"/>
      <c r="FG154" s="102"/>
      <c r="FH154" s="102"/>
      <c r="FI154" s="102"/>
      <c r="FJ154" s="102"/>
      <c r="FK154" s="102"/>
      <c r="FL154" s="102"/>
      <c r="FM154" s="102"/>
      <c r="FN154" s="102"/>
      <c r="FO154" s="102"/>
      <c r="FP154" s="102"/>
      <c r="FQ154" s="102"/>
      <c r="FR154" s="102"/>
      <c r="FS154" s="102"/>
      <c r="FT154" s="102"/>
      <c r="FU154" s="102"/>
      <c r="FV154" s="102"/>
      <c r="FW154" s="102"/>
      <c r="FX154" s="102"/>
      <c r="FY154" s="102"/>
      <c r="FZ154" s="102"/>
      <c r="GA154" s="102"/>
      <c r="GB154" s="102"/>
      <c r="GC154" s="102"/>
      <c r="GD154" s="102"/>
      <c r="GE154" s="102"/>
      <c r="GF154" s="102"/>
      <c r="GG154" s="102"/>
      <c r="GH154" s="102"/>
      <c r="GI154" s="102"/>
      <c r="GJ154" s="102"/>
      <c r="GK154" s="102"/>
      <c r="GL154" s="102"/>
      <c r="GM154" s="102"/>
      <c r="GN154" s="102"/>
      <c r="GO154" s="102"/>
      <c r="GP154" s="102"/>
      <c r="GQ154" s="102"/>
      <c r="GR154" s="102"/>
      <c r="GS154" s="102"/>
      <c r="GT154" s="102"/>
      <c r="GU154" s="102"/>
      <c r="GV154" s="102"/>
      <c r="GW154" s="102"/>
      <c r="GX154" s="102"/>
      <c r="GY154" s="102"/>
      <c r="GZ154" s="102"/>
    </row>
    <row r="155" spans="1:208" ht="12.75" customHeight="1">
      <c r="A155" s="102"/>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116"/>
      <c r="BA155" s="102"/>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02"/>
      <c r="DA155" s="102"/>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02"/>
      <c r="FA155" s="102"/>
      <c r="FB155" s="102"/>
      <c r="FC155" s="102"/>
      <c r="FD155" s="102"/>
      <c r="FE155" s="102"/>
      <c r="FF155" s="102"/>
      <c r="FG155" s="102"/>
      <c r="FH155" s="102"/>
      <c r="FI155" s="102"/>
      <c r="FJ155" s="102"/>
      <c r="FK155" s="102"/>
      <c r="FL155" s="102"/>
      <c r="FM155" s="102"/>
      <c r="FN155" s="102"/>
      <c r="FO155" s="102"/>
      <c r="FP155" s="102"/>
      <c r="FQ155" s="102"/>
      <c r="FR155" s="102"/>
      <c r="FS155" s="102"/>
      <c r="FT155" s="102"/>
      <c r="FU155" s="102"/>
      <c r="FV155" s="102"/>
      <c r="FW155" s="102"/>
      <c r="FX155" s="102"/>
      <c r="FY155" s="102"/>
      <c r="FZ155" s="102"/>
      <c r="GA155" s="102"/>
      <c r="GB155" s="102"/>
      <c r="GC155" s="102"/>
      <c r="GD155" s="102"/>
      <c r="GE155" s="102"/>
      <c r="GF155" s="102"/>
      <c r="GG155" s="102"/>
      <c r="GH155" s="102"/>
      <c r="GI155" s="102"/>
      <c r="GJ155" s="102"/>
      <c r="GK155" s="102"/>
      <c r="GL155" s="102"/>
      <c r="GM155" s="102"/>
      <c r="GN155" s="102"/>
      <c r="GO155" s="102"/>
      <c r="GP155" s="102"/>
      <c r="GQ155" s="102"/>
      <c r="GR155" s="102"/>
      <c r="GS155" s="102"/>
      <c r="GT155" s="102"/>
      <c r="GU155" s="102"/>
      <c r="GV155" s="102"/>
      <c r="GW155" s="102"/>
      <c r="GX155" s="102"/>
      <c r="GY155" s="102"/>
      <c r="GZ155" s="102"/>
    </row>
    <row r="156" spans="1:208" ht="12.75" customHeight="1">
      <c r="A156" s="102"/>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116"/>
      <c r="BA156" s="102"/>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02"/>
      <c r="DA156" s="102"/>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02"/>
      <c r="FA156" s="102"/>
      <c r="FB156" s="102"/>
      <c r="FC156" s="102"/>
      <c r="FD156" s="102"/>
      <c r="FE156" s="102"/>
      <c r="FF156" s="102"/>
      <c r="FG156" s="102"/>
      <c r="FH156" s="102"/>
      <c r="FI156" s="102"/>
      <c r="FJ156" s="102"/>
      <c r="FK156" s="102"/>
      <c r="FL156" s="102"/>
      <c r="FM156" s="102"/>
      <c r="FN156" s="102"/>
      <c r="FO156" s="102"/>
      <c r="FP156" s="102"/>
      <c r="FQ156" s="102"/>
      <c r="FR156" s="102"/>
      <c r="FS156" s="102"/>
      <c r="FT156" s="102"/>
      <c r="FU156" s="102"/>
      <c r="FV156" s="102"/>
      <c r="FW156" s="102"/>
      <c r="FX156" s="102"/>
      <c r="FY156" s="102"/>
      <c r="FZ156" s="102"/>
      <c r="GA156" s="102"/>
      <c r="GB156" s="102"/>
      <c r="GC156" s="102"/>
      <c r="GD156" s="102"/>
      <c r="GE156" s="102"/>
      <c r="GF156" s="102"/>
      <c r="GG156" s="102"/>
      <c r="GH156" s="102"/>
      <c r="GI156" s="102"/>
      <c r="GJ156" s="102"/>
      <c r="GK156" s="102"/>
      <c r="GL156" s="102"/>
      <c r="GM156" s="102"/>
      <c r="GN156" s="102"/>
      <c r="GO156" s="102"/>
      <c r="GP156" s="102"/>
      <c r="GQ156" s="102"/>
      <c r="GR156" s="102"/>
      <c r="GS156" s="102"/>
      <c r="GT156" s="102"/>
      <c r="GU156" s="102"/>
      <c r="GV156" s="102"/>
      <c r="GW156" s="102"/>
      <c r="GX156" s="102"/>
      <c r="GY156" s="102"/>
      <c r="GZ156" s="102"/>
    </row>
    <row r="157" spans="1:208" ht="12.75" customHeight="1">
      <c r="A157" s="102"/>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116"/>
      <c r="BA157" s="102"/>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02"/>
      <c r="DA157" s="102"/>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02"/>
      <c r="FA157" s="102"/>
      <c r="FB157" s="102"/>
      <c r="FC157" s="102"/>
      <c r="FD157" s="102"/>
      <c r="FE157" s="102"/>
      <c r="FF157" s="102"/>
      <c r="FG157" s="102"/>
      <c r="FH157" s="102"/>
      <c r="FI157" s="102"/>
      <c r="FJ157" s="102"/>
      <c r="FK157" s="102"/>
      <c r="FL157" s="102"/>
      <c r="FM157" s="102"/>
      <c r="FN157" s="102"/>
      <c r="FO157" s="102"/>
      <c r="FP157" s="102"/>
      <c r="FQ157" s="102"/>
      <c r="FR157" s="102"/>
      <c r="FS157" s="102"/>
      <c r="FT157" s="102"/>
      <c r="FU157" s="102"/>
      <c r="FV157" s="102"/>
      <c r="FW157" s="102"/>
      <c r="FX157" s="102"/>
      <c r="FY157" s="102"/>
      <c r="FZ157" s="102"/>
      <c r="GA157" s="102"/>
      <c r="GB157" s="102"/>
      <c r="GC157" s="102"/>
      <c r="GD157" s="102"/>
      <c r="GE157" s="102"/>
      <c r="GF157" s="102"/>
      <c r="GG157" s="102"/>
      <c r="GH157" s="102"/>
      <c r="GI157" s="102"/>
      <c r="GJ157" s="102"/>
      <c r="GK157" s="102"/>
      <c r="GL157" s="102"/>
      <c r="GM157" s="102"/>
      <c r="GN157" s="102"/>
      <c r="GO157" s="102"/>
      <c r="GP157" s="102"/>
      <c r="GQ157" s="102"/>
      <c r="GR157" s="102"/>
      <c r="GS157" s="102"/>
      <c r="GT157" s="102"/>
      <c r="GU157" s="102"/>
      <c r="GV157" s="102"/>
      <c r="GW157" s="102"/>
      <c r="GX157" s="102"/>
      <c r="GY157" s="102"/>
      <c r="GZ157" s="102"/>
    </row>
    <row r="158" spans="1:208" ht="12.75" customHeight="1">
      <c r="A158" s="102"/>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116"/>
      <c r="BA158" s="102"/>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02"/>
      <c r="DA158" s="102"/>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02"/>
      <c r="FA158" s="102"/>
      <c r="FB158" s="102"/>
      <c r="FC158" s="102"/>
      <c r="FD158" s="102"/>
      <c r="FE158" s="102"/>
      <c r="FF158" s="102"/>
      <c r="FG158" s="102"/>
      <c r="FH158" s="102"/>
      <c r="FI158" s="102"/>
      <c r="FJ158" s="102"/>
      <c r="FK158" s="102"/>
      <c r="FL158" s="102"/>
      <c r="FM158" s="102"/>
      <c r="FN158" s="102"/>
      <c r="FO158" s="102"/>
      <c r="FP158" s="102"/>
      <c r="FQ158" s="102"/>
      <c r="FR158" s="102"/>
      <c r="FS158" s="102"/>
      <c r="FT158" s="102"/>
      <c r="FU158" s="102"/>
      <c r="FV158" s="102"/>
      <c r="FW158" s="102"/>
      <c r="FX158" s="102"/>
      <c r="FY158" s="102"/>
      <c r="FZ158" s="102"/>
      <c r="GA158" s="102"/>
      <c r="GB158" s="102"/>
      <c r="GC158" s="102"/>
      <c r="GD158" s="102"/>
      <c r="GE158" s="102"/>
      <c r="GF158" s="102"/>
      <c r="GG158" s="102"/>
      <c r="GH158" s="102"/>
      <c r="GI158" s="102"/>
      <c r="GJ158" s="102"/>
      <c r="GK158" s="102"/>
      <c r="GL158" s="102"/>
      <c r="GM158" s="102"/>
      <c r="GN158" s="102"/>
      <c r="GO158" s="102"/>
      <c r="GP158" s="102"/>
      <c r="GQ158" s="102"/>
      <c r="GR158" s="102"/>
      <c r="GS158" s="102"/>
      <c r="GT158" s="102"/>
      <c r="GU158" s="102"/>
      <c r="GV158" s="102"/>
      <c r="GW158" s="102"/>
      <c r="GX158" s="102"/>
      <c r="GY158" s="102"/>
      <c r="GZ158" s="102"/>
    </row>
    <row r="159" spans="1:208" ht="12.75" customHeight="1">
      <c r="A159" s="102"/>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116"/>
      <c r="BA159" s="102"/>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02"/>
      <c r="DA159" s="102"/>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02"/>
      <c r="FA159" s="102"/>
      <c r="FB159" s="102"/>
      <c r="FC159" s="102"/>
      <c r="FD159" s="102"/>
      <c r="FE159" s="102"/>
      <c r="FF159" s="102"/>
      <c r="FG159" s="102"/>
      <c r="FH159" s="102"/>
      <c r="FI159" s="102"/>
      <c r="FJ159" s="102"/>
      <c r="FK159" s="102"/>
      <c r="FL159" s="102"/>
      <c r="FM159" s="102"/>
      <c r="FN159" s="102"/>
      <c r="FO159" s="102"/>
      <c r="FP159" s="102"/>
      <c r="FQ159" s="102"/>
      <c r="FR159" s="102"/>
      <c r="FS159" s="102"/>
      <c r="FT159" s="102"/>
      <c r="FU159" s="102"/>
      <c r="FV159" s="102"/>
      <c r="FW159" s="102"/>
      <c r="FX159" s="102"/>
      <c r="FY159" s="102"/>
      <c r="FZ159" s="102"/>
      <c r="GA159" s="102"/>
      <c r="GB159" s="102"/>
      <c r="GC159" s="102"/>
      <c r="GD159" s="102"/>
      <c r="GE159" s="102"/>
      <c r="GF159" s="102"/>
      <c r="GG159" s="102"/>
      <c r="GH159" s="102"/>
      <c r="GI159" s="102"/>
      <c r="GJ159" s="102"/>
      <c r="GK159" s="102"/>
      <c r="GL159" s="102"/>
      <c r="GM159" s="102"/>
      <c r="GN159" s="102"/>
      <c r="GO159" s="102"/>
      <c r="GP159" s="102"/>
      <c r="GQ159" s="102"/>
      <c r="GR159" s="102"/>
      <c r="GS159" s="102"/>
      <c r="GT159" s="102"/>
      <c r="GU159" s="102"/>
      <c r="GV159" s="102"/>
      <c r="GW159" s="102"/>
      <c r="GX159" s="102"/>
      <c r="GY159" s="102"/>
      <c r="GZ159" s="102"/>
    </row>
    <row r="160" spans="1:208" ht="12.75" customHeight="1">
      <c r="A160" s="102"/>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116"/>
      <c r="BA160" s="102"/>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02"/>
      <c r="DA160" s="102"/>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02"/>
      <c r="FA160" s="102"/>
      <c r="FB160" s="102"/>
      <c r="FC160" s="102"/>
      <c r="FD160" s="102"/>
      <c r="FE160" s="102"/>
      <c r="FF160" s="102"/>
      <c r="FG160" s="102"/>
      <c r="FH160" s="102"/>
      <c r="FI160" s="102"/>
      <c r="FJ160" s="102"/>
      <c r="FK160" s="102"/>
      <c r="FL160" s="102"/>
      <c r="FM160" s="102"/>
      <c r="FN160" s="102"/>
      <c r="FO160" s="102"/>
      <c r="FP160" s="102"/>
      <c r="FQ160" s="102"/>
      <c r="FR160" s="102"/>
      <c r="FS160" s="102"/>
      <c r="FT160" s="102"/>
      <c r="FU160" s="102"/>
      <c r="FV160" s="102"/>
      <c r="FW160" s="102"/>
      <c r="FX160" s="102"/>
      <c r="FY160" s="102"/>
      <c r="FZ160" s="102"/>
      <c r="GA160" s="102"/>
      <c r="GB160" s="102"/>
      <c r="GC160" s="102"/>
      <c r="GD160" s="102"/>
      <c r="GE160" s="102"/>
      <c r="GF160" s="102"/>
      <c r="GG160" s="102"/>
      <c r="GH160" s="102"/>
      <c r="GI160" s="102"/>
      <c r="GJ160" s="102"/>
      <c r="GK160" s="102"/>
      <c r="GL160" s="102"/>
      <c r="GM160" s="102"/>
      <c r="GN160" s="102"/>
      <c r="GO160" s="102"/>
      <c r="GP160" s="102"/>
      <c r="GQ160" s="102"/>
      <c r="GR160" s="102"/>
      <c r="GS160" s="102"/>
      <c r="GT160" s="102"/>
      <c r="GU160" s="102"/>
      <c r="GV160" s="102"/>
      <c r="GW160" s="102"/>
      <c r="GX160" s="102"/>
      <c r="GY160" s="102"/>
      <c r="GZ160" s="102"/>
    </row>
    <row r="161" spans="1:208" ht="12.75" customHeight="1">
      <c r="A161" s="102"/>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116"/>
      <c r="BA161" s="102"/>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02"/>
      <c r="DA161" s="102"/>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02"/>
      <c r="FA161" s="102"/>
      <c r="FB161" s="102"/>
      <c r="FC161" s="102"/>
      <c r="FD161" s="102"/>
      <c r="FE161" s="102"/>
      <c r="FF161" s="102"/>
      <c r="FG161" s="102"/>
      <c r="FH161" s="102"/>
      <c r="FI161" s="102"/>
      <c r="FJ161" s="102"/>
      <c r="FK161" s="102"/>
      <c r="FL161" s="102"/>
      <c r="FM161" s="102"/>
      <c r="FN161" s="102"/>
      <c r="FO161" s="102"/>
      <c r="FP161" s="102"/>
      <c r="FQ161" s="102"/>
      <c r="FR161" s="102"/>
      <c r="FS161" s="102"/>
      <c r="FT161" s="102"/>
      <c r="FU161" s="102"/>
      <c r="FV161" s="102"/>
      <c r="FW161" s="102"/>
      <c r="FX161" s="102"/>
      <c r="FY161" s="102"/>
      <c r="FZ161" s="102"/>
      <c r="GA161" s="102"/>
      <c r="GB161" s="102"/>
      <c r="GC161" s="102"/>
      <c r="GD161" s="102"/>
      <c r="GE161" s="102"/>
      <c r="GF161" s="102"/>
      <c r="GG161" s="102"/>
      <c r="GH161" s="102"/>
      <c r="GI161" s="102"/>
      <c r="GJ161" s="102"/>
      <c r="GK161" s="102"/>
      <c r="GL161" s="102"/>
      <c r="GM161" s="102"/>
      <c r="GN161" s="102"/>
      <c r="GO161" s="102"/>
      <c r="GP161" s="102"/>
      <c r="GQ161" s="102"/>
      <c r="GR161" s="102"/>
      <c r="GS161" s="102"/>
      <c r="GT161" s="102"/>
      <c r="GU161" s="102"/>
      <c r="GV161" s="102"/>
      <c r="GW161" s="102"/>
      <c r="GX161" s="102"/>
      <c r="GY161" s="102"/>
      <c r="GZ161" s="102"/>
    </row>
    <row r="162" spans="1:208" ht="12.75" customHeight="1">
      <c r="A162" s="102"/>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116"/>
      <c r="BA162" s="102"/>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02"/>
      <c r="DA162" s="102"/>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02"/>
      <c r="FA162" s="102"/>
      <c r="FB162" s="102"/>
      <c r="FC162" s="102"/>
      <c r="FD162" s="102"/>
      <c r="FE162" s="102"/>
      <c r="FF162" s="102"/>
      <c r="FG162" s="102"/>
      <c r="FH162" s="102"/>
      <c r="FI162" s="102"/>
      <c r="FJ162" s="102"/>
      <c r="FK162" s="102"/>
      <c r="FL162" s="102"/>
      <c r="FM162" s="102"/>
      <c r="FN162" s="102"/>
      <c r="FO162" s="102"/>
      <c r="FP162" s="102"/>
      <c r="FQ162" s="102"/>
      <c r="FR162" s="102"/>
      <c r="FS162" s="102"/>
      <c r="FT162" s="102"/>
      <c r="FU162" s="102"/>
      <c r="FV162" s="102"/>
      <c r="FW162" s="102"/>
      <c r="FX162" s="102"/>
      <c r="FY162" s="102"/>
      <c r="FZ162" s="102"/>
      <c r="GA162" s="102"/>
      <c r="GB162" s="102"/>
      <c r="GC162" s="102"/>
      <c r="GD162" s="102"/>
      <c r="GE162" s="102"/>
      <c r="GF162" s="102"/>
      <c r="GG162" s="102"/>
      <c r="GH162" s="102"/>
      <c r="GI162" s="102"/>
      <c r="GJ162" s="102"/>
      <c r="GK162" s="102"/>
      <c r="GL162" s="102"/>
      <c r="GM162" s="102"/>
      <c r="GN162" s="102"/>
      <c r="GO162" s="102"/>
      <c r="GP162" s="102"/>
      <c r="GQ162" s="102"/>
      <c r="GR162" s="102"/>
      <c r="GS162" s="102"/>
      <c r="GT162" s="102"/>
      <c r="GU162" s="102"/>
      <c r="GV162" s="102"/>
      <c r="GW162" s="102"/>
      <c r="GX162" s="102"/>
      <c r="GY162" s="102"/>
      <c r="GZ162" s="102"/>
    </row>
    <row r="163" spans="1:208" ht="12.75" customHeight="1">
      <c r="A163" s="102"/>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116"/>
      <c r="BA163" s="102"/>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02"/>
      <c r="DA163" s="102"/>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02"/>
      <c r="FA163" s="102"/>
      <c r="FB163" s="102"/>
      <c r="FC163" s="102"/>
      <c r="FD163" s="102"/>
      <c r="FE163" s="102"/>
      <c r="FF163" s="102"/>
      <c r="FG163" s="102"/>
      <c r="FH163" s="102"/>
      <c r="FI163" s="102"/>
      <c r="FJ163" s="102"/>
      <c r="FK163" s="102"/>
      <c r="FL163" s="102"/>
      <c r="FM163" s="102"/>
      <c r="FN163" s="102"/>
      <c r="FO163" s="102"/>
      <c r="FP163" s="102"/>
      <c r="FQ163" s="102"/>
      <c r="FR163" s="102"/>
      <c r="FS163" s="102"/>
      <c r="FT163" s="102"/>
      <c r="FU163" s="102"/>
      <c r="FV163" s="102"/>
      <c r="FW163" s="102"/>
      <c r="FX163" s="102"/>
      <c r="FY163" s="102"/>
      <c r="FZ163" s="102"/>
      <c r="GA163" s="102"/>
      <c r="GB163" s="102"/>
      <c r="GC163" s="102"/>
      <c r="GD163" s="102"/>
      <c r="GE163" s="102"/>
      <c r="GF163" s="102"/>
      <c r="GG163" s="102"/>
      <c r="GH163" s="102"/>
      <c r="GI163" s="102"/>
      <c r="GJ163" s="102"/>
      <c r="GK163" s="102"/>
      <c r="GL163" s="102"/>
      <c r="GM163" s="102"/>
      <c r="GN163" s="102"/>
      <c r="GO163" s="102"/>
      <c r="GP163" s="102"/>
      <c r="GQ163" s="102"/>
      <c r="GR163" s="102"/>
      <c r="GS163" s="102"/>
      <c r="GT163" s="102"/>
      <c r="GU163" s="102"/>
      <c r="GV163" s="102"/>
      <c r="GW163" s="102"/>
      <c r="GX163" s="102"/>
      <c r="GY163" s="102"/>
      <c r="GZ163" s="102"/>
    </row>
    <row r="164" spans="1:208" ht="12.75" customHeight="1">
      <c r="A164" s="102"/>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116"/>
      <c r="BA164" s="102"/>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02"/>
      <c r="DA164" s="102"/>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02"/>
      <c r="FA164" s="102"/>
      <c r="FB164" s="102"/>
      <c r="FC164" s="102"/>
      <c r="FD164" s="102"/>
      <c r="FE164" s="102"/>
      <c r="FF164" s="102"/>
      <c r="FG164" s="102"/>
      <c r="FH164" s="102"/>
      <c r="FI164" s="102"/>
      <c r="FJ164" s="102"/>
      <c r="FK164" s="102"/>
      <c r="FL164" s="102"/>
      <c r="FM164" s="102"/>
      <c r="FN164" s="102"/>
      <c r="FO164" s="102"/>
      <c r="FP164" s="102"/>
      <c r="FQ164" s="102"/>
      <c r="FR164" s="102"/>
      <c r="FS164" s="102"/>
      <c r="FT164" s="102"/>
      <c r="FU164" s="102"/>
      <c r="FV164" s="102"/>
      <c r="FW164" s="102"/>
      <c r="FX164" s="102"/>
      <c r="FY164" s="102"/>
      <c r="FZ164" s="102"/>
      <c r="GA164" s="102"/>
      <c r="GB164" s="102"/>
      <c r="GC164" s="102"/>
      <c r="GD164" s="102"/>
      <c r="GE164" s="102"/>
      <c r="GF164" s="102"/>
      <c r="GG164" s="102"/>
      <c r="GH164" s="102"/>
      <c r="GI164" s="102"/>
      <c r="GJ164" s="102"/>
      <c r="GK164" s="102"/>
      <c r="GL164" s="102"/>
      <c r="GM164" s="102"/>
      <c r="GN164" s="102"/>
      <c r="GO164" s="102"/>
      <c r="GP164" s="102"/>
      <c r="GQ164" s="102"/>
      <c r="GR164" s="102"/>
      <c r="GS164" s="102"/>
      <c r="GT164" s="102"/>
      <c r="GU164" s="102"/>
      <c r="GV164" s="102"/>
      <c r="GW164" s="102"/>
      <c r="GX164" s="102"/>
      <c r="GY164" s="102"/>
      <c r="GZ164" s="102"/>
    </row>
    <row r="165" spans="1:208" ht="12.75" customHeight="1">
      <c r="A165" s="102"/>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116"/>
      <c r="BA165" s="102"/>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02"/>
      <c r="DA165" s="102"/>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02"/>
      <c r="FA165" s="102"/>
      <c r="FB165" s="102"/>
      <c r="FC165" s="102"/>
      <c r="FD165" s="102"/>
      <c r="FE165" s="102"/>
      <c r="FF165" s="102"/>
      <c r="FG165" s="102"/>
      <c r="FH165" s="102"/>
      <c r="FI165" s="102"/>
      <c r="FJ165" s="102"/>
      <c r="FK165" s="102"/>
      <c r="FL165" s="102"/>
      <c r="FM165" s="102"/>
      <c r="FN165" s="102"/>
      <c r="FO165" s="102"/>
      <c r="FP165" s="102"/>
      <c r="FQ165" s="102"/>
      <c r="FR165" s="102"/>
      <c r="FS165" s="102"/>
      <c r="FT165" s="102"/>
      <c r="FU165" s="102"/>
      <c r="FV165" s="102"/>
      <c r="FW165" s="102"/>
      <c r="FX165" s="102"/>
      <c r="FY165" s="102"/>
      <c r="FZ165" s="102"/>
      <c r="GA165" s="102"/>
      <c r="GB165" s="102"/>
      <c r="GC165" s="102"/>
      <c r="GD165" s="102"/>
      <c r="GE165" s="102"/>
      <c r="GF165" s="102"/>
      <c r="GG165" s="102"/>
      <c r="GH165" s="102"/>
      <c r="GI165" s="102"/>
      <c r="GJ165" s="102"/>
      <c r="GK165" s="102"/>
      <c r="GL165" s="102"/>
      <c r="GM165" s="102"/>
      <c r="GN165" s="102"/>
      <c r="GO165" s="102"/>
      <c r="GP165" s="102"/>
      <c r="GQ165" s="102"/>
      <c r="GR165" s="102"/>
      <c r="GS165" s="102"/>
      <c r="GT165" s="102"/>
      <c r="GU165" s="102"/>
      <c r="GV165" s="102"/>
      <c r="GW165" s="102"/>
      <c r="GX165" s="102"/>
      <c r="GY165" s="102"/>
      <c r="GZ165" s="102"/>
    </row>
    <row r="166" spans="1:208" ht="12.75" customHeight="1">
      <c r="A166" s="102"/>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116"/>
      <c r="BA166" s="102"/>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02"/>
      <c r="DA166" s="102"/>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02"/>
      <c r="FA166" s="102"/>
      <c r="FB166" s="102"/>
      <c r="FC166" s="102"/>
      <c r="FD166" s="102"/>
      <c r="FE166" s="102"/>
      <c r="FF166" s="102"/>
      <c r="FG166" s="102"/>
      <c r="FH166" s="102"/>
      <c r="FI166" s="102"/>
      <c r="FJ166" s="102"/>
      <c r="FK166" s="102"/>
      <c r="FL166" s="102"/>
      <c r="FM166" s="102"/>
      <c r="FN166" s="102"/>
      <c r="FO166" s="102"/>
      <c r="FP166" s="102"/>
      <c r="FQ166" s="102"/>
      <c r="FR166" s="102"/>
      <c r="FS166" s="102"/>
      <c r="FT166" s="102"/>
      <c r="FU166" s="102"/>
      <c r="FV166" s="102"/>
      <c r="FW166" s="102"/>
      <c r="FX166" s="102"/>
      <c r="FY166" s="102"/>
      <c r="FZ166" s="102"/>
      <c r="GA166" s="102"/>
      <c r="GB166" s="102"/>
      <c r="GC166" s="102"/>
      <c r="GD166" s="102"/>
      <c r="GE166" s="102"/>
      <c r="GF166" s="102"/>
      <c r="GG166" s="102"/>
      <c r="GH166" s="102"/>
      <c r="GI166" s="102"/>
      <c r="GJ166" s="102"/>
      <c r="GK166" s="102"/>
      <c r="GL166" s="102"/>
      <c r="GM166" s="102"/>
      <c r="GN166" s="102"/>
      <c r="GO166" s="102"/>
      <c r="GP166" s="102"/>
      <c r="GQ166" s="102"/>
      <c r="GR166" s="102"/>
      <c r="GS166" s="102"/>
      <c r="GT166" s="102"/>
      <c r="GU166" s="102"/>
      <c r="GV166" s="102"/>
      <c r="GW166" s="102"/>
      <c r="GX166" s="102"/>
      <c r="GY166" s="102"/>
      <c r="GZ166" s="102"/>
    </row>
    <row r="167" spans="1:208" ht="12.75" customHeight="1">
      <c r="A167" s="102"/>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116"/>
      <c r="BA167" s="102"/>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02"/>
      <c r="DA167" s="102"/>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02"/>
      <c r="FA167" s="102"/>
      <c r="FB167" s="102"/>
      <c r="FC167" s="102"/>
      <c r="FD167" s="102"/>
      <c r="FE167" s="102"/>
      <c r="FF167" s="102"/>
      <c r="FG167" s="102"/>
      <c r="FH167" s="102"/>
      <c r="FI167" s="102"/>
      <c r="FJ167" s="102"/>
      <c r="FK167" s="102"/>
      <c r="FL167" s="102"/>
      <c r="FM167" s="102"/>
      <c r="FN167" s="102"/>
      <c r="FO167" s="102"/>
      <c r="FP167" s="102"/>
      <c r="FQ167" s="102"/>
      <c r="FR167" s="102"/>
      <c r="FS167" s="102"/>
      <c r="FT167" s="102"/>
      <c r="FU167" s="102"/>
      <c r="FV167" s="102"/>
      <c r="FW167" s="102"/>
      <c r="FX167" s="102"/>
      <c r="FY167" s="102"/>
      <c r="FZ167" s="102"/>
      <c r="GA167" s="102"/>
      <c r="GB167" s="102"/>
      <c r="GC167" s="102"/>
      <c r="GD167" s="102"/>
      <c r="GE167" s="102"/>
      <c r="GF167" s="102"/>
      <c r="GG167" s="102"/>
      <c r="GH167" s="102"/>
      <c r="GI167" s="102"/>
      <c r="GJ167" s="102"/>
      <c r="GK167" s="102"/>
      <c r="GL167" s="102"/>
      <c r="GM167" s="102"/>
      <c r="GN167" s="102"/>
      <c r="GO167" s="102"/>
      <c r="GP167" s="102"/>
      <c r="GQ167" s="102"/>
      <c r="GR167" s="102"/>
      <c r="GS167" s="102"/>
      <c r="GT167" s="102"/>
      <c r="GU167" s="102"/>
      <c r="GV167" s="102"/>
      <c r="GW167" s="102"/>
      <c r="GX167" s="102"/>
      <c r="GY167" s="102"/>
      <c r="GZ167" s="102"/>
    </row>
    <row r="168" spans="1:208" ht="12.75" customHeight="1">
      <c r="A168" s="102"/>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116"/>
      <c r="BA168" s="102"/>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02"/>
      <c r="DA168" s="102"/>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02"/>
      <c r="FA168" s="102"/>
      <c r="FB168" s="102"/>
      <c r="FC168" s="102"/>
      <c r="FD168" s="102"/>
      <c r="FE168" s="102"/>
      <c r="FF168" s="102"/>
      <c r="FG168" s="102"/>
      <c r="FH168" s="102"/>
      <c r="FI168" s="102"/>
      <c r="FJ168" s="102"/>
      <c r="FK168" s="102"/>
      <c r="FL168" s="102"/>
      <c r="FM168" s="102"/>
      <c r="FN168" s="102"/>
      <c r="FO168" s="102"/>
      <c r="FP168" s="102"/>
      <c r="FQ168" s="102"/>
      <c r="FR168" s="102"/>
      <c r="FS168" s="102"/>
      <c r="FT168" s="102"/>
      <c r="FU168" s="102"/>
      <c r="FV168" s="102"/>
      <c r="FW168" s="102"/>
      <c r="FX168" s="102"/>
      <c r="FY168" s="102"/>
      <c r="FZ168" s="102"/>
      <c r="GA168" s="102"/>
      <c r="GB168" s="102"/>
      <c r="GC168" s="102"/>
      <c r="GD168" s="102"/>
      <c r="GE168" s="102"/>
      <c r="GF168" s="102"/>
      <c r="GG168" s="102"/>
      <c r="GH168" s="102"/>
      <c r="GI168" s="102"/>
      <c r="GJ168" s="102"/>
      <c r="GK168" s="102"/>
      <c r="GL168" s="102"/>
      <c r="GM168" s="102"/>
      <c r="GN168" s="102"/>
      <c r="GO168" s="102"/>
      <c r="GP168" s="102"/>
      <c r="GQ168" s="102"/>
      <c r="GR168" s="102"/>
      <c r="GS168" s="102"/>
      <c r="GT168" s="102"/>
      <c r="GU168" s="102"/>
      <c r="GV168" s="102"/>
      <c r="GW168" s="102"/>
      <c r="GX168" s="102"/>
      <c r="GY168" s="102"/>
      <c r="GZ168" s="102"/>
    </row>
    <row r="169" spans="1:208" ht="12.75" customHeight="1">
      <c r="A169" s="102"/>
      <c r="B169" s="20"/>
      <c r="C169" s="20"/>
      <c r="D169" s="20"/>
      <c r="E169" s="20"/>
      <c r="F169" s="20"/>
      <c r="G169" s="20"/>
      <c r="H169" s="20"/>
      <c r="I169" s="20"/>
      <c r="J169" s="20"/>
      <c r="K169" s="20"/>
      <c r="L169" s="20"/>
      <c r="M169" s="20"/>
      <c r="N169" s="20"/>
      <c r="O169" s="20"/>
      <c r="P169" s="20"/>
      <c r="Q169" s="20"/>
      <c r="R169" s="20"/>
      <c r="S169" s="20"/>
      <c r="T169" s="20"/>
      <c r="U169" s="20"/>
      <c r="V169" s="20"/>
      <c r="W169" s="20"/>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02"/>
      <c r="BA169" s="102"/>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02"/>
      <c r="DA169" s="102"/>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02"/>
      <c r="FA169" s="102"/>
      <c r="FB169" s="102"/>
      <c r="FC169" s="102"/>
      <c r="FD169" s="102"/>
      <c r="FE169" s="102"/>
      <c r="FF169" s="102"/>
      <c r="FG169" s="102"/>
      <c r="FH169" s="102"/>
      <c r="FI169" s="102"/>
      <c r="FJ169" s="102"/>
      <c r="FK169" s="102"/>
      <c r="FL169" s="102"/>
      <c r="FM169" s="102"/>
      <c r="FN169" s="102"/>
      <c r="FO169" s="102"/>
      <c r="FP169" s="102"/>
      <c r="FQ169" s="102"/>
      <c r="FR169" s="102"/>
      <c r="FS169" s="102"/>
      <c r="FT169" s="102"/>
      <c r="FU169" s="102"/>
      <c r="FV169" s="102"/>
      <c r="FW169" s="102"/>
      <c r="FX169" s="102"/>
      <c r="FY169" s="102"/>
      <c r="FZ169" s="102"/>
      <c r="GA169" s="102"/>
      <c r="GB169" s="102"/>
      <c r="GC169" s="102"/>
      <c r="GD169" s="102"/>
      <c r="GE169" s="102"/>
      <c r="GF169" s="102"/>
      <c r="GG169" s="102"/>
      <c r="GH169" s="102"/>
      <c r="GI169" s="102"/>
      <c r="GJ169" s="102"/>
      <c r="GK169" s="102"/>
      <c r="GL169" s="102"/>
      <c r="GM169" s="102"/>
      <c r="GN169" s="102"/>
      <c r="GO169" s="102"/>
      <c r="GP169" s="102"/>
      <c r="GQ169" s="102"/>
      <c r="GR169" s="102"/>
      <c r="GS169" s="102"/>
      <c r="GT169" s="102"/>
      <c r="GU169" s="102"/>
      <c r="GV169" s="102"/>
      <c r="GW169" s="102"/>
      <c r="GX169" s="102"/>
      <c r="GY169" s="102"/>
      <c r="GZ169" s="102"/>
    </row>
    <row r="170" spans="1:208" ht="12.75" customHeight="1">
      <c r="A170" s="102"/>
      <c r="B170" s="20"/>
      <c r="C170" s="20"/>
      <c r="D170" s="20"/>
      <c r="E170" s="20"/>
      <c r="F170" s="20"/>
      <c r="G170" s="20"/>
      <c r="H170" s="20"/>
      <c r="I170" s="20"/>
      <c r="J170" s="20"/>
      <c r="K170" s="20"/>
      <c r="L170" s="20"/>
      <c r="M170" s="20"/>
      <c r="N170" s="20"/>
      <c r="O170" s="20"/>
      <c r="P170" s="20"/>
      <c r="Q170" s="20"/>
      <c r="R170" s="20"/>
      <c r="S170" s="20"/>
      <c r="T170" s="20"/>
      <c r="U170" s="20"/>
      <c r="V170" s="20"/>
      <c r="W170" s="20"/>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02"/>
      <c r="BA170" s="102"/>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02"/>
      <c r="DA170" s="102"/>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02"/>
      <c r="FA170" s="102"/>
      <c r="FB170" s="102"/>
      <c r="FC170" s="102"/>
      <c r="FD170" s="102"/>
      <c r="FE170" s="102"/>
      <c r="FF170" s="102"/>
      <c r="FG170" s="102"/>
      <c r="FH170" s="102"/>
      <c r="FI170" s="102"/>
      <c r="FJ170" s="102"/>
      <c r="FK170" s="102"/>
      <c r="FL170" s="102"/>
      <c r="FM170" s="102"/>
      <c r="FN170" s="102"/>
      <c r="FO170" s="102"/>
      <c r="FP170" s="102"/>
      <c r="FQ170" s="102"/>
      <c r="FR170" s="102"/>
      <c r="FS170" s="102"/>
      <c r="FT170" s="102"/>
      <c r="FU170" s="102"/>
      <c r="FV170" s="102"/>
      <c r="FW170" s="102"/>
      <c r="FX170" s="102"/>
      <c r="FY170" s="102"/>
      <c r="FZ170" s="102"/>
      <c r="GA170" s="102"/>
      <c r="GB170" s="102"/>
      <c r="GC170" s="102"/>
      <c r="GD170" s="102"/>
      <c r="GE170" s="102"/>
      <c r="GF170" s="102"/>
      <c r="GG170" s="102"/>
      <c r="GH170" s="102"/>
      <c r="GI170" s="102"/>
      <c r="GJ170" s="102"/>
      <c r="GK170" s="102"/>
      <c r="GL170" s="102"/>
      <c r="GM170" s="102"/>
      <c r="GN170" s="102"/>
      <c r="GO170" s="102"/>
      <c r="GP170" s="102"/>
      <c r="GQ170" s="102"/>
      <c r="GR170" s="102"/>
      <c r="GS170" s="102"/>
      <c r="GT170" s="102"/>
      <c r="GU170" s="102"/>
      <c r="GV170" s="102"/>
      <c r="GW170" s="102"/>
      <c r="GX170" s="102"/>
      <c r="GY170" s="102"/>
      <c r="GZ170" s="102"/>
    </row>
    <row r="171" spans="1:208" ht="12.75" customHeight="1">
      <c r="A171" s="102"/>
      <c r="B171" s="20"/>
      <c r="C171" s="20"/>
      <c r="D171" s="20"/>
      <c r="E171" s="20"/>
      <c r="F171" s="20"/>
      <c r="G171" s="20"/>
      <c r="H171" s="20"/>
      <c r="I171" s="20"/>
      <c r="J171" s="20"/>
      <c r="K171" s="20"/>
      <c r="L171" s="20"/>
      <c r="M171" s="20"/>
      <c r="N171" s="20"/>
      <c r="O171" s="20"/>
      <c r="P171" s="20"/>
      <c r="Q171" s="20"/>
      <c r="R171" s="20"/>
      <c r="S171" s="20"/>
      <c r="T171" s="20"/>
      <c r="U171" s="20"/>
      <c r="V171" s="20"/>
      <c r="W171" s="20"/>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02"/>
      <c r="BA171" s="102"/>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02"/>
      <c r="DA171" s="102"/>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02"/>
      <c r="FA171" s="102"/>
      <c r="FB171" s="102"/>
      <c r="FC171" s="102"/>
      <c r="FD171" s="102"/>
      <c r="FE171" s="102"/>
      <c r="FF171" s="102"/>
      <c r="FG171" s="102"/>
      <c r="FH171" s="102"/>
      <c r="FI171" s="102"/>
      <c r="FJ171" s="102"/>
      <c r="FK171" s="102"/>
      <c r="FL171" s="102"/>
      <c r="FM171" s="102"/>
      <c r="FN171" s="102"/>
      <c r="FO171" s="102"/>
      <c r="FP171" s="102"/>
      <c r="FQ171" s="102"/>
      <c r="FR171" s="102"/>
      <c r="FS171" s="102"/>
      <c r="FT171" s="102"/>
      <c r="FU171" s="102"/>
      <c r="FV171" s="102"/>
      <c r="FW171" s="102"/>
      <c r="FX171" s="102"/>
      <c r="FY171" s="102"/>
      <c r="FZ171" s="102"/>
      <c r="GA171" s="102"/>
      <c r="GB171" s="102"/>
      <c r="GC171" s="102"/>
      <c r="GD171" s="102"/>
      <c r="GE171" s="102"/>
      <c r="GF171" s="102"/>
      <c r="GG171" s="102"/>
      <c r="GH171" s="102"/>
      <c r="GI171" s="102"/>
      <c r="GJ171" s="102"/>
      <c r="GK171" s="102"/>
      <c r="GL171" s="102"/>
      <c r="GM171" s="102"/>
      <c r="GN171" s="102"/>
      <c r="GO171" s="102"/>
      <c r="GP171" s="102"/>
      <c r="GQ171" s="102"/>
      <c r="GR171" s="102"/>
      <c r="GS171" s="102"/>
      <c r="GT171" s="102"/>
      <c r="GU171" s="102"/>
      <c r="GV171" s="102"/>
      <c r="GW171" s="102"/>
      <c r="GX171" s="102"/>
      <c r="GY171" s="102"/>
      <c r="GZ171" s="102"/>
    </row>
    <row r="172" spans="1:208" ht="12.75" customHeight="1">
      <c r="A172" s="102"/>
      <c r="B172" s="20"/>
      <c r="C172" s="20"/>
      <c r="D172" s="20"/>
      <c r="E172" s="20"/>
      <c r="F172" s="20"/>
      <c r="G172" s="20"/>
      <c r="H172" s="20"/>
      <c r="I172" s="20"/>
      <c r="J172" s="20"/>
      <c r="K172" s="20"/>
      <c r="L172" s="20"/>
      <c r="M172" s="20"/>
      <c r="N172" s="20"/>
      <c r="O172" s="20"/>
      <c r="P172" s="20"/>
      <c r="Q172" s="20"/>
      <c r="R172" s="20"/>
      <c r="S172" s="20"/>
      <c r="T172" s="20"/>
      <c r="U172" s="20"/>
      <c r="V172" s="20"/>
      <c r="W172" s="20"/>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02"/>
      <c r="BA172" s="102"/>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02"/>
      <c r="DA172" s="102"/>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02"/>
      <c r="FA172" s="102"/>
      <c r="FB172" s="102"/>
      <c r="FC172" s="102"/>
      <c r="FD172" s="102"/>
      <c r="FE172" s="102"/>
      <c r="FF172" s="102"/>
      <c r="FG172" s="102"/>
      <c r="FH172" s="102"/>
      <c r="FI172" s="102"/>
      <c r="FJ172" s="102"/>
      <c r="FK172" s="102"/>
      <c r="FL172" s="102"/>
      <c r="FM172" s="102"/>
      <c r="FN172" s="102"/>
      <c r="FO172" s="102"/>
      <c r="FP172" s="102"/>
      <c r="FQ172" s="102"/>
      <c r="FR172" s="102"/>
      <c r="FS172" s="102"/>
      <c r="FT172" s="102"/>
      <c r="FU172" s="102"/>
      <c r="FV172" s="102"/>
      <c r="FW172" s="102"/>
      <c r="FX172" s="102"/>
      <c r="FY172" s="102"/>
      <c r="FZ172" s="102"/>
      <c r="GA172" s="102"/>
      <c r="GB172" s="102"/>
      <c r="GC172" s="102"/>
      <c r="GD172" s="102"/>
      <c r="GE172" s="102"/>
      <c r="GF172" s="102"/>
      <c r="GG172" s="102"/>
      <c r="GH172" s="102"/>
      <c r="GI172" s="102"/>
      <c r="GJ172" s="102"/>
      <c r="GK172" s="102"/>
      <c r="GL172" s="102"/>
      <c r="GM172" s="102"/>
      <c r="GN172" s="102"/>
      <c r="GO172" s="102"/>
      <c r="GP172" s="102"/>
      <c r="GQ172" s="102"/>
      <c r="GR172" s="102"/>
      <c r="GS172" s="102"/>
      <c r="GT172" s="102"/>
      <c r="GU172" s="102"/>
      <c r="GV172" s="102"/>
      <c r="GW172" s="102"/>
      <c r="GX172" s="102"/>
      <c r="GY172" s="102"/>
      <c r="GZ172" s="102"/>
    </row>
    <row r="173" spans="1:208" ht="12.75" customHeight="1">
      <c r="A173" s="102"/>
      <c r="B173" s="20"/>
      <c r="C173" s="20"/>
      <c r="D173" s="20"/>
      <c r="E173" s="20"/>
      <c r="F173" s="20"/>
      <c r="G173" s="20"/>
      <c r="H173" s="20"/>
      <c r="I173" s="20"/>
      <c r="J173" s="20"/>
      <c r="K173" s="20"/>
      <c r="L173" s="20"/>
      <c r="M173" s="20"/>
      <c r="N173" s="20"/>
      <c r="O173" s="20"/>
      <c r="P173" s="20"/>
      <c r="Q173" s="20"/>
      <c r="R173" s="20"/>
      <c r="S173" s="20"/>
      <c r="T173" s="20"/>
      <c r="U173" s="20"/>
      <c r="V173" s="20"/>
      <c r="W173" s="20"/>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02"/>
      <c r="BA173" s="102"/>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02"/>
      <c r="DA173" s="102"/>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02"/>
      <c r="FA173" s="102"/>
      <c r="FB173" s="102"/>
      <c r="FC173" s="102"/>
      <c r="FD173" s="102"/>
      <c r="FE173" s="102"/>
      <c r="FF173" s="102"/>
      <c r="FG173" s="102"/>
      <c r="FH173" s="102"/>
      <c r="FI173" s="102"/>
      <c r="FJ173" s="102"/>
      <c r="FK173" s="102"/>
      <c r="FL173" s="102"/>
      <c r="FM173" s="102"/>
      <c r="FN173" s="102"/>
      <c r="FO173" s="102"/>
      <c r="FP173" s="102"/>
      <c r="FQ173" s="102"/>
      <c r="FR173" s="102"/>
      <c r="FS173" s="102"/>
      <c r="FT173" s="102"/>
      <c r="FU173" s="102"/>
      <c r="FV173" s="102"/>
      <c r="FW173" s="102"/>
      <c r="FX173" s="102"/>
      <c r="FY173" s="102"/>
      <c r="FZ173" s="102"/>
      <c r="GA173" s="102"/>
      <c r="GB173" s="102"/>
      <c r="GC173" s="102"/>
      <c r="GD173" s="102"/>
      <c r="GE173" s="102"/>
      <c r="GF173" s="102"/>
      <c r="GG173" s="102"/>
      <c r="GH173" s="102"/>
      <c r="GI173" s="102"/>
      <c r="GJ173" s="102"/>
      <c r="GK173" s="102"/>
      <c r="GL173" s="102"/>
      <c r="GM173" s="102"/>
      <c r="GN173" s="102"/>
      <c r="GO173" s="102"/>
      <c r="GP173" s="102"/>
      <c r="GQ173" s="102"/>
      <c r="GR173" s="102"/>
      <c r="GS173" s="102"/>
      <c r="GT173" s="102"/>
      <c r="GU173" s="102"/>
      <c r="GV173" s="102"/>
      <c r="GW173" s="102"/>
      <c r="GX173" s="102"/>
      <c r="GY173" s="102"/>
      <c r="GZ173" s="102"/>
    </row>
    <row r="174" spans="1:208" ht="12.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102"/>
      <c r="EY174" s="102"/>
      <c r="EZ174" s="102"/>
      <c r="FA174" s="102"/>
      <c r="FB174" s="20"/>
      <c r="FC174" s="20"/>
      <c r="FD174" s="20"/>
      <c r="FE174" s="20"/>
      <c r="FF174" s="20"/>
      <c r="FG174" s="20"/>
      <c r="FH174" s="20"/>
      <c r="FI174" s="20"/>
      <c r="FJ174" s="20"/>
      <c r="FK174" s="20"/>
      <c r="FL174" s="20"/>
      <c r="FM174" s="20"/>
      <c r="FN174" s="20"/>
      <c r="FO174" s="20"/>
      <c r="FP174" s="102"/>
      <c r="FQ174" s="102"/>
      <c r="FR174" s="102"/>
      <c r="FS174" s="102"/>
      <c r="FT174" s="102"/>
      <c r="FU174" s="102"/>
      <c r="FV174" s="102"/>
      <c r="FW174" s="102"/>
      <c r="FX174" s="102"/>
      <c r="FY174" s="102"/>
      <c r="FZ174" s="102"/>
      <c r="GA174" s="102"/>
      <c r="GB174" s="102"/>
      <c r="GC174" s="102"/>
      <c r="GD174" s="102"/>
      <c r="GE174" s="102"/>
      <c r="GF174" s="102"/>
      <c r="GG174" s="102"/>
      <c r="GH174" s="102"/>
      <c r="GI174" s="102"/>
      <c r="GJ174" s="102"/>
      <c r="GK174" s="102"/>
      <c r="GL174" s="102"/>
      <c r="GM174" s="102"/>
      <c r="GN174" s="102"/>
      <c r="GO174" s="102"/>
      <c r="GP174" s="102"/>
      <c r="GQ174" s="102"/>
      <c r="GR174" s="102"/>
      <c r="GS174" s="102"/>
      <c r="GT174" s="102"/>
      <c r="GU174" s="102"/>
      <c r="GV174" s="102"/>
      <c r="GW174" s="102"/>
      <c r="GX174" s="102"/>
      <c r="GY174" s="102"/>
      <c r="GZ174" s="102"/>
    </row>
    <row r="175" spans="1:208" ht="12.75" customHeight="1">
      <c r="A175" s="102"/>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02"/>
      <c r="BA175" s="102"/>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02"/>
      <c r="DA175" s="102"/>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02"/>
      <c r="FA175" s="102"/>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102"/>
      <c r="FY175" s="102"/>
      <c r="FZ175" s="102"/>
      <c r="GA175" s="102"/>
      <c r="GB175" s="102"/>
      <c r="GC175" s="102"/>
      <c r="GD175" s="102"/>
      <c r="GE175" s="102"/>
      <c r="GF175" s="102"/>
      <c r="GG175" s="102"/>
      <c r="GH175" s="102"/>
      <c r="GI175" s="102"/>
      <c r="GJ175" s="102"/>
      <c r="GK175" s="102"/>
      <c r="GL175" s="102"/>
      <c r="GM175" s="102"/>
      <c r="GN175" s="102"/>
      <c r="GO175" s="102"/>
      <c r="GP175" s="102"/>
      <c r="GQ175" s="102"/>
      <c r="GR175" s="102"/>
      <c r="GS175" s="102"/>
      <c r="GT175" s="102"/>
      <c r="GU175" s="102"/>
      <c r="GV175" s="102"/>
      <c r="GW175" s="102"/>
      <c r="GX175" s="102"/>
      <c r="GY175" s="102"/>
      <c r="GZ175" s="102"/>
    </row>
    <row r="176" spans="1:208" ht="12.75" customHeight="1">
      <c r="A176" s="102"/>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02"/>
      <c r="BA176" s="102"/>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02"/>
      <c r="DA176" s="102"/>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02"/>
      <c r="FA176" s="102"/>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02"/>
    </row>
    <row r="177" spans="1:208" ht="12.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8"/>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8"/>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102"/>
      <c r="EY177" s="18"/>
      <c r="EZ177" s="102"/>
      <c r="FA177" s="102"/>
      <c r="FB177" s="102"/>
      <c r="FC177" s="102"/>
      <c r="FD177" s="102"/>
      <c r="FE177" s="102"/>
      <c r="FF177" s="102"/>
      <c r="FG177" s="102"/>
      <c r="FH177" s="102"/>
      <c r="FI177" s="102"/>
      <c r="FJ177" s="102"/>
      <c r="FK177" s="102"/>
      <c r="FL177" s="102"/>
      <c r="FM177" s="102"/>
      <c r="FN177" s="102"/>
      <c r="FO177" s="102"/>
      <c r="FP177" s="102"/>
      <c r="FQ177" s="102"/>
      <c r="FR177" s="102"/>
      <c r="FS177" s="102"/>
      <c r="FT177" s="102"/>
      <c r="FU177" s="102"/>
      <c r="FV177" s="102"/>
      <c r="FW177" s="102"/>
      <c r="FX177" s="102"/>
      <c r="FY177" s="102"/>
      <c r="FZ177" s="102"/>
      <c r="GA177" s="102"/>
      <c r="GB177" s="102"/>
      <c r="GC177" s="102"/>
      <c r="GD177" s="102"/>
      <c r="GE177" s="102"/>
      <c r="GF177" s="102"/>
      <c r="GG177" s="102"/>
      <c r="GH177" s="102"/>
      <c r="GI177" s="102"/>
      <c r="GJ177" s="102"/>
      <c r="GK177" s="102"/>
      <c r="GL177" s="102"/>
      <c r="GM177" s="102"/>
      <c r="GN177" s="102"/>
      <c r="GO177" s="102"/>
      <c r="GP177" s="102"/>
      <c r="GQ177" s="102"/>
      <c r="GR177" s="102"/>
      <c r="GS177" s="102"/>
      <c r="GT177" s="102"/>
      <c r="GU177" s="102"/>
      <c r="GV177" s="102"/>
      <c r="GW177" s="102"/>
      <c r="GX177" s="102"/>
      <c r="GY177" s="18"/>
      <c r="GZ177" s="102"/>
    </row>
    <row r="178" spans="1:208" ht="12.75" customHeight="1">
      <c r="A178" s="102"/>
      <c r="B178" s="20"/>
      <c r="C178" s="20"/>
      <c r="D178" s="20"/>
      <c r="E178" s="20"/>
      <c r="F178" s="20"/>
      <c r="G178" s="20"/>
      <c r="H178" s="20"/>
      <c r="I178" s="20"/>
      <c r="J178" s="20"/>
      <c r="K178" s="20"/>
      <c r="L178" s="20"/>
      <c r="M178" s="20"/>
      <c r="N178" s="20"/>
      <c r="O178" s="20"/>
      <c r="P178" s="20"/>
      <c r="Q178" s="20"/>
      <c r="R178" s="20"/>
      <c r="S178" s="20"/>
      <c r="T178" s="20"/>
      <c r="U178" s="20"/>
      <c r="V178" s="20"/>
      <c r="W178" s="20"/>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02"/>
      <c r="BA178" s="102"/>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02"/>
      <c r="DA178" s="102"/>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02"/>
      <c r="FA178" s="102"/>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02"/>
    </row>
    <row r="179" spans="1:208" ht="12.75" customHeight="1">
      <c r="A179" s="102"/>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02"/>
      <c r="BA179" s="102"/>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02"/>
      <c r="DA179" s="102"/>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02"/>
      <c r="FA179" s="102"/>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02"/>
    </row>
    <row r="180" spans="1:208" ht="12.75" customHeight="1">
      <c r="A180" s="102"/>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02"/>
      <c r="BA180" s="102"/>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02"/>
      <c r="DA180" s="102"/>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02"/>
      <c r="FA180" s="102"/>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02"/>
    </row>
    <row r="181" spans="1:208" ht="12.75" customHeight="1">
      <c r="A181" s="102"/>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28"/>
      <c r="AT181" s="128"/>
      <c r="AU181" s="128"/>
      <c r="AV181" s="128"/>
      <c r="AW181" s="128"/>
      <c r="AX181" s="128"/>
      <c r="AY181" s="128"/>
      <c r="AZ181" s="102"/>
      <c r="BA181" s="102"/>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02"/>
      <c r="DA181" s="102"/>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28"/>
      <c r="ET181" s="128"/>
      <c r="EU181" s="128"/>
      <c r="EV181" s="128"/>
      <c r="EW181" s="128"/>
      <c r="EX181" s="128"/>
      <c r="EY181" s="128"/>
      <c r="EZ181" s="102"/>
      <c r="FA181" s="102"/>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02"/>
    </row>
    <row r="182" spans="1:208" ht="12.75" customHeight="1">
      <c r="A182" s="102"/>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28"/>
      <c r="AM182" s="128"/>
      <c r="AN182" s="128"/>
      <c r="AO182" s="128"/>
      <c r="AP182" s="128"/>
      <c r="AQ182" s="128"/>
      <c r="AR182" s="128"/>
      <c r="AS182" s="17"/>
      <c r="AT182" s="17"/>
      <c r="AU182" s="17"/>
      <c r="AV182" s="17"/>
      <c r="AW182" s="17"/>
      <c r="AX182" s="17"/>
      <c r="AY182" s="17"/>
      <c r="AZ182" s="102"/>
      <c r="BA182" s="102"/>
      <c r="BB182" s="17"/>
      <c r="BC182" s="17"/>
      <c r="BD182" s="17"/>
      <c r="BE182" s="17"/>
      <c r="BF182" s="17"/>
      <c r="BG182" s="17"/>
      <c r="BH182" s="17"/>
      <c r="BI182" s="17"/>
      <c r="BJ182" s="128"/>
      <c r="BK182" s="128"/>
      <c r="BL182" s="128"/>
      <c r="BM182" s="128"/>
      <c r="BN182" s="128"/>
      <c r="BO182" s="128"/>
      <c r="BP182" s="128"/>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02"/>
      <c r="DA182" s="102"/>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28"/>
      <c r="EM182" s="128"/>
      <c r="EN182" s="128"/>
      <c r="EO182" s="128"/>
      <c r="EP182" s="128"/>
      <c r="EQ182" s="128"/>
      <c r="ER182" s="128"/>
      <c r="ES182" s="17"/>
      <c r="ET182" s="17"/>
      <c r="EU182" s="17"/>
      <c r="EV182" s="17"/>
      <c r="EW182" s="17"/>
      <c r="EX182" s="17"/>
      <c r="EY182" s="17"/>
      <c r="EZ182" s="102"/>
      <c r="FA182" s="102"/>
      <c r="FB182" s="17"/>
      <c r="FC182" s="17"/>
      <c r="FD182" s="17"/>
      <c r="FE182" s="17"/>
      <c r="FF182" s="17"/>
      <c r="FG182" s="17"/>
      <c r="FH182" s="17"/>
      <c r="FI182" s="17"/>
      <c r="FJ182" s="128"/>
      <c r="FK182" s="128"/>
      <c r="FL182" s="128"/>
      <c r="FM182" s="128"/>
      <c r="FN182" s="128"/>
      <c r="FO182" s="128"/>
      <c r="FP182" s="128"/>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02"/>
    </row>
    <row r="183" spans="1:208" ht="12.75" customHeight="1">
      <c r="A183" s="102"/>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02"/>
      <c r="BA183" s="102"/>
      <c r="BB183" s="128"/>
      <c r="BC183" s="128"/>
      <c r="BD183" s="128"/>
      <c r="BE183" s="128"/>
      <c r="BF183" s="128"/>
      <c r="BG183" s="128"/>
      <c r="BH183" s="128"/>
      <c r="BI183" s="128"/>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28"/>
      <c r="CF183" s="128"/>
      <c r="CG183" s="128"/>
      <c r="CH183" s="128"/>
      <c r="CI183" s="128"/>
      <c r="CJ183" s="128"/>
      <c r="CK183" s="128"/>
      <c r="CL183" s="17"/>
      <c r="CM183" s="17"/>
      <c r="CN183" s="17"/>
      <c r="CO183" s="17"/>
      <c r="CP183" s="17"/>
      <c r="CQ183" s="17"/>
      <c r="CR183" s="17"/>
      <c r="CS183" s="17"/>
      <c r="CT183" s="17"/>
      <c r="CU183" s="17"/>
      <c r="CV183" s="17"/>
      <c r="CW183" s="17"/>
      <c r="CX183" s="17"/>
      <c r="CY183" s="17"/>
      <c r="CZ183" s="102"/>
      <c r="DA183" s="102"/>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02"/>
      <c r="FA183" s="102"/>
      <c r="FB183" s="128"/>
      <c r="FC183" s="128"/>
      <c r="FD183" s="128"/>
      <c r="FE183" s="128"/>
      <c r="FF183" s="128"/>
      <c r="FG183" s="128"/>
      <c r="FH183" s="128"/>
      <c r="FI183" s="128"/>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28"/>
      <c r="GF183" s="128"/>
      <c r="GG183" s="128"/>
      <c r="GH183" s="128"/>
      <c r="GI183" s="128"/>
      <c r="GJ183" s="128"/>
      <c r="GK183" s="128"/>
      <c r="GL183" s="17"/>
      <c r="GM183" s="17"/>
      <c r="GN183" s="17"/>
      <c r="GO183" s="17"/>
      <c r="GP183" s="17"/>
      <c r="GQ183" s="17"/>
      <c r="GR183" s="17"/>
      <c r="GS183" s="17"/>
      <c r="GT183" s="17"/>
      <c r="GU183" s="17"/>
      <c r="GV183" s="17"/>
      <c r="GW183" s="17"/>
      <c r="GX183" s="17"/>
      <c r="GY183" s="17"/>
      <c r="GZ183" s="102"/>
    </row>
    <row r="184" spans="1:208" ht="12.75" customHeight="1">
      <c r="A184" s="102"/>
      <c r="B184" s="20"/>
      <c r="C184" s="20"/>
      <c r="D184" s="20"/>
      <c r="E184" s="20"/>
      <c r="F184" s="20"/>
      <c r="G184" s="20"/>
      <c r="H184" s="20"/>
      <c r="I184" s="20"/>
      <c r="J184" s="20"/>
      <c r="K184" s="20"/>
      <c r="L184" s="20"/>
      <c r="M184" s="20"/>
      <c r="N184" s="20"/>
      <c r="O184" s="20"/>
      <c r="P184" s="20"/>
      <c r="Q184" s="20"/>
      <c r="R184" s="20"/>
      <c r="S184" s="20"/>
      <c r="T184" s="20"/>
      <c r="U184" s="20"/>
      <c r="V184" s="20"/>
      <c r="W184" s="20"/>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02"/>
      <c r="BA184" s="102"/>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02"/>
      <c r="DA184" s="102"/>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02"/>
      <c r="FA184" s="102"/>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02"/>
    </row>
    <row r="185" spans="1:208" ht="12.75" customHeight="1">
      <c r="A185" s="102"/>
      <c r="B185" s="20"/>
      <c r="C185" s="20"/>
      <c r="D185" s="20"/>
      <c r="E185" s="20"/>
      <c r="F185" s="20"/>
      <c r="G185" s="20"/>
      <c r="H185" s="20"/>
      <c r="I185" s="20"/>
      <c r="J185" s="20"/>
      <c r="K185" s="20"/>
      <c r="L185" s="20"/>
      <c r="M185" s="20"/>
      <c r="N185" s="20"/>
      <c r="O185" s="20"/>
      <c r="P185" s="20"/>
      <c r="Q185" s="20"/>
      <c r="R185" s="20"/>
      <c r="S185" s="20"/>
      <c r="T185" s="20"/>
      <c r="U185" s="20"/>
      <c r="V185" s="20"/>
      <c r="W185" s="20"/>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02"/>
      <c r="BA185" s="102"/>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02"/>
      <c r="DA185" s="102"/>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02"/>
      <c r="FA185" s="102"/>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02"/>
    </row>
    <row r="186" spans="1:208" ht="12.75" customHeight="1">
      <c r="A186" s="102"/>
      <c r="B186" s="20"/>
      <c r="C186" s="20"/>
      <c r="D186" s="20"/>
      <c r="E186" s="20"/>
      <c r="F186" s="20"/>
      <c r="G186" s="20"/>
      <c r="H186" s="20"/>
      <c r="I186" s="20"/>
      <c r="J186" s="20"/>
      <c r="K186" s="20"/>
      <c r="L186" s="20"/>
      <c r="M186" s="20"/>
      <c r="N186" s="20"/>
      <c r="O186" s="20"/>
      <c r="P186" s="20"/>
      <c r="Q186" s="20"/>
      <c r="R186" s="20"/>
      <c r="S186" s="20"/>
      <c r="T186" s="20"/>
      <c r="U186" s="20"/>
      <c r="V186" s="20"/>
      <c r="W186" s="20"/>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02"/>
      <c r="BA186" s="102"/>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02"/>
      <c r="DA186" s="102"/>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02"/>
      <c r="FA186" s="102"/>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02"/>
    </row>
    <row r="187" spans="1:208" ht="12.75" customHeight="1">
      <c r="A187" s="102"/>
      <c r="B187" s="20"/>
      <c r="C187" s="20"/>
      <c r="D187" s="20"/>
      <c r="E187" s="20"/>
      <c r="F187" s="20"/>
      <c r="G187" s="20"/>
      <c r="H187" s="20"/>
      <c r="I187" s="20"/>
      <c r="J187" s="20"/>
      <c r="K187" s="20"/>
      <c r="L187" s="20"/>
      <c r="M187" s="20"/>
      <c r="N187" s="20"/>
      <c r="O187" s="20"/>
      <c r="P187" s="20"/>
      <c r="Q187" s="20"/>
      <c r="R187" s="20"/>
      <c r="S187" s="20"/>
      <c r="T187" s="20"/>
      <c r="U187" s="20"/>
      <c r="V187" s="20"/>
      <c r="W187" s="20"/>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02"/>
      <c r="BA187" s="102"/>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02"/>
      <c r="DA187" s="102"/>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02"/>
      <c r="FA187" s="102"/>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02"/>
    </row>
    <row r="188" spans="1:208" ht="12.75" customHeight="1">
      <c r="A188" s="102"/>
      <c r="B188" s="20"/>
      <c r="C188" s="20"/>
      <c r="D188" s="20"/>
      <c r="E188" s="20"/>
      <c r="F188" s="20"/>
      <c r="G188" s="20"/>
      <c r="H188" s="20"/>
      <c r="I188" s="20"/>
      <c r="J188" s="20"/>
      <c r="K188" s="20"/>
      <c r="L188" s="20"/>
      <c r="M188" s="20"/>
      <c r="N188" s="20"/>
      <c r="O188" s="20"/>
      <c r="P188" s="20"/>
      <c r="Q188" s="20"/>
      <c r="R188" s="20"/>
      <c r="S188" s="20"/>
      <c r="T188" s="20"/>
      <c r="U188" s="20"/>
      <c r="V188" s="20"/>
      <c r="W188" s="20"/>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02"/>
      <c r="BA188" s="102"/>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02"/>
      <c r="DA188" s="102"/>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02"/>
      <c r="FA188" s="102"/>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02"/>
    </row>
    <row r="189" spans="1:208" ht="12.75" customHeight="1">
      <c r="A189" s="102"/>
      <c r="B189" s="20"/>
      <c r="C189" s="20"/>
      <c r="D189" s="20"/>
      <c r="E189" s="20"/>
      <c r="F189" s="20"/>
      <c r="G189" s="20"/>
      <c r="H189" s="20"/>
      <c r="I189" s="20"/>
      <c r="J189" s="20"/>
      <c r="K189" s="20"/>
      <c r="L189" s="20"/>
      <c r="M189" s="20"/>
      <c r="N189" s="20"/>
      <c r="O189" s="20"/>
      <c r="P189" s="20"/>
      <c r="Q189" s="20"/>
      <c r="R189" s="20"/>
      <c r="S189" s="20"/>
      <c r="T189" s="20"/>
      <c r="U189" s="20"/>
      <c r="V189" s="20"/>
      <c r="W189" s="20"/>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02"/>
      <c r="BA189" s="102"/>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02"/>
      <c r="DA189" s="102"/>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02"/>
      <c r="FA189" s="102"/>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02"/>
    </row>
    <row r="190" spans="1:208" ht="12.75" customHeight="1">
      <c r="A190" s="102"/>
      <c r="B190" s="20"/>
      <c r="C190" s="20"/>
      <c r="D190" s="20"/>
      <c r="E190" s="20"/>
      <c r="F190" s="20"/>
      <c r="G190" s="20"/>
      <c r="H190" s="20"/>
      <c r="I190" s="20"/>
      <c r="J190" s="20"/>
      <c r="K190" s="20"/>
      <c r="L190" s="20"/>
      <c r="M190" s="20"/>
      <c r="N190" s="20"/>
      <c r="O190" s="20"/>
      <c r="P190" s="20"/>
      <c r="Q190" s="20"/>
      <c r="R190" s="20"/>
      <c r="S190" s="20"/>
      <c r="T190" s="20"/>
      <c r="U190" s="20"/>
      <c r="V190" s="20"/>
      <c r="W190" s="20"/>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02"/>
      <c r="BA190" s="102"/>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02"/>
      <c r="DA190" s="102"/>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02"/>
      <c r="FA190" s="102"/>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02"/>
    </row>
    <row r="191" spans="1:208" ht="12.75" customHeight="1">
      <c r="A191" s="102"/>
      <c r="B191" s="20"/>
      <c r="C191" s="20"/>
      <c r="D191" s="20"/>
      <c r="E191" s="20"/>
      <c r="F191" s="20"/>
      <c r="G191" s="20"/>
      <c r="H191" s="20"/>
      <c r="I191" s="20"/>
      <c r="J191" s="20"/>
      <c r="K191" s="20"/>
      <c r="L191" s="20"/>
      <c r="M191" s="20"/>
      <c r="N191" s="20"/>
      <c r="O191" s="20"/>
      <c r="P191" s="20"/>
      <c r="Q191" s="20"/>
      <c r="R191" s="20"/>
      <c r="S191" s="20"/>
      <c r="T191" s="20"/>
      <c r="U191" s="20"/>
      <c r="V191" s="20"/>
      <c r="W191" s="20"/>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02"/>
      <c r="BA191" s="102"/>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02"/>
      <c r="DA191" s="102"/>
      <c r="DB191" s="20"/>
      <c r="DC191" s="20"/>
      <c r="DD191" s="20"/>
      <c r="DE191" s="20"/>
      <c r="DF191" s="20"/>
      <c r="DG191" s="20"/>
      <c r="DH191" s="20"/>
      <c r="DI191" s="20"/>
      <c r="DJ191" s="20"/>
      <c r="DK191" s="20"/>
      <c r="DL191" s="20"/>
      <c r="DM191" s="20"/>
      <c r="DN191" s="20"/>
      <c r="DO191" s="20"/>
      <c r="DP191" s="20"/>
      <c r="DQ191" s="20"/>
      <c r="DR191" s="20"/>
      <c r="DS191" s="20"/>
      <c r="DT191" s="20"/>
      <c r="DU191" s="20"/>
      <c r="DV191" s="20"/>
      <c r="DW191" s="20"/>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02"/>
      <c r="FA191" s="102"/>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02"/>
    </row>
    <row r="192" spans="1:208" ht="12.75" customHeight="1">
      <c r="A192" s="102"/>
      <c r="B192" s="20"/>
      <c r="C192" s="20"/>
      <c r="D192" s="20"/>
      <c r="E192" s="20"/>
      <c r="F192" s="20"/>
      <c r="G192" s="20"/>
      <c r="H192" s="20"/>
      <c r="I192" s="20"/>
      <c r="J192" s="20"/>
      <c r="K192" s="20"/>
      <c r="L192" s="20"/>
      <c r="M192" s="20"/>
      <c r="N192" s="20"/>
      <c r="O192" s="20"/>
      <c r="P192" s="20"/>
      <c r="Q192" s="20"/>
      <c r="R192" s="20"/>
      <c r="S192" s="20"/>
      <c r="T192" s="20"/>
      <c r="U192" s="20"/>
      <c r="V192" s="20"/>
      <c r="W192" s="20"/>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02"/>
      <c r="BA192" s="102"/>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02"/>
      <c r="DA192" s="102"/>
      <c r="DB192" s="20"/>
      <c r="DC192" s="20"/>
      <c r="DD192" s="20"/>
      <c r="DE192" s="20"/>
      <c r="DF192" s="20"/>
      <c r="DG192" s="20"/>
      <c r="DH192" s="20"/>
      <c r="DI192" s="20"/>
      <c r="DJ192" s="20"/>
      <c r="DK192" s="20"/>
      <c r="DL192" s="20"/>
      <c r="DM192" s="20"/>
      <c r="DN192" s="20"/>
      <c r="DO192" s="20"/>
      <c r="DP192" s="20"/>
      <c r="DQ192" s="20"/>
      <c r="DR192" s="20"/>
      <c r="DS192" s="20"/>
      <c r="DT192" s="20"/>
      <c r="DU192" s="20"/>
      <c r="DV192" s="20"/>
      <c r="DW192" s="20"/>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02"/>
      <c r="FA192" s="102"/>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02"/>
    </row>
    <row r="193" spans="1:208" ht="12.75" customHeight="1">
      <c r="A193" s="102"/>
      <c r="B193" s="20"/>
      <c r="C193" s="20"/>
      <c r="D193" s="20"/>
      <c r="E193" s="20"/>
      <c r="F193" s="20"/>
      <c r="G193" s="20"/>
      <c r="H193" s="20"/>
      <c r="I193" s="20"/>
      <c r="J193" s="20"/>
      <c r="K193" s="20"/>
      <c r="L193" s="20"/>
      <c r="M193" s="20"/>
      <c r="N193" s="20"/>
      <c r="O193" s="20"/>
      <c r="P193" s="20"/>
      <c r="Q193" s="20"/>
      <c r="R193" s="20"/>
      <c r="S193" s="20"/>
      <c r="T193" s="20"/>
      <c r="U193" s="20"/>
      <c r="V193" s="20"/>
      <c r="W193" s="20"/>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02"/>
      <c r="BA193" s="102"/>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02"/>
      <c r="DA193" s="102"/>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02"/>
      <c r="FA193" s="102"/>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02"/>
    </row>
    <row r="194" spans="1:208" ht="12.75" customHeight="1">
      <c r="A194" s="102"/>
      <c r="B194" s="20"/>
      <c r="C194" s="20"/>
      <c r="D194" s="20"/>
      <c r="E194" s="20"/>
      <c r="F194" s="20"/>
      <c r="G194" s="20"/>
      <c r="H194" s="20"/>
      <c r="I194" s="20"/>
      <c r="J194" s="20"/>
      <c r="K194" s="20"/>
      <c r="L194" s="20"/>
      <c r="M194" s="20"/>
      <c r="N194" s="20"/>
      <c r="O194" s="20"/>
      <c r="P194" s="20"/>
      <c r="Q194" s="20"/>
      <c r="R194" s="20"/>
      <c r="S194" s="20"/>
      <c r="T194" s="20"/>
      <c r="U194" s="20"/>
      <c r="V194" s="20"/>
      <c r="W194" s="20"/>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02"/>
      <c r="BA194" s="102"/>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02"/>
      <c r="DA194" s="102"/>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02"/>
      <c r="FA194" s="102"/>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02"/>
    </row>
    <row r="195" spans="1:208" ht="12.75" customHeight="1">
      <c r="A195" s="102"/>
      <c r="B195" s="20"/>
      <c r="C195" s="20"/>
      <c r="D195" s="20"/>
      <c r="E195" s="20"/>
      <c r="F195" s="20"/>
      <c r="G195" s="20"/>
      <c r="H195" s="20"/>
      <c r="I195" s="20"/>
      <c r="J195" s="20"/>
      <c r="K195" s="20"/>
      <c r="L195" s="20"/>
      <c r="M195" s="20"/>
      <c r="N195" s="20"/>
      <c r="O195" s="20"/>
      <c r="P195" s="20"/>
      <c r="Q195" s="20"/>
      <c r="R195" s="20"/>
      <c r="S195" s="20"/>
      <c r="T195" s="20"/>
      <c r="U195" s="20"/>
      <c r="V195" s="20"/>
      <c r="W195" s="20"/>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02"/>
      <c r="BA195" s="102"/>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02"/>
      <c r="DA195" s="102"/>
      <c r="DB195" s="20"/>
      <c r="DC195" s="20"/>
      <c r="DD195" s="20"/>
      <c r="DE195" s="20"/>
      <c r="DF195" s="20"/>
      <c r="DG195" s="20"/>
      <c r="DH195" s="20"/>
      <c r="DI195" s="20"/>
      <c r="DJ195" s="20"/>
      <c r="DK195" s="20"/>
      <c r="DL195" s="20"/>
      <c r="DM195" s="20"/>
      <c r="DN195" s="20"/>
      <c r="DO195" s="20"/>
      <c r="DP195" s="20"/>
      <c r="DQ195" s="20"/>
      <c r="DR195" s="20"/>
      <c r="DS195" s="20"/>
      <c r="DT195" s="20"/>
      <c r="DU195" s="20"/>
      <c r="DV195" s="20"/>
      <c r="DW195" s="20"/>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02"/>
      <c r="FA195" s="102"/>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02"/>
    </row>
    <row r="196" spans="1:208" ht="12.75" customHeight="1">
      <c r="A196" s="102"/>
      <c r="B196" s="20"/>
      <c r="C196" s="20"/>
      <c r="D196" s="20"/>
      <c r="E196" s="20"/>
      <c r="F196" s="20"/>
      <c r="G196" s="20"/>
      <c r="H196" s="20"/>
      <c r="I196" s="20"/>
      <c r="J196" s="20"/>
      <c r="K196" s="20"/>
      <c r="L196" s="20"/>
      <c r="M196" s="20"/>
      <c r="N196" s="20"/>
      <c r="O196" s="20"/>
      <c r="P196" s="20"/>
      <c r="Q196" s="20"/>
      <c r="R196" s="20"/>
      <c r="S196" s="20"/>
      <c r="T196" s="20"/>
      <c r="U196" s="20"/>
      <c r="V196" s="20"/>
      <c r="W196" s="20"/>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02"/>
      <c r="BA196" s="102"/>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02"/>
      <c r="DA196" s="102"/>
      <c r="DB196" s="20"/>
      <c r="DC196" s="20"/>
      <c r="DD196" s="20"/>
      <c r="DE196" s="20"/>
      <c r="DF196" s="20"/>
      <c r="DG196" s="20"/>
      <c r="DH196" s="20"/>
      <c r="DI196" s="20"/>
      <c r="DJ196" s="20"/>
      <c r="DK196" s="20"/>
      <c r="DL196" s="20"/>
      <c r="DM196" s="20"/>
      <c r="DN196" s="20"/>
      <c r="DO196" s="20"/>
      <c r="DP196" s="20"/>
      <c r="DQ196" s="20"/>
      <c r="DR196" s="20"/>
      <c r="DS196" s="20"/>
      <c r="DT196" s="20"/>
      <c r="DU196" s="20"/>
      <c r="DV196" s="20"/>
      <c r="DW196" s="20"/>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02"/>
      <c r="FA196" s="102"/>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02"/>
    </row>
    <row r="197" spans="1:208" ht="12.75" customHeight="1">
      <c r="A197" s="102"/>
      <c r="B197" s="20"/>
      <c r="C197" s="20"/>
      <c r="D197" s="20"/>
      <c r="E197" s="20"/>
      <c r="F197" s="20"/>
      <c r="G197" s="20"/>
      <c r="H197" s="20"/>
      <c r="I197" s="20"/>
      <c r="J197" s="20"/>
      <c r="K197" s="20"/>
      <c r="L197" s="20"/>
      <c r="M197" s="20"/>
      <c r="N197" s="20"/>
      <c r="O197" s="20"/>
      <c r="P197" s="20"/>
      <c r="Q197" s="20"/>
      <c r="R197" s="20"/>
      <c r="S197" s="20"/>
      <c r="T197" s="20"/>
      <c r="U197" s="20"/>
      <c r="V197" s="20"/>
      <c r="W197" s="20"/>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02"/>
      <c r="BA197" s="102"/>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02"/>
      <c r="DA197" s="102"/>
      <c r="DB197" s="20"/>
      <c r="DC197" s="20"/>
      <c r="DD197" s="20"/>
      <c r="DE197" s="20"/>
      <c r="DF197" s="20"/>
      <c r="DG197" s="20"/>
      <c r="DH197" s="20"/>
      <c r="DI197" s="20"/>
      <c r="DJ197" s="20"/>
      <c r="DK197" s="20"/>
      <c r="DL197" s="20"/>
      <c r="DM197" s="20"/>
      <c r="DN197" s="20"/>
      <c r="DO197" s="20"/>
      <c r="DP197" s="20"/>
      <c r="DQ197" s="20"/>
      <c r="DR197" s="20"/>
      <c r="DS197" s="20"/>
      <c r="DT197" s="20"/>
      <c r="DU197" s="20"/>
      <c r="DV197" s="20"/>
      <c r="DW197" s="20"/>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02"/>
      <c r="FA197" s="102"/>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02"/>
    </row>
    <row r="198" spans="1:208" ht="12.75" customHeight="1">
      <c r="A198" s="102"/>
      <c r="B198" s="20"/>
      <c r="C198" s="20"/>
      <c r="D198" s="20"/>
      <c r="E198" s="20"/>
      <c r="F198" s="20"/>
      <c r="G198" s="20"/>
      <c r="H198" s="20"/>
      <c r="I198" s="20"/>
      <c r="J198" s="20"/>
      <c r="K198" s="20"/>
      <c r="L198" s="20"/>
      <c r="M198" s="20"/>
      <c r="N198" s="20"/>
      <c r="O198" s="20"/>
      <c r="P198" s="20"/>
      <c r="Q198" s="20"/>
      <c r="R198" s="20"/>
      <c r="S198" s="20"/>
      <c r="T198" s="20"/>
      <c r="U198" s="20"/>
      <c r="V198" s="20"/>
      <c r="W198" s="20"/>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02"/>
      <c r="BA198" s="102"/>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02"/>
      <c r="DA198" s="102"/>
      <c r="DB198" s="20"/>
      <c r="DC198" s="20"/>
      <c r="DD198" s="20"/>
      <c r="DE198" s="20"/>
      <c r="DF198" s="20"/>
      <c r="DG198" s="20"/>
      <c r="DH198" s="20"/>
      <c r="DI198" s="20"/>
      <c r="DJ198" s="20"/>
      <c r="DK198" s="20"/>
      <c r="DL198" s="20"/>
      <c r="DM198" s="20"/>
      <c r="DN198" s="20"/>
      <c r="DO198" s="20"/>
      <c r="DP198" s="20"/>
      <c r="DQ198" s="20"/>
      <c r="DR198" s="20"/>
      <c r="DS198" s="20"/>
      <c r="DT198" s="20"/>
      <c r="DU198" s="20"/>
      <c r="DV198" s="20"/>
      <c r="DW198" s="20"/>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02"/>
      <c r="FA198" s="102"/>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02"/>
    </row>
    <row r="199" spans="1:208" ht="12.75" customHeight="1">
      <c r="A199" s="102"/>
      <c r="B199" s="20"/>
      <c r="C199" s="20"/>
      <c r="D199" s="20"/>
      <c r="E199" s="20"/>
      <c r="F199" s="20"/>
      <c r="G199" s="20"/>
      <c r="H199" s="20"/>
      <c r="I199" s="20"/>
      <c r="J199" s="20"/>
      <c r="K199" s="20"/>
      <c r="L199" s="20"/>
      <c r="M199" s="20"/>
      <c r="N199" s="20"/>
      <c r="O199" s="20"/>
      <c r="P199" s="20"/>
      <c r="Q199" s="20"/>
      <c r="R199" s="20"/>
      <c r="S199" s="20"/>
      <c r="T199" s="20"/>
      <c r="U199" s="20"/>
      <c r="V199" s="20"/>
      <c r="W199" s="20"/>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02"/>
      <c r="BA199" s="102"/>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02"/>
      <c r="DA199" s="102"/>
      <c r="DB199" s="20"/>
      <c r="DC199" s="20"/>
      <c r="DD199" s="20"/>
      <c r="DE199" s="20"/>
      <c r="DF199" s="20"/>
      <c r="DG199" s="20"/>
      <c r="DH199" s="20"/>
      <c r="DI199" s="20"/>
      <c r="DJ199" s="20"/>
      <c r="DK199" s="20"/>
      <c r="DL199" s="20"/>
      <c r="DM199" s="20"/>
      <c r="DN199" s="20"/>
      <c r="DO199" s="20"/>
      <c r="DP199" s="20"/>
      <c r="DQ199" s="20"/>
      <c r="DR199" s="20"/>
      <c r="DS199" s="20"/>
      <c r="DT199" s="20"/>
      <c r="DU199" s="20"/>
      <c r="DV199" s="20"/>
      <c r="DW199" s="20"/>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02"/>
      <c r="FA199" s="102"/>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02"/>
    </row>
    <row r="200" spans="1:208" ht="12.75" customHeight="1">
      <c r="A200" s="102"/>
      <c r="B200" s="20"/>
      <c r="C200" s="20"/>
      <c r="D200" s="20"/>
      <c r="E200" s="20"/>
      <c r="F200" s="20"/>
      <c r="G200" s="20"/>
      <c r="H200" s="20"/>
      <c r="I200" s="20"/>
      <c r="J200" s="20"/>
      <c r="K200" s="20"/>
      <c r="L200" s="20"/>
      <c r="M200" s="20"/>
      <c r="N200" s="20"/>
      <c r="O200" s="20"/>
      <c r="P200" s="20"/>
      <c r="Q200" s="20"/>
      <c r="R200" s="20"/>
      <c r="S200" s="20"/>
      <c r="T200" s="20"/>
      <c r="U200" s="20"/>
      <c r="V200" s="20"/>
      <c r="W200" s="20"/>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02"/>
      <c r="BA200" s="102"/>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02"/>
      <c r="DA200" s="102"/>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02"/>
      <c r="FA200" s="102"/>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02"/>
    </row>
    <row r="201" spans="1:208" ht="12.75" customHeight="1">
      <c r="A201" s="102"/>
      <c r="B201" s="20"/>
      <c r="C201" s="20"/>
      <c r="D201" s="20"/>
      <c r="E201" s="20"/>
      <c r="F201" s="20"/>
      <c r="G201" s="20"/>
      <c r="H201" s="20"/>
      <c r="I201" s="20"/>
      <c r="J201" s="20"/>
      <c r="K201" s="20"/>
      <c r="L201" s="20"/>
      <c r="M201" s="20"/>
      <c r="N201" s="20"/>
      <c r="O201" s="20"/>
      <c r="P201" s="20"/>
      <c r="Q201" s="20"/>
      <c r="R201" s="20"/>
      <c r="S201" s="20"/>
      <c r="T201" s="20"/>
      <c r="U201" s="20"/>
      <c r="V201" s="20"/>
      <c r="W201" s="20"/>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02"/>
      <c r="BA201" s="102"/>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02"/>
      <c r="DA201" s="102"/>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02"/>
      <c r="FA201" s="102"/>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02"/>
    </row>
    <row r="202" spans="1:208" ht="12.75" customHeight="1">
      <c r="A202" s="102"/>
      <c r="B202" s="20"/>
      <c r="C202" s="20"/>
      <c r="D202" s="20"/>
      <c r="E202" s="20"/>
      <c r="F202" s="20"/>
      <c r="G202" s="20"/>
      <c r="H202" s="20"/>
      <c r="I202" s="20"/>
      <c r="J202" s="20"/>
      <c r="K202" s="20"/>
      <c r="L202" s="20"/>
      <c r="M202" s="20"/>
      <c r="N202" s="20"/>
      <c r="O202" s="20"/>
      <c r="P202" s="20"/>
      <c r="Q202" s="20"/>
      <c r="R202" s="20"/>
      <c r="S202" s="20"/>
      <c r="T202" s="20"/>
      <c r="U202" s="20"/>
      <c r="V202" s="20"/>
      <c r="W202" s="20"/>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02"/>
      <c r="BA202" s="102"/>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02"/>
      <c r="DA202" s="102"/>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02"/>
      <c r="FA202" s="102"/>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02"/>
    </row>
    <row r="203" spans="1:208" ht="12.75" customHeight="1">
      <c r="A203" s="102"/>
      <c r="B203" s="20"/>
      <c r="C203" s="20"/>
      <c r="D203" s="20"/>
      <c r="E203" s="20"/>
      <c r="F203" s="20"/>
      <c r="G203" s="20"/>
      <c r="H203" s="20"/>
      <c r="I203" s="20"/>
      <c r="J203" s="20"/>
      <c r="K203" s="20"/>
      <c r="L203" s="20"/>
      <c r="M203" s="20"/>
      <c r="N203" s="20"/>
      <c r="O203" s="20"/>
      <c r="P203" s="20"/>
      <c r="Q203" s="20"/>
      <c r="R203" s="20"/>
      <c r="S203" s="20"/>
      <c r="T203" s="20"/>
      <c r="U203" s="20"/>
      <c r="V203" s="20"/>
      <c r="W203" s="20"/>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02"/>
      <c r="BA203" s="102"/>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02"/>
      <c r="DA203" s="102"/>
      <c r="DB203" s="20"/>
      <c r="DC203" s="20"/>
      <c r="DD203" s="20"/>
      <c r="DE203" s="20"/>
      <c r="DF203" s="20"/>
      <c r="DG203" s="20"/>
      <c r="DH203" s="20"/>
      <c r="DI203" s="20"/>
      <c r="DJ203" s="20"/>
      <c r="DK203" s="20"/>
      <c r="DL203" s="20"/>
      <c r="DM203" s="20"/>
      <c r="DN203" s="20"/>
      <c r="DO203" s="20"/>
      <c r="DP203" s="20"/>
      <c r="DQ203" s="20"/>
      <c r="DR203" s="20"/>
      <c r="DS203" s="20"/>
      <c r="DT203" s="20"/>
      <c r="DU203" s="20"/>
      <c r="DV203" s="20"/>
      <c r="DW203" s="20"/>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02"/>
      <c r="FA203" s="102"/>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02"/>
    </row>
    <row r="204" spans="1:208" ht="12.75" customHeight="1">
      <c r="A204" s="102"/>
      <c r="B204" s="20"/>
      <c r="C204" s="20"/>
      <c r="D204" s="20"/>
      <c r="E204" s="20"/>
      <c r="F204" s="20"/>
      <c r="G204" s="20"/>
      <c r="H204" s="20"/>
      <c r="I204" s="20"/>
      <c r="J204" s="20"/>
      <c r="K204" s="20"/>
      <c r="L204" s="20"/>
      <c r="M204" s="20"/>
      <c r="N204" s="20"/>
      <c r="O204" s="20"/>
      <c r="P204" s="20"/>
      <c r="Q204" s="20"/>
      <c r="R204" s="20"/>
      <c r="S204" s="20"/>
      <c r="T204" s="20"/>
      <c r="U204" s="20"/>
      <c r="V204" s="20"/>
      <c r="W204" s="20"/>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02"/>
      <c r="BA204" s="102"/>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02"/>
      <c r="DA204" s="102"/>
      <c r="DB204" s="20"/>
      <c r="DC204" s="20"/>
      <c r="DD204" s="20"/>
      <c r="DE204" s="20"/>
      <c r="DF204" s="20"/>
      <c r="DG204" s="20"/>
      <c r="DH204" s="20"/>
      <c r="DI204" s="20"/>
      <c r="DJ204" s="20"/>
      <c r="DK204" s="20"/>
      <c r="DL204" s="20"/>
      <c r="DM204" s="20"/>
      <c r="DN204" s="20"/>
      <c r="DO204" s="20"/>
      <c r="DP204" s="20"/>
      <c r="DQ204" s="20"/>
      <c r="DR204" s="20"/>
      <c r="DS204" s="20"/>
      <c r="DT204" s="20"/>
      <c r="DU204" s="20"/>
      <c r="DV204" s="20"/>
      <c r="DW204" s="20"/>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02"/>
      <c r="FA204" s="102"/>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02"/>
    </row>
    <row r="205" spans="1:208" ht="12.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02"/>
      <c r="BA205" s="102"/>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02"/>
      <c r="FA205" s="102"/>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02"/>
    </row>
    <row r="206" spans="1:208" ht="12.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02"/>
      <c r="BA206" s="102"/>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02"/>
      <c r="DA206" s="102"/>
      <c r="DB206" s="20"/>
      <c r="DC206" s="20"/>
      <c r="DD206" s="20"/>
      <c r="DE206" s="20"/>
      <c r="DF206" s="20"/>
      <c r="DG206" s="20"/>
      <c r="DH206" s="20"/>
      <c r="DI206" s="20"/>
      <c r="DJ206" s="20"/>
      <c r="DK206" s="20"/>
      <c r="DL206" s="20"/>
      <c r="DM206" s="20"/>
      <c r="DN206" s="20"/>
      <c r="DO206" s="20"/>
      <c r="DP206" s="20"/>
      <c r="DQ206" s="20"/>
      <c r="DR206" s="20"/>
      <c r="DS206" s="20"/>
      <c r="DT206" s="20"/>
      <c r="DU206" s="20"/>
      <c r="DV206" s="20"/>
      <c r="DW206" s="20"/>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02"/>
      <c r="FA206" s="102"/>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02"/>
    </row>
    <row r="207" spans="1:208" ht="12.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02"/>
      <c r="BA207" s="102"/>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02"/>
      <c r="DA207" s="102"/>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02"/>
      <c r="FA207" s="102"/>
      <c r="FB207" s="17"/>
      <c r="FC207" s="17"/>
      <c r="FD207" s="17"/>
      <c r="FE207" s="17"/>
      <c r="FF207" s="17"/>
      <c r="FG207" s="17"/>
      <c r="FH207" s="17"/>
      <c r="FI207" s="17"/>
      <c r="FJ207" s="17"/>
      <c r="FK207" s="17"/>
      <c r="FL207" s="17"/>
      <c r="FM207" s="17"/>
      <c r="FN207" s="17"/>
      <c r="FO207" s="17"/>
      <c r="FP207" s="17"/>
      <c r="FQ207" s="17"/>
      <c r="FR207" s="17"/>
      <c r="FS207" s="17"/>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02"/>
    </row>
    <row r="208" spans="1:208" ht="12.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02"/>
      <c r="BA208" s="102"/>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02"/>
      <c r="DA208" s="102"/>
      <c r="DB208" s="20"/>
      <c r="DC208" s="20"/>
      <c r="DD208" s="20"/>
      <c r="DE208" s="20"/>
      <c r="DF208" s="20"/>
      <c r="DG208" s="20"/>
      <c r="DH208" s="20"/>
      <c r="DI208" s="20"/>
      <c r="DJ208" s="20"/>
      <c r="DK208" s="20"/>
      <c r="DL208" s="20"/>
      <c r="DM208" s="20"/>
      <c r="DN208" s="20"/>
      <c r="DO208" s="20"/>
      <c r="DP208" s="20"/>
      <c r="DQ208" s="20"/>
      <c r="DR208" s="20"/>
      <c r="DS208" s="20"/>
      <c r="DT208" s="20"/>
      <c r="DU208" s="20"/>
      <c r="DV208" s="20"/>
      <c r="DW208" s="20"/>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02"/>
      <c r="FA208" s="102"/>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02"/>
    </row>
    <row r="209" spans="1:208" ht="12.75" customHeight="1">
      <c r="A209" s="102"/>
      <c r="B209" s="20"/>
      <c r="C209" s="20"/>
      <c r="D209" s="20"/>
      <c r="E209" s="20"/>
      <c r="F209" s="20"/>
      <c r="G209" s="20"/>
      <c r="H209" s="20"/>
      <c r="I209" s="20"/>
      <c r="J209" s="20"/>
      <c r="K209" s="20"/>
      <c r="L209" s="20"/>
      <c r="M209" s="20"/>
      <c r="N209" s="20"/>
      <c r="O209" s="20"/>
      <c r="P209" s="20"/>
      <c r="Q209" s="20"/>
      <c r="R209" s="20"/>
      <c r="S209" s="20"/>
      <c r="T209" s="20"/>
      <c r="U209" s="20"/>
      <c r="V209" s="20"/>
      <c r="W209" s="20"/>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02"/>
      <c r="BA209" s="102"/>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02"/>
      <c r="DA209" s="102"/>
      <c r="DB209" s="20"/>
      <c r="DC209" s="20"/>
      <c r="DD209" s="20"/>
      <c r="DE209" s="20"/>
      <c r="DF209" s="20"/>
      <c r="DG209" s="20"/>
      <c r="DH209" s="20"/>
      <c r="DI209" s="20"/>
      <c r="DJ209" s="20"/>
      <c r="DK209" s="20"/>
      <c r="DL209" s="20"/>
      <c r="DM209" s="20"/>
      <c r="DN209" s="20"/>
      <c r="DO209" s="20"/>
      <c r="DP209" s="20"/>
      <c r="DQ209" s="20"/>
      <c r="DR209" s="20"/>
      <c r="DS209" s="20"/>
      <c r="DT209" s="20"/>
      <c r="DU209" s="20"/>
      <c r="DV209" s="20"/>
      <c r="DW209" s="20"/>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02"/>
      <c r="FA209" s="102"/>
      <c r="FB209" s="17"/>
      <c r="FC209" s="17"/>
      <c r="FD209" s="17"/>
      <c r="FE209" s="17"/>
      <c r="FF209" s="17"/>
      <c r="FG209" s="17"/>
      <c r="FH209" s="17"/>
      <c r="FI209" s="17"/>
      <c r="FJ209" s="17"/>
      <c r="FK209" s="17"/>
      <c r="FL209" s="17"/>
      <c r="FM209" s="17"/>
      <c r="FN209" s="17"/>
      <c r="FO209" s="17"/>
      <c r="FP209" s="17"/>
      <c r="FQ209" s="17"/>
      <c r="FR209" s="17"/>
      <c r="FS209" s="17"/>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02"/>
    </row>
    <row r="210" spans="1:208" ht="12.75" customHeight="1">
      <c r="A210" s="102"/>
      <c r="B210" s="20"/>
      <c r="C210" s="20"/>
      <c r="D210" s="20"/>
      <c r="E210" s="20"/>
      <c r="F210" s="20"/>
      <c r="G210" s="20"/>
      <c r="H210" s="20"/>
      <c r="I210" s="20"/>
      <c r="J210" s="20"/>
      <c r="K210" s="20"/>
      <c r="L210" s="20"/>
      <c r="M210" s="20"/>
      <c r="N210" s="20"/>
      <c r="O210" s="20"/>
      <c r="P210" s="20"/>
      <c r="Q210" s="20"/>
      <c r="R210" s="20"/>
      <c r="S210" s="20"/>
      <c r="T210" s="20"/>
      <c r="U210" s="20"/>
      <c r="V210" s="20"/>
      <c r="W210" s="20"/>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02"/>
      <c r="BA210" s="102"/>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02"/>
      <c r="DA210" s="102"/>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02"/>
      <c r="FA210" s="102"/>
      <c r="FB210" s="17"/>
      <c r="FC210" s="17"/>
      <c r="FD210" s="17"/>
      <c r="FE210" s="17"/>
      <c r="FF210" s="17"/>
      <c r="FG210" s="17"/>
      <c r="FH210" s="17"/>
      <c r="FI210" s="17"/>
      <c r="FJ210" s="17"/>
      <c r="FK210" s="17"/>
      <c r="FL210" s="17"/>
      <c r="FM210" s="17"/>
      <c r="FN210" s="17"/>
      <c r="FO210" s="17"/>
      <c r="FP210" s="17"/>
      <c r="FQ210" s="17"/>
      <c r="FR210" s="17"/>
      <c r="FS210" s="17"/>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02"/>
    </row>
    <row r="211" spans="1:208" ht="12.75" customHeight="1">
      <c r="A211" s="102"/>
      <c r="B211" s="20"/>
      <c r="C211" s="20"/>
      <c r="D211" s="20"/>
      <c r="E211" s="20"/>
      <c r="F211" s="20"/>
      <c r="G211" s="20"/>
      <c r="H211" s="20"/>
      <c r="I211" s="20"/>
      <c r="J211" s="20"/>
      <c r="K211" s="20"/>
      <c r="L211" s="20"/>
      <c r="M211" s="20"/>
      <c r="N211" s="20"/>
      <c r="O211" s="20"/>
      <c r="P211" s="20"/>
      <c r="Q211" s="20"/>
      <c r="R211" s="20"/>
      <c r="S211" s="20"/>
      <c r="T211" s="20"/>
      <c r="U211" s="20"/>
      <c r="V211" s="20"/>
      <c r="W211" s="20"/>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02"/>
      <c r="BA211" s="102"/>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02"/>
      <c r="DA211" s="102"/>
      <c r="DB211" s="20"/>
      <c r="DC211" s="20"/>
      <c r="DD211" s="20"/>
      <c r="DE211" s="20"/>
      <c r="DF211" s="20"/>
      <c r="DG211" s="20"/>
      <c r="DH211" s="20"/>
      <c r="DI211" s="20"/>
      <c r="DJ211" s="20"/>
      <c r="DK211" s="20"/>
      <c r="DL211" s="20"/>
      <c r="DM211" s="20"/>
      <c r="DN211" s="20"/>
      <c r="DO211" s="20"/>
      <c r="DP211" s="20"/>
      <c r="DQ211" s="20"/>
      <c r="DR211" s="20"/>
      <c r="DS211" s="20"/>
      <c r="DT211" s="20"/>
      <c r="DU211" s="20"/>
      <c r="DV211" s="20"/>
      <c r="DW211" s="20"/>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02"/>
      <c r="FA211" s="102"/>
      <c r="FB211" s="17"/>
      <c r="FC211" s="17"/>
      <c r="FD211" s="17"/>
      <c r="FE211" s="17"/>
      <c r="FF211" s="17"/>
      <c r="FG211" s="17"/>
      <c r="FH211" s="17"/>
      <c r="FI211" s="17"/>
      <c r="FJ211" s="17"/>
      <c r="FK211" s="17"/>
      <c r="FL211" s="17"/>
      <c r="FM211" s="17"/>
      <c r="FN211" s="17"/>
      <c r="FO211" s="17"/>
      <c r="FP211" s="17"/>
      <c r="FQ211" s="17"/>
      <c r="FR211" s="17"/>
      <c r="FS211" s="17"/>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02"/>
    </row>
    <row r="212" spans="1:208" ht="12.75" customHeight="1">
      <c r="A212" s="102"/>
      <c r="B212" s="20"/>
      <c r="C212" s="20"/>
      <c r="D212" s="20"/>
      <c r="E212" s="20"/>
      <c r="F212" s="20"/>
      <c r="G212" s="20"/>
      <c r="H212" s="20"/>
      <c r="I212" s="20"/>
      <c r="J212" s="20"/>
      <c r="K212" s="20"/>
      <c r="L212" s="20"/>
      <c r="M212" s="20"/>
      <c r="N212" s="20"/>
      <c r="O212" s="20"/>
      <c r="P212" s="20"/>
      <c r="Q212" s="20"/>
      <c r="R212" s="20"/>
      <c r="S212" s="20"/>
      <c r="T212" s="20"/>
      <c r="U212" s="20"/>
      <c r="V212" s="20"/>
      <c r="W212" s="20"/>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02"/>
      <c r="BA212" s="102"/>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02"/>
      <c r="DA212" s="102"/>
      <c r="DB212" s="20"/>
      <c r="DC212" s="20"/>
      <c r="DD212" s="20"/>
      <c r="DE212" s="20"/>
      <c r="DF212" s="20"/>
      <c r="DG212" s="20"/>
      <c r="DH212" s="20"/>
      <c r="DI212" s="20"/>
      <c r="DJ212" s="20"/>
      <c r="DK212" s="20"/>
      <c r="DL212" s="20"/>
      <c r="DM212" s="20"/>
      <c r="DN212" s="20"/>
      <c r="DO212" s="20"/>
      <c r="DP212" s="20"/>
      <c r="DQ212" s="20"/>
      <c r="DR212" s="20"/>
      <c r="DS212" s="20"/>
      <c r="DT212" s="20"/>
      <c r="DU212" s="20"/>
      <c r="DV212" s="20"/>
      <c r="DW212" s="20"/>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02"/>
      <c r="FA212" s="102"/>
      <c r="FB212" s="17"/>
      <c r="FC212" s="17"/>
      <c r="FD212" s="17"/>
      <c r="FE212" s="17"/>
      <c r="FF212" s="17"/>
      <c r="FG212" s="17"/>
      <c r="FH212" s="17"/>
      <c r="FI212" s="17"/>
      <c r="FJ212" s="17"/>
      <c r="FK212" s="17"/>
      <c r="FL212" s="17"/>
      <c r="FM212" s="17"/>
      <c r="FN212" s="17"/>
      <c r="FO212" s="17"/>
      <c r="FP212" s="17"/>
      <c r="FQ212" s="17"/>
      <c r="FR212" s="17"/>
      <c r="FS212" s="17"/>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02"/>
    </row>
    <row r="213" spans="1:208" ht="12.75" customHeight="1">
      <c r="A213" s="102"/>
      <c r="B213" s="20"/>
      <c r="C213" s="20"/>
      <c r="D213" s="20"/>
      <c r="E213" s="20"/>
      <c r="F213" s="20"/>
      <c r="G213" s="20"/>
      <c r="H213" s="20"/>
      <c r="I213" s="20"/>
      <c r="J213" s="20"/>
      <c r="K213" s="20"/>
      <c r="L213" s="20"/>
      <c r="M213" s="20"/>
      <c r="N213" s="20"/>
      <c r="O213" s="20"/>
      <c r="P213" s="20"/>
      <c r="Q213" s="20"/>
      <c r="R213" s="20"/>
      <c r="S213" s="20"/>
      <c r="T213" s="20"/>
      <c r="U213" s="20"/>
      <c r="V213" s="20"/>
      <c r="W213" s="20"/>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02"/>
      <c r="BA213" s="102"/>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02"/>
      <c r="DA213" s="102"/>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c r="EU213" s="17"/>
      <c r="EV213" s="17"/>
      <c r="EW213" s="17"/>
      <c r="EX213" s="17"/>
      <c r="EY213" s="17"/>
      <c r="EZ213" s="102"/>
      <c r="FA213" s="102"/>
      <c r="FB213" s="17"/>
      <c r="FC213" s="17"/>
      <c r="FD213" s="17"/>
      <c r="FE213" s="17"/>
      <c r="FF213" s="17"/>
      <c r="FG213" s="17"/>
      <c r="FH213" s="17"/>
      <c r="FI213" s="17"/>
      <c r="FJ213" s="17"/>
      <c r="FK213" s="17"/>
      <c r="FL213" s="17"/>
      <c r="FM213" s="17"/>
      <c r="FN213" s="17"/>
      <c r="FO213" s="17"/>
      <c r="FP213" s="17"/>
      <c r="FQ213" s="17"/>
      <c r="FR213" s="17"/>
      <c r="FS213" s="17"/>
      <c r="FT213" s="17"/>
      <c r="FU213" s="17"/>
      <c r="FV213" s="17"/>
      <c r="FW213" s="17"/>
      <c r="FX213" s="17"/>
      <c r="FY213" s="17"/>
      <c r="FZ213" s="17"/>
      <c r="GA213" s="17"/>
      <c r="GB213" s="17"/>
      <c r="GC213" s="17"/>
      <c r="GD213" s="17"/>
      <c r="GE213" s="17"/>
      <c r="GF213" s="17"/>
      <c r="GG213" s="17"/>
      <c r="GH213" s="17"/>
      <c r="GI213" s="17"/>
      <c r="GJ213" s="17"/>
      <c r="GK213" s="17"/>
      <c r="GL213" s="17"/>
      <c r="GM213" s="17"/>
      <c r="GN213" s="17"/>
      <c r="GO213" s="17"/>
      <c r="GP213" s="17"/>
      <c r="GQ213" s="17"/>
      <c r="GR213" s="17"/>
      <c r="GS213" s="17"/>
      <c r="GT213" s="17"/>
      <c r="GU213" s="17"/>
      <c r="GV213" s="17"/>
      <c r="GW213" s="17"/>
      <c r="GX213" s="17"/>
      <c r="GY213" s="17"/>
      <c r="GZ213" s="102"/>
    </row>
    <row r="214" spans="1:208" ht="12.75" customHeight="1">
      <c r="A214" s="102"/>
      <c r="B214" s="20"/>
      <c r="C214" s="20"/>
      <c r="D214" s="20"/>
      <c r="E214" s="20"/>
      <c r="F214" s="20"/>
      <c r="G214" s="20"/>
      <c r="H214" s="20"/>
      <c r="I214" s="20"/>
      <c r="J214" s="20"/>
      <c r="K214" s="20"/>
      <c r="L214" s="20"/>
      <c r="M214" s="20"/>
      <c r="N214" s="20"/>
      <c r="O214" s="20"/>
      <c r="P214" s="20"/>
      <c r="Q214" s="20"/>
      <c r="R214" s="20"/>
      <c r="S214" s="20"/>
      <c r="T214" s="20"/>
      <c r="U214" s="20"/>
      <c r="V214" s="20"/>
      <c r="W214" s="20"/>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02"/>
      <c r="BA214" s="102"/>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02"/>
      <c r="DA214" s="102"/>
      <c r="DB214" s="20"/>
      <c r="DC214" s="20"/>
      <c r="DD214" s="20"/>
      <c r="DE214" s="20"/>
      <c r="DF214" s="20"/>
      <c r="DG214" s="20"/>
      <c r="DH214" s="20"/>
      <c r="DI214" s="20"/>
      <c r="DJ214" s="20"/>
      <c r="DK214" s="20"/>
      <c r="DL214" s="20"/>
      <c r="DM214" s="20"/>
      <c r="DN214" s="20"/>
      <c r="DO214" s="20"/>
      <c r="DP214" s="20"/>
      <c r="DQ214" s="20"/>
      <c r="DR214" s="20"/>
      <c r="DS214" s="20"/>
      <c r="DT214" s="20"/>
      <c r="DU214" s="20"/>
      <c r="DV214" s="20"/>
      <c r="DW214" s="20"/>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c r="EU214" s="17"/>
      <c r="EV214" s="17"/>
      <c r="EW214" s="17"/>
      <c r="EX214" s="17"/>
      <c r="EY214" s="17"/>
      <c r="EZ214" s="102"/>
      <c r="FA214" s="102"/>
      <c r="FB214" s="17"/>
      <c r="FC214" s="17"/>
      <c r="FD214" s="17"/>
      <c r="FE214" s="17"/>
      <c r="FF214" s="17"/>
      <c r="FG214" s="17"/>
      <c r="FH214" s="17"/>
      <c r="FI214" s="17"/>
      <c r="FJ214" s="17"/>
      <c r="FK214" s="17"/>
      <c r="FL214" s="17"/>
      <c r="FM214" s="17"/>
      <c r="FN214" s="17"/>
      <c r="FO214" s="17"/>
      <c r="FP214" s="17"/>
      <c r="FQ214" s="17"/>
      <c r="FR214" s="17"/>
      <c r="FS214" s="17"/>
      <c r="FT214" s="17"/>
      <c r="FU214" s="17"/>
      <c r="FV214" s="17"/>
      <c r="FW214" s="17"/>
      <c r="FX214" s="17"/>
      <c r="FY214" s="17"/>
      <c r="FZ214" s="17"/>
      <c r="GA214" s="17"/>
      <c r="GB214" s="17"/>
      <c r="GC214" s="17"/>
      <c r="GD214" s="17"/>
      <c r="GE214" s="17"/>
      <c r="GF214" s="17"/>
      <c r="GG214" s="17"/>
      <c r="GH214" s="17"/>
      <c r="GI214" s="17"/>
      <c r="GJ214" s="17"/>
      <c r="GK214" s="17"/>
      <c r="GL214" s="17"/>
      <c r="GM214" s="17"/>
      <c r="GN214" s="17"/>
      <c r="GO214" s="17"/>
      <c r="GP214" s="17"/>
      <c r="GQ214" s="17"/>
      <c r="GR214" s="17"/>
      <c r="GS214" s="17"/>
      <c r="GT214" s="17"/>
      <c r="GU214" s="17"/>
      <c r="GV214" s="17"/>
      <c r="GW214" s="17"/>
      <c r="GX214" s="17"/>
      <c r="GY214" s="17"/>
      <c r="GZ214" s="102"/>
    </row>
    <row r="215" spans="1:208" ht="12.75" customHeight="1">
      <c r="A215" s="102"/>
      <c r="B215" s="20"/>
      <c r="C215" s="20"/>
      <c r="D215" s="20"/>
      <c r="E215" s="20"/>
      <c r="F215" s="20"/>
      <c r="G215" s="20"/>
      <c r="H215" s="20"/>
      <c r="I215" s="20"/>
      <c r="J215" s="20"/>
      <c r="K215" s="20"/>
      <c r="L215" s="20"/>
      <c r="M215" s="20"/>
      <c r="N215" s="20"/>
      <c r="O215" s="20"/>
      <c r="P215" s="20"/>
      <c r="Q215" s="20"/>
      <c r="R215" s="20"/>
      <c r="S215" s="20"/>
      <c r="T215" s="20"/>
      <c r="U215" s="20"/>
      <c r="V215" s="20"/>
      <c r="W215" s="20"/>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02"/>
      <c r="BA215" s="102"/>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02"/>
      <c r="DA215" s="102"/>
      <c r="DB215" s="20"/>
      <c r="DC215" s="20"/>
      <c r="DD215" s="20"/>
      <c r="DE215" s="20"/>
      <c r="DF215" s="20"/>
      <c r="DG215" s="20"/>
      <c r="DH215" s="20"/>
      <c r="DI215" s="20"/>
      <c r="DJ215" s="20"/>
      <c r="DK215" s="20"/>
      <c r="DL215" s="20"/>
      <c r="DM215" s="20"/>
      <c r="DN215" s="20"/>
      <c r="DO215" s="20"/>
      <c r="DP215" s="20"/>
      <c r="DQ215" s="20"/>
      <c r="DR215" s="20"/>
      <c r="DS215" s="20"/>
      <c r="DT215" s="20"/>
      <c r="DU215" s="20"/>
      <c r="DV215" s="20"/>
      <c r="DW215" s="20"/>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02"/>
      <c r="FA215" s="102"/>
      <c r="FB215" s="17"/>
      <c r="FC215" s="17"/>
      <c r="FD215" s="17"/>
      <c r="FE215" s="17"/>
      <c r="FF215" s="17"/>
      <c r="FG215" s="17"/>
      <c r="FH215" s="17"/>
      <c r="FI215" s="17"/>
      <c r="FJ215" s="17"/>
      <c r="FK215" s="17"/>
      <c r="FL215" s="17"/>
      <c r="FM215" s="17"/>
      <c r="FN215" s="17"/>
      <c r="FO215" s="17"/>
      <c r="FP215" s="17"/>
      <c r="FQ215" s="17"/>
      <c r="FR215" s="17"/>
      <c r="FS215" s="17"/>
      <c r="FT215" s="17"/>
      <c r="FU215" s="17"/>
      <c r="FV215" s="17"/>
      <c r="FW215" s="17"/>
      <c r="FX215" s="17"/>
      <c r="FY215" s="17"/>
      <c r="FZ215" s="17"/>
      <c r="GA215" s="17"/>
      <c r="GB215" s="17"/>
      <c r="GC215" s="17"/>
      <c r="GD215" s="17"/>
      <c r="GE215" s="17"/>
      <c r="GF215" s="17"/>
      <c r="GG215" s="17"/>
      <c r="GH215" s="17"/>
      <c r="GI215" s="17"/>
      <c r="GJ215" s="17"/>
      <c r="GK215" s="17"/>
      <c r="GL215" s="17"/>
      <c r="GM215" s="17"/>
      <c r="GN215" s="17"/>
      <c r="GO215" s="17"/>
      <c r="GP215" s="17"/>
      <c r="GQ215" s="17"/>
      <c r="GR215" s="17"/>
      <c r="GS215" s="17"/>
      <c r="GT215" s="17"/>
      <c r="GU215" s="17"/>
      <c r="GV215" s="17"/>
      <c r="GW215" s="17"/>
      <c r="GX215" s="17"/>
      <c r="GY215" s="17"/>
      <c r="GZ215" s="102"/>
    </row>
    <row r="216" spans="1:208" ht="12.75" customHeight="1">
      <c r="A216" s="102"/>
      <c r="B216" s="20"/>
      <c r="C216" s="20"/>
      <c r="D216" s="20"/>
      <c r="E216" s="20"/>
      <c r="F216" s="20"/>
      <c r="G216" s="20"/>
      <c r="H216" s="20"/>
      <c r="I216" s="20"/>
      <c r="J216" s="20"/>
      <c r="K216" s="20"/>
      <c r="L216" s="20"/>
      <c r="M216" s="20"/>
      <c r="N216" s="20"/>
      <c r="O216" s="20"/>
      <c r="P216" s="20"/>
      <c r="Q216" s="20"/>
      <c r="R216" s="20"/>
      <c r="S216" s="20"/>
      <c r="T216" s="20"/>
      <c r="U216" s="20"/>
      <c r="V216" s="20"/>
      <c r="W216" s="20"/>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02"/>
      <c r="BA216" s="102"/>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02"/>
      <c r="DA216" s="102"/>
      <c r="DB216" s="20"/>
      <c r="DC216" s="20"/>
      <c r="DD216" s="20"/>
      <c r="DE216" s="20"/>
      <c r="DF216" s="20"/>
      <c r="DG216" s="20"/>
      <c r="DH216" s="20"/>
      <c r="DI216" s="20"/>
      <c r="DJ216" s="20"/>
      <c r="DK216" s="20"/>
      <c r="DL216" s="20"/>
      <c r="DM216" s="20"/>
      <c r="DN216" s="20"/>
      <c r="DO216" s="20"/>
      <c r="DP216" s="20"/>
      <c r="DQ216" s="20"/>
      <c r="DR216" s="20"/>
      <c r="DS216" s="20"/>
      <c r="DT216" s="20"/>
      <c r="DU216" s="20"/>
      <c r="DV216" s="20"/>
      <c r="DW216" s="20"/>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02"/>
      <c r="FA216" s="102"/>
      <c r="FB216" s="17"/>
      <c r="FC216" s="17"/>
      <c r="FD216" s="17"/>
      <c r="FE216" s="17"/>
      <c r="FF216" s="17"/>
      <c r="FG216" s="17"/>
      <c r="FH216" s="17"/>
      <c r="FI216" s="17"/>
      <c r="FJ216" s="17"/>
      <c r="FK216" s="17"/>
      <c r="FL216" s="17"/>
      <c r="FM216" s="17"/>
      <c r="FN216" s="17"/>
      <c r="FO216" s="17"/>
      <c r="FP216" s="17"/>
      <c r="FQ216" s="17"/>
      <c r="FR216" s="17"/>
      <c r="FS216" s="17"/>
      <c r="FT216" s="17"/>
      <c r="FU216" s="17"/>
      <c r="FV216" s="17"/>
      <c r="FW216" s="17"/>
      <c r="FX216" s="17"/>
      <c r="FY216" s="17"/>
      <c r="FZ216" s="17"/>
      <c r="GA216" s="17"/>
      <c r="GB216" s="17"/>
      <c r="GC216" s="17"/>
      <c r="GD216" s="17"/>
      <c r="GE216" s="17"/>
      <c r="GF216" s="17"/>
      <c r="GG216" s="17"/>
      <c r="GH216" s="17"/>
      <c r="GI216" s="17"/>
      <c r="GJ216" s="17"/>
      <c r="GK216" s="17"/>
      <c r="GL216" s="17"/>
      <c r="GM216" s="17"/>
      <c r="GN216" s="17"/>
      <c r="GO216" s="17"/>
      <c r="GP216" s="17"/>
      <c r="GQ216" s="17"/>
      <c r="GR216" s="17"/>
      <c r="GS216" s="17"/>
      <c r="GT216" s="17"/>
      <c r="GU216" s="17"/>
      <c r="GV216" s="17"/>
      <c r="GW216" s="17"/>
      <c r="GX216" s="17"/>
      <c r="GY216" s="17"/>
      <c r="GZ216" s="102"/>
    </row>
    <row r="217" spans="1:208" ht="12.75" customHeight="1">
      <c r="A217" s="102"/>
      <c r="B217" s="20"/>
      <c r="C217" s="20"/>
      <c r="D217" s="20"/>
      <c r="E217" s="20"/>
      <c r="F217" s="20"/>
      <c r="G217" s="20"/>
      <c r="H217" s="20"/>
      <c r="I217" s="20"/>
      <c r="J217" s="20"/>
      <c r="K217" s="20"/>
      <c r="L217" s="20"/>
      <c r="M217" s="20"/>
      <c r="N217" s="20"/>
      <c r="O217" s="20"/>
      <c r="P217" s="20"/>
      <c r="Q217" s="20"/>
      <c r="R217" s="20"/>
      <c r="S217" s="20"/>
      <c r="T217" s="20"/>
      <c r="U217" s="20"/>
      <c r="V217" s="20"/>
      <c r="W217" s="20"/>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02"/>
      <c r="BA217" s="102"/>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02"/>
      <c r="DA217" s="102"/>
      <c r="DB217" s="20"/>
      <c r="DC217" s="20"/>
      <c r="DD217" s="20"/>
      <c r="DE217" s="20"/>
      <c r="DF217" s="20"/>
      <c r="DG217" s="20"/>
      <c r="DH217" s="20"/>
      <c r="DI217" s="20"/>
      <c r="DJ217" s="20"/>
      <c r="DK217" s="20"/>
      <c r="DL217" s="20"/>
      <c r="DM217" s="20"/>
      <c r="DN217" s="20"/>
      <c r="DO217" s="20"/>
      <c r="DP217" s="20"/>
      <c r="DQ217" s="20"/>
      <c r="DR217" s="20"/>
      <c r="DS217" s="20"/>
      <c r="DT217" s="20"/>
      <c r="DU217" s="20"/>
      <c r="DV217" s="20"/>
      <c r="DW217" s="20"/>
      <c r="DX217" s="17"/>
      <c r="DY217" s="17"/>
      <c r="DZ217" s="17"/>
      <c r="EA217" s="17"/>
      <c r="EB217" s="17"/>
      <c r="EC217" s="17"/>
      <c r="ED217" s="17"/>
      <c r="EE217" s="17"/>
      <c r="EF217" s="17"/>
      <c r="EG217" s="17"/>
      <c r="EH217" s="17"/>
      <c r="EI217" s="17"/>
      <c r="EJ217" s="17"/>
      <c r="EK217" s="17"/>
      <c r="EL217" s="17"/>
      <c r="EM217" s="17"/>
      <c r="EN217" s="17"/>
      <c r="EO217" s="17"/>
      <c r="EP217" s="17"/>
      <c r="EQ217" s="17"/>
      <c r="ER217" s="17"/>
      <c r="ES217" s="17"/>
      <c r="ET217" s="17"/>
      <c r="EU217" s="17"/>
      <c r="EV217" s="17"/>
      <c r="EW217" s="17"/>
      <c r="EX217" s="17"/>
      <c r="EY217" s="17"/>
      <c r="EZ217" s="102"/>
      <c r="FA217" s="102"/>
      <c r="FB217" s="17"/>
      <c r="FC217" s="17"/>
      <c r="FD217" s="17"/>
      <c r="FE217" s="17"/>
      <c r="FF217" s="17"/>
      <c r="FG217" s="17"/>
      <c r="FH217" s="17"/>
      <c r="FI217" s="17"/>
      <c r="FJ217" s="17"/>
      <c r="FK217" s="17"/>
      <c r="FL217" s="17"/>
      <c r="FM217" s="17"/>
      <c r="FN217" s="17"/>
      <c r="FO217" s="17"/>
      <c r="FP217" s="17"/>
      <c r="FQ217" s="17"/>
      <c r="FR217" s="17"/>
      <c r="FS217" s="17"/>
      <c r="FT217" s="17"/>
      <c r="FU217" s="17"/>
      <c r="FV217" s="17"/>
      <c r="FW217" s="17"/>
      <c r="FX217" s="17"/>
      <c r="FY217" s="17"/>
      <c r="FZ217" s="17"/>
      <c r="GA217" s="17"/>
      <c r="GB217" s="17"/>
      <c r="GC217" s="17"/>
      <c r="GD217" s="17"/>
      <c r="GE217" s="17"/>
      <c r="GF217" s="17"/>
      <c r="GG217" s="17"/>
      <c r="GH217" s="17"/>
      <c r="GI217" s="17"/>
      <c r="GJ217" s="17"/>
      <c r="GK217" s="17"/>
      <c r="GL217" s="17"/>
      <c r="GM217" s="17"/>
      <c r="GN217" s="17"/>
      <c r="GO217" s="17"/>
      <c r="GP217" s="17"/>
      <c r="GQ217" s="17"/>
      <c r="GR217" s="17"/>
      <c r="GS217" s="17"/>
      <c r="GT217" s="17"/>
      <c r="GU217" s="17"/>
      <c r="GV217" s="17"/>
      <c r="GW217" s="17"/>
      <c r="GX217" s="17"/>
      <c r="GY217" s="17"/>
      <c r="GZ217" s="102"/>
    </row>
    <row r="218" spans="1:208" ht="12.75" customHeight="1">
      <c r="A218" s="102"/>
      <c r="B218" s="20"/>
      <c r="C218" s="20"/>
      <c r="D218" s="20"/>
      <c r="E218" s="20"/>
      <c r="F218" s="20"/>
      <c r="G218" s="20"/>
      <c r="H218" s="20"/>
      <c r="I218" s="20"/>
      <c r="J218" s="20"/>
      <c r="K218" s="20"/>
      <c r="L218" s="20"/>
      <c r="M218" s="20"/>
      <c r="N218" s="20"/>
      <c r="O218" s="20"/>
      <c r="P218" s="20"/>
      <c r="Q218" s="20"/>
      <c r="R218" s="20"/>
      <c r="S218" s="20"/>
      <c r="T218" s="20"/>
      <c r="U218" s="20"/>
      <c r="V218" s="20"/>
      <c r="W218" s="20"/>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02"/>
      <c r="BA218" s="102"/>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02"/>
      <c r="DA218" s="102"/>
      <c r="DB218" s="20"/>
      <c r="DC218" s="20"/>
      <c r="DD218" s="20"/>
      <c r="DE218" s="20"/>
      <c r="DF218" s="20"/>
      <c r="DG218" s="20"/>
      <c r="DH218" s="20"/>
      <c r="DI218" s="20"/>
      <c r="DJ218" s="20"/>
      <c r="DK218" s="20"/>
      <c r="DL218" s="20"/>
      <c r="DM218" s="20"/>
      <c r="DN218" s="20"/>
      <c r="DO218" s="20"/>
      <c r="DP218" s="20"/>
      <c r="DQ218" s="20"/>
      <c r="DR218" s="20"/>
      <c r="DS218" s="20"/>
      <c r="DT218" s="20"/>
      <c r="DU218" s="20"/>
      <c r="DV218" s="20"/>
      <c r="DW218" s="20"/>
      <c r="DX218" s="17"/>
      <c r="DY218" s="17"/>
      <c r="DZ218" s="17"/>
      <c r="EA218" s="17"/>
      <c r="EB218" s="17"/>
      <c r="EC218" s="17"/>
      <c r="ED218" s="17"/>
      <c r="EE218" s="17"/>
      <c r="EF218" s="17"/>
      <c r="EG218" s="17"/>
      <c r="EH218" s="17"/>
      <c r="EI218" s="17"/>
      <c r="EJ218" s="17"/>
      <c r="EK218" s="17"/>
      <c r="EL218" s="17"/>
      <c r="EM218" s="17"/>
      <c r="EN218" s="17"/>
      <c r="EO218" s="17"/>
      <c r="EP218" s="17"/>
      <c r="EQ218" s="17"/>
      <c r="ER218" s="17"/>
      <c r="ES218" s="17"/>
      <c r="ET218" s="17"/>
      <c r="EU218" s="17"/>
      <c r="EV218" s="17"/>
      <c r="EW218" s="17"/>
      <c r="EX218" s="17"/>
      <c r="EY218" s="17"/>
      <c r="EZ218" s="102"/>
      <c r="FA218" s="102"/>
      <c r="FB218" s="17"/>
      <c r="FC218" s="17"/>
      <c r="FD218" s="17"/>
      <c r="FE218" s="17"/>
      <c r="FF218" s="17"/>
      <c r="FG218" s="17"/>
      <c r="FH218" s="17"/>
      <c r="FI218" s="17"/>
      <c r="FJ218" s="17"/>
      <c r="FK218" s="17"/>
      <c r="FL218" s="17"/>
      <c r="FM218" s="17"/>
      <c r="FN218" s="17"/>
      <c r="FO218" s="17"/>
      <c r="FP218" s="17"/>
      <c r="FQ218" s="17"/>
      <c r="FR218" s="17"/>
      <c r="FS218" s="17"/>
      <c r="FT218" s="17"/>
      <c r="FU218" s="17"/>
      <c r="FV218" s="17"/>
      <c r="FW218" s="17"/>
      <c r="FX218" s="17"/>
      <c r="FY218" s="17"/>
      <c r="FZ218" s="17"/>
      <c r="GA218" s="17"/>
      <c r="GB218" s="17"/>
      <c r="GC218" s="17"/>
      <c r="GD218" s="17"/>
      <c r="GE218" s="17"/>
      <c r="GF218" s="17"/>
      <c r="GG218" s="17"/>
      <c r="GH218" s="17"/>
      <c r="GI218" s="17"/>
      <c r="GJ218" s="17"/>
      <c r="GK218" s="17"/>
      <c r="GL218" s="17"/>
      <c r="GM218" s="17"/>
      <c r="GN218" s="17"/>
      <c r="GO218" s="17"/>
      <c r="GP218" s="17"/>
      <c r="GQ218" s="17"/>
      <c r="GR218" s="17"/>
      <c r="GS218" s="17"/>
      <c r="GT218" s="17"/>
      <c r="GU218" s="17"/>
      <c r="GV218" s="17"/>
      <c r="GW218" s="17"/>
      <c r="GX218" s="17"/>
      <c r="GY218" s="17"/>
      <c r="GZ218" s="102"/>
    </row>
    <row r="219" spans="1:208" ht="12.75" customHeight="1">
      <c r="A219" s="102"/>
      <c r="B219" s="20"/>
      <c r="C219" s="20"/>
      <c r="D219" s="20"/>
      <c r="E219" s="20"/>
      <c r="F219" s="20"/>
      <c r="G219" s="20"/>
      <c r="H219" s="20"/>
      <c r="I219" s="20"/>
      <c r="J219" s="20"/>
      <c r="K219" s="20"/>
      <c r="L219" s="20"/>
      <c r="M219" s="20"/>
      <c r="N219" s="20"/>
      <c r="O219" s="20"/>
      <c r="P219" s="20"/>
      <c r="Q219" s="20"/>
      <c r="R219" s="20"/>
      <c r="S219" s="20"/>
      <c r="T219" s="20"/>
      <c r="U219" s="20"/>
      <c r="V219" s="20"/>
      <c r="W219" s="20"/>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02"/>
      <c r="BA219" s="102"/>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02"/>
      <c r="DA219" s="102"/>
      <c r="DB219" s="20"/>
      <c r="DC219" s="20"/>
      <c r="DD219" s="20"/>
      <c r="DE219" s="20"/>
      <c r="DF219" s="20"/>
      <c r="DG219" s="20"/>
      <c r="DH219" s="20"/>
      <c r="DI219" s="20"/>
      <c r="DJ219" s="20"/>
      <c r="DK219" s="20"/>
      <c r="DL219" s="20"/>
      <c r="DM219" s="20"/>
      <c r="DN219" s="20"/>
      <c r="DO219" s="20"/>
      <c r="DP219" s="20"/>
      <c r="DQ219" s="20"/>
      <c r="DR219" s="20"/>
      <c r="DS219" s="20"/>
      <c r="DT219" s="20"/>
      <c r="DU219" s="20"/>
      <c r="DV219" s="20"/>
      <c r="DW219" s="20"/>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ET219" s="17"/>
      <c r="EU219" s="17"/>
      <c r="EV219" s="17"/>
      <c r="EW219" s="17"/>
      <c r="EX219" s="17"/>
      <c r="EY219" s="17"/>
      <c r="EZ219" s="102"/>
      <c r="FA219" s="102"/>
      <c r="FB219" s="17"/>
      <c r="FC219" s="17"/>
      <c r="FD219" s="17"/>
      <c r="FE219" s="17"/>
      <c r="FF219" s="17"/>
      <c r="FG219" s="17"/>
      <c r="FH219" s="17"/>
      <c r="FI219" s="17"/>
      <c r="FJ219" s="17"/>
      <c r="FK219" s="17"/>
      <c r="FL219" s="17"/>
      <c r="FM219" s="17"/>
      <c r="FN219" s="17"/>
      <c r="FO219" s="17"/>
      <c r="FP219" s="17"/>
      <c r="FQ219" s="17"/>
      <c r="FR219" s="17"/>
      <c r="FS219" s="17"/>
      <c r="FT219" s="17"/>
      <c r="FU219" s="17"/>
      <c r="FV219" s="17"/>
      <c r="FW219" s="17"/>
      <c r="FX219" s="17"/>
      <c r="FY219" s="17"/>
      <c r="FZ219" s="17"/>
      <c r="GA219" s="17"/>
      <c r="GB219" s="17"/>
      <c r="GC219" s="17"/>
      <c r="GD219" s="17"/>
      <c r="GE219" s="17"/>
      <c r="GF219" s="17"/>
      <c r="GG219" s="17"/>
      <c r="GH219" s="17"/>
      <c r="GI219" s="17"/>
      <c r="GJ219" s="17"/>
      <c r="GK219" s="17"/>
      <c r="GL219" s="17"/>
      <c r="GM219" s="17"/>
      <c r="GN219" s="17"/>
      <c r="GO219" s="17"/>
      <c r="GP219" s="17"/>
      <c r="GQ219" s="17"/>
      <c r="GR219" s="17"/>
      <c r="GS219" s="17"/>
      <c r="GT219" s="17"/>
      <c r="GU219" s="17"/>
      <c r="GV219" s="17"/>
      <c r="GW219" s="17"/>
      <c r="GX219" s="17"/>
      <c r="GY219" s="17"/>
      <c r="GZ219" s="102"/>
    </row>
    <row r="220" spans="1:208" ht="12.75" customHeight="1">
      <c r="A220" s="102"/>
      <c r="B220" s="20"/>
      <c r="C220" s="20"/>
      <c r="D220" s="20"/>
      <c r="E220" s="20"/>
      <c r="F220" s="20"/>
      <c r="G220" s="20"/>
      <c r="H220" s="20"/>
      <c r="I220" s="20"/>
      <c r="J220" s="20"/>
      <c r="K220" s="20"/>
      <c r="L220" s="20"/>
      <c r="M220" s="20"/>
      <c r="N220" s="20"/>
      <c r="O220" s="20"/>
      <c r="P220" s="20"/>
      <c r="Q220" s="20"/>
      <c r="R220" s="20"/>
      <c r="S220" s="20"/>
      <c r="T220" s="20"/>
      <c r="U220" s="20"/>
      <c r="V220" s="20"/>
      <c r="W220" s="20"/>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02"/>
      <c r="BA220" s="102"/>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02"/>
      <c r="DA220" s="102"/>
      <c r="DB220" s="20"/>
      <c r="DC220" s="20"/>
      <c r="DD220" s="20"/>
      <c r="DE220" s="20"/>
      <c r="DF220" s="20"/>
      <c r="DG220" s="20"/>
      <c r="DH220" s="20"/>
      <c r="DI220" s="20"/>
      <c r="DJ220" s="20"/>
      <c r="DK220" s="20"/>
      <c r="DL220" s="20"/>
      <c r="DM220" s="20"/>
      <c r="DN220" s="20"/>
      <c r="DO220" s="20"/>
      <c r="DP220" s="20"/>
      <c r="DQ220" s="20"/>
      <c r="DR220" s="20"/>
      <c r="DS220" s="20"/>
      <c r="DT220" s="20"/>
      <c r="DU220" s="20"/>
      <c r="DV220" s="20"/>
      <c r="DW220" s="20"/>
      <c r="DX220" s="17"/>
      <c r="DY220" s="17"/>
      <c r="DZ220" s="17"/>
      <c r="EA220" s="17"/>
      <c r="EB220" s="17"/>
      <c r="EC220" s="17"/>
      <c r="ED220" s="17"/>
      <c r="EE220" s="17"/>
      <c r="EF220" s="17"/>
      <c r="EG220" s="17"/>
      <c r="EH220" s="17"/>
      <c r="EI220" s="17"/>
      <c r="EJ220" s="17"/>
      <c r="EK220" s="17"/>
      <c r="EL220" s="17"/>
      <c r="EM220" s="17"/>
      <c r="EN220" s="17"/>
      <c r="EO220" s="17"/>
      <c r="EP220" s="17"/>
      <c r="EQ220" s="17"/>
      <c r="ER220" s="17"/>
      <c r="ES220" s="17"/>
      <c r="ET220" s="17"/>
      <c r="EU220" s="17"/>
      <c r="EV220" s="17"/>
      <c r="EW220" s="17"/>
      <c r="EX220" s="17"/>
      <c r="EY220" s="17"/>
      <c r="EZ220" s="102"/>
      <c r="FA220" s="102"/>
      <c r="FB220" s="17"/>
      <c r="FC220" s="17"/>
      <c r="FD220" s="17"/>
      <c r="FE220" s="17"/>
      <c r="FF220" s="17"/>
      <c r="FG220" s="17"/>
      <c r="FH220" s="17"/>
      <c r="FI220" s="17"/>
      <c r="FJ220" s="17"/>
      <c r="FK220" s="17"/>
      <c r="FL220" s="17"/>
      <c r="FM220" s="17"/>
      <c r="FN220" s="17"/>
      <c r="FO220" s="17"/>
      <c r="FP220" s="17"/>
      <c r="FQ220" s="17"/>
      <c r="FR220" s="17"/>
      <c r="FS220" s="17"/>
      <c r="FT220" s="17"/>
      <c r="FU220" s="17"/>
      <c r="FV220" s="17"/>
      <c r="FW220" s="17"/>
      <c r="FX220" s="17"/>
      <c r="FY220" s="17"/>
      <c r="FZ220" s="17"/>
      <c r="GA220" s="17"/>
      <c r="GB220" s="17"/>
      <c r="GC220" s="17"/>
      <c r="GD220" s="17"/>
      <c r="GE220" s="17"/>
      <c r="GF220" s="17"/>
      <c r="GG220" s="17"/>
      <c r="GH220" s="17"/>
      <c r="GI220" s="17"/>
      <c r="GJ220" s="17"/>
      <c r="GK220" s="17"/>
      <c r="GL220" s="17"/>
      <c r="GM220" s="17"/>
      <c r="GN220" s="17"/>
      <c r="GO220" s="17"/>
      <c r="GP220" s="17"/>
      <c r="GQ220" s="17"/>
      <c r="GR220" s="17"/>
      <c r="GS220" s="17"/>
      <c r="GT220" s="17"/>
      <c r="GU220" s="17"/>
      <c r="GV220" s="17"/>
      <c r="GW220" s="17"/>
      <c r="GX220" s="17"/>
      <c r="GY220" s="17"/>
      <c r="GZ220" s="102"/>
    </row>
    <row r="221" spans="1:208" ht="12.75" customHeight="1">
      <c r="A221" s="102"/>
      <c r="B221" s="20"/>
      <c r="C221" s="20"/>
      <c r="D221" s="20"/>
      <c r="E221" s="20"/>
      <c r="F221" s="20"/>
      <c r="G221" s="20"/>
      <c r="H221" s="20"/>
      <c r="I221" s="20"/>
      <c r="J221" s="20"/>
      <c r="K221" s="20"/>
      <c r="L221" s="20"/>
      <c r="M221" s="20"/>
      <c r="N221" s="20"/>
      <c r="O221" s="20"/>
      <c r="P221" s="20"/>
      <c r="Q221" s="20"/>
      <c r="R221" s="20"/>
      <c r="S221" s="20"/>
      <c r="T221" s="20"/>
      <c r="U221" s="20"/>
      <c r="V221" s="20"/>
      <c r="W221" s="20"/>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02"/>
      <c r="BA221" s="102"/>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02"/>
      <c r="DA221" s="102"/>
      <c r="DB221" s="20"/>
      <c r="DC221" s="20"/>
      <c r="DD221" s="20"/>
      <c r="DE221" s="20"/>
      <c r="DF221" s="20"/>
      <c r="DG221" s="20"/>
      <c r="DH221" s="20"/>
      <c r="DI221" s="20"/>
      <c r="DJ221" s="20"/>
      <c r="DK221" s="20"/>
      <c r="DL221" s="20"/>
      <c r="DM221" s="20"/>
      <c r="DN221" s="20"/>
      <c r="DO221" s="20"/>
      <c r="DP221" s="20"/>
      <c r="DQ221" s="20"/>
      <c r="DR221" s="20"/>
      <c r="DS221" s="20"/>
      <c r="DT221" s="20"/>
      <c r="DU221" s="20"/>
      <c r="DV221" s="20"/>
      <c r="DW221" s="20"/>
      <c r="DX221" s="17"/>
      <c r="DY221" s="17"/>
      <c r="DZ221" s="17"/>
      <c r="EA221" s="17"/>
      <c r="EB221" s="17"/>
      <c r="EC221" s="17"/>
      <c r="ED221" s="17"/>
      <c r="EE221" s="17"/>
      <c r="EF221" s="17"/>
      <c r="EG221" s="17"/>
      <c r="EH221" s="17"/>
      <c r="EI221" s="17"/>
      <c r="EJ221" s="17"/>
      <c r="EK221" s="17"/>
      <c r="EL221" s="17"/>
      <c r="EM221" s="17"/>
      <c r="EN221" s="17"/>
      <c r="EO221" s="17"/>
      <c r="EP221" s="17"/>
      <c r="EQ221" s="17"/>
      <c r="ER221" s="17"/>
      <c r="ES221" s="17"/>
      <c r="ET221" s="17"/>
      <c r="EU221" s="17"/>
      <c r="EV221" s="17"/>
      <c r="EW221" s="17"/>
      <c r="EX221" s="17"/>
      <c r="EY221" s="17"/>
      <c r="EZ221" s="102"/>
      <c r="FA221" s="102"/>
      <c r="FB221" s="17"/>
      <c r="FC221" s="17"/>
      <c r="FD221" s="17"/>
      <c r="FE221" s="17"/>
      <c r="FF221" s="17"/>
      <c r="FG221" s="17"/>
      <c r="FH221" s="17"/>
      <c r="FI221" s="17"/>
      <c r="FJ221" s="17"/>
      <c r="FK221" s="17"/>
      <c r="FL221" s="17"/>
      <c r="FM221" s="17"/>
      <c r="FN221" s="17"/>
      <c r="FO221" s="17"/>
      <c r="FP221" s="17"/>
      <c r="FQ221" s="17"/>
      <c r="FR221" s="17"/>
      <c r="FS221" s="17"/>
      <c r="FT221" s="17"/>
      <c r="FU221" s="17"/>
      <c r="FV221" s="17"/>
      <c r="FW221" s="17"/>
      <c r="FX221" s="17"/>
      <c r="FY221" s="17"/>
      <c r="FZ221" s="17"/>
      <c r="GA221" s="17"/>
      <c r="GB221" s="17"/>
      <c r="GC221" s="17"/>
      <c r="GD221" s="17"/>
      <c r="GE221" s="17"/>
      <c r="GF221" s="17"/>
      <c r="GG221" s="17"/>
      <c r="GH221" s="17"/>
      <c r="GI221" s="17"/>
      <c r="GJ221" s="17"/>
      <c r="GK221" s="17"/>
      <c r="GL221" s="17"/>
      <c r="GM221" s="17"/>
      <c r="GN221" s="17"/>
      <c r="GO221" s="17"/>
      <c r="GP221" s="17"/>
      <c r="GQ221" s="17"/>
      <c r="GR221" s="17"/>
      <c r="GS221" s="17"/>
      <c r="GT221" s="17"/>
      <c r="GU221" s="17"/>
      <c r="GV221" s="17"/>
      <c r="GW221" s="17"/>
      <c r="GX221" s="17"/>
      <c r="GY221" s="17"/>
      <c r="GZ221" s="102"/>
    </row>
    <row r="222" spans="1:208" ht="12.75" customHeight="1">
      <c r="A222" s="102"/>
      <c r="B222" s="20"/>
      <c r="C222" s="20"/>
      <c r="D222" s="20"/>
      <c r="E222" s="20"/>
      <c r="F222" s="20"/>
      <c r="G222" s="20"/>
      <c r="H222" s="20"/>
      <c r="I222" s="20"/>
      <c r="J222" s="20"/>
      <c r="K222" s="20"/>
      <c r="L222" s="20"/>
      <c r="M222" s="20"/>
      <c r="N222" s="20"/>
      <c r="O222" s="20"/>
      <c r="P222" s="20"/>
      <c r="Q222" s="20"/>
      <c r="R222" s="20"/>
      <c r="S222" s="20"/>
      <c r="T222" s="20"/>
      <c r="U222" s="20"/>
      <c r="V222" s="20"/>
      <c r="W222" s="20"/>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02"/>
      <c r="BA222" s="102"/>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02"/>
      <c r="DA222" s="102"/>
      <c r="DB222" s="20"/>
      <c r="DC222" s="20"/>
      <c r="DD222" s="20"/>
      <c r="DE222" s="20"/>
      <c r="DF222" s="20"/>
      <c r="DG222" s="20"/>
      <c r="DH222" s="20"/>
      <c r="DI222" s="20"/>
      <c r="DJ222" s="20"/>
      <c r="DK222" s="20"/>
      <c r="DL222" s="20"/>
      <c r="DM222" s="20"/>
      <c r="DN222" s="20"/>
      <c r="DO222" s="20"/>
      <c r="DP222" s="20"/>
      <c r="DQ222" s="20"/>
      <c r="DR222" s="20"/>
      <c r="DS222" s="20"/>
      <c r="DT222" s="20"/>
      <c r="DU222" s="20"/>
      <c r="DV222" s="20"/>
      <c r="DW222" s="20"/>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c r="EU222" s="17"/>
      <c r="EV222" s="17"/>
      <c r="EW222" s="17"/>
      <c r="EX222" s="17"/>
      <c r="EY222" s="17"/>
      <c r="EZ222" s="102"/>
      <c r="FA222" s="102"/>
      <c r="FB222" s="17"/>
      <c r="FC222" s="17"/>
      <c r="FD222" s="17"/>
      <c r="FE222" s="17"/>
      <c r="FF222" s="17"/>
      <c r="FG222" s="17"/>
      <c r="FH222" s="17"/>
      <c r="FI222" s="17"/>
      <c r="FJ222" s="17"/>
      <c r="FK222" s="17"/>
      <c r="FL222" s="17"/>
      <c r="FM222" s="17"/>
      <c r="FN222" s="17"/>
      <c r="FO222" s="17"/>
      <c r="FP222" s="17"/>
      <c r="FQ222" s="17"/>
      <c r="FR222" s="17"/>
      <c r="FS222" s="17"/>
      <c r="FT222" s="17"/>
      <c r="FU222" s="17"/>
      <c r="FV222" s="17"/>
      <c r="FW222" s="17"/>
      <c r="FX222" s="17"/>
      <c r="FY222" s="17"/>
      <c r="FZ222" s="17"/>
      <c r="GA222" s="17"/>
      <c r="GB222" s="17"/>
      <c r="GC222" s="17"/>
      <c r="GD222" s="17"/>
      <c r="GE222" s="17"/>
      <c r="GF222" s="17"/>
      <c r="GG222" s="17"/>
      <c r="GH222" s="17"/>
      <c r="GI222" s="17"/>
      <c r="GJ222" s="17"/>
      <c r="GK222" s="17"/>
      <c r="GL222" s="17"/>
      <c r="GM222" s="17"/>
      <c r="GN222" s="17"/>
      <c r="GO222" s="17"/>
      <c r="GP222" s="17"/>
      <c r="GQ222" s="17"/>
      <c r="GR222" s="17"/>
      <c r="GS222" s="17"/>
      <c r="GT222" s="17"/>
      <c r="GU222" s="17"/>
      <c r="GV222" s="17"/>
      <c r="GW222" s="17"/>
      <c r="GX222" s="17"/>
      <c r="GY222" s="17"/>
      <c r="GZ222" s="102"/>
    </row>
    <row r="223" spans="1:208" ht="12.75" customHeight="1">
      <c r="A223" s="102"/>
      <c r="B223" s="20"/>
      <c r="C223" s="20"/>
      <c r="D223" s="20"/>
      <c r="E223" s="20"/>
      <c r="F223" s="20"/>
      <c r="G223" s="20"/>
      <c r="H223" s="20"/>
      <c r="I223" s="20"/>
      <c r="J223" s="20"/>
      <c r="K223" s="20"/>
      <c r="L223" s="20"/>
      <c r="M223" s="20"/>
      <c r="N223" s="20"/>
      <c r="O223" s="20"/>
      <c r="P223" s="20"/>
      <c r="Q223" s="20"/>
      <c r="R223" s="20"/>
      <c r="S223" s="20"/>
      <c r="T223" s="20"/>
      <c r="U223" s="20"/>
      <c r="V223" s="20"/>
      <c r="W223" s="20"/>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02"/>
      <c r="BA223" s="102"/>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02"/>
      <c r="DA223" s="102"/>
      <c r="DB223" s="20"/>
      <c r="DC223" s="20"/>
      <c r="DD223" s="20"/>
      <c r="DE223" s="20"/>
      <c r="DF223" s="20"/>
      <c r="DG223" s="20"/>
      <c r="DH223" s="20"/>
      <c r="DI223" s="20"/>
      <c r="DJ223" s="20"/>
      <c r="DK223" s="20"/>
      <c r="DL223" s="20"/>
      <c r="DM223" s="20"/>
      <c r="DN223" s="20"/>
      <c r="DO223" s="20"/>
      <c r="DP223" s="20"/>
      <c r="DQ223" s="20"/>
      <c r="DR223" s="20"/>
      <c r="DS223" s="20"/>
      <c r="DT223" s="20"/>
      <c r="DU223" s="20"/>
      <c r="DV223" s="20"/>
      <c r="DW223" s="20"/>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c r="EU223" s="17"/>
      <c r="EV223" s="17"/>
      <c r="EW223" s="17"/>
      <c r="EX223" s="17"/>
      <c r="EY223" s="17"/>
      <c r="EZ223" s="102"/>
      <c r="FA223" s="102"/>
      <c r="FB223" s="17"/>
      <c r="FC223" s="17"/>
      <c r="FD223" s="17"/>
      <c r="FE223" s="17"/>
      <c r="FF223" s="17"/>
      <c r="FG223" s="17"/>
      <c r="FH223" s="17"/>
      <c r="FI223" s="17"/>
      <c r="FJ223" s="17"/>
      <c r="FK223" s="17"/>
      <c r="FL223" s="17"/>
      <c r="FM223" s="17"/>
      <c r="FN223" s="17"/>
      <c r="FO223" s="17"/>
      <c r="FP223" s="17"/>
      <c r="FQ223" s="17"/>
      <c r="FR223" s="17"/>
      <c r="FS223" s="17"/>
      <c r="FT223" s="17"/>
      <c r="FU223" s="17"/>
      <c r="FV223" s="17"/>
      <c r="FW223" s="17"/>
      <c r="FX223" s="17"/>
      <c r="FY223" s="17"/>
      <c r="FZ223" s="17"/>
      <c r="GA223" s="17"/>
      <c r="GB223" s="17"/>
      <c r="GC223" s="17"/>
      <c r="GD223" s="17"/>
      <c r="GE223" s="17"/>
      <c r="GF223" s="17"/>
      <c r="GG223" s="17"/>
      <c r="GH223" s="17"/>
      <c r="GI223" s="17"/>
      <c r="GJ223" s="17"/>
      <c r="GK223" s="17"/>
      <c r="GL223" s="17"/>
      <c r="GM223" s="17"/>
      <c r="GN223" s="17"/>
      <c r="GO223" s="17"/>
      <c r="GP223" s="17"/>
      <c r="GQ223" s="17"/>
      <c r="GR223" s="17"/>
      <c r="GS223" s="17"/>
      <c r="GT223" s="17"/>
      <c r="GU223" s="17"/>
      <c r="GV223" s="17"/>
      <c r="GW223" s="17"/>
      <c r="GX223" s="17"/>
      <c r="GY223" s="17"/>
      <c r="GZ223" s="102"/>
    </row>
    <row r="224" spans="1:208" ht="12.75" customHeight="1">
      <c r="A224" s="102"/>
      <c r="B224" s="20"/>
      <c r="C224" s="20"/>
      <c r="D224" s="20"/>
      <c r="E224" s="20"/>
      <c r="F224" s="20"/>
      <c r="G224" s="20"/>
      <c r="H224" s="20"/>
      <c r="I224" s="20"/>
      <c r="J224" s="20"/>
      <c r="K224" s="20"/>
      <c r="L224" s="20"/>
      <c r="M224" s="20"/>
      <c r="N224" s="20"/>
      <c r="O224" s="20"/>
      <c r="P224" s="20"/>
      <c r="Q224" s="20"/>
      <c r="R224" s="20"/>
      <c r="S224" s="20"/>
      <c r="T224" s="20"/>
      <c r="U224" s="20"/>
      <c r="V224" s="20"/>
      <c r="W224" s="20"/>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02"/>
      <c r="BA224" s="102"/>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02"/>
      <c r="DA224" s="102"/>
      <c r="DB224" s="20"/>
      <c r="DC224" s="20"/>
      <c r="DD224" s="20"/>
      <c r="DE224" s="20"/>
      <c r="DF224" s="20"/>
      <c r="DG224" s="20"/>
      <c r="DH224" s="20"/>
      <c r="DI224" s="20"/>
      <c r="DJ224" s="20"/>
      <c r="DK224" s="20"/>
      <c r="DL224" s="20"/>
      <c r="DM224" s="20"/>
      <c r="DN224" s="20"/>
      <c r="DO224" s="20"/>
      <c r="DP224" s="20"/>
      <c r="DQ224" s="20"/>
      <c r="DR224" s="20"/>
      <c r="DS224" s="20"/>
      <c r="DT224" s="20"/>
      <c r="DU224" s="20"/>
      <c r="DV224" s="20"/>
      <c r="DW224" s="20"/>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02"/>
      <c r="FA224" s="102"/>
      <c r="FB224" s="17"/>
      <c r="FC224" s="17"/>
      <c r="FD224" s="17"/>
      <c r="FE224" s="17"/>
      <c r="FF224" s="17"/>
      <c r="FG224" s="17"/>
      <c r="FH224" s="17"/>
      <c r="FI224" s="17"/>
      <c r="FJ224" s="17"/>
      <c r="FK224" s="17"/>
      <c r="FL224" s="17"/>
      <c r="FM224" s="17"/>
      <c r="FN224" s="17"/>
      <c r="FO224" s="17"/>
      <c r="FP224" s="17"/>
      <c r="FQ224" s="17"/>
      <c r="FR224" s="17"/>
      <c r="FS224" s="17"/>
      <c r="FT224" s="17"/>
      <c r="FU224" s="17"/>
      <c r="FV224" s="17"/>
      <c r="FW224" s="17"/>
      <c r="FX224" s="17"/>
      <c r="FY224" s="17"/>
      <c r="FZ224" s="17"/>
      <c r="GA224" s="17"/>
      <c r="GB224" s="17"/>
      <c r="GC224" s="17"/>
      <c r="GD224" s="17"/>
      <c r="GE224" s="17"/>
      <c r="GF224" s="17"/>
      <c r="GG224" s="17"/>
      <c r="GH224" s="17"/>
      <c r="GI224" s="17"/>
      <c r="GJ224" s="17"/>
      <c r="GK224" s="17"/>
      <c r="GL224" s="17"/>
      <c r="GM224" s="17"/>
      <c r="GN224" s="17"/>
      <c r="GO224" s="17"/>
      <c r="GP224" s="17"/>
      <c r="GQ224" s="17"/>
      <c r="GR224" s="17"/>
      <c r="GS224" s="17"/>
      <c r="GT224" s="17"/>
      <c r="GU224" s="17"/>
      <c r="GV224" s="17"/>
      <c r="GW224" s="17"/>
      <c r="GX224" s="17"/>
      <c r="GY224" s="17"/>
      <c r="GZ224" s="102"/>
    </row>
    <row r="225" spans="1:208" ht="12.75" customHeight="1">
      <c r="A225" s="102"/>
      <c r="B225" s="20"/>
      <c r="C225" s="20"/>
      <c r="D225" s="20"/>
      <c r="E225" s="20"/>
      <c r="F225" s="20"/>
      <c r="G225" s="20"/>
      <c r="H225" s="20"/>
      <c r="I225" s="20"/>
      <c r="J225" s="20"/>
      <c r="K225" s="20"/>
      <c r="L225" s="20"/>
      <c r="M225" s="20"/>
      <c r="N225" s="20"/>
      <c r="O225" s="20"/>
      <c r="P225" s="20"/>
      <c r="Q225" s="20"/>
      <c r="R225" s="20"/>
      <c r="S225" s="20"/>
      <c r="T225" s="20"/>
      <c r="U225" s="20"/>
      <c r="V225" s="20"/>
      <c r="W225" s="20"/>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02"/>
      <c r="BA225" s="102"/>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02"/>
      <c r="DA225" s="102"/>
      <c r="DB225" s="20"/>
      <c r="DC225" s="20"/>
      <c r="DD225" s="20"/>
      <c r="DE225" s="20"/>
      <c r="DF225" s="20"/>
      <c r="DG225" s="20"/>
      <c r="DH225" s="20"/>
      <c r="DI225" s="20"/>
      <c r="DJ225" s="20"/>
      <c r="DK225" s="20"/>
      <c r="DL225" s="20"/>
      <c r="DM225" s="20"/>
      <c r="DN225" s="20"/>
      <c r="DO225" s="20"/>
      <c r="DP225" s="20"/>
      <c r="DQ225" s="20"/>
      <c r="DR225" s="20"/>
      <c r="DS225" s="20"/>
      <c r="DT225" s="20"/>
      <c r="DU225" s="20"/>
      <c r="DV225" s="20"/>
      <c r="DW225" s="20"/>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c r="EU225" s="17"/>
      <c r="EV225" s="17"/>
      <c r="EW225" s="17"/>
      <c r="EX225" s="17"/>
      <c r="EY225" s="17"/>
      <c r="EZ225" s="102"/>
      <c r="FA225" s="102"/>
      <c r="FB225" s="17"/>
      <c r="FC225" s="17"/>
      <c r="FD225" s="17"/>
      <c r="FE225" s="17"/>
      <c r="FF225" s="17"/>
      <c r="FG225" s="17"/>
      <c r="FH225" s="17"/>
      <c r="FI225" s="17"/>
      <c r="FJ225" s="17"/>
      <c r="FK225" s="17"/>
      <c r="FL225" s="17"/>
      <c r="FM225" s="17"/>
      <c r="FN225" s="17"/>
      <c r="FO225" s="17"/>
      <c r="FP225" s="17"/>
      <c r="FQ225" s="17"/>
      <c r="FR225" s="17"/>
      <c r="FS225" s="17"/>
      <c r="FT225" s="17"/>
      <c r="FU225" s="17"/>
      <c r="FV225" s="17"/>
      <c r="FW225" s="17"/>
      <c r="FX225" s="17"/>
      <c r="FY225" s="17"/>
      <c r="FZ225" s="17"/>
      <c r="GA225" s="17"/>
      <c r="GB225" s="17"/>
      <c r="GC225" s="17"/>
      <c r="GD225" s="17"/>
      <c r="GE225" s="17"/>
      <c r="GF225" s="17"/>
      <c r="GG225" s="17"/>
      <c r="GH225" s="17"/>
      <c r="GI225" s="17"/>
      <c r="GJ225" s="17"/>
      <c r="GK225" s="17"/>
      <c r="GL225" s="17"/>
      <c r="GM225" s="17"/>
      <c r="GN225" s="17"/>
      <c r="GO225" s="17"/>
      <c r="GP225" s="17"/>
      <c r="GQ225" s="17"/>
      <c r="GR225" s="17"/>
      <c r="GS225" s="17"/>
      <c r="GT225" s="17"/>
      <c r="GU225" s="17"/>
      <c r="GV225" s="17"/>
      <c r="GW225" s="17"/>
      <c r="GX225" s="17"/>
      <c r="GY225" s="17"/>
      <c r="GZ225" s="102"/>
    </row>
    <row r="226" spans="1:208" ht="12.75" customHeight="1">
      <c r="A226" s="102"/>
      <c r="B226" s="20"/>
      <c r="C226" s="20"/>
      <c r="D226" s="20"/>
      <c r="E226" s="20"/>
      <c r="F226" s="20"/>
      <c r="G226" s="20"/>
      <c r="H226" s="20"/>
      <c r="I226" s="20"/>
      <c r="J226" s="20"/>
      <c r="K226" s="20"/>
      <c r="L226" s="20"/>
      <c r="M226" s="20"/>
      <c r="N226" s="20"/>
      <c r="O226" s="20"/>
      <c r="P226" s="20"/>
      <c r="Q226" s="20"/>
      <c r="R226" s="20"/>
      <c r="S226" s="20"/>
      <c r="T226" s="20"/>
      <c r="U226" s="20"/>
      <c r="V226" s="20"/>
      <c r="W226" s="20"/>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02"/>
      <c r="BA226" s="102"/>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02"/>
      <c r="DA226" s="102"/>
      <c r="DB226" s="20"/>
      <c r="DC226" s="20"/>
      <c r="DD226" s="20"/>
      <c r="DE226" s="20"/>
      <c r="DF226" s="20"/>
      <c r="DG226" s="20"/>
      <c r="DH226" s="20"/>
      <c r="DI226" s="20"/>
      <c r="DJ226" s="20"/>
      <c r="DK226" s="20"/>
      <c r="DL226" s="20"/>
      <c r="DM226" s="20"/>
      <c r="DN226" s="20"/>
      <c r="DO226" s="20"/>
      <c r="DP226" s="20"/>
      <c r="DQ226" s="20"/>
      <c r="DR226" s="20"/>
      <c r="DS226" s="20"/>
      <c r="DT226" s="20"/>
      <c r="DU226" s="20"/>
      <c r="DV226" s="20"/>
      <c r="DW226" s="20"/>
      <c r="DX226" s="17"/>
      <c r="DY226" s="17"/>
      <c r="DZ226" s="17"/>
      <c r="EA226" s="17"/>
      <c r="EB226" s="17"/>
      <c r="EC226" s="17"/>
      <c r="ED226" s="17"/>
      <c r="EE226" s="17"/>
      <c r="EF226" s="17"/>
      <c r="EG226" s="17"/>
      <c r="EH226" s="17"/>
      <c r="EI226" s="17"/>
      <c r="EJ226" s="17"/>
      <c r="EK226" s="17"/>
      <c r="EL226" s="17"/>
      <c r="EM226" s="17"/>
      <c r="EN226" s="17"/>
      <c r="EO226" s="17"/>
      <c r="EP226" s="17"/>
      <c r="EQ226" s="17"/>
      <c r="ER226" s="17"/>
      <c r="ES226" s="17"/>
      <c r="ET226" s="17"/>
      <c r="EU226" s="17"/>
      <c r="EV226" s="17"/>
      <c r="EW226" s="17"/>
      <c r="EX226" s="17"/>
      <c r="EY226" s="17"/>
      <c r="EZ226" s="102"/>
      <c r="FA226" s="102"/>
      <c r="FB226" s="17"/>
      <c r="FC226" s="17"/>
      <c r="FD226" s="17"/>
      <c r="FE226" s="17"/>
      <c r="FF226" s="17"/>
      <c r="FG226" s="17"/>
      <c r="FH226" s="17"/>
      <c r="FI226" s="17"/>
      <c r="FJ226" s="17"/>
      <c r="FK226" s="17"/>
      <c r="FL226" s="17"/>
      <c r="FM226" s="17"/>
      <c r="FN226" s="17"/>
      <c r="FO226" s="17"/>
      <c r="FP226" s="17"/>
      <c r="FQ226" s="17"/>
      <c r="FR226" s="17"/>
      <c r="FS226" s="17"/>
      <c r="FT226" s="17"/>
      <c r="FU226" s="17"/>
      <c r="FV226" s="17"/>
      <c r="FW226" s="17"/>
      <c r="FX226" s="17"/>
      <c r="FY226" s="17"/>
      <c r="FZ226" s="17"/>
      <c r="GA226" s="17"/>
      <c r="GB226" s="17"/>
      <c r="GC226" s="17"/>
      <c r="GD226" s="17"/>
      <c r="GE226" s="17"/>
      <c r="GF226" s="17"/>
      <c r="GG226" s="17"/>
      <c r="GH226" s="17"/>
      <c r="GI226" s="17"/>
      <c r="GJ226" s="17"/>
      <c r="GK226" s="17"/>
      <c r="GL226" s="17"/>
      <c r="GM226" s="17"/>
      <c r="GN226" s="17"/>
      <c r="GO226" s="17"/>
      <c r="GP226" s="17"/>
      <c r="GQ226" s="17"/>
      <c r="GR226" s="17"/>
      <c r="GS226" s="17"/>
      <c r="GT226" s="17"/>
      <c r="GU226" s="17"/>
      <c r="GV226" s="17"/>
      <c r="GW226" s="17"/>
      <c r="GX226" s="17"/>
      <c r="GY226" s="17"/>
      <c r="GZ226" s="102"/>
    </row>
    <row r="227" spans="1:208" ht="12.75" customHeight="1">
      <c r="A227" s="102"/>
      <c r="B227" s="20"/>
      <c r="C227" s="20"/>
      <c r="D227" s="20"/>
      <c r="E227" s="20"/>
      <c r="F227" s="20"/>
      <c r="G227" s="20"/>
      <c r="H227" s="20"/>
      <c r="I227" s="20"/>
      <c r="J227" s="20"/>
      <c r="K227" s="20"/>
      <c r="L227" s="20"/>
      <c r="M227" s="20"/>
      <c r="N227" s="20"/>
      <c r="O227" s="20"/>
      <c r="P227" s="20"/>
      <c r="Q227" s="20"/>
      <c r="R227" s="20"/>
      <c r="S227" s="20"/>
      <c r="T227" s="20"/>
      <c r="U227" s="20"/>
      <c r="V227" s="20"/>
      <c r="W227" s="20"/>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02"/>
      <c r="BA227" s="102"/>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02"/>
      <c r="DA227" s="102"/>
      <c r="DB227" s="20"/>
      <c r="DC227" s="20"/>
      <c r="DD227" s="20"/>
      <c r="DE227" s="20"/>
      <c r="DF227" s="20"/>
      <c r="DG227" s="20"/>
      <c r="DH227" s="20"/>
      <c r="DI227" s="20"/>
      <c r="DJ227" s="20"/>
      <c r="DK227" s="20"/>
      <c r="DL227" s="20"/>
      <c r="DM227" s="20"/>
      <c r="DN227" s="20"/>
      <c r="DO227" s="20"/>
      <c r="DP227" s="20"/>
      <c r="DQ227" s="20"/>
      <c r="DR227" s="20"/>
      <c r="DS227" s="20"/>
      <c r="DT227" s="20"/>
      <c r="DU227" s="20"/>
      <c r="DV227" s="20"/>
      <c r="DW227" s="20"/>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02"/>
      <c r="FA227" s="102"/>
      <c r="FB227" s="17"/>
      <c r="FC227" s="17"/>
      <c r="FD227" s="17"/>
      <c r="FE227" s="17"/>
      <c r="FF227" s="17"/>
      <c r="FG227" s="17"/>
      <c r="FH227" s="17"/>
      <c r="FI227" s="17"/>
      <c r="FJ227" s="17"/>
      <c r="FK227" s="17"/>
      <c r="FL227" s="17"/>
      <c r="FM227" s="17"/>
      <c r="FN227" s="17"/>
      <c r="FO227" s="17"/>
      <c r="FP227" s="17"/>
      <c r="FQ227" s="17"/>
      <c r="FR227" s="17"/>
      <c r="FS227" s="17"/>
      <c r="FT227" s="17"/>
      <c r="FU227" s="17"/>
      <c r="FV227" s="17"/>
      <c r="FW227" s="17"/>
      <c r="FX227" s="17"/>
      <c r="FY227" s="17"/>
      <c r="FZ227" s="17"/>
      <c r="GA227" s="17"/>
      <c r="GB227" s="17"/>
      <c r="GC227" s="17"/>
      <c r="GD227" s="17"/>
      <c r="GE227" s="17"/>
      <c r="GF227" s="17"/>
      <c r="GG227" s="17"/>
      <c r="GH227" s="17"/>
      <c r="GI227" s="17"/>
      <c r="GJ227" s="17"/>
      <c r="GK227" s="17"/>
      <c r="GL227" s="17"/>
      <c r="GM227" s="17"/>
      <c r="GN227" s="17"/>
      <c r="GO227" s="17"/>
      <c r="GP227" s="17"/>
      <c r="GQ227" s="17"/>
      <c r="GR227" s="17"/>
      <c r="GS227" s="17"/>
      <c r="GT227" s="17"/>
      <c r="GU227" s="17"/>
      <c r="GV227" s="17"/>
      <c r="GW227" s="17"/>
      <c r="GX227" s="17"/>
      <c r="GY227" s="17"/>
      <c r="GZ227" s="102"/>
    </row>
    <row r="228" spans="1:208" ht="12.75" customHeight="1">
      <c r="A228" s="102"/>
      <c r="B228" s="20"/>
      <c r="C228" s="20"/>
      <c r="D228" s="20"/>
      <c r="E228" s="20"/>
      <c r="F228" s="20"/>
      <c r="G228" s="20"/>
      <c r="H228" s="20"/>
      <c r="I228" s="20"/>
      <c r="J228" s="20"/>
      <c r="K228" s="20"/>
      <c r="L228" s="20"/>
      <c r="M228" s="20"/>
      <c r="N228" s="20"/>
      <c r="O228" s="20"/>
      <c r="P228" s="20"/>
      <c r="Q228" s="20"/>
      <c r="R228" s="20"/>
      <c r="S228" s="20"/>
      <c r="T228" s="20"/>
      <c r="U228" s="20"/>
      <c r="V228" s="20"/>
      <c r="W228" s="20"/>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02"/>
      <c r="BA228" s="102"/>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02"/>
      <c r="DA228" s="102"/>
      <c r="DB228" s="20"/>
      <c r="DC228" s="20"/>
      <c r="DD228" s="20"/>
      <c r="DE228" s="20"/>
      <c r="DF228" s="20"/>
      <c r="DG228" s="20"/>
      <c r="DH228" s="20"/>
      <c r="DI228" s="20"/>
      <c r="DJ228" s="20"/>
      <c r="DK228" s="20"/>
      <c r="DL228" s="20"/>
      <c r="DM228" s="20"/>
      <c r="DN228" s="20"/>
      <c r="DO228" s="20"/>
      <c r="DP228" s="20"/>
      <c r="DQ228" s="20"/>
      <c r="DR228" s="20"/>
      <c r="DS228" s="20"/>
      <c r="DT228" s="20"/>
      <c r="DU228" s="20"/>
      <c r="DV228" s="20"/>
      <c r="DW228" s="20"/>
      <c r="DX228" s="17"/>
      <c r="DY228" s="17"/>
      <c r="DZ228" s="17"/>
      <c r="EA228" s="17"/>
      <c r="EB228" s="17"/>
      <c r="EC228" s="17"/>
      <c r="ED228" s="17"/>
      <c r="EE228" s="17"/>
      <c r="EF228" s="17"/>
      <c r="EG228" s="17"/>
      <c r="EH228" s="17"/>
      <c r="EI228" s="17"/>
      <c r="EJ228" s="17"/>
      <c r="EK228" s="17"/>
      <c r="EL228" s="17"/>
      <c r="EM228" s="17"/>
      <c r="EN228" s="17"/>
      <c r="EO228" s="17"/>
      <c r="EP228" s="17"/>
      <c r="EQ228" s="17"/>
      <c r="ER228" s="17"/>
      <c r="ES228" s="17"/>
      <c r="ET228" s="17"/>
      <c r="EU228" s="17"/>
      <c r="EV228" s="17"/>
      <c r="EW228" s="17"/>
      <c r="EX228" s="17"/>
      <c r="EY228" s="17"/>
      <c r="EZ228" s="102"/>
      <c r="FA228" s="102"/>
      <c r="FB228" s="17"/>
      <c r="FC228" s="17"/>
      <c r="FD228" s="17"/>
      <c r="FE228" s="17"/>
      <c r="FF228" s="17"/>
      <c r="FG228" s="17"/>
      <c r="FH228" s="17"/>
      <c r="FI228" s="17"/>
      <c r="FJ228" s="17"/>
      <c r="FK228" s="17"/>
      <c r="FL228" s="17"/>
      <c r="FM228" s="17"/>
      <c r="FN228" s="17"/>
      <c r="FO228" s="17"/>
      <c r="FP228" s="17"/>
      <c r="FQ228" s="17"/>
      <c r="FR228" s="17"/>
      <c r="FS228" s="17"/>
      <c r="FT228" s="17"/>
      <c r="FU228" s="17"/>
      <c r="FV228" s="17"/>
      <c r="FW228" s="17"/>
      <c r="FX228" s="17"/>
      <c r="FY228" s="17"/>
      <c r="FZ228" s="17"/>
      <c r="GA228" s="17"/>
      <c r="GB228" s="17"/>
      <c r="GC228" s="17"/>
      <c r="GD228" s="17"/>
      <c r="GE228" s="17"/>
      <c r="GF228" s="17"/>
      <c r="GG228" s="17"/>
      <c r="GH228" s="17"/>
      <c r="GI228" s="17"/>
      <c r="GJ228" s="17"/>
      <c r="GK228" s="17"/>
      <c r="GL228" s="17"/>
      <c r="GM228" s="17"/>
      <c r="GN228" s="17"/>
      <c r="GO228" s="17"/>
      <c r="GP228" s="17"/>
      <c r="GQ228" s="17"/>
      <c r="GR228" s="17"/>
      <c r="GS228" s="17"/>
      <c r="GT228" s="17"/>
      <c r="GU228" s="17"/>
      <c r="GV228" s="17"/>
      <c r="GW228" s="17"/>
      <c r="GX228" s="17"/>
      <c r="GY228" s="17"/>
      <c r="GZ228" s="102"/>
    </row>
    <row r="229" spans="1:208" ht="12.75" customHeight="1">
      <c r="A229" s="102"/>
      <c r="B229" s="20"/>
      <c r="C229" s="20"/>
      <c r="D229" s="20"/>
      <c r="E229" s="20"/>
      <c r="F229" s="20"/>
      <c r="G229" s="20"/>
      <c r="H229" s="20"/>
      <c r="I229" s="20"/>
      <c r="J229" s="20"/>
      <c r="K229" s="20"/>
      <c r="L229" s="20"/>
      <c r="M229" s="20"/>
      <c r="N229" s="20"/>
      <c r="O229" s="20"/>
      <c r="P229" s="20"/>
      <c r="Q229" s="20"/>
      <c r="R229" s="20"/>
      <c r="S229" s="20"/>
      <c r="T229" s="20"/>
      <c r="U229" s="20"/>
      <c r="V229" s="20"/>
      <c r="W229" s="20"/>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02"/>
      <c r="BA229" s="102"/>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02"/>
      <c r="DA229" s="102"/>
      <c r="DB229" s="20"/>
      <c r="DC229" s="20"/>
      <c r="DD229" s="20"/>
      <c r="DE229" s="20"/>
      <c r="DF229" s="20"/>
      <c r="DG229" s="20"/>
      <c r="DH229" s="20"/>
      <c r="DI229" s="20"/>
      <c r="DJ229" s="20"/>
      <c r="DK229" s="20"/>
      <c r="DL229" s="20"/>
      <c r="DM229" s="20"/>
      <c r="DN229" s="20"/>
      <c r="DO229" s="20"/>
      <c r="DP229" s="20"/>
      <c r="DQ229" s="20"/>
      <c r="DR229" s="20"/>
      <c r="DS229" s="20"/>
      <c r="DT229" s="20"/>
      <c r="DU229" s="20"/>
      <c r="DV229" s="20"/>
      <c r="DW229" s="20"/>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02"/>
      <c r="FA229" s="102"/>
      <c r="FB229" s="17"/>
      <c r="FC229" s="17"/>
      <c r="FD229" s="17"/>
      <c r="FE229" s="17"/>
      <c r="FF229" s="17"/>
      <c r="FG229" s="17"/>
      <c r="FH229" s="17"/>
      <c r="FI229" s="17"/>
      <c r="FJ229" s="17"/>
      <c r="FK229" s="17"/>
      <c r="FL229" s="17"/>
      <c r="FM229" s="17"/>
      <c r="FN229" s="17"/>
      <c r="FO229" s="17"/>
      <c r="FP229" s="17"/>
      <c r="FQ229" s="17"/>
      <c r="FR229" s="17"/>
      <c r="FS229" s="17"/>
      <c r="FT229" s="17"/>
      <c r="FU229" s="17"/>
      <c r="FV229" s="17"/>
      <c r="FW229" s="17"/>
      <c r="FX229" s="17"/>
      <c r="FY229" s="17"/>
      <c r="FZ229" s="17"/>
      <c r="GA229" s="17"/>
      <c r="GB229" s="17"/>
      <c r="GC229" s="17"/>
      <c r="GD229" s="17"/>
      <c r="GE229" s="17"/>
      <c r="GF229" s="17"/>
      <c r="GG229" s="17"/>
      <c r="GH229" s="17"/>
      <c r="GI229" s="17"/>
      <c r="GJ229" s="17"/>
      <c r="GK229" s="17"/>
      <c r="GL229" s="17"/>
      <c r="GM229" s="17"/>
      <c r="GN229" s="17"/>
      <c r="GO229" s="17"/>
      <c r="GP229" s="17"/>
      <c r="GQ229" s="17"/>
      <c r="GR229" s="17"/>
      <c r="GS229" s="17"/>
      <c r="GT229" s="17"/>
      <c r="GU229" s="17"/>
      <c r="GV229" s="17"/>
      <c r="GW229" s="17"/>
      <c r="GX229" s="17"/>
      <c r="GY229" s="17"/>
      <c r="GZ229" s="102"/>
    </row>
    <row r="230" spans="1:208" ht="12.75" customHeight="1">
      <c r="A230" s="102"/>
      <c r="B230" s="20"/>
      <c r="C230" s="20"/>
      <c r="D230" s="20"/>
      <c r="E230" s="20"/>
      <c r="F230" s="20"/>
      <c r="G230" s="20"/>
      <c r="H230" s="20"/>
      <c r="I230" s="20"/>
      <c r="J230" s="20"/>
      <c r="K230" s="20"/>
      <c r="L230" s="20"/>
      <c r="M230" s="20"/>
      <c r="N230" s="20"/>
      <c r="O230" s="20"/>
      <c r="P230" s="20"/>
      <c r="Q230" s="20"/>
      <c r="R230" s="20"/>
      <c r="S230" s="20"/>
      <c r="T230" s="20"/>
      <c r="U230" s="20"/>
      <c r="V230" s="20"/>
      <c r="W230" s="20"/>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02"/>
      <c r="BA230" s="102"/>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02"/>
      <c r="DA230" s="102"/>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c r="EU230" s="17"/>
      <c r="EV230" s="17"/>
      <c r="EW230" s="17"/>
      <c r="EX230" s="17"/>
      <c r="EY230" s="17"/>
      <c r="EZ230" s="102"/>
      <c r="FA230" s="102"/>
      <c r="FB230" s="17"/>
      <c r="FC230" s="17"/>
      <c r="FD230" s="17"/>
      <c r="FE230" s="17"/>
      <c r="FF230" s="17"/>
      <c r="FG230" s="17"/>
      <c r="FH230" s="17"/>
      <c r="FI230" s="17"/>
      <c r="FJ230" s="17"/>
      <c r="FK230" s="17"/>
      <c r="FL230" s="17"/>
      <c r="FM230" s="17"/>
      <c r="FN230" s="17"/>
      <c r="FO230" s="17"/>
      <c r="FP230" s="17"/>
      <c r="FQ230" s="17"/>
      <c r="FR230" s="17"/>
      <c r="FS230" s="17"/>
      <c r="FT230" s="17"/>
      <c r="FU230" s="17"/>
      <c r="FV230" s="17"/>
      <c r="FW230" s="17"/>
      <c r="FX230" s="17"/>
      <c r="FY230" s="17"/>
      <c r="FZ230" s="17"/>
      <c r="GA230" s="17"/>
      <c r="GB230" s="17"/>
      <c r="GC230" s="17"/>
      <c r="GD230" s="17"/>
      <c r="GE230" s="17"/>
      <c r="GF230" s="17"/>
      <c r="GG230" s="17"/>
      <c r="GH230" s="17"/>
      <c r="GI230" s="17"/>
      <c r="GJ230" s="17"/>
      <c r="GK230" s="17"/>
      <c r="GL230" s="17"/>
      <c r="GM230" s="17"/>
      <c r="GN230" s="17"/>
      <c r="GO230" s="17"/>
      <c r="GP230" s="17"/>
      <c r="GQ230" s="17"/>
      <c r="GR230" s="17"/>
      <c r="GS230" s="17"/>
      <c r="GT230" s="17"/>
      <c r="GU230" s="17"/>
      <c r="GV230" s="17"/>
      <c r="GW230" s="17"/>
      <c r="GX230" s="17"/>
      <c r="GY230" s="17"/>
      <c r="GZ230" s="102"/>
    </row>
    <row r="231" spans="1:208" ht="12.75" customHeight="1">
      <c r="A231" s="102"/>
      <c r="B231" s="20"/>
      <c r="C231" s="20"/>
      <c r="D231" s="20"/>
      <c r="E231" s="20"/>
      <c r="F231" s="20"/>
      <c r="G231" s="20"/>
      <c r="H231" s="20"/>
      <c r="I231" s="20"/>
      <c r="J231" s="20"/>
      <c r="K231" s="20"/>
      <c r="L231" s="20"/>
      <c r="M231" s="20"/>
      <c r="N231" s="20"/>
      <c r="O231" s="20"/>
      <c r="P231" s="20"/>
      <c r="Q231" s="20"/>
      <c r="R231" s="20"/>
      <c r="S231" s="20"/>
      <c r="T231" s="20"/>
      <c r="U231" s="20"/>
      <c r="V231" s="20"/>
      <c r="W231" s="20"/>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02"/>
      <c r="BA231" s="102"/>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02"/>
      <c r="DA231" s="102"/>
      <c r="DB231" s="20"/>
      <c r="DC231" s="20"/>
      <c r="DD231" s="20"/>
      <c r="DE231" s="20"/>
      <c r="DF231" s="20"/>
      <c r="DG231" s="20"/>
      <c r="DH231" s="20"/>
      <c r="DI231" s="20"/>
      <c r="DJ231" s="20"/>
      <c r="DK231" s="20"/>
      <c r="DL231" s="20"/>
      <c r="DM231" s="20"/>
      <c r="DN231" s="20"/>
      <c r="DO231" s="20"/>
      <c r="DP231" s="20"/>
      <c r="DQ231" s="20"/>
      <c r="DR231" s="20"/>
      <c r="DS231" s="20"/>
      <c r="DT231" s="20"/>
      <c r="DU231" s="20"/>
      <c r="DV231" s="20"/>
      <c r="DW231" s="20"/>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02"/>
      <c r="FA231" s="102"/>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02"/>
    </row>
    <row r="232" spans="1:208" ht="12.7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2"/>
      <c r="EA232" s="102"/>
      <c r="EB232" s="102"/>
      <c r="EC232" s="102"/>
      <c r="ED232" s="102"/>
      <c r="EE232" s="102"/>
      <c r="EF232" s="102"/>
      <c r="EG232" s="102"/>
      <c r="EH232" s="102"/>
      <c r="EI232" s="102"/>
      <c r="EJ232" s="102"/>
      <c r="EK232" s="102"/>
      <c r="EL232" s="102"/>
      <c r="EM232" s="102"/>
      <c r="EN232" s="102"/>
      <c r="EO232" s="102"/>
      <c r="EP232" s="102"/>
      <c r="EQ232" s="102"/>
      <c r="ER232" s="102"/>
      <c r="ES232" s="102"/>
      <c r="ET232" s="102"/>
      <c r="EU232" s="102"/>
      <c r="EV232" s="102"/>
      <c r="EW232" s="102"/>
      <c r="EX232" s="102"/>
      <c r="EY232" s="102"/>
      <c r="EZ232" s="102"/>
      <c r="FA232" s="102"/>
      <c r="FB232" s="102"/>
      <c r="FC232" s="102"/>
      <c r="FD232" s="102"/>
      <c r="FE232" s="102"/>
      <c r="FF232" s="102"/>
      <c r="FG232" s="102"/>
      <c r="FH232" s="102"/>
      <c r="FI232" s="102"/>
      <c r="FJ232" s="102"/>
      <c r="FK232" s="102"/>
      <c r="FL232" s="102"/>
      <c r="FM232" s="102"/>
      <c r="FN232" s="102"/>
      <c r="FO232" s="102"/>
      <c r="FP232" s="102"/>
      <c r="FQ232" s="102"/>
      <c r="FR232" s="102"/>
      <c r="FS232" s="102"/>
      <c r="FT232" s="102"/>
      <c r="FU232" s="102"/>
      <c r="FV232" s="102"/>
      <c r="FW232" s="102"/>
      <c r="FX232" s="102"/>
      <c r="FY232" s="102"/>
      <c r="FZ232" s="102"/>
      <c r="GA232" s="102"/>
      <c r="GB232" s="102"/>
      <c r="GC232" s="102"/>
      <c r="GD232" s="102"/>
      <c r="GE232" s="102"/>
      <c r="GF232" s="102"/>
      <c r="GG232" s="102"/>
      <c r="GH232" s="102"/>
      <c r="GI232" s="102"/>
      <c r="GJ232" s="102"/>
      <c r="GK232" s="102"/>
      <c r="GL232" s="102"/>
      <c r="GM232" s="102"/>
      <c r="GN232" s="102"/>
      <c r="GO232" s="102"/>
      <c r="GP232" s="102"/>
      <c r="GQ232" s="102"/>
      <c r="GR232" s="102"/>
      <c r="GS232" s="102"/>
      <c r="GT232" s="102"/>
      <c r="GU232" s="102"/>
      <c r="GV232" s="102"/>
      <c r="GW232" s="102"/>
      <c r="GX232" s="102"/>
      <c r="GY232" s="102"/>
      <c r="GZ232" s="102"/>
    </row>
    <row r="233" spans="1:208" ht="12.75" customHeight="1">
      <c r="A233" s="102"/>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02"/>
      <c r="BA233" s="102"/>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02"/>
      <c r="DA233" s="102"/>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02"/>
      <c r="FA233" s="102"/>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02"/>
    </row>
    <row r="234" spans="1:208" ht="12.75" customHeight="1">
      <c r="A234" s="102"/>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02"/>
      <c r="BA234" s="102"/>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02"/>
      <c r="DA234" s="102"/>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02"/>
      <c r="FA234" s="102"/>
      <c r="FB234" s="17"/>
      <c r="FC234" s="17"/>
      <c r="FD234" s="17"/>
      <c r="FE234" s="17"/>
      <c r="FF234" s="17"/>
      <c r="FG234" s="17"/>
      <c r="FH234" s="17"/>
      <c r="FI234" s="17"/>
      <c r="FJ234" s="17"/>
      <c r="FK234" s="17"/>
      <c r="FL234" s="17"/>
      <c r="FM234" s="17"/>
      <c r="FN234" s="17"/>
      <c r="FO234" s="17"/>
      <c r="FP234" s="17"/>
      <c r="FQ234" s="17"/>
      <c r="FR234" s="17"/>
      <c r="FS234" s="17"/>
      <c r="FT234" s="17"/>
      <c r="FU234" s="17"/>
      <c r="FV234" s="17"/>
      <c r="FW234" s="17"/>
      <c r="FX234" s="17"/>
      <c r="FY234" s="17"/>
      <c r="FZ234" s="17"/>
      <c r="GA234" s="17"/>
      <c r="GB234" s="17"/>
      <c r="GC234" s="17"/>
      <c r="GD234" s="17"/>
      <c r="GE234" s="17"/>
      <c r="GF234" s="17"/>
      <c r="GG234" s="17"/>
      <c r="GH234" s="17"/>
      <c r="GI234" s="17"/>
      <c r="GJ234" s="17"/>
      <c r="GK234" s="17"/>
      <c r="GL234" s="17"/>
      <c r="GM234" s="17"/>
      <c r="GN234" s="17"/>
      <c r="GO234" s="17"/>
      <c r="GP234" s="17"/>
      <c r="GQ234" s="17"/>
      <c r="GR234" s="17"/>
      <c r="GS234" s="17"/>
      <c r="GT234" s="17"/>
      <c r="GU234" s="17"/>
      <c r="GV234" s="17"/>
      <c r="GW234" s="17"/>
      <c r="GX234" s="17"/>
      <c r="GY234" s="17"/>
      <c r="GZ234" s="102"/>
    </row>
    <row r="235" spans="1:208" ht="12.7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8"/>
      <c r="AZ235" s="102"/>
      <c r="BA235" s="102"/>
      <c r="BB235" s="102"/>
      <c r="BC235" s="102"/>
      <c r="BD235" s="102"/>
      <c r="BE235" s="102"/>
      <c r="BF235" s="102"/>
      <c r="BG235" s="102"/>
      <c r="BH235" s="102"/>
      <c r="BI235" s="102"/>
      <c r="BJ235" s="102"/>
      <c r="BK235" s="102"/>
      <c r="BL235" s="102"/>
      <c r="BM235" s="102"/>
      <c r="BN235" s="102"/>
      <c r="BO235" s="102"/>
      <c r="BP235" s="102"/>
      <c r="BQ235" s="102"/>
      <c r="BR235" s="102"/>
      <c r="BS235" s="102"/>
      <c r="BT235" s="102"/>
      <c r="BU235" s="102"/>
      <c r="BV235" s="102"/>
      <c r="BW235" s="102"/>
      <c r="BX235" s="102"/>
      <c r="BY235" s="102"/>
      <c r="BZ235" s="102"/>
      <c r="CA235" s="102"/>
      <c r="CB235" s="102"/>
      <c r="CC235" s="102"/>
      <c r="CD235" s="102"/>
      <c r="CE235" s="102"/>
      <c r="CF235" s="102"/>
      <c r="CG235" s="102"/>
      <c r="CH235" s="102"/>
      <c r="CI235" s="102"/>
      <c r="CJ235" s="102"/>
      <c r="CK235" s="102"/>
      <c r="CL235" s="102"/>
      <c r="CM235" s="102"/>
      <c r="CN235" s="102"/>
      <c r="CO235" s="102"/>
      <c r="CP235" s="102"/>
      <c r="CQ235" s="102"/>
      <c r="CR235" s="102"/>
      <c r="CS235" s="102"/>
      <c r="CT235" s="102"/>
      <c r="CU235" s="102"/>
      <c r="CV235" s="102"/>
      <c r="CW235" s="102"/>
      <c r="CX235" s="102"/>
      <c r="CY235" s="18"/>
      <c r="CZ235" s="102"/>
      <c r="DA235" s="102"/>
      <c r="DB235" s="102"/>
      <c r="DC235" s="102"/>
      <c r="DD235" s="102"/>
      <c r="DE235" s="102"/>
      <c r="DF235" s="102"/>
      <c r="DG235" s="102"/>
      <c r="DH235" s="102"/>
      <c r="DI235" s="102"/>
      <c r="DJ235" s="102"/>
      <c r="DK235" s="102"/>
      <c r="DL235" s="102"/>
      <c r="DM235" s="102"/>
      <c r="DN235" s="102"/>
      <c r="DO235" s="102"/>
      <c r="DP235" s="102"/>
      <c r="DQ235" s="102"/>
      <c r="DR235" s="102"/>
      <c r="DS235" s="102"/>
      <c r="DT235" s="102"/>
      <c r="DU235" s="102"/>
      <c r="DV235" s="102"/>
      <c r="DW235" s="102"/>
      <c r="DX235" s="102"/>
      <c r="DY235" s="102"/>
      <c r="DZ235" s="102"/>
      <c r="EA235" s="102"/>
      <c r="EB235" s="102"/>
      <c r="EC235" s="102"/>
      <c r="ED235" s="102"/>
      <c r="EE235" s="102"/>
      <c r="EF235" s="102"/>
      <c r="EG235" s="102"/>
      <c r="EH235" s="102"/>
      <c r="EI235" s="102"/>
      <c r="EJ235" s="102"/>
      <c r="EK235" s="102"/>
      <c r="EL235" s="102"/>
      <c r="EM235" s="102"/>
      <c r="EN235" s="102"/>
      <c r="EO235" s="102"/>
      <c r="EP235" s="102"/>
      <c r="EQ235" s="102"/>
      <c r="ER235" s="102"/>
      <c r="ES235" s="102"/>
      <c r="ET235" s="102"/>
      <c r="EU235" s="102"/>
      <c r="EV235" s="102"/>
      <c r="EW235" s="102"/>
      <c r="EX235" s="102"/>
      <c r="EY235" s="18"/>
      <c r="EZ235" s="102"/>
      <c r="FA235" s="102"/>
      <c r="FB235" s="102"/>
      <c r="FC235" s="102"/>
      <c r="FD235" s="102"/>
      <c r="FE235" s="102"/>
      <c r="FF235" s="102"/>
      <c r="FG235" s="102"/>
      <c r="FH235" s="102"/>
      <c r="FI235" s="102"/>
      <c r="FJ235" s="102"/>
      <c r="FK235" s="102"/>
      <c r="FL235" s="102"/>
      <c r="FM235" s="102"/>
      <c r="FN235" s="102"/>
      <c r="FO235" s="102"/>
      <c r="FP235" s="102"/>
      <c r="FQ235" s="102"/>
      <c r="FR235" s="102"/>
      <c r="FS235" s="102"/>
      <c r="FT235" s="102"/>
      <c r="FU235" s="102"/>
      <c r="FV235" s="102"/>
      <c r="FW235" s="102"/>
      <c r="FX235" s="102"/>
      <c r="FY235" s="102"/>
      <c r="FZ235" s="102"/>
      <c r="GA235" s="102"/>
      <c r="GB235" s="102"/>
      <c r="GC235" s="102"/>
      <c r="GD235" s="102"/>
      <c r="GE235" s="102"/>
      <c r="GF235" s="102"/>
      <c r="GG235" s="102"/>
      <c r="GH235" s="102"/>
      <c r="GI235" s="102"/>
      <c r="GJ235" s="102"/>
      <c r="GK235" s="102"/>
      <c r="GL235" s="102"/>
      <c r="GM235" s="102"/>
      <c r="GN235" s="102"/>
      <c r="GO235" s="102"/>
      <c r="GP235" s="102"/>
      <c r="GQ235" s="102"/>
      <c r="GR235" s="102"/>
      <c r="GS235" s="102"/>
      <c r="GT235" s="102"/>
      <c r="GU235" s="102"/>
      <c r="GV235" s="102"/>
      <c r="GW235" s="102"/>
      <c r="GX235" s="102"/>
      <c r="GY235" s="18"/>
      <c r="GZ235" s="102"/>
    </row>
    <row r="236" spans="1:208" ht="12.75" customHeight="1">
      <c r="A236" s="102"/>
      <c r="B236" s="20"/>
      <c r="C236" s="20"/>
      <c r="D236" s="20"/>
      <c r="E236" s="20"/>
      <c r="F236" s="20"/>
      <c r="G236" s="20"/>
      <c r="H236" s="20"/>
      <c r="I236" s="20"/>
      <c r="J236" s="20"/>
      <c r="K236" s="20"/>
      <c r="L236" s="20"/>
      <c r="M236" s="20"/>
      <c r="N236" s="20"/>
      <c r="O236" s="20"/>
      <c r="P236" s="20"/>
      <c r="Q236" s="20"/>
      <c r="R236" s="20"/>
      <c r="S236" s="20"/>
      <c r="T236" s="20"/>
      <c r="U236" s="20"/>
      <c r="V236" s="20"/>
      <c r="W236" s="20"/>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02"/>
      <c r="BA236" s="102"/>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c r="CO236" s="18"/>
      <c r="CP236" s="18"/>
      <c r="CQ236" s="18"/>
      <c r="CR236" s="18"/>
      <c r="CS236" s="18"/>
      <c r="CT236" s="18"/>
      <c r="CU236" s="18"/>
      <c r="CV236" s="18"/>
      <c r="CW236" s="18"/>
      <c r="CX236" s="18"/>
      <c r="CY236" s="18"/>
      <c r="CZ236" s="102"/>
      <c r="DA236" s="102"/>
      <c r="DB236" s="20"/>
      <c r="DC236" s="20"/>
      <c r="DD236" s="20"/>
      <c r="DE236" s="20"/>
      <c r="DF236" s="20"/>
      <c r="DG236" s="20"/>
      <c r="DH236" s="20"/>
      <c r="DI236" s="20"/>
      <c r="DJ236" s="20"/>
      <c r="DK236" s="20"/>
      <c r="DL236" s="20"/>
      <c r="DM236" s="20"/>
      <c r="DN236" s="20"/>
      <c r="DO236" s="20"/>
      <c r="DP236" s="20"/>
      <c r="DQ236" s="20"/>
      <c r="DR236" s="20"/>
      <c r="DS236" s="20"/>
      <c r="DT236" s="20"/>
      <c r="DU236" s="20"/>
      <c r="DV236" s="20"/>
      <c r="DW236" s="20"/>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c r="EU236" s="17"/>
      <c r="EV236" s="17"/>
      <c r="EW236" s="17"/>
      <c r="EX236" s="17"/>
      <c r="EY236" s="17"/>
      <c r="EZ236" s="102"/>
      <c r="FA236" s="102"/>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c r="GQ236" s="18"/>
      <c r="GR236" s="18"/>
      <c r="GS236" s="18"/>
      <c r="GT236" s="18"/>
      <c r="GU236" s="18"/>
      <c r="GV236" s="18"/>
      <c r="GW236" s="18"/>
      <c r="GX236" s="18"/>
      <c r="GY236" s="18"/>
      <c r="GZ236" s="102"/>
    </row>
    <row r="237" spans="1:208" ht="12.75" customHeight="1">
      <c r="A237" s="102"/>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02"/>
      <c r="BA237" s="102"/>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02"/>
      <c r="DA237" s="102"/>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c r="EB237" s="17"/>
      <c r="EC237" s="17"/>
      <c r="ED237" s="17"/>
      <c r="EE237" s="17"/>
      <c r="EF237" s="17"/>
      <c r="EG237" s="17"/>
      <c r="EH237" s="17"/>
      <c r="EI237" s="17"/>
      <c r="EJ237" s="17"/>
      <c r="EK237" s="17"/>
      <c r="EL237" s="17"/>
      <c r="EM237" s="17"/>
      <c r="EN237" s="17"/>
      <c r="EO237" s="17"/>
      <c r="EP237" s="17"/>
      <c r="EQ237" s="17"/>
      <c r="ER237" s="17"/>
      <c r="ES237" s="17"/>
      <c r="ET237" s="17"/>
      <c r="EU237" s="17"/>
      <c r="EV237" s="17"/>
      <c r="EW237" s="17"/>
      <c r="EX237" s="17"/>
      <c r="EY237" s="17"/>
      <c r="EZ237" s="102"/>
      <c r="FA237" s="102"/>
      <c r="FB237" s="17"/>
      <c r="FC237" s="17"/>
      <c r="FD237" s="17"/>
      <c r="FE237" s="17"/>
      <c r="FF237" s="17"/>
      <c r="FG237" s="17"/>
      <c r="FH237" s="17"/>
      <c r="FI237" s="17"/>
      <c r="FJ237" s="17"/>
      <c r="FK237" s="17"/>
      <c r="FL237" s="17"/>
      <c r="FM237" s="17"/>
      <c r="FN237" s="17"/>
      <c r="FO237" s="17"/>
      <c r="FP237" s="17"/>
      <c r="FQ237" s="17"/>
      <c r="FR237" s="17"/>
      <c r="FS237" s="17"/>
      <c r="FT237" s="17"/>
      <c r="FU237" s="17"/>
      <c r="FV237" s="17"/>
      <c r="FW237" s="17"/>
      <c r="FX237" s="17"/>
      <c r="FY237" s="17"/>
      <c r="FZ237" s="17"/>
      <c r="GA237" s="17"/>
      <c r="GB237" s="17"/>
      <c r="GC237" s="17"/>
      <c r="GD237" s="17"/>
      <c r="GE237" s="17"/>
      <c r="GF237" s="17"/>
      <c r="GG237" s="17"/>
      <c r="GH237" s="17"/>
      <c r="GI237" s="17"/>
      <c r="GJ237" s="17"/>
      <c r="GK237" s="17"/>
      <c r="GL237" s="17"/>
      <c r="GM237" s="17"/>
      <c r="GN237" s="17"/>
      <c r="GO237" s="17"/>
      <c r="GP237" s="17"/>
      <c r="GQ237" s="17"/>
      <c r="GR237" s="17"/>
      <c r="GS237" s="17"/>
      <c r="GT237" s="17"/>
      <c r="GU237" s="17"/>
      <c r="GV237" s="17"/>
      <c r="GW237" s="17"/>
      <c r="GX237" s="17"/>
      <c r="GY237" s="17"/>
      <c r="GZ237" s="102"/>
    </row>
    <row r="238" spans="1:208" ht="12.75" customHeight="1">
      <c r="A238" s="102"/>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02"/>
      <c r="BA238" s="102"/>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02"/>
      <c r="DA238" s="102"/>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c r="EU238" s="17"/>
      <c r="EV238" s="17"/>
      <c r="EW238" s="17"/>
      <c r="EX238" s="17"/>
      <c r="EY238" s="17"/>
      <c r="EZ238" s="102"/>
      <c r="FA238" s="102"/>
      <c r="FB238" s="17"/>
      <c r="FC238" s="17"/>
      <c r="FD238" s="17"/>
      <c r="FE238" s="17"/>
      <c r="FF238" s="17"/>
      <c r="FG238" s="17"/>
      <c r="FH238" s="17"/>
      <c r="FI238" s="17"/>
      <c r="FJ238" s="17"/>
      <c r="FK238" s="17"/>
      <c r="FL238" s="17"/>
      <c r="FM238" s="17"/>
      <c r="FN238" s="17"/>
      <c r="FO238" s="17"/>
      <c r="FP238" s="17"/>
      <c r="FQ238" s="17"/>
      <c r="FR238" s="17"/>
      <c r="FS238" s="17"/>
      <c r="FT238" s="17"/>
      <c r="FU238" s="17"/>
      <c r="FV238" s="17"/>
      <c r="FW238" s="17"/>
      <c r="FX238" s="17"/>
      <c r="FY238" s="17"/>
      <c r="FZ238" s="17"/>
      <c r="GA238" s="17"/>
      <c r="GB238" s="17"/>
      <c r="GC238" s="17"/>
      <c r="GD238" s="17"/>
      <c r="GE238" s="17"/>
      <c r="GF238" s="17"/>
      <c r="GG238" s="17"/>
      <c r="GH238" s="17"/>
      <c r="GI238" s="17"/>
      <c r="GJ238" s="17"/>
      <c r="GK238" s="17"/>
      <c r="GL238" s="17"/>
      <c r="GM238" s="17"/>
      <c r="GN238" s="17"/>
      <c r="GO238" s="17"/>
      <c r="GP238" s="17"/>
      <c r="GQ238" s="17"/>
      <c r="GR238" s="17"/>
      <c r="GS238" s="17"/>
      <c r="GT238" s="17"/>
      <c r="GU238" s="17"/>
      <c r="GV238" s="17"/>
      <c r="GW238" s="17"/>
      <c r="GX238" s="17"/>
      <c r="GY238" s="17"/>
      <c r="GZ238" s="102"/>
    </row>
    <row r="239" spans="1:208" ht="12.75" customHeight="1">
      <c r="A239" s="102"/>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28"/>
      <c r="AT239" s="128"/>
      <c r="AU239" s="128"/>
      <c r="AV239" s="128"/>
      <c r="AW239" s="128"/>
      <c r="AX239" s="128"/>
      <c r="AY239" s="128"/>
      <c r="AZ239" s="102"/>
      <c r="BA239" s="102"/>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02"/>
      <c r="DA239" s="102"/>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28"/>
      <c r="ET239" s="128"/>
      <c r="EU239" s="128"/>
      <c r="EV239" s="128"/>
      <c r="EW239" s="128"/>
      <c r="EX239" s="128"/>
      <c r="EY239" s="128"/>
      <c r="EZ239" s="102"/>
      <c r="FA239" s="102"/>
      <c r="FB239" s="17"/>
      <c r="FC239" s="17"/>
      <c r="FD239" s="17"/>
      <c r="FE239" s="17"/>
      <c r="FF239" s="17"/>
      <c r="FG239" s="17"/>
      <c r="FH239" s="17"/>
      <c r="FI239" s="17"/>
      <c r="FJ239" s="17"/>
      <c r="FK239" s="17"/>
      <c r="FL239" s="17"/>
      <c r="FM239" s="17"/>
      <c r="FN239" s="17"/>
      <c r="FO239" s="17"/>
      <c r="FP239" s="17"/>
      <c r="FQ239" s="17"/>
      <c r="FR239" s="17"/>
      <c r="FS239" s="17"/>
      <c r="FT239" s="17"/>
      <c r="FU239" s="17"/>
      <c r="FV239" s="17"/>
      <c r="FW239" s="17"/>
      <c r="FX239" s="17"/>
      <c r="FY239" s="17"/>
      <c r="FZ239" s="17"/>
      <c r="GA239" s="17"/>
      <c r="GB239" s="17"/>
      <c r="GC239" s="17"/>
      <c r="GD239" s="17"/>
      <c r="GE239" s="17"/>
      <c r="GF239" s="17"/>
      <c r="GG239" s="17"/>
      <c r="GH239" s="17"/>
      <c r="GI239" s="17"/>
      <c r="GJ239" s="17"/>
      <c r="GK239" s="17"/>
      <c r="GL239" s="17"/>
      <c r="GM239" s="17"/>
      <c r="GN239" s="17"/>
      <c r="GO239" s="17"/>
      <c r="GP239" s="17"/>
      <c r="GQ239" s="17"/>
      <c r="GR239" s="17"/>
      <c r="GS239" s="17"/>
      <c r="GT239" s="17"/>
      <c r="GU239" s="17"/>
      <c r="GV239" s="17"/>
      <c r="GW239" s="17"/>
      <c r="GX239" s="17"/>
      <c r="GY239" s="17"/>
      <c r="GZ239" s="102"/>
    </row>
    <row r="240" spans="1:208" ht="12.75" customHeight="1">
      <c r="A240" s="102"/>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28"/>
      <c r="AM240" s="128"/>
      <c r="AN240" s="128"/>
      <c r="AO240" s="128"/>
      <c r="AP240" s="128"/>
      <c r="AQ240" s="128"/>
      <c r="AR240" s="128"/>
      <c r="AS240" s="17"/>
      <c r="AT240" s="17"/>
      <c r="AU240" s="17"/>
      <c r="AV240" s="17"/>
      <c r="AW240" s="17"/>
      <c r="AX240" s="17"/>
      <c r="AY240" s="17"/>
      <c r="AZ240" s="102"/>
      <c r="BA240" s="102"/>
      <c r="BB240" s="17"/>
      <c r="BC240" s="17"/>
      <c r="BD240" s="17"/>
      <c r="BE240" s="17"/>
      <c r="BF240" s="17"/>
      <c r="BG240" s="17"/>
      <c r="BH240" s="17"/>
      <c r="BI240" s="17"/>
      <c r="BJ240" s="128"/>
      <c r="BK240" s="128"/>
      <c r="BL240" s="128"/>
      <c r="BM240" s="128"/>
      <c r="BN240" s="128"/>
      <c r="BO240" s="128"/>
      <c r="BP240" s="128"/>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02"/>
      <c r="DA240" s="102"/>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28"/>
      <c r="EM240" s="128"/>
      <c r="EN240" s="128"/>
      <c r="EO240" s="128"/>
      <c r="EP240" s="128"/>
      <c r="EQ240" s="128"/>
      <c r="ER240" s="128"/>
      <c r="ES240" s="17"/>
      <c r="ET240" s="17"/>
      <c r="EU240" s="17"/>
      <c r="EV240" s="17"/>
      <c r="EW240" s="17"/>
      <c r="EX240" s="17"/>
      <c r="EY240" s="17"/>
      <c r="EZ240" s="102"/>
      <c r="FA240" s="102"/>
      <c r="FB240" s="17"/>
      <c r="FC240" s="17"/>
      <c r="FD240" s="17"/>
      <c r="FE240" s="17"/>
      <c r="FF240" s="17"/>
      <c r="FG240" s="17"/>
      <c r="FH240" s="17"/>
      <c r="FI240" s="17"/>
      <c r="FJ240" s="128"/>
      <c r="FK240" s="128"/>
      <c r="FL240" s="128"/>
      <c r="FM240" s="128"/>
      <c r="FN240" s="128"/>
      <c r="FO240" s="128"/>
      <c r="FP240" s="128"/>
      <c r="FQ240" s="17"/>
      <c r="FR240" s="17"/>
      <c r="FS240" s="17"/>
      <c r="FT240" s="17"/>
      <c r="FU240" s="17"/>
      <c r="FV240" s="17"/>
      <c r="FW240" s="17"/>
      <c r="FX240" s="17"/>
      <c r="FY240" s="17"/>
      <c r="FZ240" s="17"/>
      <c r="GA240" s="17"/>
      <c r="GB240" s="17"/>
      <c r="GC240" s="17"/>
      <c r="GD240" s="17"/>
      <c r="GE240" s="17"/>
      <c r="GF240" s="17"/>
      <c r="GG240" s="17"/>
      <c r="GH240" s="17"/>
      <c r="GI240" s="17"/>
      <c r="GJ240" s="17"/>
      <c r="GK240" s="17"/>
      <c r="GL240" s="17"/>
      <c r="GM240" s="17"/>
      <c r="GN240" s="17"/>
      <c r="GO240" s="17"/>
      <c r="GP240" s="17"/>
      <c r="GQ240" s="17"/>
      <c r="GR240" s="17"/>
      <c r="GS240" s="17"/>
      <c r="GT240" s="17"/>
      <c r="GU240" s="17"/>
      <c r="GV240" s="17"/>
      <c r="GW240" s="17"/>
      <c r="GX240" s="17"/>
      <c r="GY240" s="17"/>
      <c r="GZ240" s="102"/>
    </row>
    <row r="241" spans="1:208" ht="12.75" customHeight="1">
      <c r="A241" s="102"/>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02"/>
      <c r="BA241" s="102"/>
      <c r="BB241" s="128"/>
      <c r="BC241" s="128"/>
      <c r="BD241" s="128"/>
      <c r="BE241" s="128"/>
      <c r="BF241" s="128"/>
      <c r="BG241" s="128"/>
      <c r="BH241" s="128"/>
      <c r="BI241" s="128"/>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28"/>
      <c r="CF241" s="128"/>
      <c r="CG241" s="128"/>
      <c r="CH241" s="128"/>
      <c r="CI241" s="128"/>
      <c r="CJ241" s="128"/>
      <c r="CK241" s="128"/>
      <c r="CL241" s="17"/>
      <c r="CM241" s="17"/>
      <c r="CN241" s="17"/>
      <c r="CO241" s="17"/>
      <c r="CP241" s="17"/>
      <c r="CQ241" s="17"/>
      <c r="CR241" s="17"/>
      <c r="CS241" s="17"/>
      <c r="CT241" s="17"/>
      <c r="CU241" s="17"/>
      <c r="CV241" s="17"/>
      <c r="CW241" s="17"/>
      <c r="CX241" s="17"/>
      <c r="CY241" s="17"/>
      <c r="CZ241" s="102"/>
      <c r="DA241" s="102"/>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c r="EU241" s="17"/>
      <c r="EV241" s="17"/>
      <c r="EW241" s="17"/>
      <c r="EX241" s="17"/>
      <c r="EY241" s="17"/>
      <c r="EZ241" s="102"/>
      <c r="FA241" s="102"/>
      <c r="FB241" s="128"/>
      <c r="FC241" s="128"/>
      <c r="FD241" s="128"/>
      <c r="FE241" s="128"/>
      <c r="FF241" s="128"/>
      <c r="FG241" s="128"/>
      <c r="FH241" s="128"/>
      <c r="FI241" s="128"/>
      <c r="FJ241" s="17"/>
      <c r="FK241" s="17"/>
      <c r="FL241" s="17"/>
      <c r="FM241" s="17"/>
      <c r="FN241" s="17"/>
      <c r="FO241" s="17"/>
      <c r="FP241" s="17"/>
      <c r="FQ241" s="17"/>
      <c r="FR241" s="17"/>
      <c r="FS241" s="17"/>
      <c r="FT241" s="17"/>
      <c r="FU241" s="17"/>
      <c r="FV241" s="17"/>
      <c r="FW241" s="17"/>
      <c r="FX241" s="17"/>
      <c r="FY241" s="17"/>
      <c r="FZ241" s="17"/>
      <c r="GA241" s="17"/>
      <c r="GB241" s="17"/>
      <c r="GC241" s="17"/>
      <c r="GD241" s="17"/>
      <c r="GE241" s="128"/>
      <c r="GF241" s="128"/>
      <c r="GG241" s="128"/>
      <c r="GH241" s="128"/>
      <c r="GI241" s="128"/>
      <c r="GJ241" s="128"/>
      <c r="GK241" s="128"/>
      <c r="GL241" s="17"/>
      <c r="GM241" s="17"/>
      <c r="GN241" s="17"/>
      <c r="GO241" s="17"/>
      <c r="GP241" s="17"/>
      <c r="GQ241" s="17"/>
      <c r="GR241" s="17"/>
      <c r="GS241" s="17"/>
      <c r="GT241" s="17"/>
      <c r="GU241" s="17"/>
      <c r="GV241" s="17"/>
      <c r="GW241" s="17"/>
      <c r="GX241" s="17"/>
      <c r="GY241" s="17"/>
      <c r="GZ241" s="102"/>
    </row>
    <row r="242" spans="1:208" ht="12.75" customHeight="1">
      <c r="A242" s="102"/>
      <c r="B242" s="20"/>
      <c r="C242" s="20"/>
      <c r="D242" s="20"/>
      <c r="E242" s="20"/>
      <c r="F242" s="20"/>
      <c r="G242" s="20"/>
      <c r="H242" s="20"/>
      <c r="I242" s="20"/>
      <c r="J242" s="20"/>
      <c r="K242" s="20"/>
      <c r="L242" s="20"/>
      <c r="M242" s="20"/>
      <c r="N242" s="20"/>
      <c r="O242" s="20"/>
      <c r="P242" s="20"/>
      <c r="Q242" s="20"/>
      <c r="R242" s="20"/>
      <c r="S242" s="20"/>
      <c r="T242" s="20"/>
      <c r="U242" s="20"/>
      <c r="V242" s="20"/>
      <c r="W242" s="20"/>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02"/>
      <c r="BA242" s="102"/>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02"/>
      <c r="DA242" s="102"/>
      <c r="DB242" s="20"/>
      <c r="DC242" s="20"/>
      <c r="DD242" s="20"/>
      <c r="DE242" s="20"/>
      <c r="DF242" s="20"/>
      <c r="DG242" s="20"/>
      <c r="DH242" s="20"/>
      <c r="DI242" s="20"/>
      <c r="DJ242" s="20"/>
      <c r="DK242" s="20"/>
      <c r="DL242" s="20"/>
      <c r="DM242" s="20"/>
      <c r="DN242" s="20"/>
      <c r="DO242" s="20"/>
      <c r="DP242" s="20"/>
      <c r="DQ242" s="20"/>
      <c r="DR242" s="20"/>
      <c r="DS242" s="20"/>
      <c r="DT242" s="20"/>
      <c r="DU242" s="20"/>
      <c r="DV242" s="20"/>
      <c r="DW242" s="20"/>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02"/>
      <c r="FA242" s="102"/>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02"/>
    </row>
    <row r="243" spans="1:208" ht="12.75" customHeight="1">
      <c r="A243" s="102"/>
      <c r="B243" s="20"/>
      <c r="C243" s="20"/>
      <c r="D243" s="20"/>
      <c r="E243" s="20"/>
      <c r="F243" s="20"/>
      <c r="G243" s="20"/>
      <c r="H243" s="20"/>
      <c r="I243" s="20"/>
      <c r="J243" s="20"/>
      <c r="K243" s="20"/>
      <c r="L243" s="20"/>
      <c r="M243" s="20"/>
      <c r="N243" s="20"/>
      <c r="O243" s="20"/>
      <c r="P243" s="20"/>
      <c r="Q243" s="20"/>
      <c r="R243" s="20"/>
      <c r="S243" s="20"/>
      <c r="T243" s="20"/>
      <c r="U243" s="20"/>
      <c r="V243" s="20"/>
      <c r="W243" s="20"/>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02"/>
      <c r="BA243" s="102"/>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02"/>
      <c r="DA243" s="102"/>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02"/>
      <c r="FA243" s="102"/>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02"/>
    </row>
    <row r="244" spans="1:208" ht="12.75" customHeight="1">
      <c r="A244" s="102"/>
      <c r="B244" s="20"/>
      <c r="C244" s="20"/>
      <c r="D244" s="20"/>
      <c r="E244" s="20"/>
      <c r="F244" s="20"/>
      <c r="G244" s="20"/>
      <c r="H244" s="20"/>
      <c r="I244" s="20"/>
      <c r="J244" s="20"/>
      <c r="K244" s="20"/>
      <c r="L244" s="20"/>
      <c r="M244" s="20"/>
      <c r="N244" s="20"/>
      <c r="O244" s="20"/>
      <c r="P244" s="20"/>
      <c r="Q244" s="20"/>
      <c r="R244" s="20"/>
      <c r="S244" s="20"/>
      <c r="T244" s="20"/>
      <c r="U244" s="20"/>
      <c r="V244" s="20"/>
      <c r="W244" s="20"/>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02"/>
      <c r="BA244" s="102"/>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02"/>
      <c r="DA244" s="102"/>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02"/>
      <c r="FA244" s="102"/>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02"/>
    </row>
    <row r="245" spans="1:208" ht="12.75" customHeight="1">
      <c r="A245" s="102"/>
      <c r="B245" s="20"/>
      <c r="C245" s="20"/>
      <c r="D245" s="20"/>
      <c r="E245" s="20"/>
      <c r="F245" s="20"/>
      <c r="G245" s="20"/>
      <c r="H245" s="20"/>
      <c r="I245" s="20"/>
      <c r="J245" s="20"/>
      <c r="K245" s="20"/>
      <c r="L245" s="20"/>
      <c r="M245" s="20"/>
      <c r="N245" s="20"/>
      <c r="O245" s="20"/>
      <c r="P245" s="20"/>
      <c r="Q245" s="20"/>
      <c r="R245" s="20"/>
      <c r="S245" s="20"/>
      <c r="T245" s="20"/>
      <c r="U245" s="20"/>
      <c r="V245" s="20"/>
      <c r="W245" s="20"/>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02"/>
      <c r="BA245" s="102"/>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02"/>
      <c r="DA245" s="102"/>
      <c r="DB245" s="20"/>
      <c r="DC245" s="20"/>
      <c r="DD245" s="20"/>
      <c r="DE245" s="20"/>
      <c r="DF245" s="20"/>
      <c r="DG245" s="20"/>
      <c r="DH245" s="20"/>
      <c r="DI245" s="20"/>
      <c r="DJ245" s="20"/>
      <c r="DK245" s="20"/>
      <c r="DL245" s="20"/>
      <c r="DM245" s="20"/>
      <c r="DN245" s="20"/>
      <c r="DO245" s="20"/>
      <c r="DP245" s="20"/>
      <c r="DQ245" s="20"/>
      <c r="DR245" s="20"/>
      <c r="DS245" s="20"/>
      <c r="DT245" s="20"/>
      <c r="DU245" s="20"/>
      <c r="DV245" s="20"/>
      <c r="DW245" s="20"/>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02"/>
      <c r="FA245" s="102"/>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02"/>
    </row>
    <row r="246" spans="1:208" ht="12.75" customHeight="1">
      <c r="A246" s="102"/>
      <c r="B246" s="20"/>
      <c r="C246" s="20"/>
      <c r="D246" s="20"/>
      <c r="E246" s="20"/>
      <c r="F246" s="20"/>
      <c r="G246" s="20"/>
      <c r="H246" s="20"/>
      <c r="I246" s="20"/>
      <c r="J246" s="20"/>
      <c r="K246" s="20"/>
      <c r="L246" s="20"/>
      <c r="M246" s="20"/>
      <c r="N246" s="20"/>
      <c r="O246" s="20"/>
      <c r="P246" s="20"/>
      <c r="Q246" s="20"/>
      <c r="R246" s="20"/>
      <c r="S246" s="20"/>
      <c r="T246" s="20"/>
      <c r="U246" s="20"/>
      <c r="V246" s="20"/>
      <c r="W246" s="20"/>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02"/>
      <c r="BA246" s="102"/>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02"/>
      <c r="DA246" s="102"/>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02"/>
      <c r="FA246" s="102"/>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02"/>
    </row>
    <row r="247" spans="1:208" ht="12.75" customHeight="1">
      <c r="A247" s="102"/>
      <c r="B247" s="20"/>
      <c r="C247" s="20"/>
      <c r="D247" s="20"/>
      <c r="E247" s="20"/>
      <c r="F247" s="20"/>
      <c r="G247" s="20"/>
      <c r="H247" s="20"/>
      <c r="I247" s="20"/>
      <c r="J247" s="20"/>
      <c r="K247" s="20"/>
      <c r="L247" s="20"/>
      <c r="M247" s="20"/>
      <c r="N247" s="20"/>
      <c r="O247" s="20"/>
      <c r="P247" s="20"/>
      <c r="Q247" s="20"/>
      <c r="R247" s="20"/>
      <c r="S247" s="20"/>
      <c r="T247" s="20"/>
      <c r="U247" s="20"/>
      <c r="V247" s="20"/>
      <c r="W247" s="20"/>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02"/>
      <c r="BA247" s="102"/>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02"/>
      <c r="DA247" s="102"/>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02"/>
      <c r="FA247" s="102"/>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02"/>
    </row>
    <row r="248" spans="1:208" ht="12.75" customHeight="1">
      <c r="A248" s="102"/>
      <c r="B248" s="20"/>
      <c r="C248" s="20"/>
      <c r="D248" s="20"/>
      <c r="E248" s="20"/>
      <c r="F248" s="20"/>
      <c r="G248" s="20"/>
      <c r="H248" s="20"/>
      <c r="I248" s="20"/>
      <c r="J248" s="20"/>
      <c r="K248" s="20"/>
      <c r="L248" s="20"/>
      <c r="M248" s="20"/>
      <c r="N248" s="20"/>
      <c r="O248" s="20"/>
      <c r="P248" s="20"/>
      <c r="Q248" s="20"/>
      <c r="R248" s="20"/>
      <c r="S248" s="20"/>
      <c r="T248" s="20"/>
      <c r="U248" s="20"/>
      <c r="V248" s="20"/>
      <c r="W248" s="20"/>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02"/>
      <c r="BA248" s="102"/>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02"/>
      <c r="DA248" s="102"/>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02"/>
      <c r="FA248" s="102"/>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02"/>
    </row>
    <row r="249" spans="1:208" ht="12.75" customHeight="1">
      <c r="A249" s="102"/>
      <c r="B249" s="20"/>
      <c r="C249" s="20"/>
      <c r="D249" s="20"/>
      <c r="E249" s="20"/>
      <c r="F249" s="20"/>
      <c r="G249" s="20"/>
      <c r="H249" s="20"/>
      <c r="I249" s="20"/>
      <c r="J249" s="20"/>
      <c r="K249" s="20"/>
      <c r="L249" s="20"/>
      <c r="M249" s="20"/>
      <c r="N249" s="20"/>
      <c r="O249" s="20"/>
      <c r="P249" s="20"/>
      <c r="Q249" s="20"/>
      <c r="R249" s="20"/>
      <c r="S249" s="20"/>
      <c r="T249" s="20"/>
      <c r="U249" s="20"/>
      <c r="V249" s="20"/>
      <c r="W249" s="20"/>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02"/>
      <c r="BA249" s="102"/>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02"/>
      <c r="DA249" s="102"/>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02"/>
      <c r="FA249" s="102"/>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02"/>
    </row>
    <row r="250" spans="1:208" ht="12.75" customHeight="1">
      <c r="A250" s="102"/>
      <c r="B250" s="20"/>
      <c r="C250" s="20"/>
      <c r="D250" s="20"/>
      <c r="E250" s="20"/>
      <c r="F250" s="20"/>
      <c r="G250" s="20"/>
      <c r="H250" s="20"/>
      <c r="I250" s="20"/>
      <c r="J250" s="20"/>
      <c r="K250" s="20"/>
      <c r="L250" s="20"/>
      <c r="M250" s="20"/>
      <c r="N250" s="20"/>
      <c r="O250" s="20"/>
      <c r="P250" s="20"/>
      <c r="Q250" s="20"/>
      <c r="R250" s="20"/>
      <c r="S250" s="20"/>
      <c r="T250" s="20"/>
      <c r="U250" s="20"/>
      <c r="V250" s="20"/>
      <c r="W250" s="20"/>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02"/>
      <c r="BA250" s="102"/>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02"/>
      <c r="DA250" s="102"/>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02"/>
      <c r="FA250" s="102"/>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02"/>
    </row>
    <row r="251" spans="1:208" ht="12.75" customHeight="1">
      <c r="A251" s="102"/>
      <c r="B251" s="20"/>
      <c r="C251" s="20"/>
      <c r="D251" s="20"/>
      <c r="E251" s="20"/>
      <c r="F251" s="20"/>
      <c r="G251" s="20"/>
      <c r="H251" s="20"/>
      <c r="I251" s="20"/>
      <c r="J251" s="20"/>
      <c r="K251" s="20"/>
      <c r="L251" s="20"/>
      <c r="M251" s="20"/>
      <c r="N251" s="20"/>
      <c r="O251" s="20"/>
      <c r="P251" s="20"/>
      <c r="Q251" s="20"/>
      <c r="R251" s="20"/>
      <c r="S251" s="20"/>
      <c r="T251" s="20"/>
      <c r="U251" s="20"/>
      <c r="V251" s="20"/>
      <c r="W251" s="20"/>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02"/>
      <c r="BA251" s="102"/>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02"/>
      <c r="DA251" s="102"/>
      <c r="DB251" s="20"/>
      <c r="DC251" s="20"/>
      <c r="DD251" s="20"/>
      <c r="DE251" s="20"/>
      <c r="DF251" s="20"/>
      <c r="DG251" s="20"/>
      <c r="DH251" s="20"/>
      <c r="DI251" s="20"/>
      <c r="DJ251" s="20"/>
      <c r="DK251" s="20"/>
      <c r="DL251" s="20"/>
      <c r="DM251" s="20"/>
      <c r="DN251" s="20"/>
      <c r="DO251" s="20"/>
      <c r="DP251" s="20"/>
      <c r="DQ251" s="20"/>
      <c r="DR251" s="20"/>
      <c r="DS251" s="20"/>
      <c r="DT251" s="20"/>
      <c r="DU251" s="20"/>
      <c r="DV251" s="20"/>
      <c r="DW251" s="20"/>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02"/>
      <c r="FA251" s="102"/>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02"/>
    </row>
    <row r="252" spans="1:208" ht="12.75" customHeight="1">
      <c r="A252" s="102"/>
      <c r="B252" s="20"/>
      <c r="C252" s="20"/>
      <c r="D252" s="20"/>
      <c r="E252" s="20"/>
      <c r="F252" s="20"/>
      <c r="G252" s="20"/>
      <c r="H252" s="20"/>
      <c r="I252" s="20"/>
      <c r="J252" s="20"/>
      <c r="K252" s="20"/>
      <c r="L252" s="20"/>
      <c r="M252" s="20"/>
      <c r="N252" s="20"/>
      <c r="O252" s="20"/>
      <c r="P252" s="20"/>
      <c r="Q252" s="20"/>
      <c r="R252" s="20"/>
      <c r="S252" s="20"/>
      <c r="T252" s="20"/>
      <c r="U252" s="20"/>
      <c r="V252" s="20"/>
      <c r="W252" s="20"/>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02"/>
      <c r="BA252" s="102"/>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02"/>
      <c r="DA252" s="102"/>
      <c r="DB252" s="20"/>
      <c r="DC252" s="20"/>
      <c r="DD252" s="20"/>
      <c r="DE252" s="20"/>
      <c r="DF252" s="20"/>
      <c r="DG252" s="20"/>
      <c r="DH252" s="20"/>
      <c r="DI252" s="20"/>
      <c r="DJ252" s="20"/>
      <c r="DK252" s="20"/>
      <c r="DL252" s="20"/>
      <c r="DM252" s="20"/>
      <c r="DN252" s="20"/>
      <c r="DO252" s="20"/>
      <c r="DP252" s="20"/>
      <c r="DQ252" s="20"/>
      <c r="DR252" s="20"/>
      <c r="DS252" s="20"/>
      <c r="DT252" s="20"/>
      <c r="DU252" s="20"/>
      <c r="DV252" s="20"/>
      <c r="DW252" s="20"/>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02"/>
      <c r="FA252" s="102"/>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02"/>
    </row>
    <row r="253" spans="1:208" ht="12.75" customHeight="1">
      <c r="A253" s="102"/>
      <c r="B253" s="20"/>
      <c r="C253" s="20"/>
      <c r="D253" s="20"/>
      <c r="E253" s="20"/>
      <c r="F253" s="20"/>
      <c r="G253" s="20"/>
      <c r="H253" s="20"/>
      <c r="I253" s="20"/>
      <c r="J253" s="20"/>
      <c r="K253" s="20"/>
      <c r="L253" s="20"/>
      <c r="M253" s="20"/>
      <c r="N253" s="20"/>
      <c r="O253" s="20"/>
      <c r="P253" s="20"/>
      <c r="Q253" s="20"/>
      <c r="R253" s="20"/>
      <c r="S253" s="20"/>
      <c r="T253" s="20"/>
      <c r="U253" s="20"/>
      <c r="V253" s="20"/>
      <c r="W253" s="20"/>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02"/>
      <c r="BA253" s="102"/>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02"/>
      <c r="DA253" s="102"/>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02"/>
      <c r="FA253" s="102"/>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02"/>
    </row>
    <row r="254" spans="1:208" ht="12.75" customHeight="1">
      <c r="A254" s="102"/>
      <c r="B254" s="20"/>
      <c r="C254" s="20"/>
      <c r="D254" s="20"/>
      <c r="E254" s="20"/>
      <c r="F254" s="20"/>
      <c r="G254" s="20"/>
      <c r="H254" s="20"/>
      <c r="I254" s="20"/>
      <c r="J254" s="20"/>
      <c r="K254" s="20"/>
      <c r="L254" s="20"/>
      <c r="M254" s="20"/>
      <c r="N254" s="20"/>
      <c r="O254" s="20"/>
      <c r="P254" s="20"/>
      <c r="Q254" s="20"/>
      <c r="R254" s="20"/>
      <c r="S254" s="20"/>
      <c r="T254" s="20"/>
      <c r="U254" s="20"/>
      <c r="V254" s="20"/>
      <c r="W254" s="20"/>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02"/>
      <c r="BA254" s="102"/>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02"/>
      <c r="DA254" s="102"/>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02"/>
      <c r="FA254" s="102"/>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02"/>
    </row>
    <row r="255" spans="1:208" ht="12.75" customHeight="1">
      <c r="A255" s="102"/>
      <c r="B255" s="20"/>
      <c r="C255" s="20"/>
      <c r="D255" s="20"/>
      <c r="E255" s="20"/>
      <c r="F255" s="20"/>
      <c r="G255" s="20"/>
      <c r="H255" s="20"/>
      <c r="I255" s="20"/>
      <c r="J255" s="20"/>
      <c r="K255" s="20"/>
      <c r="L255" s="20"/>
      <c r="M255" s="20"/>
      <c r="N255" s="20"/>
      <c r="O255" s="20"/>
      <c r="P255" s="20"/>
      <c r="Q255" s="20"/>
      <c r="R255" s="20"/>
      <c r="S255" s="20"/>
      <c r="T255" s="20"/>
      <c r="U255" s="20"/>
      <c r="V255" s="20"/>
      <c r="W255" s="20"/>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02"/>
      <c r="BA255" s="102"/>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02"/>
      <c r="DA255" s="102"/>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02"/>
      <c r="FA255" s="102"/>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02"/>
    </row>
    <row r="256" spans="1:208" ht="12.75" customHeight="1">
      <c r="A256" s="102"/>
      <c r="B256" s="20"/>
      <c r="C256" s="20"/>
      <c r="D256" s="20"/>
      <c r="E256" s="20"/>
      <c r="F256" s="20"/>
      <c r="G256" s="20"/>
      <c r="H256" s="20"/>
      <c r="I256" s="20"/>
      <c r="J256" s="20"/>
      <c r="K256" s="20"/>
      <c r="L256" s="20"/>
      <c r="M256" s="20"/>
      <c r="N256" s="20"/>
      <c r="O256" s="20"/>
      <c r="P256" s="20"/>
      <c r="Q256" s="20"/>
      <c r="R256" s="20"/>
      <c r="S256" s="20"/>
      <c r="T256" s="20"/>
      <c r="U256" s="20"/>
      <c r="V256" s="20"/>
      <c r="W256" s="20"/>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02"/>
      <c r="BA256" s="102"/>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02"/>
      <c r="DA256" s="102"/>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02"/>
      <c r="FA256" s="102"/>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02"/>
    </row>
    <row r="257" spans="1:208" ht="12.75" customHeight="1">
      <c r="A257" s="102"/>
      <c r="B257" s="20"/>
      <c r="C257" s="20"/>
      <c r="D257" s="20"/>
      <c r="E257" s="20"/>
      <c r="F257" s="20"/>
      <c r="G257" s="20"/>
      <c r="H257" s="20"/>
      <c r="I257" s="20"/>
      <c r="J257" s="20"/>
      <c r="K257" s="20"/>
      <c r="L257" s="20"/>
      <c r="M257" s="20"/>
      <c r="N257" s="20"/>
      <c r="O257" s="20"/>
      <c r="P257" s="20"/>
      <c r="Q257" s="20"/>
      <c r="R257" s="20"/>
      <c r="S257" s="20"/>
      <c r="T257" s="20"/>
      <c r="U257" s="20"/>
      <c r="V257" s="20"/>
      <c r="W257" s="20"/>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02"/>
      <c r="BA257" s="102"/>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02"/>
      <c r="DA257" s="102"/>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02"/>
      <c r="FA257" s="102"/>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02"/>
    </row>
    <row r="258" spans="1:208" ht="12.75" customHeight="1">
      <c r="A258" s="102"/>
      <c r="B258" s="20"/>
      <c r="C258" s="20"/>
      <c r="D258" s="20"/>
      <c r="E258" s="20"/>
      <c r="F258" s="20"/>
      <c r="G258" s="20"/>
      <c r="H258" s="20"/>
      <c r="I258" s="20"/>
      <c r="J258" s="20"/>
      <c r="K258" s="20"/>
      <c r="L258" s="20"/>
      <c r="M258" s="20"/>
      <c r="N258" s="20"/>
      <c r="O258" s="20"/>
      <c r="P258" s="20"/>
      <c r="Q258" s="20"/>
      <c r="R258" s="20"/>
      <c r="S258" s="20"/>
      <c r="T258" s="20"/>
      <c r="U258" s="20"/>
      <c r="V258" s="20"/>
      <c r="W258" s="20"/>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02"/>
      <c r="BA258" s="102"/>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02"/>
      <c r="DA258" s="102"/>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02"/>
      <c r="FA258" s="102"/>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02"/>
    </row>
    <row r="259" spans="1:208" ht="12.75" customHeight="1">
      <c r="A259" s="102"/>
      <c r="B259" s="20"/>
      <c r="C259" s="20"/>
      <c r="D259" s="20"/>
      <c r="E259" s="20"/>
      <c r="F259" s="20"/>
      <c r="G259" s="20"/>
      <c r="H259" s="20"/>
      <c r="I259" s="20"/>
      <c r="J259" s="20"/>
      <c r="K259" s="20"/>
      <c r="L259" s="20"/>
      <c r="M259" s="20"/>
      <c r="N259" s="20"/>
      <c r="O259" s="20"/>
      <c r="P259" s="20"/>
      <c r="Q259" s="20"/>
      <c r="R259" s="20"/>
      <c r="S259" s="20"/>
      <c r="T259" s="20"/>
      <c r="U259" s="20"/>
      <c r="V259" s="20"/>
      <c r="W259" s="20"/>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02"/>
      <c r="BA259" s="102"/>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02"/>
      <c r="DA259" s="102"/>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02"/>
      <c r="FA259" s="102"/>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02"/>
    </row>
    <row r="260" spans="1:208" ht="12.75" customHeight="1">
      <c r="A260" s="102"/>
      <c r="B260" s="20"/>
      <c r="C260" s="20"/>
      <c r="D260" s="20"/>
      <c r="E260" s="20"/>
      <c r="F260" s="20"/>
      <c r="G260" s="20"/>
      <c r="H260" s="20"/>
      <c r="I260" s="20"/>
      <c r="J260" s="20"/>
      <c r="K260" s="20"/>
      <c r="L260" s="20"/>
      <c r="M260" s="20"/>
      <c r="N260" s="20"/>
      <c r="O260" s="20"/>
      <c r="P260" s="20"/>
      <c r="Q260" s="20"/>
      <c r="R260" s="20"/>
      <c r="S260" s="20"/>
      <c r="T260" s="20"/>
      <c r="U260" s="20"/>
      <c r="V260" s="20"/>
      <c r="W260" s="20"/>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02"/>
      <c r="BA260" s="102"/>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02"/>
      <c r="DA260" s="102"/>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02"/>
      <c r="FA260" s="102"/>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02"/>
    </row>
    <row r="261" spans="1:208" ht="12.75" customHeight="1">
      <c r="A261" s="102"/>
      <c r="B261" s="20"/>
      <c r="C261" s="20"/>
      <c r="D261" s="20"/>
      <c r="E261" s="20"/>
      <c r="F261" s="20"/>
      <c r="G261" s="20"/>
      <c r="H261" s="20"/>
      <c r="I261" s="20"/>
      <c r="J261" s="20"/>
      <c r="K261" s="20"/>
      <c r="L261" s="20"/>
      <c r="M261" s="20"/>
      <c r="N261" s="20"/>
      <c r="O261" s="20"/>
      <c r="P261" s="20"/>
      <c r="Q261" s="20"/>
      <c r="R261" s="20"/>
      <c r="S261" s="20"/>
      <c r="T261" s="20"/>
      <c r="U261" s="20"/>
      <c r="V261" s="20"/>
      <c r="W261" s="20"/>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02"/>
      <c r="BA261" s="102"/>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02"/>
      <c r="DA261" s="102"/>
      <c r="DB261" s="20"/>
      <c r="DC261" s="20"/>
      <c r="DD261" s="20"/>
      <c r="DE261" s="20"/>
      <c r="DF261" s="20"/>
      <c r="DG261" s="20"/>
      <c r="DH261" s="20"/>
      <c r="DI261" s="20"/>
      <c r="DJ261" s="20"/>
      <c r="DK261" s="20"/>
      <c r="DL261" s="20"/>
      <c r="DM261" s="20"/>
      <c r="DN261" s="20"/>
      <c r="DO261" s="20"/>
      <c r="DP261" s="20"/>
      <c r="DQ261" s="20"/>
      <c r="DR261" s="20"/>
      <c r="DS261" s="20"/>
      <c r="DT261" s="20"/>
      <c r="DU261" s="20"/>
      <c r="DV261" s="20"/>
      <c r="DW261" s="20"/>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02"/>
      <c r="FA261" s="102"/>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02"/>
    </row>
    <row r="262" spans="1:208" ht="12.75" customHeight="1">
      <c r="A262" s="102"/>
      <c r="B262" s="20"/>
      <c r="C262" s="20"/>
      <c r="D262" s="20"/>
      <c r="E262" s="20"/>
      <c r="F262" s="20"/>
      <c r="G262" s="20"/>
      <c r="H262" s="20"/>
      <c r="I262" s="20"/>
      <c r="J262" s="20"/>
      <c r="K262" s="20"/>
      <c r="L262" s="20"/>
      <c r="M262" s="20"/>
      <c r="N262" s="20"/>
      <c r="O262" s="20"/>
      <c r="P262" s="20"/>
      <c r="Q262" s="20"/>
      <c r="R262" s="20"/>
      <c r="S262" s="20"/>
      <c r="T262" s="20"/>
      <c r="U262" s="20"/>
      <c r="V262" s="20"/>
      <c r="W262" s="20"/>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02"/>
      <c r="BA262" s="102"/>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02"/>
      <c r="DA262" s="102"/>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02"/>
      <c r="FA262" s="102"/>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02"/>
    </row>
    <row r="263" spans="1:208" ht="12.75" customHeight="1">
      <c r="A263" s="102"/>
      <c r="B263" s="20"/>
      <c r="C263" s="20"/>
      <c r="D263" s="20"/>
      <c r="E263" s="20"/>
      <c r="F263" s="20"/>
      <c r="G263" s="20"/>
      <c r="H263" s="20"/>
      <c r="I263" s="20"/>
      <c r="J263" s="20"/>
      <c r="K263" s="20"/>
      <c r="L263" s="20"/>
      <c r="M263" s="20"/>
      <c r="N263" s="20"/>
      <c r="O263" s="20"/>
      <c r="P263" s="20"/>
      <c r="Q263" s="20"/>
      <c r="R263" s="20"/>
      <c r="S263" s="20"/>
      <c r="T263" s="20"/>
      <c r="U263" s="20"/>
      <c r="V263" s="20"/>
      <c r="W263" s="20"/>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02"/>
      <c r="BA263" s="102"/>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02"/>
      <c r="DA263" s="102"/>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02"/>
      <c r="FA263" s="102"/>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02"/>
    </row>
    <row r="264" spans="1:208" ht="12.75" customHeight="1">
      <c r="A264" s="102"/>
      <c r="B264" s="20"/>
      <c r="C264" s="20"/>
      <c r="D264" s="20"/>
      <c r="E264" s="20"/>
      <c r="F264" s="20"/>
      <c r="G264" s="20"/>
      <c r="H264" s="20"/>
      <c r="I264" s="20"/>
      <c r="J264" s="20"/>
      <c r="K264" s="20"/>
      <c r="L264" s="20"/>
      <c r="M264" s="20"/>
      <c r="N264" s="20"/>
      <c r="O264" s="20"/>
      <c r="P264" s="20"/>
      <c r="Q264" s="20"/>
      <c r="R264" s="20"/>
      <c r="S264" s="20"/>
      <c r="T264" s="20"/>
      <c r="U264" s="20"/>
      <c r="V264" s="20"/>
      <c r="W264" s="20"/>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02"/>
      <c r="BA264" s="102"/>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02"/>
      <c r="DA264" s="102"/>
      <c r="DB264" s="20"/>
      <c r="DC264" s="20"/>
      <c r="DD264" s="20"/>
      <c r="DE264" s="20"/>
      <c r="DF264" s="20"/>
      <c r="DG264" s="20"/>
      <c r="DH264" s="20"/>
      <c r="DI264" s="20"/>
      <c r="DJ264" s="20"/>
      <c r="DK264" s="20"/>
      <c r="DL264" s="20"/>
      <c r="DM264" s="20"/>
      <c r="DN264" s="20"/>
      <c r="DO264" s="20"/>
      <c r="DP264" s="20"/>
      <c r="DQ264" s="20"/>
      <c r="DR264" s="20"/>
      <c r="DS264" s="20"/>
      <c r="DT264" s="20"/>
      <c r="DU264" s="20"/>
      <c r="DV264" s="20"/>
      <c r="DW264" s="20"/>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02"/>
      <c r="FA264" s="102"/>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02"/>
    </row>
    <row r="265" spans="1:208" ht="12.75" customHeight="1">
      <c r="A265" s="102"/>
      <c r="B265" s="20"/>
      <c r="C265" s="20"/>
      <c r="D265" s="20"/>
      <c r="E265" s="20"/>
      <c r="F265" s="20"/>
      <c r="G265" s="20"/>
      <c r="H265" s="20"/>
      <c r="I265" s="20"/>
      <c r="J265" s="20"/>
      <c r="K265" s="20"/>
      <c r="L265" s="20"/>
      <c r="M265" s="20"/>
      <c r="N265" s="20"/>
      <c r="O265" s="20"/>
      <c r="P265" s="20"/>
      <c r="Q265" s="20"/>
      <c r="R265" s="20"/>
      <c r="S265" s="20"/>
      <c r="T265" s="20"/>
      <c r="U265" s="20"/>
      <c r="V265" s="20"/>
      <c r="W265" s="20"/>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02"/>
      <c r="BA265" s="102"/>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02"/>
      <c r="DA265" s="102"/>
      <c r="DB265" s="20"/>
      <c r="DC265" s="20"/>
      <c r="DD265" s="20"/>
      <c r="DE265" s="20"/>
      <c r="DF265" s="20"/>
      <c r="DG265" s="20"/>
      <c r="DH265" s="20"/>
      <c r="DI265" s="20"/>
      <c r="DJ265" s="20"/>
      <c r="DK265" s="20"/>
      <c r="DL265" s="20"/>
      <c r="DM265" s="20"/>
      <c r="DN265" s="20"/>
      <c r="DO265" s="20"/>
      <c r="DP265" s="20"/>
      <c r="DQ265" s="20"/>
      <c r="DR265" s="20"/>
      <c r="DS265" s="20"/>
      <c r="DT265" s="20"/>
      <c r="DU265" s="20"/>
      <c r="DV265" s="20"/>
      <c r="DW265" s="20"/>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02"/>
      <c r="FA265" s="102"/>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02"/>
    </row>
    <row r="266" spans="1:208" ht="12.75" customHeight="1">
      <c r="A266" s="102"/>
      <c r="B266" s="20"/>
      <c r="C266" s="20"/>
      <c r="D266" s="20"/>
      <c r="E266" s="20"/>
      <c r="F266" s="20"/>
      <c r="G266" s="20"/>
      <c r="H266" s="20"/>
      <c r="I266" s="20"/>
      <c r="J266" s="20"/>
      <c r="K266" s="20"/>
      <c r="L266" s="20"/>
      <c r="M266" s="20"/>
      <c r="N266" s="20"/>
      <c r="O266" s="20"/>
      <c r="P266" s="20"/>
      <c r="Q266" s="20"/>
      <c r="R266" s="20"/>
      <c r="S266" s="20"/>
      <c r="T266" s="20"/>
      <c r="U266" s="20"/>
      <c r="V266" s="20"/>
      <c r="W266" s="20"/>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02"/>
      <c r="BA266" s="102"/>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02"/>
      <c r="DA266" s="102"/>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02"/>
      <c r="FA266" s="102"/>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02"/>
    </row>
    <row r="267" spans="1:208" ht="12.75" customHeight="1">
      <c r="A267" s="102"/>
      <c r="B267" s="20"/>
      <c r="C267" s="20"/>
      <c r="D267" s="20"/>
      <c r="E267" s="20"/>
      <c r="F267" s="20"/>
      <c r="G267" s="20"/>
      <c r="H267" s="20"/>
      <c r="I267" s="20"/>
      <c r="J267" s="20"/>
      <c r="K267" s="20"/>
      <c r="L267" s="20"/>
      <c r="M267" s="20"/>
      <c r="N267" s="20"/>
      <c r="O267" s="20"/>
      <c r="P267" s="20"/>
      <c r="Q267" s="20"/>
      <c r="R267" s="20"/>
      <c r="S267" s="20"/>
      <c r="T267" s="20"/>
      <c r="U267" s="20"/>
      <c r="V267" s="20"/>
      <c r="W267" s="20"/>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02"/>
      <c r="BA267" s="102"/>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02"/>
      <c r="DA267" s="102"/>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02"/>
      <c r="FA267" s="102"/>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02"/>
    </row>
    <row r="268" spans="1:208" ht="12.75" customHeight="1">
      <c r="A268" s="102"/>
      <c r="B268" s="20"/>
      <c r="C268" s="20"/>
      <c r="D268" s="20"/>
      <c r="E268" s="20"/>
      <c r="F268" s="20"/>
      <c r="G268" s="20"/>
      <c r="H268" s="20"/>
      <c r="I268" s="20"/>
      <c r="J268" s="20"/>
      <c r="K268" s="20"/>
      <c r="L268" s="20"/>
      <c r="M268" s="20"/>
      <c r="N268" s="20"/>
      <c r="O268" s="20"/>
      <c r="P268" s="20"/>
      <c r="Q268" s="20"/>
      <c r="R268" s="20"/>
      <c r="S268" s="20"/>
      <c r="T268" s="20"/>
      <c r="U268" s="20"/>
      <c r="V268" s="20"/>
      <c r="W268" s="20"/>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02"/>
      <c r="BA268" s="102"/>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02"/>
      <c r="DA268" s="102"/>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02"/>
      <c r="FA268" s="102"/>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02"/>
    </row>
    <row r="269" spans="1:208" ht="12.75" customHeight="1">
      <c r="A269" s="102"/>
      <c r="B269" s="20"/>
      <c r="C269" s="20"/>
      <c r="D269" s="20"/>
      <c r="E269" s="20"/>
      <c r="F269" s="20"/>
      <c r="G269" s="20"/>
      <c r="H269" s="20"/>
      <c r="I269" s="20"/>
      <c r="J269" s="20"/>
      <c r="K269" s="20"/>
      <c r="L269" s="20"/>
      <c r="M269" s="20"/>
      <c r="N269" s="20"/>
      <c r="O269" s="20"/>
      <c r="P269" s="20"/>
      <c r="Q269" s="20"/>
      <c r="R269" s="20"/>
      <c r="S269" s="20"/>
      <c r="T269" s="20"/>
      <c r="U269" s="20"/>
      <c r="V269" s="20"/>
      <c r="W269" s="20"/>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02"/>
      <c r="BA269" s="102"/>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02"/>
      <c r="DA269" s="102"/>
      <c r="DB269" s="20"/>
      <c r="DC269" s="20"/>
      <c r="DD269" s="20"/>
      <c r="DE269" s="20"/>
      <c r="DF269" s="20"/>
      <c r="DG269" s="20"/>
      <c r="DH269" s="20"/>
      <c r="DI269" s="20"/>
      <c r="DJ269" s="20"/>
      <c r="DK269" s="20"/>
      <c r="DL269" s="20"/>
      <c r="DM269" s="20"/>
      <c r="DN269" s="20"/>
      <c r="DO269" s="20"/>
      <c r="DP269" s="20"/>
      <c r="DQ269" s="20"/>
      <c r="DR269" s="20"/>
      <c r="DS269" s="20"/>
      <c r="DT269" s="20"/>
      <c r="DU269" s="20"/>
      <c r="DV269" s="20"/>
      <c r="DW269" s="20"/>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02"/>
      <c r="FA269" s="102"/>
      <c r="FB269" s="17"/>
      <c r="FC269" s="17"/>
      <c r="FD269" s="17"/>
      <c r="FE269" s="17"/>
      <c r="FF269" s="17"/>
      <c r="FG269" s="17"/>
      <c r="FH269" s="17"/>
      <c r="FI269" s="17"/>
      <c r="FJ269" s="17"/>
      <c r="FK269" s="17"/>
      <c r="FL269" s="17"/>
      <c r="FM269" s="17"/>
      <c r="FN269" s="17"/>
      <c r="FO269" s="17"/>
      <c r="FP269" s="17"/>
      <c r="FQ269" s="17"/>
      <c r="FR269" s="17"/>
      <c r="FS269" s="17"/>
      <c r="FT269" s="17"/>
      <c r="FU269" s="17"/>
      <c r="FV269" s="17"/>
      <c r="FW269" s="17"/>
      <c r="FX269" s="17"/>
      <c r="FY269" s="17"/>
      <c r="FZ269" s="17"/>
      <c r="GA269" s="17"/>
      <c r="GB269" s="17"/>
      <c r="GC269" s="17"/>
      <c r="GD269" s="17"/>
      <c r="GE269" s="17"/>
      <c r="GF269" s="17"/>
      <c r="GG269" s="17"/>
      <c r="GH269" s="17"/>
      <c r="GI269" s="17"/>
      <c r="GJ269" s="17"/>
      <c r="GK269" s="17"/>
      <c r="GL269" s="17"/>
      <c r="GM269" s="17"/>
      <c r="GN269" s="17"/>
      <c r="GO269" s="17"/>
      <c r="GP269" s="17"/>
      <c r="GQ269" s="17"/>
      <c r="GR269" s="17"/>
      <c r="GS269" s="17"/>
      <c r="GT269" s="17"/>
      <c r="GU269" s="17"/>
      <c r="GV269" s="17"/>
      <c r="GW269" s="17"/>
      <c r="GX269" s="17"/>
      <c r="GY269" s="17"/>
      <c r="GZ269" s="102"/>
    </row>
    <row r="270" spans="1:208" ht="12.75" customHeight="1">
      <c r="A270" s="102"/>
      <c r="B270" s="20"/>
      <c r="C270" s="20"/>
      <c r="D270" s="20"/>
      <c r="E270" s="20"/>
      <c r="F270" s="20"/>
      <c r="G270" s="20"/>
      <c r="H270" s="20"/>
      <c r="I270" s="20"/>
      <c r="J270" s="20"/>
      <c r="K270" s="20"/>
      <c r="L270" s="20"/>
      <c r="M270" s="20"/>
      <c r="N270" s="20"/>
      <c r="O270" s="20"/>
      <c r="P270" s="20"/>
      <c r="Q270" s="20"/>
      <c r="R270" s="20"/>
      <c r="S270" s="20"/>
      <c r="T270" s="20"/>
      <c r="U270" s="20"/>
      <c r="V270" s="20"/>
      <c r="W270" s="20"/>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02"/>
      <c r="BA270" s="102"/>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02"/>
      <c r="DA270" s="102"/>
      <c r="DB270" s="20"/>
      <c r="DC270" s="20"/>
      <c r="DD270" s="20"/>
      <c r="DE270" s="20"/>
      <c r="DF270" s="20"/>
      <c r="DG270" s="20"/>
      <c r="DH270" s="20"/>
      <c r="DI270" s="20"/>
      <c r="DJ270" s="20"/>
      <c r="DK270" s="20"/>
      <c r="DL270" s="20"/>
      <c r="DM270" s="20"/>
      <c r="DN270" s="20"/>
      <c r="DO270" s="20"/>
      <c r="DP270" s="20"/>
      <c r="DQ270" s="20"/>
      <c r="DR270" s="20"/>
      <c r="DS270" s="20"/>
      <c r="DT270" s="20"/>
      <c r="DU270" s="20"/>
      <c r="DV270" s="20"/>
      <c r="DW270" s="20"/>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02"/>
      <c r="FA270" s="102"/>
      <c r="FB270" s="17"/>
      <c r="FC270" s="17"/>
      <c r="FD270" s="17"/>
      <c r="FE270" s="17"/>
      <c r="FF270" s="17"/>
      <c r="FG270" s="17"/>
      <c r="FH270" s="17"/>
      <c r="FI270" s="17"/>
      <c r="FJ270" s="17"/>
      <c r="FK270" s="17"/>
      <c r="FL270" s="17"/>
      <c r="FM270" s="17"/>
      <c r="FN270" s="17"/>
      <c r="FO270" s="17"/>
      <c r="FP270" s="17"/>
      <c r="FQ270" s="17"/>
      <c r="FR270" s="17"/>
      <c r="FS270" s="17"/>
      <c r="FT270" s="17"/>
      <c r="FU270" s="17"/>
      <c r="FV270" s="17"/>
      <c r="FW270" s="17"/>
      <c r="FX270" s="17"/>
      <c r="FY270" s="17"/>
      <c r="FZ270" s="17"/>
      <c r="GA270" s="17"/>
      <c r="GB270" s="17"/>
      <c r="GC270" s="17"/>
      <c r="GD270" s="17"/>
      <c r="GE270" s="17"/>
      <c r="GF270" s="17"/>
      <c r="GG270" s="17"/>
      <c r="GH270" s="17"/>
      <c r="GI270" s="17"/>
      <c r="GJ270" s="17"/>
      <c r="GK270" s="17"/>
      <c r="GL270" s="17"/>
      <c r="GM270" s="17"/>
      <c r="GN270" s="17"/>
      <c r="GO270" s="17"/>
      <c r="GP270" s="17"/>
      <c r="GQ270" s="17"/>
      <c r="GR270" s="17"/>
      <c r="GS270" s="17"/>
      <c r="GT270" s="17"/>
      <c r="GU270" s="17"/>
      <c r="GV270" s="17"/>
      <c r="GW270" s="17"/>
      <c r="GX270" s="17"/>
      <c r="GY270" s="17"/>
      <c r="GZ270" s="102"/>
    </row>
    <row r="271" spans="1:208" ht="12.75" customHeight="1">
      <c r="A271" s="102"/>
      <c r="B271" s="20"/>
      <c r="C271" s="20"/>
      <c r="D271" s="20"/>
      <c r="E271" s="20"/>
      <c r="F271" s="20"/>
      <c r="G271" s="20"/>
      <c r="H271" s="20"/>
      <c r="I271" s="20"/>
      <c r="J271" s="20"/>
      <c r="K271" s="20"/>
      <c r="L271" s="20"/>
      <c r="M271" s="20"/>
      <c r="N271" s="20"/>
      <c r="O271" s="20"/>
      <c r="P271" s="20"/>
      <c r="Q271" s="20"/>
      <c r="R271" s="20"/>
      <c r="S271" s="20"/>
      <c r="T271" s="20"/>
      <c r="U271" s="20"/>
      <c r="V271" s="20"/>
      <c r="W271" s="20"/>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02"/>
      <c r="BA271" s="102"/>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02"/>
      <c r="DA271" s="102"/>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02"/>
      <c r="FA271" s="102"/>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02"/>
    </row>
    <row r="272" spans="1:208" ht="12.75" customHeight="1">
      <c r="A272" s="102"/>
      <c r="B272" s="20"/>
      <c r="C272" s="20"/>
      <c r="D272" s="20"/>
      <c r="E272" s="20"/>
      <c r="F272" s="20"/>
      <c r="G272" s="20"/>
      <c r="H272" s="20"/>
      <c r="I272" s="20"/>
      <c r="J272" s="20"/>
      <c r="K272" s="20"/>
      <c r="L272" s="20"/>
      <c r="M272" s="20"/>
      <c r="N272" s="20"/>
      <c r="O272" s="20"/>
      <c r="P272" s="20"/>
      <c r="Q272" s="20"/>
      <c r="R272" s="20"/>
      <c r="S272" s="20"/>
      <c r="T272" s="20"/>
      <c r="U272" s="20"/>
      <c r="V272" s="20"/>
      <c r="W272" s="20"/>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02"/>
      <c r="BA272" s="102"/>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02"/>
      <c r="DA272" s="102"/>
      <c r="DB272" s="20"/>
      <c r="DC272" s="20"/>
      <c r="DD272" s="20"/>
      <c r="DE272" s="20"/>
      <c r="DF272" s="20"/>
      <c r="DG272" s="20"/>
      <c r="DH272" s="20"/>
      <c r="DI272" s="20"/>
      <c r="DJ272" s="20"/>
      <c r="DK272" s="20"/>
      <c r="DL272" s="20"/>
      <c r="DM272" s="20"/>
      <c r="DN272" s="20"/>
      <c r="DO272" s="20"/>
      <c r="DP272" s="20"/>
      <c r="DQ272" s="20"/>
      <c r="DR272" s="20"/>
      <c r="DS272" s="20"/>
      <c r="DT272" s="20"/>
      <c r="DU272" s="20"/>
      <c r="DV272" s="20"/>
      <c r="DW272" s="20"/>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02"/>
      <c r="FA272" s="102"/>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02"/>
    </row>
    <row r="273" spans="1:208" ht="12.75" customHeight="1">
      <c r="A273" s="102"/>
      <c r="B273" s="20"/>
      <c r="C273" s="20"/>
      <c r="D273" s="20"/>
      <c r="E273" s="20"/>
      <c r="F273" s="20"/>
      <c r="G273" s="20"/>
      <c r="H273" s="20"/>
      <c r="I273" s="20"/>
      <c r="J273" s="20"/>
      <c r="K273" s="20"/>
      <c r="L273" s="20"/>
      <c r="M273" s="20"/>
      <c r="N273" s="20"/>
      <c r="O273" s="20"/>
      <c r="P273" s="20"/>
      <c r="Q273" s="20"/>
      <c r="R273" s="20"/>
      <c r="S273" s="20"/>
      <c r="T273" s="20"/>
      <c r="U273" s="20"/>
      <c r="V273" s="20"/>
      <c r="W273" s="20"/>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02"/>
      <c r="BA273" s="102"/>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02"/>
      <c r="DA273" s="102"/>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02"/>
      <c r="FA273" s="102"/>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02"/>
    </row>
    <row r="274" spans="1:208" ht="12.75" customHeight="1">
      <c r="A274" s="102"/>
      <c r="B274" s="20"/>
      <c r="C274" s="20"/>
      <c r="D274" s="20"/>
      <c r="E274" s="20"/>
      <c r="F274" s="20"/>
      <c r="G274" s="20"/>
      <c r="H274" s="20"/>
      <c r="I274" s="20"/>
      <c r="J274" s="20"/>
      <c r="K274" s="20"/>
      <c r="L274" s="20"/>
      <c r="M274" s="20"/>
      <c r="N274" s="20"/>
      <c r="O274" s="20"/>
      <c r="P274" s="20"/>
      <c r="Q274" s="20"/>
      <c r="R274" s="20"/>
      <c r="S274" s="20"/>
      <c r="T274" s="20"/>
      <c r="U274" s="20"/>
      <c r="V274" s="20"/>
      <c r="W274" s="20"/>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02"/>
      <c r="BA274" s="102"/>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02"/>
      <c r="DA274" s="102"/>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02"/>
      <c r="FA274" s="102"/>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02"/>
    </row>
    <row r="275" spans="1:208" ht="12.75" customHeight="1">
      <c r="A275" s="102"/>
      <c r="B275" s="20"/>
      <c r="C275" s="20"/>
      <c r="D275" s="20"/>
      <c r="E275" s="20"/>
      <c r="F275" s="20"/>
      <c r="G275" s="20"/>
      <c r="H275" s="20"/>
      <c r="I275" s="20"/>
      <c r="J275" s="20"/>
      <c r="K275" s="20"/>
      <c r="L275" s="20"/>
      <c r="M275" s="20"/>
      <c r="N275" s="20"/>
      <c r="O275" s="20"/>
      <c r="P275" s="20"/>
      <c r="Q275" s="20"/>
      <c r="R275" s="20"/>
      <c r="S275" s="20"/>
      <c r="T275" s="20"/>
      <c r="U275" s="20"/>
      <c r="V275" s="20"/>
      <c r="W275" s="20"/>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02"/>
      <c r="BA275" s="102"/>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02"/>
      <c r="DA275" s="102"/>
      <c r="DB275" s="20"/>
      <c r="DC275" s="20"/>
      <c r="DD275" s="20"/>
      <c r="DE275" s="20"/>
      <c r="DF275" s="20"/>
      <c r="DG275" s="20"/>
      <c r="DH275" s="20"/>
      <c r="DI275" s="20"/>
      <c r="DJ275" s="20"/>
      <c r="DK275" s="20"/>
      <c r="DL275" s="20"/>
      <c r="DM275" s="20"/>
      <c r="DN275" s="20"/>
      <c r="DO275" s="20"/>
      <c r="DP275" s="20"/>
      <c r="DQ275" s="20"/>
      <c r="DR275" s="20"/>
      <c r="DS275" s="20"/>
      <c r="DT275" s="20"/>
      <c r="DU275" s="20"/>
      <c r="DV275" s="20"/>
      <c r="DW275" s="20"/>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02"/>
      <c r="FA275" s="102"/>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02"/>
    </row>
    <row r="276" spans="1:208" ht="12.75" customHeight="1">
      <c r="A276" s="102"/>
      <c r="B276" s="20"/>
      <c r="C276" s="20"/>
      <c r="D276" s="20"/>
      <c r="E276" s="20"/>
      <c r="F276" s="20"/>
      <c r="G276" s="20"/>
      <c r="H276" s="20"/>
      <c r="I276" s="20"/>
      <c r="J276" s="20"/>
      <c r="K276" s="20"/>
      <c r="L276" s="20"/>
      <c r="M276" s="20"/>
      <c r="N276" s="20"/>
      <c r="O276" s="20"/>
      <c r="P276" s="20"/>
      <c r="Q276" s="20"/>
      <c r="R276" s="20"/>
      <c r="S276" s="20"/>
      <c r="T276" s="20"/>
      <c r="U276" s="20"/>
      <c r="V276" s="20"/>
      <c r="W276" s="20"/>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02"/>
      <c r="BA276" s="102"/>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02"/>
      <c r="DA276" s="102"/>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02"/>
      <c r="FA276" s="102"/>
      <c r="FB276" s="17"/>
      <c r="FC276" s="17"/>
      <c r="FD276" s="17"/>
      <c r="FE276" s="17"/>
      <c r="FF276" s="17"/>
      <c r="FG276" s="17"/>
      <c r="FH276" s="17"/>
      <c r="FI276" s="17"/>
      <c r="FJ276" s="17"/>
      <c r="FK276" s="17"/>
      <c r="FL276" s="17"/>
      <c r="FM276" s="17"/>
      <c r="FN276" s="17"/>
      <c r="FO276" s="17"/>
      <c r="FP276" s="17"/>
      <c r="FQ276" s="17"/>
      <c r="FR276" s="17"/>
      <c r="FS276" s="17"/>
      <c r="FT276" s="17"/>
      <c r="FU276" s="17"/>
      <c r="FV276" s="17"/>
      <c r="FW276" s="17"/>
      <c r="FX276" s="17"/>
      <c r="FY276" s="17"/>
      <c r="FZ276" s="17"/>
      <c r="GA276" s="17"/>
      <c r="GB276" s="17"/>
      <c r="GC276" s="17"/>
      <c r="GD276" s="17"/>
      <c r="GE276" s="17"/>
      <c r="GF276" s="17"/>
      <c r="GG276" s="17"/>
      <c r="GH276" s="17"/>
      <c r="GI276" s="17"/>
      <c r="GJ276" s="17"/>
      <c r="GK276" s="17"/>
      <c r="GL276" s="17"/>
      <c r="GM276" s="17"/>
      <c r="GN276" s="17"/>
      <c r="GO276" s="17"/>
      <c r="GP276" s="17"/>
      <c r="GQ276" s="17"/>
      <c r="GR276" s="17"/>
      <c r="GS276" s="17"/>
      <c r="GT276" s="17"/>
      <c r="GU276" s="17"/>
      <c r="GV276" s="17"/>
      <c r="GW276" s="17"/>
      <c r="GX276" s="17"/>
      <c r="GY276" s="17"/>
      <c r="GZ276" s="102"/>
    </row>
    <row r="277" spans="1:208" ht="12.75" customHeight="1">
      <c r="A277" s="102"/>
      <c r="B277" s="20"/>
      <c r="C277" s="20"/>
      <c r="D277" s="20"/>
      <c r="E277" s="20"/>
      <c r="F277" s="20"/>
      <c r="G277" s="20"/>
      <c r="H277" s="20"/>
      <c r="I277" s="20"/>
      <c r="J277" s="20"/>
      <c r="K277" s="20"/>
      <c r="L277" s="20"/>
      <c r="M277" s="20"/>
      <c r="N277" s="20"/>
      <c r="O277" s="20"/>
      <c r="P277" s="20"/>
      <c r="Q277" s="20"/>
      <c r="R277" s="20"/>
      <c r="S277" s="20"/>
      <c r="T277" s="20"/>
      <c r="U277" s="20"/>
      <c r="V277" s="20"/>
      <c r="W277" s="20"/>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02"/>
      <c r="BA277" s="102"/>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02"/>
      <c r="DA277" s="102"/>
      <c r="DB277" s="20"/>
      <c r="DC277" s="20"/>
      <c r="DD277" s="20"/>
      <c r="DE277" s="20"/>
      <c r="DF277" s="20"/>
      <c r="DG277" s="20"/>
      <c r="DH277" s="20"/>
      <c r="DI277" s="20"/>
      <c r="DJ277" s="20"/>
      <c r="DK277" s="20"/>
      <c r="DL277" s="20"/>
      <c r="DM277" s="20"/>
      <c r="DN277" s="20"/>
      <c r="DO277" s="20"/>
      <c r="DP277" s="20"/>
      <c r="DQ277" s="20"/>
      <c r="DR277" s="20"/>
      <c r="DS277" s="20"/>
      <c r="DT277" s="20"/>
      <c r="DU277" s="20"/>
      <c r="DV277" s="20"/>
      <c r="DW277" s="20"/>
      <c r="DX277" s="17"/>
      <c r="DY277" s="17"/>
      <c r="DZ277" s="17"/>
      <c r="EA277" s="17"/>
      <c r="EB277" s="17"/>
      <c r="EC277" s="17"/>
      <c r="ED277" s="17"/>
      <c r="EE277" s="17"/>
      <c r="EF277" s="17"/>
      <c r="EG277" s="17"/>
      <c r="EH277" s="17"/>
      <c r="EI277" s="17"/>
      <c r="EJ277" s="17"/>
      <c r="EK277" s="17"/>
      <c r="EL277" s="17"/>
      <c r="EM277" s="17"/>
      <c r="EN277" s="17"/>
      <c r="EO277" s="17"/>
      <c r="EP277" s="17"/>
      <c r="EQ277" s="17"/>
      <c r="ER277" s="17"/>
      <c r="ES277" s="17"/>
      <c r="ET277" s="17"/>
      <c r="EU277" s="17"/>
      <c r="EV277" s="17"/>
      <c r="EW277" s="17"/>
      <c r="EX277" s="17"/>
      <c r="EY277" s="17"/>
      <c r="EZ277" s="102"/>
      <c r="FA277" s="102"/>
      <c r="FB277" s="17"/>
      <c r="FC277" s="17"/>
      <c r="FD277" s="17"/>
      <c r="FE277" s="17"/>
      <c r="FF277" s="17"/>
      <c r="FG277" s="17"/>
      <c r="FH277" s="17"/>
      <c r="FI277" s="17"/>
      <c r="FJ277" s="17"/>
      <c r="FK277" s="17"/>
      <c r="FL277" s="17"/>
      <c r="FM277" s="17"/>
      <c r="FN277" s="17"/>
      <c r="FO277" s="17"/>
      <c r="FP277" s="17"/>
      <c r="FQ277" s="17"/>
      <c r="FR277" s="17"/>
      <c r="FS277" s="17"/>
      <c r="FT277" s="17"/>
      <c r="FU277" s="17"/>
      <c r="FV277" s="17"/>
      <c r="FW277" s="17"/>
      <c r="FX277" s="17"/>
      <c r="FY277" s="17"/>
      <c r="FZ277" s="17"/>
      <c r="GA277" s="17"/>
      <c r="GB277" s="17"/>
      <c r="GC277" s="17"/>
      <c r="GD277" s="17"/>
      <c r="GE277" s="17"/>
      <c r="GF277" s="17"/>
      <c r="GG277" s="17"/>
      <c r="GH277" s="17"/>
      <c r="GI277" s="17"/>
      <c r="GJ277" s="17"/>
      <c r="GK277" s="17"/>
      <c r="GL277" s="17"/>
      <c r="GM277" s="17"/>
      <c r="GN277" s="17"/>
      <c r="GO277" s="17"/>
      <c r="GP277" s="17"/>
      <c r="GQ277" s="17"/>
      <c r="GR277" s="17"/>
      <c r="GS277" s="17"/>
      <c r="GT277" s="17"/>
      <c r="GU277" s="17"/>
      <c r="GV277" s="17"/>
      <c r="GW277" s="17"/>
      <c r="GX277" s="17"/>
      <c r="GY277" s="17"/>
      <c r="GZ277" s="102"/>
    </row>
    <row r="278" spans="1:208" ht="12.75" customHeight="1">
      <c r="A278" s="102"/>
      <c r="B278" s="20"/>
      <c r="C278" s="20"/>
      <c r="D278" s="20"/>
      <c r="E278" s="20"/>
      <c r="F278" s="20"/>
      <c r="G278" s="20"/>
      <c r="H278" s="20"/>
      <c r="I278" s="20"/>
      <c r="J278" s="20"/>
      <c r="K278" s="20"/>
      <c r="L278" s="20"/>
      <c r="M278" s="20"/>
      <c r="N278" s="20"/>
      <c r="O278" s="20"/>
      <c r="P278" s="20"/>
      <c r="Q278" s="20"/>
      <c r="R278" s="20"/>
      <c r="S278" s="20"/>
      <c r="T278" s="20"/>
      <c r="U278" s="20"/>
      <c r="V278" s="20"/>
      <c r="W278" s="20"/>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02"/>
      <c r="BA278" s="102"/>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02"/>
      <c r="DA278" s="102"/>
      <c r="DB278" s="20"/>
      <c r="DC278" s="20"/>
      <c r="DD278" s="20"/>
      <c r="DE278" s="20"/>
      <c r="DF278" s="20"/>
      <c r="DG278" s="20"/>
      <c r="DH278" s="20"/>
      <c r="DI278" s="20"/>
      <c r="DJ278" s="20"/>
      <c r="DK278" s="20"/>
      <c r="DL278" s="20"/>
      <c r="DM278" s="20"/>
      <c r="DN278" s="20"/>
      <c r="DO278" s="20"/>
      <c r="DP278" s="20"/>
      <c r="DQ278" s="20"/>
      <c r="DR278" s="20"/>
      <c r="DS278" s="20"/>
      <c r="DT278" s="20"/>
      <c r="DU278" s="20"/>
      <c r="DV278" s="20"/>
      <c r="DW278" s="20"/>
      <c r="DX278" s="17"/>
      <c r="DY278" s="17"/>
      <c r="DZ278" s="17"/>
      <c r="EA278" s="17"/>
      <c r="EB278" s="17"/>
      <c r="EC278" s="17"/>
      <c r="ED278" s="17"/>
      <c r="EE278" s="17"/>
      <c r="EF278" s="17"/>
      <c r="EG278" s="17"/>
      <c r="EH278" s="17"/>
      <c r="EI278" s="17"/>
      <c r="EJ278" s="17"/>
      <c r="EK278" s="17"/>
      <c r="EL278" s="17"/>
      <c r="EM278" s="17"/>
      <c r="EN278" s="17"/>
      <c r="EO278" s="17"/>
      <c r="EP278" s="17"/>
      <c r="EQ278" s="17"/>
      <c r="ER278" s="17"/>
      <c r="ES278" s="17"/>
      <c r="ET278" s="17"/>
      <c r="EU278" s="17"/>
      <c r="EV278" s="17"/>
      <c r="EW278" s="17"/>
      <c r="EX278" s="17"/>
      <c r="EY278" s="17"/>
      <c r="EZ278" s="102"/>
      <c r="FA278" s="102"/>
      <c r="FB278" s="17"/>
      <c r="FC278" s="17"/>
      <c r="FD278" s="17"/>
      <c r="FE278" s="17"/>
      <c r="FF278" s="17"/>
      <c r="FG278" s="17"/>
      <c r="FH278" s="17"/>
      <c r="FI278" s="17"/>
      <c r="FJ278" s="17"/>
      <c r="FK278" s="17"/>
      <c r="FL278" s="17"/>
      <c r="FM278" s="17"/>
      <c r="FN278" s="17"/>
      <c r="FO278" s="17"/>
      <c r="FP278" s="17"/>
      <c r="FQ278" s="17"/>
      <c r="FR278" s="17"/>
      <c r="FS278" s="17"/>
      <c r="FT278" s="17"/>
      <c r="FU278" s="17"/>
      <c r="FV278" s="17"/>
      <c r="FW278" s="17"/>
      <c r="FX278" s="17"/>
      <c r="FY278" s="17"/>
      <c r="FZ278" s="17"/>
      <c r="GA278" s="17"/>
      <c r="GB278" s="17"/>
      <c r="GC278" s="17"/>
      <c r="GD278" s="17"/>
      <c r="GE278" s="17"/>
      <c r="GF278" s="17"/>
      <c r="GG278" s="17"/>
      <c r="GH278" s="17"/>
      <c r="GI278" s="17"/>
      <c r="GJ278" s="17"/>
      <c r="GK278" s="17"/>
      <c r="GL278" s="17"/>
      <c r="GM278" s="17"/>
      <c r="GN278" s="17"/>
      <c r="GO278" s="17"/>
      <c r="GP278" s="17"/>
      <c r="GQ278" s="17"/>
      <c r="GR278" s="17"/>
      <c r="GS278" s="17"/>
      <c r="GT278" s="17"/>
      <c r="GU278" s="17"/>
      <c r="GV278" s="17"/>
      <c r="GW278" s="17"/>
      <c r="GX278" s="17"/>
      <c r="GY278" s="17"/>
      <c r="GZ278" s="102"/>
    </row>
    <row r="279" spans="1:208" ht="12.75" customHeight="1">
      <c r="A279" s="102"/>
      <c r="B279" s="20"/>
      <c r="C279" s="20"/>
      <c r="D279" s="20"/>
      <c r="E279" s="20"/>
      <c r="F279" s="20"/>
      <c r="G279" s="20"/>
      <c r="H279" s="20"/>
      <c r="I279" s="20"/>
      <c r="J279" s="20"/>
      <c r="K279" s="20"/>
      <c r="L279" s="20"/>
      <c r="M279" s="20"/>
      <c r="N279" s="20"/>
      <c r="O279" s="20"/>
      <c r="P279" s="20"/>
      <c r="Q279" s="20"/>
      <c r="R279" s="20"/>
      <c r="S279" s="20"/>
      <c r="T279" s="20"/>
      <c r="U279" s="20"/>
      <c r="V279" s="20"/>
      <c r="W279" s="20"/>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02"/>
      <c r="BA279" s="102"/>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02"/>
      <c r="DA279" s="102"/>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02"/>
      <c r="FA279" s="102"/>
      <c r="FB279" s="17"/>
      <c r="FC279" s="17"/>
      <c r="FD279" s="17"/>
      <c r="FE279" s="17"/>
      <c r="FF279" s="17"/>
      <c r="FG279" s="17"/>
      <c r="FH279" s="17"/>
      <c r="FI279" s="17"/>
      <c r="FJ279" s="17"/>
      <c r="FK279" s="17"/>
      <c r="FL279" s="17"/>
      <c r="FM279" s="17"/>
      <c r="FN279" s="17"/>
      <c r="FO279" s="17"/>
      <c r="FP279" s="17"/>
      <c r="FQ279" s="17"/>
      <c r="FR279" s="17"/>
      <c r="FS279" s="17"/>
      <c r="FT279" s="17"/>
      <c r="FU279" s="17"/>
      <c r="FV279" s="17"/>
      <c r="FW279" s="17"/>
      <c r="FX279" s="17"/>
      <c r="FY279" s="17"/>
      <c r="FZ279" s="17"/>
      <c r="GA279" s="17"/>
      <c r="GB279" s="17"/>
      <c r="GC279" s="17"/>
      <c r="GD279" s="17"/>
      <c r="GE279" s="17"/>
      <c r="GF279" s="17"/>
      <c r="GG279" s="17"/>
      <c r="GH279" s="17"/>
      <c r="GI279" s="17"/>
      <c r="GJ279" s="17"/>
      <c r="GK279" s="17"/>
      <c r="GL279" s="17"/>
      <c r="GM279" s="17"/>
      <c r="GN279" s="17"/>
      <c r="GO279" s="17"/>
      <c r="GP279" s="17"/>
      <c r="GQ279" s="17"/>
      <c r="GR279" s="17"/>
      <c r="GS279" s="17"/>
      <c r="GT279" s="17"/>
      <c r="GU279" s="17"/>
      <c r="GV279" s="17"/>
      <c r="GW279" s="17"/>
      <c r="GX279" s="17"/>
      <c r="GY279" s="17"/>
      <c r="GZ279" s="102"/>
    </row>
    <row r="280" spans="1:208" ht="12.75" customHeight="1">
      <c r="A280" s="102"/>
      <c r="B280" s="20"/>
      <c r="C280" s="20"/>
      <c r="D280" s="20"/>
      <c r="E280" s="20"/>
      <c r="F280" s="20"/>
      <c r="G280" s="20"/>
      <c r="H280" s="20"/>
      <c r="I280" s="20"/>
      <c r="J280" s="20"/>
      <c r="K280" s="20"/>
      <c r="L280" s="20"/>
      <c r="M280" s="20"/>
      <c r="N280" s="20"/>
      <c r="O280" s="20"/>
      <c r="P280" s="20"/>
      <c r="Q280" s="20"/>
      <c r="R280" s="20"/>
      <c r="S280" s="20"/>
      <c r="T280" s="20"/>
      <c r="U280" s="20"/>
      <c r="V280" s="20"/>
      <c r="W280" s="20"/>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02"/>
      <c r="BA280" s="102"/>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02"/>
      <c r="DA280" s="102"/>
      <c r="DB280" s="20"/>
      <c r="DC280" s="20"/>
      <c r="DD280" s="20"/>
      <c r="DE280" s="20"/>
      <c r="DF280" s="20"/>
      <c r="DG280" s="20"/>
      <c r="DH280" s="20"/>
      <c r="DI280" s="20"/>
      <c r="DJ280" s="20"/>
      <c r="DK280" s="20"/>
      <c r="DL280" s="20"/>
      <c r="DM280" s="20"/>
      <c r="DN280" s="20"/>
      <c r="DO280" s="20"/>
      <c r="DP280" s="20"/>
      <c r="DQ280" s="20"/>
      <c r="DR280" s="20"/>
      <c r="DS280" s="20"/>
      <c r="DT280" s="20"/>
      <c r="DU280" s="20"/>
      <c r="DV280" s="20"/>
      <c r="DW280" s="20"/>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02"/>
      <c r="FA280" s="102"/>
      <c r="FB280" s="17"/>
      <c r="FC280" s="17"/>
      <c r="FD280" s="17"/>
      <c r="FE280" s="17"/>
      <c r="FF280" s="17"/>
      <c r="FG280" s="17"/>
      <c r="FH280" s="17"/>
      <c r="FI280" s="17"/>
      <c r="FJ280" s="17"/>
      <c r="FK280" s="17"/>
      <c r="FL280" s="17"/>
      <c r="FM280" s="17"/>
      <c r="FN280" s="17"/>
      <c r="FO280" s="17"/>
      <c r="FP280" s="17"/>
      <c r="FQ280" s="17"/>
      <c r="FR280" s="17"/>
      <c r="FS280" s="17"/>
      <c r="FT280" s="17"/>
      <c r="FU280" s="17"/>
      <c r="FV280" s="17"/>
      <c r="FW280" s="17"/>
      <c r="FX280" s="17"/>
      <c r="FY280" s="17"/>
      <c r="FZ280" s="17"/>
      <c r="GA280" s="17"/>
      <c r="GB280" s="17"/>
      <c r="GC280" s="17"/>
      <c r="GD280" s="17"/>
      <c r="GE280" s="17"/>
      <c r="GF280" s="17"/>
      <c r="GG280" s="17"/>
      <c r="GH280" s="17"/>
      <c r="GI280" s="17"/>
      <c r="GJ280" s="17"/>
      <c r="GK280" s="17"/>
      <c r="GL280" s="17"/>
      <c r="GM280" s="17"/>
      <c r="GN280" s="17"/>
      <c r="GO280" s="17"/>
      <c r="GP280" s="17"/>
      <c r="GQ280" s="17"/>
      <c r="GR280" s="17"/>
      <c r="GS280" s="17"/>
      <c r="GT280" s="17"/>
      <c r="GU280" s="17"/>
      <c r="GV280" s="17"/>
      <c r="GW280" s="17"/>
      <c r="GX280" s="17"/>
      <c r="GY280" s="17"/>
      <c r="GZ280" s="102"/>
    </row>
    <row r="281" spans="1:208" ht="12.75" customHeight="1">
      <c r="A281" s="102"/>
      <c r="B281" s="20"/>
      <c r="C281" s="20"/>
      <c r="D281" s="20"/>
      <c r="E281" s="20"/>
      <c r="F281" s="20"/>
      <c r="G281" s="20"/>
      <c r="H281" s="20"/>
      <c r="I281" s="20"/>
      <c r="J281" s="20"/>
      <c r="K281" s="20"/>
      <c r="L281" s="20"/>
      <c r="M281" s="20"/>
      <c r="N281" s="20"/>
      <c r="O281" s="20"/>
      <c r="P281" s="20"/>
      <c r="Q281" s="20"/>
      <c r="R281" s="20"/>
      <c r="S281" s="20"/>
      <c r="T281" s="20"/>
      <c r="U281" s="20"/>
      <c r="V281" s="20"/>
      <c r="W281" s="20"/>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02"/>
      <c r="BA281" s="102"/>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02"/>
      <c r="DA281" s="102"/>
      <c r="DB281" s="20"/>
      <c r="DC281" s="20"/>
      <c r="DD281" s="20"/>
      <c r="DE281" s="20"/>
      <c r="DF281" s="20"/>
      <c r="DG281" s="20"/>
      <c r="DH281" s="20"/>
      <c r="DI281" s="20"/>
      <c r="DJ281" s="20"/>
      <c r="DK281" s="20"/>
      <c r="DL281" s="20"/>
      <c r="DM281" s="20"/>
      <c r="DN281" s="20"/>
      <c r="DO281" s="20"/>
      <c r="DP281" s="20"/>
      <c r="DQ281" s="20"/>
      <c r="DR281" s="20"/>
      <c r="DS281" s="20"/>
      <c r="DT281" s="20"/>
      <c r="DU281" s="20"/>
      <c r="DV281" s="20"/>
      <c r="DW281" s="20"/>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02"/>
      <c r="FA281" s="102"/>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02"/>
    </row>
    <row r="282" spans="1:208" ht="12.75" customHeight="1">
      <c r="A282" s="102"/>
      <c r="B282" s="20"/>
      <c r="C282" s="20"/>
      <c r="D282" s="20"/>
      <c r="E282" s="20"/>
      <c r="F282" s="20"/>
      <c r="G282" s="20"/>
      <c r="H282" s="20"/>
      <c r="I282" s="20"/>
      <c r="J282" s="20"/>
      <c r="K282" s="20"/>
      <c r="L282" s="20"/>
      <c r="M282" s="20"/>
      <c r="N282" s="20"/>
      <c r="O282" s="20"/>
      <c r="P282" s="20"/>
      <c r="Q282" s="20"/>
      <c r="R282" s="20"/>
      <c r="S282" s="20"/>
      <c r="T282" s="20"/>
      <c r="U282" s="20"/>
      <c r="V282" s="20"/>
      <c r="W282" s="20"/>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02"/>
      <c r="BA282" s="102"/>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02"/>
      <c r="DA282" s="102"/>
      <c r="DB282" s="20"/>
      <c r="DC282" s="20"/>
      <c r="DD282" s="20"/>
      <c r="DE282" s="20"/>
      <c r="DF282" s="20"/>
      <c r="DG282" s="20"/>
      <c r="DH282" s="20"/>
      <c r="DI282" s="20"/>
      <c r="DJ282" s="20"/>
      <c r="DK282" s="20"/>
      <c r="DL282" s="20"/>
      <c r="DM282" s="20"/>
      <c r="DN282" s="20"/>
      <c r="DO282" s="20"/>
      <c r="DP282" s="20"/>
      <c r="DQ282" s="20"/>
      <c r="DR282" s="20"/>
      <c r="DS282" s="20"/>
      <c r="DT282" s="20"/>
      <c r="DU282" s="20"/>
      <c r="DV282" s="20"/>
      <c r="DW282" s="20"/>
      <c r="DX282" s="17"/>
      <c r="DY282" s="17"/>
      <c r="DZ282" s="17"/>
      <c r="EA282" s="17"/>
      <c r="EB282" s="17"/>
      <c r="EC282" s="17"/>
      <c r="ED282" s="17"/>
      <c r="EE282" s="17"/>
      <c r="EF282" s="17"/>
      <c r="EG282" s="17"/>
      <c r="EH282" s="17"/>
      <c r="EI282" s="17"/>
      <c r="EJ282" s="17"/>
      <c r="EK282" s="17"/>
      <c r="EL282" s="17"/>
      <c r="EM282" s="17"/>
      <c r="EN282" s="17"/>
      <c r="EO282" s="17"/>
      <c r="EP282" s="17"/>
      <c r="EQ282" s="17"/>
      <c r="ER282" s="17"/>
      <c r="ES282" s="17"/>
      <c r="ET282" s="17"/>
      <c r="EU282" s="17"/>
      <c r="EV282" s="17"/>
      <c r="EW282" s="17"/>
      <c r="EX282" s="17"/>
      <c r="EY282" s="17"/>
      <c r="EZ282" s="102"/>
      <c r="FA282" s="102"/>
      <c r="FB282" s="17"/>
      <c r="FC282" s="17"/>
      <c r="FD282" s="17"/>
      <c r="FE282" s="17"/>
      <c r="FF282" s="17"/>
      <c r="FG282" s="17"/>
      <c r="FH282" s="17"/>
      <c r="FI282" s="17"/>
      <c r="FJ282" s="17"/>
      <c r="FK282" s="17"/>
      <c r="FL282" s="17"/>
      <c r="FM282" s="17"/>
      <c r="FN282" s="17"/>
      <c r="FO282" s="17"/>
      <c r="FP282" s="17"/>
      <c r="FQ282" s="17"/>
      <c r="FR282" s="17"/>
      <c r="FS282" s="17"/>
      <c r="FT282" s="17"/>
      <c r="FU282" s="17"/>
      <c r="FV282" s="17"/>
      <c r="FW282" s="17"/>
      <c r="FX282" s="17"/>
      <c r="FY282" s="17"/>
      <c r="FZ282" s="17"/>
      <c r="GA282" s="17"/>
      <c r="GB282" s="17"/>
      <c r="GC282" s="17"/>
      <c r="GD282" s="17"/>
      <c r="GE282" s="17"/>
      <c r="GF282" s="17"/>
      <c r="GG282" s="17"/>
      <c r="GH282" s="17"/>
      <c r="GI282" s="17"/>
      <c r="GJ282" s="17"/>
      <c r="GK282" s="17"/>
      <c r="GL282" s="17"/>
      <c r="GM282" s="17"/>
      <c r="GN282" s="17"/>
      <c r="GO282" s="17"/>
      <c r="GP282" s="17"/>
      <c r="GQ282" s="17"/>
      <c r="GR282" s="17"/>
      <c r="GS282" s="17"/>
      <c r="GT282" s="17"/>
      <c r="GU282" s="17"/>
      <c r="GV282" s="17"/>
      <c r="GW282" s="17"/>
      <c r="GX282" s="17"/>
      <c r="GY282" s="17"/>
      <c r="GZ282" s="102"/>
    </row>
    <row r="283" spans="1:208" ht="12.75" customHeight="1">
      <c r="A283" s="102"/>
      <c r="B283" s="20"/>
      <c r="C283" s="20"/>
      <c r="D283" s="20"/>
      <c r="E283" s="20"/>
      <c r="F283" s="20"/>
      <c r="G283" s="20"/>
      <c r="H283" s="20"/>
      <c r="I283" s="20"/>
      <c r="J283" s="20"/>
      <c r="K283" s="20"/>
      <c r="L283" s="20"/>
      <c r="M283" s="20"/>
      <c r="N283" s="20"/>
      <c r="O283" s="20"/>
      <c r="P283" s="20"/>
      <c r="Q283" s="20"/>
      <c r="R283" s="20"/>
      <c r="S283" s="20"/>
      <c r="T283" s="20"/>
      <c r="U283" s="20"/>
      <c r="V283" s="20"/>
      <c r="W283" s="20"/>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02"/>
      <c r="BA283" s="102"/>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02"/>
      <c r="DA283" s="102"/>
      <c r="DB283" s="20"/>
      <c r="DC283" s="20"/>
      <c r="DD283" s="20"/>
      <c r="DE283" s="20"/>
      <c r="DF283" s="20"/>
      <c r="DG283" s="20"/>
      <c r="DH283" s="20"/>
      <c r="DI283" s="20"/>
      <c r="DJ283" s="20"/>
      <c r="DK283" s="20"/>
      <c r="DL283" s="20"/>
      <c r="DM283" s="20"/>
      <c r="DN283" s="20"/>
      <c r="DO283" s="20"/>
      <c r="DP283" s="20"/>
      <c r="DQ283" s="20"/>
      <c r="DR283" s="20"/>
      <c r="DS283" s="20"/>
      <c r="DT283" s="20"/>
      <c r="DU283" s="20"/>
      <c r="DV283" s="20"/>
      <c r="DW283" s="20"/>
      <c r="DX283" s="17"/>
      <c r="DY283" s="17"/>
      <c r="DZ283" s="17"/>
      <c r="EA283" s="17"/>
      <c r="EB283" s="17"/>
      <c r="EC283" s="17"/>
      <c r="ED283" s="17"/>
      <c r="EE283" s="17"/>
      <c r="EF283" s="17"/>
      <c r="EG283" s="17"/>
      <c r="EH283" s="17"/>
      <c r="EI283" s="17"/>
      <c r="EJ283" s="17"/>
      <c r="EK283" s="17"/>
      <c r="EL283" s="17"/>
      <c r="EM283" s="17"/>
      <c r="EN283" s="17"/>
      <c r="EO283" s="17"/>
      <c r="EP283" s="17"/>
      <c r="EQ283" s="17"/>
      <c r="ER283" s="17"/>
      <c r="ES283" s="17"/>
      <c r="ET283" s="17"/>
      <c r="EU283" s="17"/>
      <c r="EV283" s="17"/>
      <c r="EW283" s="17"/>
      <c r="EX283" s="17"/>
      <c r="EY283" s="17"/>
      <c r="EZ283" s="102"/>
      <c r="FA283" s="102"/>
      <c r="FB283" s="17"/>
      <c r="FC283" s="17"/>
      <c r="FD283" s="17"/>
      <c r="FE283" s="17"/>
      <c r="FF283" s="17"/>
      <c r="FG283" s="17"/>
      <c r="FH283" s="17"/>
      <c r="FI283" s="17"/>
      <c r="FJ283" s="17"/>
      <c r="FK283" s="17"/>
      <c r="FL283" s="17"/>
      <c r="FM283" s="17"/>
      <c r="FN283" s="17"/>
      <c r="FO283" s="17"/>
      <c r="FP283" s="17"/>
      <c r="FQ283" s="17"/>
      <c r="FR283" s="17"/>
      <c r="FS283" s="17"/>
      <c r="FT283" s="17"/>
      <c r="FU283" s="17"/>
      <c r="FV283" s="17"/>
      <c r="FW283" s="17"/>
      <c r="FX283" s="17"/>
      <c r="FY283" s="17"/>
      <c r="FZ283" s="17"/>
      <c r="GA283" s="17"/>
      <c r="GB283" s="17"/>
      <c r="GC283" s="17"/>
      <c r="GD283" s="17"/>
      <c r="GE283" s="17"/>
      <c r="GF283" s="17"/>
      <c r="GG283" s="17"/>
      <c r="GH283" s="17"/>
      <c r="GI283" s="17"/>
      <c r="GJ283" s="17"/>
      <c r="GK283" s="17"/>
      <c r="GL283" s="17"/>
      <c r="GM283" s="17"/>
      <c r="GN283" s="17"/>
      <c r="GO283" s="17"/>
      <c r="GP283" s="17"/>
      <c r="GQ283" s="17"/>
      <c r="GR283" s="17"/>
      <c r="GS283" s="17"/>
      <c r="GT283" s="17"/>
      <c r="GU283" s="17"/>
      <c r="GV283" s="17"/>
      <c r="GW283" s="17"/>
      <c r="GX283" s="17"/>
      <c r="GY283" s="17"/>
      <c r="GZ283" s="102"/>
    </row>
    <row r="284" spans="1:208" ht="12.75" customHeight="1">
      <c r="A284" s="102"/>
      <c r="B284" s="20"/>
      <c r="C284" s="20"/>
      <c r="D284" s="20"/>
      <c r="E284" s="20"/>
      <c r="F284" s="20"/>
      <c r="G284" s="20"/>
      <c r="H284" s="20"/>
      <c r="I284" s="20"/>
      <c r="J284" s="20"/>
      <c r="K284" s="20"/>
      <c r="L284" s="20"/>
      <c r="M284" s="20"/>
      <c r="N284" s="20"/>
      <c r="O284" s="20"/>
      <c r="P284" s="20"/>
      <c r="Q284" s="20"/>
      <c r="R284" s="20"/>
      <c r="S284" s="20"/>
      <c r="T284" s="20"/>
      <c r="U284" s="20"/>
      <c r="V284" s="20"/>
      <c r="W284" s="20"/>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02"/>
      <c r="BA284" s="102"/>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02"/>
      <c r="DA284" s="102"/>
      <c r="DB284" s="20"/>
      <c r="DC284" s="20"/>
      <c r="DD284" s="20"/>
      <c r="DE284" s="20"/>
      <c r="DF284" s="20"/>
      <c r="DG284" s="20"/>
      <c r="DH284" s="20"/>
      <c r="DI284" s="20"/>
      <c r="DJ284" s="20"/>
      <c r="DK284" s="20"/>
      <c r="DL284" s="20"/>
      <c r="DM284" s="20"/>
      <c r="DN284" s="20"/>
      <c r="DO284" s="20"/>
      <c r="DP284" s="20"/>
      <c r="DQ284" s="20"/>
      <c r="DR284" s="20"/>
      <c r="DS284" s="20"/>
      <c r="DT284" s="20"/>
      <c r="DU284" s="20"/>
      <c r="DV284" s="20"/>
      <c r="DW284" s="20"/>
      <c r="DX284" s="17"/>
      <c r="DY284" s="17"/>
      <c r="DZ284" s="17"/>
      <c r="EA284" s="17"/>
      <c r="EB284" s="17"/>
      <c r="EC284" s="17"/>
      <c r="ED284" s="17"/>
      <c r="EE284" s="17"/>
      <c r="EF284" s="17"/>
      <c r="EG284" s="17"/>
      <c r="EH284" s="17"/>
      <c r="EI284" s="17"/>
      <c r="EJ284" s="17"/>
      <c r="EK284" s="17"/>
      <c r="EL284" s="17"/>
      <c r="EM284" s="17"/>
      <c r="EN284" s="17"/>
      <c r="EO284" s="17"/>
      <c r="EP284" s="17"/>
      <c r="EQ284" s="17"/>
      <c r="ER284" s="17"/>
      <c r="ES284" s="17"/>
      <c r="ET284" s="17"/>
      <c r="EU284" s="17"/>
      <c r="EV284" s="17"/>
      <c r="EW284" s="17"/>
      <c r="EX284" s="17"/>
      <c r="EY284" s="17"/>
      <c r="EZ284" s="102"/>
      <c r="FA284" s="102"/>
      <c r="FB284" s="17"/>
      <c r="FC284" s="17"/>
      <c r="FD284" s="17"/>
      <c r="FE284" s="17"/>
      <c r="FF284" s="17"/>
      <c r="FG284" s="17"/>
      <c r="FH284" s="17"/>
      <c r="FI284" s="17"/>
      <c r="FJ284" s="17"/>
      <c r="FK284" s="17"/>
      <c r="FL284" s="17"/>
      <c r="FM284" s="17"/>
      <c r="FN284" s="17"/>
      <c r="FO284" s="17"/>
      <c r="FP284" s="17"/>
      <c r="FQ284" s="17"/>
      <c r="FR284" s="17"/>
      <c r="FS284" s="17"/>
      <c r="FT284" s="17"/>
      <c r="FU284" s="17"/>
      <c r="FV284" s="17"/>
      <c r="FW284" s="17"/>
      <c r="FX284" s="17"/>
      <c r="FY284" s="17"/>
      <c r="FZ284" s="17"/>
      <c r="GA284" s="17"/>
      <c r="GB284" s="17"/>
      <c r="GC284" s="17"/>
      <c r="GD284" s="17"/>
      <c r="GE284" s="17"/>
      <c r="GF284" s="17"/>
      <c r="GG284" s="17"/>
      <c r="GH284" s="17"/>
      <c r="GI284" s="17"/>
      <c r="GJ284" s="17"/>
      <c r="GK284" s="17"/>
      <c r="GL284" s="17"/>
      <c r="GM284" s="17"/>
      <c r="GN284" s="17"/>
      <c r="GO284" s="17"/>
      <c r="GP284" s="17"/>
      <c r="GQ284" s="17"/>
      <c r="GR284" s="17"/>
      <c r="GS284" s="17"/>
      <c r="GT284" s="17"/>
      <c r="GU284" s="17"/>
      <c r="GV284" s="17"/>
      <c r="GW284" s="17"/>
      <c r="GX284" s="17"/>
      <c r="GY284" s="17"/>
      <c r="GZ284" s="102"/>
    </row>
    <row r="285" spans="1:208" ht="12.75" customHeight="1">
      <c r="A285" s="102"/>
      <c r="B285" s="20"/>
      <c r="C285" s="20"/>
      <c r="D285" s="20"/>
      <c r="E285" s="20"/>
      <c r="F285" s="20"/>
      <c r="G285" s="20"/>
      <c r="H285" s="20"/>
      <c r="I285" s="20"/>
      <c r="J285" s="20"/>
      <c r="K285" s="20"/>
      <c r="L285" s="20"/>
      <c r="M285" s="20"/>
      <c r="N285" s="20"/>
      <c r="O285" s="20"/>
      <c r="P285" s="20"/>
      <c r="Q285" s="20"/>
      <c r="R285" s="20"/>
      <c r="S285" s="20"/>
      <c r="T285" s="20"/>
      <c r="U285" s="20"/>
      <c r="V285" s="20"/>
      <c r="W285" s="20"/>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02"/>
      <c r="BA285" s="102"/>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02"/>
      <c r="DA285" s="102"/>
      <c r="DB285" s="20"/>
      <c r="DC285" s="20"/>
      <c r="DD285" s="20"/>
      <c r="DE285" s="20"/>
      <c r="DF285" s="20"/>
      <c r="DG285" s="20"/>
      <c r="DH285" s="20"/>
      <c r="DI285" s="20"/>
      <c r="DJ285" s="20"/>
      <c r="DK285" s="20"/>
      <c r="DL285" s="20"/>
      <c r="DM285" s="20"/>
      <c r="DN285" s="20"/>
      <c r="DO285" s="20"/>
      <c r="DP285" s="20"/>
      <c r="DQ285" s="20"/>
      <c r="DR285" s="20"/>
      <c r="DS285" s="20"/>
      <c r="DT285" s="20"/>
      <c r="DU285" s="20"/>
      <c r="DV285" s="20"/>
      <c r="DW285" s="20"/>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02"/>
      <c r="FA285" s="102"/>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02"/>
    </row>
    <row r="286" spans="1:208" ht="12.75" customHeight="1">
      <c r="A286" s="102"/>
      <c r="B286" s="20"/>
      <c r="C286" s="20"/>
      <c r="D286" s="20"/>
      <c r="E286" s="20"/>
      <c r="F286" s="20"/>
      <c r="G286" s="20"/>
      <c r="H286" s="20"/>
      <c r="I286" s="20"/>
      <c r="J286" s="20"/>
      <c r="K286" s="20"/>
      <c r="L286" s="20"/>
      <c r="M286" s="20"/>
      <c r="N286" s="20"/>
      <c r="O286" s="20"/>
      <c r="P286" s="20"/>
      <c r="Q286" s="20"/>
      <c r="R286" s="20"/>
      <c r="S286" s="20"/>
      <c r="T286" s="20"/>
      <c r="U286" s="20"/>
      <c r="V286" s="20"/>
      <c r="W286" s="20"/>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02"/>
      <c r="BA286" s="102"/>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02"/>
      <c r="DA286" s="102"/>
      <c r="DB286" s="20"/>
      <c r="DC286" s="20"/>
      <c r="DD286" s="20"/>
      <c r="DE286" s="20"/>
      <c r="DF286" s="20"/>
      <c r="DG286" s="20"/>
      <c r="DH286" s="20"/>
      <c r="DI286" s="20"/>
      <c r="DJ286" s="20"/>
      <c r="DK286" s="20"/>
      <c r="DL286" s="20"/>
      <c r="DM286" s="20"/>
      <c r="DN286" s="20"/>
      <c r="DO286" s="20"/>
      <c r="DP286" s="20"/>
      <c r="DQ286" s="20"/>
      <c r="DR286" s="20"/>
      <c r="DS286" s="20"/>
      <c r="DT286" s="20"/>
      <c r="DU286" s="20"/>
      <c r="DV286" s="20"/>
      <c r="DW286" s="20"/>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02"/>
      <c r="FA286" s="102"/>
      <c r="FB286" s="17"/>
      <c r="FC286" s="17"/>
      <c r="FD286" s="17"/>
      <c r="FE286" s="17"/>
      <c r="FF286" s="17"/>
      <c r="FG286" s="17"/>
      <c r="FH286" s="17"/>
      <c r="FI286" s="17"/>
      <c r="FJ286" s="17"/>
      <c r="FK286" s="17"/>
      <c r="FL286" s="17"/>
      <c r="FM286" s="17"/>
      <c r="FN286" s="17"/>
      <c r="FO286" s="17"/>
      <c r="FP286" s="17"/>
      <c r="FQ286" s="17"/>
      <c r="FR286" s="17"/>
      <c r="FS286" s="17"/>
      <c r="FT286" s="17"/>
      <c r="FU286" s="17"/>
      <c r="FV286" s="17"/>
      <c r="FW286" s="17"/>
      <c r="FX286" s="17"/>
      <c r="FY286" s="17"/>
      <c r="FZ286" s="17"/>
      <c r="GA286" s="17"/>
      <c r="GB286" s="17"/>
      <c r="GC286" s="17"/>
      <c r="GD286" s="17"/>
      <c r="GE286" s="17"/>
      <c r="GF286" s="17"/>
      <c r="GG286" s="17"/>
      <c r="GH286" s="17"/>
      <c r="GI286" s="17"/>
      <c r="GJ286" s="17"/>
      <c r="GK286" s="17"/>
      <c r="GL286" s="17"/>
      <c r="GM286" s="17"/>
      <c r="GN286" s="17"/>
      <c r="GO286" s="17"/>
      <c r="GP286" s="17"/>
      <c r="GQ286" s="17"/>
      <c r="GR286" s="17"/>
      <c r="GS286" s="17"/>
      <c r="GT286" s="17"/>
      <c r="GU286" s="17"/>
      <c r="GV286" s="17"/>
      <c r="GW286" s="17"/>
      <c r="GX286" s="17"/>
      <c r="GY286" s="17"/>
      <c r="GZ286" s="102"/>
    </row>
    <row r="287" spans="1:208" ht="12.75" customHeight="1">
      <c r="A287" s="102"/>
      <c r="B287" s="20"/>
      <c r="C287" s="20"/>
      <c r="D287" s="20"/>
      <c r="E287" s="20"/>
      <c r="F287" s="20"/>
      <c r="G287" s="20"/>
      <c r="H287" s="20"/>
      <c r="I287" s="20"/>
      <c r="J287" s="20"/>
      <c r="K287" s="20"/>
      <c r="L287" s="20"/>
      <c r="M287" s="20"/>
      <c r="N287" s="20"/>
      <c r="O287" s="20"/>
      <c r="P287" s="20"/>
      <c r="Q287" s="20"/>
      <c r="R287" s="20"/>
      <c r="S287" s="20"/>
      <c r="T287" s="20"/>
      <c r="U287" s="20"/>
      <c r="V287" s="20"/>
      <c r="W287" s="20"/>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02"/>
      <c r="BA287" s="102"/>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02"/>
      <c r="DA287" s="102"/>
      <c r="DB287" s="20"/>
      <c r="DC287" s="20"/>
      <c r="DD287" s="20"/>
      <c r="DE287" s="20"/>
      <c r="DF287" s="20"/>
      <c r="DG287" s="20"/>
      <c r="DH287" s="20"/>
      <c r="DI287" s="20"/>
      <c r="DJ287" s="20"/>
      <c r="DK287" s="20"/>
      <c r="DL287" s="20"/>
      <c r="DM287" s="20"/>
      <c r="DN287" s="20"/>
      <c r="DO287" s="20"/>
      <c r="DP287" s="20"/>
      <c r="DQ287" s="20"/>
      <c r="DR287" s="20"/>
      <c r="DS287" s="20"/>
      <c r="DT287" s="20"/>
      <c r="DU287" s="20"/>
      <c r="DV287" s="20"/>
      <c r="DW287" s="20"/>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02"/>
      <c r="FA287" s="102"/>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02"/>
    </row>
    <row r="288" spans="1:208" ht="12.75" customHeight="1">
      <c r="A288" s="102"/>
      <c r="B288" s="20"/>
      <c r="C288" s="20"/>
      <c r="D288" s="20"/>
      <c r="E288" s="20"/>
      <c r="F288" s="20"/>
      <c r="G288" s="20"/>
      <c r="H288" s="20"/>
      <c r="I288" s="20"/>
      <c r="J288" s="20"/>
      <c r="K288" s="20"/>
      <c r="L288" s="20"/>
      <c r="M288" s="20"/>
      <c r="N288" s="20"/>
      <c r="O288" s="20"/>
      <c r="P288" s="20"/>
      <c r="Q288" s="20"/>
      <c r="R288" s="20"/>
      <c r="S288" s="20"/>
      <c r="T288" s="20"/>
      <c r="U288" s="20"/>
      <c r="V288" s="20"/>
      <c r="W288" s="20"/>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02"/>
      <c r="BA288" s="102"/>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02"/>
      <c r="DA288" s="102"/>
      <c r="DB288" s="20"/>
      <c r="DC288" s="20"/>
      <c r="DD288" s="20"/>
      <c r="DE288" s="20"/>
      <c r="DF288" s="20"/>
      <c r="DG288" s="20"/>
      <c r="DH288" s="20"/>
      <c r="DI288" s="20"/>
      <c r="DJ288" s="20"/>
      <c r="DK288" s="20"/>
      <c r="DL288" s="20"/>
      <c r="DM288" s="20"/>
      <c r="DN288" s="20"/>
      <c r="DO288" s="20"/>
      <c r="DP288" s="20"/>
      <c r="DQ288" s="20"/>
      <c r="DR288" s="20"/>
      <c r="DS288" s="20"/>
      <c r="DT288" s="20"/>
      <c r="DU288" s="20"/>
      <c r="DV288" s="20"/>
      <c r="DW288" s="20"/>
      <c r="DX288" s="17"/>
      <c r="DY288" s="17"/>
      <c r="DZ288" s="17"/>
      <c r="EA288" s="17"/>
      <c r="EB288" s="17"/>
      <c r="EC288" s="17"/>
      <c r="ED288" s="17"/>
      <c r="EE288" s="17"/>
      <c r="EF288" s="17"/>
      <c r="EG288" s="17"/>
      <c r="EH288" s="17"/>
      <c r="EI288" s="17"/>
      <c r="EJ288" s="17"/>
      <c r="EK288" s="17"/>
      <c r="EL288" s="17"/>
      <c r="EM288" s="17"/>
      <c r="EN288" s="17"/>
      <c r="EO288" s="17"/>
      <c r="EP288" s="17"/>
      <c r="EQ288" s="17"/>
      <c r="ER288" s="17"/>
      <c r="ES288" s="17"/>
      <c r="ET288" s="17"/>
      <c r="EU288" s="17"/>
      <c r="EV288" s="17"/>
      <c r="EW288" s="17"/>
      <c r="EX288" s="17"/>
      <c r="EY288" s="17"/>
      <c r="EZ288" s="102"/>
      <c r="FA288" s="102"/>
      <c r="FB288" s="17"/>
      <c r="FC288" s="17"/>
      <c r="FD288" s="17"/>
      <c r="FE288" s="17"/>
      <c r="FF288" s="17"/>
      <c r="FG288" s="17"/>
      <c r="FH288" s="17"/>
      <c r="FI288" s="17"/>
      <c r="FJ288" s="17"/>
      <c r="FK288" s="17"/>
      <c r="FL288" s="17"/>
      <c r="FM288" s="17"/>
      <c r="FN288" s="17"/>
      <c r="FO288" s="17"/>
      <c r="FP288" s="17"/>
      <c r="FQ288" s="17"/>
      <c r="FR288" s="17"/>
      <c r="FS288" s="17"/>
      <c r="FT288" s="17"/>
      <c r="FU288" s="17"/>
      <c r="FV288" s="17"/>
      <c r="FW288" s="17"/>
      <c r="FX288" s="17"/>
      <c r="FY288" s="17"/>
      <c r="FZ288" s="17"/>
      <c r="GA288" s="17"/>
      <c r="GB288" s="17"/>
      <c r="GC288" s="17"/>
      <c r="GD288" s="17"/>
      <c r="GE288" s="17"/>
      <c r="GF288" s="17"/>
      <c r="GG288" s="17"/>
      <c r="GH288" s="17"/>
      <c r="GI288" s="17"/>
      <c r="GJ288" s="17"/>
      <c r="GK288" s="17"/>
      <c r="GL288" s="17"/>
      <c r="GM288" s="17"/>
      <c r="GN288" s="17"/>
      <c r="GO288" s="17"/>
      <c r="GP288" s="17"/>
      <c r="GQ288" s="17"/>
      <c r="GR288" s="17"/>
      <c r="GS288" s="17"/>
      <c r="GT288" s="17"/>
      <c r="GU288" s="17"/>
      <c r="GV288" s="17"/>
      <c r="GW288" s="17"/>
      <c r="GX288" s="17"/>
      <c r="GY288" s="17"/>
      <c r="GZ288" s="102"/>
    </row>
    <row r="289" spans="1:208" ht="12.75" customHeight="1">
      <c r="A289" s="102"/>
      <c r="B289" s="20"/>
      <c r="C289" s="20"/>
      <c r="D289" s="20"/>
      <c r="E289" s="20"/>
      <c r="F289" s="20"/>
      <c r="G289" s="20"/>
      <c r="H289" s="20"/>
      <c r="I289" s="20"/>
      <c r="J289" s="20"/>
      <c r="K289" s="20"/>
      <c r="L289" s="20"/>
      <c r="M289" s="20"/>
      <c r="N289" s="20"/>
      <c r="O289" s="20"/>
      <c r="P289" s="20"/>
      <c r="Q289" s="20"/>
      <c r="R289" s="20"/>
      <c r="S289" s="20"/>
      <c r="T289" s="20"/>
      <c r="U289" s="20"/>
      <c r="V289" s="20"/>
      <c r="W289" s="20"/>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02"/>
      <c r="BA289" s="102"/>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02"/>
      <c r="DA289" s="102"/>
      <c r="DB289" s="20"/>
      <c r="DC289" s="20"/>
      <c r="DD289" s="20"/>
      <c r="DE289" s="20"/>
      <c r="DF289" s="20"/>
      <c r="DG289" s="20"/>
      <c r="DH289" s="20"/>
      <c r="DI289" s="20"/>
      <c r="DJ289" s="20"/>
      <c r="DK289" s="20"/>
      <c r="DL289" s="20"/>
      <c r="DM289" s="20"/>
      <c r="DN289" s="20"/>
      <c r="DO289" s="20"/>
      <c r="DP289" s="20"/>
      <c r="DQ289" s="20"/>
      <c r="DR289" s="20"/>
      <c r="DS289" s="20"/>
      <c r="DT289" s="20"/>
      <c r="DU289" s="20"/>
      <c r="DV289" s="20"/>
      <c r="DW289" s="20"/>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02"/>
      <c r="FA289" s="102"/>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02"/>
    </row>
    <row r="290" spans="1:208" ht="12.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2"/>
      <c r="BR290" s="102"/>
      <c r="BS290" s="102"/>
      <c r="BT290" s="102"/>
      <c r="BU290" s="102"/>
      <c r="BV290" s="102"/>
      <c r="BW290" s="102"/>
      <c r="BX290" s="102"/>
      <c r="BY290" s="102"/>
      <c r="BZ290" s="102"/>
      <c r="CA290" s="102"/>
      <c r="CB290" s="102"/>
      <c r="CC290" s="102"/>
      <c r="CD290" s="102"/>
      <c r="CE290" s="102"/>
      <c r="CF290" s="102"/>
      <c r="CG290" s="102"/>
      <c r="CH290" s="102"/>
      <c r="CI290" s="102"/>
      <c r="CJ290" s="102"/>
      <c r="CK290" s="102"/>
      <c r="CL290" s="102"/>
      <c r="CM290" s="102"/>
      <c r="CN290" s="102"/>
      <c r="CO290" s="102"/>
      <c r="CP290" s="102"/>
      <c r="CQ290" s="102"/>
      <c r="CR290" s="102"/>
      <c r="CS290" s="102"/>
      <c r="CT290" s="102"/>
      <c r="CU290" s="102"/>
      <c r="CV290" s="102"/>
      <c r="CW290" s="102"/>
      <c r="CX290" s="102"/>
      <c r="CY290" s="102"/>
      <c r="CZ290" s="102"/>
      <c r="DA290" s="102"/>
      <c r="DB290" s="102"/>
      <c r="DC290" s="102"/>
      <c r="DD290" s="102"/>
      <c r="DE290" s="102"/>
      <c r="DF290" s="102"/>
      <c r="DG290" s="102"/>
      <c r="DH290" s="102"/>
      <c r="DI290" s="102"/>
      <c r="DJ290" s="102"/>
      <c r="DK290" s="102"/>
      <c r="DL290" s="102"/>
      <c r="DM290" s="102"/>
      <c r="DN290" s="102"/>
      <c r="DO290" s="102"/>
      <c r="DP290" s="102"/>
      <c r="DQ290" s="102"/>
      <c r="DR290" s="102"/>
      <c r="DS290" s="102"/>
      <c r="DT290" s="102"/>
      <c r="DU290" s="102"/>
      <c r="DV290" s="102"/>
      <c r="DW290" s="102"/>
      <c r="DX290" s="102"/>
      <c r="DY290" s="102"/>
      <c r="DZ290" s="102"/>
      <c r="EA290" s="102"/>
      <c r="EB290" s="102"/>
      <c r="EC290" s="102"/>
      <c r="ED290" s="102"/>
      <c r="EE290" s="102"/>
      <c r="EF290" s="102"/>
      <c r="EG290" s="102"/>
      <c r="EH290" s="102"/>
      <c r="EI290" s="102"/>
      <c r="EJ290" s="102"/>
      <c r="EK290" s="102"/>
      <c r="EL290" s="102"/>
      <c r="EM290" s="102"/>
      <c r="EN290" s="102"/>
      <c r="EO290" s="102"/>
      <c r="EP290" s="102"/>
      <c r="EQ290" s="102"/>
      <c r="ER290" s="102"/>
      <c r="ES290" s="102"/>
      <c r="ET290" s="102"/>
      <c r="EU290" s="102"/>
      <c r="EV290" s="102"/>
      <c r="EW290" s="102"/>
      <c r="EX290" s="102"/>
      <c r="EY290" s="102"/>
      <c r="EZ290" s="102"/>
      <c r="FA290" s="102"/>
      <c r="FB290" s="102"/>
      <c r="FC290" s="102"/>
      <c r="FD290" s="102"/>
      <c r="FE290" s="102"/>
      <c r="FF290" s="102"/>
      <c r="FG290" s="102"/>
      <c r="FH290" s="102"/>
      <c r="FI290" s="102"/>
      <c r="FJ290" s="102"/>
      <c r="FK290" s="102"/>
      <c r="FL290" s="102"/>
      <c r="FM290" s="102"/>
      <c r="FN290" s="102"/>
      <c r="FO290" s="102"/>
      <c r="FP290" s="102"/>
      <c r="FQ290" s="102"/>
      <c r="FR290" s="102"/>
      <c r="FS290" s="102"/>
      <c r="FT290" s="102"/>
      <c r="FU290" s="102"/>
      <c r="FV290" s="102"/>
      <c r="FW290" s="102"/>
      <c r="FX290" s="102"/>
      <c r="FY290" s="102"/>
      <c r="FZ290" s="102"/>
      <c r="GA290" s="102"/>
      <c r="GB290" s="102"/>
      <c r="GC290" s="102"/>
      <c r="GD290" s="102"/>
      <c r="GE290" s="102"/>
      <c r="GF290" s="102"/>
      <c r="GG290" s="102"/>
      <c r="GH290" s="102"/>
      <c r="GI290" s="102"/>
      <c r="GJ290" s="102"/>
      <c r="GK290" s="102"/>
      <c r="GL290" s="102"/>
      <c r="GM290" s="102"/>
      <c r="GN290" s="102"/>
      <c r="GO290" s="102"/>
      <c r="GP290" s="102"/>
      <c r="GQ290" s="102"/>
      <c r="GR290" s="102"/>
      <c r="GS290" s="102"/>
      <c r="GT290" s="102"/>
      <c r="GU290" s="102"/>
      <c r="GV290" s="102"/>
      <c r="GW290" s="102"/>
      <c r="GX290" s="102"/>
      <c r="GY290" s="102"/>
      <c r="GZ290" s="102"/>
    </row>
    <row r="291" spans="1:208" ht="12.75" customHeight="1">
      <c r="A291" s="102"/>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02"/>
      <c r="BA291" s="102"/>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02"/>
      <c r="DA291" s="102"/>
      <c r="DB291" s="17"/>
      <c r="DC291" s="17"/>
      <c r="DD291" s="17"/>
      <c r="DE291" s="17"/>
      <c r="DF291" s="17"/>
      <c r="DG291" s="17"/>
      <c r="DH291" s="17"/>
      <c r="DI291" s="17"/>
      <c r="DJ291" s="17"/>
      <c r="DK291" s="17"/>
      <c r="DL291" s="17"/>
      <c r="DM291" s="17"/>
      <c r="DN291" s="17"/>
      <c r="DO291" s="17"/>
      <c r="DP291" s="17"/>
      <c r="DQ291" s="17"/>
      <c r="DR291" s="17"/>
      <c r="DS291" s="17"/>
      <c r="DT291" s="17"/>
      <c r="DU291" s="17"/>
      <c r="DV291" s="17"/>
      <c r="DW291" s="17"/>
      <c r="DX291" s="17"/>
      <c r="DY291" s="17"/>
      <c r="DZ291" s="17"/>
      <c r="EA291" s="17"/>
      <c r="EB291" s="17"/>
      <c r="EC291" s="17"/>
      <c r="ED291" s="17"/>
      <c r="EE291" s="17"/>
      <c r="EF291" s="17"/>
      <c r="EG291" s="17"/>
      <c r="EH291" s="17"/>
      <c r="EI291" s="17"/>
      <c r="EJ291" s="17"/>
      <c r="EK291" s="17"/>
      <c r="EL291" s="17"/>
      <c r="EM291" s="17"/>
      <c r="EN291" s="17"/>
      <c r="EO291" s="17"/>
      <c r="EP291" s="17"/>
      <c r="EQ291" s="17"/>
      <c r="ER291" s="17"/>
      <c r="ES291" s="17"/>
      <c r="ET291" s="17"/>
      <c r="EU291" s="17"/>
      <c r="EV291" s="17"/>
      <c r="EW291" s="17"/>
      <c r="EX291" s="17"/>
      <c r="EY291" s="17"/>
      <c r="EZ291" s="102"/>
      <c r="FA291" s="102"/>
      <c r="FB291" s="17"/>
      <c r="FC291" s="17"/>
      <c r="FD291" s="17"/>
      <c r="FE291" s="17"/>
      <c r="FF291" s="17"/>
      <c r="FG291" s="17"/>
      <c r="FH291" s="17"/>
      <c r="FI291" s="17"/>
      <c r="FJ291" s="17"/>
      <c r="FK291" s="17"/>
      <c r="FL291" s="17"/>
      <c r="FM291" s="17"/>
      <c r="FN291" s="17"/>
      <c r="FO291" s="17"/>
      <c r="FP291" s="17"/>
      <c r="FQ291" s="17"/>
      <c r="FR291" s="17"/>
      <c r="FS291" s="17"/>
      <c r="FT291" s="17"/>
      <c r="FU291" s="17"/>
      <c r="FV291" s="17"/>
      <c r="FW291" s="17"/>
      <c r="FX291" s="17"/>
      <c r="FY291" s="17"/>
      <c r="FZ291" s="17"/>
      <c r="GA291" s="17"/>
      <c r="GB291" s="17"/>
      <c r="GC291" s="17"/>
      <c r="GD291" s="17"/>
      <c r="GE291" s="17"/>
      <c r="GF291" s="17"/>
      <c r="GG291" s="17"/>
      <c r="GH291" s="17"/>
      <c r="GI291" s="17"/>
      <c r="GJ291" s="17"/>
      <c r="GK291" s="17"/>
      <c r="GL291" s="17"/>
      <c r="GM291" s="17"/>
      <c r="GN291" s="17"/>
      <c r="GO291" s="17"/>
      <c r="GP291" s="17"/>
      <c r="GQ291" s="17"/>
      <c r="GR291" s="17"/>
      <c r="GS291" s="17"/>
      <c r="GT291" s="17"/>
      <c r="GU291" s="17"/>
      <c r="GV291" s="17"/>
      <c r="GW291" s="17"/>
      <c r="GX291" s="17"/>
      <c r="GY291" s="17"/>
      <c r="GZ291" s="102"/>
    </row>
    <row r="292" spans="1:208" ht="12.75" customHeight="1">
      <c r="A292" s="102"/>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02"/>
      <c r="BA292" s="102"/>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02"/>
      <c r="DA292" s="102"/>
      <c r="DB292" s="17"/>
      <c r="DC292" s="17"/>
      <c r="DD292" s="17"/>
      <c r="DE292" s="17"/>
      <c r="DF292" s="17"/>
      <c r="DG292" s="17"/>
      <c r="DH292" s="17"/>
      <c r="DI292" s="17"/>
      <c r="DJ292" s="17"/>
      <c r="DK292" s="17"/>
      <c r="DL292" s="17"/>
      <c r="DM292" s="17"/>
      <c r="DN292" s="17"/>
      <c r="DO292" s="17"/>
      <c r="DP292" s="17"/>
      <c r="DQ292" s="17"/>
      <c r="DR292" s="17"/>
      <c r="DS292" s="17"/>
      <c r="DT292" s="17"/>
      <c r="DU292" s="17"/>
      <c r="DV292" s="17"/>
      <c r="DW292" s="17"/>
      <c r="DX292" s="17"/>
      <c r="DY292" s="17"/>
      <c r="DZ292" s="17"/>
      <c r="EA292" s="17"/>
      <c r="EB292" s="17"/>
      <c r="EC292" s="17"/>
      <c r="ED292" s="17"/>
      <c r="EE292" s="17"/>
      <c r="EF292" s="17"/>
      <c r="EG292" s="17"/>
      <c r="EH292" s="17"/>
      <c r="EI292" s="17"/>
      <c r="EJ292" s="17"/>
      <c r="EK292" s="17"/>
      <c r="EL292" s="17"/>
      <c r="EM292" s="17"/>
      <c r="EN292" s="17"/>
      <c r="EO292" s="17"/>
      <c r="EP292" s="17"/>
      <c r="EQ292" s="17"/>
      <c r="ER292" s="17"/>
      <c r="ES292" s="17"/>
      <c r="ET292" s="17"/>
      <c r="EU292" s="17"/>
      <c r="EV292" s="17"/>
      <c r="EW292" s="17"/>
      <c r="EX292" s="17"/>
      <c r="EY292" s="17"/>
      <c r="EZ292" s="102"/>
      <c r="FA292" s="102"/>
      <c r="FB292" s="17"/>
      <c r="FC292" s="17"/>
      <c r="FD292" s="17"/>
      <c r="FE292" s="17"/>
      <c r="FF292" s="17"/>
      <c r="FG292" s="17"/>
      <c r="FH292" s="17"/>
      <c r="FI292" s="17"/>
      <c r="FJ292" s="17"/>
      <c r="FK292" s="17"/>
      <c r="FL292" s="17"/>
      <c r="FM292" s="17"/>
      <c r="FN292" s="17"/>
      <c r="FO292" s="17"/>
      <c r="FP292" s="17"/>
      <c r="FQ292" s="17"/>
      <c r="FR292" s="17"/>
      <c r="FS292" s="17"/>
      <c r="FT292" s="17"/>
      <c r="FU292" s="17"/>
      <c r="FV292" s="17"/>
      <c r="FW292" s="17"/>
      <c r="FX292" s="17"/>
      <c r="FY292" s="17"/>
      <c r="FZ292" s="17"/>
      <c r="GA292" s="17"/>
      <c r="GB292" s="17"/>
      <c r="GC292" s="17"/>
      <c r="GD292" s="17"/>
      <c r="GE292" s="17"/>
      <c r="GF292" s="17"/>
      <c r="GG292" s="17"/>
      <c r="GH292" s="17"/>
      <c r="GI292" s="17"/>
      <c r="GJ292" s="17"/>
      <c r="GK292" s="17"/>
      <c r="GL292" s="17"/>
      <c r="GM292" s="17"/>
      <c r="GN292" s="17"/>
      <c r="GO292" s="17"/>
      <c r="GP292" s="17"/>
      <c r="GQ292" s="17"/>
      <c r="GR292" s="17"/>
      <c r="GS292" s="17"/>
      <c r="GT292" s="17"/>
      <c r="GU292" s="17"/>
      <c r="GV292" s="17"/>
      <c r="GW292" s="17"/>
      <c r="GX292" s="17"/>
      <c r="GY292" s="17"/>
      <c r="GZ292" s="102"/>
    </row>
    <row r="293" spans="1:208" ht="12.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8"/>
      <c r="AZ293" s="102"/>
      <c r="BA293" s="102"/>
      <c r="BB293" s="102"/>
      <c r="BC293" s="102"/>
      <c r="BD293" s="102"/>
      <c r="BE293" s="102"/>
      <c r="BF293" s="102"/>
      <c r="BG293" s="102"/>
      <c r="BH293" s="102"/>
      <c r="BI293" s="102"/>
      <c r="BJ293" s="102"/>
      <c r="BK293" s="102"/>
      <c r="BL293" s="102"/>
      <c r="BM293" s="102"/>
      <c r="BN293" s="102"/>
      <c r="BO293" s="102"/>
      <c r="BP293" s="102"/>
      <c r="BQ293" s="102"/>
      <c r="BR293" s="102"/>
      <c r="BS293" s="102"/>
      <c r="BT293" s="102"/>
      <c r="BU293" s="102"/>
      <c r="BV293" s="102"/>
      <c r="BW293" s="102"/>
      <c r="BX293" s="102"/>
      <c r="BY293" s="102"/>
      <c r="BZ293" s="102"/>
      <c r="CA293" s="102"/>
      <c r="CB293" s="102"/>
      <c r="CC293" s="102"/>
      <c r="CD293" s="102"/>
      <c r="CE293" s="102"/>
      <c r="CF293" s="102"/>
      <c r="CG293" s="102"/>
      <c r="CH293" s="102"/>
      <c r="CI293" s="102"/>
      <c r="CJ293" s="102"/>
      <c r="CK293" s="102"/>
      <c r="CL293" s="102"/>
      <c r="CM293" s="102"/>
      <c r="CN293" s="102"/>
      <c r="CO293" s="102"/>
      <c r="CP293" s="102"/>
      <c r="CQ293" s="102"/>
      <c r="CR293" s="102"/>
      <c r="CS293" s="102"/>
      <c r="CT293" s="102"/>
      <c r="CU293" s="102"/>
      <c r="CV293" s="102"/>
      <c r="CW293" s="102"/>
      <c r="CX293" s="102"/>
      <c r="CY293" s="18"/>
      <c r="CZ293" s="102"/>
      <c r="DA293" s="102"/>
      <c r="DB293" s="102"/>
      <c r="DC293" s="102"/>
      <c r="DD293" s="102"/>
      <c r="DE293" s="102"/>
      <c r="DF293" s="102"/>
      <c r="DG293" s="102"/>
      <c r="DH293" s="102"/>
      <c r="DI293" s="102"/>
      <c r="DJ293" s="102"/>
      <c r="DK293" s="102"/>
      <c r="DL293" s="102"/>
      <c r="DM293" s="102"/>
      <c r="DN293" s="102"/>
      <c r="DO293" s="102"/>
      <c r="DP293" s="102"/>
      <c r="DQ293" s="102"/>
      <c r="DR293" s="102"/>
      <c r="DS293" s="102"/>
      <c r="DT293" s="102"/>
      <c r="DU293" s="102"/>
      <c r="DV293" s="102"/>
      <c r="DW293" s="102"/>
      <c r="DX293" s="102"/>
      <c r="DY293" s="102"/>
      <c r="DZ293" s="102"/>
      <c r="EA293" s="102"/>
      <c r="EB293" s="102"/>
      <c r="EC293" s="102"/>
      <c r="ED293" s="102"/>
      <c r="EE293" s="102"/>
      <c r="EF293" s="102"/>
      <c r="EG293" s="102"/>
      <c r="EH293" s="102"/>
      <c r="EI293" s="102"/>
      <c r="EJ293" s="102"/>
      <c r="EK293" s="102"/>
      <c r="EL293" s="102"/>
      <c r="EM293" s="102"/>
      <c r="EN293" s="102"/>
      <c r="EO293" s="102"/>
      <c r="EP293" s="102"/>
      <c r="EQ293" s="102"/>
      <c r="ER293" s="102"/>
      <c r="ES293" s="102"/>
      <c r="ET293" s="102"/>
      <c r="EU293" s="102"/>
      <c r="EV293" s="102"/>
      <c r="EW293" s="102"/>
      <c r="EX293" s="102"/>
      <c r="EY293" s="18"/>
      <c r="EZ293" s="102"/>
      <c r="FA293" s="102"/>
      <c r="FB293" s="102"/>
      <c r="FC293" s="102"/>
      <c r="FD293" s="102"/>
      <c r="FE293" s="102"/>
      <c r="FF293" s="102"/>
      <c r="FG293" s="102"/>
      <c r="FH293" s="102"/>
      <c r="FI293" s="102"/>
      <c r="FJ293" s="102"/>
      <c r="FK293" s="102"/>
      <c r="FL293" s="102"/>
      <c r="FM293" s="102"/>
      <c r="FN293" s="102"/>
      <c r="FO293" s="102"/>
      <c r="FP293" s="102"/>
      <c r="FQ293" s="102"/>
      <c r="FR293" s="102"/>
      <c r="FS293" s="102"/>
      <c r="FT293" s="102"/>
      <c r="FU293" s="102"/>
      <c r="FV293" s="102"/>
      <c r="FW293" s="102"/>
      <c r="FX293" s="102"/>
      <c r="FY293" s="102"/>
      <c r="FZ293" s="102"/>
      <c r="GA293" s="102"/>
      <c r="GB293" s="102"/>
      <c r="GC293" s="102"/>
      <c r="GD293" s="102"/>
      <c r="GE293" s="102"/>
      <c r="GF293" s="102"/>
      <c r="GG293" s="102"/>
      <c r="GH293" s="102"/>
      <c r="GI293" s="102"/>
      <c r="GJ293" s="102"/>
      <c r="GK293" s="102"/>
      <c r="GL293" s="102"/>
      <c r="GM293" s="102"/>
      <c r="GN293" s="102"/>
      <c r="GO293" s="102"/>
      <c r="GP293" s="102"/>
      <c r="GQ293" s="102"/>
      <c r="GR293" s="102"/>
      <c r="GS293" s="102"/>
      <c r="GT293" s="102"/>
      <c r="GU293" s="102"/>
      <c r="GV293" s="102"/>
      <c r="GW293" s="102"/>
      <c r="GX293" s="102"/>
      <c r="GY293" s="18"/>
      <c r="GZ293" s="102"/>
    </row>
    <row r="294" spans="1:208" ht="12.75" customHeight="1">
      <c r="A294" s="102"/>
      <c r="B294" s="20"/>
      <c r="C294" s="20"/>
      <c r="D294" s="20"/>
      <c r="E294" s="20"/>
      <c r="F294" s="20"/>
      <c r="G294" s="20"/>
      <c r="H294" s="20"/>
      <c r="I294" s="20"/>
      <c r="J294" s="20"/>
      <c r="K294" s="20"/>
      <c r="L294" s="20"/>
      <c r="M294" s="20"/>
      <c r="N294" s="20"/>
      <c r="O294" s="20"/>
      <c r="P294" s="20"/>
      <c r="Q294" s="20"/>
      <c r="R294" s="20"/>
      <c r="S294" s="20"/>
      <c r="T294" s="20"/>
      <c r="U294" s="20"/>
      <c r="V294" s="20"/>
      <c r="W294" s="20"/>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02"/>
      <c r="BA294" s="102"/>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02"/>
      <c r="DA294" s="102"/>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02"/>
      <c r="FA294" s="102"/>
      <c r="FB294" s="18"/>
      <c r="FC294" s="18"/>
      <c r="FD294" s="18"/>
      <c r="FE294" s="18"/>
      <c r="FF294" s="18"/>
      <c r="FG294" s="18"/>
      <c r="FH294" s="18"/>
      <c r="FI294" s="18"/>
      <c r="FJ294" s="18"/>
      <c r="FK294" s="18"/>
      <c r="FL294" s="18"/>
      <c r="FM294" s="18"/>
      <c r="FN294" s="18"/>
      <c r="FO294" s="18"/>
      <c r="FP294" s="18"/>
      <c r="FQ294" s="18"/>
      <c r="FR294" s="18"/>
      <c r="FS294" s="18"/>
      <c r="FT294" s="18"/>
      <c r="FU294" s="18"/>
      <c r="FV294" s="18"/>
      <c r="FW294" s="18"/>
      <c r="FX294" s="18"/>
      <c r="FY294" s="18"/>
      <c r="FZ294" s="18"/>
      <c r="GA294" s="18"/>
      <c r="GB294" s="18"/>
      <c r="GC294" s="18"/>
      <c r="GD294" s="18"/>
      <c r="GE294" s="18"/>
      <c r="GF294" s="18"/>
      <c r="GG294" s="18"/>
      <c r="GH294" s="18"/>
      <c r="GI294" s="18"/>
      <c r="GJ294" s="18"/>
      <c r="GK294" s="18"/>
      <c r="GL294" s="18"/>
      <c r="GM294" s="18"/>
      <c r="GN294" s="18"/>
      <c r="GO294" s="18"/>
      <c r="GP294" s="18"/>
      <c r="GQ294" s="18"/>
      <c r="GR294" s="18"/>
      <c r="GS294" s="18"/>
      <c r="GT294" s="18"/>
      <c r="GU294" s="18"/>
      <c r="GV294" s="18"/>
      <c r="GW294" s="18"/>
      <c r="GX294" s="18"/>
      <c r="GY294" s="18"/>
      <c r="GZ294" s="102"/>
    </row>
    <row r="295" spans="1:208" ht="12.75" customHeight="1">
      <c r="A295" s="102"/>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02"/>
      <c r="BA295" s="102"/>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02"/>
      <c r="DA295" s="102"/>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02"/>
      <c r="FA295" s="102"/>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02"/>
    </row>
    <row r="296" spans="1:208" ht="12.75" customHeight="1">
      <c r="A296" s="102"/>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02"/>
      <c r="BA296" s="102"/>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02"/>
      <c r="DA296" s="102"/>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02"/>
      <c r="FA296" s="102"/>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02"/>
    </row>
    <row r="297" spans="1:208" ht="12.75" customHeight="1">
      <c r="A297" s="102"/>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28"/>
      <c r="AT297" s="128"/>
      <c r="AU297" s="128"/>
      <c r="AV297" s="128"/>
      <c r="AW297" s="128"/>
      <c r="AX297" s="128"/>
      <c r="AY297" s="128"/>
      <c r="AZ297" s="102"/>
      <c r="BA297" s="102"/>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02"/>
      <c r="DA297" s="102"/>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c r="DZ297" s="17"/>
      <c r="EA297" s="17"/>
      <c r="EB297" s="17"/>
      <c r="EC297" s="17"/>
      <c r="ED297" s="17"/>
      <c r="EE297" s="17"/>
      <c r="EF297" s="17"/>
      <c r="EG297" s="17"/>
      <c r="EH297" s="17"/>
      <c r="EI297" s="17"/>
      <c r="EJ297" s="17"/>
      <c r="EK297" s="17"/>
      <c r="EL297" s="17"/>
      <c r="EM297" s="17"/>
      <c r="EN297" s="17"/>
      <c r="EO297" s="17"/>
      <c r="EP297" s="17"/>
      <c r="EQ297" s="17"/>
      <c r="ER297" s="17"/>
      <c r="ES297" s="128"/>
      <c r="ET297" s="128"/>
      <c r="EU297" s="128"/>
      <c r="EV297" s="128"/>
      <c r="EW297" s="128"/>
      <c r="EX297" s="128"/>
      <c r="EY297" s="128"/>
      <c r="EZ297" s="102"/>
      <c r="FA297" s="102"/>
      <c r="FB297" s="17"/>
      <c r="FC297" s="17"/>
      <c r="FD297" s="17"/>
      <c r="FE297" s="17"/>
      <c r="FF297" s="17"/>
      <c r="FG297" s="17"/>
      <c r="FH297" s="17"/>
      <c r="FI297" s="17"/>
      <c r="FJ297" s="17"/>
      <c r="FK297" s="17"/>
      <c r="FL297" s="17"/>
      <c r="FM297" s="17"/>
      <c r="FN297" s="17"/>
      <c r="FO297" s="17"/>
      <c r="FP297" s="17"/>
      <c r="FQ297" s="17"/>
      <c r="FR297" s="17"/>
      <c r="FS297" s="17"/>
      <c r="FT297" s="17"/>
      <c r="FU297" s="17"/>
      <c r="FV297" s="17"/>
      <c r="FW297" s="17"/>
      <c r="FX297" s="17"/>
      <c r="FY297" s="17"/>
      <c r="FZ297" s="17"/>
      <c r="GA297" s="17"/>
      <c r="GB297" s="17"/>
      <c r="GC297" s="17"/>
      <c r="GD297" s="17"/>
      <c r="GE297" s="17"/>
      <c r="GF297" s="17"/>
      <c r="GG297" s="17"/>
      <c r="GH297" s="17"/>
      <c r="GI297" s="17"/>
      <c r="GJ297" s="17"/>
      <c r="GK297" s="17"/>
      <c r="GL297" s="17"/>
      <c r="GM297" s="17"/>
      <c r="GN297" s="17"/>
      <c r="GO297" s="17"/>
      <c r="GP297" s="17"/>
      <c r="GQ297" s="17"/>
      <c r="GR297" s="17"/>
      <c r="GS297" s="17"/>
      <c r="GT297" s="17"/>
      <c r="GU297" s="17"/>
      <c r="GV297" s="17"/>
      <c r="GW297" s="17"/>
      <c r="GX297" s="17"/>
      <c r="GY297" s="17"/>
      <c r="GZ297" s="102"/>
    </row>
    <row r="298" spans="1:208" ht="12.75" customHeight="1">
      <c r="A298" s="102"/>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28"/>
      <c r="AM298" s="128"/>
      <c r="AN298" s="128"/>
      <c r="AO298" s="128"/>
      <c r="AP298" s="128"/>
      <c r="AQ298" s="128"/>
      <c r="AR298" s="128"/>
      <c r="AS298" s="17"/>
      <c r="AT298" s="17"/>
      <c r="AU298" s="17"/>
      <c r="AV298" s="17"/>
      <c r="AW298" s="17"/>
      <c r="AX298" s="17"/>
      <c r="AY298" s="17"/>
      <c r="AZ298" s="102"/>
      <c r="BA298" s="102"/>
      <c r="BB298" s="17"/>
      <c r="BC298" s="17"/>
      <c r="BD298" s="17"/>
      <c r="BE298" s="17"/>
      <c r="BF298" s="17"/>
      <c r="BG298" s="17"/>
      <c r="BH298" s="17"/>
      <c r="BI298" s="17"/>
      <c r="BJ298" s="128"/>
      <c r="BK298" s="128"/>
      <c r="BL298" s="128"/>
      <c r="BM298" s="128"/>
      <c r="BN298" s="128"/>
      <c r="BO298" s="128"/>
      <c r="BP298" s="128"/>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02"/>
      <c r="DA298" s="102"/>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c r="DX298" s="17"/>
      <c r="DY298" s="17"/>
      <c r="DZ298" s="17"/>
      <c r="EA298" s="17"/>
      <c r="EB298" s="17"/>
      <c r="EC298" s="17"/>
      <c r="ED298" s="17"/>
      <c r="EE298" s="17"/>
      <c r="EF298" s="17"/>
      <c r="EG298" s="17"/>
      <c r="EH298" s="17"/>
      <c r="EI298" s="17"/>
      <c r="EJ298" s="17"/>
      <c r="EK298" s="17"/>
      <c r="EL298" s="128"/>
      <c r="EM298" s="128"/>
      <c r="EN298" s="128"/>
      <c r="EO298" s="128"/>
      <c r="EP298" s="128"/>
      <c r="EQ298" s="128"/>
      <c r="ER298" s="128"/>
      <c r="ES298" s="17"/>
      <c r="ET298" s="17"/>
      <c r="EU298" s="17"/>
      <c r="EV298" s="17"/>
      <c r="EW298" s="17"/>
      <c r="EX298" s="17"/>
      <c r="EY298" s="17"/>
      <c r="EZ298" s="102"/>
      <c r="FA298" s="102"/>
      <c r="FB298" s="17"/>
      <c r="FC298" s="17"/>
      <c r="FD298" s="17"/>
      <c r="FE298" s="17"/>
      <c r="FF298" s="17"/>
      <c r="FG298" s="17"/>
      <c r="FH298" s="17"/>
      <c r="FI298" s="17"/>
      <c r="FJ298" s="128"/>
      <c r="FK298" s="128"/>
      <c r="FL298" s="128"/>
      <c r="FM298" s="128"/>
      <c r="FN298" s="128"/>
      <c r="FO298" s="128"/>
      <c r="FP298" s="128"/>
      <c r="FQ298" s="17"/>
      <c r="FR298" s="17"/>
      <c r="FS298" s="17"/>
      <c r="FT298" s="17"/>
      <c r="FU298" s="17"/>
      <c r="FV298" s="17"/>
      <c r="FW298" s="17"/>
      <c r="FX298" s="17"/>
      <c r="FY298" s="17"/>
      <c r="FZ298" s="17"/>
      <c r="GA298" s="17"/>
      <c r="GB298" s="17"/>
      <c r="GC298" s="17"/>
      <c r="GD298" s="17"/>
      <c r="GE298" s="17"/>
      <c r="GF298" s="17"/>
      <c r="GG298" s="17"/>
      <c r="GH298" s="17"/>
      <c r="GI298" s="17"/>
      <c r="GJ298" s="17"/>
      <c r="GK298" s="17"/>
      <c r="GL298" s="17"/>
      <c r="GM298" s="17"/>
      <c r="GN298" s="17"/>
      <c r="GO298" s="17"/>
      <c r="GP298" s="17"/>
      <c r="GQ298" s="17"/>
      <c r="GR298" s="17"/>
      <c r="GS298" s="17"/>
      <c r="GT298" s="17"/>
      <c r="GU298" s="17"/>
      <c r="GV298" s="17"/>
      <c r="GW298" s="17"/>
      <c r="GX298" s="17"/>
      <c r="GY298" s="17"/>
      <c r="GZ298" s="102"/>
    </row>
    <row r="299" spans="1:208" ht="12.75" customHeight="1">
      <c r="A299" s="102"/>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02"/>
      <c r="BA299" s="102"/>
      <c r="BB299" s="128"/>
      <c r="BC299" s="128"/>
      <c r="BD299" s="128"/>
      <c r="BE299" s="128"/>
      <c r="BF299" s="128"/>
      <c r="BG299" s="128"/>
      <c r="BH299" s="128"/>
      <c r="BI299" s="128"/>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28"/>
      <c r="CF299" s="128"/>
      <c r="CG299" s="128"/>
      <c r="CH299" s="128"/>
      <c r="CI299" s="128"/>
      <c r="CJ299" s="128"/>
      <c r="CK299" s="128"/>
      <c r="CL299" s="17"/>
      <c r="CM299" s="17"/>
      <c r="CN299" s="17"/>
      <c r="CO299" s="17"/>
      <c r="CP299" s="17"/>
      <c r="CQ299" s="17"/>
      <c r="CR299" s="17"/>
      <c r="CS299" s="17"/>
      <c r="CT299" s="17"/>
      <c r="CU299" s="17"/>
      <c r="CV299" s="17"/>
      <c r="CW299" s="17"/>
      <c r="CX299" s="17"/>
      <c r="CY299" s="17"/>
      <c r="CZ299" s="102"/>
      <c r="DA299" s="102"/>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c r="DZ299" s="17"/>
      <c r="EA299" s="17"/>
      <c r="EB299" s="17"/>
      <c r="EC299" s="17"/>
      <c r="ED299" s="17"/>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02"/>
      <c r="FA299" s="102"/>
      <c r="FB299" s="128"/>
      <c r="FC299" s="128"/>
      <c r="FD299" s="128"/>
      <c r="FE299" s="128"/>
      <c r="FF299" s="128"/>
      <c r="FG299" s="128"/>
      <c r="FH299" s="128"/>
      <c r="FI299" s="128"/>
      <c r="FJ299" s="17"/>
      <c r="FK299" s="17"/>
      <c r="FL299" s="17"/>
      <c r="FM299" s="17"/>
      <c r="FN299" s="17"/>
      <c r="FO299" s="17"/>
      <c r="FP299" s="17"/>
      <c r="FQ299" s="17"/>
      <c r="FR299" s="17"/>
      <c r="FS299" s="17"/>
      <c r="FT299" s="17"/>
      <c r="FU299" s="17"/>
      <c r="FV299" s="17"/>
      <c r="FW299" s="17"/>
      <c r="FX299" s="17"/>
      <c r="FY299" s="17"/>
      <c r="FZ299" s="17"/>
      <c r="GA299" s="17"/>
      <c r="GB299" s="17"/>
      <c r="GC299" s="17"/>
      <c r="GD299" s="17"/>
      <c r="GE299" s="128"/>
      <c r="GF299" s="128"/>
      <c r="GG299" s="128"/>
      <c r="GH299" s="128"/>
      <c r="GI299" s="128"/>
      <c r="GJ299" s="128"/>
      <c r="GK299" s="128"/>
      <c r="GL299" s="17"/>
      <c r="GM299" s="17"/>
      <c r="GN299" s="17"/>
      <c r="GO299" s="17"/>
      <c r="GP299" s="17"/>
      <c r="GQ299" s="17"/>
      <c r="GR299" s="17"/>
      <c r="GS299" s="17"/>
      <c r="GT299" s="17"/>
      <c r="GU299" s="17"/>
      <c r="GV299" s="17"/>
      <c r="GW299" s="17"/>
      <c r="GX299" s="17"/>
      <c r="GY299" s="17"/>
      <c r="GZ299" s="102"/>
    </row>
    <row r="300" spans="1:208" ht="12.75" customHeight="1">
      <c r="A300" s="102"/>
      <c r="B300" s="20"/>
      <c r="C300" s="20"/>
      <c r="D300" s="20"/>
      <c r="E300" s="20"/>
      <c r="F300" s="20"/>
      <c r="G300" s="20"/>
      <c r="H300" s="20"/>
      <c r="I300" s="20"/>
      <c r="J300" s="20"/>
      <c r="K300" s="20"/>
      <c r="L300" s="20"/>
      <c r="M300" s="20"/>
      <c r="N300" s="20"/>
      <c r="O300" s="20"/>
      <c r="P300" s="20"/>
      <c r="Q300" s="20"/>
      <c r="R300" s="20"/>
      <c r="S300" s="20"/>
      <c r="T300" s="20"/>
      <c r="U300" s="20"/>
      <c r="V300" s="20"/>
      <c r="W300" s="20"/>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02"/>
      <c r="BA300" s="102"/>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02"/>
      <c r="DA300" s="102"/>
      <c r="DB300" s="20"/>
      <c r="DC300" s="20"/>
      <c r="DD300" s="20"/>
      <c r="DE300" s="20"/>
      <c r="DF300" s="20"/>
      <c r="DG300" s="20"/>
      <c r="DH300" s="20"/>
      <c r="DI300" s="20"/>
      <c r="DJ300" s="20"/>
      <c r="DK300" s="20"/>
      <c r="DL300" s="20"/>
      <c r="DM300" s="20"/>
      <c r="DN300" s="20"/>
      <c r="DO300" s="20"/>
      <c r="DP300" s="20"/>
      <c r="DQ300" s="20"/>
      <c r="DR300" s="20"/>
      <c r="DS300" s="20"/>
      <c r="DT300" s="20"/>
      <c r="DU300" s="20"/>
      <c r="DV300" s="20"/>
      <c r="DW300" s="20"/>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02"/>
      <c r="FA300" s="102"/>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02"/>
    </row>
    <row r="301" spans="1:208" ht="12.75" customHeight="1">
      <c r="A301" s="102"/>
      <c r="B301" s="20"/>
      <c r="C301" s="20"/>
      <c r="D301" s="20"/>
      <c r="E301" s="20"/>
      <c r="F301" s="20"/>
      <c r="G301" s="20"/>
      <c r="H301" s="20"/>
      <c r="I301" s="20"/>
      <c r="J301" s="20"/>
      <c r="K301" s="20"/>
      <c r="L301" s="20"/>
      <c r="M301" s="20"/>
      <c r="N301" s="20"/>
      <c r="O301" s="20"/>
      <c r="P301" s="20"/>
      <c r="Q301" s="20"/>
      <c r="R301" s="20"/>
      <c r="S301" s="20"/>
      <c r="T301" s="20"/>
      <c r="U301" s="20"/>
      <c r="V301" s="20"/>
      <c r="W301" s="20"/>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02"/>
      <c r="BA301" s="102"/>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02"/>
      <c r="DA301" s="102"/>
      <c r="DB301" s="20"/>
      <c r="DC301" s="20"/>
      <c r="DD301" s="20"/>
      <c r="DE301" s="20"/>
      <c r="DF301" s="20"/>
      <c r="DG301" s="20"/>
      <c r="DH301" s="20"/>
      <c r="DI301" s="20"/>
      <c r="DJ301" s="20"/>
      <c r="DK301" s="20"/>
      <c r="DL301" s="20"/>
      <c r="DM301" s="20"/>
      <c r="DN301" s="20"/>
      <c r="DO301" s="20"/>
      <c r="DP301" s="20"/>
      <c r="DQ301" s="20"/>
      <c r="DR301" s="20"/>
      <c r="DS301" s="20"/>
      <c r="DT301" s="20"/>
      <c r="DU301" s="20"/>
      <c r="DV301" s="20"/>
      <c r="DW301" s="20"/>
      <c r="DX301" s="17"/>
      <c r="DY301" s="17"/>
      <c r="DZ301" s="17"/>
      <c r="EA301" s="17"/>
      <c r="EB301" s="17"/>
      <c r="EC301" s="17"/>
      <c r="ED301" s="17"/>
      <c r="EE301" s="17"/>
      <c r="EF301" s="17"/>
      <c r="EG301" s="17"/>
      <c r="EH301" s="17"/>
      <c r="EI301" s="17"/>
      <c r="EJ301" s="17"/>
      <c r="EK301" s="17"/>
      <c r="EL301" s="17"/>
      <c r="EM301" s="17"/>
      <c r="EN301" s="17"/>
      <c r="EO301" s="17"/>
      <c r="EP301" s="17"/>
      <c r="EQ301" s="17"/>
      <c r="ER301" s="17"/>
      <c r="ES301" s="17"/>
      <c r="ET301" s="17"/>
      <c r="EU301" s="17"/>
      <c r="EV301" s="17"/>
      <c r="EW301" s="17"/>
      <c r="EX301" s="17"/>
      <c r="EY301" s="17"/>
      <c r="EZ301" s="102"/>
      <c r="FA301" s="102"/>
      <c r="FB301" s="17"/>
      <c r="FC301" s="17"/>
      <c r="FD301" s="17"/>
      <c r="FE301" s="17"/>
      <c r="FF301" s="17"/>
      <c r="FG301" s="17"/>
      <c r="FH301" s="17"/>
      <c r="FI301" s="17"/>
      <c r="FJ301" s="17"/>
      <c r="FK301" s="17"/>
      <c r="FL301" s="17"/>
      <c r="FM301" s="17"/>
      <c r="FN301" s="17"/>
      <c r="FO301" s="17"/>
      <c r="FP301" s="17"/>
      <c r="FQ301" s="17"/>
      <c r="FR301" s="17"/>
      <c r="FS301" s="17"/>
      <c r="FT301" s="17"/>
      <c r="FU301" s="17"/>
      <c r="FV301" s="17"/>
      <c r="FW301" s="17"/>
      <c r="FX301" s="17"/>
      <c r="FY301" s="17"/>
      <c r="FZ301" s="17"/>
      <c r="GA301" s="17"/>
      <c r="GB301" s="17"/>
      <c r="GC301" s="17"/>
      <c r="GD301" s="17"/>
      <c r="GE301" s="17"/>
      <c r="GF301" s="17"/>
      <c r="GG301" s="17"/>
      <c r="GH301" s="17"/>
      <c r="GI301" s="17"/>
      <c r="GJ301" s="17"/>
      <c r="GK301" s="17"/>
      <c r="GL301" s="17"/>
      <c r="GM301" s="17"/>
      <c r="GN301" s="17"/>
      <c r="GO301" s="17"/>
      <c r="GP301" s="17"/>
      <c r="GQ301" s="17"/>
      <c r="GR301" s="17"/>
      <c r="GS301" s="17"/>
      <c r="GT301" s="17"/>
      <c r="GU301" s="17"/>
      <c r="GV301" s="17"/>
      <c r="GW301" s="17"/>
      <c r="GX301" s="17"/>
      <c r="GY301" s="17"/>
      <c r="GZ301" s="102"/>
    </row>
    <row r="302" spans="1:208" ht="12.75" customHeight="1">
      <c r="A302" s="102"/>
      <c r="B302" s="20"/>
      <c r="C302" s="20"/>
      <c r="D302" s="20"/>
      <c r="E302" s="20"/>
      <c r="F302" s="20"/>
      <c r="G302" s="20"/>
      <c r="H302" s="20"/>
      <c r="I302" s="20"/>
      <c r="J302" s="20"/>
      <c r="K302" s="20"/>
      <c r="L302" s="20"/>
      <c r="M302" s="20"/>
      <c r="N302" s="20"/>
      <c r="O302" s="20"/>
      <c r="P302" s="20"/>
      <c r="Q302" s="20"/>
      <c r="R302" s="20"/>
      <c r="S302" s="20"/>
      <c r="T302" s="20"/>
      <c r="U302" s="20"/>
      <c r="V302" s="20"/>
      <c r="W302" s="20"/>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02"/>
      <c r="BA302" s="102"/>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02"/>
      <c r="DA302" s="102"/>
      <c r="DB302" s="20"/>
      <c r="DC302" s="20"/>
      <c r="DD302" s="20"/>
      <c r="DE302" s="20"/>
      <c r="DF302" s="20"/>
      <c r="DG302" s="20"/>
      <c r="DH302" s="20"/>
      <c r="DI302" s="20"/>
      <c r="DJ302" s="20"/>
      <c r="DK302" s="20"/>
      <c r="DL302" s="20"/>
      <c r="DM302" s="20"/>
      <c r="DN302" s="20"/>
      <c r="DO302" s="20"/>
      <c r="DP302" s="20"/>
      <c r="DQ302" s="20"/>
      <c r="DR302" s="20"/>
      <c r="DS302" s="20"/>
      <c r="DT302" s="20"/>
      <c r="DU302" s="20"/>
      <c r="DV302" s="20"/>
      <c r="DW302" s="20"/>
      <c r="DX302" s="17"/>
      <c r="DY302" s="17"/>
      <c r="DZ302" s="17"/>
      <c r="EA302" s="17"/>
      <c r="EB302" s="17"/>
      <c r="EC302" s="17"/>
      <c r="ED302" s="17"/>
      <c r="EE302" s="17"/>
      <c r="EF302" s="17"/>
      <c r="EG302" s="17"/>
      <c r="EH302" s="17"/>
      <c r="EI302" s="17"/>
      <c r="EJ302" s="17"/>
      <c r="EK302" s="17"/>
      <c r="EL302" s="17"/>
      <c r="EM302" s="17"/>
      <c r="EN302" s="17"/>
      <c r="EO302" s="17"/>
      <c r="EP302" s="17"/>
      <c r="EQ302" s="17"/>
      <c r="ER302" s="17"/>
      <c r="ES302" s="17"/>
      <c r="ET302" s="17"/>
      <c r="EU302" s="17"/>
      <c r="EV302" s="17"/>
      <c r="EW302" s="17"/>
      <c r="EX302" s="17"/>
      <c r="EY302" s="17"/>
      <c r="EZ302" s="102"/>
      <c r="FA302" s="102"/>
      <c r="FB302" s="17"/>
      <c r="FC302" s="17"/>
      <c r="FD302" s="17"/>
      <c r="FE302" s="17"/>
      <c r="FF302" s="17"/>
      <c r="FG302" s="17"/>
      <c r="FH302" s="17"/>
      <c r="FI302" s="17"/>
      <c r="FJ302" s="17"/>
      <c r="FK302" s="17"/>
      <c r="FL302" s="17"/>
      <c r="FM302" s="17"/>
      <c r="FN302" s="17"/>
      <c r="FO302" s="17"/>
      <c r="FP302" s="17"/>
      <c r="FQ302" s="17"/>
      <c r="FR302" s="17"/>
      <c r="FS302" s="17"/>
      <c r="FT302" s="17"/>
      <c r="FU302" s="17"/>
      <c r="FV302" s="17"/>
      <c r="FW302" s="17"/>
      <c r="FX302" s="17"/>
      <c r="FY302" s="17"/>
      <c r="FZ302" s="17"/>
      <c r="GA302" s="17"/>
      <c r="GB302" s="17"/>
      <c r="GC302" s="17"/>
      <c r="GD302" s="17"/>
      <c r="GE302" s="17"/>
      <c r="GF302" s="17"/>
      <c r="GG302" s="17"/>
      <c r="GH302" s="17"/>
      <c r="GI302" s="17"/>
      <c r="GJ302" s="17"/>
      <c r="GK302" s="17"/>
      <c r="GL302" s="17"/>
      <c r="GM302" s="17"/>
      <c r="GN302" s="17"/>
      <c r="GO302" s="17"/>
      <c r="GP302" s="17"/>
      <c r="GQ302" s="17"/>
      <c r="GR302" s="17"/>
      <c r="GS302" s="17"/>
      <c r="GT302" s="17"/>
      <c r="GU302" s="17"/>
      <c r="GV302" s="17"/>
      <c r="GW302" s="17"/>
      <c r="GX302" s="17"/>
      <c r="GY302" s="17"/>
      <c r="GZ302" s="102"/>
    </row>
    <row r="303" spans="1:208" ht="12.75" customHeight="1">
      <c r="A303" s="102"/>
      <c r="B303" s="20"/>
      <c r="C303" s="20"/>
      <c r="D303" s="20"/>
      <c r="E303" s="20"/>
      <c r="F303" s="20"/>
      <c r="G303" s="20"/>
      <c r="H303" s="20"/>
      <c r="I303" s="20"/>
      <c r="J303" s="20"/>
      <c r="K303" s="20"/>
      <c r="L303" s="20"/>
      <c r="M303" s="20"/>
      <c r="N303" s="20"/>
      <c r="O303" s="20"/>
      <c r="P303" s="20"/>
      <c r="Q303" s="20"/>
      <c r="R303" s="20"/>
      <c r="S303" s="20"/>
      <c r="T303" s="20"/>
      <c r="U303" s="20"/>
      <c r="V303" s="20"/>
      <c r="W303" s="20"/>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02"/>
      <c r="BA303" s="102"/>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02"/>
      <c r="DA303" s="102"/>
      <c r="DB303" s="20"/>
      <c r="DC303" s="20"/>
      <c r="DD303" s="20"/>
      <c r="DE303" s="20"/>
      <c r="DF303" s="20"/>
      <c r="DG303" s="20"/>
      <c r="DH303" s="20"/>
      <c r="DI303" s="20"/>
      <c r="DJ303" s="20"/>
      <c r="DK303" s="20"/>
      <c r="DL303" s="20"/>
      <c r="DM303" s="20"/>
      <c r="DN303" s="20"/>
      <c r="DO303" s="20"/>
      <c r="DP303" s="20"/>
      <c r="DQ303" s="20"/>
      <c r="DR303" s="20"/>
      <c r="DS303" s="20"/>
      <c r="DT303" s="20"/>
      <c r="DU303" s="20"/>
      <c r="DV303" s="20"/>
      <c r="DW303" s="20"/>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02"/>
      <c r="FA303" s="102"/>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02"/>
    </row>
    <row r="304" spans="1:208" ht="12.75" customHeight="1">
      <c r="A304" s="102"/>
      <c r="B304" s="20"/>
      <c r="C304" s="20"/>
      <c r="D304" s="20"/>
      <c r="E304" s="20"/>
      <c r="F304" s="20"/>
      <c r="G304" s="20"/>
      <c r="H304" s="20"/>
      <c r="I304" s="20"/>
      <c r="J304" s="20"/>
      <c r="K304" s="20"/>
      <c r="L304" s="20"/>
      <c r="M304" s="20"/>
      <c r="N304" s="20"/>
      <c r="O304" s="20"/>
      <c r="P304" s="20"/>
      <c r="Q304" s="20"/>
      <c r="R304" s="20"/>
      <c r="S304" s="20"/>
      <c r="T304" s="20"/>
      <c r="U304" s="20"/>
      <c r="V304" s="20"/>
      <c r="W304" s="20"/>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02"/>
      <c r="BA304" s="102"/>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02"/>
      <c r="DA304" s="102"/>
      <c r="DB304" s="20"/>
      <c r="DC304" s="20"/>
      <c r="DD304" s="20"/>
      <c r="DE304" s="20"/>
      <c r="DF304" s="20"/>
      <c r="DG304" s="20"/>
      <c r="DH304" s="20"/>
      <c r="DI304" s="20"/>
      <c r="DJ304" s="20"/>
      <c r="DK304" s="20"/>
      <c r="DL304" s="20"/>
      <c r="DM304" s="20"/>
      <c r="DN304" s="20"/>
      <c r="DO304" s="20"/>
      <c r="DP304" s="20"/>
      <c r="DQ304" s="20"/>
      <c r="DR304" s="20"/>
      <c r="DS304" s="20"/>
      <c r="DT304" s="20"/>
      <c r="DU304" s="20"/>
      <c r="DV304" s="20"/>
      <c r="DW304" s="20"/>
      <c r="DX304" s="17"/>
      <c r="DY304" s="17"/>
      <c r="DZ304" s="17"/>
      <c r="EA304" s="17"/>
      <c r="EB304" s="17"/>
      <c r="EC304" s="17"/>
      <c r="ED304" s="17"/>
      <c r="EE304" s="17"/>
      <c r="EF304" s="17"/>
      <c r="EG304" s="17"/>
      <c r="EH304" s="17"/>
      <c r="EI304" s="17"/>
      <c r="EJ304" s="17"/>
      <c r="EK304" s="17"/>
      <c r="EL304" s="17"/>
      <c r="EM304" s="17"/>
      <c r="EN304" s="17"/>
      <c r="EO304" s="17"/>
      <c r="EP304" s="17"/>
      <c r="EQ304" s="17"/>
      <c r="ER304" s="17"/>
      <c r="ES304" s="17"/>
      <c r="ET304" s="17"/>
      <c r="EU304" s="17"/>
      <c r="EV304" s="17"/>
      <c r="EW304" s="17"/>
      <c r="EX304" s="17"/>
      <c r="EY304" s="17"/>
      <c r="EZ304" s="102"/>
      <c r="FA304" s="102"/>
      <c r="FB304" s="17"/>
      <c r="FC304" s="17"/>
      <c r="FD304" s="17"/>
      <c r="FE304" s="17"/>
      <c r="FF304" s="17"/>
      <c r="FG304" s="17"/>
      <c r="FH304" s="17"/>
      <c r="FI304" s="17"/>
      <c r="FJ304" s="17"/>
      <c r="FK304" s="17"/>
      <c r="FL304" s="17"/>
      <c r="FM304" s="17"/>
      <c r="FN304" s="17"/>
      <c r="FO304" s="17"/>
      <c r="FP304" s="17"/>
      <c r="FQ304" s="17"/>
      <c r="FR304" s="17"/>
      <c r="FS304" s="17"/>
      <c r="FT304" s="17"/>
      <c r="FU304" s="17"/>
      <c r="FV304" s="17"/>
      <c r="FW304" s="17"/>
      <c r="FX304" s="17"/>
      <c r="FY304" s="17"/>
      <c r="FZ304" s="17"/>
      <c r="GA304" s="17"/>
      <c r="GB304" s="17"/>
      <c r="GC304" s="17"/>
      <c r="GD304" s="17"/>
      <c r="GE304" s="17"/>
      <c r="GF304" s="17"/>
      <c r="GG304" s="17"/>
      <c r="GH304" s="17"/>
      <c r="GI304" s="17"/>
      <c r="GJ304" s="17"/>
      <c r="GK304" s="17"/>
      <c r="GL304" s="17"/>
      <c r="GM304" s="17"/>
      <c r="GN304" s="17"/>
      <c r="GO304" s="17"/>
      <c r="GP304" s="17"/>
      <c r="GQ304" s="17"/>
      <c r="GR304" s="17"/>
      <c r="GS304" s="17"/>
      <c r="GT304" s="17"/>
      <c r="GU304" s="17"/>
      <c r="GV304" s="17"/>
      <c r="GW304" s="17"/>
      <c r="GX304" s="17"/>
      <c r="GY304" s="17"/>
      <c r="GZ304" s="102"/>
    </row>
    <row r="305" spans="1:208" ht="12.75" customHeight="1">
      <c r="A305" s="102"/>
      <c r="B305" s="20"/>
      <c r="C305" s="20"/>
      <c r="D305" s="20"/>
      <c r="E305" s="20"/>
      <c r="F305" s="20"/>
      <c r="G305" s="20"/>
      <c r="H305" s="20"/>
      <c r="I305" s="20"/>
      <c r="J305" s="20"/>
      <c r="K305" s="20"/>
      <c r="L305" s="20"/>
      <c r="M305" s="20"/>
      <c r="N305" s="20"/>
      <c r="O305" s="20"/>
      <c r="P305" s="20"/>
      <c r="Q305" s="20"/>
      <c r="R305" s="20"/>
      <c r="S305" s="20"/>
      <c r="T305" s="20"/>
      <c r="U305" s="20"/>
      <c r="V305" s="20"/>
      <c r="W305" s="20"/>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02"/>
      <c r="BA305" s="102"/>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02"/>
      <c r="DA305" s="102"/>
      <c r="DB305" s="20"/>
      <c r="DC305" s="20"/>
      <c r="DD305" s="20"/>
      <c r="DE305" s="20"/>
      <c r="DF305" s="20"/>
      <c r="DG305" s="20"/>
      <c r="DH305" s="20"/>
      <c r="DI305" s="20"/>
      <c r="DJ305" s="20"/>
      <c r="DK305" s="20"/>
      <c r="DL305" s="20"/>
      <c r="DM305" s="20"/>
      <c r="DN305" s="20"/>
      <c r="DO305" s="20"/>
      <c r="DP305" s="20"/>
      <c r="DQ305" s="20"/>
      <c r="DR305" s="20"/>
      <c r="DS305" s="20"/>
      <c r="DT305" s="20"/>
      <c r="DU305" s="20"/>
      <c r="DV305" s="20"/>
      <c r="DW305" s="20"/>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02"/>
      <c r="FA305" s="102"/>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02"/>
    </row>
    <row r="306" spans="1:208" ht="12.75" customHeight="1">
      <c r="A306" s="102"/>
      <c r="B306" s="20"/>
      <c r="C306" s="20"/>
      <c r="D306" s="20"/>
      <c r="E306" s="20"/>
      <c r="F306" s="20"/>
      <c r="G306" s="20"/>
      <c r="H306" s="20"/>
      <c r="I306" s="20"/>
      <c r="J306" s="20"/>
      <c r="K306" s="20"/>
      <c r="L306" s="20"/>
      <c r="M306" s="20"/>
      <c r="N306" s="20"/>
      <c r="O306" s="20"/>
      <c r="P306" s="20"/>
      <c r="Q306" s="20"/>
      <c r="R306" s="20"/>
      <c r="S306" s="20"/>
      <c r="T306" s="20"/>
      <c r="U306" s="20"/>
      <c r="V306" s="20"/>
      <c r="W306" s="20"/>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02"/>
      <c r="BA306" s="102"/>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02"/>
      <c r="DA306" s="102"/>
      <c r="DB306" s="20"/>
      <c r="DC306" s="20"/>
      <c r="DD306" s="20"/>
      <c r="DE306" s="20"/>
      <c r="DF306" s="20"/>
      <c r="DG306" s="20"/>
      <c r="DH306" s="20"/>
      <c r="DI306" s="20"/>
      <c r="DJ306" s="20"/>
      <c r="DK306" s="20"/>
      <c r="DL306" s="20"/>
      <c r="DM306" s="20"/>
      <c r="DN306" s="20"/>
      <c r="DO306" s="20"/>
      <c r="DP306" s="20"/>
      <c r="DQ306" s="20"/>
      <c r="DR306" s="20"/>
      <c r="DS306" s="20"/>
      <c r="DT306" s="20"/>
      <c r="DU306" s="20"/>
      <c r="DV306" s="20"/>
      <c r="DW306" s="20"/>
      <c r="DX306" s="17"/>
      <c r="DY306" s="17"/>
      <c r="DZ306" s="17"/>
      <c r="EA306" s="17"/>
      <c r="EB306" s="17"/>
      <c r="EC306" s="17"/>
      <c r="ED306" s="17"/>
      <c r="EE306" s="17"/>
      <c r="EF306" s="17"/>
      <c r="EG306" s="17"/>
      <c r="EH306" s="17"/>
      <c r="EI306" s="17"/>
      <c r="EJ306" s="17"/>
      <c r="EK306" s="17"/>
      <c r="EL306" s="17"/>
      <c r="EM306" s="17"/>
      <c r="EN306" s="17"/>
      <c r="EO306" s="17"/>
      <c r="EP306" s="17"/>
      <c r="EQ306" s="17"/>
      <c r="ER306" s="17"/>
      <c r="ES306" s="17"/>
      <c r="ET306" s="17"/>
      <c r="EU306" s="17"/>
      <c r="EV306" s="17"/>
      <c r="EW306" s="17"/>
      <c r="EX306" s="17"/>
      <c r="EY306" s="17"/>
      <c r="EZ306" s="102"/>
      <c r="FA306" s="102"/>
      <c r="FB306" s="17"/>
      <c r="FC306" s="17"/>
      <c r="FD306" s="17"/>
      <c r="FE306" s="17"/>
      <c r="FF306" s="17"/>
      <c r="FG306" s="17"/>
      <c r="FH306" s="17"/>
      <c r="FI306" s="17"/>
      <c r="FJ306" s="17"/>
      <c r="FK306" s="17"/>
      <c r="FL306" s="17"/>
      <c r="FM306" s="17"/>
      <c r="FN306" s="17"/>
      <c r="FO306" s="17"/>
      <c r="FP306" s="17"/>
      <c r="FQ306" s="17"/>
      <c r="FR306" s="17"/>
      <c r="FS306" s="17"/>
      <c r="FT306" s="17"/>
      <c r="FU306" s="17"/>
      <c r="FV306" s="17"/>
      <c r="FW306" s="17"/>
      <c r="FX306" s="17"/>
      <c r="FY306" s="17"/>
      <c r="FZ306" s="17"/>
      <c r="GA306" s="17"/>
      <c r="GB306" s="17"/>
      <c r="GC306" s="17"/>
      <c r="GD306" s="17"/>
      <c r="GE306" s="17"/>
      <c r="GF306" s="17"/>
      <c r="GG306" s="17"/>
      <c r="GH306" s="17"/>
      <c r="GI306" s="17"/>
      <c r="GJ306" s="17"/>
      <c r="GK306" s="17"/>
      <c r="GL306" s="17"/>
      <c r="GM306" s="17"/>
      <c r="GN306" s="17"/>
      <c r="GO306" s="17"/>
      <c r="GP306" s="17"/>
      <c r="GQ306" s="17"/>
      <c r="GR306" s="17"/>
      <c r="GS306" s="17"/>
      <c r="GT306" s="17"/>
      <c r="GU306" s="17"/>
      <c r="GV306" s="17"/>
      <c r="GW306" s="17"/>
      <c r="GX306" s="17"/>
      <c r="GY306" s="17"/>
      <c r="GZ306" s="102"/>
    </row>
    <row r="307" spans="1:208" ht="12.75" customHeight="1">
      <c r="A307" s="102"/>
      <c r="B307" s="20"/>
      <c r="C307" s="20"/>
      <c r="D307" s="20"/>
      <c r="E307" s="20"/>
      <c r="F307" s="20"/>
      <c r="G307" s="20"/>
      <c r="H307" s="20"/>
      <c r="I307" s="20"/>
      <c r="J307" s="20"/>
      <c r="K307" s="20"/>
      <c r="L307" s="20"/>
      <c r="M307" s="20"/>
      <c r="N307" s="20"/>
      <c r="O307" s="20"/>
      <c r="P307" s="20"/>
      <c r="Q307" s="20"/>
      <c r="R307" s="20"/>
      <c r="S307" s="20"/>
      <c r="T307" s="20"/>
      <c r="U307" s="20"/>
      <c r="V307" s="20"/>
      <c r="W307" s="20"/>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02"/>
      <c r="BA307" s="102"/>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02"/>
      <c r="DA307" s="102"/>
      <c r="DB307" s="20"/>
      <c r="DC307" s="20"/>
      <c r="DD307" s="20"/>
      <c r="DE307" s="20"/>
      <c r="DF307" s="20"/>
      <c r="DG307" s="20"/>
      <c r="DH307" s="20"/>
      <c r="DI307" s="20"/>
      <c r="DJ307" s="20"/>
      <c r="DK307" s="20"/>
      <c r="DL307" s="20"/>
      <c r="DM307" s="20"/>
      <c r="DN307" s="20"/>
      <c r="DO307" s="20"/>
      <c r="DP307" s="20"/>
      <c r="DQ307" s="20"/>
      <c r="DR307" s="20"/>
      <c r="DS307" s="20"/>
      <c r="DT307" s="20"/>
      <c r="DU307" s="20"/>
      <c r="DV307" s="20"/>
      <c r="DW307" s="20"/>
      <c r="DX307" s="17"/>
      <c r="DY307" s="17"/>
      <c r="DZ307" s="17"/>
      <c r="EA307" s="17"/>
      <c r="EB307" s="17"/>
      <c r="EC307" s="17"/>
      <c r="ED307" s="17"/>
      <c r="EE307" s="17"/>
      <c r="EF307" s="17"/>
      <c r="EG307" s="17"/>
      <c r="EH307" s="17"/>
      <c r="EI307" s="17"/>
      <c r="EJ307" s="17"/>
      <c r="EK307" s="17"/>
      <c r="EL307" s="17"/>
      <c r="EM307" s="17"/>
      <c r="EN307" s="17"/>
      <c r="EO307" s="17"/>
      <c r="EP307" s="17"/>
      <c r="EQ307" s="17"/>
      <c r="ER307" s="17"/>
      <c r="ES307" s="17"/>
      <c r="ET307" s="17"/>
      <c r="EU307" s="17"/>
      <c r="EV307" s="17"/>
      <c r="EW307" s="17"/>
      <c r="EX307" s="17"/>
      <c r="EY307" s="17"/>
      <c r="EZ307" s="102"/>
      <c r="FA307" s="102"/>
      <c r="FB307" s="17"/>
      <c r="FC307" s="17"/>
      <c r="FD307" s="17"/>
      <c r="FE307" s="17"/>
      <c r="FF307" s="17"/>
      <c r="FG307" s="17"/>
      <c r="FH307" s="17"/>
      <c r="FI307" s="17"/>
      <c r="FJ307" s="17"/>
      <c r="FK307" s="17"/>
      <c r="FL307" s="17"/>
      <c r="FM307" s="17"/>
      <c r="FN307" s="17"/>
      <c r="FO307" s="17"/>
      <c r="FP307" s="17"/>
      <c r="FQ307" s="17"/>
      <c r="FR307" s="17"/>
      <c r="FS307" s="17"/>
      <c r="FT307" s="17"/>
      <c r="FU307" s="17"/>
      <c r="FV307" s="17"/>
      <c r="FW307" s="17"/>
      <c r="FX307" s="17"/>
      <c r="FY307" s="17"/>
      <c r="FZ307" s="17"/>
      <c r="GA307" s="17"/>
      <c r="GB307" s="17"/>
      <c r="GC307" s="17"/>
      <c r="GD307" s="17"/>
      <c r="GE307" s="17"/>
      <c r="GF307" s="17"/>
      <c r="GG307" s="17"/>
      <c r="GH307" s="17"/>
      <c r="GI307" s="17"/>
      <c r="GJ307" s="17"/>
      <c r="GK307" s="17"/>
      <c r="GL307" s="17"/>
      <c r="GM307" s="17"/>
      <c r="GN307" s="17"/>
      <c r="GO307" s="17"/>
      <c r="GP307" s="17"/>
      <c r="GQ307" s="17"/>
      <c r="GR307" s="17"/>
      <c r="GS307" s="17"/>
      <c r="GT307" s="17"/>
      <c r="GU307" s="17"/>
      <c r="GV307" s="17"/>
      <c r="GW307" s="17"/>
      <c r="GX307" s="17"/>
      <c r="GY307" s="17"/>
      <c r="GZ307" s="102"/>
    </row>
    <row r="308" spans="1:208" ht="12.75" customHeight="1">
      <c r="A308" s="102"/>
      <c r="B308" s="20"/>
      <c r="C308" s="20"/>
      <c r="D308" s="20"/>
      <c r="E308" s="20"/>
      <c r="F308" s="20"/>
      <c r="G308" s="20"/>
      <c r="H308" s="20"/>
      <c r="I308" s="20"/>
      <c r="J308" s="20"/>
      <c r="K308" s="20"/>
      <c r="L308" s="20"/>
      <c r="M308" s="20"/>
      <c r="N308" s="20"/>
      <c r="O308" s="20"/>
      <c r="P308" s="20"/>
      <c r="Q308" s="20"/>
      <c r="R308" s="20"/>
      <c r="S308" s="20"/>
      <c r="T308" s="20"/>
      <c r="U308" s="20"/>
      <c r="V308" s="20"/>
      <c r="W308" s="20"/>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02"/>
      <c r="BA308" s="102"/>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02"/>
      <c r="DA308" s="102"/>
      <c r="DB308" s="20"/>
      <c r="DC308" s="20"/>
      <c r="DD308" s="20"/>
      <c r="DE308" s="20"/>
      <c r="DF308" s="20"/>
      <c r="DG308" s="20"/>
      <c r="DH308" s="20"/>
      <c r="DI308" s="20"/>
      <c r="DJ308" s="20"/>
      <c r="DK308" s="20"/>
      <c r="DL308" s="20"/>
      <c r="DM308" s="20"/>
      <c r="DN308" s="20"/>
      <c r="DO308" s="20"/>
      <c r="DP308" s="20"/>
      <c r="DQ308" s="20"/>
      <c r="DR308" s="20"/>
      <c r="DS308" s="20"/>
      <c r="DT308" s="20"/>
      <c r="DU308" s="20"/>
      <c r="DV308" s="20"/>
      <c r="DW308" s="20"/>
      <c r="DX308" s="17"/>
      <c r="DY308" s="17"/>
      <c r="DZ308" s="17"/>
      <c r="EA308" s="17"/>
      <c r="EB308" s="17"/>
      <c r="EC308" s="17"/>
      <c r="ED308" s="17"/>
      <c r="EE308" s="17"/>
      <c r="EF308" s="17"/>
      <c r="EG308" s="17"/>
      <c r="EH308" s="17"/>
      <c r="EI308" s="17"/>
      <c r="EJ308" s="17"/>
      <c r="EK308" s="17"/>
      <c r="EL308" s="17"/>
      <c r="EM308" s="17"/>
      <c r="EN308" s="17"/>
      <c r="EO308" s="17"/>
      <c r="EP308" s="17"/>
      <c r="EQ308" s="17"/>
      <c r="ER308" s="17"/>
      <c r="ES308" s="17"/>
      <c r="ET308" s="17"/>
      <c r="EU308" s="17"/>
      <c r="EV308" s="17"/>
      <c r="EW308" s="17"/>
      <c r="EX308" s="17"/>
      <c r="EY308" s="17"/>
      <c r="EZ308" s="102"/>
      <c r="FA308" s="102"/>
      <c r="FB308" s="17"/>
      <c r="FC308" s="17"/>
      <c r="FD308" s="17"/>
      <c r="FE308" s="17"/>
      <c r="FF308" s="17"/>
      <c r="FG308" s="17"/>
      <c r="FH308" s="17"/>
      <c r="FI308" s="17"/>
      <c r="FJ308" s="17"/>
      <c r="FK308" s="17"/>
      <c r="FL308" s="17"/>
      <c r="FM308" s="17"/>
      <c r="FN308" s="17"/>
      <c r="FO308" s="17"/>
      <c r="FP308" s="17"/>
      <c r="FQ308" s="17"/>
      <c r="FR308" s="17"/>
      <c r="FS308" s="17"/>
      <c r="FT308" s="17"/>
      <c r="FU308" s="17"/>
      <c r="FV308" s="17"/>
      <c r="FW308" s="17"/>
      <c r="FX308" s="17"/>
      <c r="FY308" s="17"/>
      <c r="FZ308" s="17"/>
      <c r="GA308" s="17"/>
      <c r="GB308" s="17"/>
      <c r="GC308" s="17"/>
      <c r="GD308" s="17"/>
      <c r="GE308" s="17"/>
      <c r="GF308" s="17"/>
      <c r="GG308" s="17"/>
      <c r="GH308" s="17"/>
      <c r="GI308" s="17"/>
      <c r="GJ308" s="17"/>
      <c r="GK308" s="17"/>
      <c r="GL308" s="17"/>
      <c r="GM308" s="17"/>
      <c r="GN308" s="17"/>
      <c r="GO308" s="17"/>
      <c r="GP308" s="17"/>
      <c r="GQ308" s="17"/>
      <c r="GR308" s="17"/>
      <c r="GS308" s="17"/>
      <c r="GT308" s="17"/>
      <c r="GU308" s="17"/>
      <c r="GV308" s="17"/>
      <c r="GW308" s="17"/>
      <c r="GX308" s="17"/>
      <c r="GY308" s="17"/>
      <c r="GZ308" s="102"/>
    </row>
    <row r="309" spans="1:208" ht="12.75" customHeight="1">
      <c r="A309" s="102"/>
      <c r="B309" s="20"/>
      <c r="C309" s="20"/>
      <c r="D309" s="20"/>
      <c r="E309" s="20"/>
      <c r="F309" s="20"/>
      <c r="G309" s="20"/>
      <c r="H309" s="20"/>
      <c r="I309" s="20"/>
      <c r="J309" s="20"/>
      <c r="K309" s="20"/>
      <c r="L309" s="20"/>
      <c r="M309" s="20"/>
      <c r="N309" s="20"/>
      <c r="O309" s="20"/>
      <c r="P309" s="20"/>
      <c r="Q309" s="20"/>
      <c r="R309" s="20"/>
      <c r="S309" s="20"/>
      <c r="T309" s="20"/>
      <c r="U309" s="20"/>
      <c r="V309" s="20"/>
      <c r="W309" s="20"/>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02"/>
      <c r="BA309" s="102"/>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02"/>
      <c r="DA309" s="102"/>
      <c r="DB309" s="20"/>
      <c r="DC309" s="20"/>
      <c r="DD309" s="20"/>
      <c r="DE309" s="20"/>
      <c r="DF309" s="20"/>
      <c r="DG309" s="20"/>
      <c r="DH309" s="20"/>
      <c r="DI309" s="20"/>
      <c r="DJ309" s="20"/>
      <c r="DK309" s="20"/>
      <c r="DL309" s="20"/>
      <c r="DM309" s="20"/>
      <c r="DN309" s="20"/>
      <c r="DO309" s="20"/>
      <c r="DP309" s="20"/>
      <c r="DQ309" s="20"/>
      <c r="DR309" s="20"/>
      <c r="DS309" s="20"/>
      <c r="DT309" s="20"/>
      <c r="DU309" s="20"/>
      <c r="DV309" s="20"/>
      <c r="DW309" s="20"/>
      <c r="DX309" s="17"/>
      <c r="DY309" s="17"/>
      <c r="DZ309" s="17"/>
      <c r="EA309" s="17"/>
      <c r="EB309" s="17"/>
      <c r="EC309" s="17"/>
      <c r="ED309" s="17"/>
      <c r="EE309" s="17"/>
      <c r="EF309" s="17"/>
      <c r="EG309" s="17"/>
      <c r="EH309" s="17"/>
      <c r="EI309" s="17"/>
      <c r="EJ309" s="17"/>
      <c r="EK309" s="17"/>
      <c r="EL309" s="17"/>
      <c r="EM309" s="17"/>
      <c r="EN309" s="17"/>
      <c r="EO309" s="17"/>
      <c r="EP309" s="17"/>
      <c r="EQ309" s="17"/>
      <c r="ER309" s="17"/>
      <c r="ES309" s="17"/>
      <c r="ET309" s="17"/>
      <c r="EU309" s="17"/>
      <c r="EV309" s="17"/>
      <c r="EW309" s="17"/>
      <c r="EX309" s="17"/>
      <c r="EY309" s="17"/>
      <c r="EZ309" s="102"/>
      <c r="FA309" s="102"/>
      <c r="FB309" s="17"/>
      <c r="FC309" s="17"/>
      <c r="FD309" s="17"/>
      <c r="FE309" s="17"/>
      <c r="FF309" s="17"/>
      <c r="FG309" s="17"/>
      <c r="FH309" s="17"/>
      <c r="FI309" s="17"/>
      <c r="FJ309" s="17"/>
      <c r="FK309" s="17"/>
      <c r="FL309" s="17"/>
      <c r="FM309" s="17"/>
      <c r="FN309" s="17"/>
      <c r="FO309" s="17"/>
      <c r="FP309" s="17"/>
      <c r="FQ309" s="17"/>
      <c r="FR309" s="17"/>
      <c r="FS309" s="17"/>
      <c r="FT309" s="17"/>
      <c r="FU309" s="17"/>
      <c r="FV309" s="17"/>
      <c r="FW309" s="17"/>
      <c r="FX309" s="17"/>
      <c r="FY309" s="17"/>
      <c r="FZ309" s="17"/>
      <c r="GA309" s="17"/>
      <c r="GB309" s="17"/>
      <c r="GC309" s="17"/>
      <c r="GD309" s="17"/>
      <c r="GE309" s="17"/>
      <c r="GF309" s="17"/>
      <c r="GG309" s="17"/>
      <c r="GH309" s="17"/>
      <c r="GI309" s="17"/>
      <c r="GJ309" s="17"/>
      <c r="GK309" s="17"/>
      <c r="GL309" s="17"/>
      <c r="GM309" s="17"/>
      <c r="GN309" s="17"/>
      <c r="GO309" s="17"/>
      <c r="GP309" s="17"/>
      <c r="GQ309" s="17"/>
      <c r="GR309" s="17"/>
      <c r="GS309" s="17"/>
      <c r="GT309" s="17"/>
      <c r="GU309" s="17"/>
      <c r="GV309" s="17"/>
      <c r="GW309" s="17"/>
      <c r="GX309" s="17"/>
      <c r="GY309" s="17"/>
      <c r="GZ309" s="102"/>
    </row>
    <row r="310" spans="1:208" ht="12.75" customHeight="1">
      <c r="A310" s="102"/>
      <c r="B310" s="20"/>
      <c r="C310" s="20"/>
      <c r="D310" s="20"/>
      <c r="E310" s="20"/>
      <c r="F310" s="20"/>
      <c r="G310" s="20"/>
      <c r="H310" s="20"/>
      <c r="I310" s="20"/>
      <c r="J310" s="20"/>
      <c r="K310" s="20"/>
      <c r="L310" s="20"/>
      <c r="M310" s="20"/>
      <c r="N310" s="20"/>
      <c r="O310" s="20"/>
      <c r="P310" s="20"/>
      <c r="Q310" s="20"/>
      <c r="R310" s="20"/>
      <c r="S310" s="20"/>
      <c r="T310" s="20"/>
      <c r="U310" s="20"/>
      <c r="V310" s="20"/>
      <c r="W310" s="20"/>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02"/>
      <c r="BA310" s="102"/>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02"/>
      <c r="DA310" s="102"/>
      <c r="DB310" s="20"/>
      <c r="DC310" s="20"/>
      <c r="DD310" s="20"/>
      <c r="DE310" s="20"/>
      <c r="DF310" s="20"/>
      <c r="DG310" s="20"/>
      <c r="DH310" s="20"/>
      <c r="DI310" s="20"/>
      <c r="DJ310" s="20"/>
      <c r="DK310" s="20"/>
      <c r="DL310" s="20"/>
      <c r="DM310" s="20"/>
      <c r="DN310" s="20"/>
      <c r="DO310" s="20"/>
      <c r="DP310" s="20"/>
      <c r="DQ310" s="20"/>
      <c r="DR310" s="20"/>
      <c r="DS310" s="20"/>
      <c r="DT310" s="20"/>
      <c r="DU310" s="20"/>
      <c r="DV310" s="20"/>
      <c r="DW310" s="20"/>
      <c r="DX310" s="17"/>
      <c r="DY310" s="17"/>
      <c r="DZ310" s="17"/>
      <c r="EA310" s="17"/>
      <c r="EB310" s="17"/>
      <c r="EC310" s="17"/>
      <c r="ED310" s="17"/>
      <c r="EE310" s="17"/>
      <c r="EF310" s="17"/>
      <c r="EG310" s="17"/>
      <c r="EH310" s="17"/>
      <c r="EI310" s="17"/>
      <c r="EJ310" s="17"/>
      <c r="EK310" s="17"/>
      <c r="EL310" s="17"/>
      <c r="EM310" s="17"/>
      <c r="EN310" s="17"/>
      <c r="EO310" s="17"/>
      <c r="EP310" s="17"/>
      <c r="EQ310" s="17"/>
      <c r="ER310" s="17"/>
      <c r="ES310" s="17"/>
      <c r="ET310" s="17"/>
      <c r="EU310" s="17"/>
      <c r="EV310" s="17"/>
      <c r="EW310" s="17"/>
      <c r="EX310" s="17"/>
      <c r="EY310" s="17"/>
      <c r="EZ310" s="102"/>
      <c r="FA310" s="102"/>
      <c r="FB310" s="17"/>
      <c r="FC310" s="17"/>
      <c r="FD310" s="17"/>
      <c r="FE310" s="17"/>
      <c r="FF310" s="17"/>
      <c r="FG310" s="17"/>
      <c r="FH310" s="17"/>
      <c r="FI310" s="17"/>
      <c r="FJ310" s="17"/>
      <c r="FK310" s="17"/>
      <c r="FL310" s="17"/>
      <c r="FM310" s="17"/>
      <c r="FN310" s="17"/>
      <c r="FO310" s="17"/>
      <c r="FP310" s="17"/>
      <c r="FQ310" s="17"/>
      <c r="FR310" s="17"/>
      <c r="FS310" s="17"/>
      <c r="FT310" s="17"/>
      <c r="FU310" s="17"/>
      <c r="FV310" s="17"/>
      <c r="FW310" s="17"/>
      <c r="FX310" s="17"/>
      <c r="FY310" s="17"/>
      <c r="FZ310" s="17"/>
      <c r="GA310" s="17"/>
      <c r="GB310" s="17"/>
      <c r="GC310" s="17"/>
      <c r="GD310" s="17"/>
      <c r="GE310" s="17"/>
      <c r="GF310" s="17"/>
      <c r="GG310" s="17"/>
      <c r="GH310" s="17"/>
      <c r="GI310" s="17"/>
      <c r="GJ310" s="17"/>
      <c r="GK310" s="17"/>
      <c r="GL310" s="17"/>
      <c r="GM310" s="17"/>
      <c r="GN310" s="17"/>
      <c r="GO310" s="17"/>
      <c r="GP310" s="17"/>
      <c r="GQ310" s="17"/>
      <c r="GR310" s="17"/>
      <c r="GS310" s="17"/>
      <c r="GT310" s="17"/>
      <c r="GU310" s="17"/>
      <c r="GV310" s="17"/>
      <c r="GW310" s="17"/>
      <c r="GX310" s="17"/>
      <c r="GY310" s="17"/>
      <c r="GZ310" s="102"/>
    </row>
    <row r="311" spans="1:208" ht="12.75" customHeight="1">
      <c r="A311" s="102"/>
      <c r="B311" s="20"/>
      <c r="C311" s="20"/>
      <c r="D311" s="20"/>
      <c r="E311" s="20"/>
      <c r="F311" s="20"/>
      <c r="G311" s="20"/>
      <c r="H311" s="20"/>
      <c r="I311" s="20"/>
      <c r="J311" s="20"/>
      <c r="K311" s="20"/>
      <c r="L311" s="20"/>
      <c r="M311" s="20"/>
      <c r="N311" s="20"/>
      <c r="O311" s="20"/>
      <c r="P311" s="20"/>
      <c r="Q311" s="20"/>
      <c r="R311" s="20"/>
      <c r="S311" s="20"/>
      <c r="T311" s="20"/>
      <c r="U311" s="20"/>
      <c r="V311" s="20"/>
      <c r="W311" s="20"/>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02"/>
      <c r="BA311" s="102"/>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02"/>
      <c r="DA311" s="102"/>
      <c r="DB311" s="20"/>
      <c r="DC311" s="20"/>
      <c r="DD311" s="20"/>
      <c r="DE311" s="20"/>
      <c r="DF311" s="20"/>
      <c r="DG311" s="20"/>
      <c r="DH311" s="20"/>
      <c r="DI311" s="20"/>
      <c r="DJ311" s="20"/>
      <c r="DK311" s="20"/>
      <c r="DL311" s="20"/>
      <c r="DM311" s="20"/>
      <c r="DN311" s="20"/>
      <c r="DO311" s="20"/>
      <c r="DP311" s="20"/>
      <c r="DQ311" s="20"/>
      <c r="DR311" s="20"/>
      <c r="DS311" s="20"/>
      <c r="DT311" s="20"/>
      <c r="DU311" s="20"/>
      <c r="DV311" s="20"/>
      <c r="DW311" s="20"/>
      <c r="DX311" s="17"/>
      <c r="DY311" s="17"/>
      <c r="DZ311" s="17"/>
      <c r="EA311" s="17"/>
      <c r="EB311" s="17"/>
      <c r="EC311" s="17"/>
      <c r="ED311" s="17"/>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02"/>
      <c r="FA311" s="102"/>
      <c r="FB311" s="17"/>
      <c r="FC311" s="17"/>
      <c r="FD311" s="17"/>
      <c r="FE311" s="17"/>
      <c r="FF311" s="17"/>
      <c r="FG311" s="17"/>
      <c r="FH311" s="17"/>
      <c r="FI311" s="17"/>
      <c r="FJ311" s="17"/>
      <c r="FK311" s="17"/>
      <c r="FL311" s="17"/>
      <c r="FM311" s="17"/>
      <c r="FN311" s="17"/>
      <c r="FO311" s="17"/>
      <c r="FP311" s="17"/>
      <c r="FQ311" s="17"/>
      <c r="FR311" s="17"/>
      <c r="FS311" s="17"/>
      <c r="FT311" s="17"/>
      <c r="FU311" s="17"/>
      <c r="FV311" s="17"/>
      <c r="FW311" s="17"/>
      <c r="FX311" s="17"/>
      <c r="FY311" s="17"/>
      <c r="FZ311" s="17"/>
      <c r="GA311" s="17"/>
      <c r="GB311" s="17"/>
      <c r="GC311" s="17"/>
      <c r="GD311" s="17"/>
      <c r="GE311" s="17"/>
      <c r="GF311" s="17"/>
      <c r="GG311" s="17"/>
      <c r="GH311" s="17"/>
      <c r="GI311" s="17"/>
      <c r="GJ311" s="17"/>
      <c r="GK311" s="17"/>
      <c r="GL311" s="17"/>
      <c r="GM311" s="17"/>
      <c r="GN311" s="17"/>
      <c r="GO311" s="17"/>
      <c r="GP311" s="17"/>
      <c r="GQ311" s="17"/>
      <c r="GR311" s="17"/>
      <c r="GS311" s="17"/>
      <c r="GT311" s="17"/>
      <c r="GU311" s="17"/>
      <c r="GV311" s="17"/>
      <c r="GW311" s="17"/>
      <c r="GX311" s="17"/>
      <c r="GY311" s="17"/>
      <c r="GZ311" s="102"/>
    </row>
    <row r="312" spans="1:208" ht="12.75" customHeight="1">
      <c r="A312" s="102"/>
      <c r="B312" s="20"/>
      <c r="C312" s="20"/>
      <c r="D312" s="20"/>
      <c r="E312" s="20"/>
      <c r="F312" s="20"/>
      <c r="G312" s="20"/>
      <c r="H312" s="20"/>
      <c r="I312" s="20"/>
      <c r="J312" s="20"/>
      <c r="K312" s="20"/>
      <c r="L312" s="20"/>
      <c r="M312" s="20"/>
      <c r="N312" s="20"/>
      <c r="O312" s="20"/>
      <c r="P312" s="20"/>
      <c r="Q312" s="20"/>
      <c r="R312" s="20"/>
      <c r="S312" s="20"/>
      <c r="T312" s="20"/>
      <c r="U312" s="20"/>
      <c r="V312" s="20"/>
      <c r="W312" s="20"/>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02"/>
      <c r="BA312" s="102"/>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02"/>
      <c r="DA312" s="102"/>
      <c r="DB312" s="20"/>
      <c r="DC312" s="20"/>
      <c r="DD312" s="20"/>
      <c r="DE312" s="20"/>
      <c r="DF312" s="20"/>
      <c r="DG312" s="20"/>
      <c r="DH312" s="20"/>
      <c r="DI312" s="20"/>
      <c r="DJ312" s="20"/>
      <c r="DK312" s="20"/>
      <c r="DL312" s="20"/>
      <c r="DM312" s="20"/>
      <c r="DN312" s="20"/>
      <c r="DO312" s="20"/>
      <c r="DP312" s="20"/>
      <c r="DQ312" s="20"/>
      <c r="DR312" s="20"/>
      <c r="DS312" s="20"/>
      <c r="DT312" s="20"/>
      <c r="DU312" s="20"/>
      <c r="DV312" s="20"/>
      <c r="DW312" s="20"/>
      <c r="DX312" s="17"/>
      <c r="DY312" s="17"/>
      <c r="DZ312" s="17"/>
      <c r="EA312" s="17"/>
      <c r="EB312" s="17"/>
      <c r="EC312" s="17"/>
      <c r="ED312" s="17"/>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02"/>
      <c r="FA312" s="102"/>
      <c r="FB312" s="17"/>
      <c r="FC312" s="17"/>
      <c r="FD312" s="17"/>
      <c r="FE312" s="17"/>
      <c r="FF312" s="17"/>
      <c r="FG312" s="17"/>
      <c r="FH312" s="17"/>
      <c r="FI312" s="17"/>
      <c r="FJ312" s="17"/>
      <c r="FK312" s="17"/>
      <c r="FL312" s="17"/>
      <c r="FM312" s="17"/>
      <c r="FN312" s="17"/>
      <c r="FO312" s="17"/>
      <c r="FP312" s="17"/>
      <c r="FQ312" s="17"/>
      <c r="FR312" s="17"/>
      <c r="FS312" s="17"/>
      <c r="FT312" s="17"/>
      <c r="FU312" s="17"/>
      <c r="FV312" s="17"/>
      <c r="FW312" s="17"/>
      <c r="FX312" s="17"/>
      <c r="FY312" s="17"/>
      <c r="FZ312" s="17"/>
      <c r="GA312" s="17"/>
      <c r="GB312" s="17"/>
      <c r="GC312" s="17"/>
      <c r="GD312" s="17"/>
      <c r="GE312" s="17"/>
      <c r="GF312" s="17"/>
      <c r="GG312" s="17"/>
      <c r="GH312" s="17"/>
      <c r="GI312" s="17"/>
      <c r="GJ312" s="17"/>
      <c r="GK312" s="17"/>
      <c r="GL312" s="17"/>
      <c r="GM312" s="17"/>
      <c r="GN312" s="17"/>
      <c r="GO312" s="17"/>
      <c r="GP312" s="17"/>
      <c r="GQ312" s="17"/>
      <c r="GR312" s="17"/>
      <c r="GS312" s="17"/>
      <c r="GT312" s="17"/>
      <c r="GU312" s="17"/>
      <c r="GV312" s="17"/>
      <c r="GW312" s="17"/>
      <c r="GX312" s="17"/>
      <c r="GY312" s="17"/>
      <c r="GZ312" s="102"/>
    </row>
    <row r="313" spans="1:208" ht="12.75" customHeight="1">
      <c r="A313" s="102"/>
      <c r="B313" s="20"/>
      <c r="C313" s="20"/>
      <c r="D313" s="20"/>
      <c r="E313" s="20"/>
      <c r="F313" s="20"/>
      <c r="G313" s="20"/>
      <c r="H313" s="20"/>
      <c r="I313" s="20"/>
      <c r="J313" s="20"/>
      <c r="K313" s="20"/>
      <c r="L313" s="20"/>
      <c r="M313" s="20"/>
      <c r="N313" s="20"/>
      <c r="O313" s="20"/>
      <c r="P313" s="20"/>
      <c r="Q313" s="20"/>
      <c r="R313" s="20"/>
      <c r="S313" s="20"/>
      <c r="T313" s="20"/>
      <c r="U313" s="20"/>
      <c r="V313" s="20"/>
      <c r="W313" s="20"/>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02"/>
      <c r="BA313" s="102"/>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02"/>
      <c r="DA313" s="102"/>
      <c r="DB313" s="20"/>
      <c r="DC313" s="20"/>
      <c r="DD313" s="20"/>
      <c r="DE313" s="20"/>
      <c r="DF313" s="20"/>
      <c r="DG313" s="20"/>
      <c r="DH313" s="20"/>
      <c r="DI313" s="20"/>
      <c r="DJ313" s="20"/>
      <c r="DK313" s="20"/>
      <c r="DL313" s="20"/>
      <c r="DM313" s="20"/>
      <c r="DN313" s="20"/>
      <c r="DO313" s="20"/>
      <c r="DP313" s="20"/>
      <c r="DQ313" s="20"/>
      <c r="DR313" s="20"/>
      <c r="DS313" s="20"/>
      <c r="DT313" s="20"/>
      <c r="DU313" s="20"/>
      <c r="DV313" s="20"/>
      <c r="DW313" s="20"/>
      <c r="DX313" s="17"/>
      <c r="DY313" s="17"/>
      <c r="DZ313" s="17"/>
      <c r="EA313" s="17"/>
      <c r="EB313" s="17"/>
      <c r="EC313" s="17"/>
      <c r="ED313" s="17"/>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02"/>
      <c r="FA313" s="102"/>
      <c r="FB313" s="17"/>
      <c r="FC313" s="17"/>
      <c r="FD313" s="17"/>
      <c r="FE313" s="17"/>
      <c r="FF313" s="17"/>
      <c r="FG313" s="17"/>
      <c r="FH313" s="17"/>
      <c r="FI313" s="17"/>
      <c r="FJ313" s="17"/>
      <c r="FK313" s="17"/>
      <c r="FL313" s="17"/>
      <c r="FM313" s="17"/>
      <c r="FN313" s="17"/>
      <c r="FO313" s="17"/>
      <c r="FP313" s="17"/>
      <c r="FQ313" s="17"/>
      <c r="FR313" s="17"/>
      <c r="FS313" s="17"/>
      <c r="FT313" s="17"/>
      <c r="FU313" s="17"/>
      <c r="FV313" s="17"/>
      <c r="FW313" s="17"/>
      <c r="FX313" s="17"/>
      <c r="FY313" s="17"/>
      <c r="FZ313" s="17"/>
      <c r="GA313" s="17"/>
      <c r="GB313" s="17"/>
      <c r="GC313" s="17"/>
      <c r="GD313" s="17"/>
      <c r="GE313" s="17"/>
      <c r="GF313" s="17"/>
      <c r="GG313" s="17"/>
      <c r="GH313" s="17"/>
      <c r="GI313" s="17"/>
      <c r="GJ313" s="17"/>
      <c r="GK313" s="17"/>
      <c r="GL313" s="17"/>
      <c r="GM313" s="17"/>
      <c r="GN313" s="17"/>
      <c r="GO313" s="17"/>
      <c r="GP313" s="17"/>
      <c r="GQ313" s="17"/>
      <c r="GR313" s="17"/>
      <c r="GS313" s="17"/>
      <c r="GT313" s="17"/>
      <c r="GU313" s="17"/>
      <c r="GV313" s="17"/>
      <c r="GW313" s="17"/>
      <c r="GX313" s="17"/>
      <c r="GY313" s="17"/>
      <c r="GZ313" s="102"/>
    </row>
    <row r="314" spans="1:208" ht="12.75" customHeight="1">
      <c r="A314" s="102"/>
      <c r="B314" s="20"/>
      <c r="C314" s="20"/>
      <c r="D314" s="20"/>
      <c r="E314" s="20"/>
      <c r="F314" s="20"/>
      <c r="G314" s="20"/>
      <c r="H314" s="20"/>
      <c r="I314" s="20"/>
      <c r="J314" s="20"/>
      <c r="K314" s="20"/>
      <c r="L314" s="20"/>
      <c r="M314" s="20"/>
      <c r="N314" s="20"/>
      <c r="O314" s="20"/>
      <c r="P314" s="20"/>
      <c r="Q314" s="20"/>
      <c r="R314" s="20"/>
      <c r="S314" s="20"/>
      <c r="T314" s="20"/>
      <c r="U314" s="20"/>
      <c r="V314" s="20"/>
      <c r="W314" s="20"/>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02"/>
      <c r="BA314" s="102"/>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02"/>
      <c r="DA314" s="102"/>
      <c r="DB314" s="20"/>
      <c r="DC314" s="20"/>
      <c r="DD314" s="20"/>
      <c r="DE314" s="20"/>
      <c r="DF314" s="20"/>
      <c r="DG314" s="20"/>
      <c r="DH314" s="20"/>
      <c r="DI314" s="20"/>
      <c r="DJ314" s="20"/>
      <c r="DK314" s="20"/>
      <c r="DL314" s="20"/>
      <c r="DM314" s="20"/>
      <c r="DN314" s="20"/>
      <c r="DO314" s="20"/>
      <c r="DP314" s="20"/>
      <c r="DQ314" s="20"/>
      <c r="DR314" s="20"/>
      <c r="DS314" s="20"/>
      <c r="DT314" s="20"/>
      <c r="DU314" s="20"/>
      <c r="DV314" s="20"/>
      <c r="DW314" s="20"/>
      <c r="DX314" s="17"/>
      <c r="DY314" s="17"/>
      <c r="DZ314" s="17"/>
      <c r="EA314" s="17"/>
      <c r="EB314" s="17"/>
      <c r="EC314" s="17"/>
      <c r="ED314" s="17"/>
      <c r="EE314" s="17"/>
      <c r="EF314" s="17"/>
      <c r="EG314" s="17"/>
      <c r="EH314" s="17"/>
      <c r="EI314" s="17"/>
      <c r="EJ314" s="17"/>
      <c r="EK314" s="17"/>
      <c r="EL314" s="17"/>
      <c r="EM314" s="17"/>
      <c r="EN314" s="17"/>
      <c r="EO314" s="17"/>
      <c r="EP314" s="17"/>
      <c r="EQ314" s="17"/>
      <c r="ER314" s="17"/>
      <c r="ES314" s="17"/>
      <c r="ET314" s="17"/>
      <c r="EU314" s="17"/>
      <c r="EV314" s="17"/>
      <c r="EW314" s="17"/>
      <c r="EX314" s="17"/>
      <c r="EY314" s="17"/>
      <c r="EZ314" s="102"/>
      <c r="FA314" s="102"/>
      <c r="FB314" s="17"/>
      <c r="FC314" s="17"/>
      <c r="FD314" s="17"/>
      <c r="FE314" s="17"/>
      <c r="FF314" s="17"/>
      <c r="FG314" s="17"/>
      <c r="FH314" s="17"/>
      <c r="FI314" s="17"/>
      <c r="FJ314" s="17"/>
      <c r="FK314" s="17"/>
      <c r="FL314" s="17"/>
      <c r="FM314" s="17"/>
      <c r="FN314" s="17"/>
      <c r="FO314" s="17"/>
      <c r="FP314" s="17"/>
      <c r="FQ314" s="17"/>
      <c r="FR314" s="17"/>
      <c r="FS314" s="17"/>
      <c r="FT314" s="17"/>
      <c r="FU314" s="17"/>
      <c r="FV314" s="17"/>
      <c r="FW314" s="17"/>
      <c r="FX314" s="17"/>
      <c r="FY314" s="17"/>
      <c r="FZ314" s="17"/>
      <c r="GA314" s="17"/>
      <c r="GB314" s="17"/>
      <c r="GC314" s="17"/>
      <c r="GD314" s="17"/>
      <c r="GE314" s="17"/>
      <c r="GF314" s="17"/>
      <c r="GG314" s="17"/>
      <c r="GH314" s="17"/>
      <c r="GI314" s="17"/>
      <c r="GJ314" s="17"/>
      <c r="GK314" s="17"/>
      <c r="GL314" s="17"/>
      <c r="GM314" s="17"/>
      <c r="GN314" s="17"/>
      <c r="GO314" s="17"/>
      <c r="GP314" s="17"/>
      <c r="GQ314" s="17"/>
      <c r="GR314" s="17"/>
      <c r="GS314" s="17"/>
      <c r="GT314" s="17"/>
      <c r="GU314" s="17"/>
      <c r="GV314" s="17"/>
      <c r="GW314" s="17"/>
      <c r="GX314" s="17"/>
      <c r="GY314" s="17"/>
      <c r="GZ314" s="102"/>
    </row>
    <row r="315" spans="1:208" ht="12.75" customHeight="1">
      <c r="A315" s="102"/>
      <c r="B315" s="20"/>
      <c r="C315" s="20"/>
      <c r="D315" s="20"/>
      <c r="E315" s="20"/>
      <c r="F315" s="20"/>
      <c r="G315" s="20"/>
      <c r="H315" s="20"/>
      <c r="I315" s="20"/>
      <c r="J315" s="20"/>
      <c r="K315" s="20"/>
      <c r="L315" s="20"/>
      <c r="M315" s="20"/>
      <c r="N315" s="20"/>
      <c r="O315" s="20"/>
      <c r="P315" s="20"/>
      <c r="Q315" s="20"/>
      <c r="R315" s="20"/>
      <c r="S315" s="20"/>
      <c r="T315" s="20"/>
      <c r="U315" s="20"/>
      <c r="V315" s="20"/>
      <c r="W315" s="20"/>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02"/>
      <c r="BA315" s="102"/>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02"/>
      <c r="DA315" s="102"/>
      <c r="DB315" s="20"/>
      <c r="DC315" s="20"/>
      <c r="DD315" s="20"/>
      <c r="DE315" s="20"/>
      <c r="DF315" s="20"/>
      <c r="DG315" s="20"/>
      <c r="DH315" s="20"/>
      <c r="DI315" s="20"/>
      <c r="DJ315" s="20"/>
      <c r="DK315" s="20"/>
      <c r="DL315" s="20"/>
      <c r="DM315" s="20"/>
      <c r="DN315" s="20"/>
      <c r="DO315" s="20"/>
      <c r="DP315" s="20"/>
      <c r="DQ315" s="20"/>
      <c r="DR315" s="20"/>
      <c r="DS315" s="20"/>
      <c r="DT315" s="20"/>
      <c r="DU315" s="20"/>
      <c r="DV315" s="20"/>
      <c r="DW315" s="20"/>
      <c r="DX315" s="17"/>
      <c r="DY315" s="17"/>
      <c r="DZ315" s="17"/>
      <c r="EA315" s="17"/>
      <c r="EB315" s="17"/>
      <c r="EC315" s="17"/>
      <c r="ED315" s="17"/>
      <c r="EE315" s="17"/>
      <c r="EF315" s="17"/>
      <c r="EG315" s="17"/>
      <c r="EH315" s="17"/>
      <c r="EI315" s="17"/>
      <c r="EJ315" s="17"/>
      <c r="EK315" s="17"/>
      <c r="EL315" s="17"/>
      <c r="EM315" s="17"/>
      <c r="EN315" s="17"/>
      <c r="EO315" s="17"/>
      <c r="EP315" s="17"/>
      <c r="EQ315" s="17"/>
      <c r="ER315" s="17"/>
      <c r="ES315" s="17"/>
      <c r="ET315" s="17"/>
      <c r="EU315" s="17"/>
      <c r="EV315" s="17"/>
      <c r="EW315" s="17"/>
      <c r="EX315" s="17"/>
      <c r="EY315" s="17"/>
      <c r="EZ315" s="102"/>
      <c r="FA315" s="102"/>
      <c r="FB315" s="17"/>
      <c r="FC315" s="17"/>
      <c r="FD315" s="17"/>
      <c r="FE315" s="17"/>
      <c r="FF315" s="17"/>
      <c r="FG315" s="17"/>
      <c r="FH315" s="17"/>
      <c r="FI315" s="17"/>
      <c r="FJ315" s="17"/>
      <c r="FK315" s="17"/>
      <c r="FL315" s="17"/>
      <c r="FM315" s="17"/>
      <c r="FN315" s="17"/>
      <c r="FO315" s="17"/>
      <c r="FP315" s="17"/>
      <c r="FQ315" s="17"/>
      <c r="FR315" s="17"/>
      <c r="FS315" s="17"/>
      <c r="FT315" s="17"/>
      <c r="FU315" s="17"/>
      <c r="FV315" s="17"/>
      <c r="FW315" s="17"/>
      <c r="FX315" s="17"/>
      <c r="FY315" s="17"/>
      <c r="FZ315" s="17"/>
      <c r="GA315" s="17"/>
      <c r="GB315" s="17"/>
      <c r="GC315" s="17"/>
      <c r="GD315" s="17"/>
      <c r="GE315" s="17"/>
      <c r="GF315" s="17"/>
      <c r="GG315" s="17"/>
      <c r="GH315" s="17"/>
      <c r="GI315" s="17"/>
      <c r="GJ315" s="17"/>
      <c r="GK315" s="17"/>
      <c r="GL315" s="17"/>
      <c r="GM315" s="17"/>
      <c r="GN315" s="17"/>
      <c r="GO315" s="17"/>
      <c r="GP315" s="17"/>
      <c r="GQ315" s="17"/>
      <c r="GR315" s="17"/>
      <c r="GS315" s="17"/>
      <c r="GT315" s="17"/>
      <c r="GU315" s="17"/>
      <c r="GV315" s="17"/>
      <c r="GW315" s="17"/>
      <c r="GX315" s="17"/>
      <c r="GY315" s="17"/>
      <c r="GZ315" s="102"/>
    </row>
    <row r="316" spans="1:208" ht="12.75" customHeight="1">
      <c r="A316" s="102"/>
      <c r="B316" s="20"/>
      <c r="C316" s="20"/>
      <c r="D316" s="20"/>
      <c r="E316" s="20"/>
      <c r="F316" s="20"/>
      <c r="G316" s="20"/>
      <c r="H316" s="20"/>
      <c r="I316" s="20"/>
      <c r="J316" s="20"/>
      <c r="K316" s="20"/>
      <c r="L316" s="20"/>
      <c r="M316" s="20"/>
      <c r="N316" s="20"/>
      <c r="O316" s="20"/>
      <c r="P316" s="20"/>
      <c r="Q316" s="20"/>
      <c r="R316" s="20"/>
      <c r="S316" s="20"/>
      <c r="T316" s="20"/>
      <c r="U316" s="20"/>
      <c r="V316" s="20"/>
      <c r="W316" s="20"/>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02"/>
      <c r="BA316" s="102"/>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02"/>
      <c r="DA316" s="102"/>
      <c r="DB316" s="20"/>
      <c r="DC316" s="20"/>
      <c r="DD316" s="20"/>
      <c r="DE316" s="20"/>
      <c r="DF316" s="20"/>
      <c r="DG316" s="20"/>
      <c r="DH316" s="20"/>
      <c r="DI316" s="20"/>
      <c r="DJ316" s="20"/>
      <c r="DK316" s="20"/>
      <c r="DL316" s="20"/>
      <c r="DM316" s="20"/>
      <c r="DN316" s="20"/>
      <c r="DO316" s="20"/>
      <c r="DP316" s="20"/>
      <c r="DQ316" s="20"/>
      <c r="DR316" s="20"/>
      <c r="DS316" s="20"/>
      <c r="DT316" s="20"/>
      <c r="DU316" s="20"/>
      <c r="DV316" s="20"/>
      <c r="DW316" s="20"/>
      <c r="DX316" s="17"/>
      <c r="DY316" s="17"/>
      <c r="DZ316" s="17"/>
      <c r="EA316" s="17"/>
      <c r="EB316" s="17"/>
      <c r="EC316" s="17"/>
      <c r="ED316" s="17"/>
      <c r="EE316" s="17"/>
      <c r="EF316" s="17"/>
      <c r="EG316" s="17"/>
      <c r="EH316" s="17"/>
      <c r="EI316" s="17"/>
      <c r="EJ316" s="17"/>
      <c r="EK316" s="17"/>
      <c r="EL316" s="17"/>
      <c r="EM316" s="17"/>
      <c r="EN316" s="17"/>
      <c r="EO316" s="17"/>
      <c r="EP316" s="17"/>
      <c r="EQ316" s="17"/>
      <c r="ER316" s="17"/>
      <c r="ES316" s="17"/>
      <c r="ET316" s="17"/>
      <c r="EU316" s="17"/>
      <c r="EV316" s="17"/>
      <c r="EW316" s="17"/>
      <c r="EX316" s="17"/>
      <c r="EY316" s="17"/>
      <c r="EZ316" s="102"/>
      <c r="FA316" s="102"/>
      <c r="FB316" s="17"/>
      <c r="FC316" s="17"/>
      <c r="FD316" s="17"/>
      <c r="FE316" s="17"/>
      <c r="FF316" s="17"/>
      <c r="FG316" s="17"/>
      <c r="FH316" s="17"/>
      <c r="FI316" s="17"/>
      <c r="FJ316" s="17"/>
      <c r="FK316" s="17"/>
      <c r="FL316" s="17"/>
      <c r="FM316" s="17"/>
      <c r="FN316" s="17"/>
      <c r="FO316" s="17"/>
      <c r="FP316" s="17"/>
      <c r="FQ316" s="17"/>
      <c r="FR316" s="17"/>
      <c r="FS316" s="17"/>
      <c r="FT316" s="17"/>
      <c r="FU316" s="17"/>
      <c r="FV316" s="17"/>
      <c r="FW316" s="17"/>
      <c r="FX316" s="17"/>
      <c r="FY316" s="17"/>
      <c r="FZ316" s="17"/>
      <c r="GA316" s="17"/>
      <c r="GB316" s="17"/>
      <c r="GC316" s="17"/>
      <c r="GD316" s="17"/>
      <c r="GE316" s="17"/>
      <c r="GF316" s="17"/>
      <c r="GG316" s="17"/>
      <c r="GH316" s="17"/>
      <c r="GI316" s="17"/>
      <c r="GJ316" s="17"/>
      <c r="GK316" s="17"/>
      <c r="GL316" s="17"/>
      <c r="GM316" s="17"/>
      <c r="GN316" s="17"/>
      <c r="GO316" s="17"/>
      <c r="GP316" s="17"/>
      <c r="GQ316" s="17"/>
      <c r="GR316" s="17"/>
      <c r="GS316" s="17"/>
      <c r="GT316" s="17"/>
      <c r="GU316" s="17"/>
      <c r="GV316" s="17"/>
      <c r="GW316" s="17"/>
      <c r="GX316" s="17"/>
      <c r="GY316" s="17"/>
      <c r="GZ316" s="102"/>
    </row>
    <row r="317" spans="1:208" ht="12.75" customHeight="1">
      <c r="A317" s="102"/>
      <c r="B317" s="20"/>
      <c r="C317" s="20"/>
      <c r="D317" s="20"/>
      <c r="E317" s="20"/>
      <c r="F317" s="20"/>
      <c r="G317" s="20"/>
      <c r="H317" s="20"/>
      <c r="I317" s="20"/>
      <c r="J317" s="20"/>
      <c r="K317" s="20"/>
      <c r="L317" s="20"/>
      <c r="M317" s="20"/>
      <c r="N317" s="20"/>
      <c r="O317" s="20"/>
      <c r="P317" s="20"/>
      <c r="Q317" s="20"/>
      <c r="R317" s="20"/>
      <c r="S317" s="20"/>
      <c r="T317" s="20"/>
      <c r="U317" s="20"/>
      <c r="V317" s="20"/>
      <c r="W317" s="20"/>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02"/>
      <c r="BA317" s="102"/>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02"/>
      <c r="DA317" s="102"/>
      <c r="DB317" s="20"/>
      <c r="DC317" s="20"/>
      <c r="DD317" s="20"/>
      <c r="DE317" s="20"/>
      <c r="DF317" s="20"/>
      <c r="DG317" s="20"/>
      <c r="DH317" s="20"/>
      <c r="DI317" s="20"/>
      <c r="DJ317" s="20"/>
      <c r="DK317" s="20"/>
      <c r="DL317" s="20"/>
      <c r="DM317" s="20"/>
      <c r="DN317" s="20"/>
      <c r="DO317" s="20"/>
      <c r="DP317" s="20"/>
      <c r="DQ317" s="20"/>
      <c r="DR317" s="20"/>
      <c r="DS317" s="20"/>
      <c r="DT317" s="20"/>
      <c r="DU317" s="20"/>
      <c r="DV317" s="20"/>
      <c r="DW317" s="20"/>
      <c r="DX317" s="17"/>
      <c r="DY317" s="17"/>
      <c r="DZ317" s="17"/>
      <c r="EA317" s="17"/>
      <c r="EB317" s="17"/>
      <c r="EC317" s="17"/>
      <c r="ED317" s="17"/>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02"/>
      <c r="FA317" s="102"/>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17"/>
      <c r="GY317" s="17"/>
      <c r="GZ317" s="102"/>
    </row>
    <row r="318" spans="1:208" ht="12.75" customHeight="1">
      <c r="A318" s="102"/>
      <c r="B318" s="20"/>
      <c r="C318" s="20"/>
      <c r="D318" s="20"/>
      <c r="E318" s="20"/>
      <c r="F318" s="20"/>
      <c r="G318" s="20"/>
      <c r="H318" s="20"/>
      <c r="I318" s="20"/>
      <c r="J318" s="20"/>
      <c r="K318" s="20"/>
      <c r="L318" s="20"/>
      <c r="M318" s="20"/>
      <c r="N318" s="20"/>
      <c r="O318" s="20"/>
      <c r="P318" s="20"/>
      <c r="Q318" s="20"/>
      <c r="R318" s="20"/>
      <c r="S318" s="20"/>
      <c r="T318" s="20"/>
      <c r="U318" s="20"/>
      <c r="V318" s="20"/>
      <c r="W318" s="20"/>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02"/>
      <c r="BA318" s="102"/>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02"/>
      <c r="DA318" s="102"/>
      <c r="DB318" s="20"/>
      <c r="DC318" s="20"/>
      <c r="DD318" s="20"/>
      <c r="DE318" s="20"/>
      <c r="DF318" s="20"/>
      <c r="DG318" s="20"/>
      <c r="DH318" s="20"/>
      <c r="DI318" s="20"/>
      <c r="DJ318" s="20"/>
      <c r="DK318" s="20"/>
      <c r="DL318" s="20"/>
      <c r="DM318" s="20"/>
      <c r="DN318" s="20"/>
      <c r="DO318" s="20"/>
      <c r="DP318" s="20"/>
      <c r="DQ318" s="20"/>
      <c r="DR318" s="20"/>
      <c r="DS318" s="20"/>
      <c r="DT318" s="20"/>
      <c r="DU318" s="20"/>
      <c r="DV318" s="20"/>
      <c r="DW318" s="20"/>
      <c r="DX318" s="17"/>
      <c r="DY318" s="17"/>
      <c r="DZ318" s="17"/>
      <c r="EA318" s="17"/>
      <c r="EB318" s="17"/>
      <c r="EC318" s="17"/>
      <c r="ED318" s="17"/>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02"/>
      <c r="FA318" s="102"/>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17"/>
      <c r="GY318" s="17"/>
      <c r="GZ318" s="102"/>
    </row>
    <row r="319" spans="1:208" ht="12.75" customHeight="1">
      <c r="A319" s="102"/>
      <c r="B319" s="20"/>
      <c r="C319" s="20"/>
      <c r="D319" s="20"/>
      <c r="E319" s="20"/>
      <c r="F319" s="20"/>
      <c r="G319" s="20"/>
      <c r="H319" s="20"/>
      <c r="I319" s="20"/>
      <c r="J319" s="20"/>
      <c r="K319" s="20"/>
      <c r="L319" s="20"/>
      <c r="M319" s="20"/>
      <c r="N319" s="20"/>
      <c r="O319" s="20"/>
      <c r="P319" s="20"/>
      <c r="Q319" s="20"/>
      <c r="R319" s="20"/>
      <c r="S319" s="20"/>
      <c r="T319" s="20"/>
      <c r="U319" s="20"/>
      <c r="V319" s="20"/>
      <c r="W319" s="20"/>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02"/>
      <c r="BA319" s="102"/>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02"/>
      <c r="DA319" s="102"/>
      <c r="DB319" s="20"/>
      <c r="DC319" s="20"/>
      <c r="DD319" s="20"/>
      <c r="DE319" s="20"/>
      <c r="DF319" s="20"/>
      <c r="DG319" s="20"/>
      <c r="DH319" s="20"/>
      <c r="DI319" s="20"/>
      <c r="DJ319" s="20"/>
      <c r="DK319" s="20"/>
      <c r="DL319" s="20"/>
      <c r="DM319" s="20"/>
      <c r="DN319" s="20"/>
      <c r="DO319" s="20"/>
      <c r="DP319" s="20"/>
      <c r="DQ319" s="20"/>
      <c r="DR319" s="20"/>
      <c r="DS319" s="20"/>
      <c r="DT319" s="20"/>
      <c r="DU319" s="20"/>
      <c r="DV319" s="20"/>
      <c r="DW319" s="20"/>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02"/>
      <c r="FA319" s="102"/>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02"/>
    </row>
    <row r="320" spans="1:208" ht="12.75" customHeight="1">
      <c r="A320" s="102"/>
      <c r="B320" s="20"/>
      <c r="C320" s="20"/>
      <c r="D320" s="20"/>
      <c r="E320" s="20"/>
      <c r="F320" s="20"/>
      <c r="G320" s="20"/>
      <c r="H320" s="20"/>
      <c r="I320" s="20"/>
      <c r="J320" s="20"/>
      <c r="K320" s="20"/>
      <c r="L320" s="20"/>
      <c r="M320" s="20"/>
      <c r="N320" s="20"/>
      <c r="O320" s="20"/>
      <c r="P320" s="20"/>
      <c r="Q320" s="20"/>
      <c r="R320" s="20"/>
      <c r="S320" s="20"/>
      <c r="T320" s="20"/>
      <c r="U320" s="20"/>
      <c r="V320" s="20"/>
      <c r="W320" s="20"/>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02"/>
      <c r="BA320" s="102"/>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02"/>
      <c r="DA320" s="102"/>
      <c r="DB320" s="20"/>
      <c r="DC320" s="20"/>
      <c r="DD320" s="20"/>
      <c r="DE320" s="20"/>
      <c r="DF320" s="20"/>
      <c r="DG320" s="20"/>
      <c r="DH320" s="20"/>
      <c r="DI320" s="20"/>
      <c r="DJ320" s="20"/>
      <c r="DK320" s="20"/>
      <c r="DL320" s="20"/>
      <c r="DM320" s="20"/>
      <c r="DN320" s="20"/>
      <c r="DO320" s="20"/>
      <c r="DP320" s="20"/>
      <c r="DQ320" s="20"/>
      <c r="DR320" s="20"/>
      <c r="DS320" s="20"/>
      <c r="DT320" s="20"/>
      <c r="DU320" s="20"/>
      <c r="DV320" s="20"/>
      <c r="DW320" s="20"/>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02"/>
      <c r="FA320" s="102"/>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02"/>
    </row>
    <row r="321" spans="1:208" ht="12.75" customHeight="1">
      <c r="A321" s="102"/>
      <c r="B321" s="20"/>
      <c r="C321" s="20"/>
      <c r="D321" s="20"/>
      <c r="E321" s="20"/>
      <c r="F321" s="20"/>
      <c r="G321" s="20"/>
      <c r="H321" s="20"/>
      <c r="I321" s="20"/>
      <c r="J321" s="20"/>
      <c r="K321" s="20"/>
      <c r="L321" s="20"/>
      <c r="M321" s="20"/>
      <c r="N321" s="20"/>
      <c r="O321" s="20"/>
      <c r="P321" s="20"/>
      <c r="Q321" s="20"/>
      <c r="R321" s="20"/>
      <c r="S321" s="20"/>
      <c r="T321" s="20"/>
      <c r="U321" s="20"/>
      <c r="V321" s="20"/>
      <c r="W321" s="20"/>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02"/>
      <c r="BA321" s="102"/>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02"/>
      <c r="DA321" s="102"/>
      <c r="DB321" s="20"/>
      <c r="DC321" s="20"/>
      <c r="DD321" s="20"/>
      <c r="DE321" s="20"/>
      <c r="DF321" s="20"/>
      <c r="DG321" s="20"/>
      <c r="DH321" s="20"/>
      <c r="DI321" s="20"/>
      <c r="DJ321" s="20"/>
      <c r="DK321" s="20"/>
      <c r="DL321" s="20"/>
      <c r="DM321" s="20"/>
      <c r="DN321" s="20"/>
      <c r="DO321" s="20"/>
      <c r="DP321" s="20"/>
      <c r="DQ321" s="20"/>
      <c r="DR321" s="20"/>
      <c r="DS321" s="20"/>
      <c r="DT321" s="20"/>
      <c r="DU321" s="20"/>
      <c r="DV321" s="20"/>
      <c r="DW321" s="20"/>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02"/>
      <c r="FA321" s="102"/>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02"/>
    </row>
    <row r="322" spans="1:208" ht="12.75" customHeight="1">
      <c r="A322" s="102"/>
      <c r="B322" s="20"/>
      <c r="C322" s="20"/>
      <c r="D322" s="20"/>
      <c r="E322" s="20"/>
      <c r="F322" s="20"/>
      <c r="G322" s="20"/>
      <c r="H322" s="20"/>
      <c r="I322" s="20"/>
      <c r="J322" s="20"/>
      <c r="K322" s="20"/>
      <c r="L322" s="20"/>
      <c r="M322" s="20"/>
      <c r="N322" s="20"/>
      <c r="O322" s="20"/>
      <c r="P322" s="20"/>
      <c r="Q322" s="20"/>
      <c r="R322" s="20"/>
      <c r="S322" s="20"/>
      <c r="T322" s="20"/>
      <c r="U322" s="20"/>
      <c r="V322" s="20"/>
      <c r="W322" s="20"/>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02"/>
      <c r="BA322" s="102"/>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02"/>
      <c r="DA322" s="102"/>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02"/>
      <c r="FA322" s="102"/>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02"/>
    </row>
    <row r="323" spans="1:208" ht="12.75" customHeight="1">
      <c r="A323" s="102"/>
      <c r="B323" s="20"/>
      <c r="C323" s="20"/>
      <c r="D323" s="20"/>
      <c r="E323" s="20"/>
      <c r="F323" s="20"/>
      <c r="G323" s="20"/>
      <c r="H323" s="20"/>
      <c r="I323" s="20"/>
      <c r="J323" s="20"/>
      <c r="K323" s="20"/>
      <c r="L323" s="20"/>
      <c r="M323" s="20"/>
      <c r="N323" s="20"/>
      <c r="O323" s="20"/>
      <c r="P323" s="20"/>
      <c r="Q323" s="20"/>
      <c r="R323" s="20"/>
      <c r="S323" s="20"/>
      <c r="T323" s="20"/>
      <c r="U323" s="20"/>
      <c r="V323" s="20"/>
      <c r="W323" s="20"/>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02"/>
      <c r="BA323" s="102"/>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02"/>
      <c r="DA323" s="102"/>
      <c r="DB323" s="20"/>
      <c r="DC323" s="20"/>
      <c r="DD323" s="20"/>
      <c r="DE323" s="20"/>
      <c r="DF323" s="20"/>
      <c r="DG323" s="20"/>
      <c r="DH323" s="20"/>
      <c r="DI323" s="20"/>
      <c r="DJ323" s="20"/>
      <c r="DK323" s="20"/>
      <c r="DL323" s="20"/>
      <c r="DM323" s="20"/>
      <c r="DN323" s="20"/>
      <c r="DO323" s="20"/>
      <c r="DP323" s="20"/>
      <c r="DQ323" s="20"/>
      <c r="DR323" s="20"/>
      <c r="DS323" s="20"/>
      <c r="DT323" s="20"/>
      <c r="DU323" s="20"/>
      <c r="DV323" s="20"/>
      <c r="DW323" s="20"/>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02"/>
      <c r="FA323" s="102"/>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02"/>
    </row>
    <row r="324" spans="1:208" ht="12.75" customHeight="1">
      <c r="A324" s="102"/>
      <c r="B324" s="20"/>
      <c r="C324" s="20"/>
      <c r="D324" s="20"/>
      <c r="E324" s="20"/>
      <c r="F324" s="20"/>
      <c r="G324" s="20"/>
      <c r="H324" s="20"/>
      <c r="I324" s="20"/>
      <c r="J324" s="20"/>
      <c r="K324" s="20"/>
      <c r="L324" s="20"/>
      <c r="M324" s="20"/>
      <c r="N324" s="20"/>
      <c r="O324" s="20"/>
      <c r="P324" s="20"/>
      <c r="Q324" s="20"/>
      <c r="R324" s="20"/>
      <c r="S324" s="20"/>
      <c r="T324" s="20"/>
      <c r="U324" s="20"/>
      <c r="V324" s="20"/>
      <c r="W324" s="20"/>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02"/>
      <c r="BA324" s="102"/>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02"/>
      <c r="DA324" s="102"/>
      <c r="DB324" s="20"/>
      <c r="DC324" s="20"/>
      <c r="DD324" s="20"/>
      <c r="DE324" s="20"/>
      <c r="DF324" s="20"/>
      <c r="DG324" s="20"/>
      <c r="DH324" s="20"/>
      <c r="DI324" s="20"/>
      <c r="DJ324" s="20"/>
      <c r="DK324" s="20"/>
      <c r="DL324" s="20"/>
      <c r="DM324" s="20"/>
      <c r="DN324" s="20"/>
      <c r="DO324" s="20"/>
      <c r="DP324" s="20"/>
      <c r="DQ324" s="20"/>
      <c r="DR324" s="20"/>
      <c r="DS324" s="20"/>
      <c r="DT324" s="20"/>
      <c r="DU324" s="20"/>
      <c r="DV324" s="20"/>
      <c r="DW324" s="20"/>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02"/>
      <c r="FA324" s="102"/>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02"/>
    </row>
    <row r="325" spans="1:208" ht="12.75" customHeight="1">
      <c r="A325" s="102"/>
      <c r="B325" s="20"/>
      <c r="C325" s="20"/>
      <c r="D325" s="20"/>
      <c r="E325" s="20"/>
      <c r="F325" s="20"/>
      <c r="G325" s="20"/>
      <c r="H325" s="20"/>
      <c r="I325" s="20"/>
      <c r="J325" s="20"/>
      <c r="K325" s="20"/>
      <c r="L325" s="20"/>
      <c r="M325" s="20"/>
      <c r="N325" s="20"/>
      <c r="O325" s="20"/>
      <c r="P325" s="20"/>
      <c r="Q325" s="20"/>
      <c r="R325" s="20"/>
      <c r="S325" s="20"/>
      <c r="T325" s="20"/>
      <c r="U325" s="20"/>
      <c r="V325" s="20"/>
      <c r="W325" s="20"/>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02"/>
      <c r="BA325" s="102"/>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02"/>
      <c r="DA325" s="102"/>
      <c r="DB325" s="20"/>
      <c r="DC325" s="20"/>
      <c r="DD325" s="20"/>
      <c r="DE325" s="20"/>
      <c r="DF325" s="20"/>
      <c r="DG325" s="20"/>
      <c r="DH325" s="20"/>
      <c r="DI325" s="20"/>
      <c r="DJ325" s="20"/>
      <c r="DK325" s="20"/>
      <c r="DL325" s="20"/>
      <c r="DM325" s="20"/>
      <c r="DN325" s="20"/>
      <c r="DO325" s="20"/>
      <c r="DP325" s="20"/>
      <c r="DQ325" s="20"/>
      <c r="DR325" s="20"/>
      <c r="DS325" s="20"/>
      <c r="DT325" s="20"/>
      <c r="DU325" s="20"/>
      <c r="DV325" s="20"/>
      <c r="DW325" s="20"/>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02"/>
      <c r="FA325" s="102"/>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02"/>
    </row>
    <row r="326" spans="1:208" ht="12.75" customHeight="1">
      <c r="A326" s="102"/>
      <c r="B326" s="20"/>
      <c r="C326" s="20"/>
      <c r="D326" s="20"/>
      <c r="E326" s="20"/>
      <c r="F326" s="20"/>
      <c r="G326" s="20"/>
      <c r="H326" s="20"/>
      <c r="I326" s="20"/>
      <c r="J326" s="20"/>
      <c r="K326" s="20"/>
      <c r="L326" s="20"/>
      <c r="M326" s="20"/>
      <c r="N326" s="20"/>
      <c r="O326" s="20"/>
      <c r="P326" s="20"/>
      <c r="Q326" s="20"/>
      <c r="R326" s="20"/>
      <c r="S326" s="20"/>
      <c r="T326" s="20"/>
      <c r="U326" s="20"/>
      <c r="V326" s="20"/>
      <c r="W326" s="20"/>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02"/>
      <c r="BA326" s="102"/>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02"/>
      <c r="DA326" s="102"/>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DX326" s="17"/>
      <c r="DY326" s="17"/>
      <c r="DZ326" s="17"/>
      <c r="EA326" s="17"/>
      <c r="EB326" s="17"/>
      <c r="EC326" s="17"/>
      <c r="ED326" s="17"/>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02"/>
      <c r="FA326" s="102"/>
      <c r="FB326" s="17"/>
      <c r="FC326" s="17"/>
      <c r="FD326" s="17"/>
      <c r="FE326" s="17"/>
      <c r="FF326" s="17"/>
      <c r="FG326" s="17"/>
      <c r="FH326" s="17"/>
      <c r="FI326" s="17"/>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17"/>
      <c r="GY326" s="17"/>
      <c r="GZ326" s="102"/>
    </row>
    <row r="327" spans="1:208" ht="12.75" customHeight="1">
      <c r="A327" s="102"/>
      <c r="B327" s="20"/>
      <c r="C327" s="20"/>
      <c r="D327" s="20"/>
      <c r="E327" s="20"/>
      <c r="F327" s="20"/>
      <c r="G327" s="20"/>
      <c r="H327" s="20"/>
      <c r="I327" s="20"/>
      <c r="J327" s="20"/>
      <c r="K327" s="20"/>
      <c r="L327" s="20"/>
      <c r="M327" s="20"/>
      <c r="N327" s="20"/>
      <c r="O327" s="20"/>
      <c r="P327" s="20"/>
      <c r="Q327" s="20"/>
      <c r="R327" s="20"/>
      <c r="S327" s="20"/>
      <c r="T327" s="20"/>
      <c r="U327" s="20"/>
      <c r="V327" s="20"/>
      <c r="W327" s="20"/>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02"/>
      <c r="BA327" s="102"/>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02"/>
      <c r="DA327" s="102"/>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DX327" s="17"/>
      <c r="DY327" s="17"/>
      <c r="DZ327" s="17"/>
      <c r="EA327" s="17"/>
      <c r="EB327" s="17"/>
      <c r="EC327" s="17"/>
      <c r="ED327" s="17"/>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02"/>
      <c r="FA327" s="102"/>
      <c r="FB327" s="17"/>
      <c r="FC327" s="17"/>
      <c r="FD327" s="17"/>
      <c r="FE327" s="17"/>
      <c r="FF327" s="17"/>
      <c r="FG327" s="17"/>
      <c r="FH327" s="17"/>
      <c r="FI327" s="17"/>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17"/>
      <c r="GY327" s="17"/>
      <c r="GZ327" s="102"/>
    </row>
    <row r="328" spans="1:208" ht="12.75" customHeight="1">
      <c r="A328" s="102"/>
      <c r="B328" s="20"/>
      <c r="C328" s="20"/>
      <c r="D328" s="20"/>
      <c r="E328" s="20"/>
      <c r="F328" s="20"/>
      <c r="G328" s="20"/>
      <c r="H328" s="20"/>
      <c r="I328" s="20"/>
      <c r="J328" s="20"/>
      <c r="K328" s="20"/>
      <c r="L328" s="20"/>
      <c r="M328" s="20"/>
      <c r="N328" s="20"/>
      <c r="O328" s="20"/>
      <c r="P328" s="20"/>
      <c r="Q328" s="20"/>
      <c r="R328" s="20"/>
      <c r="S328" s="20"/>
      <c r="T328" s="20"/>
      <c r="U328" s="20"/>
      <c r="V328" s="20"/>
      <c r="W328" s="20"/>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02"/>
      <c r="BA328" s="102"/>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02"/>
      <c r="DA328" s="102"/>
      <c r="DB328" s="20"/>
      <c r="DC328" s="20"/>
      <c r="DD328" s="20"/>
      <c r="DE328" s="20"/>
      <c r="DF328" s="20"/>
      <c r="DG328" s="20"/>
      <c r="DH328" s="20"/>
      <c r="DI328" s="20"/>
      <c r="DJ328" s="20"/>
      <c r="DK328" s="20"/>
      <c r="DL328" s="20"/>
      <c r="DM328" s="20"/>
      <c r="DN328" s="20"/>
      <c r="DO328" s="20"/>
      <c r="DP328" s="20"/>
      <c r="DQ328" s="20"/>
      <c r="DR328" s="20"/>
      <c r="DS328" s="20"/>
      <c r="DT328" s="20"/>
      <c r="DU328" s="20"/>
      <c r="DV328" s="20"/>
      <c r="DW328" s="20"/>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02"/>
      <c r="FA328" s="102"/>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02"/>
    </row>
    <row r="329" spans="1:208" ht="12.75" customHeight="1">
      <c r="A329" s="102"/>
      <c r="B329" s="20"/>
      <c r="C329" s="20"/>
      <c r="D329" s="20"/>
      <c r="E329" s="20"/>
      <c r="F329" s="20"/>
      <c r="G329" s="20"/>
      <c r="H329" s="20"/>
      <c r="I329" s="20"/>
      <c r="J329" s="20"/>
      <c r="K329" s="20"/>
      <c r="L329" s="20"/>
      <c r="M329" s="20"/>
      <c r="N329" s="20"/>
      <c r="O329" s="20"/>
      <c r="P329" s="20"/>
      <c r="Q329" s="20"/>
      <c r="R329" s="20"/>
      <c r="S329" s="20"/>
      <c r="T329" s="20"/>
      <c r="U329" s="20"/>
      <c r="V329" s="20"/>
      <c r="W329" s="20"/>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02"/>
      <c r="BA329" s="102"/>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02"/>
      <c r="DA329" s="102"/>
      <c r="DB329" s="20"/>
      <c r="DC329" s="20"/>
      <c r="DD329" s="20"/>
      <c r="DE329" s="20"/>
      <c r="DF329" s="20"/>
      <c r="DG329" s="20"/>
      <c r="DH329" s="20"/>
      <c r="DI329" s="20"/>
      <c r="DJ329" s="20"/>
      <c r="DK329" s="20"/>
      <c r="DL329" s="20"/>
      <c r="DM329" s="20"/>
      <c r="DN329" s="20"/>
      <c r="DO329" s="20"/>
      <c r="DP329" s="20"/>
      <c r="DQ329" s="20"/>
      <c r="DR329" s="20"/>
      <c r="DS329" s="20"/>
      <c r="DT329" s="20"/>
      <c r="DU329" s="20"/>
      <c r="DV329" s="20"/>
      <c r="DW329" s="20"/>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02"/>
      <c r="FA329" s="102"/>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02"/>
    </row>
    <row r="330" spans="1:208" ht="12.75" customHeight="1">
      <c r="A330" s="102"/>
      <c r="B330" s="20"/>
      <c r="C330" s="20"/>
      <c r="D330" s="20"/>
      <c r="E330" s="20"/>
      <c r="F330" s="20"/>
      <c r="G330" s="20"/>
      <c r="H330" s="20"/>
      <c r="I330" s="20"/>
      <c r="J330" s="20"/>
      <c r="K330" s="20"/>
      <c r="L330" s="20"/>
      <c r="M330" s="20"/>
      <c r="N330" s="20"/>
      <c r="O330" s="20"/>
      <c r="P330" s="20"/>
      <c r="Q330" s="20"/>
      <c r="R330" s="20"/>
      <c r="S330" s="20"/>
      <c r="T330" s="20"/>
      <c r="U330" s="20"/>
      <c r="V330" s="20"/>
      <c r="W330" s="20"/>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02"/>
      <c r="BA330" s="102"/>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02"/>
      <c r="DA330" s="102"/>
      <c r="DB330" s="20"/>
      <c r="DC330" s="20"/>
      <c r="DD330" s="20"/>
      <c r="DE330" s="20"/>
      <c r="DF330" s="20"/>
      <c r="DG330" s="20"/>
      <c r="DH330" s="20"/>
      <c r="DI330" s="20"/>
      <c r="DJ330" s="20"/>
      <c r="DK330" s="20"/>
      <c r="DL330" s="20"/>
      <c r="DM330" s="20"/>
      <c r="DN330" s="20"/>
      <c r="DO330" s="20"/>
      <c r="DP330" s="20"/>
      <c r="DQ330" s="20"/>
      <c r="DR330" s="20"/>
      <c r="DS330" s="20"/>
      <c r="DT330" s="20"/>
      <c r="DU330" s="20"/>
      <c r="DV330" s="20"/>
      <c r="DW330" s="20"/>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02"/>
      <c r="FA330" s="102"/>
      <c r="FB330" s="17"/>
      <c r="FC330" s="17"/>
      <c r="FD330" s="17"/>
      <c r="FE330" s="17"/>
      <c r="FF330" s="17"/>
      <c r="FG330" s="17"/>
      <c r="FH330" s="17"/>
      <c r="FI330" s="17"/>
      <c r="FJ330" s="17"/>
      <c r="FK330" s="17"/>
      <c r="FL330" s="17"/>
      <c r="FM330" s="17"/>
      <c r="FN330" s="17"/>
      <c r="FO330" s="17"/>
      <c r="FP330" s="17"/>
      <c r="FQ330" s="17"/>
      <c r="FR330" s="17"/>
      <c r="FS330" s="17"/>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02"/>
    </row>
    <row r="331" spans="1:208" ht="12.75" customHeight="1">
      <c r="A331" s="102"/>
      <c r="B331" s="20"/>
      <c r="C331" s="20"/>
      <c r="D331" s="20"/>
      <c r="E331" s="20"/>
      <c r="F331" s="20"/>
      <c r="G331" s="20"/>
      <c r="H331" s="20"/>
      <c r="I331" s="20"/>
      <c r="J331" s="20"/>
      <c r="K331" s="20"/>
      <c r="L331" s="20"/>
      <c r="M331" s="20"/>
      <c r="N331" s="20"/>
      <c r="O331" s="20"/>
      <c r="P331" s="20"/>
      <c r="Q331" s="20"/>
      <c r="R331" s="20"/>
      <c r="S331" s="20"/>
      <c r="T331" s="20"/>
      <c r="U331" s="20"/>
      <c r="V331" s="20"/>
      <c r="W331" s="20"/>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02"/>
      <c r="BA331" s="102"/>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02"/>
      <c r="DA331" s="102"/>
      <c r="DB331" s="20"/>
      <c r="DC331" s="20"/>
      <c r="DD331" s="20"/>
      <c r="DE331" s="20"/>
      <c r="DF331" s="20"/>
      <c r="DG331" s="20"/>
      <c r="DH331" s="20"/>
      <c r="DI331" s="20"/>
      <c r="DJ331" s="20"/>
      <c r="DK331" s="20"/>
      <c r="DL331" s="20"/>
      <c r="DM331" s="20"/>
      <c r="DN331" s="20"/>
      <c r="DO331" s="20"/>
      <c r="DP331" s="20"/>
      <c r="DQ331" s="20"/>
      <c r="DR331" s="20"/>
      <c r="DS331" s="20"/>
      <c r="DT331" s="20"/>
      <c r="DU331" s="20"/>
      <c r="DV331" s="20"/>
      <c r="DW331" s="20"/>
      <c r="DX331" s="17"/>
      <c r="DY331" s="17"/>
      <c r="DZ331" s="17"/>
      <c r="EA331" s="17"/>
      <c r="EB331" s="17"/>
      <c r="EC331" s="17"/>
      <c r="ED331" s="17"/>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02"/>
      <c r="FA331" s="102"/>
      <c r="FB331" s="17"/>
      <c r="FC331" s="17"/>
      <c r="FD331" s="17"/>
      <c r="FE331" s="17"/>
      <c r="FF331" s="17"/>
      <c r="FG331" s="17"/>
      <c r="FH331" s="17"/>
      <c r="FI331" s="17"/>
      <c r="FJ331" s="17"/>
      <c r="FK331" s="17"/>
      <c r="FL331" s="17"/>
      <c r="FM331" s="17"/>
      <c r="FN331" s="17"/>
      <c r="FO331" s="17"/>
      <c r="FP331" s="17"/>
      <c r="FQ331" s="17"/>
      <c r="FR331" s="17"/>
      <c r="FS331" s="17"/>
      <c r="FT331" s="17"/>
      <c r="FU331" s="17"/>
      <c r="FV331" s="17"/>
      <c r="FW331" s="17"/>
      <c r="FX331" s="17"/>
      <c r="FY331" s="17"/>
      <c r="FZ331" s="17"/>
      <c r="GA331" s="17"/>
      <c r="GB331" s="17"/>
      <c r="GC331" s="17"/>
      <c r="GD331" s="17"/>
      <c r="GE331" s="17"/>
      <c r="GF331" s="17"/>
      <c r="GG331" s="17"/>
      <c r="GH331" s="17"/>
      <c r="GI331" s="17"/>
      <c r="GJ331" s="17"/>
      <c r="GK331" s="17"/>
      <c r="GL331" s="17"/>
      <c r="GM331" s="17"/>
      <c r="GN331" s="17"/>
      <c r="GO331" s="17"/>
      <c r="GP331" s="17"/>
      <c r="GQ331" s="17"/>
      <c r="GR331" s="17"/>
      <c r="GS331" s="17"/>
      <c r="GT331" s="17"/>
      <c r="GU331" s="17"/>
      <c r="GV331" s="17"/>
      <c r="GW331" s="17"/>
      <c r="GX331" s="17"/>
      <c r="GY331" s="17"/>
      <c r="GZ331" s="102"/>
    </row>
    <row r="332" spans="1:208" ht="12.75" customHeight="1">
      <c r="A332" s="102"/>
      <c r="B332" s="20"/>
      <c r="C332" s="20"/>
      <c r="D332" s="20"/>
      <c r="E332" s="20"/>
      <c r="F332" s="20"/>
      <c r="G332" s="20"/>
      <c r="H332" s="20"/>
      <c r="I332" s="20"/>
      <c r="J332" s="20"/>
      <c r="K332" s="20"/>
      <c r="L332" s="20"/>
      <c r="M332" s="20"/>
      <c r="N332" s="20"/>
      <c r="O332" s="20"/>
      <c r="P332" s="20"/>
      <c r="Q332" s="20"/>
      <c r="R332" s="20"/>
      <c r="S332" s="20"/>
      <c r="T332" s="20"/>
      <c r="U332" s="20"/>
      <c r="V332" s="20"/>
      <c r="W332" s="20"/>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02"/>
      <c r="BA332" s="102"/>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02"/>
      <c r="DA332" s="102"/>
      <c r="DB332" s="20"/>
      <c r="DC332" s="20"/>
      <c r="DD332" s="20"/>
      <c r="DE332" s="20"/>
      <c r="DF332" s="20"/>
      <c r="DG332" s="20"/>
      <c r="DH332" s="20"/>
      <c r="DI332" s="20"/>
      <c r="DJ332" s="20"/>
      <c r="DK332" s="20"/>
      <c r="DL332" s="20"/>
      <c r="DM332" s="20"/>
      <c r="DN332" s="20"/>
      <c r="DO332" s="20"/>
      <c r="DP332" s="20"/>
      <c r="DQ332" s="20"/>
      <c r="DR332" s="20"/>
      <c r="DS332" s="20"/>
      <c r="DT332" s="20"/>
      <c r="DU332" s="20"/>
      <c r="DV332" s="20"/>
      <c r="DW332" s="20"/>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02"/>
      <c r="FA332" s="102"/>
      <c r="FB332" s="17"/>
      <c r="FC332" s="17"/>
      <c r="FD332" s="17"/>
      <c r="FE332" s="17"/>
      <c r="FF332" s="17"/>
      <c r="FG332" s="17"/>
      <c r="FH332" s="17"/>
      <c r="FI332" s="17"/>
      <c r="FJ332" s="17"/>
      <c r="FK332" s="17"/>
      <c r="FL332" s="17"/>
      <c r="FM332" s="17"/>
      <c r="FN332" s="17"/>
      <c r="FO332" s="17"/>
      <c r="FP332" s="17"/>
      <c r="FQ332" s="17"/>
      <c r="FR332" s="17"/>
      <c r="FS332" s="17"/>
      <c r="FT332" s="17"/>
      <c r="FU332" s="17"/>
      <c r="FV332" s="17"/>
      <c r="FW332" s="17"/>
      <c r="FX332" s="17"/>
      <c r="FY332" s="17"/>
      <c r="FZ332" s="17"/>
      <c r="GA332" s="17"/>
      <c r="GB332" s="17"/>
      <c r="GC332" s="17"/>
      <c r="GD332" s="17"/>
      <c r="GE332" s="17"/>
      <c r="GF332" s="17"/>
      <c r="GG332" s="17"/>
      <c r="GH332" s="17"/>
      <c r="GI332" s="17"/>
      <c r="GJ332" s="17"/>
      <c r="GK332" s="17"/>
      <c r="GL332" s="17"/>
      <c r="GM332" s="17"/>
      <c r="GN332" s="17"/>
      <c r="GO332" s="17"/>
      <c r="GP332" s="17"/>
      <c r="GQ332" s="17"/>
      <c r="GR332" s="17"/>
      <c r="GS332" s="17"/>
      <c r="GT332" s="17"/>
      <c r="GU332" s="17"/>
      <c r="GV332" s="17"/>
      <c r="GW332" s="17"/>
      <c r="GX332" s="17"/>
      <c r="GY332" s="17"/>
      <c r="GZ332" s="102"/>
    </row>
    <row r="333" spans="1:208" ht="12.75" customHeight="1">
      <c r="A333" s="102"/>
      <c r="B333" s="20"/>
      <c r="C333" s="20"/>
      <c r="D333" s="20"/>
      <c r="E333" s="20"/>
      <c r="F333" s="20"/>
      <c r="G333" s="20"/>
      <c r="H333" s="20"/>
      <c r="I333" s="20"/>
      <c r="J333" s="20"/>
      <c r="K333" s="20"/>
      <c r="L333" s="20"/>
      <c r="M333" s="20"/>
      <c r="N333" s="20"/>
      <c r="O333" s="20"/>
      <c r="P333" s="20"/>
      <c r="Q333" s="20"/>
      <c r="R333" s="20"/>
      <c r="S333" s="20"/>
      <c r="T333" s="20"/>
      <c r="U333" s="20"/>
      <c r="V333" s="20"/>
      <c r="W333" s="20"/>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02"/>
      <c r="BA333" s="102"/>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02"/>
      <c r="DA333" s="102"/>
      <c r="DB333" s="20"/>
      <c r="DC333" s="20"/>
      <c r="DD333" s="20"/>
      <c r="DE333" s="20"/>
      <c r="DF333" s="20"/>
      <c r="DG333" s="20"/>
      <c r="DH333" s="20"/>
      <c r="DI333" s="20"/>
      <c r="DJ333" s="20"/>
      <c r="DK333" s="20"/>
      <c r="DL333" s="20"/>
      <c r="DM333" s="20"/>
      <c r="DN333" s="20"/>
      <c r="DO333" s="20"/>
      <c r="DP333" s="20"/>
      <c r="DQ333" s="20"/>
      <c r="DR333" s="20"/>
      <c r="DS333" s="20"/>
      <c r="DT333" s="20"/>
      <c r="DU333" s="20"/>
      <c r="DV333" s="20"/>
      <c r="DW333" s="20"/>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02"/>
      <c r="FA333" s="102"/>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02"/>
    </row>
    <row r="334" spans="1:208" ht="12.75" customHeight="1">
      <c r="A334" s="102"/>
      <c r="B334" s="20"/>
      <c r="C334" s="20"/>
      <c r="D334" s="20"/>
      <c r="E334" s="20"/>
      <c r="F334" s="20"/>
      <c r="G334" s="20"/>
      <c r="H334" s="20"/>
      <c r="I334" s="20"/>
      <c r="J334" s="20"/>
      <c r="K334" s="20"/>
      <c r="L334" s="20"/>
      <c r="M334" s="20"/>
      <c r="N334" s="20"/>
      <c r="O334" s="20"/>
      <c r="P334" s="20"/>
      <c r="Q334" s="20"/>
      <c r="R334" s="20"/>
      <c r="S334" s="20"/>
      <c r="T334" s="20"/>
      <c r="U334" s="20"/>
      <c r="V334" s="20"/>
      <c r="W334" s="20"/>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02"/>
      <c r="BA334" s="102"/>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02"/>
      <c r="DA334" s="102"/>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02"/>
      <c r="FA334" s="102"/>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02"/>
    </row>
    <row r="335" spans="1:208" ht="12.75" customHeight="1">
      <c r="A335" s="102"/>
      <c r="B335" s="20"/>
      <c r="C335" s="20"/>
      <c r="D335" s="20"/>
      <c r="E335" s="20"/>
      <c r="F335" s="20"/>
      <c r="G335" s="20"/>
      <c r="H335" s="20"/>
      <c r="I335" s="20"/>
      <c r="J335" s="20"/>
      <c r="K335" s="20"/>
      <c r="L335" s="20"/>
      <c r="M335" s="20"/>
      <c r="N335" s="20"/>
      <c r="O335" s="20"/>
      <c r="P335" s="20"/>
      <c r="Q335" s="20"/>
      <c r="R335" s="20"/>
      <c r="S335" s="20"/>
      <c r="T335" s="20"/>
      <c r="U335" s="20"/>
      <c r="V335" s="20"/>
      <c r="W335" s="20"/>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02"/>
      <c r="BA335" s="102"/>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02"/>
      <c r="DA335" s="102"/>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02"/>
      <c r="FA335" s="102"/>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02"/>
    </row>
    <row r="336" spans="1:208" ht="12.75" customHeight="1">
      <c r="A336" s="102"/>
      <c r="B336" s="20"/>
      <c r="C336" s="20"/>
      <c r="D336" s="20"/>
      <c r="E336" s="20"/>
      <c r="F336" s="20"/>
      <c r="G336" s="20"/>
      <c r="H336" s="20"/>
      <c r="I336" s="20"/>
      <c r="J336" s="20"/>
      <c r="K336" s="20"/>
      <c r="L336" s="20"/>
      <c r="M336" s="20"/>
      <c r="N336" s="20"/>
      <c r="O336" s="20"/>
      <c r="P336" s="20"/>
      <c r="Q336" s="20"/>
      <c r="R336" s="20"/>
      <c r="S336" s="20"/>
      <c r="T336" s="20"/>
      <c r="U336" s="20"/>
      <c r="V336" s="20"/>
      <c r="W336" s="20"/>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02"/>
      <c r="BA336" s="102"/>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02"/>
      <c r="DA336" s="102"/>
      <c r="DB336" s="20"/>
      <c r="DC336" s="20"/>
      <c r="DD336" s="20"/>
      <c r="DE336" s="20"/>
      <c r="DF336" s="20"/>
      <c r="DG336" s="20"/>
      <c r="DH336" s="20"/>
      <c r="DI336" s="20"/>
      <c r="DJ336" s="20"/>
      <c r="DK336" s="20"/>
      <c r="DL336" s="20"/>
      <c r="DM336" s="20"/>
      <c r="DN336" s="20"/>
      <c r="DO336" s="20"/>
      <c r="DP336" s="20"/>
      <c r="DQ336" s="20"/>
      <c r="DR336" s="20"/>
      <c r="DS336" s="20"/>
      <c r="DT336" s="20"/>
      <c r="DU336" s="20"/>
      <c r="DV336" s="20"/>
      <c r="DW336" s="20"/>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02"/>
      <c r="FA336" s="102"/>
      <c r="FB336" s="17"/>
      <c r="FC336" s="17"/>
      <c r="FD336" s="17"/>
      <c r="FE336" s="17"/>
      <c r="FF336" s="17"/>
      <c r="FG336" s="17"/>
      <c r="FH336" s="17"/>
      <c r="FI336" s="17"/>
      <c r="FJ336" s="17"/>
      <c r="FK336" s="17"/>
      <c r="FL336" s="17"/>
      <c r="FM336" s="17"/>
      <c r="FN336" s="17"/>
      <c r="FO336" s="17"/>
      <c r="FP336" s="17"/>
      <c r="FQ336" s="17"/>
      <c r="FR336" s="17"/>
      <c r="FS336" s="17"/>
      <c r="FT336" s="17"/>
      <c r="FU336" s="17"/>
      <c r="FV336" s="17"/>
      <c r="FW336" s="17"/>
      <c r="FX336" s="17"/>
      <c r="FY336" s="17"/>
      <c r="FZ336" s="17"/>
      <c r="GA336" s="17"/>
      <c r="GB336" s="17"/>
      <c r="GC336" s="17"/>
      <c r="GD336" s="17"/>
      <c r="GE336" s="17"/>
      <c r="GF336" s="17"/>
      <c r="GG336" s="17"/>
      <c r="GH336" s="17"/>
      <c r="GI336" s="17"/>
      <c r="GJ336" s="17"/>
      <c r="GK336" s="17"/>
      <c r="GL336" s="17"/>
      <c r="GM336" s="17"/>
      <c r="GN336" s="17"/>
      <c r="GO336" s="17"/>
      <c r="GP336" s="17"/>
      <c r="GQ336" s="17"/>
      <c r="GR336" s="17"/>
      <c r="GS336" s="17"/>
      <c r="GT336" s="17"/>
      <c r="GU336" s="17"/>
      <c r="GV336" s="17"/>
      <c r="GW336" s="17"/>
      <c r="GX336" s="17"/>
      <c r="GY336" s="17"/>
      <c r="GZ336" s="102"/>
    </row>
    <row r="337" spans="1:208" ht="12.75" customHeight="1">
      <c r="A337" s="102"/>
      <c r="B337" s="20"/>
      <c r="C337" s="20"/>
      <c r="D337" s="20"/>
      <c r="E337" s="20"/>
      <c r="F337" s="20"/>
      <c r="G337" s="20"/>
      <c r="H337" s="20"/>
      <c r="I337" s="20"/>
      <c r="J337" s="20"/>
      <c r="K337" s="20"/>
      <c r="L337" s="20"/>
      <c r="M337" s="20"/>
      <c r="N337" s="20"/>
      <c r="O337" s="20"/>
      <c r="P337" s="20"/>
      <c r="Q337" s="20"/>
      <c r="R337" s="20"/>
      <c r="S337" s="20"/>
      <c r="T337" s="20"/>
      <c r="U337" s="20"/>
      <c r="V337" s="20"/>
      <c r="W337" s="20"/>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02"/>
      <c r="BA337" s="102"/>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02"/>
      <c r="DA337" s="102"/>
      <c r="DB337" s="20"/>
      <c r="DC337" s="20"/>
      <c r="DD337" s="20"/>
      <c r="DE337" s="20"/>
      <c r="DF337" s="20"/>
      <c r="DG337" s="20"/>
      <c r="DH337" s="20"/>
      <c r="DI337" s="20"/>
      <c r="DJ337" s="20"/>
      <c r="DK337" s="20"/>
      <c r="DL337" s="20"/>
      <c r="DM337" s="20"/>
      <c r="DN337" s="20"/>
      <c r="DO337" s="20"/>
      <c r="DP337" s="20"/>
      <c r="DQ337" s="20"/>
      <c r="DR337" s="20"/>
      <c r="DS337" s="20"/>
      <c r="DT337" s="20"/>
      <c r="DU337" s="20"/>
      <c r="DV337" s="20"/>
      <c r="DW337" s="20"/>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02"/>
      <c r="FA337" s="102"/>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02"/>
    </row>
    <row r="338" spans="1:208" ht="12.75" customHeight="1">
      <c r="A338" s="102"/>
      <c r="B338" s="20"/>
      <c r="C338" s="20"/>
      <c r="D338" s="20"/>
      <c r="E338" s="20"/>
      <c r="F338" s="20"/>
      <c r="G338" s="20"/>
      <c r="H338" s="20"/>
      <c r="I338" s="20"/>
      <c r="J338" s="20"/>
      <c r="K338" s="20"/>
      <c r="L338" s="20"/>
      <c r="M338" s="20"/>
      <c r="N338" s="20"/>
      <c r="O338" s="20"/>
      <c r="P338" s="20"/>
      <c r="Q338" s="20"/>
      <c r="R338" s="20"/>
      <c r="S338" s="20"/>
      <c r="T338" s="20"/>
      <c r="U338" s="20"/>
      <c r="V338" s="20"/>
      <c r="W338" s="20"/>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02"/>
      <c r="BA338" s="102"/>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02"/>
      <c r="DA338" s="102"/>
      <c r="DB338" s="20"/>
      <c r="DC338" s="20"/>
      <c r="DD338" s="20"/>
      <c r="DE338" s="20"/>
      <c r="DF338" s="20"/>
      <c r="DG338" s="20"/>
      <c r="DH338" s="20"/>
      <c r="DI338" s="20"/>
      <c r="DJ338" s="20"/>
      <c r="DK338" s="20"/>
      <c r="DL338" s="20"/>
      <c r="DM338" s="20"/>
      <c r="DN338" s="20"/>
      <c r="DO338" s="20"/>
      <c r="DP338" s="20"/>
      <c r="DQ338" s="20"/>
      <c r="DR338" s="20"/>
      <c r="DS338" s="20"/>
      <c r="DT338" s="20"/>
      <c r="DU338" s="20"/>
      <c r="DV338" s="20"/>
      <c r="DW338" s="20"/>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02"/>
      <c r="FA338" s="102"/>
      <c r="FB338" s="17"/>
      <c r="FC338" s="17"/>
      <c r="FD338" s="17"/>
      <c r="FE338" s="17"/>
      <c r="FF338" s="17"/>
      <c r="FG338" s="17"/>
      <c r="FH338" s="17"/>
      <c r="FI338" s="17"/>
      <c r="FJ338" s="17"/>
      <c r="FK338" s="17"/>
      <c r="FL338" s="17"/>
      <c r="FM338" s="17"/>
      <c r="FN338" s="17"/>
      <c r="FO338" s="17"/>
      <c r="FP338" s="17"/>
      <c r="FQ338" s="17"/>
      <c r="FR338" s="17"/>
      <c r="FS338" s="17"/>
      <c r="FT338" s="17"/>
      <c r="FU338" s="17"/>
      <c r="FV338" s="17"/>
      <c r="FW338" s="17"/>
      <c r="FX338" s="17"/>
      <c r="FY338" s="17"/>
      <c r="FZ338" s="17"/>
      <c r="GA338" s="17"/>
      <c r="GB338" s="17"/>
      <c r="GC338" s="17"/>
      <c r="GD338" s="17"/>
      <c r="GE338" s="17"/>
      <c r="GF338" s="17"/>
      <c r="GG338" s="17"/>
      <c r="GH338" s="17"/>
      <c r="GI338" s="17"/>
      <c r="GJ338" s="17"/>
      <c r="GK338" s="17"/>
      <c r="GL338" s="17"/>
      <c r="GM338" s="17"/>
      <c r="GN338" s="17"/>
      <c r="GO338" s="17"/>
      <c r="GP338" s="17"/>
      <c r="GQ338" s="17"/>
      <c r="GR338" s="17"/>
      <c r="GS338" s="17"/>
      <c r="GT338" s="17"/>
      <c r="GU338" s="17"/>
      <c r="GV338" s="17"/>
      <c r="GW338" s="17"/>
      <c r="GX338" s="17"/>
      <c r="GY338" s="17"/>
      <c r="GZ338" s="102"/>
    </row>
    <row r="339" spans="1:208" ht="12.75" customHeight="1">
      <c r="A339" s="102"/>
      <c r="B339" s="20"/>
      <c r="C339" s="20"/>
      <c r="D339" s="20"/>
      <c r="E339" s="20"/>
      <c r="F339" s="20"/>
      <c r="G339" s="20"/>
      <c r="H339" s="20"/>
      <c r="I339" s="20"/>
      <c r="J339" s="20"/>
      <c r="K339" s="20"/>
      <c r="L339" s="20"/>
      <c r="M339" s="20"/>
      <c r="N339" s="20"/>
      <c r="O339" s="20"/>
      <c r="P339" s="20"/>
      <c r="Q339" s="20"/>
      <c r="R339" s="20"/>
      <c r="S339" s="20"/>
      <c r="T339" s="20"/>
      <c r="U339" s="20"/>
      <c r="V339" s="20"/>
      <c r="W339" s="20"/>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02"/>
      <c r="BA339" s="102"/>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02"/>
      <c r="DA339" s="102"/>
      <c r="DB339" s="20"/>
      <c r="DC339" s="20"/>
      <c r="DD339" s="20"/>
      <c r="DE339" s="20"/>
      <c r="DF339" s="20"/>
      <c r="DG339" s="20"/>
      <c r="DH339" s="20"/>
      <c r="DI339" s="20"/>
      <c r="DJ339" s="20"/>
      <c r="DK339" s="20"/>
      <c r="DL339" s="20"/>
      <c r="DM339" s="20"/>
      <c r="DN339" s="20"/>
      <c r="DO339" s="20"/>
      <c r="DP339" s="20"/>
      <c r="DQ339" s="20"/>
      <c r="DR339" s="20"/>
      <c r="DS339" s="20"/>
      <c r="DT339" s="20"/>
      <c r="DU339" s="20"/>
      <c r="DV339" s="20"/>
      <c r="DW339" s="20"/>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02"/>
      <c r="FA339" s="102"/>
      <c r="FB339" s="17"/>
      <c r="FC339" s="17"/>
      <c r="FD339" s="17"/>
      <c r="FE339" s="17"/>
      <c r="FF339" s="17"/>
      <c r="FG339" s="17"/>
      <c r="FH339" s="17"/>
      <c r="FI339" s="17"/>
      <c r="FJ339" s="17"/>
      <c r="FK339" s="17"/>
      <c r="FL339" s="17"/>
      <c r="FM339" s="17"/>
      <c r="FN339" s="17"/>
      <c r="FO339" s="17"/>
      <c r="FP339" s="17"/>
      <c r="FQ339" s="17"/>
      <c r="FR339" s="17"/>
      <c r="FS339" s="17"/>
      <c r="FT339" s="17"/>
      <c r="FU339" s="17"/>
      <c r="FV339" s="17"/>
      <c r="FW339" s="17"/>
      <c r="FX339" s="17"/>
      <c r="FY339" s="17"/>
      <c r="FZ339" s="17"/>
      <c r="GA339" s="17"/>
      <c r="GB339" s="17"/>
      <c r="GC339" s="17"/>
      <c r="GD339" s="17"/>
      <c r="GE339" s="17"/>
      <c r="GF339" s="17"/>
      <c r="GG339" s="17"/>
      <c r="GH339" s="17"/>
      <c r="GI339" s="17"/>
      <c r="GJ339" s="17"/>
      <c r="GK339" s="17"/>
      <c r="GL339" s="17"/>
      <c r="GM339" s="17"/>
      <c r="GN339" s="17"/>
      <c r="GO339" s="17"/>
      <c r="GP339" s="17"/>
      <c r="GQ339" s="17"/>
      <c r="GR339" s="17"/>
      <c r="GS339" s="17"/>
      <c r="GT339" s="17"/>
      <c r="GU339" s="17"/>
      <c r="GV339" s="17"/>
      <c r="GW339" s="17"/>
      <c r="GX339" s="17"/>
      <c r="GY339" s="17"/>
      <c r="GZ339" s="102"/>
    </row>
    <row r="340" spans="1:208" ht="12.75" customHeight="1">
      <c r="A340" s="102"/>
      <c r="B340" s="20"/>
      <c r="C340" s="20"/>
      <c r="D340" s="20"/>
      <c r="E340" s="20"/>
      <c r="F340" s="20"/>
      <c r="G340" s="20"/>
      <c r="H340" s="20"/>
      <c r="I340" s="20"/>
      <c r="J340" s="20"/>
      <c r="K340" s="20"/>
      <c r="L340" s="20"/>
      <c r="M340" s="20"/>
      <c r="N340" s="20"/>
      <c r="O340" s="20"/>
      <c r="P340" s="20"/>
      <c r="Q340" s="20"/>
      <c r="R340" s="20"/>
      <c r="S340" s="20"/>
      <c r="T340" s="20"/>
      <c r="U340" s="20"/>
      <c r="V340" s="20"/>
      <c r="W340" s="20"/>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02"/>
      <c r="BA340" s="102"/>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02"/>
      <c r="DA340" s="102"/>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17"/>
      <c r="DY340" s="17"/>
      <c r="DZ340" s="17"/>
      <c r="EA340" s="17"/>
      <c r="EB340" s="17"/>
      <c r="EC340" s="17"/>
      <c r="ED340" s="17"/>
      <c r="EE340" s="17"/>
      <c r="EF340" s="17"/>
      <c r="EG340" s="17"/>
      <c r="EH340" s="17"/>
      <c r="EI340" s="17"/>
      <c r="EJ340" s="17"/>
      <c r="EK340" s="17"/>
      <c r="EL340" s="17"/>
      <c r="EM340" s="17"/>
      <c r="EN340" s="17"/>
      <c r="EO340" s="17"/>
      <c r="EP340" s="17"/>
      <c r="EQ340" s="17"/>
      <c r="ER340" s="17"/>
      <c r="ES340" s="17"/>
      <c r="ET340" s="17"/>
      <c r="EU340" s="17"/>
      <c r="EV340" s="17"/>
      <c r="EW340" s="17"/>
      <c r="EX340" s="17"/>
      <c r="EY340" s="17"/>
      <c r="EZ340" s="102"/>
      <c r="FA340" s="102"/>
      <c r="FB340" s="17"/>
      <c r="FC340" s="17"/>
      <c r="FD340" s="17"/>
      <c r="FE340" s="17"/>
      <c r="FF340" s="17"/>
      <c r="FG340" s="17"/>
      <c r="FH340" s="17"/>
      <c r="FI340" s="17"/>
      <c r="FJ340" s="17"/>
      <c r="FK340" s="17"/>
      <c r="FL340" s="17"/>
      <c r="FM340" s="17"/>
      <c r="FN340" s="17"/>
      <c r="FO340" s="17"/>
      <c r="FP340" s="17"/>
      <c r="FQ340" s="17"/>
      <c r="FR340" s="17"/>
      <c r="FS340" s="17"/>
      <c r="FT340" s="17"/>
      <c r="FU340" s="17"/>
      <c r="FV340" s="17"/>
      <c r="FW340" s="17"/>
      <c r="FX340" s="17"/>
      <c r="FY340" s="17"/>
      <c r="FZ340" s="17"/>
      <c r="GA340" s="17"/>
      <c r="GB340" s="17"/>
      <c r="GC340" s="17"/>
      <c r="GD340" s="17"/>
      <c r="GE340" s="17"/>
      <c r="GF340" s="17"/>
      <c r="GG340" s="17"/>
      <c r="GH340" s="17"/>
      <c r="GI340" s="17"/>
      <c r="GJ340" s="17"/>
      <c r="GK340" s="17"/>
      <c r="GL340" s="17"/>
      <c r="GM340" s="17"/>
      <c r="GN340" s="17"/>
      <c r="GO340" s="17"/>
      <c r="GP340" s="17"/>
      <c r="GQ340" s="17"/>
      <c r="GR340" s="17"/>
      <c r="GS340" s="17"/>
      <c r="GT340" s="17"/>
      <c r="GU340" s="17"/>
      <c r="GV340" s="17"/>
      <c r="GW340" s="17"/>
      <c r="GX340" s="17"/>
      <c r="GY340" s="17"/>
      <c r="GZ340" s="102"/>
    </row>
    <row r="341" spans="1:208" ht="12.75" customHeight="1">
      <c r="A341" s="102"/>
      <c r="B341" s="20"/>
      <c r="C341" s="20"/>
      <c r="D341" s="20"/>
      <c r="E341" s="20"/>
      <c r="F341" s="20"/>
      <c r="G341" s="20"/>
      <c r="H341" s="20"/>
      <c r="I341" s="20"/>
      <c r="J341" s="20"/>
      <c r="K341" s="20"/>
      <c r="L341" s="20"/>
      <c r="M341" s="20"/>
      <c r="N341" s="20"/>
      <c r="O341" s="20"/>
      <c r="P341" s="20"/>
      <c r="Q341" s="20"/>
      <c r="R341" s="20"/>
      <c r="S341" s="20"/>
      <c r="T341" s="20"/>
      <c r="U341" s="20"/>
      <c r="V341" s="20"/>
      <c r="W341" s="20"/>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02"/>
      <c r="BA341" s="102"/>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02"/>
      <c r="DA341" s="102"/>
      <c r="DB341" s="20"/>
      <c r="DC341" s="20"/>
      <c r="DD341" s="20"/>
      <c r="DE341" s="20"/>
      <c r="DF341" s="20"/>
      <c r="DG341" s="20"/>
      <c r="DH341" s="20"/>
      <c r="DI341" s="20"/>
      <c r="DJ341" s="20"/>
      <c r="DK341" s="20"/>
      <c r="DL341" s="20"/>
      <c r="DM341" s="20"/>
      <c r="DN341" s="20"/>
      <c r="DO341" s="20"/>
      <c r="DP341" s="20"/>
      <c r="DQ341" s="20"/>
      <c r="DR341" s="20"/>
      <c r="DS341" s="20"/>
      <c r="DT341" s="20"/>
      <c r="DU341" s="20"/>
      <c r="DV341" s="20"/>
      <c r="DW341" s="20"/>
      <c r="DX341" s="17"/>
      <c r="DY341" s="17"/>
      <c r="DZ341" s="17"/>
      <c r="EA341" s="17"/>
      <c r="EB341" s="17"/>
      <c r="EC341" s="17"/>
      <c r="ED341" s="17"/>
      <c r="EE341" s="17"/>
      <c r="EF341" s="17"/>
      <c r="EG341" s="17"/>
      <c r="EH341" s="17"/>
      <c r="EI341" s="17"/>
      <c r="EJ341" s="17"/>
      <c r="EK341" s="17"/>
      <c r="EL341" s="17"/>
      <c r="EM341" s="17"/>
      <c r="EN341" s="17"/>
      <c r="EO341" s="17"/>
      <c r="EP341" s="17"/>
      <c r="EQ341" s="17"/>
      <c r="ER341" s="17"/>
      <c r="ES341" s="17"/>
      <c r="ET341" s="17"/>
      <c r="EU341" s="17"/>
      <c r="EV341" s="17"/>
      <c r="EW341" s="17"/>
      <c r="EX341" s="17"/>
      <c r="EY341" s="17"/>
      <c r="EZ341" s="102"/>
      <c r="FA341" s="102"/>
      <c r="FB341" s="17"/>
      <c r="FC341" s="17"/>
      <c r="FD341" s="17"/>
      <c r="FE341" s="17"/>
      <c r="FF341" s="17"/>
      <c r="FG341" s="17"/>
      <c r="FH341" s="17"/>
      <c r="FI341" s="17"/>
      <c r="FJ341" s="17"/>
      <c r="FK341" s="17"/>
      <c r="FL341" s="17"/>
      <c r="FM341" s="17"/>
      <c r="FN341" s="17"/>
      <c r="FO341" s="17"/>
      <c r="FP341" s="17"/>
      <c r="FQ341" s="17"/>
      <c r="FR341" s="17"/>
      <c r="FS341" s="17"/>
      <c r="FT341" s="17"/>
      <c r="FU341" s="17"/>
      <c r="FV341" s="17"/>
      <c r="FW341" s="17"/>
      <c r="FX341" s="17"/>
      <c r="FY341" s="17"/>
      <c r="FZ341" s="17"/>
      <c r="GA341" s="17"/>
      <c r="GB341" s="17"/>
      <c r="GC341" s="17"/>
      <c r="GD341" s="17"/>
      <c r="GE341" s="17"/>
      <c r="GF341" s="17"/>
      <c r="GG341" s="17"/>
      <c r="GH341" s="17"/>
      <c r="GI341" s="17"/>
      <c r="GJ341" s="17"/>
      <c r="GK341" s="17"/>
      <c r="GL341" s="17"/>
      <c r="GM341" s="17"/>
      <c r="GN341" s="17"/>
      <c r="GO341" s="17"/>
      <c r="GP341" s="17"/>
      <c r="GQ341" s="17"/>
      <c r="GR341" s="17"/>
      <c r="GS341" s="17"/>
      <c r="GT341" s="17"/>
      <c r="GU341" s="17"/>
      <c r="GV341" s="17"/>
      <c r="GW341" s="17"/>
      <c r="GX341" s="17"/>
      <c r="GY341" s="17"/>
      <c r="GZ341" s="102"/>
    </row>
    <row r="342" spans="1:208" ht="12.75" customHeight="1">
      <c r="A342" s="102"/>
      <c r="B342" s="20"/>
      <c r="C342" s="20"/>
      <c r="D342" s="20"/>
      <c r="E342" s="20"/>
      <c r="F342" s="20"/>
      <c r="G342" s="20"/>
      <c r="H342" s="20"/>
      <c r="I342" s="20"/>
      <c r="J342" s="20"/>
      <c r="K342" s="20"/>
      <c r="L342" s="20"/>
      <c r="M342" s="20"/>
      <c r="N342" s="20"/>
      <c r="O342" s="20"/>
      <c r="P342" s="20"/>
      <c r="Q342" s="20"/>
      <c r="R342" s="20"/>
      <c r="S342" s="20"/>
      <c r="T342" s="20"/>
      <c r="U342" s="20"/>
      <c r="V342" s="20"/>
      <c r="W342" s="20"/>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02"/>
      <c r="BA342" s="102"/>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02"/>
      <c r="DA342" s="102"/>
      <c r="DB342" s="20"/>
      <c r="DC342" s="20"/>
      <c r="DD342" s="20"/>
      <c r="DE342" s="20"/>
      <c r="DF342" s="20"/>
      <c r="DG342" s="20"/>
      <c r="DH342" s="20"/>
      <c r="DI342" s="20"/>
      <c r="DJ342" s="20"/>
      <c r="DK342" s="20"/>
      <c r="DL342" s="20"/>
      <c r="DM342" s="20"/>
      <c r="DN342" s="20"/>
      <c r="DO342" s="20"/>
      <c r="DP342" s="20"/>
      <c r="DQ342" s="20"/>
      <c r="DR342" s="20"/>
      <c r="DS342" s="20"/>
      <c r="DT342" s="20"/>
      <c r="DU342" s="20"/>
      <c r="DV342" s="20"/>
      <c r="DW342" s="20"/>
      <c r="DX342" s="17"/>
      <c r="DY342" s="17"/>
      <c r="DZ342" s="17"/>
      <c r="EA342" s="17"/>
      <c r="EB342" s="17"/>
      <c r="EC342" s="17"/>
      <c r="ED342" s="17"/>
      <c r="EE342" s="17"/>
      <c r="EF342" s="17"/>
      <c r="EG342" s="17"/>
      <c r="EH342" s="17"/>
      <c r="EI342" s="17"/>
      <c r="EJ342" s="17"/>
      <c r="EK342" s="17"/>
      <c r="EL342" s="17"/>
      <c r="EM342" s="17"/>
      <c r="EN342" s="17"/>
      <c r="EO342" s="17"/>
      <c r="EP342" s="17"/>
      <c r="EQ342" s="17"/>
      <c r="ER342" s="17"/>
      <c r="ES342" s="17"/>
      <c r="ET342" s="17"/>
      <c r="EU342" s="17"/>
      <c r="EV342" s="17"/>
      <c r="EW342" s="17"/>
      <c r="EX342" s="17"/>
      <c r="EY342" s="17"/>
      <c r="EZ342" s="102"/>
      <c r="FA342" s="102"/>
      <c r="FB342" s="17"/>
      <c r="FC342" s="17"/>
      <c r="FD342" s="17"/>
      <c r="FE342" s="17"/>
      <c r="FF342" s="17"/>
      <c r="FG342" s="17"/>
      <c r="FH342" s="17"/>
      <c r="FI342" s="17"/>
      <c r="FJ342" s="17"/>
      <c r="FK342" s="17"/>
      <c r="FL342" s="17"/>
      <c r="FM342" s="17"/>
      <c r="FN342" s="17"/>
      <c r="FO342" s="17"/>
      <c r="FP342" s="17"/>
      <c r="FQ342" s="17"/>
      <c r="FR342" s="17"/>
      <c r="FS342" s="17"/>
      <c r="FT342" s="17"/>
      <c r="FU342" s="17"/>
      <c r="FV342" s="17"/>
      <c r="FW342" s="17"/>
      <c r="FX342" s="17"/>
      <c r="FY342" s="17"/>
      <c r="FZ342" s="17"/>
      <c r="GA342" s="17"/>
      <c r="GB342" s="17"/>
      <c r="GC342" s="17"/>
      <c r="GD342" s="17"/>
      <c r="GE342" s="17"/>
      <c r="GF342" s="17"/>
      <c r="GG342" s="17"/>
      <c r="GH342" s="17"/>
      <c r="GI342" s="17"/>
      <c r="GJ342" s="17"/>
      <c r="GK342" s="17"/>
      <c r="GL342" s="17"/>
      <c r="GM342" s="17"/>
      <c r="GN342" s="17"/>
      <c r="GO342" s="17"/>
      <c r="GP342" s="17"/>
      <c r="GQ342" s="17"/>
      <c r="GR342" s="17"/>
      <c r="GS342" s="17"/>
      <c r="GT342" s="17"/>
      <c r="GU342" s="17"/>
      <c r="GV342" s="17"/>
      <c r="GW342" s="17"/>
      <c r="GX342" s="17"/>
      <c r="GY342" s="17"/>
      <c r="GZ342" s="102"/>
    </row>
    <row r="343" spans="1:208" ht="12.75" customHeight="1">
      <c r="A343" s="102"/>
      <c r="B343" s="20"/>
      <c r="C343" s="20"/>
      <c r="D343" s="20"/>
      <c r="E343" s="20"/>
      <c r="F343" s="20"/>
      <c r="G343" s="20"/>
      <c r="H343" s="20"/>
      <c r="I343" s="20"/>
      <c r="J343" s="20"/>
      <c r="K343" s="20"/>
      <c r="L343" s="20"/>
      <c r="M343" s="20"/>
      <c r="N343" s="20"/>
      <c r="O343" s="20"/>
      <c r="P343" s="20"/>
      <c r="Q343" s="20"/>
      <c r="R343" s="20"/>
      <c r="S343" s="20"/>
      <c r="T343" s="20"/>
      <c r="U343" s="20"/>
      <c r="V343" s="20"/>
      <c r="W343" s="20"/>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02"/>
      <c r="BA343" s="102"/>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02"/>
      <c r="DA343" s="102"/>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17"/>
      <c r="DY343" s="17"/>
      <c r="DZ343" s="17"/>
      <c r="EA343" s="17"/>
      <c r="EB343" s="17"/>
      <c r="EC343" s="17"/>
      <c r="ED343" s="17"/>
      <c r="EE343" s="17"/>
      <c r="EF343" s="17"/>
      <c r="EG343" s="17"/>
      <c r="EH343" s="17"/>
      <c r="EI343" s="17"/>
      <c r="EJ343" s="17"/>
      <c r="EK343" s="17"/>
      <c r="EL343" s="17"/>
      <c r="EM343" s="17"/>
      <c r="EN343" s="17"/>
      <c r="EO343" s="17"/>
      <c r="EP343" s="17"/>
      <c r="EQ343" s="17"/>
      <c r="ER343" s="17"/>
      <c r="ES343" s="17"/>
      <c r="ET343" s="17"/>
      <c r="EU343" s="17"/>
      <c r="EV343" s="17"/>
      <c r="EW343" s="17"/>
      <c r="EX343" s="17"/>
      <c r="EY343" s="17"/>
      <c r="EZ343" s="102"/>
      <c r="FA343" s="102"/>
      <c r="FB343" s="17"/>
      <c r="FC343" s="17"/>
      <c r="FD343" s="17"/>
      <c r="FE343" s="17"/>
      <c r="FF343" s="17"/>
      <c r="FG343" s="17"/>
      <c r="FH343" s="17"/>
      <c r="FI343" s="17"/>
      <c r="FJ343" s="17"/>
      <c r="FK343" s="17"/>
      <c r="FL343" s="17"/>
      <c r="FM343" s="17"/>
      <c r="FN343" s="17"/>
      <c r="FO343" s="17"/>
      <c r="FP343" s="17"/>
      <c r="FQ343" s="17"/>
      <c r="FR343" s="17"/>
      <c r="FS343" s="17"/>
      <c r="FT343" s="17"/>
      <c r="FU343" s="17"/>
      <c r="FV343" s="17"/>
      <c r="FW343" s="17"/>
      <c r="FX343" s="17"/>
      <c r="FY343" s="17"/>
      <c r="FZ343" s="17"/>
      <c r="GA343" s="17"/>
      <c r="GB343" s="17"/>
      <c r="GC343" s="17"/>
      <c r="GD343" s="17"/>
      <c r="GE343" s="17"/>
      <c r="GF343" s="17"/>
      <c r="GG343" s="17"/>
      <c r="GH343" s="17"/>
      <c r="GI343" s="17"/>
      <c r="GJ343" s="17"/>
      <c r="GK343" s="17"/>
      <c r="GL343" s="17"/>
      <c r="GM343" s="17"/>
      <c r="GN343" s="17"/>
      <c r="GO343" s="17"/>
      <c r="GP343" s="17"/>
      <c r="GQ343" s="17"/>
      <c r="GR343" s="17"/>
      <c r="GS343" s="17"/>
      <c r="GT343" s="17"/>
      <c r="GU343" s="17"/>
      <c r="GV343" s="17"/>
      <c r="GW343" s="17"/>
      <c r="GX343" s="17"/>
      <c r="GY343" s="17"/>
      <c r="GZ343" s="102"/>
    </row>
    <row r="344" spans="1:208" ht="12.75" customHeight="1">
      <c r="A344" s="102"/>
      <c r="B344" s="20"/>
      <c r="C344" s="20"/>
      <c r="D344" s="20"/>
      <c r="E344" s="20"/>
      <c r="F344" s="20"/>
      <c r="G344" s="20"/>
      <c r="H344" s="20"/>
      <c r="I344" s="20"/>
      <c r="J344" s="20"/>
      <c r="K344" s="20"/>
      <c r="L344" s="20"/>
      <c r="M344" s="20"/>
      <c r="N344" s="20"/>
      <c r="O344" s="20"/>
      <c r="P344" s="20"/>
      <c r="Q344" s="20"/>
      <c r="R344" s="20"/>
      <c r="S344" s="20"/>
      <c r="T344" s="20"/>
      <c r="U344" s="20"/>
      <c r="V344" s="20"/>
      <c r="W344" s="20"/>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02"/>
      <c r="BA344" s="102"/>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02"/>
      <c r="DA344" s="102"/>
      <c r="DB344" s="20"/>
      <c r="DC344" s="20"/>
      <c r="DD344" s="20"/>
      <c r="DE344" s="20"/>
      <c r="DF344" s="20"/>
      <c r="DG344" s="20"/>
      <c r="DH344" s="20"/>
      <c r="DI344" s="20"/>
      <c r="DJ344" s="20"/>
      <c r="DK344" s="20"/>
      <c r="DL344" s="20"/>
      <c r="DM344" s="20"/>
      <c r="DN344" s="20"/>
      <c r="DO344" s="20"/>
      <c r="DP344" s="20"/>
      <c r="DQ344" s="20"/>
      <c r="DR344" s="20"/>
      <c r="DS344" s="20"/>
      <c r="DT344" s="20"/>
      <c r="DU344" s="20"/>
      <c r="DV344" s="20"/>
      <c r="DW344" s="20"/>
      <c r="DX344" s="17"/>
      <c r="DY344" s="17"/>
      <c r="DZ344" s="17"/>
      <c r="EA344" s="17"/>
      <c r="EB344" s="17"/>
      <c r="EC344" s="17"/>
      <c r="ED344" s="17"/>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02"/>
      <c r="FA344" s="102"/>
      <c r="FB344" s="17"/>
      <c r="FC344" s="17"/>
      <c r="FD344" s="17"/>
      <c r="FE344" s="17"/>
      <c r="FF344" s="17"/>
      <c r="FG344" s="17"/>
      <c r="FH344" s="17"/>
      <c r="FI344" s="17"/>
      <c r="FJ344" s="17"/>
      <c r="FK344" s="17"/>
      <c r="FL344" s="17"/>
      <c r="FM344" s="17"/>
      <c r="FN344" s="17"/>
      <c r="FO344" s="17"/>
      <c r="FP344" s="17"/>
      <c r="FQ344" s="17"/>
      <c r="FR344" s="17"/>
      <c r="FS344" s="17"/>
      <c r="FT344" s="17"/>
      <c r="FU344" s="17"/>
      <c r="FV344" s="17"/>
      <c r="FW344" s="17"/>
      <c r="FX344" s="17"/>
      <c r="FY344" s="17"/>
      <c r="FZ344" s="17"/>
      <c r="GA344" s="17"/>
      <c r="GB344" s="17"/>
      <c r="GC344" s="17"/>
      <c r="GD344" s="17"/>
      <c r="GE344" s="17"/>
      <c r="GF344" s="17"/>
      <c r="GG344" s="17"/>
      <c r="GH344" s="17"/>
      <c r="GI344" s="17"/>
      <c r="GJ344" s="17"/>
      <c r="GK344" s="17"/>
      <c r="GL344" s="17"/>
      <c r="GM344" s="17"/>
      <c r="GN344" s="17"/>
      <c r="GO344" s="17"/>
      <c r="GP344" s="17"/>
      <c r="GQ344" s="17"/>
      <c r="GR344" s="17"/>
      <c r="GS344" s="17"/>
      <c r="GT344" s="17"/>
      <c r="GU344" s="17"/>
      <c r="GV344" s="17"/>
      <c r="GW344" s="17"/>
      <c r="GX344" s="17"/>
      <c r="GY344" s="17"/>
      <c r="GZ344" s="102"/>
    </row>
    <row r="345" spans="1:208" ht="12.75" customHeight="1">
      <c r="A345" s="102"/>
      <c r="B345" s="20"/>
      <c r="C345" s="20"/>
      <c r="D345" s="20"/>
      <c r="E345" s="20"/>
      <c r="F345" s="20"/>
      <c r="G345" s="20"/>
      <c r="H345" s="20"/>
      <c r="I345" s="20"/>
      <c r="J345" s="20"/>
      <c r="K345" s="20"/>
      <c r="L345" s="20"/>
      <c r="M345" s="20"/>
      <c r="N345" s="20"/>
      <c r="O345" s="20"/>
      <c r="P345" s="20"/>
      <c r="Q345" s="20"/>
      <c r="R345" s="20"/>
      <c r="S345" s="20"/>
      <c r="T345" s="20"/>
      <c r="U345" s="20"/>
      <c r="V345" s="20"/>
      <c r="W345" s="20"/>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02"/>
      <c r="BA345" s="102"/>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02"/>
      <c r="DA345" s="102"/>
      <c r="DB345" s="20"/>
      <c r="DC345" s="20"/>
      <c r="DD345" s="20"/>
      <c r="DE345" s="20"/>
      <c r="DF345" s="20"/>
      <c r="DG345" s="20"/>
      <c r="DH345" s="20"/>
      <c r="DI345" s="20"/>
      <c r="DJ345" s="20"/>
      <c r="DK345" s="20"/>
      <c r="DL345" s="20"/>
      <c r="DM345" s="20"/>
      <c r="DN345" s="20"/>
      <c r="DO345" s="20"/>
      <c r="DP345" s="20"/>
      <c r="DQ345" s="20"/>
      <c r="DR345" s="20"/>
      <c r="DS345" s="20"/>
      <c r="DT345" s="20"/>
      <c r="DU345" s="20"/>
      <c r="DV345" s="20"/>
      <c r="DW345" s="20"/>
      <c r="DX345" s="17"/>
      <c r="DY345" s="17"/>
      <c r="DZ345" s="17"/>
      <c r="EA345" s="17"/>
      <c r="EB345" s="17"/>
      <c r="EC345" s="17"/>
      <c r="ED345" s="17"/>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02"/>
      <c r="FA345" s="102"/>
      <c r="FB345" s="17"/>
      <c r="FC345" s="17"/>
      <c r="FD345" s="17"/>
      <c r="FE345" s="17"/>
      <c r="FF345" s="17"/>
      <c r="FG345" s="17"/>
      <c r="FH345" s="17"/>
      <c r="FI345" s="17"/>
      <c r="FJ345" s="17"/>
      <c r="FK345" s="17"/>
      <c r="FL345" s="17"/>
      <c r="FM345" s="17"/>
      <c r="FN345" s="17"/>
      <c r="FO345" s="17"/>
      <c r="FP345" s="17"/>
      <c r="FQ345" s="17"/>
      <c r="FR345" s="17"/>
      <c r="FS345" s="17"/>
      <c r="FT345" s="17"/>
      <c r="FU345" s="17"/>
      <c r="FV345" s="17"/>
      <c r="FW345" s="17"/>
      <c r="FX345" s="17"/>
      <c r="FY345" s="17"/>
      <c r="FZ345" s="17"/>
      <c r="GA345" s="17"/>
      <c r="GB345" s="17"/>
      <c r="GC345" s="17"/>
      <c r="GD345" s="17"/>
      <c r="GE345" s="17"/>
      <c r="GF345" s="17"/>
      <c r="GG345" s="17"/>
      <c r="GH345" s="17"/>
      <c r="GI345" s="17"/>
      <c r="GJ345" s="17"/>
      <c r="GK345" s="17"/>
      <c r="GL345" s="17"/>
      <c r="GM345" s="17"/>
      <c r="GN345" s="17"/>
      <c r="GO345" s="17"/>
      <c r="GP345" s="17"/>
      <c r="GQ345" s="17"/>
      <c r="GR345" s="17"/>
      <c r="GS345" s="17"/>
      <c r="GT345" s="17"/>
      <c r="GU345" s="17"/>
      <c r="GV345" s="17"/>
      <c r="GW345" s="17"/>
      <c r="GX345" s="17"/>
      <c r="GY345" s="17"/>
      <c r="GZ345" s="102"/>
    </row>
    <row r="346" spans="1:208" ht="12.75" customHeight="1">
      <c r="A346" s="102"/>
      <c r="B346" s="20"/>
      <c r="C346" s="20"/>
      <c r="D346" s="20"/>
      <c r="E346" s="20"/>
      <c r="F346" s="20"/>
      <c r="G346" s="20"/>
      <c r="H346" s="20"/>
      <c r="I346" s="20"/>
      <c r="J346" s="20"/>
      <c r="K346" s="20"/>
      <c r="L346" s="20"/>
      <c r="M346" s="20"/>
      <c r="N346" s="20"/>
      <c r="O346" s="20"/>
      <c r="P346" s="20"/>
      <c r="Q346" s="20"/>
      <c r="R346" s="20"/>
      <c r="S346" s="20"/>
      <c r="T346" s="20"/>
      <c r="U346" s="20"/>
      <c r="V346" s="20"/>
      <c r="W346" s="20"/>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02"/>
      <c r="BA346" s="102"/>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02"/>
      <c r="DA346" s="102"/>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17"/>
      <c r="DY346" s="17"/>
      <c r="DZ346" s="17"/>
      <c r="EA346" s="17"/>
      <c r="EB346" s="17"/>
      <c r="EC346" s="17"/>
      <c r="ED346" s="17"/>
      <c r="EE346" s="17"/>
      <c r="EF346" s="17"/>
      <c r="EG346" s="17"/>
      <c r="EH346" s="17"/>
      <c r="EI346" s="17"/>
      <c r="EJ346" s="17"/>
      <c r="EK346" s="17"/>
      <c r="EL346" s="17"/>
      <c r="EM346" s="17"/>
      <c r="EN346" s="17"/>
      <c r="EO346" s="17"/>
      <c r="EP346" s="17"/>
      <c r="EQ346" s="17"/>
      <c r="ER346" s="17"/>
      <c r="ES346" s="17"/>
      <c r="ET346" s="17"/>
      <c r="EU346" s="17"/>
      <c r="EV346" s="17"/>
      <c r="EW346" s="17"/>
      <c r="EX346" s="17"/>
      <c r="EY346" s="17"/>
      <c r="EZ346" s="102"/>
      <c r="FA346" s="102"/>
      <c r="FB346" s="17"/>
      <c r="FC346" s="17"/>
      <c r="FD346" s="17"/>
      <c r="FE346" s="17"/>
      <c r="FF346" s="17"/>
      <c r="FG346" s="17"/>
      <c r="FH346" s="17"/>
      <c r="FI346" s="17"/>
      <c r="FJ346" s="17"/>
      <c r="FK346" s="17"/>
      <c r="FL346" s="17"/>
      <c r="FM346" s="17"/>
      <c r="FN346" s="17"/>
      <c r="FO346" s="17"/>
      <c r="FP346" s="17"/>
      <c r="FQ346" s="17"/>
      <c r="FR346" s="17"/>
      <c r="FS346" s="17"/>
      <c r="FT346" s="17"/>
      <c r="FU346" s="17"/>
      <c r="FV346" s="17"/>
      <c r="FW346" s="17"/>
      <c r="FX346" s="17"/>
      <c r="FY346" s="17"/>
      <c r="FZ346" s="17"/>
      <c r="GA346" s="17"/>
      <c r="GB346" s="17"/>
      <c r="GC346" s="17"/>
      <c r="GD346" s="17"/>
      <c r="GE346" s="17"/>
      <c r="GF346" s="17"/>
      <c r="GG346" s="17"/>
      <c r="GH346" s="17"/>
      <c r="GI346" s="17"/>
      <c r="GJ346" s="17"/>
      <c r="GK346" s="17"/>
      <c r="GL346" s="17"/>
      <c r="GM346" s="17"/>
      <c r="GN346" s="17"/>
      <c r="GO346" s="17"/>
      <c r="GP346" s="17"/>
      <c r="GQ346" s="17"/>
      <c r="GR346" s="17"/>
      <c r="GS346" s="17"/>
      <c r="GT346" s="17"/>
      <c r="GU346" s="17"/>
      <c r="GV346" s="17"/>
      <c r="GW346" s="17"/>
      <c r="GX346" s="17"/>
      <c r="GY346" s="17"/>
      <c r="GZ346" s="102"/>
    </row>
    <row r="347" spans="1:208" ht="12.75" customHeight="1">
      <c r="A347" s="102"/>
      <c r="B347" s="20"/>
      <c r="C347" s="20"/>
      <c r="D347" s="20"/>
      <c r="E347" s="20"/>
      <c r="F347" s="20"/>
      <c r="G347" s="20"/>
      <c r="H347" s="20"/>
      <c r="I347" s="20"/>
      <c r="J347" s="20"/>
      <c r="K347" s="20"/>
      <c r="L347" s="20"/>
      <c r="M347" s="20"/>
      <c r="N347" s="20"/>
      <c r="O347" s="20"/>
      <c r="P347" s="20"/>
      <c r="Q347" s="20"/>
      <c r="R347" s="20"/>
      <c r="S347" s="20"/>
      <c r="T347" s="20"/>
      <c r="U347" s="20"/>
      <c r="V347" s="20"/>
      <c r="W347" s="20"/>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02"/>
      <c r="BA347" s="102"/>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02"/>
      <c r="DA347" s="102"/>
      <c r="DB347" s="20"/>
      <c r="DC347" s="20"/>
      <c r="DD347" s="20"/>
      <c r="DE347" s="20"/>
      <c r="DF347" s="20"/>
      <c r="DG347" s="20"/>
      <c r="DH347" s="20"/>
      <c r="DI347" s="20"/>
      <c r="DJ347" s="20"/>
      <c r="DK347" s="20"/>
      <c r="DL347" s="20"/>
      <c r="DM347" s="20"/>
      <c r="DN347" s="20"/>
      <c r="DO347" s="20"/>
      <c r="DP347" s="20"/>
      <c r="DQ347" s="20"/>
      <c r="DR347" s="20"/>
      <c r="DS347" s="20"/>
      <c r="DT347" s="20"/>
      <c r="DU347" s="20"/>
      <c r="DV347" s="20"/>
      <c r="DW347" s="20"/>
      <c r="DX347" s="17"/>
      <c r="DY347" s="17"/>
      <c r="DZ347" s="17"/>
      <c r="EA347" s="17"/>
      <c r="EB347" s="17"/>
      <c r="EC347" s="17"/>
      <c r="ED347" s="17"/>
      <c r="EE347" s="17"/>
      <c r="EF347" s="17"/>
      <c r="EG347" s="17"/>
      <c r="EH347" s="17"/>
      <c r="EI347" s="17"/>
      <c r="EJ347" s="17"/>
      <c r="EK347" s="17"/>
      <c r="EL347" s="17"/>
      <c r="EM347" s="17"/>
      <c r="EN347" s="17"/>
      <c r="EO347" s="17"/>
      <c r="EP347" s="17"/>
      <c r="EQ347" s="17"/>
      <c r="ER347" s="17"/>
      <c r="ES347" s="17"/>
      <c r="ET347" s="17"/>
      <c r="EU347" s="17"/>
      <c r="EV347" s="17"/>
      <c r="EW347" s="17"/>
      <c r="EX347" s="17"/>
      <c r="EY347" s="17"/>
      <c r="EZ347" s="102"/>
      <c r="FA347" s="102"/>
      <c r="FB347" s="17"/>
      <c r="FC347" s="17"/>
      <c r="FD347" s="17"/>
      <c r="FE347" s="17"/>
      <c r="FF347" s="17"/>
      <c r="FG347" s="17"/>
      <c r="FH347" s="17"/>
      <c r="FI347" s="17"/>
      <c r="FJ347" s="17"/>
      <c r="FK347" s="17"/>
      <c r="FL347" s="17"/>
      <c r="FM347" s="17"/>
      <c r="FN347" s="17"/>
      <c r="FO347" s="17"/>
      <c r="FP347" s="17"/>
      <c r="FQ347" s="17"/>
      <c r="FR347" s="17"/>
      <c r="FS347" s="17"/>
      <c r="FT347" s="17"/>
      <c r="FU347" s="17"/>
      <c r="FV347" s="17"/>
      <c r="FW347" s="17"/>
      <c r="FX347" s="17"/>
      <c r="FY347" s="17"/>
      <c r="FZ347" s="17"/>
      <c r="GA347" s="17"/>
      <c r="GB347" s="17"/>
      <c r="GC347" s="17"/>
      <c r="GD347" s="17"/>
      <c r="GE347" s="17"/>
      <c r="GF347" s="17"/>
      <c r="GG347" s="17"/>
      <c r="GH347" s="17"/>
      <c r="GI347" s="17"/>
      <c r="GJ347" s="17"/>
      <c r="GK347" s="17"/>
      <c r="GL347" s="17"/>
      <c r="GM347" s="17"/>
      <c r="GN347" s="17"/>
      <c r="GO347" s="17"/>
      <c r="GP347" s="17"/>
      <c r="GQ347" s="17"/>
      <c r="GR347" s="17"/>
      <c r="GS347" s="17"/>
      <c r="GT347" s="17"/>
      <c r="GU347" s="17"/>
      <c r="GV347" s="17"/>
      <c r="GW347" s="17"/>
      <c r="GX347" s="17"/>
      <c r="GY347" s="17"/>
      <c r="GZ347" s="102"/>
    </row>
    <row r="348" spans="1:208" ht="12.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2"/>
      <c r="AY348" s="102"/>
      <c r="AZ348" s="102"/>
      <c r="BA348" s="102"/>
      <c r="BB348" s="102"/>
      <c r="BC348" s="102"/>
      <c r="BD348" s="102"/>
      <c r="BE348" s="102"/>
      <c r="BF348" s="102"/>
      <c r="BG348" s="102"/>
      <c r="BH348" s="102"/>
      <c r="BI348" s="102"/>
      <c r="BJ348" s="102"/>
      <c r="BK348" s="102"/>
      <c r="BL348" s="102"/>
      <c r="BM348" s="102"/>
      <c r="BN348" s="102"/>
      <c r="BO348" s="102"/>
      <c r="BP348" s="102"/>
      <c r="BQ348" s="102"/>
      <c r="BR348" s="102"/>
      <c r="BS348" s="102"/>
      <c r="BT348" s="102"/>
      <c r="BU348" s="102"/>
      <c r="BV348" s="102"/>
      <c r="BW348" s="102"/>
      <c r="BX348" s="102"/>
      <c r="BY348" s="102"/>
      <c r="BZ348" s="102"/>
      <c r="CA348" s="102"/>
      <c r="CB348" s="102"/>
      <c r="CC348" s="102"/>
      <c r="CD348" s="102"/>
      <c r="CE348" s="102"/>
      <c r="CF348" s="102"/>
      <c r="CG348" s="102"/>
      <c r="CH348" s="102"/>
      <c r="CI348" s="102"/>
      <c r="CJ348" s="102"/>
      <c r="CK348" s="102"/>
      <c r="CL348" s="102"/>
      <c r="CM348" s="102"/>
      <c r="CN348" s="102"/>
      <c r="CO348" s="102"/>
      <c r="CP348" s="102"/>
      <c r="CQ348" s="102"/>
      <c r="CR348" s="102"/>
      <c r="CS348" s="102"/>
      <c r="CT348" s="102"/>
      <c r="CU348" s="102"/>
      <c r="CV348" s="102"/>
      <c r="CW348" s="102"/>
      <c r="CX348" s="102"/>
      <c r="CY348" s="102"/>
      <c r="CZ348" s="102"/>
      <c r="DA348" s="102"/>
      <c r="DB348" s="102"/>
      <c r="DC348" s="102"/>
      <c r="DD348" s="102"/>
      <c r="DE348" s="102"/>
      <c r="DF348" s="102"/>
      <c r="DG348" s="102"/>
      <c r="DH348" s="102"/>
      <c r="DI348" s="102"/>
      <c r="DJ348" s="102"/>
      <c r="DK348" s="102"/>
      <c r="DL348" s="102"/>
      <c r="DM348" s="102"/>
      <c r="DN348" s="102"/>
      <c r="DO348" s="102"/>
      <c r="DP348" s="102"/>
      <c r="DQ348" s="102"/>
      <c r="DR348" s="102"/>
      <c r="DS348" s="102"/>
      <c r="DT348" s="102"/>
      <c r="DU348" s="102"/>
      <c r="DV348" s="102"/>
      <c r="DW348" s="102"/>
      <c r="DX348" s="102"/>
      <c r="DY348" s="102"/>
      <c r="DZ348" s="102"/>
      <c r="EA348" s="102"/>
      <c r="EB348" s="102"/>
      <c r="EC348" s="102"/>
      <c r="ED348" s="102"/>
      <c r="EE348" s="102"/>
      <c r="EF348" s="102"/>
      <c r="EG348" s="102"/>
      <c r="EH348" s="102"/>
      <c r="EI348" s="102"/>
      <c r="EJ348" s="102"/>
      <c r="EK348" s="102"/>
      <c r="EL348" s="102"/>
      <c r="EM348" s="102"/>
      <c r="EN348" s="102"/>
      <c r="EO348" s="102"/>
      <c r="EP348" s="102"/>
      <c r="EQ348" s="102"/>
      <c r="ER348" s="102"/>
      <c r="ES348" s="102"/>
      <c r="ET348" s="102"/>
      <c r="EU348" s="102"/>
      <c r="EV348" s="102"/>
      <c r="EW348" s="102"/>
      <c r="EX348" s="102"/>
      <c r="EY348" s="102"/>
      <c r="EZ348" s="102"/>
      <c r="FA348" s="102"/>
      <c r="FB348" s="102"/>
      <c r="FC348" s="102"/>
      <c r="FD348" s="102"/>
      <c r="FE348" s="102"/>
      <c r="FF348" s="102"/>
      <c r="FG348" s="102"/>
      <c r="FH348" s="102"/>
      <c r="FI348" s="102"/>
      <c r="FJ348" s="102"/>
      <c r="FK348" s="102"/>
      <c r="FL348" s="102"/>
      <c r="FM348" s="102"/>
      <c r="FN348" s="102"/>
      <c r="FO348" s="102"/>
      <c r="FP348" s="102"/>
      <c r="FQ348" s="102"/>
      <c r="FR348" s="102"/>
      <c r="FS348" s="102"/>
      <c r="FT348" s="102"/>
      <c r="FU348" s="102"/>
      <c r="FV348" s="102"/>
      <c r="FW348" s="102"/>
      <c r="FX348" s="102"/>
      <c r="FY348" s="102"/>
      <c r="FZ348" s="102"/>
      <c r="GA348" s="102"/>
      <c r="GB348" s="102"/>
      <c r="GC348" s="102"/>
      <c r="GD348" s="102"/>
      <c r="GE348" s="102"/>
      <c r="GF348" s="102"/>
      <c r="GG348" s="102"/>
      <c r="GH348" s="102"/>
      <c r="GI348" s="102"/>
      <c r="GJ348" s="102"/>
      <c r="GK348" s="102"/>
      <c r="GL348" s="102"/>
      <c r="GM348" s="102"/>
      <c r="GN348" s="102"/>
      <c r="GO348" s="102"/>
      <c r="GP348" s="102"/>
      <c r="GQ348" s="102"/>
      <c r="GR348" s="102"/>
      <c r="GS348" s="102"/>
      <c r="GT348" s="102"/>
      <c r="GU348" s="102"/>
      <c r="GV348" s="102"/>
      <c r="GW348" s="102"/>
      <c r="GX348" s="102"/>
      <c r="GY348" s="102"/>
      <c r="GZ348" s="102"/>
    </row>
    <row r="349" spans="1:208" ht="12.75" customHeight="1">
      <c r="A349" s="102"/>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02"/>
      <c r="BA349" s="102"/>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02"/>
      <c r="DA349" s="102"/>
      <c r="DB349" s="17"/>
      <c r="DC349" s="17"/>
      <c r="DD349" s="17"/>
      <c r="DE349" s="17"/>
      <c r="DF349" s="17"/>
      <c r="DG349" s="17"/>
      <c r="DH349" s="17"/>
      <c r="DI349" s="17"/>
      <c r="DJ349" s="17"/>
      <c r="DK349" s="17"/>
      <c r="DL349" s="17"/>
      <c r="DM349" s="17"/>
      <c r="DN349" s="17"/>
      <c r="DO349" s="17"/>
      <c r="DP349" s="17"/>
      <c r="DQ349" s="17"/>
      <c r="DR349" s="17"/>
      <c r="DS349" s="17"/>
      <c r="DT349" s="17"/>
      <c r="DU349" s="17"/>
      <c r="DV349" s="17"/>
      <c r="DW349" s="17"/>
      <c r="DX349" s="17"/>
      <c r="DY349" s="17"/>
      <c r="DZ349" s="17"/>
      <c r="EA349" s="17"/>
      <c r="EB349" s="17"/>
      <c r="EC349" s="17"/>
      <c r="ED349" s="17"/>
      <c r="EE349" s="17"/>
      <c r="EF349" s="17"/>
      <c r="EG349" s="17"/>
      <c r="EH349" s="17"/>
      <c r="EI349" s="17"/>
      <c r="EJ349" s="17"/>
      <c r="EK349" s="17"/>
      <c r="EL349" s="17"/>
      <c r="EM349" s="17"/>
      <c r="EN349" s="17"/>
      <c r="EO349" s="17"/>
      <c r="EP349" s="17"/>
      <c r="EQ349" s="17"/>
      <c r="ER349" s="17"/>
      <c r="ES349" s="17"/>
      <c r="ET349" s="17"/>
      <c r="EU349" s="17"/>
      <c r="EV349" s="17"/>
      <c r="EW349" s="17"/>
      <c r="EX349" s="17"/>
      <c r="EY349" s="17"/>
      <c r="EZ349" s="102"/>
      <c r="FA349" s="102"/>
      <c r="FB349" s="17"/>
      <c r="FC349" s="17"/>
      <c r="FD349" s="17"/>
      <c r="FE349" s="17"/>
      <c r="FF349" s="17"/>
      <c r="FG349" s="17"/>
      <c r="FH349" s="17"/>
      <c r="FI349" s="17"/>
      <c r="FJ349" s="17"/>
      <c r="FK349" s="17"/>
      <c r="FL349" s="17"/>
      <c r="FM349" s="17"/>
      <c r="FN349" s="17"/>
      <c r="FO349" s="17"/>
      <c r="FP349" s="17"/>
      <c r="FQ349" s="17"/>
      <c r="FR349" s="17"/>
      <c r="FS349" s="17"/>
      <c r="FT349" s="17"/>
      <c r="FU349" s="17"/>
      <c r="FV349" s="17"/>
      <c r="FW349" s="17"/>
      <c r="FX349" s="17"/>
      <c r="FY349" s="17"/>
      <c r="FZ349" s="17"/>
      <c r="GA349" s="17"/>
      <c r="GB349" s="17"/>
      <c r="GC349" s="17"/>
      <c r="GD349" s="17"/>
      <c r="GE349" s="17"/>
      <c r="GF349" s="17"/>
      <c r="GG349" s="17"/>
      <c r="GH349" s="17"/>
      <c r="GI349" s="17"/>
      <c r="GJ349" s="17"/>
      <c r="GK349" s="17"/>
      <c r="GL349" s="17"/>
      <c r="GM349" s="17"/>
      <c r="GN349" s="17"/>
      <c r="GO349" s="17"/>
      <c r="GP349" s="17"/>
      <c r="GQ349" s="17"/>
      <c r="GR349" s="17"/>
      <c r="GS349" s="17"/>
      <c r="GT349" s="17"/>
      <c r="GU349" s="17"/>
      <c r="GV349" s="17"/>
      <c r="GW349" s="17"/>
      <c r="GX349" s="17"/>
      <c r="GY349" s="17"/>
      <c r="GZ349" s="102"/>
    </row>
    <row r="350" spans="1:208" ht="12.75" customHeight="1">
      <c r="A350" s="102"/>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02"/>
      <c r="BA350" s="102"/>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02"/>
      <c r="DA350" s="102"/>
      <c r="DB350" s="17"/>
      <c r="DC350" s="17"/>
      <c r="DD350" s="17"/>
      <c r="DE350" s="17"/>
      <c r="DF350" s="17"/>
      <c r="DG350" s="17"/>
      <c r="DH350" s="17"/>
      <c r="DI350" s="17"/>
      <c r="DJ350" s="17"/>
      <c r="DK350" s="17"/>
      <c r="DL350" s="17"/>
      <c r="DM350" s="17"/>
      <c r="DN350" s="17"/>
      <c r="DO350" s="17"/>
      <c r="DP350" s="17"/>
      <c r="DQ350" s="17"/>
      <c r="DR350" s="17"/>
      <c r="DS350" s="17"/>
      <c r="DT350" s="17"/>
      <c r="DU350" s="17"/>
      <c r="DV350" s="17"/>
      <c r="DW350" s="17"/>
      <c r="DX350" s="17"/>
      <c r="DY350" s="17"/>
      <c r="DZ350" s="17"/>
      <c r="EA350" s="17"/>
      <c r="EB350" s="17"/>
      <c r="EC350" s="17"/>
      <c r="ED350" s="17"/>
      <c r="EE350" s="17"/>
      <c r="EF350" s="17"/>
      <c r="EG350" s="17"/>
      <c r="EH350" s="17"/>
      <c r="EI350" s="17"/>
      <c r="EJ350" s="17"/>
      <c r="EK350" s="17"/>
      <c r="EL350" s="17"/>
      <c r="EM350" s="17"/>
      <c r="EN350" s="17"/>
      <c r="EO350" s="17"/>
      <c r="EP350" s="17"/>
      <c r="EQ350" s="17"/>
      <c r="ER350" s="17"/>
      <c r="ES350" s="17"/>
      <c r="ET350" s="17"/>
      <c r="EU350" s="17"/>
      <c r="EV350" s="17"/>
      <c r="EW350" s="17"/>
      <c r="EX350" s="17"/>
      <c r="EY350" s="17"/>
      <c r="EZ350" s="102"/>
      <c r="FA350" s="102"/>
      <c r="FB350" s="17"/>
      <c r="FC350" s="17"/>
      <c r="FD350" s="17"/>
      <c r="FE350" s="17"/>
      <c r="FF350" s="17"/>
      <c r="FG350" s="17"/>
      <c r="FH350" s="17"/>
      <c r="FI350" s="17"/>
      <c r="FJ350" s="17"/>
      <c r="FK350" s="17"/>
      <c r="FL350" s="17"/>
      <c r="FM350" s="17"/>
      <c r="FN350" s="17"/>
      <c r="FO350" s="17"/>
      <c r="FP350" s="17"/>
      <c r="FQ350" s="17"/>
      <c r="FR350" s="17"/>
      <c r="FS350" s="17"/>
      <c r="FT350" s="17"/>
      <c r="FU350" s="17"/>
      <c r="FV350" s="17"/>
      <c r="FW350" s="17"/>
      <c r="FX350" s="17"/>
      <c r="FY350" s="17"/>
      <c r="FZ350" s="17"/>
      <c r="GA350" s="17"/>
      <c r="GB350" s="17"/>
      <c r="GC350" s="17"/>
      <c r="GD350" s="17"/>
      <c r="GE350" s="17"/>
      <c r="GF350" s="17"/>
      <c r="GG350" s="17"/>
      <c r="GH350" s="17"/>
      <c r="GI350" s="17"/>
      <c r="GJ350" s="17"/>
      <c r="GK350" s="17"/>
      <c r="GL350" s="17"/>
      <c r="GM350" s="17"/>
      <c r="GN350" s="17"/>
      <c r="GO350" s="17"/>
      <c r="GP350" s="17"/>
      <c r="GQ350" s="17"/>
      <c r="GR350" s="17"/>
      <c r="GS350" s="17"/>
      <c r="GT350" s="17"/>
      <c r="GU350" s="17"/>
      <c r="GV350" s="17"/>
      <c r="GW350" s="17"/>
      <c r="GX350" s="17"/>
      <c r="GY350" s="17"/>
      <c r="GZ350" s="102"/>
    </row>
    <row r="351" spans="1:208" ht="12.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8"/>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8"/>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c r="EA351" s="102"/>
      <c r="EB351" s="102"/>
      <c r="EC351" s="102"/>
      <c r="ED351" s="102"/>
      <c r="EE351" s="102"/>
      <c r="EF351" s="102"/>
      <c r="EG351" s="102"/>
      <c r="EH351" s="102"/>
      <c r="EI351" s="102"/>
      <c r="EJ351" s="102"/>
      <c r="EK351" s="102"/>
      <c r="EL351" s="102"/>
      <c r="EM351" s="102"/>
      <c r="EN351" s="102"/>
      <c r="EO351" s="102"/>
      <c r="EP351" s="102"/>
      <c r="EQ351" s="102"/>
      <c r="ER351" s="102"/>
      <c r="ES351" s="102"/>
      <c r="ET351" s="102"/>
      <c r="EU351" s="102"/>
      <c r="EV351" s="102"/>
      <c r="EW351" s="102"/>
      <c r="EX351" s="102"/>
      <c r="EY351" s="18"/>
      <c r="EZ351" s="102"/>
      <c r="FA351" s="102"/>
      <c r="FB351" s="102"/>
      <c r="FC351" s="102"/>
      <c r="FD351" s="102"/>
      <c r="FE351" s="102"/>
      <c r="FF351" s="102"/>
      <c r="FG351" s="102"/>
      <c r="FH351" s="102"/>
      <c r="FI351" s="102"/>
      <c r="FJ351" s="102"/>
      <c r="FK351" s="102"/>
      <c r="FL351" s="102"/>
      <c r="FM351" s="102"/>
      <c r="FN351" s="102"/>
      <c r="FO351" s="102"/>
      <c r="FP351" s="102"/>
      <c r="FQ351" s="102"/>
      <c r="FR351" s="102"/>
      <c r="FS351" s="102"/>
      <c r="FT351" s="102"/>
      <c r="FU351" s="102"/>
      <c r="FV351" s="102"/>
      <c r="FW351" s="102"/>
      <c r="FX351" s="102"/>
      <c r="FY351" s="102"/>
      <c r="FZ351" s="102"/>
      <c r="GA351" s="102"/>
      <c r="GB351" s="102"/>
      <c r="GC351" s="102"/>
      <c r="GD351" s="102"/>
      <c r="GE351" s="102"/>
      <c r="GF351" s="102"/>
      <c r="GG351" s="102"/>
      <c r="GH351" s="102"/>
      <c r="GI351" s="102"/>
      <c r="GJ351" s="102"/>
      <c r="GK351" s="102"/>
      <c r="GL351" s="102"/>
      <c r="GM351" s="102"/>
      <c r="GN351" s="102"/>
      <c r="GO351" s="102"/>
      <c r="GP351" s="102"/>
      <c r="GQ351" s="102"/>
      <c r="GR351" s="102"/>
      <c r="GS351" s="102"/>
      <c r="GT351" s="102"/>
      <c r="GU351" s="102"/>
      <c r="GV351" s="102"/>
      <c r="GW351" s="102"/>
      <c r="GX351" s="102"/>
      <c r="GY351" s="18"/>
      <c r="GZ351" s="102"/>
    </row>
    <row r="352" spans="1:208" ht="12.75" customHeight="1">
      <c r="A352" s="102"/>
      <c r="B352" s="20"/>
      <c r="C352" s="20"/>
      <c r="D352" s="20"/>
      <c r="E352" s="20"/>
      <c r="F352" s="20"/>
      <c r="G352" s="20"/>
      <c r="H352" s="20"/>
      <c r="I352" s="20"/>
      <c r="J352" s="20"/>
      <c r="K352" s="20"/>
      <c r="L352" s="20"/>
      <c r="M352" s="20"/>
      <c r="N352" s="20"/>
      <c r="O352" s="20"/>
      <c r="P352" s="20"/>
      <c r="Q352" s="20"/>
      <c r="R352" s="20"/>
      <c r="S352" s="20"/>
      <c r="T352" s="20"/>
      <c r="U352" s="20"/>
      <c r="V352" s="20"/>
      <c r="W352" s="20"/>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02"/>
      <c r="BA352" s="102"/>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c r="CU352" s="18"/>
      <c r="CV352" s="18"/>
      <c r="CW352" s="18"/>
      <c r="CX352" s="18"/>
      <c r="CY352" s="18"/>
      <c r="CZ352" s="102"/>
      <c r="DA352" s="102"/>
      <c r="DB352" s="20"/>
      <c r="DC352" s="20"/>
      <c r="DD352" s="20"/>
      <c r="DE352" s="20"/>
      <c r="DF352" s="20"/>
      <c r="DG352" s="20"/>
      <c r="DH352" s="20"/>
      <c r="DI352" s="20"/>
      <c r="DJ352" s="20"/>
      <c r="DK352" s="20"/>
      <c r="DL352" s="20"/>
      <c r="DM352" s="20"/>
      <c r="DN352" s="20"/>
      <c r="DO352" s="20"/>
      <c r="DP352" s="20"/>
      <c r="DQ352" s="20"/>
      <c r="DR352" s="20"/>
      <c r="DS352" s="20"/>
      <c r="DT352" s="20"/>
      <c r="DU352" s="20"/>
      <c r="DV352" s="20"/>
      <c r="DW352" s="20"/>
      <c r="DX352" s="17"/>
      <c r="DY352" s="17"/>
      <c r="DZ352" s="17"/>
      <c r="EA352" s="17"/>
      <c r="EB352" s="17"/>
      <c r="EC352" s="17"/>
      <c r="ED352" s="17"/>
      <c r="EE352" s="17"/>
      <c r="EF352" s="17"/>
      <c r="EG352" s="17"/>
      <c r="EH352" s="17"/>
      <c r="EI352" s="17"/>
      <c r="EJ352" s="17"/>
      <c r="EK352" s="17"/>
      <c r="EL352" s="17"/>
      <c r="EM352" s="17"/>
      <c r="EN352" s="17"/>
      <c r="EO352" s="17"/>
      <c r="EP352" s="17"/>
      <c r="EQ352" s="17"/>
      <c r="ER352" s="17"/>
      <c r="ES352" s="17"/>
      <c r="ET352" s="17"/>
      <c r="EU352" s="17"/>
      <c r="EV352" s="17"/>
      <c r="EW352" s="17"/>
      <c r="EX352" s="17"/>
      <c r="EY352" s="17"/>
      <c r="EZ352" s="102"/>
      <c r="FA352" s="102"/>
      <c r="FB352" s="18"/>
      <c r="FC352" s="18"/>
      <c r="FD352" s="18"/>
      <c r="FE352" s="18"/>
      <c r="FF352" s="18"/>
      <c r="FG352" s="18"/>
      <c r="FH352" s="18"/>
      <c r="FI352" s="18"/>
      <c r="FJ352" s="18"/>
      <c r="FK352" s="18"/>
      <c r="FL352" s="18"/>
      <c r="FM352" s="18"/>
      <c r="FN352" s="18"/>
      <c r="FO352" s="18"/>
      <c r="FP352" s="18"/>
      <c r="FQ352" s="18"/>
      <c r="FR352" s="18"/>
      <c r="FS352" s="18"/>
      <c r="FT352" s="18"/>
      <c r="FU352" s="18"/>
      <c r="FV352" s="18"/>
      <c r="FW352" s="18"/>
      <c r="FX352" s="18"/>
      <c r="FY352" s="18"/>
      <c r="FZ352" s="18"/>
      <c r="GA352" s="18"/>
      <c r="GB352" s="18"/>
      <c r="GC352" s="18"/>
      <c r="GD352" s="18"/>
      <c r="GE352" s="18"/>
      <c r="GF352" s="18"/>
      <c r="GG352" s="18"/>
      <c r="GH352" s="18"/>
      <c r="GI352" s="18"/>
      <c r="GJ352" s="18"/>
      <c r="GK352" s="18"/>
      <c r="GL352" s="18"/>
      <c r="GM352" s="18"/>
      <c r="GN352" s="18"/>
      <c r="GO352" s="18"/>
      <c r="GP352" s="18"/>
      <c r="GQ352" s="18"/>
      <c r="GR352" s="18"/>
      <c r="GS352" s="18"/>
      <c r="GT352" s="18"/>
      <c r="GU352" s="18"/>
      <c r="GV352" s="18"/>
      <c r="GW352" s="18"/>
      <c r="GX352" s="18"/>
      <c r="GY352" s="18"/>
      <c r="GZ352" s="102"/>
    </row>
    <row r="353" spans="1:208" ht="12.75" customHeight="1">
      <c r="A353" s="102"/>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02"/>
      <c r="BA353" s="102"/>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02"/>
      <c r="DA353" s="102"/>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02"/>
      <c r="FA353" s="102"/>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c r="GN353" s="17"/>
      <c r="GO353" s="17"/>
      <c r="GP353" s="17"/>
      <c r="GQ353" s="17"/>
      <c r="GR353" s="17"/>
      <c r="GS353" s="17"/>
      <c r="GT353" s="17"/>
      <c r="GU353" s="17"/>
      <c r="GV353" s="17"/>
      <c r="GW353" s="17"/>
      <c r="GX353" s="17"/>
      <c r="GY353" s="17"/>
      <c r="GZ353" s="102"/>
    </row>
    <row r="354" spans="1:208" ht="12.75" customHeight="1">
      <c r="A354" s="102"/>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02"/>
      <c r="BA354" s="102"/>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02"/>
      <c r="DA354" s="102"/>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02"/>
      <c r="FA354" s="102"/>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c r="GN354" s="17"/>
      <c r="GO354" s="17"/>
      <c r="GP354" s="17"/>
      <c r="GQ354" s="17"/>
      <c r="GR354" s="17"/>
      <c r="GS354" s="17"/>
      <c r="GT354" s="17"/>
      <c r="GU354" s="17"/>
      <c r="GV354" s="17"/>
      <c r="GW354" s="17"/>
      <c r="GX354" s="17"/>
      <c r="GY354" s="17"/>
      <c r="GZ354" s="102"/>
    </row>
    <row r="355" spans="1:208" ht="12.75" customHeight="1">
      <c r="A355" s="102"/>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28"/>
      <c r="AT355" s="128"/>
      <c r="AU355" s="128"/>
      <c r="AV355" s="128"/>
      <c r="AW355" s="128"/>
      <c r="AX355" s="128"/>
      <c r="AY355" s="128"/>
      <c r="AZ355" s="102"/>
      <c r="BA355" s="102"/>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02"/>
      <c r="DA355" s="102"/>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c r="EB355" s="17"/>
      <c r="EC355" s="17"/>
      <c r="ED355" s="17"/>
      <c r="EE355" s="17"/>
      <c r="EF355" s="17"/>
      <c r="EG355" s="17"/>
      <c r="EH355" s="17"/>
      <c r="EI355" s="17"/>
      <c r="EJ355" s="17"/>
      <c r="EK355" s="17"/>
      <c r="EL355" s="17"/>
      <c r="EM355" s="17"/>
      <c r="EN355" s="17"/>
      <c r="EO355" s="17"/>
      <c r="EP355" s="17"/>
      <c r="EQ355" s="17"/>
      <c r="ER355" s="17"/>
      <c r="ES355" s="128"/>
      <c r="ET355" s="128"/>
      <c r="EU355" s="128"/>
      <c r="EV355" s="128"/>
      <c r="EW355" s="128"/>
      <c r="EX355" s="128"/>
      <c r="EY355" s="128"/>
      <c r="EZ355" s="102"/>
      <c r="FA355" s="102"/>
      <c r="FB355" s="17"/>
      <c r="FC355" s="17"/>
      <c r="FD355" s="17"/>
      <c r="FE355" s="17"/>
      <c r="FF355" s="17"/>
      <c r="FG355" s="17"/>
      <c r="FH355" s="17"/>
      <c r="FI355" s="17"/>
      <c r="FJ355" s="17"/>
      <c r="FK355" s="17"/>
      <c r="FL355" s="17"/>
      <c r="FM355" s="17"/>
      <c r="FN355" s="17"/>
      <c r="FO355" s="17"/>
      <c r="FP355" s="17"/>
      <c r="FQ355" s="17"/>
      <c r="FR355" s="17"/>
      <c r="FS355" s="17"/>
      <c r="FT355" s="17"/>
      <c r="FU355" s="17"/>
      <c r="FV355" s="17"/>
      <c r="FW355" s="17"/>
      <c r="FX355" s="17"/>
      <c r="FY355" s="17"/>
      <c r="FZ355" s="17"/>
      <c r="GA355" s="17"/>
      <c r="GB355" s="17"/>
      <c r="GC355" s="17"/>
      <c r="GD355" s="17"/>
      <c r="GE355" s="17"/>
      <c r="GF355" s="17"/>
      <c r="GG355" s="17"/>
      <c r="GH355" s="17"/>
      <c r="GI355" s="17"/>
      <c r="GJ355" s="17"/>
      <c r="GK355" s="17"/>
      <c r="GL355" s="17"/>
      <c r="GM355" s="17"/>
      <c r="GN355" s="17"/>
      <c r="GO355" s="17"/>
      <c r="GP355" s="17"/>
      <c r="GQ355" s="17"/>
      <c r="GR355" s="17"/>
      <c r="GS355" s="17"/>
      <c r="GT355" s="17"/>
      <c r="GU355" s="17"/>
      <c r="GV355" s="17"/>
      <c r="GW355" s="17"/>
      <c r="GX355" s="17"/>
      <c r="GY355" s="17"/>
      <c r="GZ355" s="102"/>
    </row>
    <row r="356" spans="1:208" ht="12.75" customHeight="1">
      <c r="A356" s="102"/>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28"/>
      <c r="AM356" s="128"/>
      <c r="AN356" s="128"/>
      <c r="AO356" s="128"/>
      <c r="AP356" s="128"/>
      <c r="AQ356" s="128"/>
      <c r="AR356" s="128"/>
      <c r="AS356" s="17"/>
      <c r="AT356" s="17"/>
      <c r="AU356" s="17"/>
      <c r="AV356" s="17"/>
      <c r="AW356" s="17"/>
      <c r="AX356" s="17"/>
      <c r="AY356" s="17"/>
      <c r="AZ356" s="102"/>
      <c r="BA356" s="102"/>
      <c r="BB356" s="17"/>
      <c r="BC356" s="17"/>
      <c r="BD356" s="17"/>
      <c r="BE356" s="17"/>
      <c r="BF356" s="17"/>
      <c r="BG356" s="17"/>
      <c r="BH356" s="17"/>
      <c r="BI356" s="17"/>
      <c r="BJ356" s="128"/>
      <c r="BK356" s="128"/>
      <c r="BL356" s="128"/>
      <c r="BM356" s="128"/>
      <c r="BN356" s="128"/>
      <c r="BO356" s="128"/>
      <c r="BP356" s="128"/>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02"/>
      <c r="DA356" s="102"/>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28"/>
      <c r="EM356" s="128"/>
      <c r="EN356" s="128"/>
      <c r="EO356" s="128"/>
      <c r="EP356" s="128"/>
      <c r="EQ356" s="128"/>
      <c r="ER356" s="128"/>
      <c r="ES356" s="17"/>
      <c r="ET356" s="17"/>
      <c r="EU356" s="17"/>
      <c r="EV356" s="17"/>
      <c r="EW356" s="17"/>
      <c r="EX356" s="17"/>
      <c r="EY356" s="17"/>
      <c r="EZ356" s="102"/>
      <c r="FA356" s="102"/>
      <c r="FB356" s="17"/>
      <c r="FC356" s="17"/>
      <c r="FD356" s="17"/>
      <c r="FE356" s="17"/>
      <c r="FF356" s="17"/>
      <c r="FG356" s="17"/>
      <c r="FH356" s="17"/>
      <c r="FI356" s="17"/>
      <c r="FJ356" s="128"/>
      <c r="FK356" s="128"/>
      <c r="FL356" s="128"/>
      <c r="FM356" s="128"/>
      <c r="FN356" s="128"/>
      <c r="FO356" s="128"/>
      <c r="FP356" s="128"/>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c r="GN356" s="17"/>
      <c r="GO356" s="17"/>
      <c r="GP356" s="17"/>
      <c r="GQ356" s="17"/>
      <c r="GR356" s="17"/>
      <c r="GS356" s="17"/>
      <c r="GT356" s="17"/>
      <c r="GU356" s="17"/>
      <c r="GV356" s="17"/>
      <c r="GW356" s="17"/>
      <c r="GX356" s="17"/>
      <c r="GY356" s="17"/>
      <c r="GZ356" s="102"/>
    </row>
    <row r="357" spans="1:208" ht="12.75" customHeight="1">
      <c r="A357" s="102"/>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02"/>
      <c r="BA357" s="102"/>
      <c r="BB357" s="128"/>
      <c r="BC357" s="128"/>
      <c r="BD357" s="128"/>
      <c r="BE357" s="128"/>
      <c r="BF357" s="128"/>
      <c r="BG357" s="128"/>
      <c r="BH357" s="128"/>
      <c r="BI357" s="128"/>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28"/>
      <c r="CF357" s="128"/>
      <c r="CG357" s="128"/>
      <c r="CH357" s="128"/>
      <c r="CI357" s="128"/>
      <c r="CJ357" s="128"/>
      <c r="CK357" s="128"/>
      <c r="CL357" s="17"/>
      <c r="CM357" s="17"/>
      <c r="CN357" s="17"/>
      <c r="CO357" s="17"/>
      <c r="CP357" s="17"/>
      <c r="CQ357" s="17"/>
      <c r="CR357" s="17"/>
      <c r="CS357" s="17"/>
      <c r="CT357" s="17"/>
      <c r="CU357" s="17"/>
      <c r="CV357" s="17"/>
      <c r="CW357" s="17"/>
      <c r="CX357" s="17"/>
      <c r="CY357" s="17"/>
      <c r="CZ357" s="102"/>
      <c r="DA357" s="102"/>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c r="EO357" s="17"/>
      <c r="EP357" s="17"/>
      <c r="EQ357" s="17"/>
      <c r="ER357" s="17"/>
      <c r="ES357" s="17"/>
      <c r="ET357" s="17"/>
      <c r="EU357" s="17"/>
      <c r="EV357" s="17"/>
      <c r="EW357" s="17"/>
      <c r="EX357" s="17"/>
      <c r="EY357" s="17"/>
      <c r="EZ357" s="102"/>
      <c r="FA357" s="102"/>
      <c r="FB357" s="128"/>
      <c r="FC357" s="128"/>
      <c r="FD357" s="128"/>
      <c r="FE357" s="128"/>
      <c r="FF357" s="128"/>
      <c r="FG357" s="128"/>
      <c r="FH357" s="128"/>
      <c r="FI357" s="128"/>
      <c r="FJ357" s="17"/>
      <c r="FK357" s="17"/>
      <c r="FL357" s="17"/>
      <c r="FM357" s="17"/>
      <c r="FN357" s="17"/>
      <c r="FO357" s="17"/>
      <c r="FP357" s="17"/>
      <c r="FQ357" s="17"/>
      <c r="FR357" s="17"/>
      <c r="FS357" s="17"/>
      <c r="FT357" s="17"/>
      <c r="FU357" s="17"/>
      <c r="FV357" s="17"/>
      <c r="FW357" s="17"/>
      <c r="FX357" s="17"/>
      <c r="FY357" s="17"/>
      <c r="FZ357" s="17"/>
      <c r="GA357" s="17"/>
      <c r="GB357" s="17"/>
      <c r="GC357" s="17"/>
      <c r="GD357" s="17"/>
      <c r="GE357" s="128"/>
      <c r="GF357" s="128"/>
      <c r="GG357" s="128"/>
      <c r="GH357" s="128"/>
      <c r="GI357" s="128"/>
      <c r="GJ357" s="128"/>
      <c r="GK357" s="128"/>
      <c r="GL357" s="17"/>
      <c r="GM357" s="17"/>
      <c r="GN357" s="17"/>
      <c r="GO357" s="17"/>
      <c r="GP357" s="17"/>
      <c r="GQ357" s="17"/>
      <c r="GR357" s="17"/>
      <c r="GS357" s="17"/>
      <c r="GT357" s="17"/>
      <c r="GU357" s="17"/>
      <c r="GV357" s="17"/>
      <c r="GW357" s="17"/>
      <c r="GX357" s="17"/>
      <c r="GY357" s="17"/>
      <c r="GZ357" s="102"/>
    </row>
    <row r="358" spans="1:208" ht="12.75" customHeight="1">
      <c r="A358" s="102"/>
      <c r="B358" s="20"/>
      <c r="C358" s="20"/>
      <c r="D358" s="20"/>
      <c r="E358" s="20"/>
      <c r="F358" s="20"/>
      <c r="G358" s="20"/>
      <c r="H358" s="20"/>
      <c r="I358" s="20"/>
      <c r="J358" s="20"/>
      <c r="K358" s="20"/>
      <c r="L358" s="20"/>
      <c r="M358" s="20"/>
      <c r="N358" s="20"/>
      <c r="O358" s="20"/>
      <c r="P358" s="20"/>
      <c r="Q358" s="20"/>
      <c r="R358" s="20"/>
      <c r="S358" s="20"/>
      <c r="T358" s="20"/>
      <c r="U358" s="20"/>
      <c r="V358" s="20"/>
      <c r="W358" s="20"/>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02"/>
      <c r="BA358" s="102"/>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02"/>
      <c r="DA358" s="102"/>
      <c r="DB358" s="20"/>
      <c r="DC358" s="20"/>
      <c r="DD358" s="20"/>
      <c r="DE358" s="20"/>
      <c r="DF358" s="20"/>
      <c r="DG358" s="20"/>
      <c r="DH358" s="20"/>
      <c r="DI358" s="20"/>
      <c r="DJ358" s="20"/>
      <c r="DK358" s="20"/>
      <c r="DL358" s="20"/>
      <c r="DM358" s="20"/>
      <c r="DN358" s="20"/>
      <c r="DO358" s="20"/>
      <c r="DP358" s="20"/>
      <c r="DQ358" s="20"/>
      <c r="DR358" s="20"/>
      <c r="DS358" s="20"/>
      <c r="DT358" s="20"/>
      <c r="DU358" s="20"/>
      <c r="DV358" s="20"/>
      <c r="DW358" s="20"/>
      <c r="DX358" s="17"/>
      <c r="DY358" s="17"/>
      <c r="DZ358" s="17"/>
      <c r="EA358" s="17"/>
      <c r="EB358" s="17"/>
      <c r="EC358" s="17"/>
      <c r="ED358" s="17"/>
      <c r="EE358" s="17"/>
      <c r="EF358" s="17"/>
      <c r="EG358" s="17"/>
      <c r="EH358" s="17"/>
      <c r="EI358" s="17"/>
      <c r="EJ358" s="17"/>
      <c r="EK358" s="17"/>
      <c r="EL358" s="17"/>
      <c r="EM358" s="17"/>
      <c r="EN358" s="17"/>
      <c r="EO358" s="17"/>
      <c r="EP358" s="17"/>
      <c r="EQ358" s="17"/>
      <c r="ER358" s="17"/>
      <c r="ES358" s="17"/>
      <c r="ET358" s="17"/>
      <c r="EU358" s="17"/>
      <c r="EV358" s="17"/>
      <c r="EW358" s="17"/>
      <c r="EX358" s="17"/>
      <c r="EY358" s="17"/>
      <c r="EZ358" s="102"/>
      <c r="FA358" s="102"/>
      <c r="FB358" s="17"/>
      <c r="FC358" s="17"/>
      <c r="FD358" s="17"/>
      <c r="FE358" s="17"/>
      <c r="FF358" s="17"/>
      <c r="FG358" s="17"/>
      <c r="FH358" s="17"/>
      <c r="FI358" s="17"/>
      <c r="FJ358" s="17"/>
      <c r="FK358" s="17"/>
      <c r="FL358" s="17"/>
      <c r="FM358" s="17"/>
      <c r="FN358" s="17"/>
      <c r="FO358" s="17"/>
      <c r="FP358" s="17"/>
      <c r="FQ358" s="17"/>
      <c r="FR358" s="17"/>
      <c r="FS358" s="17"/>
      <c r="FT358" s="17"/>
      <c r="FU358" s="17"/>
      <c r="FV358" s="17"/>
      <c r="FW358" s="17"/>
      <c r="FX358" s="17"/>
      <c r="FY358" s="17"/>
      <c r="FZ358" s="17"/>
      <c r="GA358" s="17"/>
      <c r="GB358" s="17"/>
      <c r="GC358" s="17"/>
      <c r="GD358" s="17"/>
      <c r="GE358" s="17"/>
      <c r="GF358" s="17"/>
      <c r="GG358" s="17"/>
      <c r="GH358" s="17"/>
      <c r="GI358" s="17"/>
      <c r="GJ358" s="17"/>
      <c r="GK358" s="17"/>
      <c r="GL358" s="17"/>
      <c r="GM358" s="17"/>
      <c r="GN358" s="17"/>
      <c r="GO358" s="17"/>
      <c r="GP358" s="17"/>
      <c r="GQ358" s="17"/>
      <c r="GR358" s="17"/>
      <c r="GS358" s="17"/>
      <c r="GT358" s="17"/>
      <c r="GU358" s="17"/>
      <c r="GV358" s="17"/>
      <c r="GW358" s="17"/>
      <c r="GX358" s="17"/>
      <c r="GY358" s="17"/>
      <c r="GZ358" s="102"/>
    </row>
    <row r="359" spans="1:208" ht="12.75" customHeight="1">
      <c r="A359" s="102"/>
      <c r="B359" s="20"/>
      <c r="C359" s="20"/>
      <c r="D359" s="20"/>
      <c r="E359" s="20"/>
      <c r="F359" s="20"/>
      <c r="G359" s="20"/>
      <c r="H359" s="20"/>
      <c r="I359" s="20"/>
      <c r="J359" s="20"/>
      <c r="K359" s="20"/>
      <c r="L359" s="20"/>
      <c r="M359" s="20"/>
      <c r="N359" s="20"/>
      <c r="O359" s="20"/>
      <c r="P359" s="20"/>
      <c r="Q359" s="20"/>
      <c r="R359" s="20"/>
      <c r="S359" s="20"/>
      <c r="T359" s="20"/>
      <c r="U359" s="20"/>
      <c r="V359" s="20"/>
      <c r="W359" s="20"/>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02"/>
      <c r="BA359" s="102"/>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02"/>
      <c r="DA359" s="102"/>
      <c r="DB359" s="20"/>
      <c r="DC359" s="20"/>
      <c r="DD359" s="20"/>
      <c r="DE359" s="20"/>
      <c r="DF359" s="20"/>
      <c r="DG359" s="20"/>
      <c r="DH359" s="20"/>
      <c r="DI359" s="20"/>
      <c r="DJ359" s="20"/>
      <c r="DK359" s="20"/>
      <c r="DL359" s="20"/>
      <c r="DM359" s="20"/>
      <c r="DN359" s="20"/>
      <c r="DO359" s="20"/>
      <c r="DP359" s="20"/>
      <c r="DQ359" s="20"/>
      <c r="DR359" s="20"/>
      <c r="DS359" s="20"/>
      <c r="DT359" s="20"/>
      <c r="DU359" s="20"/>
      <c r="DV359" s="20"/>
      <c r="DW359" s="20"/>
      <c r="DX359" s="17"/>
      <c r="DY359" s="17"/>
      <c r="DZ359" s="17"/>
      <c r="EA359" s="17"/>
      <c r="EB359" s="17"/>
      <c r="EC359" s="17"/>
      <c r="ED359" s="17"/>
      <c r="EE359" s="17"/>
      <c r="EF359" s="17"/>
      <c r="EG359" s="17"/>
      <c r="EH359" s="17"/>
      <c r="EI359" s="17"/>
      <c r="EJ359" s="17"/>
      <c r="EK359" s="17"/>
      <c r="EL359" s="17"/>
      <c r="EM359" s="17"/>
      <c r="EN359" s="17"/>
      <c r="EO359" s="17"/>
      <c r="EP359" s="17"/>
      <c r="EQ359" s="17"/>
      <c r="ER359" s="17"/>
      <c r="ES359" s="17"/>
      <c r="ET359" s="17"/>
      <c r="EU359" s="17"/>
      <c r="EV359" s="17"/>
      <c r="EW359" s="17"/>
      <c r="EX359" s="17"/>
      <c r="EY359" s="17"/>
      <c r="EZ359" s="102"/>
      <c r="FA359" s="102"/>
      <c r="FB359" s="17"/>
      <c r="FC359" s="17"/>
      <c r="FD359" s="17"/>
      <c r="FE359" s="17"/>
      <c r="FF359" s="17"/>
      <c r="FG359" s="17"/>
      <c r="FH359" s="17"/>
      <c r="FI359" s="17"/>
      <c r="FJ359" s="17"/>
      <c r="FK359" s="17"/>
      <c r="FL359" s="17"/>
      <c r="FM359" s="17"/>
      <c r="FN359" s="17"/>
      <c r="FO359" s="17"/>
      <c r="FP359" s="17"/>
      <c r="FQ359" s="17"/>
      <c r="FR359" s="17"/>
      <c r="FS359" s="17"/>
      <c r="FT359" s="17"/>
      <c r="FU359" s="17"/>
      <c r="FV359" s="17"/>
      <c r="FW359" s="17"/>
      <c r="FX359" s="17"/>
      <c r="FY359" s="17"/>
      <c r="FZ359" s="17"/>
      <c r="GA359" s="17"/>
      <c r="GB359" s="17"/>
      <c r="GC359" s="17"/>
      <c r="GD359" s="17"/>
      <c r="GE359" s="17"/>
      <c r="GF359" s="17"/>
      <c r="GG359" s="17"/>
      <c r="GH359" s="17"/>
      <c r="GI359" s="17"/>
      <c r="GJ359" s="17"/>
      <c r="GK359" s="17"/>
      <c r="GL359" s="17"/>
      <c r="GM359" s="17"/>
      <c r="GN359" s="17"/>
      <c r="GO359" s="17"/>
      <c r="GP359" s="17"/>
      <c r="GQ359" s="17"/>
      <c r="GR359" s="17"/>
      <c r="GS359" s="17"/>
      <c r="GT359" s="17"/>
      <c r="GU359" s="17"/>
      <c r="GV359" s="17"/>
      <c r="GW359" s="17"/>
      <c r="GX359" s="17"/>
      <c r="GY359" s="17"/>
      <c r="GZ359" s="102"/>
    </row>
    <row r="360" spans="1:208" ht="12.75" customHeight="1">
      <c r="A360" s="102"/>
      <c r="B360" s="20"/>
      <c r="C360" s="20"/>
      <c r="D360" s="20"/>
      <c r="E360" s="20"/>
      <c r="F360" s="20"/>
      <c r="G360" s="20"/>
      <c r="H360" s="20"/>
      <c r="I360" s="20"/>
      <c r="J360" s="20"/>
      <c r="K360" s="20"/>
      <c r="L360" s="20"/>
      <c r="M360" s="20"/>
      <c r="N360" s="20"/>
      <c r="O360" s="20"/>
      <c r="P360" s="20"/>
      <c r="Q360" s="20"/>
      <c r="R360" s="20"/>
      <c r="S360" s="20"/>
      <c r="T360" s="20"/>
      <c r="U360" s="20"/>
      <c r="V360" s="20"/>
      <c r="W360" s="20"/>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02"/>
      <c r="BA360" s="102"/>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02"/>
      <c r="DA360" s="102"/>
      <c r="DB360" s="20"/>
      <c r="DC360" s="20"/>
      <c r="DD360" s="20"/>
      <c r="DE360" s="20"/>
      <c r="DF360" s="20"/>
      <c r="DG360" s="20"/>
      <c r="DH360" s="20"/>
      <c r="DI360" s="20"/>
      <c r="DJ360" s="20"/>
      <c r="DK360" s="20"/>
      <c r="DL360" s="20"/>
      <c r="DM360" s="20"/>
      <c r="DN360" s="20"/>
      <c r="DO360" s="20"/>
      <c r="DP360" s="20"/>
      <c r="DQ360" s="20"/>
      <c r="DR360" s="20"/>
      <c r="DS360" s="20"/>
      <c r="DT360" s="20"/>
      <c r="DU360" s="20"/>
      <c r="DV360" s="20"/>
      <c r="DW360" s="20"/>
      <c r="DX360" s="17"/>
      <c r="DY360" s="17"/>
      <c r="DZ360" s="17"/>
      <c r="EA360" s="17"/>
      <c r="EB360" s="17"/>
      <c r="EC360" s="17"/>
      <c r="ED360" s="17"/>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02"/>
      <c r="FA360" s="102"/>
      <c r="FB360" s="17"/>
      <c r="FC360" s="17"/>
      <c r="FD360" s="17"/>
      <c r="FE360" s="17"/>
      <c r="FF360" s="17"/>
      <c r="FG360" s="17"/>
      <c r="FH360" s="17"/>
      <c r="FI360" s="17"/>
      <c r="FJ360" s="17"/>
      <c r="FK360" s="17"/>
      <c r="FL360" s="17"/>
      <c r="FM360" s="17"/>
      <c r="FN360" s="17"/>
      <c r="FO360" s="17"/>
      <c r="FP360" s="17"/>
      <c r="FQ360" s="17"/>
      <c r="FR360" s="17"/>
      <c r="FS360" s="17"/>
      <c r="FT360" s="17"/>
      <c r="FU360" s="17"/>
      <c r="FV360" s="17"/>
      <c r="FW360" s="17"/>
      <c r="FX360" s="17"/>
      <c r="FY360" s="17"/>
      <c r="FZ360" s="17"/>
      <c r="GA360" s="17"/>
      <c r="GB360" s="17"/>
      <c r="GC360" s="17"/>
      <c r="GD360" s="17"/>
      <c r="GE360" s="17"/>
      <c r="GF360" s="17"/>
      <c r="GG360" s="17"/>
      <c r="GH360" s="17"/>
      <c r="GI360" s="17"/>
      <c r="GJ360" s="17"/>
      <c r="GK360" s="17"/>
      <c r="GL360" s="17"/>
      <c r="GM360" s="17"/>
      <c r="GN360" s="17"/>
      <c r="GO360" s="17"/>
      <c r="GP360" s="17"/>
      <c r="GQ360" s="17"/>
      <c r="GR360" s="17"/>
      <c r="GS360" s="17"/>
      <c r="GT360" s="17"/>
      <c r="GU360" s="17"/>
      <c r="GV360" s="17"/>
      <c r="GW360" s="17"/>
      <c r="GX360" s="17"/>
      <c r="GY360" s="17"/>
      <c r="GZ360" s="102"/>
    </row>
    <row r="361" spans="1:208" ht="12.75" customHeight="1">
      <c r="A361" s="102"/>
      <c r="B361" s="20"/>
      <c r="C361" s="20"/>
      <c r="D361" s="20"/>
      <c r="E361" s="20"/>
      <c r="F361" s="20"/>
      <c r="G361" s="20"/>
      <c r="H361" s="20"/>
      <c r="I361" s="20"/>
      <c r="J361" s="20"/>
      <c r="K361" s="20"/>
      <c r="L361" s="20"/>
      <c r="M361" s="20"/>
      <c r="N361" s="20"/>
      <c r="O361" s="20"/>
      <c r="P361" s="20"/>
      <c r="Q361" s="20"/>
      <c r="R361" s="20"/>
      <c r="S361" s="20"/>
      <c r="T361" s="20"/>
      <c r="U361" s="20"/>
      <c r="V361" s="20"/>
      <c r="W361" s="20"/>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02"/>
      <c r="BA361" s="102"/>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02"/>
      <c r="DA361" s="102"/>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17"/>
      <c r="DY361" s="17"/>
      <c r="DZ361" s="17"/>
      <c r="EA361" s="17"/>
      <c r="EB361" s="17"/>
      <c r="EC361" s="17"/>
      <c r="ED361" s="17"/>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02"/>
      <c r="FA361" s="102"/>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c r="GN361" s="17"/>
      <c r="GO361" s="17"/>
      <c r="GP361" s="17"/>
      <c r="GQ361" s="17"/>
      <c r="GR361" s="17"/>
      <c r="GS361" s="17"/>
      <c r="GT361" s="17"/>
      <c r="GU361" s="17"/>
      <c r="GV361" s="17"/>
      <c r="GW361" s="17"/>
      <c r="GX361" s="17"/>
      <c r="GY361" s="17"/>
      <c r="GZ361" s="102"/>
    </row>
    <row r="362" spans="1:208" ht="12.75" customHeight="1">
      <c r="A362" s="102"/>
      <c r="B362" s="20"/>
      <c r="C362" s="20"/>
      <c r="D362" s="20"/>
      <c r="E362" s="20"/>
      <c r="F362" s="20"/>
      <c r="G362" s="20"/>
      <c r="H362" s="20"/>
      <c r="I362" s="20"/>
      <c r="J362" s="20"/>
      <c r="K362" s="20"/>
      <c r="L362" s="20"/>
      <c r="M362" s="20"/>
      <c r="N362" s="20"/>
      <c r="O362" s="20"/>
      <c r="P362" s="20"/>
      <c r="Q362" s="20"/>
      <c r="R362" s="20"/>
      <c r="S362" s="20"/>
      <c r="T362" s="20"/>
      <c r="U362" s="20"/>
      <c r="V362" s="20"/>
      <c r="W362" s="20"/>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02"/>
      <c r="BA362" s="102"/>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02"/>
      <c r="DA362" s="102"/>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17"/>
      <c r="DY362" s="17"/>
      <c r="DZ362" s="17"/>
      <c r="EA362" s="17"/>
      <c r="EB362" s="17"/>
      <c r="EC362" s="17"/>
      <c r="ED362" s="17"/>
      <c r="EE362" s="17"/>
      <c r="EF362" s="17"/>
      <c r="EG362" s="17"/>
      <c r="EH362" s="17"/>
      <c r="EI362" s="17"/>
      <c r="EJ362" s="17"/>
      <c r="EK362" s="17"/>
      <c r="EL362" s="17"/>
      <c r="EM362" s="17"/>
      <c r="EN362" s="17"/>
      <c r="EO362" s="17"/>
      <c r="EP362" s="17"/>
      <c r="EQ362" s="17"/>
      <c r="ER362" s="17"/>
      <c r="ES362" s="17"/>
      <c r="ET362" s="17"/>
      <c r="EU362" s="17"/>
      <c r="EV362" s="17"/>
      <c r="EW362" s="17"/>
      <c r="EX362" s="17"/>
      <c r="EY362" s="17"/>
      <c r="EZ362" s="102"/>
      <c r="FA362" s="102"/>
      <c r="FB362" s="17"/>
      <c r="FC362" s="17"/>
      <c r="FD362" s="17"/>
      <c r="FE362" s="17"/>
      <c r="FF362" s="17"/>
      <c r="FG362" s="17"/>
      <c r="FH362" s="17"/>
      <c r="FI362" s="17"/>
      <c r="FJ362" s="17"/>
      <c r="FK362" s="17"/>
      <c r="FL362" s="17"/>
      <c r="FM362" s="17"/>
      <c r="FN362" s="17"/>
      <c r="FO362" s="17"/>
      <c r="FP362" s="17"/>
      <c r="FQ362" s="17"/>
      <c r="FR362" s="17"/>
      <c r="FS362" s="17"/>
      <c r="FT362" s="17"/>
      <c r="FU362" s="17"/>
      <c r="FV362" s="17"/>
      <c r="FW362" s="17"/>
      <c r="FX362" s="17"/>
      <c r="FY362" s="17"/>
      <c r="FZ362" s="17"/>
      <c r="GA362" s="17"/>
      <c r="GB362" s="17"/>
      <c r="GC362" s="17"/>
      <c r="GD362" s="17"/>
      <c r="GE362" s="17"/>
      <c r="GF362" s="17"/>
      <c r="GG362" s="17"/>
      <c r="GH362" s="17"/>
      <c r="GI362" s="17"/>
      <c r="GJ362" s="17"/>
      <c r="GK362" s="17"/>
      <c r="GL362" s="17"/>
      <c r="GM362" s="17"/>
      <c r="GN362" s="17"/>
      <c r="GO362" s="17"/>
      <c r="GP362" s="17"/>
      <c r="GQ362" s="17"/>
      <c r="GR362" s="17"/>
      <c r="GS362" s="17"/>
      <c r="GT362" s="17"/>
      <c r="GU362" s="17"/>
      <c r="GV362" s="17"/>
      <c r="GW362" s="17"/>
      <c r="GX362" s="17"/>
      <c r="GY362" s="17"/>
      <c r="GZ362" s="102"/>
    </row>
    <row r="363" spans="1:208" ht="12.75" customHeight="1">
      <c r="A363" s="102"/>
      <c r="B363" s="20"/>
      <c r="C363" s="20"/>
      <c r="D363" s="20"/>
      <c r="E363" s="20"/>
      <c r="F363" s="20"/>
      <c r="G363" s="20"/>
      <c r="H363" s="20"/>
      <c r="I363" s="20"/>
      <c r="J363" s="20"/>
      <c r="K363" s="20"/>
      <c r="L363" s="20"/>
      <c r="M363" s="20"/>
      <c r="N363" s="20"/>
      <c r="O363" s="20"/>
      <c r="P363" s="20"/>
      <c r="Q363" s="20"/>
      <c r="R363" s="20"/>
      <c r="S363" s="20"/>
      <c r="T363" s="20"/>
      <c r="U363" s="20"/>
      <c r="V363" s="20"/>
      <c r="W363" s="20"/>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02"/>
      <c r="BA363" s="102"/>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02"/>
      <c r="DA363" s="102"/>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17"/>
      <c r="DY363" s="17"/>
      <c r="DZ363" s="17"/>
      <c r="EA363" s="17"/>
      <c r="EB363" s="17"/>
      <c r="EC363" s="17"/>
      <c r="ED363" s="17"/>
      <c r="EE363" s="17"/>
      <c r="EF363" s="17"/>
      <c r="EG363" s="17"/>
      <c r="EH363" s="17"/>
      <c r="EI363" s="17"/>
      <c r="EJ363" s="17"/>
      <c r="EK363" s="17"/>
      <c r="EL363" s="17"/>
      <c r="EM363" s="17"/>
      <c r="EN363" s="17"/>
      <c r="EO363" s="17"/>
      <c r="EP363" s="17"/>
      <c r="EQ363" s="17"/>
      <c r="ER363" s="17"/>
      <c r="ES363" s="17"/>
      <c r="ET363" s="17"/>
      <c r="EU363" s="17"/>
      <c r="EV363" s="17"/>
      <c r="EW363" s="17"/>
      <c r="EX363" s="17"/>
      <c r="EY363" s="17"/>
      <c r="EZ363" s="102"/>
      <c r="FA363" s="102"/>
      <c r="FB363" s="17"/>
      <c r="FC363" s="17"/>
      <c r="FD363" s="17"/>
      <c r="FE363" s="17"/>
      <c r="FF363" s="17"/>
      <c r="FG363" s="17"/>
      <c r="FH363" s="17"/>
      <c r="FI363" s="17"/>
      <c r="FJ363" s="17"/>
      <c r="FK363" s="17"/>
      <c r="FL363" s="17"/>
      <c r="FM363" s="17"/>
      <c r="FN363" s="17"/>
      <c r="FO363" s="17"/>
      <c r="FP363" s="17"/>
      <c r="FQ363" s="17"/>
      <c r="FR363" s="17"/>
      <c r="FS363" s="17"/>
      <c r="FT363" s="17"/>
      <c r="FU363" s="17"/>
      <c r="FV363" s="17"/>
      <c r="FW363" s="17"/>
      <c r="FX363" s="17"/>
      <c r="FY363" s="17"/>
      <c r="FZ363" s="17"/>
      <c r="GA363" s="17"/>
      <c r="GB363" s="17"/>
      <c r="GC363" s="17"/>
      <c r="GD363" s="17"/>
      <c r="GE363" s="17"/>
      <c r="GF363" s="17"/>
      <c r="GG363" s="17"/>
      <c r="GH363" s="17"/>
      <c r="GI363" s="17"/>
      <c r="GJ363" s="17"/>
      <c r="GK363" s="17"/>
      <c r="GL363" s="17"/>
      <c r="GM363" s="17"/>
      <c r="GN363" s="17"/>
      <c r="GO363" s="17"/>
      <c r="GP363" s="17"/>
      <c r="GQ363" s="17"/>
      <c r="GR363" s="17"/>
      <c r="GS363" s="17"/>
      <c r="GT363" s="17"/>
      <c r="GU363" s="17"/>
      <c r="GV363" s="17"/>
      <c r="GW363" s="17"/>
      <c r="GX363" s="17"/>
      <c r="GY363" s="17"/>
      <c r="GZ363" s="102"/>
    </row>
    <row r="364" spans="1:208" ht="12.75" customHeight="1">
      <c r="A364" s="102"/>
      <c r="B364" s="20"/>
      <c r="C364" s="20"/>
      <c r="D364" s="20"/>
      <c r="E364" s="20"/>
      <c r="F364" s="20"/>
      <c r="G364" s="20"/>
      <c r="H364" s="20"/>
      <c r="I364" s="20"/>
      <c r="J364" s="20"/>
      <c r="K364" s="20"/>
      <c r="L364" s="20"/>
      <c r="M364" s="20"/>
      <c r="N364" s="20"/>
      <c r="O364" s="20"/>
      <c r="P364" s="20"/>
      <c r="Q364" s="20"/>
      <c r="R364" s="20"/>
      <c r="S364" s="20"/>
      <c r="T364" s="20"/>
      <c r="U364" s="20"/>
      <c r="V364" s="20"/>
      <c r="W364" s="20"/>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02"/>
      <c r="BA364" s="102"/>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02"/>
      <c r="DA364" s="102"/>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17"/>
      <c r="DY364" s="17"/>
      <c r="DZ364" s="17"/>
      <c r="EA364" s="17"/>
      <c r="EB364" s="17"/>
      <c r="EC364" s="17"/>
      <c r="ED364" s="17"/>
      <c r="EE364" s="17"/>
      <c r="EF364" s="17"/>
      <c r="EG364" s="17"/>
      <c r="EH364" s="17"/>
      <c r="EI364" s="17"/>
      <c r="EJ364" s="17"/>
      <c r="EK364" s="17"/>
      <c r="EL364" s="17"/>
      <c r="EM364" s="17"/>
      <c r="EN364" s="17"/>
      <c r="EO364" s="17"/>
      <c r="EP364" s="17"/>
      <c r="EQ364" s="17"/>
      <c r="ER364" s="17"/>
      <c r="ES364" s="17"/>
      <c r="ET364" s="17"/>
      <c r="EU364" s="17"/>
      <c r="EV364" s="17"/>
      <c r="EW364" s="17"/>
      <c r="EX364" s="17"/>
      <c r="EY364" s="17"/>
      <c r="EZ364" s="102"/>
      <c r="FA364" s="102"/>
      <c r="FB364" s="17"/>
      <c r="FC364" s="17"/>
      <c r="FD364" s="17"/>
      <c r="FE364" s="17"/>
      <c r="FF364" s="17"/>
      <c r="FG364" s="17"/>
      <c r="FH364" s="17"/>
      <c r="FI364" s="17"/>
      <c r="FJ364" s="17"/>
      <c r="FK364" s="17"/>
      <c r="FL364" s="17"/>
      <c r="FM364" s="17"/>
      <c r="FN364" s="17"/>
      <c r="FO364" s="17"/>
      <c r="FP364" s="17"/>
      <c r="FQ364" s="17"/>
      <c r="FR364" s="17"/>
      <c r="FS364" s="17"/>
      <c r="FT364" s="17"/>
      <c r="FU364" s="17"/>
      <c r="FV364" s="17"/>
      <c r="FW364" s="17"/>
      <c r="FX364" s="17"/>
      <c r="FY364" s="17"/>
      <c r="FZ364" s="17"/>
      <c r="GA364" s="17"/>
      <c r="GB364" s="17"/>
      <c r="GC364" s="17"/>
      <c r="GD364" s="17"/>
      <c r="GE364" s="17"/>
      <c r="GF364" s="17"/>
      <c r="GG364" s="17"/>
      <c r="GH364" s="17"/>
      <c r="GI364" s="17"/>
      <c r="GJ364" s="17"/>
      <c r="GK364" s="17"/>
      <c r="GL364" s="17"/>
      <c r="GM364" s="17"/>
      <c r="GN364" s="17"/>
      <c r="GO364" s="17"/>
      <c r="GP364" s="17"/>
      <c r="GQ364" s="17"/>
      <c r="GR364" s="17"/>
      <c r="GS364" s="17"/>
      <c r="GT364" s="17"/>
      <c r="GU364" s="17"/>
      <c r="GV364" s="17"/>
      <c r="GW364" s="17"/>
      <c r="GX364" s="17"/>
      <c r="GY364" s="17"/>
      <c r="GZ364" s="102"/>
    </row>
    <row r="365" spans="1:208" ht="12.75" customHeight="1">
      <c r="A365" s="102"/>
      <c r="B365" s="20"/>
      <c r="C365" s="20"/>
      <c r="D365" s="20"/>
      <c r="E365" s="20"/>
      <c r="F365" s="20"/>
      <c r="G365" s="20"/>
      <c r="H365" s="20"/>
      <c r="I365" s="20"/>
      <c r="J365" s="20"/>
      <c r="K365" s="20"/>
      <c r="L365" s="20"/>
      <c r="M365" s="20"/>
      <c r="N365" s="20"/>
      <c r="O365" s="20"/>
      <c r="P365" s="20"/>
      <c r="Q365" s="20"/>
      <c r="R365" s="20"/>
      <c r="S365" s="20"/>
      <c r="T365" s="20"/>
      <c r="U365" s="20"/>
      <c r="V365" s="20"/>
      <c r="W365" s="20"/>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02"/>
      <c r="BA365" s="102"/>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02"/>
      <c r="DA365" s="102"/>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17"/>
      <c r="DY365" s="17"/>
      <c r="DZ365" s="17"/>
      <c r="EA365" s="17"/>
      <c r="EB365" s="17"/>
      <c r="EC365" s="17"/>
      <c r="ED365" s="17"/>
      <c r="EE365" s="17"/>
      <c r="EF365" s="17"/>
      <c r="EG365" s="17"/>
      <c r="EH365" s="17"/>
      <c r="EI365" s="17"/>
      <c r="EJ365" s="17"/>
      <c r="EK365" s="17"/>
      <c r="EL365" s="17"/>
      <c r="EM365" s="17"/>
      <c r="EN365" s="17"/>
      <c r="EO365" s="17"/>
      <c r="EP365" s="17"/>
      <c r="EQ365" s="17"/>
      <c r="ER365" s="17"/>
      <c r="ES365" s="17"/>
      <c r="ET365" s="17"/>
      <c r="EU365" s="17"/>
      <c r="EV365" s="17"/>
      <c r="EW365" s="17"/>
      <c r="EX365" s="17"/>
      <c r="EY365" s="17"/>
      <c r="EZ365" s="102"/>
      <c r="FA365" s="102"/>
      <c r="FB365" s="17"/>
      <c r="FC365" s="17"/>
      <c r="FD365" s="17"/>
      <c r="FE365" s="17"/>
      <c r="FF365" s="17"/>
      <c r="FG365" s="17"/>
      <c r="FH365" s="17"/>
      <c r="FI365" s="17"/>
      <c r="FJ365" s="17"/>
      <c r="FK365" s="17"/>
      <c r="FL365" s="17"/>
      <c r="FM365" s="17"/>
      <c r="FN365" s="17"/>
      <c r="FO365" s="17"/>
      <c r="FP365" s="17"/>
      <c r="FQ365" s="17"/>
      <c r="FR365" s="17"/>
      <c r="FS365" s="17"/>
      <c r="FT365" s="17"/>
      <c r="FU365" s="17"/>
      <c r="FV365" s="17"/>
      <c r="FW365" s="17"/>
      <c r="FX365" s="17"/>
      <c r="FY365" s="17"/>
      <c r="FZ365" s="17"/>
      <c r="GA365" s="17"/>
      <c r="GB365" s="17"/>
      <c r="GC365" s="17"/>
      <c r="GD365" s="17"/>
      <c r="GE365" s="17"/>
      <c r="GF365" s="17"/>
      <c r="GG365" s="17"/>
      <c r="GH365" s="17"/>
      <c r="GI365" s="17"/>
      <c r="GJ365" s="17"/>
      <c r="GK365" s="17"/>
      <c r="GL365" s="17"/>
      <c r="GM365" s="17"/>
      <c r="GN365" s="17"/>
      <c r="GO365" s="17"/>
      <c r="GP365" s="17"/>
      <c r="GQ365" s="17"/>
      <c r="GR365" s="17"/>
      <c r="GS365" s="17"/>
      <c r="GT365" s="17"/>
      <c r="GU365" s="17"/>
      <c r="GV365" s="17"/>
      <c r="GW365" s="17"/>
      <c r="GX365" s="17"/>
      <c r="GY365" s="17"/>
      <c r="GZ365" s="102"/>
    </row>
    <row r="366" spans="1:208" ht="12.75" customHeight="1">
      <c r="A366" s="102"/>
      <c r="B366" s="20"/>
      <c r="C366" s="20"/>
      <c r="D366" s="20"/>
      <c r="E366" s="20"/>
      <c r="F366" s="20"/>
      <c r="G366" s="20"/>
      <c r="H366" s="20"/>
      <c r="I366" s="20"/>
      <c r="J366" s="20"/>
      <c r="K366" s="20"/>
      <c r="L366" s="20"/>
      <c r="M366" s="20"/>
      <c r="N366" s="20"/>
      <c r="O366" s="20"/>
      <c r="P366" s="20"/>
      <c r="Q366" s="20"/>
      <c r="R366" s="20"/>
      <c r="S366" s="20"/>
      <c r="T366" s="20"/>
      <c r="U366" s="20"/>
      <c r="V366" s="20"/>
      <c r="W366" s="20"/>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02"/>
      <c r="BA366" s="102"/>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02"/>
      <c r="DA366" s="102"/>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17"/>
      <c r="DY366" s="17"/>
      <c r="DZ366" s="17"/>
      <c r="EA366" s="17"/>
      <c r="EB366" s="17"/>
      <c r="EC366" s="17"/>
      <c r="ED366" s="17"/>
      <c r="EE366" s="17"/>
      <c r="EF366" s="17"/>
      <c r="EG366" s="17"/>
      <c r="EH366" s="17"/>
      <c r="EI366" s="17"/>
      <c r="EJ366" s="17"/>
      <c r="EK366" s="17"/>
      <c r="EL366" s="17"/>
      <c r="EM366" s="17"/>
      <c r="EN366" s="17"/>
      <c r="EO366" s="17"/>
      <c r="EP366" s="17"/>
      <c r="EQ366" s="17"/>
      <c r="ER366" s="17"/>
      <c r="ES366" s="17"/>
      <c r="ET366" s="17"/>
      <c r="EU366" s="17"/>
      <c r="EV366" s="17"/>
      <c r="EW366" s="17"/>
      <c r="EX366" s="17"/>
      <c r="EY366" s="17"/>
      <c r="EZ366" s="102"/>
      <c r="FA366" s="102"/>
      <c r="FB366" s="17"/>
      <c r="FC366" s="17"/>
      <c r="FD366" s="17"/>
      <c r="FE366" s="17"/>
      <c r="FF366" s="17"/>
      <c r="FG366" s="17"/>
      <c r="FH366" s="17"/>
      <c r="FI366" s="17"/>
      <c r="FJ366" s="17"/>
      <c r="FK366" s="17"/>
      <c r="FL366" s="17"/>
      <c r="FM366" s="17"/>
      <c r="FN366" s="17"/>
      <c r="FO366" s="17"/>
      <c r="FP366" s="17"/>
      <c r="FQ366" s="17"/>
      <c r="FR366" s="17"/>
      <c r="FS366" s="17"/>
      <c r="FT366" s="17"/>
      <c r="FU366" s="17"/>
      <c r="FV366" s="17"/>
      <c r="FW366" s="17"/>
      <c r="FX366" s="17"/>
      <c r="FY366" s="17"/>
      <c r="FZ366" s="17"/>
      <c r="GA366" s="17"/>
      <c r="GB366" s="17"/>
      <c r="GC366" s="17"/>
      <c r="GD366" s="17"/>
      <c r="GE366" s="17"/>
      <c r="GF366" s="17"/>
      <c r="GG366" s="17"/>
      <c r="GH366" s="17"/>
      <c r="GI366" s="17"/>
      <c r="GJ366" s="17"/>
      <c r="GK366" s="17"/>
      <c r="GL366" s="17"/>
      <c r="GM366" s="17"/>
      <c r="GN366" s="17"/>
      <c r="GO366" s="17"/>
      <c r="GP366" s="17"/>
      <c r="GQ366" s="17"/>
      <c r="GR366" s="17"/>
      <c r="GS366" s="17"/>
      <c r="GT366" s="17"/>
      <c r="GU366" s="17"/>
      <c r="GV366" s="17"/>
      <c r="GW366" s="17"/>
      <c r="GX366" s="17"/>
      <c r="GY366" s="17"/>
      <c r="GZ366" s="102"/>
    </row>
    <row r="367" spans="1:208" ht="12.75" customHeight="1">
      <c r="A367" s="102"/>
      <c r="B367" s="20"/>
      <c r="C367" s="20"/>
      <c r="D367" s="20"/>
      <c r="E367" s="20"/>
      <c r="F367" s="20"/>
      <c r="G367" s="20"/>
      <c r="H367" s="20"/>
      <c r="I367" s="20"/>
      <c r="J367" s="20"/>
      <c r="K367" s="20"/>
      <c r="L367" s="20"/>
      <c r="M367" s="20"/>
      <c r="N367" s="20"/>
      <c r="O367" s="20"/>
      <c r="P367" s="20"/>
      <c r="Q367" s="20"/>
      <c r="R367" s="20"/>
      <c r="S367" s="20"/>
      <c r="T367" s="20"/>
      <c r="U367" s="20"/>
      <c r="V367" s="20"/>
      <c r="W367" s="20"/>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02"/>
      <c r="BA367" s="102"/>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02"/>
      <c r="DA367" s="102"/>
      <c r="DB367" s="20"/>
      <c r="DC367" s="20"/>
      <c r="DD367" s="20"/>
      <c r="DE367" s="20"/>
      <c r="DF367" s="20"/>
      <c r="DG367" s="20"/>
      <c r="DH367" s="20"/>
      <c r="DI367" s="20"/>
      <c r="DJ367" s="20"/>
      <c r="DK367" s="20"/>
      <c r="DL367" s="20"/>
      <c r="DM367" s="20"/>
      <c r="DN367" s="20"/>
      <c r="DO367" s="20"/>
      <c r="DP367" s="20"/>
      <c r="DQ367" s="20"/>
      <c r="DR367" s="20"/>
      <c r="DS367" s="20"/>
      <c r="DT367" s="20"/>
      <c r="DU367" s="20"/>
      <c r="DV367" s="20"/>
      <c r="DW367" s="20"/>
      <c r="DX367" s="17"/>
      <c r="DY367" s="17"/>
      <c r="DZ367" s="17"/>
      <c r="EA367" s="17"/>
      <c r="EB367" s="17"/>
      <c r="EC367" s="17"/>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02"/>
      <c r="FA367" s="102"/>
      <c r="FB367" s="17"/>
      <c r="FC367" s="17"/>
      <c r="FD367" s="17"/>
      <c r="FE367" s="17"/>
      <c r="FF367" s="17"/>
      <c r="FG367" s="17"/>
      <c r="FH367" s="17"/>
      <c r="FI367" s="17"/>
      <c r="FJ367" s="17"/>
      <c r="FK367" s="17"/>
      <c r="FL367" s="17"/>
      <c r="FM367" s="17"/>
      <c r="FN367" s="17"/>
      <c r="FO367" s="17"/>
      <c r="FP367" s="17"/>
      <c r="FQ367" s="17"/>
      <c r="FR367" s="17"/>
      <c r="FS367" s="17"/>
      <c r="FT367" s="17"/>
      <c r="FU367" s="17"/>
      <c r="FV367" s="17"/>
      <c r="FW367" s="17"/>
      <c r="FX367" s="17"/>
      <c r="FY367" s="17"/>
      <c r="FZ367" s="17"/>
      <c r="GA367" s="17"/>
      <c r="GB367" s="17"/>
      <c r="GC367" s="17"/>
      <c r="GD367" s="17"/>
      <c r="GE367" s="17"/>
      <c r="GF367" s="17"/>
      <c r="GG367" s="17"/>
      <c r="GH367" s="17"/>
      <c r="GI367" s="17"/>
      <c r="GJ367" s="17"/>
      <c r="GK367" s="17"/>
      <c r="GL367" s="17"/>
      <c r="GM367" s="17"/>
      <c r="GN367" s="17"/>
      <c r="GO367" s="17"/>
      <c r="GP367" s="17"/>
      <c r="GQ367" s="17"/>
      <c r="GR367" s="17"/>
      <c r="GS367" s="17"/>
      <c r="GT367" s="17"/>
      <c r="GU367" s="17"/>
      <c r="GV367" s="17"/>
      <c r="GW367" s="17"/>
      <c r="GX367" s="17"/>
      <c r="GY367" s="17"/>
      <c r="GZ367" s="102"/>
    </row>
    <row r="368" spans="1:208" ht="12.75" customHeight="1">
      <c r="A368" s="102"/>
      <c r="B368" s="20"/>
      <c r="C368" s="20"/>
      <c r="D368" s="20"/>
      <c r="E368" s="20"/>
      <c r="F368" s="20"/>
      <c r="G368" s="20"/>
      <c r="H368" s="20"/>
      <c r="I368" s="20"/>
      <c r="J368" s="20"/>
      <c r="K368" s="20"/>
      <c r="L368" s="20"/>
      <c r="M368" s="20"/>
      <c r="N368" s="20"/>
      <c r="O368" s="20"/>
      <c r="P368" s="20"/>
      <c r="Q368" s="20"/>
      <c r="R368" s="20"/>
      <c r="S368" s="20"/>
      <c r="T368" s="20"/>
      <c r="U368" s="20"/>
      <c r="V368" s="20"/>
      <c r="W368" s="20"/>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02"/>
      <c r="BA368" s="102"/>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02"/>
      <c r="DA368" s="102"/>
      <c r="DB368" s="20"/>
      <c r="DC368" s="20"/>
      <c r="DD368" s="20"/>
      <c r="DE368" s="20"/>
      <c r="DF368" s="20"/>
      <c r="DG368" s="20"/>
      <c r="DH368" s="20"/>
      <c r="DI368" s="20"/>
      <c r="DJ368" s="20"/>
      <c r="DK368" s="20"/>
      <c r="DL368" s="20"/>
      <c r="DM368" s="20"/>
      <c r="DN368" s="20"/>
      <c r="DO368" s="20"/>
      <c r="DP368" s="20"/>
      <c r="DQ368" s="20"/>
      <c r="DR368" s="20"/>
      <c r="DS368" s="20"/>
      <c r="DT368" s="20"/>
      <c r="DU368" s="20"/>
      <c r="DV368" s="20"/>
      <c r="DW368" s="20"/>
      <c r="DX368" s="17"/>
      <c r="DY368" s="17"/>
      <c r="DZ368" s="17"/>
      <c r="EA368" s="17"/>
      <c r="EB368" s="17"/>
      <c r="EC368" s="17"/>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02"/>
      <c r="FA368" s="102"/>
      <c r="FB368" s="17"/>
      <c r="FC368" s="17"/>
      <c r="FD368" s="17"/>
      <c r="FE368" s="17"/>
      <c r="FF368" s="17"/>
      <c r="FG368" s="17"/>
      <c r="FH368" s="17"/>
      <c r="FI368" s="17"/>
      <c r="FJ368" s="17"/>
      <c r="FK368" s="17"/>
      <c r="FL368" s="17"/>
      <c r="FM368" s="17"/>
      <c r="FN368" s="17"/>
      <c r="FO368" s="17"/>
      <c r="FP368" s="17"/>
      <c r="FQ368" s="17"/>
      <c r="FR368" s="17"/>
      <c r="FS368" s="17"/>
      <c r="FT368" s="17"/>
      <c r="FU368" s="17"/>
      <c r="FV368" s="17"/>
      <c r="FW368" s="17"/>
      <c r="FX368" s="17"/>
      <c r="FY368" s="17"/>
      <c r="FZ368" s="17"/>
      <c r="GA368" s="17"/>
      <c r="GB368" s="17"/>
      <c r="GC368" s="17"/>
      <c r="GD368" s="17"/>
      <c r="GE368" s="17"/>
      <c r="GF368" s="17"/>
      <c r="GG368" s="17"/>
      <c r="GH368" s="17"/>
      <c r="GI368" s="17"/>
      <c r="GJ368" s="17"/>
      <c r="GK368" s="17"/>
      <c r="GL368" s="17"/>
      <c r="GM368" s="17"/>
      <c r="GN368" s="17"/>
      <c r="GO368" s="17"/>
      <c r="GP368" s="17"/>
      <c r="GQ368" s="17"/>
      <c r="GR368" s="17"/>
      <c r="GS368" s="17"/>
      <c r="GT368" s="17"/>
      <c r="GU368" s="17"/>
      <c r="GV368" s="17"/>
      <c r="GW368" s="17"/>
      <c r="GX368" s="17"/>
      <c r="GY368" s="17"/>
      <c r="GZ368" s="102"/>
    </row>
    <row r="369" spans="1:208" ht="12.75" customHeight="1">
      <c r="A369" s="102"/>
      <c r="B369" s="20"/>
      <c r="C369" s="20"/>
      <c r="D369" s="20"/>
      <c r="E369" s="20"/>
      <c r="F369" s="20"/>
      <c r="G369" s="20"/>
      <c r="H369" s="20"/>
      <c r="I369" s="20"/>
      <c r="J369" s="20"/>
      <c r="K369" s="20"/>
      <c r="L369" s="20"/>
      <c r="M369" s="20"/>
      <c r="N369" s="20"/>
      <c r="O369" s="20"/>
      <c r="P369" s="20"/>
      <c r="Q369" s="20"/>
      <c r="R369" s="20"/>
      <c r="S369" s="20"/>
      <c r="T369" s="20"/>
      <c r="U369" s="20"/>
      <c r="V369" s="20"/>
      <c r="W369" s="20"/>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02"/>
      <c r="BA369" s="102"/>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02"/>
      <c r="DA369" s="102"/>
      <c r="DB369" s="20"/>
      <c r="DC369" s="20"/>
      <c r="DD369" s="20"/>
      <c r="DE369" s="20"/>
      <c r="DF369" s="20"/>
      <c r="DG369" s="20"/>
      <c r="DH369" s="20"/>
      <c r="DI369" s="20"/>
      <c r="DJ369" s="20"/>
      <c r="DK369" s="20"/>
      <c r="DL369" s="20"/>
      <c r="DM369" s="20"/>
      <c r="DN369" s="20"/>
      <c r="DO369" s="20"/>
      <c r="DP369" s="20"/>
      <c r="DQ369" s="20"/>
      <c r="DR369" s="20"/>
      <c r="DS369" s="20"/>
      <c r="DT369" s="20"/>
      <c r="DU369" s="20"/>
      <c r="DV369" s="20"/>
      <c r="DW369" s="20"/>
      <c r="DX369" s="17"/>
      <c r="DY369" s="17"/>
      <c r="DZ369" s="17"/>
      <c r="EA369" s="17"/>
      <c r="EB369" s="17"/>
      <c r="EC369" s="17"/>
      <c r="ED369" s="17"/>
      <c r="EE369" s="17"/>
      <c r="EF369" s="17"/>
      <c r="EG369" s="17"/>
      <c r="EH369" s="17"/>
      <c r="EI369" s="17"/>
      <c r="EJ369" s="17"/>
      <c r="EK369" s="17"/>
      <c r="EL369" s="17"/>
      <c r="EM369" s="17"/>
      <c r="EN369" s="17"/>
      <c r="EO369" s="17"/>
      <c r="EP369" s="17"/>
      <c r="EQ369" s="17"/>
      <c r="ER369" s="17"/>
      <c r="ES369" s="17"/>
      <c r="ET369" s="17"/>
      <c r="EU369" s="17"/>
      <c r="EV369" s="17"/>
      <c r="EW369" s="17"/>
      <c r="EX369" s="17"/>
      <c r="EY369" s="17"/>
      <c r="EZ369" s="102"/>
      <c r="FA369" s="102"/>
      <c r="FB369" s="17"/>
      <c r="FC369" s="17"/>
      <c r="FD369" s="17"/>
      <c r="FE369" s="17"/>
      <c r="FF369" s="17"/>
      <c r="FG369" s="17"/>
      <c r="FH369" s="17"/>
      <c r="FI369" s="17"/>
      <c r="FJ369" s="17"/>
      <c r="FK369" s="17"/>
      <c r="FL369" s="17"/>
      <c r="FM369" s="17"/>
      <c r="FN369" s="17"/>
      <c r="FO369" s="17"/>
      <c r="FP369" s="17"/>
      <c r="FQ369" s="17"/>
      <c r="FR369" s="17"/>
      <c r="FS369" s="17"/>
      <c r="FT369" s="17"/>
      <c r="FU369" s="17"/>
      <c r="FV369" s="17"/>
      <c r="FW369" s="17"/>
      <c r="FX369" s="17"/>
      <c r="FY369" s="17"/>
      <c r="FZ369" s="17"/>
      <c r="GA369" s="17"/>
      <c r="GB369" s="17"/>
      <c r="GC369" s="17"/>
      <c r="GD369" s="17"/>
      <c r="GE369" s="17"/>
      <c r="GF369" s="17"/>
      <c r="GG369" s="17"/>
      <c r="GH369" s="17"/>
      <c r="GI369" s="17"/>
      <c r="GJ369" s="17"/>
      <c r="GK369" s="17"/>
      <c r="GL369" s="17"/>
      <c r="GM369" s="17"/>
      <c r="GN369" s="17"/>
      <c r="GO369" s="17"/>
      <c r="GP369" s="17"/>
      <c r="GQ369" s="17"/>
      <c r="GR369" s="17"/>
      <c r="GS369" s="17"/>
      <c r="GT369" s="17"/>
      <c r="GU369" s="17"/>
      <c r="GV369" s="17"/>
      <c r="GW369" s="17"/>
      <c r="GX369" s="17"/>
      <c r="GY369" s="17"/>
      <c r="GZ369" s="102"/>
    </row>
    <row r="370" spans="1:208" ht="12.75" customHeight="1">
      <c r="A370" s="102"/>
      <c r="B370" s="20"/>
      <c r="C370" s="20"/>
      <c r="D370" s="20"/>
      <c r="E370" s="20"/>
      <c r="F370" s="20"/>
      <c r="G370" s="20"/>
      <c r="H370" s="20"/>
      <c r="I370" s="20"/>
      <c r="J370" s="20"/>
      <c r="K370" s="20"/>
      <c r="L370" s="20"/>
      <c r="M370" s="20"/>
      <c r="N370" s="20"/>
      <c r="O370" s="20"/>
      <c r="P370" s="20"/>
      <c r="Q370" s="20"/>
      <c r="R370" s="20"/>
      <c r="S370" s="20"/>
      <c r="T370" s="20"/>
      <c r="U370" s="20"/>
      <c r="V370" s="20"/>
      <c r="W370" s="20"/>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02"/>
      <c r="BA370" s="102"/>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02"/>
      <c r="DA370" s="102"/>
      <c r="DB370" s="20"/>
      <c r="DC370" s="20"/>
      <c r="DD370" s="20"/>
      <c r="DE370" s="20"/>
      <c r="DF370" s="20"/>
      <c r="DG370" s="20"/>
      <c r="DH370" s="20"/>
      <c r="DI370" s="20"/>
      <c r="DJ370" s="20"/>
      <c r="DK370" s="20"/>
      <c r="DL370" s="20"/>
      <c r="DM370" s="20"/>
      <c r="DN370" s="20"/>
      <c r="DO370" s="20"/>
      <c r="DP370" s="20"/>
      <c r="DQ370" s="20"/>
      <c r="DR370" s="20"/>
      <c r="DS370" s="20"/>
      <c r="DT370" s="20"/>
      <c r="DU370" s="20"/>
      <c r="DV370" s="20"/>
      <c r="DW370" s="20"/>
      <c r="DX370" s="17"/>
      <c r="DY370" s="17"/>
      <c r="DZ370" s="17"/>
      <c r="EA370" s="17"/>
      <c r="EB370" s="17"/>
      <c r="EC370" s="17"/>
      <c r="ED370" s="17"/>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02"/>
      <c r="FA370" s="102"/>
      <c r="FB370" s="17"/>
      <c r="FC370" s="17"/>
      <c r="FD370" s="17"/>
      <c r="FE370" s="17"/>
      <c r="FF370" s="17"/>
      <c r="FG370" s="17"/>
      <c r="FH370" s="17"/>
      <c r="FI370" s="17"/>
      <c r="FJ370" s="17"/>
      <c r="FK370" s="17"/>
      <c r="FL370" s="17"/>
      <c r="FM370" s="17"/>
      <c r="FN370" s="17"/>
      <c r="FO370" s="17"/>
      <c r="FP370" s="17"/>
      <c r="FQ370" s="17"/>
      <c r="FR370" s="17"/>
      <c r="FS370" s="17"/>
      <c r="FT370" s="17"/>
      <c r="FU370" s="17"/>
      <c r="FV370" s="17"/>
      <c r="FW370" s="17"/>
      <c r="FX370" s="17"/>
      <c r="FY370" s="17"/>
      <c r="FZ370" s="17"/>
      <c r="GA370" s="17"/>
      <c r="GB370" s="17"/>
      <c r="GC370" s="17"/>
      <c r="GD370" s="17"/>
      <c r="GE370" s="17"/>
      <c r="GF370" s="17"/>
      <c r="GG370" s="17"/>
      <c r="GH370" s="17"/>
      <c r="GI370" s="17"/>
      <c r="GJ370" s="17"/>
      <c r="GK370" s="17"/>
      <c r="GL370" s="17"/>
      <c r="GM370" s="17"/>
      <c r="GN370" s="17"/>
      <c r="GO370" s="17"/>
      <c r="GP370" s="17"/>
      <c r="GQ370" s="17"/>
      <c r="GR370" s="17"/>
      <c r="GS370" s="17"/>
      <c r="GT370" s="17"/>
      <c r="GU370" s="17"/>
      <c r="GV370" s="17"/>
      <c r="GW370" s="17"/>
      <c r="GX370" s="17"/>
      <c r="GY370" s="17"/>
      <c r="GZ370" s="102"/>
    </row>
    <row r="371" spans="1:208" ht="12.75" customHeight="1">
      <c r="A371" s="102"/>
      <c r="B371" s="20"/>
      <c r="C371" s="20"/>
      <c r="D371" s="20"/>
      <c r="E371" s="20"/>
      <c r="F371" s="20"/>
      <c r="G371" s="20"/>
      <c r="H371" s="20"/>
      <c r="I371" s="20"/>
      <c r="J371" s="20"/>
      <c r="K371" s="20"/>
      <c r="L371" s="20"/>
      <c r="M371" s="20"/>
      <c r="N371" s="20"/>
      <c r="O371" s="20"/>
      <c r="P371" s="20"/>
      <c r="Q371" s="20"/>
      <c r="R371" s="20"/>
      <c r="S371" s="20"/>
      <c r="T371" s="20"/>
      <c r="U371" s="20"/>
      <c r="V371" s="20"/>
      <c r="W371" s="20"/>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02"/>
      <c r="BA371" s="102"/>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02"/>
      <c r="DA371" s="102"/>
      <c r="DB371" s="20"/>
      <c r="DC371" s="20"/>
      <c r="DD371" s="20"/>
      <c r="DE371" s="20"/>
      <c r="DF371" s="20"/>
      <c r="DG371" s="20"/>
      <c r="DH371" s="20"/>
      <c r="DI371" s="20"/>
      <c r="DJ371" s="20"/>
      <c r="DK371" s="20"/>
      <c r="DL371" s="20"/>
      <c r="DM371" s="20"/>
      <c r="DN371" s="20"/>
      <c r="DO371" s="20"/>
      <c r="DP371" s="20"/>
      <c r="DQ371" s="20"/>
      <c r="DR371" s="20"/>
      <c r="DS371" s="20"/>
      <c r="DT371" s="20"/>
      <c r="DU371" s="20"/>
      <c r="DV371" s="20"/>
      <c r="DW371" s="20"/>
      <c r="DX371" s="17"/>
      <c r="DY371" s="17"/>
      <c r="DZ371" s="17"/>
      <c r="EA371" s="17"/>
      <c r="EB371" s="17"/>
      <c r="EC371" s="17"/>
      <c r="ED371" s="17"/>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02"/>
      <c r="FA371" s="102"/>
      <c r="FB371" s="17"/>
      <c r="FC371" s="17"/>
      <c r="FD371" s="17"/>
      <c r="FE371" s="17"/>
      <c r="FF371" s="17"/>
      <c r="FG371" s="17"/>
      <c r="FH371" s="17"/>
      <c r="FI371" s="17"/>
      <c r="FJ371" s="17"/>
      <c r="FK371" s="17"/>
      <c r="FL371" s="17"/>
      <c r="FM371" s="17"/>
      <c r="FN371" s="17"/>
      <c r="FO371" s="17"/>
      <c r="FP371" s="17"/>
      <c r="FQ371" s="17"/>
      <c r="FR371" s="17"/>
      <c r="FS371" s="17"/>
      <c r="FT371" s="17"/>
      <c r="FU371" s="17"/>
      <c r="FV371" s="17"/>
      <c r="FW371" s="17"/>
      <c r="FX371" s="17"/>
      <c r="FY371" s="17"/>
      <c r="FZ371" s="17"/>
      <c r="GA371" s="17"/>
      <c r="GB371" s="17"/>
      <c r="GC371" s="17"/>
      <c r="GD371" s="17"/>
      <c r="GE371" s="17"/>
      <c r="GF371" s="17"/>
      <c r="GG371" s="17"/>
      <c r="GH371" s="17"/>
      <c r="GI371" s="17"/>
      <c r="GJ371" s="17"/>
      <c r="GK371" s="17"/>
      <c r="GL371" s="17"/>
      <c r="GM371" s="17"/>
      <c r="GN371" s="17"/>
      <c r="GO371" s="17"/>
      <c r="GP371" s="17"/>
      <c r="GQ371" s="17"/>
      <c r="GR371" s="17"/>
      <c r="GS371" s="17"/>
      <c r="GT371" s="17"/>
      <c r="GU371" s="17"/>
      <c r="GV371" s="17"/>
      <c r="GW371" s="17"/>
      <c r="GX371" s="17"/>
      <c r="GY371" s="17"/>
      <c r="GZ371" s="102"/>
    </row>
    <row r="372" spans="1:208" ht="12.75" customHeight="1">
      <c r="A372" s="102"/>
      <c r="B372" s="20"/>
      <c r="C372" s="20"/>
      <c r="D372" s="20"/>
      <c r="E372" s="20"/>
      <c r="F372" s="20"/>
      <c r="G372" s="20"/>
      <c r="H372" s="20"/>
      <c r="I372" s="20"/>
      <c r="J372" s="20"/>
      <c r="K372" s="20"/>
      <c r="L372" s="20"/>
      <c r="M372" s="20"/>
      <c r="N372" s="20"/>
      <c r="O372" s="20"/>
      <c r="P372" s="20"/>
      <c r="Q372" s="20"/>
      <c r="R372" s="20"/>
      <c r="S372" s="20"/>
      <c r="T372" s="20"/>
      <c r="U372" s="20"/>
      <c r="V372" s="20"/>
      <c r="W372" s="20"/>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02"/>
      <c r="BA372" s="102"/>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c r="CT372" s="17"/>
      <c r="CU372" s="17"/>
      <c r="CV372" s="17"/>
      <c r="CW372" s="17"/>
      <c r="CX372" s="17"/>
      <c r="CY372" s="17"/>
      <c r="CZ372" s="102"/>
      <c r="DA372" s="102"/>
      <c r="DB372" s="20"/>
      <c r="DC372" s="20"/>
      <c r="DD372" s="20"/>
      <c r="DE372" s="20"/>
      <c r="DF372" s="20"/>
      <c r="DG372" s="20"/>
      <c r="DH372" s="20"/>
      <c r="DI372" s="20"/>
      <c r="DJ372" s="20"/>
      <c r="DK372" s="20"/>
      <c r="DL372" s="20"/>
      <c r="DM372" s="20"/>
      <c r="DN372" s="20"/>
      <c r="DO372" s="20"/>
      <c r="DP372" s="20"/>
      <c r="DQ372" s="20"/>
      <c r="DR372" s="20"/>
      <c r="DS372" s="20"/>
      <c r="DT372" s="20"/>
      <c r="DU372" s="20"/>
      <c r="DV372" s="20"/>
      <c r="DW372" s="20"/>
      <c r="DX372" s="17"/>
      <c r="DY372" s="17"/>
      <c r="DZ372" s="17"/>
      <c r="EA372" s="17"/>
      <c r="EB372" s="17"/>
      <c r="EC372" s="17"/>
      <c r="ED372" s="17"/>
      <c r="EE372" s="17"/>
      <c r="EF372" s="17"/>
      <c r="EG372" s="17"/>
      <c r="EH372" s="17"/>
      <c r="EI372" s="17"/>
      <c r="EJ372" s="17"/>
      <c r="EK372" s="17"/>
      <c r="EL372" s="17"/>
      <c r="EM372" s="17"/>
      <c r="EN372" s="17"/>
      <c r="EO372" s="17"/>
      <c r="EP372" s="17"/>
      <c r="EQ372" s="17"/>
      <c r="ER372" s="17"/>
      <c r="ES372" s="17"/>
      <c r="ET372" s="17"/>
      <c r="EU372" s="17"/>
      <c r="EV372" s="17"/>
      <c r="EW372" s="17"/>
      <c r="EX372" s="17"/>
      <c r="EY372" s="17"/>
      <c r="EZ372" s="102"/>
      <c r="FA372" s="102"/>
      <c r="FB372" s="17"/>
      <c r="FC372" s="17"/>
      <c r="FD372" s="17"/>
      <c r="FE372" s="17"/>
      <c r="FF372" s="17"/>
      <c r="FG372" s="17"/>
      <c r="FH372" s="17"/>
      <c r="FI372" s="17"/>
      <c r="FJ372" s="17"/>
      <c r="FK372" s="17"/>
      <c r="FL372" s="17"/>
      <c r="FM372" s="17"/>
      <c r="FN372" s="17"/>
      <c r="FO372" s="17"/>
      <c r="FP372" s="17"/>
      <c r="FQ372" s="17"/>
      <c r="FR372" s="17"/>
      <c r="FS372" s="17"/>
      <c r="FT372" s="17"/>
      <c r="FU372" s="17"/>
      <c r="FV372" s="17"/>
      <c r="FW372" s="17"/>
      <c r="FX372" s="17"/>
      <c r="FY372" s="17"/>
      <c r="FZ372" s="17"/>
      <c r="GA372" s="17"/>
      <c r="GB372" s="17"/>
      <c r="GC372" s="17"/>
      <c r="GD372" s="17"/>
      <c r="GE372" s="17"/>
      <c r="GF372" s="17"/>
      <c r="GG372" s="17"/>
      <c r="GH372" s="17"/>
      <c r="GI372" s="17"/>
      <c r="GJ372" s="17"/>
      <c r="GK372" s="17"/>
      <c r="GL372" s="17"/>
      <c r="GM372" s="17"/>
      <c r="GN372" s="17"/>
      <c r="GO372" s="17"/>
      <c r="GP372" s="17"/>
      <c r="GQ372" s="17"/>
      <c r="GR372" s="17"/>
      <c r="GS372" s="17"/>
      <c r="GT372" s="17"/>
      <c r="GU372" s="17"/>
      <c r="GV372" s="17"/>
      <c r="GW372" s="17"/>
      <c r="GX372" s="17"/>
      <c r="GY372" s="17"/>
      <c r="GZ372" s="102"/>
    </row>
    <row r="373" spans="1:208" ht="12.75" customHeight="1">
      <c r="A373" s="102"/>
      <c r="B373" s="20"/>
      <c r="C373" s="20"/>
      <c r="D373" s="20"/>
      <c r="E373" s="20"/>
      <c r="F373" s="20"/>
      <c r="G373" s="20"/>
      <c r="H373" s="20"/>
      <c r="I373" s="20"/>
      <c r="J373" s="20"/>
      <c r="K373" s="20"/>
      <c r="L373" s="20"/>
      <c r="M373" s="20"/>
      <c r="N373" s="20"/>
      <c r="O373" s="20"/>
      <c r="P373" s="20"/>
      <c r="Q373" s="20"/>
      <c r="R373" s="20"/>
      <c r="S373" s="20"/>
      <c r="T373" s="20"/>
      <c r="U373" s="20"/>
      <c r="V373" s="20"/>
      <c r="W373" s="20"/>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02"/>
      <c r="BA373" s="102"/>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02"/>
      <c r="DA373" s="102"/>
      <c r="DB373" s="20"/>
      <c r="DC373" s="20"/>
      <c r="DD373" s="20"/>
      <c r="DE373" s="20"/>
      <c r="DF373" s="20"/>
      <c r="DG373" s="20"/>
      <c r="DH373" s="20"/>
      <c r="DI373" s="20"/>
      <c r="DJ373" s="20"/>
      <c r="DK373" s="20"/>
      <c r="DL373" s="20"/>
      <c r="DM373" s="20"/>
      <c r="DN373" s="20"/>
      <c r="DO373" s="20"/>
      <c r="DP373" s="20"/>
      <c r="DQ373" s="20"/>
      <c r="DR373" s="20"/>
      <c r="DS373" s="20"/>
      <c r="DT373" s="20"/>
      <c r="DU373" s="20"/>
      <c r="DV373" s="20"/>
      <c r="DW373" s="20"/>
      <c r="DX373" s="17"/>
      <c r="DY373" s="17"/>
      <c r="DZ373" s="17"/>
      <c r="EA373" s="17"/>
      <c r="EB373" s="17"/>
      <c r="EC373" s="17"/>
      <c r="ED373" s="17"/>
      <c r="EE373" s="17"/>
      <c r="EF373" s="17"/>
      <c r="EG373" s="17"/>
      <c r="EH373" s="17"/>
      <c r="EI373" s="17"/>
      <c r="EJ373" s="17"/>
      <c r="EK373" s="17"/>
      <c r="EL373" s="17"/>
      <c r="EM373" s="17"/>
      <c r="EN373" s="17"/>
      <c r="EO373" s="17"/>
      <c r="EP373" s="17"/>
      <c r="EQ373" s="17"/>
      <c r="ER373" s="17"/>
      <c r="ES373" s="17"/>
      <c r="ET373" s="17"/>
      <c r="EU373" s="17"/>
      <c r="EV373" s="17"/>
      <c r="EW373" s="17"/>
      <c r="EX373" s="17"/>
      <c r="EY373" s="17"/>
      <c r="EZ373" s="102"/>
      <c r="FA373" s="102"/>
      <c r="FB373" s="17"/>
      <c r="FC373" s="17"/>
      <c r="FD373" s="17"/>
      <c r="FE373" s="17"/>
      <c r="FF373" s="17"/>
      <c r="FG373" s="17"/>
      <c r="FH373" s="17"/>
      <c r="FI373" s="17"/>
      <c r="FJ373" s="17"/>
      <c r="FK373" s="17"/>
      <c r="FL373" s="17"/>
      <c r="FM373" s="17"/>
      <c r="FN373" s="17"/>
      <c r="FO373" s="17"/>
      <c r="FP373" s="17"/>
      <c r="FQ373" s="17"/>
      <c r="FR373" s="17"/>
      <c r="FS373" s="17"/>
      <c r="FT373" s="17"/>
      <c r="FU373" s="17"/>
      <c r="FV373" s="17"/>
      <c r="FW373" s="17"/>
      <c r="FX373" s="17"/>
      <c r="FY373" s="17"/>
      <c r="FZ373" s="17"/>
      <c r="GA373" s="17"/>
      <c r="GB373" s="17"/>
      <c r="GC373" s="17"/>
      <c r="GD373" s="17"/>
      <c r="GE373" s="17"/>
      <c r="GF373" s="17"/>
      <c r="GG373" s="17"/>
      <c r="GH373" s="17"/>
      <c r="GI373" s="17"/>
      <c r="GJ373" s="17"/>
      <c r="GK373" s="17"/>
      <c r="GL373" s="17"/>
      <c r="GM373" s="17"/>
      <c r="GN373" s="17"/>
      <c r="GO373" s="17"/>
      <c r="GP373" s="17"/>
      <c r="GQ373" s="17"/>
      <c r="GR373" s="17"/>
      <c r="GS373" s="17"/>
      <c r="GT373" s="17"/>
      <c r="GU373" s="17"/>
      <c r="GV373" s="17"/>
      <c r="GW373" s="17"/>
      <c r="GX373" s="17"/>
      <c r="GY373" s="17"/>
      <c r="GZ373" s="102"/>
    </row>
    <row r="374" spans="1:208" ht="12.75" customHeight="1">
      <c r="A374" s="102"/>
      <c r="B374" s="20"/>
      <c r="C374" s="20"/>
      <c r="D374" s="20"/>
      <c r="E374" s="20"/>
      <c r="F374" s="20"/>
      <c r="G374" s="20"/>
      <c r="H374" s="20"/>
      <c r="I374" s="20"/>
      <c r="J374" s="20"/>
      <c r="K374" s="20"/>
      <c r="L374" s="20"/>
      <c r="M374" s="20"/>
      <c r="N374" s="20"/>
      <c r="O374" s="20"/>
      <c r="P374" s="20"/>
      <c r="Q374" s="20"/>
      <c r="R374" s="20"/>
      <c r="S374" s="20"/>
      <c r="T374" s="20"/>
      <c r="U374" s="20"/>
      <c r="V374" s="20"/>
      <c r="W374" s="20"/>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02"/>
      <c r="BA374" s="102"/>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02"/>
      <c r="DA374" s="102"/>
      <c r="DB374" s="20"/>
      <c r="DC374" s="20"/>
      <c r="DD374" s="20"/>
      <c r="DE374" s="20"/>
      <c r="DF374" s="20"/>
      <c r="DG374" s="20"/>
      <c r="DH374" s="20"/>
      <c r="DI374" s="20"/>
      <c r="DJ374" s="20"/>
      <c r="DK374" s="20"/>
      <c r="DL374" s="20"/>
      <c r="DM374" s="20"/>
      <c r="DN374" s="20"/>
      <c r="DO374" s="20"/>
      <c r="DP374" s="20"/>
      <c r="DQ374" s="20"/>
      <c r="DR374" s="20"/>
      <c r="DS374" s="20"/>
      <c r="DT374" s="20"/>
      <c r="DU374" s="20"/>
      <c r="DV374" s="20"/>
      <c r="DW374" s="20"/>
      <c r="DX374" s="17"/>
      <c r="DY374" s="17"/>
      <c r="DZ374" s="17"/>
      <c r="EA374" s="17"/>
      <c r="EB374" s="17"/>
      <c r="EC374" s="17"/>
      <c r="ED374" s="17"/>
      <c r="EE374" s="17"/>
      <c r="EF374" s="17"/>
      <c r="EG374" s="17"/>
      <c r="EH374" s="17"/>
      <c r="EI374" s="17"/>
      <c r="EJ374" s="17"/>
      <c r="EK374" s="17"/>
      <c r="EL374" s="17"/>
      <c r="EM374" s="17"/>
      <c r="EN374" s="17"/>
      <c r="EO374" s="17"/>
      <c r="EP374" s="17"/>
      <c r="EQ374" s="17"/>
      <c r="ER374" s="17"/>
      <c r="ES374" s="17"/>
      <c r="ET374" s="17"/>
      <c r="EU374" s="17"/>
      <c r="EV374" s="17"/>
      <c r="EW374" s="17"/>
      <c r="EX374" s="17"/>
      <c r="EY374" s="17"/>
      <c r="EZ374" s="102"/>
      <c r="FA374" s="102"/>
      <c r="FB374" s="17"/>
      <c r="FC374" s="17"/>
      <c r="FD374" s="17"/>
      <c r="FE374" s="17"/>
      <c r="FF374" s="17"/>
      <c r="FG374" s="17"/>
      <c r="FH374" s="17"/>
      <c r="FI374" s="17"/>
      <c r="FJ374" s="17"/>
      <c r="FK374" s="17"/>
      <c r="FL374" s="17"/>
      <c r="FM374" s="17"/>
      <c r="FN374" s="17"/>
      <c r="FO374" s="17"/>
      <c r="FP374" s="17"/>
      <c r="FQ374" s="17"/>
      <c r="FR374" s="17"/>
      <c r="FS374" s="17"/>
      <c r="FT374" s="17"/>
      <c r="FU374" s="17"/>
      <c r="FV374" s="17"/>
      <c r="FW374" s="17"/>
      <c r="FX374" s="17"/>
      <c r="FY374" s="17"/>
      <c r="FZ374" s="17"/>
      <c r="GA374" s="17"/>
      <c r="GB374" s="17"/>
      <c r="GC374" s="17"/>
      <c r="GD374" s="17"/>
      <c r="GE374" s="17"/>
      <c r="GF374" s="17"/>
      <c r="GG374" s="17"/>
      <c r="GH374" s="17"/>
      <c r="GI374" s="17"/>
      <c r="GJ374" s="17"/>
      <c r="GK374" s="17"/>
      <c r="GL374" s="17"/>
      <c r="GM374" s="17"/>
      <c r="GN374" s="17"/>
      <c r="GO374" s="17"/>
      <c r="GP374" s="17"/>
      <c r="GQ374" s="17"/>
      <c r="GR374" s="17"/>
      <c r="GS374" s="17"/>
      <c r="GT374" s="17"/>
      <c r="GU374" s="17"/>
      <c r="GV374" s="17"/>
      <c r="GW374" s="17"/>
      <c r="GX374" s="17"/>
      <c r="GY374" s="17"/>
      <c r="GZ374" s="102"/>
    </row>
    <row r="375" spans="1:208" ht="12.75" customHeight="1">
      <c r="A375" s="102"/>
      <c r="B375" s="20"/>
      <c r="C375" s="20"/>
      <c r="D375" s="20"/>
      <c r="E375" s="20"/>
      <c r="F375" s="20"/>
      <c r="G375" s="20"/>
      <c r="H375" s="20"/>
      <c r="I375" s="20"/>
      <c r="J375" s="20"/>
      <c r="K375" s="20"/>
      <c r="L375" s="20"/>
      <c r="M375" s="20"/>
      <c r="N375" s="20"/>
      <c r="O375" s="20"/>
      <c r="P375" s="20"/>
      <c r="Q375" s="20"/>
      <c r="R375" s="20"/>
      <c r="S375" s="20"/>
      <c r="T375" s="20"/>
      <c r="U375" s="20"/>
      <c r="V375" s="20"/>
      <c r="W375" s="20"/>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02"/>
      <c r="BA375" s="102"/>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c r="CR375" s="17"/>
      <c r="CS375" s="17"/>
      <c r="CT375" s="17"/>
      <c r="CU375" s="17"/>
      <c r="CV375" s="17"/>
      <c r="CW375" s="17"/>
      <c r="CX375" s="17"/>
      <c r="CY375" s="17"/>
      <c r="CZ375" s="102"/>
      <c r="DA375" s="102"/>
      <c r="DB375" s="20"/>
      <c r="DC375" s="20"/>
      <c r="DD375" s="20"/>
      <c r="DE375" s="20"/>
      <c r="DF375" s="20"/>
      <c r="DG375" s="20"/>
      <c r="DH375" s="20"/>
      <c r="DI375" s="20"/>
      <c r="DJ375" s="20"/>
      <c r="DK375" s="20"/>
      <c r="DL375" s="20"/>
      <c r="DM375" s="20"/>
      <c r="DN375" s="20"/>
      <c r="DO375" s="20"/>
      <c r="DP375" s="20"/>
      <c r="DQ375" s="20"/>
      <c r="DR375" s="20"/>
      <c r="DS375" s="20"/>
      <c r="DT375" s="20"/>
      <c r="DU375" s="20"/>
      <c r="DV375" s="20"/>
      <c r="DW375" s="20"/>
      <c r="DX375" s="17"/>
      <c r="DY375" s="17"/>
      <c r="DZ375" s="17"/>
      <c r="EA375" s="17"/>
      <c r="EB375" s="17"/>
      <c r="EC375" s="17"/>
      <c r="ED375" s="17"/>
      <c r="EE375" s="17"/>
      <c r="EF375" s="17"/>
      <c r="EG375" s="17"/>
      <c r="EH375" s="17"/>
      <c r="EI375" s="17"/>
      <c r="EJ375" s="17"/>
      <c r="EK375" s="17"/>
      <c r="EL375" s="17"/>
      <c r="EM375" s="17"/>
      <c r="EN375" s="17"/>
      <c r="EO375" s="17"/>
      <c r="EP375" s="17"/>
      <c r="EQ375" s="17"/>
      <c r="ER375" s="17"/>
      <c r="ES375" s="17"/>
      <c r="ET375" s="17"/>
      <c r="EU375" s="17"/>
      <c r="EV375" s="17"/>
      <c r="EW375" s="17"/>
      <c r="EX375" s="17"/>
      <c r="EY375" s="17"/>
      <c r="EZ375" s="102"/>
      <c r="FA375" s="102"/>
      <c r="FB375" s="17"/>
      <c r="FC375" s="17"/>
      <c r="FD375" s="17"/>
      <c r="FE375" s="17"/>
      <c r="FF375" s="17"/>
      <c r="FG375" s="17"/>
      <c r="FH375" s="17"/>
      <c r="FI375" s="17"/>
      <c r="FJ375" s="17"/>
      <c r="FK375" s="17"/>
      <c r="FL375" s="17"/>
      <c r="FM375" s="17"/>
      <c r="FN375" s="17"/>
      <c r="FO375" s="17"/>
      <c r="FP375" s="17"/>
      <c r="FQ375" s="17"/>
      <c r="FR375" s="17"/>
      <c r="FS375" s="17"/>
      <c r="FT375" s="17"/>
      <c r="FU375" s="17"/>
      <c r="FV375" s="17"/>
      <c r="FW375" s="17"/>
      <c r="FX375" s="17"/>
      <c r="FY375" s="17"/>
      <c r="FZ375" s="17"/>
      <c r="GA375" s="17"/>
      <c r="GB375" s="17"/>
      <c r="GC375" s="17"/>
      <c r="GD375" s="17"/>
      <c r="GE375" s="17"/>
      <c r="GF375" s="17"/>
      <c r="GG375" s="17"/>
      <c r="GH375" s="17"/>
      <c r="GI375" s="17"/>
      <c r="GJ375" s="17"/>
      <c r="GK375" s="17"/>
      <c r="GL375" s="17"/>
      <c r="GM375" s="17"/>
      <c r="GN375" s="17"/>
      <c r="GO375" s="17"/>
      <c r="GP375" s="17"/>
      <c r="GQ375" s="17"/>
      <c r="GR375" s="17"/>
      <c r="GS375" s="17"/>
      <c r="GT375" s="17"/>
      <c r="GU375" s="17"/>
      <c r="GV375" s="17"/>
      <c r="GW375" s="17"/>
      <c r="GX375" s="17"/>
      <c r="GY375" s="17"/>
      <c r="GZ375" s="102"/>
    </row>
    <row r="376" spans="1:208" ht="12.75" customHeight="1">
      <c r="A376" s="102"/>
      <c r="B376" s="20"/>
      <c r="C376" s="20"/>
      <c r="D376" s="20"/>
      <c r="E376" s="20"/>
      <c r="F376" s="20"/>
      <c r="G376" s="20"/>
      <c r="H376" s="20"/>
      <c r="I376" s="20"/>
      <c r="J376" s="20"/>
      <c r="K376" s="20"/>
      <c r="L376" s="20"/>
      <c r="M376" s="20"/>
      <c r="N376" s="20"/>
      <c r="O376" s="20"/>
      <c r="P376" s="20"/>
      <c r="Q376" s="20"/>
      <c r="R376" s="20"/>
      <c r="S376" s="20"/>
      <c r="T376" s="20"/>
      <c r="U376" s="20"/>
      <c r="V376" s="20"/>
      <c r="W376" s="20"/>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02"/>
      <c r="BA376" s="102"/>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02"/>
      <c r="DA376" s="102"/>
      <c r="DB376" s="20"/>
      <c r="DC376" s="20"/>
      <c r="DD376" s="20"/>
      <c r="DE376" s="20"/>
      <c r="DF376" s="20"/>
      <c r="DG376" s="20"/>
      <c r="DH376" s="20"/>
      <c r="DI376" s="20"/>
      <c r="DJ376" s="20"/>
      <c r="DK376" s="20"/>
      <c r="DL376" s="20"/>
      <c r="DM376" s="20"/>
      <c r="DN376" s="20"/>
      <c r="DO376" s="20"/>
      <c r="DP376" s="20"/>
      <c r="DQ376" s="20"/>
      <c r="DR376" s="20"/>
      <c r="DS376" s="20"/>
      <c r="DT376" s="20"/>
      <c r="DU376" s="20"/>
      <c r="DV376" s="20"/>
      <c r="DW376" s="20"/>
      <c r="DX376" s="17"/>
      <c r="DY376" s="17"/>
      <c r="DZ376" s="17"/>
      <c r="EA376" s="17"/>
      <c r="EB376" s="17"/>
      <c r="EC376" s="17"/>
      <c r="ED376" s="17"/>
      <c r="EE376" s="17"/>
      <c r="EF376" s="17"/>
      <c r="EG376" s="17"/>
      <c r="EH376" s="17"/>
      <c r="EI376" s="17"/>
      <c r="EJ376" s="17"/>
      <c r="EK376" s="17"/>
      <c r="EL376" s="17"/>
      <c r="EM376" s="17"/>
      <c r="EN376" s="17"/>
      <c r="EO376" s="17"/>
      <c r="EP376" s="17"/>
      <c r="EQ376" s="17"/>
      <c r="ER376" s="17"/>
      <c r="ES376" s="17"/>
      <c r="ET376" s="17"/>
      <c r="EU376" s="17"/>
      <c r="EV376" s="17"/>
      <c r="EW376" s="17"/>
      <c r="EX376" s="17"/>
      <c r="EY376" s="17"/>
      <c r="EZ376" s="102"/>
      <c r="FA376" s="102"/>
      <c r="FB376" s="17"/>
      <c r="FC376" s="17"/>
      <c r="FD376" s="17"/>
      <c r="FE376" s="17"/>
      <c r="FF376" s="17"/>
      <c r="FG376" s="17"/>
      <c r="FH376" s="17"/>
      <c r="FI376" s="17"/>
      <c r="FJ376" s="17"/>
      <c r="FK376" s="17"/>
      <c r="FL376" s="17"/>
      <c r="FM376" s="17"/>
      <c r="FN376" s="17"/>
      <c r="FO376" s="17"/>
      <c r="FP376" s="17"/>
      <c r="FQ376" s="17"/>
      <c r="FR376" s="17"/>
      <c r="FS376" s="17"/>
      <c r="FT376" s="17"/>
      <c r="FU376" s="17"/>
      <c r="FV376" s="17"/>
      <c r="FW376" s="17"/>
      <c r="FX376" s="17"/>
      <c r="FY376" s="17"/>
      <c r="FZ376" s="17"/>
      <c r="GA376" s="17"/>
      <c r="GB376" s="17"/>
      <c r="GC376" s="17"/>
      <c r="GD376" s="17"/>
      <c r="GE376" s="17"/>
      <c r="GF376" s="17"/>
      <c r="GG376" s="17"/>
      <c r="GH376" s="17"/>
      <c r="GI376" s="17"/>
      <c r="GJ376" s="17"/>
      <c r="GK376" s="17"/>
      <c r="GL376" s="17"/>
      <c r="GM376" s="17"/>
      <c r="GN376" s="17"/>
      <c r="GO376" s="17"/>
      <c r="GP376" s="17"/>
      <c r="GQ376" s="17"/>
      <c r="GR376" s="17"/>
      <c r="GS376" s="17"/>
      <c r="GT376" s="17"/>
      <c r="GU376" s="17"/>
      <c r="GV376" s="17"/>
      <c r="GW376" s="17"/>
      <c r="GX376" s="17"/>
      <c r="GY376" s="17"/>
      <c r="GZ376" s="102"/>
    </row>
    <row r="377" spans="1:208" ht="12.75" customHeight="1">
      <c r="A377" s="102"/>
      <c r="B377" s="20"/>
      <c r="C377" s="20"/>
      <c r="D377" s="20"/>
      <c r="E377" s="20"/>
      <c r="F377" s="20"/>
      <c r="G377" s="20"/>
      <c r="H377" s="20"/>
      <c r="I377" s="20"/>
      <c r="J377" s="20"/>
      <c r="K377" s="20"/>
      <c r="L377" s="20"/>
      <c r="M377" s="20"/>
      <c r="N377" s="20"/>
      <c r="O377" s="20"/>
      <c r="P377" s="20"/>
      <c r="Q377" s="20"/>
      <c r="R377" s="20"/>
      <c r="S377" s="20"/>
      <c r="T377" s="20"/>
      <c r="U377" s="20"/>
      <c r="V377" s="20"/>
      <c r="W377" s="20"/>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02"/>
      <c r="BA377" s="102"/>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02"/>
      <c r="DA377" s="102"/>
      <c r="DB377" s="20"/>
      <c r="DC377" s="20"/>
      <c r="DD377" s="20"/>
      <c r="DE377" s="20"/>
      <c r="DF377" s="20"/>
      <c r="DG377" s="20"/>
      <c r="DH377" s="20"/>
      <c r="DI377" s="20"/>
      <c r="DJ377" s="20"/>
      <c r="DK377" s="20"/>
      <c r="DL377" s="20"/>
      <c r="DM377" s="20"/>
      <c r="DN377" s="20"/>
      <c r="DO377" s="20"/>
      <c r="DP377" s="20"/>
      <c r="DQ377" s="20"/>
      <c r="DR377" s="20"/>
      <c r="DS377" s="20"/>
      <c r="DT377" s="20"/>
      <c r="DU377" s="20"/>
      <c r="DV377" s="20"/>
      <c r="DW377" s="20"/>
      <c r="DX377" s="17"/>
      <c r="DY377" s="17"/>
      <c r="DZ377" s="17"/>
      <c r="EA377" s="17"/>
      <c r="EB377" s="17"/>
      <c r="EC377" s="17"/>
      <c r="ED377" s="17"/>
      <c r="EE377" s="17"/>
      <c r="EF377" s="17"/>
      <c r="EG377" s="17"/>
      <c r="EH377" s="17"/>
      <c r="EI377" s="17"/>
      <c r="EJ377" s="17"/>
      <c r="EK377" s="17"/>
      <c r="EL377" s="17"/>
      <c r="EM377" s="17"/>
      <c r="EN377" s="17"/>
      <c r="EO377" s="17"/>
      <c r="EP377" s="17"/>
      <c r="EQ377" s="17"/>
      <c r="ER377" s="17"/>
      <c r="ES377" s="17"/>
      <c r="ET377" s="17"/>
      <c r="EU377" s="17"/>
      <c r="EV377" s="17"/>
      <c r="EW377" s="17"/>
      <c r="EX377" s="17"/>
      <c r="EY377" s="17"/>
      <c r="EZ377" s="102"/>
      <c r="FA377" s="102"/>
      <c r="FB377" s="17"/>
      <c r="FC377" s="17"/>
      <c r="FD377" s="17"/>
      <c r="FE377" s="17"/>
      <c r="FF377" s="17"/>
      <c r="FG377" s="17"/>
      <c r="FH377" s="17"/>
      <c r="FI377" s="17"/>
      <c r="FJ377" s="17"/>
      <c r="FK377" s="17"/>
      <c r="FL377" s="17"/>
      <c r="FM377" s="17"/>
      <c r="FN377" s="17"/>
      <c r="FO377" s="17"/>
      <c r="FP377" s="17"/>
      <c r="FQ377" s="17"/>
      <c r="FR377" s="17"/>
      <c r="FS377" s="17"/>
      <c r="FT377" s="17"/>
      <c r="FU377" s="17"/>
      <c r="FV377" s="17"/>
      <c r="FW377" s="17"/>
      <c r="FX377" s="17"/>
      <c r="FY377" s="17"/>
      <c r="FZ377" s="17"/>
      <c r="GA377" s="17"/>
      <c r="GB377" s="17"/>
      <c r="GC377" s="17"/>
      <c r="GD377" s="17"/>
      <c r="GE377" s="17"/>
      <c r="GF377" s="17"/>
      <c r="GG377" s="17"/>
      <c r="GH377" s="17"/>
      <c r="GI377" s="17"/>
      <c r="GJ377" s="17"/>
      <c r="GK377" s="17"/>
      <c r="GL377" s="17"/>
      <c r="GM377" s="17"/>
      <c r="GN377" s="17"/>
      <c r="GO377" s="17"/>
      <c r="GP377" s="17"/>
      <c r="GQ377" s="17"/>
      <c r="GR377" s="17"/>
      <c r="GS377" s="17"/>
      <c r="GT377" s="17"/>
      <c r="GU377" s="17"/>
      <c r="GV377" s="17"/>
      <c r="GW377" s="17"/>
      <c r="GX377" s="17"/>
      <c r="GY377" s="17"/>
      <c r="GZ377" s="102"/>
    </row>
    <row r="378" spans="1:208" ht="12.75" customHeight="1">
      <c r="A378" s="102"/>
      <c r="B378" s="20"/>
      <c r="C378" s="20"/>
      <c r="D378" s="20"/>
      <c r="E378" s="20"/>
      <c r="F378" s="20"/>
      <c r="G378" s="20"/>
      <c r="H378" s="20"/>
      <c r="I378" s="20"/>
      <c r="J378" s="20"/>
      <c r="K378" s="20"/>
      <c r="L378" s="20"/>
      <c r="M378" s="20"/>
      <c r="N378" s="20"/>
      <c r="O378" s="20"/>
      <c r="P378" s="20"/>
      <c r="Q378" s="20"/>
      <c r="R378" s="20"/>
      <c r="S378" s="20"/>
      <c r="T378" s="20"/>
      <c r="U378" s="20"/>
      <c r="V378" s="20"/>
      <c r="W378" s="20"/>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02"/>
      <c r="BA378" s="102"/>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02"/>
      <c r="DA378" s="102"/>
      <c r="DB378" s="20"/>
      <c r="DC378" s="20"/>
      <c r="DD378" s="20"/>
      <c r="DE378" s="20"/>
      <c r="DF378" s="20"/>
      <c r="DG378" s="20"/>
      <c r="DH378" s="20"/>
      <c r="DI378" s="20"/>
      <c r="DJ378" s="20"/>
      <c r="DK378" s="20"/>
      <c r="DL378" s="20"/>
      <c r="DM378" s="20"/>
      <c r="DN378" s="20"/>
      <c r="DO378" s="20"/>
      <c r="DP378" s="20"/>
      <c r="DQ378" s="20"/>
      <c r="DR378" s="20"/>
      <c r="DS378" s="20"/>
      <c r="DT378" s="20"/>
      <c r="DU378" s="20"/>
      <c r="DV378" s="20"/>
      <c r="DW378" s="20"/>
      <c r="DX378" s="17"/>
      <c r="DY378" s="17"/>
      <c r="DZ378" s="17"/>
      <c r="EA378" s="17"/>
      <c r="EB378" s="17"/>
      <c r="EC378" s="17"/>
      <c r="ED378" s="17"/>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02"/>
      <c r="FA378" s="102"/>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c r="GN378" s="17"/>
      <c r="GO378" s="17"/>
      <c r="GP378" s="17"/>
      <c r="GQ378" s="17"/>
      <c r="GR378" s="17"/>
      <c r="GS378" s="17"/>
      <c r="GT378" s="17"/>
      <c r="GU378" s="17"/>
      <c r="GV378" s="17"/>
      <c r="GW378" s="17"/>
      <c r="GX378" s="17"/>
      <c r="GY378" s="17"/>
      <c r="GZ378" s="102"/>
    </row>
    <row r="379" spans="1:208" ht="12.75" customHeight="1">
      <c r="A379" s="102"/>
      <c r="B379" s="20"/>
      <c r="C379" s="20"/>
      <c r="D379" s="20"/>
      <c r="E379" s="20"/>
      <c r="F379" s="20"/>
      <c r="G379" s="20"/>
      <c r="H379" s="20"/>
      <c r="I379" s="20"/>
      <c r="J379" s="20"/>
      <c r="K379" s="20"/>
      <c r="L379" s="20"/>
      <c r="M379" s="20"/>
      <c r="N379" s="20"/>
      <c r="O379" s="20"/>
      <c r="P379" s="20"/>
      <c r="Q379" s="20"/>
      <c r="R379" s="20"/>
      <c r="S379" s="20"/>
      <c r="T379" s="20"/>
      <c r="U379" s="20"/>
      <c r="V379" s="20"/>
      <c r="W379" s="20"/>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02"/>
      <c r="BA379" s="102"/>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02"/>
      <c r="DA379" s="102"/>
      <c r="DB379" s="20"/>
      <c r="DC379" s="20"/>
      <c r="DD379" s="20"/>
      <c r="DE379" s="20"/>
      <c r="DF379" s="20"/>
      <c r="DG379" s="20"/>
      <c r="DH379" s="20"/>
      <c r="DI379" s="20"/>
      <c r="DJ379" s="20"/>
      <c r="DK379" s="20"/>
      <c r="DL379" s="20"/>
      <c r="DM379" s="20"/>
      <c r="DN379" s="20"/>
      <c r="DO379" s="20"/>
      <c r="DP379" s="20"/>
      <c r="DQ379" s="20"/>
      <c r="DR379" s="20"/>
      <c r="DS379" s="20"/>
      <c r="DT379" s="20"/>
      <c r="DU379" s="20"/>
      <c r="DV379" s="20"/>
      <c r="DW379" s="20"/>
      <c r="DX379" s="17"/>
      <c r="DY379" s="17"/>
      <c r="DZ379" s="17"/>
      <c r="EA379" s="17"/>
      <c r="EB379" s="17"/>
      <c r="EC379" s="17"/>
      <c r="ED379" s="17"/>
      <c r="EE379" s="17"/>
      <c r="EF379" s="17"/>
      <c r="EG379" s="17"/>
      <c r="EH379" s="17"/>
      <c r="EI379" s="17"/>
      <c r="EJ379" s="17"/>
      <c r="EK379" s="17"/>
      <c r="EL379" s="17"/>
      <c r="EM379" s="17"/>
      <c r="EN379" s="17"/>
      <c r="EO379" s="17"/>
      <c r="EP379" s="17"/>
      <c r="EQ379" s="17"/>
      <c r="ER379" s="17"/>
      <c r="ES379" s="17"/>
      <c r="ET379" s="17"/>
      <c r="EU379" s="17"/>
      <c r="EV379" s="17"/>
      <c r="EW379" s="17"/>
      <c r="EX379" s="17"/>
      <c r="EY379" s="17"/>
      <c r="EZ379" s="102"/>
      <c r="FA379" s="102"/>
      <c r="FB379" s="17"/>
      <c r="FC379" s="17"/>
      <c r="FD379" s="17"/>
      <c r="FE379" s="17"/>
      <c r="FF379" s="17"/>
      <c r="FG379" s="17"/>
      <c r="FH379" s="17"/>
      <c r="FI379" s="17"/>
      <c r="FJ379" s="17"/>
      <c r="FK379" s="17"/>
      <c r="FL379" s="17"/>
      <c r="FM379" s="17"/>
      <c r="FN379" s="17"/>
      <c r="FO379" s="17"/>
      <c r="FP379" s="17"/>
      <c r="FQ379" s="17"/>
      <c r="FR379" s="17"/>
      <c r="FS379" s="17"/>
      <c r="FT379" s="17"/>
      <c r="FU379" s="17"/>
      <c r="FV379" s="17"/>
      <c r="FW379" s="17"/>
      <c r="FX379" s="17"/>
      <c r="FY379" s="17"/>
      <c r="FZ379" s="17"/>
      <c r="GA379" s="17"/>
      <c r="GB379" s="17"/>
      <c r="GC379" s="17"/>
      <c r="GD379" s="17"/>
      <c r="GE379" s="17"/>
      <c r="GF379" s="17"/>
      <c r="GG379" s="17"/>
      <c r="GH379" s="17"/>
      <c r="GI379" s="17"/>
      <c r="GJ379" s="17"/>
      <c r="GK379" s="17"/>
      <c r="GL379" s="17"/>
      <c r="GM379" s="17"/>
      <c r="GN379" s="17"/>
      <c r="GO379" s="17"/>
      <c r="GP379" s="17"/>
      <c r="GQ379" s="17"/>
      <c r="GR379" s="17"/>
      <c r="GS379" s="17"/>
      <c r="GT379" s="17"/>
      <c r="GU379" s="17"/>
      <c r="GV379" s="17"/>
      <c r="GW379" s="17"/>
      <c r="GX379" s="17"/>
      <c r="GY379" s="17"/>
      <c r="GZ379" s="102"/>
    </row>
    <row r="380" spans="1:208" ht="12.75" customHeight="1">
      <c r="A380" s="102"/>
      <c r="B380" s="20"/>
      <c r="C380" s="20"/>
      <c r="D380" s="20"/>
      <c r="E380" s="20"/>
      <c r="F380" s="20"/>
      <c r="G380" s="20"/>
      <c r="H380" s="20"/>
      <c r="I380" s="20"/>
      <c r="J380" s="20"/>
      <c r="K380" s="20"/>
      <c r="L380" s="20"/>
      <c r="M380" s="20"/>
      <c r="N380" s="20"/>
      <c r="O380" s="20"/>
      <c r="P380" s="20"/>
      <c r="Q380" s="20"/>
      <c r="R380" s="20"/>
      <c r="S380" s="20"/>
      <c r="T380" s="20"/>
      <c r="U380" s="20"/>
      <c r="V380" s="20"/>
      <c r="W380" s="20"/>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02"/>
      <c r="BA380" s="102"/>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02"/>
      <c r="DA380" s="102"/>
      <c r="DB380" s="20"/>
      <c r="DC380" s="20"/>
      <c r="DD380" s="20"/>
      <c r="DE380" s="20"/>
      <c r="DF380" s="20"/>
      <c r="DG380" s="20"/>
      <c r="DH380" s="20"/>
      <c r="DI380" s="20"/>
      <c r="DJ380" s="20"/>
      <c r="DK380" s="20"/>
      <c r="DL380" s="20"/>
      <c r="DM380" s="20"/>
      <c r="DN380" s="20"/>
      <c r="DO380" s="20"/>
      <c r="DP380" s="20"/>
      <c r="DQ380" s="20"/>
      <c r="DR380" s="20"/>
      <c r="DS380" s="20"/>
      <c r="DT380" s="20"/>
      <c r="DU380" s="20"/>
      <c r="DV380" s="20"/>
      <c r="DW380" s="20"/>
      <c r="DX380" s="17"/>
      <c r="DY380" s="17"/>
      <c r="DZ380" s="17"/>
      <c r="EA380" s="17"/>
      <c r="EB380" s="17"/>
      <c r="EC380" s="17"/>
      <c r="ED380" s="17"/>
      <c r="EE380" s="17"/>
      <c r="EF380" s="17"/>
      <c r="EG380" s="17"/>
      <c r="EH380" s="17"/>
      <c r="EI380" s="17"/>
      <c r="EJ380" s="17"/>
      <c r="EK380" s="17"/>
      <c r="EL380" s="17"/>
      <c r="EM380" s="17"/>
      <c r="EN380" s="17"/>
      <c r="EO380" s="17"/>
      <c r="EP380" s="17"/>
      <c r="EQ380" s="17"/>
      <c r="ER380" s="17"/>
      <c r="ES380" s="17"/>
      <c r="ET380" s="17"/>
      <c r="EU380" s="17"/>
      <c r="EV380" s="17"/>
      <c r="EW380" s="17"/>
      <c r="EX380" s="17"/>
      <c r="EY380" s="17"/>
      <c r="EZ380" s="102"/>
      <c r="FA380" s="102"/>
      <c r="FB380" s="17"/>
      <c r="FC380" s="17"/>
      <c r="FD380" s="17"/>
      <c r="FE380" s="17"/>
      <c r="FF380" s="17"/>
      <c r="FG380" s="17"/>
      <c r="FH380" s="17"/>
      <c r="FI380" s="17"/>
      <c r="FJ380" s="17"/>
      <c r="FK380" s="17"/>
      <c r="FL380" s="17"/>
      <c r="FM380" s="17"/>
      <c r="FN380" s="17"/>
      <c r="FO380" s="17"/>
      <c r="FP380" s="17"/>
      <c r="FQ380" s="17"/>
      <c r="FR380" s="17"/>
      <c r="FS380" s="17"/>
      <c r="FT380" s="17"/>
      <c r="FU380" s="17"/>
      <c r="FV380" s="17"/>
      <c r="FW380" s="17"/>
      <c r="FX380" s="17"/>
      <c r="FY380" s="17"/>
      <c r="FZ380" s="17"/>
      <c r="GA380" s="17"/>
      <c r="GB380" s="17"/>
      <c r="GC380" s="17"/>
      <c r="GD380" s="17"/>
      <c r="GE380" s="17"/>
      <c r="GF380" s="17"/>
      <c r="GG380" s="17"/>
      <c r="GH380" s="17"/>
      <c r="GI380" s="17"/>
      <c r="GJ380" s="17"/>
      <c r="GK380" s="17"/>
      <c r="GL380" s="17"/>
      <c r="GM380" s="17"/>
      <c r="GN380" s="17"/>
      <c r="GO380" s="17"/>
      <c r="GP380" s="17"/>
      <c r="GQ380" s="17"/>
      <c r="GR380" s="17"/>
      <c r="GS380" s="17"/>
      <c r="GT380" s="17"/>
      <c r="GU380" s="17"/>
      <c r="GV380" s="17"/>
      <c r="GW380" s="17"/>
      <c r="GX380" s="17"/>
      <c r="GY380" s="17"/>
      <c r="GZ380" s="102"/>
    </row>
    <row r="381" spans="1:208" ht="12.75" customHeight="1">
      <c r="A381" s="102"/>
      <c r="B381" s="20"/>
      <c r="C381" s="20"/>
      <c r="D381" s="20"/>
      <c r="E381" s="20"/>
      <c r="F381" s="20"/>
      <c r="G381" s="20"/>
      <c r="H381" s="20"/>
      <c r="I381" s="20"/>
      <c r="J381" s="20"/>
      <c r="K381" s="20"/>
      <c r="L381" s="20"/>
      <c r="M381" s="20"/>
      <c r="N381" s="20"/>
      <c r="O381" s="20"/>
      <c r="P381" s="20"/>
      <c r="Q381" s="20"/>
      <c r="R381" s="20"/>
      <c r="S381" s="20"/>
      <c r="T381" s="20"/>
      <c r="U381" s="20"/>
      <c r="V381" s="20"/>
      <c r="W381" s="20"/>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02"/>
      <c r="BA381" s="102"/>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02"/>
      <c r="DA381" s="102"/>
      <c r="DB381" s="20"/>
      <c r="DC381" s="20"/>
      <c r="DD381" s="20"/>
      <c r="DE381" s="20"/>
      <c r="DF381" s="20"/>
      <c r="DG381" s="20"/>
      <c r="DH381" s="20"/>
      <c r="DI381" s="20"/>
      <c r="DJ381" s="20"/>
      <c r="DK381" s="20"/>
      <c r="DL381" s="20"/>
      <c r="DM381" s="20"/>
      <c r="DN381" s="20"/>
      <c r="DO381" s="20"/>
      <c r="DP381" s="20"/>
      <c r="DQ381" s="20"/>
      <c r="DR381" s="20"/>
      <c r="DS381" s="20"/>
      <c r="DT381" s="20"/>
      <c r="DU381" s="20"/>
      <c r="DV381" s="20"/>
      <c r="DW381" s="20"/>
      <c r="DX381" s="17"/>
      <c r="DY381" s="17"/>
      <c r="DZ381" s="17"/>
      <c r="EA381" s="17"/>
      <c r="EB381" s="17"/>
      <c r="EC381" s="17"/>
      <c r="ED381" s="17"/>
      <c r="EE381" s="17"/>
      <c r="EF381" s="17"/>
      <c r="EG381" s="17"/>
      <c r="EH381" s="17"/>
      <c r="EI381" s="17"/>
      <c r="EJ381" s="17"/>
      <c r="EK381" s="17"/>
      <c r="EL381" s="17"/>
      <c r="EM381" s="17"/>
      <c r="EN381" s="17"/>
      <c r="EO381" s="17"/>
      <c r="EP381" s="17"/>
      <c r="EQ381" s="17"/>
      <c r="ER381" s="17"/>
      <c r="ES381" s="17"/>
      <c r="ET381" s="17"/>
      <c r="EU381" s="17"/>
      <c r="EV381" s="17"/>
      <c r="EW381" s="17"/>
      <c r="EX381" s="17"/>
      <c r="EY381" s="17"/>
      <c r="EZ381" s="102"/>
      <c r="FA381" s="102"/>
      <c r="FB381" s="17"/>
      <c r="FC381" s="17"/>
      <c r="FD381" s="17"/>
      <c r="FE381" s="17"/>
      <c r="FF381" s="17"/>
      <c r="FG381" s="17"/>
      <c r="FH381" s="17"/>
      <c r="FI381" s="17"/>
      <c r="FJ381" s="17"/>
      <c r="FK381" s="17"/>
      <c r="FL381" s="17"/>
      <c r="FM381" s="17"/>
      <c r="FN381" s="17"/>
      <c r="FO381" s="17"/>
      <c r="FP381" s="17"/>
      <c r="FQ381" s="17"/>
      <c r="FR381" s="17"/>
      <c r="FS381" s="17"/>
      <c r="FT381" s="17"/>
      <c r="FU381" s="17"/>
      <c r="FV381" s="17"/>
      <c r="FW381" s="17"/>
      <c r="FX381" s="17"/>
      <c r="FY381" s="17"/>
      <c r="FZ381" s="17"/>
      <c r="GA381" s="17"/>
      <c r="GB381" s="17"/>
      <c r="GC381" s="17"/>
      <c r="GD381" s="17"/>
      <c r="GE381" s="17"/>
      <c r="GF381" s="17"/>
      <c r="GG381" s="17"/>
      <c r="GH381" s="17"/>
      <c r="GI381" s="17"/>
      <c r="GJ381" s="17"/>
      <c r="GK381" s="17"/>
      <c r="GL381" s="17"/>
      <c r="GM381" s="17"/>
      <c r="GN381" s="17"/>
      <c r="GO381" s="17"/>
      <c r="GP381" s="17"/>
      <c r="GQ381" s="17"/>
      <c r="GR381" s="17"/>
      <c r="GS381" s="17"/>
      <c r="GT381" s="17"/>
      <c r="GU381" s="17"/>
      <c r="GV381" s="17"/>
      <c r="GW381" s="17"/>
      <c r="GX381" s="17"/>
      <c r="GY381" s="17"/>
      <c r="GZ381" s="102"/>
    </row>
    <row r="382" spans="1:208" ht="12.75" customHeight="1">
      <c r="A382" s="102"/>
      <c r="B382" s="20"/>
      <c r="C382" s="20"/>
      <c r="D382" s="20"/>
      <c r="E382" s="20"/>
      <c r="F382" s="20"/>
      <c r="G382" s="20"/>
      <c r="H382" s="20"/>
      <c r="I382" s="20"/>
      <c r="J382" s="20"/>
      <c r="K382" s="20"/>
      <c r="L382" s="20"/>
      <c r="M382" s="20"/>
      <c r="N382" s="20"/>
      <c r="O382" s="20"/>
      <c r="P382" s="20"/>
      <c r="Q382" s="20"/>
      <c r="R382" s="20"/>
      <c r="S382" s="20"/>
      <c r="T382" s="20"/>
      <c r="U382" s="20"/>
      <c r="V382" s="20"/>
      <c r="W382" s="20"/>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02"/>
      <c r="BA382" s="102"/>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02"/>
      <c r="DA382" s="102"/>
      <c r="DB382" s="20"/>
      <c r="DC382" s="20"/>
      <c r="DD382" s="20"/>
      <c r="DE382" s="20"/>
      <c r="DF382" s="20"/>
      <c r="DG382" s="20"/>
      <c r="DH382" s="20"/>
      <c r="DI382" s="20"/>
      <c r="DJ382" s="20"/>
      <c r="DK382" s="20"/>
      <c r="DL382" s="20"/>
      <c r="DM382" s="20"/>
      <c r="DN382" s="20"/>
      <c r="DO382" s="20"/>
      <c r="DP382" s="20"/>
      <c r="DQ382" s="20"/>
      <c r="DR382" s="20"/>
      <c r="DS382" s="20"/>
      <c r="DT382" s="20"/>
      <c r="DU382" s="20"/>
      <c r="DV382" s="20"/>
      <c r="DW382" s="20"/>
      <c r="DX382" s="17"/>
      <c r="DY382" s="17"/>
      <c r="DZ382" s="17"/>
      <c r="EA382" s="17"/>
      <c r="EB382" s="17"/>
      <c r="EC382" s="17"/>
      <c r="ED382" s="17"/>
      <c r="EE382" s="17"/>
      <c r="EF382" s="17"/>
      <c r="EG382" s="17"/>
      <c r="EH382" s="17"/>
      <c r="EI382" s="17"/>
      <c r="EJ382" s="17"/>
      <c r="EK382" s="17"/>
      <c r="EL382" s="17"/>
      <c r="EM382" s="17"/>
      <c r="EN382" s="17"/>
      <c r="EO382" s="17"/>
      <c r="EP382" s="17"/>
      <c r="EQ382" s="17"/>
      <c r="ER382" s="17"/>
      <c r="ES382" s="17"/>
      <c r="ET382" s="17"/>
      <c r="EU382" s="17"/>
      <c r="EV382" s="17"/>
      <c r="EW382" s="17"/>
      <c r="EX382" s="17"/>
      <c r="EY382" s="17"/>
      <c r="EZ382" s="102"/>
      <c r="FA382" s="102"/>
      <c r="FB382" s="17"/>
      <c r="FC382" s="17"/>
      <c r="FD382" s="17"/>
      <c r="FE382" s="17"/>
      <c r="FF382" s="17"/>
      <c r="FG382" s="17"/>
      <c r="FH382" s="17"/>
      <c r="FI382" s="17"/>
      <c r="FJ382" s="17"/>
      <c r="FK382" s="17"/>
      <c r="FL382" s="17"/>
      <c r="FM382" s="17"/>
      <c r="FN382" s="17"/>
      <c r="FO382" s="17"/>
      <c r="FP382" s="17"/>
      <c r="FQ382" s="17"/>
      <c r="FR382" s="17"/>
      <c r="FS382" s="17"/>
      <c r="FT382" s="17"/>
      <c r="FU382" s="17"/>
      <c r="FV382" s="17"/>
      <c r="FW382" s="17"/>
      <c r="FX382" s="17"/>
      <c r="FY382" s="17"/>
      <c r="FZ382" s="17"/>
      <c r="GA382" s="17"/>
      <c r="GB382" s="17"/>
      <c r="GC382" s="17"/>
      <c r="GD382" s="17"/>
      <c r="GE382" s="17"/>
      <c r="GF382" s="17"/>
      <c r="GG382" s="17"/>
      <c r="GH382" s="17"/>
      <c r="GI382" s="17"/>
      <c r="GJ382" s="17"/>
      <c r="GK382" s="17"/>
      <c r="GL382" s="17"/>
      <c r="GM382" s="17"/>
      <c r="GN382" s="17"/>
      <c r="GO382" s="17"/>
      <c r="GP382" s="17"/>
      <c r="GQ382" s="17"/>
      <c r="GR382" s="17"/>
      <c r="GS382" s="17"/>
      <c r="GT382" s="17"/>
      <c r="GU382" s="17"/>
      <c r="GV382" s="17"/>
      <c r="GW382" s="17"/>
      <c r="GX382" s="17"/>
      <c r="GY382" s="17"/>
      <c r="GZ382" s="102"/>
    </row>
    <row r="383" spans="1:208" ht="12.75" customHeight="1">
      <c r="A383" s="102"/>
      <c r="B383" s="20"/>
      <c r="C383" s="20"/>
      <c r="D383" s="20"/>
      <c r="E383" s="20"/>
      <c r="F383" s="20"/>
      <c r="G383" s="20"/>
      <c r="H383" s="20"/>
      <c r="I383" s="20"/>
      <c r="J383" s="20"/>
      <c r="K383" s="20"/>
      <c r="L383" s="20"/>
      <c r="M383" s="20"/>
      <c r="N383" s="20"/>
      <c r="O383" s="20"/>
      <c r="P383" s="20"/>
      <c r="Q383" s="20"/>
      <c r="R383" s="20"/>
      <c r="S383" s="20"/>
      <c r="T383" s="20"/>
      <c r="U383" s="20"/>
      <c r="V383" s="20"/>
      <c r="W383" s="20"/>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02"/>
      <c r="BA383" s="102"/>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
      <c r="CT383" s="17"/>
      <c r="CU383" s="17"/>
      <c r="CV383" s="17"/>
      <c r="CW383" s="17"/>
      <c r="CX383" s="17"/>
      <c r="CY383" s="17"/>
      <c r="CZ383" s="102"/>
      <c r="DA383" s="102"/>
      <c r="DB383" s="20"/>
      <c r="DC383" s="20"/>
      <c r="DD383" s="20"/>
      <c r="DE383" s="20"/>
      <c r="DF383" s="20"/>
      <c r="DG383" s="20"/>
      <c r="DH383" s="20"/>
      <c r="DI383" s="20"/>
      <c r="DJ383" s="20"/>
      <c r="DK383" s="20"/>
      <c r="DL383" s="20"/>
      <c r="DM383" s="20"/>
      <c r="DN383" s="20"/>
      <c r="DO383" s="20"/>
      <c r="DP383" s="20"/>
      <c r="DQ383" s="20"/>
      <c r="DR383" s="20"/>
      <c r="DS383" s="20"/>
      <c r="DT383" s="20"/>
      <c r="DU383" s="20"/>
      <c r="DV383" s="20"/>
      <c r="DW383" s="20"/>
      <c r="DX383" s="17"/>
      <c r="DY383" s="17"/>
      <c r="DZ383" s="17"/>
      <c r="EA383" s="17"/>
      <c r="EB383" s="17"/>
      <c r="EC383" s="17"/>
      <c r="ED383" s="17"/>
      <c r="EE383" s="17"/>
      <c r="EF383" s="17"/>
      <c r="EG383" s="17"/>
      <c r="EH383" s="17"/>
      <c r="EI383" s="17"/>
      <c r="EJ383" s="17"/>
      <c r="EK383" s="17"/>
      <c r="EL383" s="17"/>
      <c r="EM383" s="17"/>
      <c r="EN383" s="17"/>
      <c r="EO383" s="17"/>
      <c r="EP383" s="17"/>
      <c r="EQ383" s="17"/>
      <c r="ER383" s="17"/>
      <c r="ES383" s="17"/>
      <c r="ET383" s="17"/>
      <c r="EU383" s="17"/>
      <c r="EV383" s="17"/>
      <c r="EW383" s="17"/>
      <c r="EX383" s="17"/>
      <c r="EY383" s="17"/>
      <c r="EZ383" s="102"/>
      <c r="FA383" s="102"/>
      <c r="FB383" s="17"/>
      <c r="FC383" s="17"/>
      <c r="FD383" s="17"/>
      <c r="FE383" s="17"/>
      <c r="FF383" s="17"/>
      <c r="FG383" s="17"/>
      <c r="FH383" s="17"/>
      <c r="FI383" s="17"/>
      <c r="FJ383" s="17"/>
      <c r="FK383" s="17"/>
      <c r="FL383" s="17"/>
      <c r="FM383" s="17"/>
      <c r="FN383" s="17"/>
      <c r="FO383" s="17"/>
      <c r="FP383" s="17"/>
      <c r="FQ383" s="17"/>
      <c r="FR383" s="17"/>
      <c r="FS383" s="17"/>
      <c r="FT383" s="17"/>
      <c r="FU383" s="17"/>
      <c r="FV383" s="17"/>
      <c r="FW383" s="17"/>
      <c r="FX383" s="17"/>
      <c r="FY383" s="17"/>
      <c r="FZ383" s="17"/>
      <c r="GA383" s="17"/>
      <c r="GB383" s="17"/>
      <c r="GC383" s="17"/>
      <c r="GD383" s="17"/>
      <c r="GE383" s="17"/>
      <c r="GF383" s="17"/>
      <c r="GG383" s="17"/>
      <c r="GH383" s="17"/>
      <c r="GI383" s="17"/>
      <c r="GJ383" s="17"/>
      <c r="GK383" s="17"/>
      <c r="GL383" s="17"/>
      <c r="GM383" s="17"/>
      <c r="GN383" s="17"/>
      <c r="GO383" s="17"/>
      <c r="GP383" s="17"/>
      <c r="GQ383" s="17"/>
      <c r="GR383" s="17"/>
      <c r="GS383" s="17"/>
      <c r="GT383" s="17"/>
      <c r="GU383" s="17"/>
      <c r="GV383" s="17"/>
      <c r="GW383" s="17"/>
      <c r="GX383" s="17"/>
      <c r="GY383" s="17"/>
      <c r="GZ383" s="102"/>
    </row>
    <row r="384" spans="1:208" ht="12.75" customHeight="1">
      <c r="A384" s="102"/>
      <c r="B384" s="20"/>
      <c r="C384" s="20"/>
      <c r="D384" s="20"/>
      <c r="E384" s="20"/>
      <c r="F384" s="20"/>
      <c r="G384" s="20"/>
      <c r="H384" s="20"/>
      <c r="I384" s="20"/>
      <c r="J384" s="20"/>
      <c r="K384" s="20"/>
      <c r="L384" s="20"/>
      <c r="M384" s="20"/>
      <c r="N384" s="20"/>
      <c r="O384" s="20"/>
      <c r="P384" s="20"/>
      <c r="Q384" s="20"/>
      <c r="R384" s="20"/>
      <c r="S384" s="20"/>
      <c r="T384" s="20"/>
      <c r="U384" s="20"/>
      <c r="V384" s="20"/>
      <c r="W384" s="20"/>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02"/>
      <c r="BA384" s="102"/>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02"/>
      <c r="DA384" s="102"/>
      <c r="DB384" s="20"/>
      <c r="DC384" s="20"/>
      <c r="DD384" s="20"/>
      <c r="DE384" s="20"/>
      <c r="DF384" s="20"/>
      <c r="DG384" s="20"/>
      <c r="DH384" s="20"/>
      <c r="DI384" s="20"/>
      <c r="DJ384" s="20"/>
      <c r="DK384" s="20"/>
      <c r="DL384" s="20"/>
      <c r="DM384" s="20"/>
      <c r="DN384" s="20"/>
      <c r="DO384" s="20"/>
      <c r="DP384" s="20"/>
      <c r="DQ384" s="20"/>
      <c r="DR384" s="20"/>
      <c r="DS384" s="20"/>
      <c r="DT384" s="20"/>
      <c r="DU384" s="20"/>
      <c r="DV384" s="20"/>
      <c r="DW384" s="20"/>
      <c r="DX384" s="17"/>
      <c r="DY384" s="17"/>
      <c r="DZ384" s="17"/>
      <c r="EA384" s="17"/>
      <c r="EB384" s="17"/>
      <c r="EC384" s="17"/>
      <c r="ED384" s="17"/>
      <c r="EE384" s="17"/>
      <c r="EF384" s="17"/>
      <c r="EG384" s="17"/>
      <c r="EH384" s="17"/>
      <c r="EI384" s="17"/>
      <c r="EJ384" s="17"/>
      <c r="EK384" s="17"/>
      <c r="EL384" s="17"/>
      <c r="EM384" s="17"/>
      <c r="EN384" s="17"/>
      <c r="EO384" s="17"/>
      <c r="EP384" s="17"/>
      <c r="EQ384" s="17"/>
      <c r="ER384" s="17"/>
      <c r="ES384" s="17"/>
      <c r="ET384" s="17"/>
      <c r="EU384" s="17"/>
      <c r="EV384" s="17"/>
      <c r="EW384" s="17"/>
      <c r="EX384" s="17"/>
      <c r="EY384" s="17"/>
      <c r="EZ384" s="102"/>
      <c r="FA384" s="102"/>
      <c r="FB384" s="17"/>
      <c r="FC384" s="17"/>
      <c r="FD384" s="17"/>
      <c r="FE384" s="17"/>
      <c r="FF384" s="17"/>
      <c r="FG384" s="17"/>
      <c r="FH384" s="17"/>
      <c r="FI384" s="17"/>
      <c r="FJ384" s="17"/>
      <c r="FK384" s="17"/>
      <c r="FL384" s="17"/>
      <c r="FM384" s="17"/>
      <c r="FN384" s="17"/>
      <c r="FO384" s="17"/>
      <c r="FP384" s="17"/>
      <c r="FQ384" s="17"/>
      <c r="FR384" s="17"/>
      <c r="FS384" s="17"/>
      <c r="FT384" s="17"/>
      <c r="FU384" s="17"/>
      <c r="FV384" s="17"/>
      <c r="FW384" s="17"/>
      <c r="FX384" s="17"/>
      <c r="FY384" s="17"/>
      <c r="FZ384" s="17"/>
      <c r="GA384" s="17"/>
      <c r="GB384" s="17"/>
      <c r="GC384" s="17"/>
      <c r="GD384" s="17"/>
      <c r="GE384" s="17"/>
      <c r="GF384" s="17"/>
      <c r="GG384" s="17"/>
      <c r="GH384" s="17"/>
      <c r="GI384" s="17"/>
      <c r="GJ384" s="17"/>
      <c r="GK384" s="17"/>
      <c r="GL384" s="17"/>
      <c r="GM384" s="17"/>
      <c r="GN384" s="17"/>
      <c r="GO384" s="17"/>
      <c r="GP384" s="17"/>
      <c r="GQ384" s="17"/>
      <c r="GR384" s="17"/>
      <c r="GS384" s="17"/>
      <c r="GT384" s="17"/>
      <c r="GU384" s="17"/>
      <c r="GV384" s="17"/>
      <c r="GW384" s="17"/>
      <c r="GX384" s="17"/>
      <c r="GY384" s="17"/>
      <c r="GZ384" s="102"/>
    </row>
    <row r="385" spans="1:208" ht="12.75" customHeight="1">
      <c r="A385" s="102"/>
      <c r="B385" s="20"/>
      <c r="C385" s="20"/>
      <c r="D385" s="20"/>
      <c r="E385" s="20"/>
      <c r="F385" s="20"/>
      <c r="G385" s="20"/>
      <c r="H385" s="20"/>
      <c r="I385" s="20"/>
      <c r="J385" s="20"/>
      <c r="K385" s="20"/>
      <c r="L385" s="20"/>
      <c r="M385" s="20"/>
      <c r="N385" s="20"/>
      <c r="O385" s="20"/>
      <c r="P385" s="20"/>
      <c r="Q385" s="20"/>
      <c r="R385" s="20"/>
      <c r="S385" s="20"/>
      <c r="T385" s="20"/>
      <c r="U385" s="20"/>
      <c r="V385" s="20"/>
      <c r="W385" s="20"/>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02"/>
      <c r="BA385" s="102"/>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02"/>
      <c r="DA385" s="102"/>
      <c r="DB385" s="20"/>
      <c r="DC385" s="20"/>
      <c r="DD385" s="20"/>
      <c r="DE385" s="20"/>
      <c r="DF385" s="20"/>
      <c r="DG385" s="20"/>
      <c r="DH385" s="20"/>
      <c r="DI385" s="20"/>
      <c r="DJ385" s="20"/>
      <c r="DK385" s="20"/>
      <c r="DL385" s="20"/>
      <c r="DM385" s="20"/>
      <c r="DN385" s="20"/>
      <c r="DO385" s="20"/>
      <c r="DP385" s="20"/>
      <c r="DQ385" s="20"/>
      <c r="DR385" s="20"/>
      <c r="DS385" s="20"/>
      <c r="DT385" s="20"/>
      <c r="DU385" s="20"/>
      <c r="DV385" s="20"/>
      <c r="DW385" s="20"/>
      <c r="DX385" s="17"/>
      <c r="DY385" s="17"/>
      <c r="DZ385" s="17"/>
      <c r="EA385" s="17"/>
      <c r="EB385" s="17"/>
      <c r="EC385" s="17"/>
      <c r="ED385" s="17"/>
      <c r="EE385" s="17"/>
      <c r="EF385" s="17"/>
      <c r="EG385" s="17"/>
      <c r="EH385" s="17"/>
      <c r="EI385" s="17"/>
      <c r="EJ385" s="17"/>
      <c r="EK385" s="17"/>
      <c r="EL385" s="17"/>
      <c r="EM385" s="17"/>
      <c r="EN385" s="17"/>
      <c r="EO385" s="17"/>
      <c r="EP385" s="17"/>
      <c r="EQ385" s="17"/>
      <c r="ER385" s="17"/>
      <c r="ES385" s="17"/>
      <c r="ET385" s="17"/>
      <c r="EU385" s="17"/>
      <c r="EV385" s="17"/>
      <c r="EW385" s="17"/>
      <c r="EX385" s="17"/>
      <c r="EY385" s="17"/>
      <c r="EZ385" s="102"/>
      <c r="FA385" s="102"/>
      <c r="FB385" s="17"/>
      <c r="FC385" s="17"/>
      <c r="FD385" s="17"/>
      <c r="FE385" s="17"/>
      <c r="FF385" s="17"/>
      <c r="FG385" s="17"/>
      <c r="FH385" s="17"/>
      <c r="FI385" s="17"/>
      <c r="FJ385" s="17"/>
      <c r="FK385" s="17"/>
      <c r="FL385" s="17"/>
      <c r="FM385" s="17"/>
      <c r="FN385" s="17"/>
      <c r="FO385" s="17"/>
      <c r="FP385" s="17"/>
      <c r="FQ385" s="17"/>
      <c r="FR385" s="17"/>
      <c r="FS385" s="17"/>
      <c r="FT385" s="17"/>
      <c r="FU385" s="17"/>
      <c r="FV385" s="17"/>
      <c r="FW385" s="17"/>
      <c r="FX385" s="17"/>
      <c r="FY385" s="17"/>
      <c r="FZ385" s="17"/>
      <c r="GA385" s="17"/>
      <c r="GB385" s="17"/>
      <c r="GC385" s="17"/>
      <c r="GD385" s="17"/>
      <c r="GE385" s="17"/>
      <c r="GF385" s="17"/>
      <c r="GG385" s="17"/>
      <c r="GH385" s="17"/>
      <c r="GI385" s="17"/>
      <c r="GJ385" s="17"/>
      <c r="GK385" s="17"/>
      <c r="GL385" s="17"/>
      <c r="GM385" s="17"/>
      <c r="GN385" s="17"/>
      <c r="GO385" s="17"/>
      <c r="GP385" s="17"/>
      <c r="GQ385" s="17"/>
      <c r="GR385" s="17"/>
      <c r="GS385" s="17"/>
      <c r="GT385" s="17"/>
      <c r="GU385" s="17"/>
      <c r="GV385" s="17"/>
      <c r="GW385" s="17"/>
      <c r="GX385" s="17"/>
      <c r="GY385" s="17"/>
      <c r="GZ385" s="102"/>
    </row>
    <row r="386" spans="1:208" ht="12.75" customHeight="1">
      <c r="A386" s="102"/>
      <c r="B386" s="20"/>
      <c r="C386" s="20"/>
      <c r="D386" s="20"/>
      <c r="E386" s="20"/>
      <c r="F386" s="20"/>
      <c r="G386" s="20"/>
      <c r="H386" s="20"/>
      <c r="I386" s="20"/>
      <c r="J386" s="20"/>
      <c r="K386" s="20"/>
      <c r="L386" s="20"/>
      <c r="M386" s="20"/>
      <c r="N386" s="20"/>
      <c r="O386" s="20"/>
      <c r="P386" s="20"/>
      <c r="Q386" s="20"/>
      <c r="R386" s="20"/>
      <c r="S386" s="20"/>
      <c r="T386" s="20"/>
      <c r="U386" s="20"/>
      <c r="V386" s="20"/>
      <c r="W386" s="20"/>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02"/>
      <c r="BA386" s="102"/>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c r="CT386" s="17"/>
      <c r="CU386" s="17"/>
      <c r="CV386" s="17"/>
      <c r="CW386" s="17"/>
      <c r="CX386" s="17"/>
      <c r="CY386" s="17"/>
      <c r="CZ386" s="102"/>
      <c r="DA386" s="102"/>
      <c r="DB386" s="20"/>
      <c r="DC386" s="20"/>
      <c r="DD386" s="20"/>
      <c r="DE386" s="20"/>
      <c r="DF386" s="20"/>
      <c r="DG386" s="20"/>
      <c r="DH386" s="20"/>
      <c r="DI386" s="20"/>
      <c r="DJ386" s="20"/>
      <c r="DK386" s="20"/>
      <c r="DL386" s="20"/>
      <c r="DM386" s="20"/>
      <c r="DN386" s="20"/>
      <c r="DO386" s="20"/>
      <c r="DP386" s="20"/>
      <c r="DQ386" s="20"/>
      <c r="DR386" s="20"/>
      <c r="DS386" s="20"/>
      <c r="DT386" s="20"/>
      <c r="DU386" s="20"/>
      <c r="DV386" s="20"/>
      <c r="DW386" s="20"/>
      <c r="DX386" s="17"/>
      <c r="DY386" s="17"/>
      <c r="DZ386" s="17"/>
      <c r="EA386" s="17"/>
      <c r="EB386" s="17"/>
      <c r="EC386" s="17"/>
      <c r="ED386" s="17"/>
      <c r="EE386" s="17"/>
      <c r="EF386" s="17"/>
      <c r="EG386" s="17"/>
      <c r="EH386" s="17"/>
      <c r="EI386" s="17"/>
      <c r="EJ386" s="17"/>
      <c r="EK386" s="17"/>
      <c r="EL386" s="17"/>
      <c r="EM386" s="17"/>
      <c r="EN386" s="17"/>
      <c r="EO386" s="17"/>
      <c r="EP386" s="17"/>
      <c r="EQ386" s="17"/>
      <c r="ER386" s="17"/>
      <c r="ES386" s="17"/>
      <c r="ET386" s="17"/>
      <c r="EU386" s="17"/>
      <c r="EV386" s="17"/>
      <c r="EW386" s="17"/>
      <c r="EX386" s="17"/>
      <c r="EY386" s="17"/>
      <c r="EZ386" s="102"/>
      <c r="FA386" s="102"/>
      <c r="FB386" s="17"/>
      <c r="FC386" s="17"/>
      <c r="FD386" s="17"/>
      <c r="FE386" s="17"/>
      <c r="FF386" s="17"/>
      <c r="FG386" s="17"/>
      <c r="FH386" s="17"/>
      <c r="FI386" s="17"/>
      <c r="FJ386" s="17"/>
      <c r="FK386" s="17"/>
      <c r="FL386" s="17"/>
      <c r="FM386" s="17"/>
      <c r="FN386" s="17"/>
      <c r="FO386" s="17"/>
      <c r="FP386" s="17"/>
      <c r="FQ386" s="17"/>
      <c r="FR386" s="17"/>
      <c r="FS386" s="17"/>
      <c r="FT386" s="17"/>
      <c r="FU386" s="17"/>
      <c r="FV386" s="17"/>
      <c r="FW386" s="17"/>
      <c r="FX386" s="17"/>
      <c r="FY386" s="17"/>
      <c r="FZ386" s="17"/>
      <c r="GA386" s="17"/>
      <c r="GB386" s="17"/>
      <c r="GC386" s="17"/>
      <c r="GD386" s="17"/>
      <c r="GE386" s="17"/>
      <c r="GF386" s="17"/>
      <c r="GG386" s="17"/>
      <c r="GH386" s="17"/>
      <c r="GI386" s="17"/>
      <c r="GJ386" s="17"/>
      <c r="GK386" s="17"/>
      <c r="GL386" s="17"/>
      <c r="GM386" s="17"/>
      <c r="GN386" s="17"/>
      <c r="GO386" s="17"/>
      <c r="GP386" s="17"/>
      <c r="GQ386" s="17"/>
      <c r="GR386" s="17"/>
      <c r="GS386" s="17"/>
      <c r="GT386" s="17"/>
      <c r="GU386" s="17"/>
      <c r="GV386" s="17"/>
      <c r="GW386" s="17"/>
      <c r="GX386" s="17"/>
      <c r="GY386" s="17"/>
      <c r="GZ386" s="102"/>
    </row>
    <row r="387" spans="1:208" ht="12.75" customHeight="1">
      <c r="A387" s="102"/>
      <c r="B387" s="20"/>
      <c r="C387" s="20"/>
      <c r="D387" s="20"/>
      <c r="E387" s="20"/>
      <c r="F387" s="20"/>
      <c r="G387" s="20"/>
      <c r="H387" s="20"/>
      <c r="I387" s="20"/>
      <c r="J387" s="20"/>
      <c r="K387" s="20"/>
      <c r="L387" s="20"/>
      <c r="M387" s="20"/>
      <c r="N387" s="20"/>
      <c r="O387" s="20"/>
      <c r="P387" s="20"/>
      <c r="Q387" s="20"/>
      <c r="R387" s="20"/>
      <c r="S387" s="20"/>
      <c r="T387" s="20"/>
      <c r="U387" s="20"/>
      <c r="V387" s="20"/>
      <c r="W387" s="20"/>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02"/>
      <c r="BA387" s="102"/>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02"/>
      <c r="DA387" s="102"/>
      <c r="DB387" s="20"/>
      <c r="DC387" s="20"/>
      <c r="DD387" s="20"/>
      <c r="DE387" s="20"/>
      <c r="DF387" s="20"/>
      <c r="DG387" s="20"/>
      <c r="DH387" s="20"/>
      <c r="DI387" s="20"/>
      <c r="DJ387" s="20"/>
      <c r="DK387" s="20"/>
      <c r="DL387" s="20"/>
      <c r="DM387" s="20"/>
      <c r="DN387" s="20"/>
      <c r="DO387" s="20"/>
      <c r="DP387" s="20"/>
      <c r="DQ387" s="20"/>
      <c r="DR387" s="20"/>
      <c r="DS387" s="20"/>
      <c r="DT387" s="20"/>
      <c r="DU387" s="20"/>
      <c r="DV387" s="20"/>
      <c r="DW387" s="20"/>
      <c r="DX387" s="17"/>
      <c r="DY387" s="17"/>
      <c r="DZ387" s="17"/>
      <c r="EA387" s="17"/>
      <c r="EB387" s="17"/>
      <c r="EC387" s="17"/>
      <c r="ED387" s="17"/>
      <c r="EE387" s="17"/>
      <c r="EF387" s="17"/>
      <c r="EG387" s="17"/>
      <c r="EH387" s="17"/>
      <c r="EI387" s="17"/>
      <c r="EJ387" s="17"/>
      <c r="EK387" s="17"/>
      <c r="EL387" s="17"/>
      <c r="EM387" s="17"/>
      <c r="EN387" s="17"/>
      <c r="EO387" s="17"/>
      <c r="EP387" s="17"/>
      <c r="EQ387" s="17"/>
      <c r="ER387" s="17"/>
      <c r="ES387" s="17"/>
      <c r="ET387" s="17"/>
      <c r="EU387" s="17"/>
      <c r="EV387" s="17"/>
      <c r="EW387" s="17"/>
      <c r="EX387" s="17"/>
      <c r="EY387" s="17"/>
      <c r="EZ387" s="102"/>
      <c r="FA387" s="102"/>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c r="GN387" s="17"/>
      <c r="GO387" s="17"/>
      <c r="GP387" s="17"/>
      <c r="GQ387" s="17"/>
      <c r="GR387" s="17"/>
      <c r="GS387" s="17"/>
      <c r="GT387" s="17"/>
      <c r="GU387" s="17"/>
      <c r="GV387" s="17"/>
      <c r="GW387" s="17"/>
      <c r="GX387" s="17"/>
      <c r="GY387" s="17"/>
      <c r="GZ387" s="102"/>
    </row>
    <row r="388" spans="1:208" ht="12.75" customHeight="1">
      <c r="A388" s="102"/>
      <c r="B388" s="20"/>
      <c r="C388" s="20"/>
      <c r="D388" s="20"/>
      <c r="E388" s="20"/>
      <c r="F388" s="20"/>
      <c r="G388" s="20"/>
      <c r="H388" s="20"/>
      <c r="I388" s="20"/>
      <c r="J388" s="20"/>
      <c r="K388" s="20"/>
      <c r="L388" s="20"/>
      <c r="M388" s="20"/>
      <c r="N388" s="20"/>
      <c r="O388" s="20"/>
      <c r="P388" s="20"/>
      <c r="Q388" s="20"/>
      <c r="R388" s="20"/>
      <c r="S388" s="20"/>
      <c r="T388" s="20"/>
      <c r="U388" s="20"/>
      <c r="V388" s="20"/>
      <c r="W388" s="20"/>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02"/>
      <c r="BA388" s="102"/>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02"/>
      <c r="DA388" s="102"/>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17"/>
      <c r="DY388" s="17"/>
      <c r="DZ388" s="17"/>
      <c r="EA388" s="17"/>
      <c r="EB388" s="17"/>
      <c r="EC388" s="17"/>
      <c r="ED388" s="17"/>
      <c r="EE388" s="17"/>
      <c r="EF388" s="17"/>
      <c r="EG388" s="17"/>
      <c r="EH388" s="17"/>
      <c r="EI388" s="17"/>
      <c r="EJ388" s="17"/>
      <c r="EK388" s="17"/>
      <c r="EL388" s="17"/>
      <c r="EM388" s="17"/>
      <c r="EN388" s="17"/>
      <c r="EO388" s="17"/>
      <c r="EP388" s="17"/>
      <c r="EQ388" s="17"/>
      <c r="ER388" s="17"/>
      <c r="ES388" s="17"/>
      <c r="ET388" s="17"/>
      <c r="EU388" s="17"/>
      <c r="EV388" s="17"/>
      <c r="EW388" s="17"/>
      <c r="EX388" s="17"/>
      <c r="EY388" s="17"/>
      <c r="EZ388" s="102"/>
      <c r="FA388" s="102"/>
      <c r="FB388" s="17"/>
      <c r="FC388" s="17"/>
      <c r="FD388" s="17"/>
      <c r="FE388" s="17"/>
      <c r="FF388" s="17"/>
      <c r="FG388" s="17"/>
      <c r="FH388" s="17"/>
      <c r="FI388" s="17"/>
      <c r="FJ388" s="17"/>
      <c r="FK388" s="17"/>
      <c r="FL388" s="17"/>
      <c r="FM388" s="17"/>
      <c r="FN388" s="17"/>
      <c r="FO388" s="17"/>
      <c r="FP388" s="17"/>
      <c r="FQ388" s="17"/>
      <c r="FR388" s="17"/>
      <c r="FS388" s="17"/>
      <c r="FT388" s="17"/>
      <c r="FU388" s="17"/>
      <c r="FV388" s="17"/>
      <c r="FW388" s="17"/>
      <c r="FX388" s="17"/>
      <c r="FY388" s="17"/>
      <c r="FZ388" s="17"/>
      <c r="GA388" s="17"/>
      <c r="GB388" s="17"/>
      <c r="GC388" s="17"/>
      <c r="GD388" s="17"/>
      <c r="GE388" s="17"/>
      <c r="GF388" s="17"/>
      <c r="GG388" s="17"/>
      <c r="GH388" s="17"/>
      <c r="GI388" s="17"/>
      <c r="GJ388" s="17"/>
      <c r="GK388" s="17"/>
      <c r="GL388" s="17"/>
      <c r="GM388" s="17"/>
      <c r="GN388" s="17"/>
      <c r="GO388" s="17"/>
      <c r="GP388" s="17"/>
      <c r="GQ388" s="17"/>
      <c r="GR388" s="17"/>
      <c r="GS388" s="17"/>
      <c r="GT388" s="17"/>
      <c r="GU388" s="17"/>
      <c r="GV388" s="17"/>
      <c r="GW388" s="17"/>
      <c r="GX388" s="17"/>
      <c r="GY388" s="17"/>
      <c r="GZ388" s="102"/>
    </row>
    <row r="389" spans="1:208" ht="12.75" customHeight="1">
      <c r="A389" s="102"/>
      <c r="B389" s="20"/>
      <c r="C389" s="20"/>
      <c r="D389" s="20"/>
      <c r="E389" s="20"/>
      <c r="F389" s="20"/>
      <c r="G389" s="20"/>
      <c r="H389" s="20"/>
      <c r="I389" s="20"/>
      <c r="J389" s="20"/>
      <c r="K389" s="20"/>
      <c r="L389" s="20"/>
      <c r="M389" s="20"/>
      <c r="N389" s="20"/>
      <c r="O389" s="20"/>
      <c r="P389" s="20"/>
      <c r="Q389" s="20"/>
      <c r="R389" s="20"/>
      <c r="S389" s="20"/>
      <c r="T389" s="20"/>
      <c r="U389" s="20"/>
      <c r="V389" s="20"/>
      <c r="W389" s="20"/>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02"/>
      <c r="BA389" s="102"/>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02"/>
      <c r="DA389" s="102"/>
      <c r="DB389" s="20"/>
      <c r="DC389" s="20"/>
      <c r="DD389" s="20"/>
      <c r="DE389" s="20"/>
      <c r="DF389" s="20"/>
      <c r="DG389" s="20"/>
      <c r="DH389" s="20"/>
      <c r="DI389" s="20"/>
      <c r="DJ389" s="20"/>
      <c r="DK389" s="20"/>
      <c r="DL389" s="20"/>
      <c r="DM389" s="20"/>
      <c r="DN389" s="20"/>
      <c r="DO389" s="20"/>
      <c r="DP389" s="20"/>
      <c r="DQ389" s="20"/>
      <c r="DR389" s="20"/>
      <c r="DS389" s="20"/>
      <c r="DT389" s="20"/>
      <c r="DU389" s="20"/>
      <c r="DV389" s="20"/>
      <c r="DW389" s="20"/>
      <c r="DX389" s="17"/>
      <c r="DY389" s="17"/>
      <c r="DZ389" s="17"/>
      <c r="EA389" s="17"/>
      <c r="EB389" s="17"/>
      <c r="EC389" s="17"/>
      <c r="ED389" s="17"/>
      <c r="EE389" s="17"/>
      <c r="EF389" s="17"/>
      <c r="EG389" s="17"/>
      <c r="EH389" s="17"/>
      <c r="EI389" s="17"/>
      <c r="EJ389" s="17"/>
      <c r="EK389" s="17"/>
      <c r="EL389" s="17"/>
      <c r="EM389" s="17"/>
      <c r="EN389" s="17"/>
      <c r="EO389" s="17"/>
      <c r="EP389" s="17"/>
      <c r="EQ389" s="17"/>
      <c r="ER389" s="17"/>
      <c r="ES389" s="17"/>
      <c r="ET389" s="17"/>
      <c r="EU389" s="17"/>
      <c r="EV389" s="17"/>
      <c r="EW389" s="17"/>
      <c r="EX389" s="17"/>
      <c r="EY389" s="17"/>
      <c r="EZ389" s="102"/>
      <c r="FA389" s="102"/>
      <c r="FB389" s="17"/>
      <c r="FC389" s="17"/>
      <c r="FD389" s="17"/>
      <c r="FE389" s="17"/>
      <c r="FF389" s="17"/>
      <c r="FG389" s="17"/>
      <c r="FH389" s="17"/>
      <c r="FI389" s="17"/>
      <c r="FJ389" s="17"/>
      <c r="FK389" s="17"/>
      <c r="FL389" s="17"/>
      <c r="FM389" s="17"/>
      <c r="FN389" s="17"/>
      <c r="FO389" s="17"/>
      <c r="FP389" s="17"/>
      <c r="FQ389" s="17"/>
      <c r="FR389" s="17"/>
      <c r="FS389" s="17"/>
      <c r="FT389" s="17"/>
      <c r="FU389" s="17"/>
      <c r="FV389" s="17"/>
      <c r="FW389" s="17"/>
      <c r="FX389" s="17"/>
      <c r="FY389" s="17"/>
      <c r="FZ389" s="17"/>
      <c r="GA389" s="17"/>
      <c r="GB389" s="17"/>
      <c r="GC389" s="17"/>
      <c r="GD389" s="17"/>
      <c r="GE389" s="17"/>
      <c r="GF389" s="17"/>
      <c r="GG389" s="17"/>
      <c r="GH389" s="17"/>
      <c r="GI389" s="17"/>
      <c r="GJ389" s="17"/>
      <c r="GK389" s="17"/>
      <c r="GL389" s="17"/>
      <c r="GM389" s="17"/>
      <c r="GN389" s="17"/>
      <c r="GO389" s="17"/>
      <c r="GP389" s="17"/>
      <c r="GQ389" s="17"/>
      <c r="GR389" s="17"/>
      <c r="GS389" s="17"/>
      <c r="GT389" s="17"/>
      <c r="GU389" s="17"/>
      <c r="GV389" s="17"/>
      <c r="GW389" s="17"/>
      <c r="GX389" s="17"/>
      <c r="GY389" s="17"/>
      <c r="GZ389" s="102"/>
    </row>
    <row r="390" spans="1:208" ht="12.75" customHeight="1">
      <c r="A390" s="102"/>
      <c r="B390" s="20"/>
      <c r="C390" s="20"/>
      <c r="D390" s="20"/>
      <c r="E390" s="20"/>
      <c r="F390" s="20"/>
      <c r="G390" s="20"/>
      <c r="H390" s="20"/>
      <c r="I390" s="20"/>
      <c r="J390" s="20"/>
      <c r="K390" s="20"/>
      <c r="L390" s="20"/>
      <c r="M390" s="20"/>
      <c r="N390" s="20"/>
      <c r="O390" s="20"/>
      <c r="P390" s="20"/>
      <c r="Q390" s="20"/>
      <c r="R390" s="20"/>
      <c r="S390" s="20"/>
      <c r="T390" s="20"/>
      <c r="U390" s="20"/>
      <c r="V390" s="20"/>
      <c r="W390" s="20"/>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02"/>
      <c r="BA390" s="102"/>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02"/>
      <c r="DA390" s="102"/>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17"/>
      <c r="DY390" s="17"/>
      <c r="DZ390" s="17"/>
      <c r="EA390" s="17"/>
      <c r="EB390" s="17"/>
      <c r="EC390" s="17"/>
      <c r="ED390" s="17"/>
      <c r="EE390" s="17"/>
      <c r="EF390" s="17"/>
      <c r="EG390" s="17"/>
      <c r="EH390" s="17"/>
      <c r="EI390" s="17"/>
      <c r="EJ390" s="17"/>
      <c r="EK390" s="17"/>
      <c r="EL390" s="17"/>
      <c r="EM390" s="17"/>
      <c r="EN390" s="17"/>
      <c r="EO390" s="17"/>
      <c r="EP390" s="17"/>
      <c r="EQ390" s="17"/>
      <c r="ER390" s="17"/>
      <c r="ES390" s="17"/>
      <c r="ET390" s="17"/>
      <c r="EU390" s="17"/>
      <c r="EV390" s="17"/>
      <c r="EW390" s="17"/>
      <c r="EX390" s="17"/>
      <c r="EY390" s="17"/>
      <c r="EZ390" s="102"/>
      <c r="FA390" s="102"/>
      <c r="FB390" s="17"/>
      <c r="FC390" s="17"/>
      <c r="FD390" s="17"/>
      <c r="FE390" s="17"/>
      <c r="FF390" s="17"/>
      <c r="FG390" s="17"/>
      <c r="FH390" s="17"/>
      <c r="FI390" s="17"/>
      <c r="FJ390" s="17"/>
      <c r="FK390" s="17"/>
      <c r="FL390" s="17"/>
      <c r="FM390" s="17"/>
      <c r="FN390" s="17"/>
      <c r="FO390" s="17"/>
      <c r="FP390" s="17"/>
      <c r="FQ390" s="17"/>
      <c r="FR390" s="17"/>
      <c r="FS390" s="17"/>
      <c r="FT390" s="17"/>
      <c r="FU390" s="17"/>
      <c r="FV390" s="17"/>
      <c r="FW390" s="17"/>
      <c r="FX390" s="17"/>
      <c r="FY390" s="17"/>
      <c r="FZ390" s="17"/>
      <c r="GA390" s="17"/>
      <c r="GB390" s="17"/>
      <c r="GC390" s="17"/>
      <c r="GD390" s="17"/>
      <c r="GE390" s="17"/>
      <c r="GF390" s="17"/>
      <c r="GG390" s="17"/>
      <c r="GH390" s="17"/>
      <c r="GI390" s="17"/>
      <c r="GJ390" s="17"/>
      <c r="GK390" s="17"/>
      <c r="GL390" s="17"/>
      <c r="GM390" s="17"/>
      <c r="GN390" s="17"/>
      <c r="GO390" s="17"/>
      <c r="GP390" s="17"/>
      <c r="GQ390" s="17"/>
      <c r="GR390" s="17"/>
      <c r="GS390" s="17"/>
      <c r="GT390" s="17"/>
      <c r="GU390" s="17"/>
      <c r="GV390" s="17"/>
      <c r="GW390" s="17"/>
      <c r="GX390" s="17"/>
      <c r="GY390" s="17"/>
      <c r="GZ390" s="102"/>
    </row>
    <row r="391" spans="1:208" ht="12.75" customHeight="1">
      <c r="A391" s="102"/>
      <c r="B391" s="20"/>
      <c r="C391" s="20"/>
      <c r="D391" s="20"/>
      <c r="E391" s="20"/>
      <c r="F391" s="20"/>
      <c r="G391" s="20"/>
      <c r="H391" s="20"/>
      <c r="I391" s="20"/>
      <c r="J391" s="20"/>
      <c r="K391" s="20"/>
      <c r="L391" s="20"/>
      <c r="M391" s="20"/>
      <c r="N391" s="20"/>
      <c r="O391" s="20"/>
      <c r="P391" s="20"/>
      <c r="Q391" s="20"/>
      <c r="R391" s="20"/>
      <c r="S391" s="20"/>
      <c r="T391" s="20"/>
      <c r="U391" s="20"/>
      <c r="V391" s="20"/>
      <c r="W391" s="20"/>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02"/>
      <c r="BA391" s="102"/>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02"/>
      <c r="DA391" s="102"/>
      <c r="DB391" s="20"/>
      <c r="DC391" s="20"/>
      <c r="DD391" s="20"/>
      <c r="DE391" s="20"/>
      <c r="DF391" s="20"/>
      <c r="DG391" s="20"/>
      <c r="DH391" s="20"/>
      <c r="DI391" s="20"/>
      <c r="DJ391" s="20"/>
      <c r="DK391" s="20"/>
      <c r="DL391" s="20"/>
      <c r="DM391" s="20"/>
      <c r="DN391" s="20"/>
      <c r="DO391" s="20"/>
      <c r="DP391" s="20"/>
      <c r="DQ391" s="20"/>
      <c r="DR391" s="20"/>
      <c r="DS391" s="20"/>
      <c r="DT391" s="20"/>
      <c r="DU391" s="20"/>
      <c r="DV391" s="20"/>
      <c r="DW391" s="20"/>
      <c r="DX391" s="17"/>
      <c r="DY391" s="17"/>
      <c r="DZ391" s="17"/>
      <c r="EA391" s="17"/>
      <c r="EB391" s="17"/>
      <c r="EC391" s="17"/>
      <c r="ED391" s="17"/>
      <c r="EE391" s="17"/>
      <c r="EF391" s="17"/>
      <c r="EG391" s="17"/>
      <c r="EH391" s="17"/>
      <c r="EI391" s="17"/>
      <c r="EJ391" s="17"/>
      <c r="EK391" s="17"/>
      <c r="EL391" s="17"/>
      <c r="EM391" s="17"/>
      <c r="EN391" s="17"/>
      <c r="EO391" s="17"/>
      <c r="EP391" s="17"/>
      <c r="EQ391" s="17"/>
      <c r="ER391" s="17"/>
      <c r="ES391" s="17"/>
      <c r="ET391" s="17"/>
      <c r="EU391" s="17"/>
      <c r="EV391" s="17"/>
      <c r="EW391" s="17"/>
      <c r="EX391" s="17"/>
      <c r="EY391" s="17"/>
      <c r="EZ391" s="102"/>
      <c r="FA391" s="102"/>
      <c r="FB391" s="17"/>
      <c r="FC391" s="17"/>
      <c r="FD391" s="17"/>
      <c r="FE391" s="17"/>
      <c r="FF391" s="17"/>
      <c r="FG391" s="17"/>
      <c r="FH391" s="17"/>
      <c r="FI391" s="17"/>
      <c r="FJ391" s="17"/>
      <c r="FK391" s="17"/>
      <c r="FL391" s="17"/>
      <c r="FM391" s="17"/>
      <c r="FN391" s="17"/>
      <c r="FO391" s="17"/>
      <c r="FP391" s="17"/>
      <c r="FQ391" s="17"/>
      <c r="FR391" s="17"/>
      <c r="FS391" s="17"/>
      <c r="FT391" s="17"/>
      <c r="FU391" s="17"/>
      <c r="FV391" s="17"/>
      <c r="FW391" s="17"/>
      <c r="FX391" s="17"/>
      <c r="FY391" s="17"/>
      <c r="FZ391" s="17"/>
      <c r="GA391" s="17"/>
      <c r="GB391" s="17"/>
      <c r="GC391" s="17"/>
      <c r="GD391" s="17"/>
      <c r="GE391" s="17"/>
      <c r="GF391" s="17"/>
      <c r="GG391" s="17"/>
      <c r="GH391" s="17"/>
      <c r="GI391" s="17"/>
      <c r="GJ391" s="17"/>
      <c r="GK391" s="17"/>
      <c r="GL391" s="17"/>
      <c r="GM391" s="17"/>
      <c r="GN391" s="17"/>
      <c r="GO391" s="17"/>
      <c r="GP391" s="17"/>
      <c r="GQ391" s="17"/>
      <c r="GR391" s="17"/>
      <c r="GS391" s="17"/>
      <c r="GT391" s="17"/>
      <c r="GU391" s="17"/>
      <c r="GV391" s="17"/>
      <c r="GW391" s="17"/>
      <c r="GX391" s="17"/>
      <c r="GY391" s="17"/>
      <c r="GZ391" s="102"/>
    </row>
    <row r="392" spans="1:208" ht="12.75" customHeight="1">
      <c r="A392" s="102"/>
      <c r="B392" s="20"/>
      <c r="C392" s="20"/>
      <c r="D392" s="20"/>
      <c r="E392" s="20"/>
      <c r="F392" s="20"/>
      <c r="G392" s="20"/>
      <c r="H392" s="20"/>
      <c r="I392" s="20"/>
      <c r="J392" s="20"/>
      <c r="K392" s="20"/>
      <c r="L392" s="20"/>
      <c r="M392" s="20"/>
      <c r="N392" s="20"/>
      <c r="O392" s="20"/>
      <c r="P392" s="20"/>
      <c r="Q392" s="20"/>
      <c r="R392" s="20"/>
      <c r="S392" s="20"/>
      <c r="T392" s="20"/>
      <c r="U392" s="20"/>
      <c r="V392" s="20"/>
      <c r="W392" s="20"/>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02"/>
      <c r="BA392" s="102"/>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02"/>
      <c r="DA392" s="102"/>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DX392" s="17"/>
      <c r="DY392" s="17"/>
      <c r="DZ392" s="17"/>
      <c r="EA392" s="17"/>
      <c r="EB392" s="17"/>
      <c r="EC392" s="17"/>
      <c r="ED392" s="17"/>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02"/>
      <c r="FA392" s="102"/>
      <c r="FB392" s="17"/>
      <c r="FC392" s="17"/>
      <c r="FD392" s="17"/>
      <c r="FE392" s="17"/>
      <c r="FF392" s="17"/>
      <c r="FG392" s="17"/>
      <c r="FH392" s="17"/>
      <c r="FI392" s="17"/>
      <c r="FJ392" s="17"/>
      <c r="FK392" s="17"/>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c r="GN392" s="17"/>
      <c r="GO392" s="17"/>
      <c r="GP392" s="17"/>
      <c r="GQ392" s="17"/>
      <c r="GR392" s="17"/>
      <c r="GS392" s="17"/>
      <c r="GT392" s="17"/>
      <c r="GU392" s="17"/>
      <c r="GV392" s="17"/>
      <c r="GW392" s="17"/>
      <c r="GX392" s="17"/>
      <c r="GY392" s="17"/>
      <c r="GZ392" s="102"/>
    </row>
    <row r="393" spans="1:208" ht="12.75" customHeight="1">
      <c r="A393" s="102"/>
      <c r="B393" s="20"/>
      <c r="C393" s="20"/>
      <c r="D393" s="20"/>
      <c r="E393" s="20"/>
      <c r="F393" s="20"/>
      <c r="G393" s="20"/>
      <c r="H393" s="20"/>
      <c r="I393" s="20"/>
      <c r="J393" s="20"/>
      <c r="K393" s="20"/>
      <c r="L393" s="20"/>
      <c r="M393" s="20"/>
      <c r="N393" s="20"/>
      <c r="O393" s="20"/>
      <c r="P393" s="20"/>
      <c r="Q393" s="20"/>
      <c r="R393" s="20"/>
      <c r="S393" s="20"/>
      <c r="T393" s="20"/>
      <c r="U393" s="20"/>
      <c r="V393" s="20"/>
      <c r="W393" s="20"/>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02"/>
      <c r="BA393" s="102"/>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c r="CM393" s="17"/>
      <c r="CN393" s="17"/>
      <c r="CO393" s="17"/>
      <c r="CP393" s="17"/>
      <c r="CQ393" s="17"/>
      <c r="CR393" s="17"/>
      <c r="CS393" s="17"/>
      <c r="CT393" s="17"/>
      <c r="CU393" s="17"/>
      <c r="CV393" s="17"/>
      <c r="CW393" s="17"/>
      <c r="CX393" s="17"/>
      <c r="CY393" s="17"/>
      <c r="CZ393" s="102"/>
      <c r="DA393" s="102"/>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DX393" s="17"/>
      <c r="DY393" s="17"/>
      <c r="DZ393" s="17"/>
      <c r="EA393" s="17"/>
      <c r="EB393" s="17"/>
      <c r="EC393" s="17"/>
      <c r="ED393" s="17"/>
      <c r="EE393" s="17"/>
      <c r="EF393" s="17"/>
      <c r="EG393" s="17"/>
      <c r="EH393" s="17"/>
      <c r="EI393" s="17"/>
      <c r="EJ393" s="17"/>
      <c r="EK393" s="17"/>
      <c r="EL393" s="17"/>
      <c r="EM393" s="17"/>
      <c r="EN393" s="17"/>
      <c r="EO393" s="17"/>
      <c r="EP393" s="17"/>
      <c r="EQ393" s="17"/>
      <c r="ER393" s="17"/>
      <c r="ES393" s="17"/>
      <c r="ET393" s="17"/>
      <c r="EU393" s="17"/>
      <c r="EV393" s="17"/>
      <c r="EW393" s="17"/>
      <c r="EX393" s="17"/>
      <c r="EY393" s="17"/>
      <c r="EZ393" s="102"/>
      <c r="FA393" s="102"/>
      <c r="FB393" s="17"/>
      <c r="FC393" s="17"/>
      <c r="FD393" s="17"/>
      <c r="FE393" s="17"/>
      <c r="FF393" s="17"/>
      <c r="FG393" s="17"/>
      <c r="FH393" s="17"/>
      <c r="FI393" s="17"/>
      <c r="FJ393" s="17"/>
      <c r="FK393" s="17"/>
      <c r="FL393" s="17"/>
      <c r="FM393" s="17"/>
      <c r="FN393" s="17"/>
      <c r="FO393" s="17"/>
      <c r="FP393" s="17"/>
      <c r="FQ393" s="17"/>
      <c r="FR393" s="17"/>
      <c r="FS393" s="17"/>
      <c r="FT393" s="17"/>
      <c r="FU393" s="17"/>
      <c r="FV393" s="17"/>
      <c r="FW393" s="17"/>
      <c r="FX393" s="17"/>
      <c r="FY393" s="17"/>
      <c r="FZ393" s="17"/>
      <c r="GA393" s="17"/>
      <c r="GB393" s="17"/>
      <c r="GC393" s="17"/>
      <c r="GD393" s="17"/>
      <c r="GE393" s="17"/>
      <c r="GF393" s="17"/>
      <c r="GG393" s="17"/>
      <c r="GH393" s="17"/>
      <c r="GI393" s="17"/>
      <c r="GJ393" s="17"/>
      <c r="GK393" s="17"/>
      <c r="GL393" s="17"/>
      <c r="GM393" s="17"/>
      <c r="GN393" s="17"/>
      <c r="GO393" s="17"/>
      <c r="GP393" s="17"/>
      <c r="GQ393" s="17"/>
      <c r="GR393" s="17"/>
      <c r="GS393" s="17"/>
      <c r="GT393" s="17"/>
      <c r="GU393" s="17"/>
      <c r="GV393" s="17"/>
      <c r="GW393" s="17"/>
      <c r="GX393" s="17"/>
      <c r="GY393" s="17"/>
      <c r="GZ393" s="102"/>
    </row>
    <row r="394" spans="1:208" ht="12.75" customHeight="1">
      <c r="A394" s="102"/>
      <c r="B394" s="20"/>
      <c r="C394" s="20"/>
      <c r="D394" s="20"/>
      <c r="E394" s="20"/>
      <c r="F394" s="20"/>
      <c r="G394" s="20"/>
      <c r="H394" s="20"/>
      <c r="I394" s="20"/>
      <c r="J394" s="20"/>
      <c r="K394" s="20"/>
      <c r="L394" s="20"/>
      <c r="M394" s="20"/>
      <c r="N394" s="20"/>
      <c r="O394" s="20"/>
      <c r="P394" s="20"/>
      <c r="Q394" s="20"/>
      <c r="R394" s="20"/>
      <c r="S394" s="20"/>
      <c r="T394" s="20"/>
      <c r="U394" s="20"/>
      <c r="V394" s="20"/>
      <c r="W394" s="20"/>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02"/>
      <c r="BA394" s="102"/>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02"/>
      <c r="DA394" s="102"/>
      <c r="DB394" s="20"/>
      <c r="DC394" s="20"/>
      <c r="DD394" s="20"/>
      <c r="DE394" s="20"/>
      <c r="DF394" s="20"/>
      <c r="DG394" s="20"/>
      <c r="DH394" s="20"/>
      <c r="DI394" s="20"/>
      <c r="DJ394" s="20"/>
      <c r="DK394" s="20"/>
      <c r="DL394" s="20"/>
      <c r="DM394" s="20"/>
      <c r="DN394" s="20"/>
      <c r="DO394" s="20"/>
      <c r="DP394" s="20"/>
      <c r="DQ394" s="20"/>
      <c r="DR394" s="20"/>
      <c r="DS394" s="20"/>
      <c r="DT394" s="20"/>
      <c r="DU394" s="20"/>
      <c r="DV394" s="20"/>
      <c r="DW394" s="20"/>
      <c r="DX394" s="17"/>
      <c r="DY394" s="17"/>
      <c r="DZ394" s="17"/>
      <c r="EA394" s="17"/>
      <c r="EB394" s="17"/>
      <c r="EC394" s="17"/>
      <c r="ED394" s="17"/>
      <c r="EE394" s="17"/>
      <c r="EF394" s="17"/>
      <c r="EG394" s="17"/>
      <c r="EH394" s="17"/>
      <c r="EI394" s="17"/>
      <c r="EJ394" s="17"/>
      <c r="EK394" s="17"/>
      <c r="EL394" s="17"/>
      <c r="EM394" s="17"/>
      <c r="EN394" s="17"/>
      <c r="EO394" s="17"/>
      <c r="EP394" s="17"/>
      <c r="EQ394" s="17"/>
      <c r="ER394" s="17"/>
      <c r="ES394" s="17"/>
      <c r="ET394" s="17"/>
      <c r="EU394" s="17"/>
      <c r="EV394" s="17"/>
      <c r="EW394" s="17"/>
      <c r="EX394" s="17"/>
      <c r="EY394" s="17"/>
      <c r="EZ394" s="102"/>
      <c r="FA394" s="102"/>
      <c r="FB394" s="17"/>
      <c r="FC394" s="17"/>
      <c r="FD394" s="17"/>
      <c r="FE394" s="17"/>
      <c r="FF394" s="17"/>
      <c r="FG394" s="17"/>
      <c r="FH394" s="17"/>
      <c r="FI394" s="17"/>
      <c r="FJ394" s="17"/>
      <c r="FK394" s="17"/>
      <c r="FL394" s="17"/>
      <c r="FM394" s="17"/>
      <c r="FN394" s="17"/>
      <c r="FO394" s="17"/>
      <c r="FP394" s="17"/>
      <c r="FQ394" s="17"/>
      <c r="FR394" s="17"/>
      <c r="FS394" s="17"/>
      <c r="FT394" s="17"/>
      <c r="FU394" s="17"/>
      <c r="FV394" s="17"/>
      <c r="FW394" s="17"/>
      <c r="FX394" s="17"/>
      <c r="FY394" s="17"/>
      <c r="FZ394" s="17"/>
      <c r="GA394" s="17"/>
      <c r="GB394" s="17"/>
      <c r="GC394" s="17"/>
      <c r="GD394" s="17"/>
      <c r="GE394" s="17"/>
      <c r="GF394" s="17"/>
      <c r="GG394" s="17"/>
      <c r="GH394" s="17"/>
      <c r="GI394" s="17"/>
      <c r="GJ394" s="17"/>
      <c r="GK394" s="17"/>
      <c r="GL394" s="17"/>
      <c r="GM394" s="17"/>
      <c r="GN394" s="17"/>
      <c r="GO394" s="17"/>
      <c r="GP394" s="17"/>
      <c r="GQ394" s="17"/>
      <c r="GR394" s="17"/>
      <c r="GS394" s="17"/>
      <c r="GT394" s="17"/>
      <c r="GU394" s="17"/>
      <c r="GV394" s="17"/>
      <c r="GW394" s="17"/>
      <c r="GX394" s="17"/>
      <c r="GY394" s="17"/>
      <c r="GZ394" s="102"/>
    </row>
    <row r="395" spans="1:208" ht="12.75" customHeight="1">
      <c r="A395" s="102"/>
      <c r="B395" s="20"/>
      <c r="C395" s="20"/>
      <c r="D395" s="20"/>
      <c r="E395" s="20"/>
      <c r="F395" s="20"/>
      <c r="G395" s="20"/>
      <c r="H395" s="20"/>
      <c r="I395" s="20"/>
      <c r="J395" s="20"/>
      <c r="K395" s="20"/>
      <c r="L395" s="20"/>
      <c r="M395" s="20"/>
      <c r="N395" s="20"/>
      <c r="O395" s="20"/>
      <c r="P395" s="20"/>
      <c r="Q395" s="20"/>
      <c r="R395" s="20"/>
      <c r="S395" s="20"/>
      <c r="T395" s="20"/>
      <c r="U395" s="20"/>
      <c r="V395" s="20"/>
      <c r="W395" s="20"/>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02"/>
      <c r="BA395" s="102"/>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c r="CM395" s="17"/>
      <c r="CN395" s="17"/>
      <c r="CO395" s="17"/>
      <c r="CP395" s="17"/>
      <c r="CQ395" s="17"/>
      <c r="CR395" s="17"/>
      <c r="CS395" s="17"/>
      <c r="CT395" s="17"/>
      <c r="CU395" s="17"/>
      <c r="CV395" s="17"/>
      <c r="CW395" s="17"/>
      <c r="CX395" s="17"/>
      <c r="CY395" s="17"/>
      <c r="CZ395" s="102"/>
      <c r="DA395" s="102"/>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17"/>
      <c r="DY395" s="17"/>
      <c r="DZ395" s="17"/>
      <c r="EA395" s="17"/>
      <c r="EB395" s="17"/>
      <c r="EC395" s="17"/>
      <c r="ED395" s="17"/>
      <c r="EE395" s="17"/>
      <c r="EF395" s="17"/>
      <c r="EG395" s="17"/>
      <c r="EH395" s="17"/>
      <c r="EI395" s="17"/>
      <c r="EJ395" s="17"/>
      <c r="EK395" s="17"/>
      <c r="EL395" s="17"/>
      <c r="EM395" s="17"/>
      <c r="EN395" s="17"/>
      <c r="EO395" s="17"/>
      <c r="EP395" s="17"/>
      <c r="EQ395" s="17"/>
      <c r="ER395" s="17"/>
      <c r="ES395" s="17"/>
      <c r="ET395" s="17"/>
      <c r="EU395" s="17"/>
      <c r="EV395" s="17"/>
      <c r="EW395" s="17"/>
      <c r="EX395" s="17"/>
      <c r="EY395" s="17"/>
      <c r="EZ395" s="102"/>
      <c r="FA395" s="102"/>
      <c r="FB395" s="17"/>
      <c r="FC395" s="17"/>
      <c r="FD395" s="17"/>
      <c r="FE395" s="17"/>
      <c r="FF395" s="17"/>
      <c r="FG395" s="17"/>
      <c r="FH395" s="17"/>
      <c r="FI395" s="17"/>
      <c r="FJ395" s="17"/>
      <c r="FK395" s="17"/>
      <c r="FL395" s="17"/>
      <c r="FM395" s="17"/>
      <c r="FN395" s="17"/>
      <c r="FO395" s="17"/>
      <c r="FP395" s="17"/>
      <c r="FQ395" s="17"/>
      <c r="FR395" s="17"/>
      <c r="FS395" s="17"/>
      <c r="FT395" s="17"/>
      <c r="FU395" s="17"/>
      <c r="FV395" s="17"/>
      <c r="FW395" s="17"/>
      <c r="FX395" s="17"/>
      <c r="FY395" s="17"/>
      <c r="FZ395" s="17"/>
      <c r="GA395" s="17"/>
      <c r="GB395" s="17"/>
      <c r="GC395" s="17"/>
      <c r="GD395" s="17"/>
      <c r="GE395" s="17"/>
      <c r="GF395" s="17"/>
      <c r="GG395" s="17"/>
      <c r="GH395" s="17"/>
      <c r="GI395" s="17"/>
      <c r="GJ395" s="17"/>
      <c r="GK395" s="17"/>
      <c r="GL395" s="17"/>
      <c r="GM395" s="17"/>
      <c r="GN395" s="17"/>
      <c r="GO395" s="17"/>
      <c r="GP395" s="17"/>
      <c r="GQ395" s="17"/>
      <c r="GR395" s="17"/>
      <c r="GS395" s="17"/>
      <c r="GT395" s="17"/>
      <c r="GU395" s="17"/>
      <c r="GV395" s="17"/>
      <c r="GW395" s="17"/>
      <c r="GX395" s="17"/>
      <c r="GY395" s="17"/>
      <c r="GZ395" s="102"/>
    </row>
    <row r="396" spans="1:208" ht="12.75" customHeight="1">
      <c r="A396" s="102"/>
      <c r="B396" s="20"/>
      <c r="C396" s="20"/>
      <c r="D396" s="20"/>
      <c r="E396" s="20"/>
      <c r="F396" s="20"/>
      <c r="G396" s="20"/>
      <c r="H396" s="20"/>
      <c r="I396" s="20"/>
      <c r="J396" s="20"/>
      <c r="K396" s="20"/>
      <c r="L396" s="20"/>
      <c r="M396" s="20"/>
      <c r="N396" s="20"/>
      <c r="O396" s="20"/>
      <c r="P396" s="20"/>
      <c r="Q396" s="20"/>
      <c r="R396" s="20"/>
      <c r="S396" s="20"/>
      <c r="T396" s="20"/>
      <c r="U396" s="20"/>
      <c r="V396" s="20"/>
      <c r="W396" s="20"/>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02"/>
      <c r="BA396" s="102"/>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02"/>
      <c r="DA396" s="102"/>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17"/>
      <c r="DY396" s="17"/>
      <c r="DZ396" s="17"/>
      <c r="EA396" s="17"/>
      <c r="EB396" s="17"/>
      <c r="EC396" s="17"/>
      <c r="ED396" s="17"/>
      <c r="EE396" s="17"/>
      <c r="EF396" s="17"/>
      <c r="EG396" s="17"/>
      <c r="EH396" s="17"/>
      <c r="EI396" s="17"/>
      <c r="EJ396" s="17"/>
      <c r="EK396" s="17"/>
      <c r="EL396" s="17"/>
      <c r="EM396" s="17"/>
      <c r="EN396" s="17"/>
      <c r="EO396" s="17"/>
      <c r="EP396" s="17"/>
      <c r="EQ396" s="17"/>
      <c r="ER396" s="17"/>
      <c r="ES396" s="17"/>
      <c r="ET396" s="17"/>
      <c r="EU396" s="17"/>
      <c r="EV396" s="17"/>
      <c r="EW396" s="17"/>
      <c r="EX396" s="17"/>
      <c r="EY396" s="17"/>
      <c r="EZ396" s="102"/>
      <c r="FA396" s="102"/>
      <c r="FB396" s="17"/>
      <c r="FC396" s="17"/>
      <c r="FD396" s="17"/>
      <c r="FE396" s="17"/>
      <c r="FF396" s="17"/>
      <c r="FG396" s="17"/>
      <c r="FH396" s="17"/>
      <c r="FI396" s="17"/>
      <c r="FJ396" s="17"/>
      <c r="FK396" s="17"/>
      <c r="FL396" s="17"/>
      <c r="FM396" s="17"/>
      <c r="FN396" s="17"/>
      <c r="FO396" s="17"/>
      <c r="FP396" s="17"/>
      <c r="FQ396" s="17"/>
      <c r="FR396" s="17"/>
      <c r="FS396" s="17"/>
      <c r="FT396" s="17"/>
      <c r="FU396" s="17"/>
      <c r="FV396" s="17"/>
      <c r="FW396" s="17"/>
      <c r="FX396" s="17"/>
      <c r="FY396" s="17"/>
      <c r="FZ396" s="17"/>
      <c r="GA396" s="17"/>
      <c r="GB396" s="17"/>
      <c r="GC396" s="17"/>
      <c r="GD396" s="17"/>
      <c r="GE396" s="17"/>
      <c r="GF396" s="17"/>
      <c r="GG396" s="17"/>
      <c r="GH396" s="17"/>
      <c r="GI396" s="17"/>
      <c r="GJ396" s="17"/>
      <c r="GK396" s="17"/>
      <c r="GL396" s="17"/>
      <c r="GM396" s="17"/>
      <c r="GN396" s="17"/>
      <c r="GO396" s="17"/>
      <c r="GP396" s="17"/>
      <c r="GQ396" s="17"/>
      <c r="GR396" s="17"/>
      <c r="GS396" s="17"/>
      <c r="GT396" s="17"/>
      <c r="GU396" s="17"/>
      <c r="GV396" s="17"/>
      <c r="GW396" s="17"/>
      <c r="GX396" s="17"/>
      <c r="GY396" s="17"/>
      <c r="GZ396" s="102"/>
    </row>
    <row r="397" spans="1:208" ht="12.75" customHeight="1">
      <c r="A397" s="102"/>
      <c r="B397" s="20"/>
      <c r="C397" s="20"/>
      <c r="D397" s="20"/>
      <c r="E397" s="20"/>
      <c r="F397" s="20"/>
      <c r="G397" s="20"/>
      <c r="H397" s="20"/>
      <c r="I397" s="20"/>
      <c r="J397" s="20"/>
      <c r="K397" s="20"/>
      <c r="L397" s="20"/>
      <c r="M397" s="20"/>
      <c r="N397" s="20"/>
      <c r="O397" s="20"/>
      <c r="P397" s="20"/>
      <c r="Q397" s="20"/>
      <c r="R397" s="20"/>
      <c r="S397" s="20"/>
      <c r="T397" s="20"/>
      <c r="U397" s="20"/>
      <c r="V397" s="20"/>
      <c r="W397" s="20"/>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02"/>
      <c r="BA397" s="102"/>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02"/>
      <c r="DA397" s="102"/>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17"/>
      <c r="DY397" s="17"/>
      <c r="DZ397" s="17"/>
      <c r="EA397" s="17"/>
      <c r="EB397" s="17"/>
      <c r="EC397" s="17"/>
      <c r="ED397" s="17"/>
      <c r="EE397" s="17"/>
      <c r="EF397" s="17"/>
      <c r="EG397" s="17"/>
      <c r="EH397" s="17"/>
      <c r="EI397" s="17"/>
      <c r="EJ397" s="17"/>
      <c r="EK397" s="17"/>
      <c r="EL397" s="17"/>
      <c r="EM397" s="17"/>
      <c r="EN397" s="17"/>
      <c r="EO397" s="17"/>
      <c r="EP397" s="17"/>
      <c r="EQ397" s="17"/>
      <c r="ER397" s="17"/>
      <c r="ES397" s="17"/>
      <c r="ET397" s="17"/>
      <c r="EU397" s="17"/>
      <c r="EV397" s="17"/>
      <c r="EW397" s="17"/>
      <c r="EX397" s="17"/>
      <c r="EY397" s="17"/>
      <c r="EZ397" s="102"/>
      <c r="FA397" s="102"/>
      <c r="FB397" s="17"/>
      <c r="FC397" s="17"/>
      <c r="FD397" s="17"/>
      <c r="FE397" s="17"/>
      <c r="FF397" s="17"/>
      <c r="FG397" s="17"/>
      <c r="FH397" s="17"/>
      <c r="FI397" s="17"/>
      <c r="FJ397" s="17"/>
      <c r="FK397" s="17"/>
      <c r="FL397" s="17"/>
      <c r="FM397" s="17"/>
      <c r="FN397" s="17"/>
      <c r="FO397" s="17"/>
      <c r="FP397" s="17"/>
      <c r="FQ397" s="17"/>
      <c r="FR397" s="17"/>
      <c r="FS397" s="17"/>
      <c r="FT397" s="17"/>
      <c r="FU397" s="17"/>
      <c r="FV397" s="17"/>
      <c r="FW397" s="17"/>
      <c r="FX397" s="17"/>
      <c r="FY397" s="17"/>
      <c r="FZ397" s="17"/>
      <c r="GA397" s="17"/>
      <c r="GB397" s="17"/>
      <c r="GC397" s="17"/>
      <c r="GD397" s="17"/>
      <c r="GE397" s="17"/>
      <c r="GF397" s="17"/>
      <c r="GG397" s="17"/>
      <c r="GH397" s="17"/>
      <c r="GI397" s="17"/>
      <c r="GJ397" s="17"/>
      <c r="GK397" s="17"/>
      <c r="GL397" s="17"/>
      <c r="GM397" s="17"/>
      <c r="GN397" s="17"/>
      <c r="GO397" s="17"/>
      <c r="GP397" s="17"/>
      <c r="GQ397" s="17"/>
      <c r="GR397" s="17"/>
      <c r="GS397" s="17"/>
      <c r="GT397" s="17"/>
      <c r="GU397" s="17"/>
      <c r="GV397" s="17"/>
      <c r="GW397" s="17"/>
      <c r="GX397" s="17"/>
      <c r="GY397" s="17"/>
      <c r="GZ397" s="102"/>
    </row>
    <row r="398" spans="1:208" ht="12.75" customHeight="1">
      <c r="A398" s="102"/>
      <c r="B398" s="20"/>
      <c r="C398" s="20"/>
      <c r="D398" s="20"/>
      <c r="E398" s="20"/>
      <c r="F398" s="20"/>
      <c r="G398" s="20"/>
      <c r="H398" s="20"/>
      <c r="I398" s="20"/>
      <c r="J398" s="20"/>
      <c r="K398" s="20"/>
      <c r="L398" s="20"/>
      <c r="M398" s="20"/>
      <c r="N398" s="20"/>
      <c r="O398" s="20"/>
      <c r="P398" s="20"/>
      <c r="Q398" s="20"/>
      <c r="R398" s="20"/>
      <c r="S398" s="20"/>
      <c r="T398" s="20"/>
      <c r="U398" s="20"/>
      <c r="V398" s="20"/>
      <c r="W398" s="20"/>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02"/>
      <c r="BA398" s="102"/>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02"/>
      <c r="DA398" s="102"/>
      <c r="DB398" s="20"/>
      <c r="DC398" s="20"/>
      <c r="DD398" s="20"/>
      <c r="DE398" s="20"/>
      <c r="DF398" s="20"/>
      <c r="DG398" s="20"/>
      <c r="DH398" s="20"/>
      <c r="DI398" s="20"/>
      <c r="DJ398" s="20"/>
      <c r="DK398" s="20"/>
      <c r="DL398" s="20"/>
      <c r="DM398" s="20"/>
      <c r="DN398" s="20"/>
      <c r="DO398" s="20"/>
      <c r="DP398" s="20"/>
      <c r="DQ398" s="20"/>
      <c r="DR398" s="20"/>
      <c r="DS398" s="20"/>
      <c r="DT398" s="20"/>
      <c r="DU398" s="20"/>
      <c r="DV398" s="20"/>
      <c r="DW398" s="20"/>
      <c r="DX398" s="17"/>
      <c r="DY398" s="17"/>
      <c r="DZ398" s="17"/>
      <c r="EA398" s="17"/>
      <c r="EB398" s="17"/>
      <c r="EC398" s="17"/>
      <c r="ED398" s="17"/>
      <c r="EE398" s="17"/>
      <c r="EF398" s="17"/>
      <c r="EG398" s="17"/>
      <c r="EH398" s="17"/>
      <c r="EI398" s="17"/>
      <c r="EJ398" s="17"/>
      <c r="EK398" s="17"/>
      <c r="EL398" s="17"/>
      <c r="EM398" s="17"/>
      <c r="EN398" s="17"/>
      <c r="EO398" s="17"/>
      <c r="EP398" s="17"/>
      <c r="EQ398" s="17"/>
      <c r="ER398" s="17"/>
      <c r="ES398" s="17"/>
      <c r="ET398" s="17"/>
      <c r="EU398" s="17"/>
      <c r="EV398" s="17"/>
      <c r="EW398" s="17"/>
      <c r="EX398" s="17"/>
      <c r="EY398" s="17"/>
      <c r="EZ398" s="102"/>
      <c r="FA398" s="102"/>
      <c r="FB398" s="17"/>
      <c r="FC398" s="17"/>
      <c r="FD398" s="17"/>
      <c r="FE398" s="17"/>
      <c r="FF398" s="17"/>
      <c r="FG398" s="17"/>
      <c r="FH398" s="17"/>
      <c r="FI398" s="17"/>
      <c r="FJ398" s="17"/>
      <c r="FK398" s="17"/>
      <c r="FL398" s="17"/>
      <c r="FM398" s="17"/>
      <c r="FN398" s="17"/>
      <c r="FO398" s="17"/>
      <c r="FP398" s="17"/>
      <c r="FQ398" s="17"/>
      <c r="FR398" s="17"/>
      <c r="FS398" s="17"/>
      <c r="FT398" s="17"/>
      <c r="FU398" s="17"/>
      <c r="FV398" s="17"/>
      <c r="FW398" s="17"/>
      <c r="FX398" s="17"/>
      <c r="FY398" s="17"/>
      <c r="FZ398" s="17"/>
      <c r="GA398" s="17"/>
      <c r="GB398" s="17"/>
      <c r="GC398" s="17"/>
      <c r="GD398" s="17"/>
      <c r="GE398" s="17"/>
      <c r="GF398" s="17"/>
      <c r="GG398" s="17"/>
      <c r="GH398" s="17"/>
      <c r="GI398" s="17"/>
      <c r="GJ398" s="17"/>
      <c r="GK398" s="17"/>
      <c r="GL398" s="17"/>
      <c r="GM398" s="17"/>
      <c r="GN398" s="17"/>
      <c r="GO398" s="17"/>
      <c r="GP398" s="17"/>
      <c r="GQ398" s="17"/>
      <c r="GR398" s="17"/>
      <c r="GS398" s="17"/>
      <c r="GT398" s="17"/>
      <c r="GU398" s="17"/>
      <c r="GV398" s="17"/>
      <c r="GW398" s="17"/>
      <c r="GX398" s="17"/>
      <c r="GY398" s="17"/>
      <c r="GZ398" s="102"/>
    </row>
    <row r="399" spans="1:208" ht="12.75" customHeight="1">
      <c r="A399" s="102"/>
      <c r="B399" s="20"/>
      <c r="C399" s="20"/>
      <c r="D399" s="20"/>
      <c r="E399" s="20"/>
      <c r="F399" s="20"/>
      <c r="G399" s="20"/>
      <c r="H399" s="20"/>
      <c r="I399" s="20"/>
      <c r="J399" s="20"/>
      <c r="K399" s="20"/>
      <c r="L399" s="20"/>
      <c r="M399" s="20"/>
      <c r="N399" s="20"/>
      <c r="O399" s="20"/>
      <c r="P399" s="20"/>
      <c r="Q399" s="20"/>
      <c r="R399" s="20"/>
      <c r="S399" s="20"/>
      <c r="T399" s="20"/>
      <c r="U399" s="20"/>
      <c r="V399" s="20"/>
      <c r="W399" s="20"/>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02"/>
      <c r="BA399" s="102"/>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02"/>
      <c r="DA399" s="102"/>
      <c r="DB399" s="20"/>
      <c r="DC399" s="20"/>
      <c r="DD399" s="20"/>
      <c r="DE399" s="20"/>
      <c r="DF399" s="20"/>
      <c r="DG399" s="20"/>
      <c r="DH399" s="20"/>
      <c r="DI399" s="20"/>
      <c r="DJ399" s="20"/>
      <c r="DK399" s="20"/>
      <c r="DL399" s="20"/>
      <c r="DM399" s="20"/>
      <c r="DN399" s="20"/>
      <c r="DO399" s="20"/>
      <c r="DP399" s="20"/>
      <c r="DQ399" s="20"/>
      <c r="DR399" s="20"/>
      <c r="DS399" s="20"/>
      <c r="DT399" s="20"/>
      <c r="DU399" s="20"/>
      <c r="DV399" s="20"/>
      <c r="DW399" s="20"/>
      <c r="DX399" s="17"/>
      <c r="DY399" s="17"/>
      <c r="DZ399" s="17"/>
      <c r="EA399" s="17"/>
      <c r="EB399" s="17"/>
      <c r="EC399" s="17"/>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02"/>
      <c r="FA399" s="102"/>
      <c r="FB399" s="17"/>
      <c r="FC399" s="17"/>
      <c r="FD399" s="17"/>
      <c r="FE399" s="17"/>
      <c r="FF399" s="17"/>
      <c r="FG399" s="17"/>
      <c r="FH399" s="17"/>
      <c r="FI399" s="17"/>
      <c r="FJ399" s="17"/>
      <c r="FK399" s="17"/>
      <c r="FL399" s="17"/>
      <c r="FM399" s="17"/>
      <c r="FN399" s="17"/>
      <c r="FO399" s="17"/>
      <c r="FP399" s="17"/>
      <c r="FQ399" s="17"/>
      <c r="FR399" s="17"/>
      <c r="FS399" s="17"/>
      <c r="FT399" s="17"/>
      <c r="FU399" s="17"/>
      <c r="FV399" s="17"/>
      <c r="FW399" s="17"/>
      <c r="FX399" s="17"/>
      <c r="FY399" s="17"/>
      <c r="FZ399" s="17"/>
      <c r="GA399" s="17"/>
      <c r="GB399" s="17"/>
      <c r="GC399" s="17"/>
      <c r="GD399" s="17"/>
      <c r="GE399" s="17"/>
      <c r="GF399" s="17"/>
      <c r="GG399" s="17"/>
      <c r="GH399" s="17"/>
      <c r="GI399" s="17"/>
      <c r="GJ399" s="17"/>
      <c r="GK399" s="17"/>
      <c r="GL399" s="17"/>
      <c r="GM399" s="17"/>
      <c r="GN399" s="17"/>
      <c r="GO399" s="17"/>
      <c r="GP399" s="17"/>
      <c r="GQ399" s="17"/>
      <c r="GR399" s="17"/>
      <c r="GS399" s="17"/>
      <c r="GT399" s="17"/>
      <c r="GU399" s="17"/>
      <c r="GV399" s="17"/>
      <c r="GW399" s="17"/>
      <c r="GX399" s="17"/>
      <c r="GY399" s="17"/>
      <c r="GZ399" s="102"/>
    </row>
    <row r="400" spans="1:208" ht="12.75" customHeight="1">
      <c r="A400" s="102"/>
      <c r="B400" s="20"/>
      <c r="C400" s="20"/>
      <c r="D400" s="20"/>
      <c r="E400" s="20"/>
      <c r="F400" s="20"/>
      <c r="G400" s="20"/>
      <c r="H400" s="20"/>
      <c r="I400" s="20"/>
      <c r="J400" s="20"/>
      <c r="K400" s="20"/>
      <c r="L400" s="20"/>
      <c r="M400" s="20"/>
      <c r="N400" s="20"/>
      <c r="O400" s="20"/>
      <c r="P400" s="20"/>
      <c r="Q400" s="20"/>
      <c r="R400" s="20"/>
      <c r="S400" s="20"/>
      <c r="T400" s="20"/>
      <c r="U400" s="20"/>
      <c r="V400" s="20"/>
      <c r="W400" s="20"/>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02"/>
      <c r="BA400" s="102"/>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02"/>
      <c r="DA400" s="102"/>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17"/>
      <c r="DY400" s="17"/>
      <c r="DZ400" s="17"/>
      <c r="EA400" s="17"/>
      <c r="EB400" s="17"/>
      <c r="EC400" s="17"/>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02"/>
      <c r="FA400" s="102"/>
      <c r="FB400" s="17"/>
      <c r="FC400" s="17"/>
      <c r="FD400" s="17"/>
      <c r="FE400" s="17"/>
      <c r="FF400" s="17"/>
      <c r="FG400" s="17"/>
      <c r="FH400" s="17"/>
      <c r="FI400" s="17"/>
      <c r="FJ400" s="17"/>
      <c r="FK400" s="17"/>
      <c r="FL400" s="17"/>
      <c r="FM400" s="17"/>
      <c r="FN400" s="17"/>
      <c r="FO400" s="17"/>
      <c r="FP400" s="17"/>
      <c r="FQ400" s="17"/>
      <c r="FR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c r="GN400" s="17"/>
      <c r="GO400" s="17"/>
      <c r="GP400" s="17"/>
      <c r="GQ400" s="17"/>
      <c r="GR400" s="17"/>
      <c r="GS400" s="17"/>
      <c r="GT400" s="17"/>
      <c r="GU400" s="17"/>
      <c r="GV400" s="17"/>
      <c r="GW400" s="17"/>
      <c r="GX400" s="17"/>
      <c r="GY400" s="17"/>
      <c r="GZ400" s="102"/>
    </row>
    <row r="401" spans="1:208" ht="12.75" customHeight="1">
      <c r="A401" s="102"/>
      <c r="B401" s="20"/>
      <c r="C401" s="20"/>
      <c r="D401" s="20"/>
      <c r="E401" s="20"/>
      <c r="F401" s="20"/>
      <c r="G401" s="20"/>
      <c r="H401" s="20"/>
      <c r="I401" s="20"/>
      <c r="J401" s="20"/>
      <c r="K401" s="20"/>
      <c r="L401" s="20"/>
      <c r="M401" s="20"/>
      <c r="N401" s="20"/>
      <c r="O401" s="20"/>
      <c r="P401" s="20"/>
      <c r="Q401" s="20"/>
      <c r="R401" s="20"/>
      <c r="S401" s="20"/>
      <c r="T401" s="20"/>
      <c r="U401" s="20"/>
      <c r="V401" s="20"/>
      <c r="W401" s="20"/>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02"/>
      <c r="BA401" s="102"/>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02"/>
      <c r="DA401" s="102"/>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17"/>
      <c r="DY401" s="17"/>
      <c r="DZ401" s="17"/>
      <c r="EA401" s="17"/>
      <c r="EB401" s="17"/>
      <c r="EC401" s="17"/>
      <c r="ED401" s="17"/>
      <c r="EE401" s="17"/>
      <c r="EF401" s="17"/>
      <c r="EG401" s="17"/>
      <c r="EH401" s="17"/>
      <c r="EI401" s="17"/>
      <c r="EJ401" s="17"/>
      <c r="EK401" s="17"/>
      <c r="EL401" s="17"/>
      <c r="EM401" s="17"/>
      <c r="EN401" s="17"/>
      <c r="EO401" s="17"/>
      <c r="EP401" s="17"/>
      <c r="EQ401" s="17"/>
      <c r="ER401" s="17"/>
      <c r="ES401" s="17"/>
      <c r="ET401" s="17"/>
      <c r="EU401" s="17"/>
      <c r="EV401" s="17"/>
      <c r="EW401" s="17"/>
      <c r="EX401" s="17"/>
      <c r="EY401" s="17"/>
      <c r="EZ401" s="102"/>
      <c r="FA401" s="102"/>
      <c r="FB401" s="17"/>
      <c r="FC401" s="17"/>
      <c r="FD401" s="17"/>
      <c r="FE401" s="17"/>
      <c r="FF401" s="17"/>
      <c r="FG401" s="17"/>
      <c r="FH401" s="17"/>
      <c r="FI401" s="17"/>
      <c r="FJ401" s="17"/>
      <c r="FK401" s="17"/>
      <c r="FL401" s="17"/>
      <c r="FM401" s="17"/>
      <c r="FN401" s="17"/>
      <c r="FO401" s="17"/>
      <c r="FP401" s="17"/>
      <c r="FQ401" s="17"/>
      <c r="FR401" s="17"/>
      <c r="FS401" s="17"/>
      <c r="FT401" s="17"/>
      <c r="FU401" s="17"/>
      <c r="FV401" s="17"/>
      <c r="FW401" s="17"/>
      <c r="FX401" s="17"/>
      <c r="FY401" s="17"/>
      <c r="FZ401" s="17"/>
      <c r="GA401" s="17"/>
      <c r="GB401" s="17"/>
      <c r="GC401" s="17"/>
      <c r="GD401" s="17"/>
      <c r="GE401" s="17"/>
      <c r="GF401" s="17"/>
      <c r="GG401" s="17"/>
      <c r="GH401" s="17"/>
      <c r="GI401" s="17"/>
      <c r="GJ401" s="17"/>
      <c r="GK401" s="17"/>
      <c r="GL401" s="17"/>
      <c r="GM401" s="17"/>
      <c r="GN401" s="17"/>
      <c r="GO401" s="17"/>
      <c r="GP401" s="17"/>
      <c r="GQ401" s="17"/>
      <c r="GR401" s="17"/>
      <c r="GS401" s="17"/>
      <c r="GT401" s="17"/>
      <c r="GU401" s="17"/>
      <c r="GV401" s="17"/>
      <c r="GW401" s="17"/>
      <c r="GX401" s="17"/>
      <c r="GY401" s="17"/>
      <c r="GZ401" s="102"/>
    </row>
    <row r="402" spans="1:208" ht="12.75" customHeight="1">
      <c r="A402" s="102"/>
      <c r="B402" s="20"/>
      <c r="C402" s="20"/>
      <c r="D402" s="20"/>
      <c r="E402" s="20"/>
      <c r="F402" s="20"/>
      <c r="G402" s="20"/>
      <c r="H402" s="20"/>
      <c r="I402" s="20"/>
      <c r="J402" s="20"/>
      <c r="K402" s="20"/>
      <c r="L402" s="20"/>
      <c r="M402" s="20"/>
      <c r="N402" s="20"/>
      <c r="O402" s="20"/>
      <c r="P402" s="20"/>
      <c r="Q402" s="20"/>
      <c r="R402" s="20"/>
      <c r="S402" s="20"/>
      <c r="T402" s="20"/>
      <c r="U402" s="20"/>
      <c r="V402" s="20"/>
      <c r="W402" s="20"/>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02"/>
      <c r="BA402" s="102"/>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02"/>
      <c r="DA402" s="102"/>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17"/>
      <c r="DY402" s="17"/>
      <c r="DZ402" s="17"/>
      <c r="EA402" s="17"/>
      <c r="EB402" s="17"/>
      <c r="EC402" s="17"/>
      <c r="ED402" s="17"/>
      <c r="EE402" s="17"/>
      <c r="EF402" s="17"/>
      <c r="EG402" s="17"/>
      <c r="EH402" s="17"/>
      <c r="EI402" s="17"/>
      <c r="EJ402" s="17"/>
      <c r="EK402" s="17"/>
      <c r="EL402" s="17"/>
      <c r="EM402" s="17"/>
      <c r="EN402" s="17"/>
      <c r="EO402" s="17"/>
      <c r="EP402" s="17"/>
      <c r="EQ402" s="17"/>
      <c r="ER402" s="17"/>
      <c r="ES402" s="17"/>
      <c r="ET402" s="17"/>
      <c r="EU402" s="17"/>
      <c r="EV402" s="17"/>
      <c r="EW402" s="17"/>
      <c r="EX402" s="17"/>
      <c r="EY402" s="17"/>
      <c r="EZ402" s="102"/>
      <c r="FA402" s="102"/>
      <c r="FB402" s="17"/>
      <c r="FC402" s="17"/>
      <c r="FD402" s="17"/>
      <c r="FE402" s="17"/>
      <c r="FF402" s="17"/>
      <c r="FG402" s="17"/>
      <c r="FH402" s="17"/>
      <c r="FI402" s="17"/>
      <c r="FJ402" s="17"/>
      <c r="FK402" s="17"/>
      <c r="FL402" s="17"/>
      <c r="FM402" s="17"/>
      <c r="FN402" s="17"/>
      <c r="FO402" s="17"/>
      <c r="FP402" s="17"/>
      <c r="FQ402" s="17"/>
      <c r="FR402" s="17"/>
      <c r="FS402" s="17"/>
      <c r="FT402" s="17"/>
      <c r="FU402" s="17"/>
      <c r="FV402" s="17"/>
      <c r="FW402" s="17"/>
      <c r="FX402" s="17"/>
      <c r="FY402" s="17"/>
      <c r="FZ402" s="17"/>
      <c r="GA402" s="17"/>
      <c r="GB402" s="17"/>
      <c r="GC402" s="17"/>
      <c r="GD402" s="17"/>
      <c r="GE402" s="17"/>
      <c r="GF402" s="17"/>
      <c r="GG402" s="17"/>
      <c r="GH402" s="17"/>
      <c r="GI402" s="17"/>
      <c r="GJ402" s="17"/>
      <c r="GK402" s="17"/>
      <c r="GL402" s="17"/>
      <c r="GM402" s="17"/>
      <c r="GN402" s="17"/>
      <c r="GO402" s="17"/>
      <c r="GP402" s="17"/>
      <c r="GQ402" s="17"/>
      <c r="GR402" s="17"/>
      <c r="GS402" s="17"/>
      <c r="GT402" s="17"/>
      <c r="GU402" s="17"/>
      <c r="GV402" s="17"/>
      <c r="GW402" s="17"/>
      <c r="GX402" s="17"/>
      <c r="GY402" s="17"/>
      <c r="GZ402" s="102"/>
    </row>
    <row r="403" spans="1:208" ht="12.75" customHeight="1">
      <c r="A403" s="102"/>
      <c r="B403" s="20"/>
      <c r="C403" s="20"/>
      <c r="D403" s="20"/>
      <c r="E403" s="20"/>
      <c r="F403" s="20"/>
      <c r="G403" s="20"/>
      <c r="H403" s="20"/>
      <c r="I403" s="20"/>
      <c r="J403" s="20"/>
      <c r="K403" s="20"/>
      <c r="L403" s="20"/>
      <c r="M403" s="20"/>
      <c r="N403" s="20"/>
      <c r="O403" s="20"/>
      <c r="P403" s="20"/>
      <c r="Q403" s="20"/>
      <c r="R403" s="20"/>
      <c r="S403" s="20"/>
      <c r="T403" s="20"/>
      <c r="U403" s="20"/>
      <c r="V403" s="20"/>
      <c r="W403" s="20"/>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02"/>
      <c r="BA403" s="102"/>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02"/>
      <c r="DA403" s="102"/>
      <c r="DB403" s="20"/>
      <c r="DC403" s="20"/>
      <c r="DD403" s="20"/>
      <c r="DE403" s="20"/>
      <c r="DF403" s="20"/>
      <c r="DG403" s="20"/>
      <c r="DH403" s="20"/>
      <c r="DI403" s="20"/>
      <c r="DJ403" s="20"/>
      <c r="DK403" s="20"/>
      <c r="DL403" s="20"/>
      <c r="DM403" s="20"/>
      <c r="DN403" s="20"/>
      <c r="DO403" s="20"/>
      <c r="DP403" s="20"/>
      <c r="DQ403" s="20"/>
      <c r="DR403" s="20"/>
      <c r="DS403" s="20"/>
      <c r="DT403" s="20"/>
      <c r="DU403" s="20"/>
      <c r="DV403" s="20"/>
      <c r="DW403" s="20"/>
      <c r="DX403" s="17"/>
      <c r="DY403" s="17"/>
      <c r="DZ403" s="17"/>
      <c r="EA403" s="17"/>
      <c r="EB403" s="17"/>
      <c r="EC403" s="17"/>
      <c r="ED403" s="17"/>
      <c r="EE403" s="17"/>
      <c r="EF403" s="17"/>
      <c r="EG403" s="17"/>
      <c r="EH403" s="17"/>
      <c r="EI403" s="17"/>
      <c r="EJ403" s="17"/>
      <c r="EK403" s="17"/>
      <c r="EL403" s="17"/>
      <c r="EM403" s="17"/>
      <c r="EN403" s="17"/>
      <c r="EO403" s="17"/>
      <c r="EP403" s="17"/>
      <c r="EQ403" s="17"/>
      <c r="ER403" s="17"/>
      <c r="ES403" s="17"/>
      <c r="ET403" s="17"/>
      <c r="EU403" s="17"/>
      <c r="EV403" s="17"/>
      <c r="EW403" s="17"/>
      <c r="EX403" s="17"/>
      <c r="EY403" s="17"/>
      <c r="EZ403" s="102"/>
      <c r="FA403" s="102"/>
      <c r="FB403" s="17"/>
      <c r="FC403" s="17"/>
      <c r="FD403" s="17"/>
      <c r="FE403" s="17"/>
      <c r="FF403" s="17"/>
      <c r="FG403" s="17"/>
      <c r="FH403" s="17"/>
      <c r="FI403" s="17"/>
      <c r="FJ403" s="17"/>
      <c r="FK403" s="17"/>
      <c r="FL403" s="17"/>
      <c r="FM403" s="17"/>
      <c r="FN403" s="17"/>
      <c r="FO403" s="17"/>
      <c r="FP403" s="17"/>
      <c r="FQ403" s="17"/>
      <c r="FR403" s="17"/>
      <c r="FS403" s="17"/>
      <c r="FT403" s="17"/>
      <c r="FU403" s="17"/>
      <c r="FV403" s="17"/>
      <c r="FW403" s="17"/>
      <c r="FX403" s="17"/>
      <c r="FY403" s="17"/>
      <c r="FZ403" s="17"/>
      <c r="GA403" s="17"/>
      <c r="GB403" s="17"/>
      <c r="GC403" s="17"/>
      <c r="GD403" s="17"/>
      <c r="GE403" s="17"/>
      <c r="GF403" s="17"/>
      <c r="GG403" s="17"/>
      <c r="GH403" s="17"/>
      <c r="GI403" s="17"/>
      <c r="GJ403" s="17"/>
      <c r="GK403" s="17"/>
      <c r="GL403" s="17"/>
      <c r="GM403" s="17"/>
      <c r="GN403" s="17"/>
      <c r="GO403" s="17"/>
      <c r="GP403" s="17"/>
      <c r="GQ403" s="17"/>
      <c r="GR403" s="17"/>
      <c r="GS403" s="17"/>
      <c r="GT403" s="17"/>
      <c r="GU403" s="17"/>
      <c r="GV403" s="17"/>
      <c r="GW403" s="17"/>
      <c r="GX403" s="17"/>
      <c r="GY403" s="17"/>
      <c r="GZ403" s="102"/>
    </row>
    <row r="404" spans="1:208" ht="12.75" customHeight="1">
      <c r="A404" s="102"/>
      <c r="B404" s="20"/>
      <c r="C404" s="20"/>
      <c r="D404" s="20"/>
      <c r="E404" s="20"/>
      <c r="F404" s="20"/>
      <c r="G404" s="20"/>
      <c r="H404" s="20"/>
      <c r="I404" s="20"/>
      <c r="J404" s="20"/>
      <c r="K404" s="20"/>
      <c r="L404" s="20"/>
      <c r="M404" s="20"/>
      <c r="N404" s="20"/>
      <c r="O404" s="20"/>
      <c r="P404" s="20"/>
      <c r="Q404" s="20"/>
      <c r="R404" s="20"/>
      <c r="S404" s="20"/>
      <c r="T404" s="20"/>
      <c r="U404" s="20"/>
      <c r="V404" s="20"/>
      <c r="W404" s="20"/>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02"/>
      <c r="BA404" s="102"/>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02"/>
      <c r="DA404" s="102"/>
      <c r="DB404" s="20"/>
      <c r="DC404" s="20"/>
      <c r="DD404" s="20"/>
      <c r="DE404" s="20"/>
      <c r="DF404" s="20"/>
      <c r="DG404" s="20"/>
      <c r="DH404" s="20"/>
      <c r="DI404" s="20"/>
      <c r="DJ404" s="20"/>
      <c r="DK404" s="20"/>
      <c r="DL404" s="20"/>
      <c r="DM404" s="20"/>
      <c r="DN404" s="20"/>
      <c r="DO404" s="20"/>
      <c r="DP404" s="20"/>
      <c r="DQ404" s="20"/>
      <c r="DR404" s="20"/>
      <c r="DS404" s="20"/>
      <c r="DT404" s="20"/>
      <c r="DU404" s="20"/>
      <c r="DV404" s="20"/>
      <c r="DW404" s="20"/>
      <c r="DX404" s="17"/>
      <c r="DY404" s="17"/>
      <c r="DZ404" s="17"/>
      <c r="EA404" s="17"/>
      <c r="EB404" s="17"/>
      <c r="EC404" s="17"/>
      <c r="ED404" s="17"/>
      <c r="EE404" s="17"/>
      <c r="EF404" s="17"/>
      <c r="EG404" s="17"/>
      <c r="EH404" s="17"/>
      <c r="EI404" s="17"/>
      <c r="EJ404" s="17"/>
      <c r="EK404" s="17"/>
      <c r="EL404" s="17"/>
      <c r="EM404" s="17"/>
      <c r="EN404" s="17"/>
      <c r="EO404" s="17"/>
      <c r="EP404" s="17"/>
      <c r="EQ404" s="17"/>
      <c r="ER404" s="17"/>
      <c r="ES404" s="17"/>
      <c r="ET404" s="17"/>
      <c r="EU404" s="17"/>
      <c r="EV404" s="17"/>
      <c r="EW404" s="17"/>
      <c r="EX404" s="17"/>
      <c r="EY404" s="17"/>
      <c r="EZ404" s="102"/>
      <c r="FA404" s="102"/>
      <c r="FB404" s="17"/>
      <c r="FC404" s="17"/>
      <c r="FD404" s="17"/>
      <c r="FE404" s="17"/>
      <c r="FF404" s="17"/>
      <c r="FG404" s="17"/>
      <c r="FH404" s="17"/>
      <c r="FI404" s="17"/>
      <c r="FJ404" s="17"/>
      <c r="FK404" s="17"/>
      <c r="FL404" s="17"/>
      <c r="FM404" s="17"/>
      <c r="FN404" s="17"/>
      <c r="FO404" s="17"/>
      <c r="FP404" s="17"/>
      <c r="FQ404" s="17"/>
      <c r="FR404" s="17"/>
      <c r="FS404" s="17"/>
      <c r="FT404" s="17"/>
      <c r="FU404" s="17"/>
      <c r="FV404" s="17"/>
      <c r="FW404" s="17"/>
      <c r="FX404" s="17"/>
      <c r="FY404" s="17"/>
      <c r="FZ404" s="17"/>
      <c r="GA404" s="17"/>
      <c r="GB404" s="17"/>
      <c r="GC404" s="17"/>
      <c r="GD404" s="17"/>
      <c r="GE404" s="17"/>
      <c r="GF404" s="17"/>
      <c r="GG404" s="17"/>
      <c r="GH404" s="17"/>
      <c r="GI404" s="17"/>
      <c r="GJ404" s="17"/>
      <c r="GK404" s="17"/>
      <c r="GL404" s="17"/>
      <c r="GM404" s="17"/>
      <c r="GN404" s="17"/>
      <c r="GO404" s="17"/>
      <c r="GP404" s="17"/>
      <c r="GQ404" s="17"/>
      <c r="GR404" s="17"/>
      <c r="GS404" s="17"/>
      <c r="GT404" s="17"/>
      <c r="GU404" s="17"/>
      <c r="GV404" s="17"/>
      <c r="GW404" s="17"/>
      <c r="GX404" s="17"/>
      <c r="GY404" s="17"/>
      <c r="GZ404" s="102"/>
    </row>
    <row r="405" spans="1:208" ht="12.75" customHeight="1">
      <c r="A405" s="102"/>
      <c r="B405" s="20"/>
      <c r="C405" s="20"/>
      <c r="D405" s="20"/>
      <c r="E405" s="20"/>
      <c r="F405" s="20"/>
      <c r="G405" s="20"/>
      <c r="H405" s="20"/>
      <c r="I405" s="20"/>
      <c r="J405" s="20"/>
      <c r="K405" s="20"/>
      <c r="L405" s="20"/>
      <c r="M405" s="20"/>
      <c r="N405" s="20"/>
      <c r="O405" s="20"/>
      <c r="P405" s="20"/>
      <c r="Q405" s="20"/>
      <c r="R405" s="20"/>
      <c r="S405" s="20"/>
      <c r="T405" s="20"/>
      <c r="U405" s="20"/>
      <c r="V405" s="20"/>
      <c r="W405" s="20"/>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02"/>
      <c r="BA405" s="102"/>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02"/>
      <c r="DA405" s="102"/>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17"/>
      <c r="DY405" s="17"/>
      <c r="DZ405" s="17"/>
      <c r="EA405" s="17"/>
      <c r="EB405" s="17"/>
      <c r="EC405" s="17"/>
      <c r="ED405" s="17"/>
      <c r="EE405" s="17"/>
      <c r="EF405" s="17"/>
      <c r="EG405" s="17"/>
      <c r="EH405" s="17"/>
      <c r="EI405" s="17"/>
      <c r="EJ405" s="17"/>
      <c r="EK405" s="17"/>
      <c r="EL405" s="17"/>
      <c r="EM405" s="17"/>
      <c r="EN405" s="17"/>
      <c r="EO405" s="17"/>
      <c r="EP405" s="17"/>
      <c r="EQ405" s="17"/>
      <c r="ER405" s="17"/>
      <c r="ES405" s="17"/>
      <c r="ET405" s="17"/>
      <c r="EU405" s="17"/>
      <c r="EV405" s="17"/>
      <c r="EW405" s="17"/>
      <c r="EX405" s="17"/>
      <c r="EY405" s="17"/>
      <c r="EZ405" s="102"/>
      <c r="FA405" s="102"/>
      <c r="FB405" s="17"/>
      <c r="FC405" s="17"/>
      <c r="FD405" s="17"/>
      <c r="FE405" s="17"/>
      <c r="FF405" s="17"/>
      <c r="FG405" s="17"/>
      <c r="FH405" s="17"/>
      <c r="FI405" s="17"/>
      <c r="FJ405" s="17"/>
      <c r="FK405" s="17"/>
      <c r="FL405" s="17"/>
      <c r="FM405" s="17"/>
      <c r="FN405" s="17"/>
      <c r="FO405" s="17"/>
      <c r="FP405" s="17"/>
      <c r="FQ405" s="17"/>
      <c r="FR405" s="17"/>
      <c r="FS405" s="17"/>
      <c r="FT405" s="17"/>
      <c r="FU405" s="17"/>
      <c r="FV405" s="17"/>
      <c r="FW405" s="17"/>
      <c r="FX405" s="17"/>
      <c r="FY405" s="17"/>
      <c r="FZ405" s="17"/>
      <c r="GA405" s="17"/>
      <c r="GB405" s="17"/>
      <c r="GC405" s="17"/>
      <c r="GD405" s="17"/>
      <c r="GE405" s="17"/>
      <c r="GF405" s="17"/>
      <c r="GG405" s="17"/>
      <c r="GH405" s="17"/>
      <c r="GI405" s="17"/>
      <c r="GJ405" s="17"/>
      <c r="GK405" s="17"/>
      <c r="GL405" s="17"/>
      <c r="GM405" s="17"/>
      <c r="GN405" s="17"/>
      <c r="GO405" s="17"/>
      <c r="GP405" s="17"/>
      <c r="GQ405" s="17"/>
      <c r="GR405" s="17"/>
      <c r="GS405" s="17"/>
      <c r="GT405" s="17"/>
      <c r="GU405" s="17"/>
      <c r="GV405" s="17"/>
      <c r="GW405" s="17"/>
      <c r="GX405" s="17"/>
      <c r="GY405" s="17"/>
      <c r="GZ405" s="102"/>
    </row>
    <row r="406" spans="1:208" ht="12.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c r="AD406" s="102"/>
      <c r="AE406" s="102"/>
      <c r="AF406" s="102"/>
      <c r="AG406" s="102"/>
      <c r="AH406" s="102"/>
      <c r="AI406" s="102"/>
      <c r="AJ406" s="102"/>
      <c r="AK406" s="102"/>
      <c r="AL406" s="102"/>
      <c r="AM406" s="102"/>
      <c r="AN406" s="102"/>
      <c r="AO406" s="102"/>
      <c r="AP406" s="102"/>
      <c r="AQ406" s="102"/>
      <c r="AR406" s="102"/>
      <c r="AS406" s="102"/>
      <c r="AT406" s="102"/>
      <c r="AU406" s="102"/>
      <c r="AV406" s="102"/>
      <c r="AW406" s="102"/>
      <c r="AX406" s="102"/>
      <c r="AY406" s="102"/>
      <c r="AZ406" s="102"/>
      <c r="BA406" s="102"/>
      <c r="BB406" s="102"/>
      <c r="BC406" s="102"/>
      <c r="BD406" s="102"/>
      <c r="BE406" s="102"/>
      <c r="BF406" s="102"/>
      <c r="BG406" s="102"/>
      <c r="BH406" s="102"/>
      <c r="BI406" s="102"/>
      <c r="BJ406" s="102"/>
      <c r="BK406" s="102"/>
      <c r="BL406" s="102"/>
      <c r="BM406" s="102"/>
      <c r="BN406" s="102"/>
      <c r="BO406" s="102"/>
      <c r="BP406" s="102"/>
      <c r="BQ406" s="102"/>
      <c r="BR406" s="102"/>
      <c r="BS406" s="102"/>
      <c r="BT406" s="102"/>
      <c r="BU406" s="102"/>
      <c r="BV406" s="102"/>
      <c r="BW406" s="102"/>
      <c r="BX406" s="102"/>
      <c r="BY406" s="102"/>
      <c r="BZ406" s="102"/>
      <c r="CA406" s="102"/>
      <c r="CB406" s="102"/>
      <c r="CC406" s="102"/>
      <c r="CD406" s="102"/>
      <c r="CE406" s="102"/>
      <c r="CF406" s="102"/>
      <c r="CG406" s="102"/>
      <c r="CH406" s="102"/>
      <c r="CI406" s="102"/>
      <c r="CJ406" s="102"/>
      <c r="CK406" s="102"/>
      <c r="CL406" s="102"/>
      <c r="CM406" s="102"/>
      <c r="CN406" s="102"/>
      <c r="CO406" s="102"/>
      <c r="CP406" s="102"/>
      <c r="CQ406" s="102"/>
      <c r="CR406" s="102"/>
      <c r="CS406" s="102"/>
      <c r="CT406" s="102"/>
      <c r="CU406" s="102"/>
      <c r="CV406" s="102"/>
      <c r="CW406" s="102"/>
      <c r="CX406" s="102"/>
      <c r="CY406" s="102"/>
      <c r="CZ406" s="102"/>
      <c r="DA406" s="102"/>
      <c r="DB406" s="102"/>
      <c r="DC406" s="102"/>
      <c r="DD406" s="102"/>
      <c r="DE406" s="102"/>
      <c r="DF406" s="102"/>
      <c r="DG406" s="102"/>
      <c r="DH406" s="102"/>
      <c r="DI406" s="102"/>
      <c r="DJ406" s="102"/>
      <c r="DK406" s="102"/>
      <c r="DL406" s="102"/>
      <c r="DM406" s="102"/>
      <c r="DN406" s="102"/>
      <c r="DO406" s="102"/>
      <c r="DP406" s="102"/>
      <c r="DQ406" s="102"/>
      <c r="DR406" s="102"/>
      <c r="DS406" s="102"/>
      <c r="DT406" s="102"/>
      <c r="DU406" s="102"/>
      <c r="DV406" s="102"/>
      <c r="DW406" s="102"/>
      <c r="DX406" s="102"/>
      <c r="DY406" s="102"/>
      <c r="DZ406" s="102"/>
      <c r="EA406" s="102"/>
      <c r="EB406" s="102"/>
      <c r="EC406" s="102"/>
      <c r="ED406" s="102"/>
      <c r="EE406" s="102"/>
      <c r="EF406" s="102"/>
      <c r="EG406" s="102"/>
      <c r="EH406" s="102"/>
      <c r="EI406" s="102"/>
      <c r="EJ406" s="102"/>
      <c r="EK406" s="102"/>
      <c r="EL406" s="102"/>
      <c r="EM406" s="102"/>
      <c r="EN406" s="102"/>
      <c r="EO406" s="102"/>
      <c r="EP406" s="102"/>
      <c r="EQ406" s="102"/>
      <c r="ER406" s="102"/>
      <c r="ES406" s="102"/>
      <c r="ET406" s="102"/>
      <c r="EU406" s="102"/>
      <c r="EV406" s="102"/>
      <c r="EW406" s="102"/>
      <c r="EX406" s="102"/>
      <c r="EY406" s="102"/>
      <c r="EZ406" s="102"/>
      <c r="FA406" s="102"/>
      <c r="FB406" s="102"/>
      <c r="FC406" s="102"/>
      <c r="FD406" s="102"/>
      <c r="FE406" s="102"/>
      <c r="FF406" s="102"/>
      <c r="FG406" s="102"/>
      <c r="FH406" s="102"/>
      <c r="FI406" s="102"/>
      <c r="FJ406" s="102"/>
      <c r="FK406" s="102"/>
      <c r="FL406" s="102"/>
      <c r="FM406" s="102"/>
      <c r="FN406" s="102"/>
      <c r="FO406" s="102"/>
      <c r="FP406" s="102"/>
      <c r="FQ406" s="102"/>
      <c r="FR406" s="102"/>
      <c r="FS406" s="102"/>
      <c r="FT406" s="102"/>
      <c r="FU406" s="102"/>
      <c r="FV406" s="102"/>
      <c r="FW406" s="102"/>
      <c r="FX406" s="102"/>
      <c r="FY406" s="102"/>
      <c r="FZ406" s="102"/>
      <c r="GA406" s="102"/>
      <c r="GB406" s="102"/>
      <c r="GC406" s="102"/>
      <c r="GD406" s="102"/>
      <c r="GE406" s="102"/>
      <c r="GF406" s="102"/>
      <c r="GG406" s="102"/>
      <c r="GH406" s="102"/>
      <c r="GI406" s="102"/>
      <c r="GJ406" s="102"/>
      <c r="GK406" s="102"/>
      <c r="GL406" s="102"/>
      <c r="GM406" s="102"/>
      <c r="GN406" s="102"/>
      <c r="GO406" s="102"/>
      <c r="GP406" s="102"/>
      <c r="GQ406" s="102"/>
      <c r="GR406" s="102"/>
      <c r="GS406" s="102"/>
      <c r="GT406" s="102"/>
      <c r="GU406" s="102"/>
      <c r="GV406" s="102"/>
      <c r="GW406" s="102"/>
      <c r="GX406" s="102"/>
      <c r="GY406" s="102"/>
      <c r="GZ406" s="102"/>
    </row>
    <row r="407" spans="1:208" ht="12.75" customHeight="1">
      <c r="A407" s="102"/>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02"/>
      <c r="BA407" s="102"/>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02"/>
      <c r="DA407" s="102"/>
      <c r="DB407" s="102"/>
      <c r="DC407" s="102"/>
      <c r="DD407" s="102"/>
      <c r="DE407" s="102"/>
      <c r="DF407" s="102"/>
      <c r="DG407" s="102"/>
      <c r="DH407" s="102"/>
      <c r="DI407" s="102"/>
      <c r="DJ407" s="102"/>
      <c r="DK407" s="102"/>
      <c r="DL407" s="102"/>
      <c r="DM407" s="102"/>
      <c r="DN407" s="102"/>
      <c r="DO407" s="102"/>
      <c r="DP407" s="102"/>
      <c r="DQ407" s="102"/>
      <c r="DR407" s="102"/>
      <c r="DS407" s="102"/>
      <c r="DT407" s="102"/>
      <c r="DU407" s="102"/>
      <c r="DV407" s="102"/>
      <c r="DW407" s="102"/>
      <c r="DX407" s="102"/>
      <c r="DY407" s="102"/>
      <c r="DZ407" s="102"/>
      <c r="EA407" s="102"/>
      <c r="EB407" s="102"/>
      <c r="EC407" s="102"/>
      <c r="ED407" s="102"/>
      <c r="EE407" s="102"/>
      <c r="EF407" s="102"/>
      <c r="EG407" s="102"/>
      <c r="EH407" s="102"/>
      <c r="EI407" s="102"/>
      <c r="EJ407" s="102"/>
      <c r="EK407" s="102"/>
      <c r="EL407" s="102"/>
      <c r="EM407" s="102"/>
      <c r="EN407" s="102"/>
      <c r="EO407" s="102"/>
      <c r="EP407" s="102"/>
      <c r="EQ407" s="102"/>
      <c r="ER407" s="102"/>
      <c r="ES407" s="102"/>
      <c r="ET407" s="102"/>
      <c r="EU407" s="102"/>
      <c r="EV407" s="102"/>
      <c r="EW407" s="102"/>
      <c r="EX407" s="102"/>
      <c r="EY407" s="102"/>
      <c r="EZ407" s="102"/>
      <c r="FA407" s="102"/>
      <c r="FB407" s="102"/>
      <c r="FC407" s="102"/>
      <c r="FD407" s="102"/>
      <c r="FE407" s="102"/>
      <c r="FF407" s="102"/>
      <c r="FG407" s="102"/>
      <c r="FH407" s="102"/>
      <c r="FI407" s="102"/>
      <c r="FJ407" s="102"/>
      <c r="FK407" s="102"/>
      <c r="FL407" s="102"/>
      <c r="FM407" s="102"/>
      <c r="FN407" s="102"/>
      <c r="FO407" s="102"/>
      <c r="FP407" s="102"/>
      <c r="FQ407" s="102"/>
      <c r="FR407" s="102"/>
      <c r="FS407" s="102"/>
      <c r="FT407" s="102"/>
      <c r="FU407" s="102"/>
      <c r="FV407" s="102"/>
      <c r="FW407" s="102"/>
      <c r="FX407" s="102"/>
      <c r="FY407" s="102"/>
      <c r="FZ407" s="102"/>
      <c r="GA407" s="102"/>
      <c r="GB407" s="102"/>
      <c r="GC407" s="102"/>
      <c r="GD407" s="102"/>
      <c r="GE407" s="102"/>
      <c r="GF407" s="102"/>
      <c r="GG407" s="102"/>
      <c r="GH407" s="102"/>
      <c r="GI407" s="102"/>
      <c r="GJ407" s="102"/>
      <c r="GK407" s="102"/>
      <c r="GL407" s="102"/>
      <c r="GM407" s="102"/>
      <c r="GN407" s="102"/>
      <c r="GO407" s="102"/>
      <c r="GP407" s="102"/>
      <c r="GQ407" s="102"/>
      <c r="GR407" s="102"/>
      <c r="GS407" s="102"/>
      <c r="GT407" s="102"/>
      <c r="GU407" s="102"/>
      <c r="GV407" s="102"/>
      <c r="GW407" s="102"/>
      <c r="GX407" s="102"/>
      <c r="GY407" s="102"/>
      <c r="GZ407" s="102"/>
    </row>
    <row r="408" spans="1:208" ht="12.75" customHeight="1">
      <c r="A408" s="102"/>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02"/>
      <c r="BA408" s="102"/>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02"/>
      <c r="DA408" s="102"/>
      <c r="DB408" s="102"/>
      <c r="DC408" s="102"/>
      <c r="DD408" s="102"/>
      <c r="DE408" s="102"/>
      <c r="DF408" s="102"/>
      <c r="DG408" s="102"/>
      <c r="DH408" s="102"/>
      <c r="DI408" s="102"/>
      <c r="DJ408" s="102"/>
      <c r="DK408" s="102"/>
      <c r="DL408" s="102"/>
      <c r="DM408" s="102"/>
      <c r="DN408" s="102"/>
      <c r="DO408" s="102"/>
      <c r="DP408" s="102"/>
      <c r="DQ408" s="102"/>
      <c r="DR408" s="102"/>
      <c r="DS408" s="102"/>
      <c r="DT408" s="102"/>
      <c r="DU408" s="102"/>
      <c r="DV408" s="102"/>
      <c r="DW408" s="102"/>
      <c r="DX408" s="102"/>
      <c r="DY408" s="102"/>
      <c r="DZ408" s="102"/>
      <c r="EA408" s="102"/>
      <c r="EB408" s="102"/>
      <c r="EC408" s="102"/>
      <c r="ED408" s="102"/>
      <c r="EE408" s="102"/>
      <c r="EF408" s="102"/>
      <c r="EG408" s="102"/>
      <c r="EH408" s="102"/>
      <c r="EI408" s="102"/>
      <c r="EJ408" s="102"/>
      <c r="EK408" s="102"/>
      <c r="EL408" s="102"/>
      <c r="EM408" s="102"/>
      <c r="EN408" s="102"/>
      <c r="EO408" s="102"/>
      <c r="EP408" s="102"/>
      <c r="EQ408" s="102"/>
      <c r="ER408" s="102"/>
      <c r="ES408" s="102"/>
      <c r="ET408" s="102"/>
      <c r="EU408" s="102"/>
      <c r="EV408" s="102"/>
      <c r="EW408" s="102"/>
      <c r="EX408" s="102"/>
      <c r="EY408" s="102"/>
      <c r="EZ408" s="102"/>
      <c r="FA408" s="102"/>
      <c r="FB408" s="102"/>
      <c r="FC408" s="102"/>
      <c r="FD408" s="102"/>
      <c r="FE408" s="102"/>
      <c r="FF408" s="102"/>
      <c r="FG408" s="102"/>
      <c r="FH408" s="102"/>
      <c r="FI408" s="102"/>
      <c r="FJ408" s="102"/>
      <c r="FK408" s="102"/>
      <c r="FL408" s="102"/>
      <c r="FM408" s="102"/>
      <c r="FN408" s="102"/>
      <c r="FO408" s="102"/>
      <c r="FP408" s="102"/>
      <c r="FQ408" s="102"/>
      <c r="FR408" s="102"/>
      <c r="FS408" s="102"/>
      <c r="FT408" s="102"/>
      <c r="FU408" s="102"/>
      <c r="FV408" s="102"/>
      <c r="FW408" s="102"/>
      <c r="FX408" s="102"/>
      <c r="FY408" s="102"/>
      <c r="FZ408" s="102"/>
      <c r="GA408" s="102"/>
      <c r="GB408" s="102"/>
      <c r="GC408" s="102"/>
      <c r="GD408" s="102"/>
      <c r="GE408" s="102"/>
      <c r="GF408" s="102"/>
      <c r="GG408" s="102"/>
      <c r="GH408" s="102"/>
      <c r="GI408" s="102"/>
      <c r="GJ408" s="102"/>
      <c r="GK408" s="102"/>
      <c r="GL408" s="102"/>
      <c r="GM408" s="102"/>
      <c r="GN408" s="102"/>
      <c r="GO408" s="102"/>
      <c r="GP408" s="102"/>
      <c r="GQ408" s="102"/>
      <c r="GR408" s="102"/>
      <c r="GS408" s="102"/>
      <c r="GT408" s="102"/>
      <c r="GU408" s="102"/>
      <c r="GV408" s="102"/>
      <c r="GW408" s="102"/>
      <c r="GX408" s="102"/>
      <c r="GY408" s="102"/>
      <c r="GZ408" s="102"/>
    </row>
    <row r="409" spans="1:208" ht="12.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2"/>
      <c r="AY409" s="18"/>
      <c r="AZ409" s="102"/>
      <c r="BA409" s="102"/>
      <c r="BB409" s="102"/>
      <c r="BC409" s="102"/>
      <c r="BD409" s="102"/>
      <c r="BE409" s="102"/>
      <c r="BF409" s="102"/>
      <c r="BG409" s="102"/>
      <c r="BH409" s="102"/>
      <c r="BI409" s="102"/>
      <c r="BJ409" s="102"/>
      <c r="BK409" s="102"/>
      <c r="BL409" s="102"/>
      <c r="BM409" s="102"/>
      <c r="BN409" s="102"/>
      <c r="BO409" s="102"/>
      <c r="BP409" s="102"/>
      <c r="BQ409" s="102"/>
      <c r="BR409" s="102"/>
      <c r="BS409" s="102"/>
      <c r="BT409" s="102"/>
      <c r="BU409" s="102"/>
      <c r="BV409" s="102"/>
      <c r="BW409" s="102"/>
      <c r="BX409" s="102"/>
      <c r="BY409" s="102"/>
      <c r="BZ409" s="102"/>
      <c r="CA409" s="102"/>
      <c r="CB409" s="102"/>
      <c r="CC409" s="102"/>
      <c r="CD409" s="102"/>
      <c r="CE409" s="102"/>
      <c r="CF409" s="102"/>
      <c r="CG409" s="102"/>
      <c r="CH409" s="102"/>
      <c r="CI409" s="102"/>
      <c r="CJ409" s="102"/>
      <c r="CK409" s="102"/>
      <c r="CL409" s="102"/>
      <c r="CM409" s="102"/>
      <c r="CN409" s="102"/>
      <c r="CO409" s="102"/>
      <c r="CP409" s="102"/>
      <c r="CQ409" s="102"/>
      <c r="CR409" s="102"/>
      <c r="CS409" s="102"/>
      <c r="CT409" s="102"/>
      <c r="CU409" s="102"/>
      <c r="CV409" s="102"/>
      <c r="CW409" s="102"/>
      <c r="CX409" s="102"/>
      <c r="CY409" s="18"/>
      <c r="CZ409" s="102"/>
      <c r="DA409" s="102"/>
      <c r="DB409" s="102"/>
      <c r="DC409" s="102"/>
      <c r="DD409" s="102"/>
      <c r="DE409" s="102"/>
      <c r="DF409" s="102"/>
      <c r="DG409" s="102"/>
      <c r="DH409" s="102"/>
      <c r="DI409" s="102"/>
      <c r="DJ409" s="102"/>
      <c r="DK409" s="102"/>
      <c r="DL409" s="102"/>
      <c r="DM409" s="102"/>
      <c r="DN409" s="102"/>
      <c r="DO409" s="102"/>
      <c r="DP409" s="102"/>
      <c r="DQ409" s="102"/>
      <c r="DR409" s="102"/>
      <c r="DS409" s="102"/>
      <c r="DT409" s="102"/>
      <c r="DU409" s="102"/>
      <c r="DV409" s="102"/>
      <c r="DW409" s="102"/>
      <c r="DX409" s="102"/>
      <c r="DY409" s="102"/>
      <c r="DZ409" s="102"/>
      <c r="EA409" s="102"/>
      <c r="EB409" s="102"/>
      <c r="EC409" s="102"/>
      <c r="ED409" s="102"/>
      <c r="EE409" s="102"/>
      <c r="EF409" s="102"/>
      <c r="EG409" s="102"/>
      <c r="EH409" s="102"/>
      <c r="EI409" s="102"/>
      <c r="EJ409" s="102"/>
      <c r="EK409" s="102"/>
      <c r="EL409" s="102"/>
      <c r="EM409" s="102"/>
      <c r="EN409" s="102"/>
      <c r="EO409" s="102"/>
      <c r="EP409" s="102"/>
      <c r="EQ409" s="102"/>
      <c r="ER409" s="102"/>
      <c r="ES409" s="102"/>
      <c r="ET409" s="102"/>
      <c r="EU409" s="102"/>
      <c r="EV409" s="102"/>
      <c r="EW409" s="102"/>
      <c r="EX409" s="102"/>
      <c r="EY409" s="102"/>
      <c r="EZ409" s="102"/>
      <c r="FA409" s="102"/>
      <c r="FB409" s="102"/>
      <c r="FC409" s="102"/>
      <c r="FD409" s="102"/>
      <c r="FE409" s="102"/>
      <c r="FF409" s="102"/>
      <c r="FG409" s="102"/>
      <c r="FH409" s="102"/>
      <c r="FI409" s="102"/>
      <c r="FJ409" s="102"/>
      <c r="FK409" s="102"/>
      <c r="FL409" s="102"/>
      <c r="FM409" s="102"/>
      <c r="FN409" s="102"/>
      <c r="FO409" s="102"/>
      <c r="FP409" s="102"/>
      <c r="FQ409" s="102"/>
      <c r="FR409" s="102"/>
      <c r="FS409" s="102"/>
      <c r="FT409" s="102"/>
      <c r="FU409" s="102"/>
      <c r="FV409" s="102"/>
      <c r="FW409" s="102"/>
      <c r="FX409" s="102"/>
      <c r="FY409" s="102"/>
      <c r="FZ409" s="102"/>
      <c r="GA409" s="102"/>
      <c r="GB409" s="102"/>
      <c r="GC409" s="102"/>
      <c r="GD409" s="102"/>
      <c r="GE409" s="102"/>
      <c r="GF409" s="102"/>
      <c r="GG409" s="102"/>
      <c r="GH409" s="102"/>
      <c r="GI409" s="102"/>
      <c r="GJ409" s="102"/>
      <c r="GK409" s="102"/>
      <c r="GL409" s="102"/>
      <c r="GM409" s="102"/>
      <c r="GN409" s="102"/>
      <c r="GO409" s="102"/>
      <c r="GP409" s="102"/>
      <c r="GQ409" s="102"/>
      <c r="GR409" s="102"/>
      <c r="GS409" s="102"/>
      <c r="GT409" s="102"/>
      <c r="GU409" s="102"/>
      <c r="GV409" s="102"/>
      <c r="GW409" s="102"/>
      <c r="GX409" s="102"/>
      <c r="GY409" s="102"/>
      <c r="GZ409" s="102"/>
    </row>
    <row r="410" spans="1:208" ht="12.75" customHeight="1">
      <c r="A410" s="102"/>
      <c r="B410" s="20"/>
      <c r="C410" s="20"/>
      <c r="D410" s="20"/>
      <c r="E410" s="20"/>
      <c r="F410" s="20"/>
      <c r="G410" s="20"/>
      <c r="H410" s="20"/>
      <c r="I410" s="20"/>
      <c r="J410" s="20"/>
      <c r="K410" s="20"/>
      <c r="L410" s="20"/>
      <c r="M410" s="20"/>
      <c r="N410" s="20"/>
      <c r="O410" s="20"/>
      <c r="P410" s="20"/>
      <c r="Q410" s="20"/>
      <c r="R410" s="20"/>
      <c r="S410" s="20"/>
      <c r="T410" s="20"/>
      <c r="U410" s="20"/>
      <c r="V410" s="20"/>
      <c r="W410" s="20"/>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02"/>
      <c r="BA410" s="102"/>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c r="CM410" s="18"/>
      <c r="CN410" s="18"/>
      <c r="CO410" s="18"/>
      <c r="CP410" s="18"/>
      <c r="CQ410" s="18"/>
      <c r="CR410" s="18"/>
      <c r="CS410" s="18"/>
      <c r="CT410" s="18"/>
      <c r="CU410" s="18"/>
      <c r="CV410" s="18"/>
      <c r="CW410" s="18"/>
      <c r="CX410" s="18"/>
      <c r="CY410" s="18"/>
      <c r="CZ410" s="102"/>
      <c r="DA410" s="102"/>
      <c r="DB410" s="102"/>
      <c r="DC410" s="102"/>
      <c r="DD410" s="102"/>
      <c r="DE410" s="102"/>
      <c r="DF410" s="102"/>
      <c r="DG410" s="102"/>
      <c r="DH410" s="102"/>
      <c r="DI410" s="102"/>
      <c r="DJ410" s="102"/>
      <c r="DK410" s="102"/>
      <c r="DL410" s="102"/>
      <c r="DM410" s="102"/>
      <c r="DN410" s="102"/>
      <c r="DO410" s="102"/>
      <c r="DP410" s="102"/>
      <c r="DQ410" s="102"/>
      <c r="DR410" s="102"/>
      <c r="DS410" s="102"/>
      <c r="DT410" s="102"/>
      <c r="DU410" s="102"/>
      <c r="DV410" s="102"/>
      <c r="DW410" s="102"/>
      <c r="DX410" s="102"/>
      <c r="DY410" s="102"/>
      <c r="DZ410" s="102"/>
      <c r="EA410" s="102"/>
      <c r="EB410" s="102"/>
      <c r="EC410" s="102"/>
      <c r="ED410" s="102"/>
      <c r="EE410" s="102"/>
      <c r="EF410" s="102"/>
      <c r="EG410" s="102"/>
      <c r="EH410" s="102"/>
      <c r="EI410" s="102"/>
      <c r="EJ410" s="102"/>
      <c r="EK410" s="102"/>
      <c r="EL410" s="102"/>
      <c r="EM410" s="102"/>
      <c r="EN410" s="102"/>
      <c r="EO410" s="102"/>
      <c r="EP410" s="102"/>
      <c r="EQ410" s="102"/>
      <c r="ER410" s="102"/>
      <c r="ES410" s="102"/>
      <c r="ET410" s="102"/>
      <c r="EU410" s="102"/>
      <c r="EV410" s="102"/>
      <c r="EW410" s="102"/>
      <c r="EX410" s="102"/>
      <c r="EY410" s="102"/>
      <c r="EZ410" s="102"/>
      <c r="FA410" s="102"/>
      <c r="FB410" s="102"/>
      <c r="FC410" s="102"/>
      <c r="FD410" s="102"/>
      <c r="FE410" s="102"/>
      <c r="FF410" s="102"/>
      <c r="FG410" s="102"/>
      <c r="FH410" s="102"/>
      <c r="FI410" s="102"/>
      <c r="FJ410" s="102"/>
      <c r="FK410" s="102"/>
      <c r="FL410" s="102"/>
      <c r="FM410" s="102"/>
      <c r="FN410" s="102"/>
      <c r="FO410" s="102"/>
      <c r="FP410" s="102"/>
      <c r="FQ410" s="102"/>
      <c r="FR410" s="102"/>
      <c r="FS410" s="102"/>
      <c r="FT410" s="102"/>
      <c r="FU410" s="102"/>
      <c r="FV410" s="102"/>
      <c r="FW410" s="102"/>
      <c r="FX410" s="102"/>
      <c r="FY410" s="102"/>
      <c r="FZ410" s="102"/>
      <c r="GA410" s="102"/>
      <c r="GB410" s="102"/>
      <c r="GC410" s="102"/>
      <c r="GD410" s="102"/>
      <c r="GE410" s="102"/>
      <c r="GF410" s="102"/>
      <c r="GG410" s="102"/>
      <c r="GH410" s="102"/>
      <c r="GI410" s="102"/>
      <c r="GJ410" s="102"/>
      <c r="GK410" s="102"/>
      <c r="GL410" s="102"/>
      <c r="GM410" s="102"/>
      <c r="GN410" s="102"/>
      <c r="GO410" s="102"/>
      <c r="GP410" s="102"/>
      <c r="GQ410" s="102"/>
      <c r="GR410" s="102"/>
      <c r="GS410" s="102"/>
      <c r="GT410" s="102"/>
      <c r="GU410" s="102"/>
      <c r="GV410" s="102"/>
      <c r="GW410" s="102"/>
      <c r="GX410" s="102"/>
      <c r="GY410" s="102"/>
      <c r="GZ410" s="102"/>
    </row>
    <row r="411" spans="1:208" ht="12.75" customHeight="1">
      <c r="A411" s="102"/>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02"/>
      <c r="BA411" s="102"/>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02"/>
      <c r="DA411" s="102"/>
      <c r="DB411" s="102"/>
      <c r="DC411" s="102"/>
      <c r="DD411" s="102"/>
      <c r="DE411" s="102"/>
      <c r="DF411" s="102"/>
      <c r="DG411" s="102"/>
      <c r="DH411" s="102"/>
      <c r="DI411" s="102"/>
      <c r="DJ411" s="102"/>
      <c r="DK411" s="102"/>
      <c r="DL411" s="102"/>
      <c r="DM411" s="102"/>
      <c r="DN411" s="102"/>
      <c r="DO411" s="102"/>
      <c r="DP411" s="102"/>
      <c r="DQ411" s="102"/>
      <c r="DR411" s="102"/>
      <c r="DS411" s="102"/>
      <c r="DT411" s="102"/>
      <c r="DU411" s="102"/>
      <c r="DV411" s="102"/>
      <c r="DW411" s="102"/>
      <c r="DX411" s="102"/>
      <c r="DY411" s="102"/>
      <c r="DZ411" s="102"/>
      <c r="EA411" s="102"/>
      <c r="EB411" s="102"/>
      <c r="EC411" s="102"/>
      <c r="ED411" s="102"/>
      <c r="EE411" s="102"/>
      <c r="EF411" s="102"/>
      <c r="EG411" s="102"/>
      <c r="EH411" s="102"/>
      <c r="EI411" s="102"/>
      <c r="EJ411" s="102"/>
      <c r="EK411" s="102"/>
      <c r="EL411" s="102"/>
      <c r="EM411" s="102"/>
      <c r="EN411" s="102"/>
      <c r="EO411" s="102"/>
      <c r="EP411" s="102"/>
      <c r="EQ411" s="102"/>
      <c r="ER411" s="102"/>
      <c r="ES411" s="102"/>
      <c r="ET411" s="102"/>
      <c r="EU411" s="102"/>
      <c r="EV411" s="102"/>
      <c r="EW411" s="102"/>
      <c r="EX411" s="102"/>
      <c r="EY411" s="102"/>
      <c r="EZ411" s="102"/>
      <c r="FA411" s="102"/>
      <c r="FB411" s="102"/>
      <c r="FC411" s="102"/>
      <c r="FD411" s="102"/>
      <c r="FE411" s="102"/>
      <c r="FF411" s="102"/>
      <c r="FG411" s="102"/>
      <c r="FH411" s="102"/>
      <c r="FI411" s="102"/>
      <c r="FJ411" s="102"/>
      <c r="FK411" s="102"/>
      <c r="FL411" s="102"/>
      <c r="FM411" s="102"/>
      <c r="FN411" s="102"/>
      <c r="FO411" s="102"/>
      <c r="FP411" s="102"/>
      <c r="FQ411" s="102"/>
      <c r="FR411" s="102"/>
      <c r="FS411" s="102"/>
      <c r="FT411" s="102"/>
      <c r="FU411" s="102"/>
      <c r="FV411" s="102"/>
      <c r="FW411" s="102"/>
      <c r="FX411" s="102"/>
      <c r="FY411" s="102"/>
      <c r="FZ411" s="102"/>
      <c r="GA411" s="102"/>
      <c r="GB411" s="102"/>
      <c r="GC411" s="102"/>
      <c r="GD411" s="102"/>
      <c r="GE411" s="102"/>
      <c r="GF411" s="102"/>
      <c r="GG411" s="102"/>
      <c r="GH411" s="102"/>
      <c r="GI411" s="102"/>
      <c r="GJ411" s="102"/>
      <c r="GK411" s="102"/>
      <c r="GL411" s="102"/>
      <c r="GM411" s="102"/>
      <c r="GN411" s="102"/>
      <c r="GO411" s="102"/>
      <c r="GP411" s="102"/>
      <c r="GQ411" s="102"/>
      <c r="GR411" s="102"/>
      <c r="GS411" s="102"/>
      <c r="GT411" s="102"/>
      <c r="GU411" s="102"/>
      <c r="GV411" s="102"/>
      <c r="GW411" s="102"/>
      <c r="GX411" s="102"/>
      <c r="GY411" s="102"/>
      <c r="GZ411" s="102"/>
    </row>
    <row r="412" spans="1:208" ht="12.75" customHeight="1">
      <c r="A412" s="102"/>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02"/>
      <c r="BA412" s="102"/>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02"/>
      <c r="DA412" s="102"/>
      <c r="DB412" s="102"/>
      <c r="DC412" s="102"/>
      <c r="DD412" s="102"/>
      <c r="DE412" s="102"/>
      <c r="DF412" s="102"/>
      <c r="DG412" s="102"/>
      <c r="DH412" s="102"/>
      <c r="DI412" s="102"/>
      <c r="DJ412" s="102"/>
      <c r="DK412" s="102"/>
      <c r="DL412" s="102"/>
      <c r="DM412" s="102"/>
      <c r="DN412" s="102"/>
      <c r="DO412" s="102"/>
      <c r="DP412" s="102"/>
      <c r="DQ412" s="102"/>
      <c r="DR412" s="102"/>
      <c r="DS412" s="102"/>
      <c r="DT412" s="102"/>
      <c r="DU412" s="102"/>
      <c r="DV412" s="102"/>
      <c r="DW412" s="102"/>
      <c r="DX412" s="102"/>
      <c r="DY412" s="102"/>
      <c r="DZ412" s="102"/>
      <c r="EA412" s="102"/>
      <c r="EB412" s="102"/>
      <c r="EC412" s="102"/>
      <c r="ED412" s="102"/>
      <c r="EE412" s="102"/>
      <c r="EF412" s="102"/>
      <c r="EG412" s="102"/>
      <c r="EH412" s="102"/>
      <c r="EI412" s="102"/>
      <c r="EJ412" s="102"/>
      <c r="EK412" s="102"/>
      <c r="EL412" s="102"/>
      <c r="EM412" s="102"/>
      <c r="EN412" s="102"/>
      <c r="EO412" s="102"/>
      <c r="EP412" s="102"/>
      <c r="EQ412" s="102"/>
      <c r="ER412" s="102"/>
      <c r="ES412" s="102"/>
      <c r="ET412" s="102"/>
      <c r="EU412" s="102"/>
      <c r="EV412" s="102"/>
      <c r="EW412" s="102"/>
      <c r="EX412" s="102"/>
      <c r="EY412" s="102"/>
      <c r="EZ412" s="102"/>
      <c r="FA412" s="102"/>
      <c r="FB412" s="102"/>
      <c r="FC412" s="102"/>
      <c r="FD412" s="102"/>
      <c r="FE412" s="102"/>
      <c r="FF412" s="102"/>
      <c r="FG412" s="102"/>
      <c r="FH412" s="102"/>
      <c r="FI412" s="102"/>
      <c r="FJ412" s="102"/>
      <c r="FK412" s="102"/>
      <c r="FL412" s="102"/>
      <c r="FM412" s="102"/>
      <c r="FN412" s="102"/>
      <c r="FO412" s="102"/>
      <c r="FP412" s="102"/>
      <c r="FQ412" s="102"/>
      <c r="FR412" s="102"/>
      <c r="FS412" s="102"/>
      <c r="FT412" s="102"/>
      <c r="FU412" s="102"/>
      <c r="FV412" s="102"/>
      <c r="FW412" s="102"/>
      <c r="FX412" s="102"/>
      <c r="FY412" s="102"/>
      <c r="FZ412" s="102"/>
      <c r="GA412" s="102"/>
      <c r="GB412" s="102"/>
      <c r="GC412" s="102"/>
      <c r="GD412" s="102"/>
      <c r="GE412" s="102"/>
      <c r="GF412" s="102"/>
      <c r="GG412" s="102"/>
      <c r="GH412" s="102"/>
      <c r="GI412" s="102"/>
      <c r="GJ412" s="102"/>
      <c r="GK412" s="102"/>
      <c r="GL412" s="102"/>
      <c r="GM412" s="102"/>
      <c r="GN412" s="102"/>
      <c r="GO412" s="102"/>
      <c r="GP412" s="102"/>
      <c r="GQ412" s="102"/>
      <c r="GR412" s="102"/>
      <c r="GS412" s="102"/>
      <c r="GT412" s="102"/>
      <c r="GU412" s="102"/>
      <c r="GV412" s="102"/>
      <c r="GW412" s="102"/>
      <c r="GX412" s="102"/>
      <c r="GY412" s="102"/>
      <c r="GZ412" s="102"/>
    </row>
    <row r="413" spans="1:208" ht="12.75" customHeight="1">
      <c r="A413" s="102"/>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28"/>
      <c r="AT413" s="128"/>
      <c r="AU413" s="128"/>
      <c r="AV413" s="128"/>
      <c r="AW413" s="128"/>
      <c r="AX413" s="128"/>
      <c r="AY413" s="128"/>
      <c r="AZ413" s="102"/>
      <c r="BA413" s="102"/>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02"/>
      <c r="DA413" s="102"/>
      <c r="DB413" s="102"/>
      <c r="DC413" s="102"/>
      <c r="DD413" s="102"/>
      <c r="DE413" s="102"/>
      <c r="DF413" s="102"/>
      <c r="DG413" s="102"/>
      <c r="DH413" s="102"/>
      <c r="DI413" s="102"/>
      <c r="DJ413" s="102"/>
      <c r="DK413" s="102"/>
      <c r="DL413" s="102"/>
      <c r="DM413" s="102"/>
      <c r="DN413" s="102"/>
      <c r="DO413" s="102"/>
      <c r="DP413" s="102"/>
      <c r="DQ413" s="102"/>
      <c r="DR413" s="102"/>
      <c r="DS413" s="102"/>
      <c r="DT413" s="102"/>
      <c r="DU413" s="102"/>
      <c r="DV413" s="102"/>
      <c r="DW413" s="102"/>
      <c r="DX413" s="102"/>
      <c r="DY413" s="102"/>
      <c r="DZ413" s="102"/>
      <c r="EA413" s="102"/>
      <c r="EB413" s="102"/>
      <c r="EC413" s="102"/>
      <c r="ED413" s="102"/>
      <c r="EE413" s="102"/>
      <c r="EF413" s="102"/>
      <c r="EG413" s="102"/>
      <c r="EH413" s="102"/>
      <c r="EI413" s="102"/>
      <c r="EJ413" s="102"/>
      <c r="EK413" s="102"/>
      <c r="EL413" s="102"/>
      <c r="EM413" s="102"/>
      <c r="EN413" s="102"/>
      <c r="EO413" s="102"/>
      <c r="EP413" s="102"/>
      <c r="EQ413" s="102"/>
      <c r="ER413" s="102"/>
      <c r="ES413" s="102"/>
      <c r="ET413" s="102"/>
      <c r="EU413" s="102"/>
      <c r="EV413" s="102"/>
      <c r="EW413" s="102"/>
      <c r="EX413" s="102"/>
      <c r="EY413" s="102"/>
      <c r="EZ413" s="102"/>
      <c r="FA413" s="102"/>
      <c r="FB413" s="102"/>
      <c r="FC413" s="102"/>
      <c r="FD413" s="102"/>
      <c r="FE413" s="102"/>
      <c r="FF413" s="102"/>
      <c r="FG413" s="102"/>
      <c r="FH413" s="102"/>
      <c r="FI413" s="102"/>
      <c r="FJ413" s="102"/>
      <c r="FK413" s="102"/>
      <c r="FL413" s="102"/>
      <c r="FM413" s="102"/>
      <c r="FN413" s="102"/>
      <c r="FO413" s="102"/>
      <c r="FP413" s="102"/>
      <c r="FQ413" s="102"/>
      <c r="FR413" s="102"/>
      <c r="FS413" s="102"/>
      <c r="FT413" s="102"/>
      <c r="FU413" s="102"/>
      <c r="FV413" s="102"/>
      <c r="FW413" s="102"/>
      <c r="FX413" s="102"/>
      <c r="FY413" s="102"/>
      <c r="FZ413" s="102"/>
      <c r="GA413" s="102"/>
      <c r="GB413" s="102"/>
      <c r="GC413" s="102"/>
      <c r="GD413" s="102"/>
      <c r="GE413" s="102"/>
      <c r="GF413" s="102"/>
      <c r="GG413" s="102"/>
      <c r="GH413" s="102"/>
      <c r="GI413" s="102"/>
      <c r="GJ413" s="102"/>
      <c r="GK413" s="102"/>
      <c r="GL413" s="102"/>
      <c r="GM413" s="102"/>
      <c r="GN413" s="102"/>
      <c r="GO413" s="102"/>
      <c r="GP413" s="102"/>
      <c r="GQ413" s="102"/>
      <c r="GR413" s="102"/>
      <c r="GS413" s="102"/>
      <c r="GT413" s="102"/>
      <c r="GU413" s="102"/>
      <c r="GV413" s="102"/>
      <c r="GW413" s="102"/>
      <c r="GX413" s="102"/>
      <c r="GY413" s="102"/>
      <c r="GZ413" s="102"/>
    </row>
    <row r="414" spans="1:208" ht="12.75" customHeight="1">
      <c r="A414" s="102"/>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28"/>
      <c r="AM414" s="128"/>
      <c r="AN414" s="128"/>
      <c r="AO414" s="128"/>
      <c r="AP414" s="128"/>
      <c r="AQ414" s="128"/>
      <c r="AR414" s="128"/>
      <c r="AS414" s="17"/>
      <c r="AT414" s="17"/>
      <c r="AU414" s="17"/>
      <c r="AV414" s="17"/>
      <c r="AW414" s="17"/>
      <c r="AX414" s="17"/>
      <c r="AY414" s="17"/>
      <c r="AZ414" s="102"/>
      <c r="BA414" s="102"/>
      <c r="BB414" s="17"/>
      <c r="BC414" s="17"/>
      <c r="BD414" s="17"/>
      <c r="BE414" s="17"/>
      <c r="BF414" s="17"/>
      <c r="BG414" s="17"/>
      <c r="BH414" s="17"/>
      <c r="BI414" s="17"/>
      <c r="BJ414" s="128"/>
      <c r="BK414" s="128"/>
      <c r="BL414" s="128"/>
      <c r="BM414" s="128"/>
      <c r="BN414" s="128"/>
      <c r="BO414" s="128"/>
      <c r="BP414" s="128"/>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c r="CM414" s="17"/>
      <c r="CN414" s="17"/>
      <c r="CO414" s="17"/>
      <c r="CP414" s="17"/>
      <c r="CQ414" s="17"/>
      <c r="CR414" s="17"/>
      <c r="CS414" s="17"/>
      <c r="CT414" s="17"/>
      <c r="CU414" s="17"/>
      <c r="CV414" s="17"/>
      <c r="CW414" s="17"/>
      <c r="CX414" s="17"/>
      <c r="CY414" s="17"/>
      <c r="CZ414" s="102"/>
      <c r="DA414" s="102"/>
      <c r="DB414" s="102"/>
      <c r="DC414" s="102"/>
      <c r="DD414" s="102"/>
      <c r="DE414" s="102"/>
      <c r="DF414" s="102"/>
      <c r="DG414" s="102"/>
      <c r="DH414" s="102"/>
      <c r="DI414" s="102"/>
      <c r="DJ414" s="102"/>
      <c r="DK414" s="102"/>
      <c r="DL414" s="102"/>
      <c r="DM414" s="102"/>
      <c r="DN414" s="102"/>
      <c r="DO414" s="102"/>
      <c r="DP414" s="102"/>
      <c r="DQ414" s="102"/>
      <c r="DR414" s="102"/>
      <c r="DS414" s="102"/>
      <c r="DT414" s="102"/>
      <c r="DU414" s="102"/>
      <c r="DV414" s="102"/>
      <c r="DW414" s="102"/>
      <c r="DX414" s="102"/>
      <c r="DY414" s="102"/>
      <c r="DZ414" s="102"/>
      <c r="EA414" s="102"/>
      <c r="EB414" s="102"/>
      <c r="EC414" s="102"/>
      <c r="ED414" s="102"/>
      <c r="EE414" s="102"/>
      <c r="EF414" s="102"/>
      <c r="EG414" s="102"/>
      <c r="EH414" s="102"/>
      <c r="EI414" s="102"/>
      <c r="EJ414" s="102"/>
      <c r="EK414" s="102"/>
      <c r="EL414" s="102"/>
      <c r="EM414" s="102"/>
      <c r="EN414" s="102"/>
      <c r="EO414" s="102"/>
      <c r="EP414" s="102"/>
      <c r="EQ414" s="102"/>
      <c r="ER414" s="102"/>
      <c r="ES414" s="102"/>
      <c r="ET414" s="102"/>
      <c r="EU414" s="102"/>
      <c r="EV414" s="102"/>
      <c r="EW414" s="102"/>
      <c r="EX414" s="102"/>
      <c r="EY414" s="102"/>
      <c r="EZ414" s="102"/>
      <c r="FA414" s="102"/>
      <c r="FB414" s="102"/>
      <c r="FC414" s="102"/>
      <c r="FD414" s="102"/>
      <c r="FE414" s="102"/>
      <c r="FF414" s="102"/>
      <c r="FG414" s="102"/>
      <c r="FH414" s="102"/>
      <c r="FI414" s="102"/>
      <c r="FJ414" s="102"/>
      <c r="FK414" s="102"/>
      <c r="FL414" s="102"/>
      <c r="FM414" s="102"/>
      <c r="FN414" s="102"/>
      <c r="FO414" s="102"/>
      <c r="FP414" s="102"/>
      <c r="FQ414" s="102"/>
      <c r="FR414" s="102"/>
      <c r="FS414" s="102"/>
      <c r="FT414" s="102"/>
      <c r="FU414" s="102"/>
      <c r="FV414" s="102"/>
      <c r="FW414" s="102"/>
      <c r="FX414" s="102"/>
      <c r="FY414" s="102"/>
      <c r="FZ414" s="102"/>
      <c r="GA414" s="102"/>
      <c r="GB414" s="102"/>
      <c r="GC414" s="102"/>
      <c r="GD414" s="102"/>
      <c r="GE414" s="102"/>
      <c r="GF414" s="102"/>
      <c r="GG414" s="102"/>
      <c r="GH414" s="102"/>
      <c r="GI414" s="102"/>
      <c r="GJ414" s="102"/>
      <c r="GK414" s="102"/>
      <c r="GL414" s="102"/>
      <c r="GM414" s="102"/>
      <c r="GN414" s="102"/>
      <c r="GO414" s="102"/>
      <c r="GP414" s="102"/>
      <c r="GQ414" s="102"/>
      <c r="GR414" s="102"/>
      <c r="GS414" s="102"/>
      <c r="GT414" s="102"/>
      <c r="GU414" s="102"/>
      <c r="GV414" s="102"/>
      <c r="GW414" s="102"/>
      <c r="GX414" s="102"/>
      <c r="GY414" s="102"/>
      <c r="GZ414" s="102"/>
    </row>
    <row r="415" spans="1:208" ht="12.75" customHeight="1">
      <c r="A415" s="102"/>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02"/>
      <c r="BA415" s="102"/>
      <c r="BB415" s="128"/>
      <c r="BC415" s="128"/>
      <c r="BD415" s="128"/>
      <c r="BE415" s="128"/>
      <c r="BF415" s="128"/>
      <c r="BG415" s="128"/>
      <c r="BH415" s="128"/>
      <c r="BI415" s="128"/>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28"/>
      <c r="CF415" s="128"/>
      <c r="CG415" s="128"/>
      <c r="CH415" s="128"/>
      <c r="CI415" s="128"/>
      <c r="CJ415" s="128"/>
      <c r="CK415" s="128"/>
      <c r="CL415" s="17"/>
      <c r="CM415" s="17"/>
      <c r="CN415" s="17"/>
      <c r="CO415" s="17"/>
      <c r="CP415" s="17"/>
      <c r="CQ415" s="17"/>
      <c r="CR415" s="17"/>
      <c r="CS415" s="17"/>
      <c r="CT415" s="17"/>
      <c r="CU415" s="17"/>
      <c r="CV415" s="17"/>
      <c r="CW415" s="17"/>
      <c r="CX415" s="17"/>
      <c r="CY415" s="17"/>
      <c r="CZ415" s="102"/>
      <c r="DA415" s="102"/>
      <c r="DB415" s="102"/>
      <c r="DC415" s="102"/>
      <c r="DD415" s="102"/>
      <c r="DE415" s="102"/>
      <c r="DF415" s="102"/>
      <c r="DG415" s="102"/>
      <c r="DH415" s="102"/>
      <c r="DI415" s="102"/>
      <c r="DJ415" s="102"/>
      <c r="DK415" s="102"/>
      <c r="DL415" s="102"/>
      <c r="DM415" s="102"/>
      <c r="DN415" s="102"/>
      <c r="DO415" s="102"/>
      <c r="DP415" s="102"/>
      <c r="DQ415" s="102"/>
      <c r="DR415" s="102"/>
      <c r="DS415" s="102"/>
      <c r="DT415" s="102"/>
      <c r="DU415" s="102"/>
      <c r="DV415" s="102"/>
      <c r="DW415" s="102"/>
      <c r="DX415" s="102"/>
      <c r="DY415" s="102"/>
      <c r="DZ415" s="102"/>
      <c r="EA415" s="102"/>
      <c r="EB415" s="102"/>
      <c r="EC415" s="102"/>
      <c r="ED415" s="102"/>
      <c r="EE415" s="102"/>
      <c r="EF415" s="102"/>
      <c r="EG415" s="102"/>
      <c r="EH415" s="102"/>
      <c r="EI415" s="102"/>
      <c r="EJ415" s="102"/>
      <c r="EK415" s="102"/>
      <c r="EL415" s="102"/>
      <c r="EM415" s="102"/>
      <c r="EN415" s="102"/>
      <c r="EO415" s="102"/>
      <c r="EP415" s="102"/>
      <c r="EQ415" s="102"/>
      <c r="ER415" s="102"/>
      <c r="ES415" s="102"/>
      <c r="ET415" s="102"/>
      <c r="EU415" s="102"/>
      <c r="EV415" s="102"/>
      <c r="EW415" s="102"/>
      <c r="EX415" s="102"/>
      <c r="EY415" s="102"/>
      <c r="EZ415" s="102"/>
      <c r="FA415" s="102"/>
      <c r="FB415" s="102"/>
      <c r="FC415" s="102"/>
      <c r="FD415" s="102"/>
      <c r="FE415" s="102"/>
      <c r="FF415" s="102"/>
      <c r="FG415" s="102"/>
      <c r="FH415" s="102"/>
      <c r="FI415" s="102"/>
      <c r="FJ415" s="102"/>
      <c r="FK415" s="102"/>
      <c r="FL415" s="102"/>
      <c r="FM415" s="102"/>
      <c r="FN415" s="102"/>
      <c r="FO415" s="102"/>
      <c r="FP415" s="102"/>
      <c r="FQ415" s="102"/>
      <c r="FR415" s="102"/>
      <c r="FS415" s="102"/>
      <c r="FT415" s="102"/>
      <c r="FU415" s="102"/>
      <c r="FV415" s="102"/>
      <c r="FW415" s="102"/>
      <c r="FX415" s="102"/>
      <c r="FY415" s="102"/>
      <c r="FZ415" s="102"/>
      <c r="GA415" s="102"/>
      <c r="GB415" s="102"/>
      <c r="GC415" s="102"/>
      <c r="GD415" s="102"/>
      <c r="GE415" s="102"/>
      <c r="GF415" s="102"/>
      <c r="GG415" s="102"/>
      <c r="GH415" s="102"/>
      <c r="GI415" s="102"/>
      <c r="GJ415" s="102"/>
      <c r="GK415" s="102"/>
      <c r="GL415" s="102"/>
      <c r="GM415" s="102"/>
      <c r="GN415" s="102"/>
      <c r="GO415" s="102"/>
      <c r="GP415" s="102"/>
      <c r="GQ415" s="102"/>
      <c r="GR415" s="102"/>
      <c r="GS415" s="102"/>
      <c r="GT415" s="102"/>
      <c r="GU415" s="102"/>
      <c r="GV415" s="102"/>
      <c r="GW415" s="102"/>
      <c r="GX415" s="102"/>
      <c r="GY415" s="102"/>
      <c r="GZ415" s="102"/>
    </row>
    <row r="416" spans="1:208" ht="12.75" customHeight="1">
      <c r="A416" s="102"/>
      <c r="B416" s="20"/>
      <c r="C416" s="20"/>
      <c r="D416" s="20"/>
      <c r="E416" s="20"/>
      <c r="F416" s="20"/>
      <c r="G416" s="20"/>
      <c r="H416" s="20"/>
      <c r="I416" s="20"/>
      <c r="J416" s="20"/>
      <c r="K416" s="20"/>
      <c r="L416" s="20"/>
      <c r="M416" s="20"/>
      <c r="N416" s="20"/>
      <c r="O416" s="20"/>
      <c r="P416" s="20"/>
      <c r="Q416" s="20"/>
      <c r="R416" s="20"/>
      <c r="S416" s="20"/>
      <c r="T416" s="20"/>
      <c r="U416" s="20"/>
      <c r="V416" s="20"/>
      <c r="W416" s="20"/>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02"/>
      <c r="BA416" s="102"/>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02"/>
      <c r="DA416" s="102"/>
      <c r="DB416" s="102"/>
      <c r="DC416" s="102"/>
      <c r="DD416" s="102"/>
      <c r="DE416" s="102"/>
      <c r="DF416" s="102"/>
      <c r="DG416" s="102"/>
      <c r="DH416" s="102"/>
      <c r="DI416" s="102"/>
      <c r="DJ416" s="102"/>
      <c r="DK416" s="102"/>
      <c r="DL416" s="102"/>
      <c r="DM416" s="102"/>
      <c r="DN416" s="102"/>
      <c r="DO416" s="102"/>
      <c r="DP416" s="102"/>
      <c r="DQ416" s="102"/>
      <c r="DR416" s="102"/>
      <c r="DS416" s="102"/>
      <c r="DT416" s="102"/>
      <c r="DU416" s="102"/>
      <c r="DV416" s="102"/>
      <c r="DW416" s="102"/>
      <c r="DX416" s="102"/>
      <c r="DY416" s="102"/>
      <c r="DZ416" s="102"/>
      <c r="EA416" s="102"/>
      <c r="EB416" s="102"/>
      <c r="EC416" s="102"/>
      <c r="ED416" s="102"/>
      <c r="EE416" s="102"/>
      <c r="EF416" s="102"/>
      <c r="EG416" s="102"/>
      <c r="EH416" s="102"/>
      <c r="EI416" s="102"/>
      <c r="EJ416" s="102"/>
      <c r="EK416" s="102"/>
      <c r="EL416" s="102"/>
      <c r="EM416" s="102"/>
      <c r="EN416" s="102"/>
      <c r="EO416" s="102"/>
      <c r="EP416" s="102"/>
      <c r="EQ416" s="102"/>
      <c r="ER416" s="102"/>
      <c r="ES416" s="102"/>
      <c r="ET416" s="102"/>
      <c r="EU416" s="102"/>
      <c r="EV416" s="102"/>
      <c r="EW416" s="102"/>
      <c r="EX416" s="102"/>
      <c r="EY416" s="102"/>
      <c r="EZ416" s="102"/>
      <c r="FA416" s="102"/>
      <c r="FB416" s="102"/>
      <c r="FC416" s="102"/>
      <c r="FD416" s="102"/>
      <c r="FE416" s="102"/>
      <c r="FF416" s="102"/>
      <c r="FG416" s="102"/>
      <c r="FH416" s="102"/>
      <c r="FI416" s="102"/>
      <c r="FJ416" s="102"/>
      <c r="FK416" s="102"/>
      <c r="FL416" s="102"/>
      <c r="FM416" s="102"/>
      <c r="FN416" s="102"/>
      <c r="FO416" s="102"/>
      <c r="FP416" s="102"/>
      <c r="FQ416" s="102"/>
      <c r="FR416" s="102"/>
      <c r="FS416" s="102"/>
      <c r="FT416" s="102"/>
      <c r="FU416" s="102"/>
      <c r="FV416" s="102"/>
      <c r="FW416" s="102"/>
      <c r="FX416" s="102"/>
      <c r="FY416" s="102"/>
      <c r="FZ416" s="102"/>
      <c r="GA416" s="102"/>
      <c r="GB416" s="102"/>
      <c r="GC416" s="102"/>
      <c r="GD416" s="102"/>
      <c r="GE416" s="102"/>
      <c r="GF416" s="102"/>
      <c r="GG416" s="102"/>
      <c r="GH416" s="102"/>
      <c r="GI416" s="102"/>
      <c r="GJ416" s="102"/>
      <c r="GK416" s="102"/>
      <c r="GL416" s="102"/>
      <c r="GM416" s="102"/>
      <c r="GN416" s="102"/>
      <c r="GO416" s="102"/>
      <c r="GP416" s="102"/>
      <c r="GQ416" s="102"/>
      <c r="GR416" s="102"/>
      <c r="GS416" s="102"/>
      <c r="GT416" s="102"/>
      <c r="GU416" s="102"/>
      <c r="GV416" s="102"/>
      <c r="GW416" s="102"/>
      <c r="GX416" s="102"/>
      <c r="GY416" s="102"/>
      <c r="GZ416" s="102"/>
    </row>
    <row r="417" spans="1:208" ht="12.75" customHeight="1">
      <c r="A417" s="102"/>
      <c r="B417" s="20"/>
      <c r="C417" s="20"/>
      <c r="D417" s="20"/>
      <c r="E417" s="20"/>
      <c r="F417" s="20"/>
      <c r="G417" s="20"/>
      <c r="H417" s="20"/>
      <c r="I417" s="20"/>
      <c r="J417" s="20"/>
      <c r="K417" s="20"/>
      <c r="L417" s="20"/>
      <c r="M417" s="20"/>
      <c r="N417" s="20"/>
      <c r="O417" s="20"/>
      <c r="P417" s="20"/>
      <c r="Q417" s="20"/>
      <c r="R417" s="20"/>
      <c r="S417" s="20"/>
      <c r="T417" s="20"/>
      <c r="U417" s="20"/>
      <c r="V417" s="20"/>
      <c r="W417" s="20"/>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02"/>
      <c r="BA417" s="102"/>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02"/>
      <c r="DA417" s="102"/>
      <c r="DB417" s="102"/>
      <c r="DC417" s="102"/>
      <c r="DD417" s="102"/>
      <c r="DE417" s="102"/>
      <c r="DF417" s="102"/>
      <c r="DG417" s="102"/>
      <c r="DH417" s="102"/>
      <c r="DI417" s="102"/>
      <c r="DJ417" s="102"/>
      <c r="DK417" s="102"/>
      <c r="DL417" s="102"/>
      <c r="DM417" s="102"/>
      <c r="DN417" s="102"/>
      <c r="DO417" s="102"/>
      <c r="DP417" s="102"/>
      <c r="DQ417" s="102"/>
      <c r="DR417" s="102"/>
      <c r="DS417" s="102"/>
      <c r="DT417" s="102"/>
      <c r="DU417" s="102"/>
      <c r="DV417" s="102"/>
      <c r="DW417" s="102"/>
      <c r="DX417" s="102"/>
      <c r="DY417" s="102"/>
      <c r="DZ417" s="102"/>
      <c r="EA417" s="102"/>
      <c r="EB417" s="102"/>
      <c r="EC417" s="102"/>
      <c r="ED417" s="102"/>
      <c r="EE417" s="102"/>
      <c r="EF417" s="102"/>
      <c r="EG417" s="102"/>
      <c r="EH417" s="102"/>
      <c r="EI417" s="102"/>
      <c r="EJ417" s="102"/>
      <c r="EK417" s="102"/>
      <c r="EL417" s="102"/>
      <c r="EM417" s="102"/>
      <c r="EN417" s="102"/>
      <c r="EO417" s="102"/>
      <c r="EP417" s="102"/>
      <c r="EQ417" s="102"/>
      <c r="ER417" s="102"/>
      <c r="ES417" s="102"/>
      <c r="ET417" s="102"/>
      <c r="EU417" s="102"/>
      <c r="EV417" s="102"/>
      <c r="EW417" s="102"/>
      <c r="EX417" s="102"/>
      <c r="EY417" s="102"/>
      <c r="EZ417" s="102"/>
      <c r="FA417" s="102"/>
      <c r="FB417" s="102"/>
      <c r="FC417" s="102"/>
      <c r="FD417" s="102"/>
      <c r="FE417" s="102"/>
      <c r="FF417" s="102"/>
      <c r="FG417" s="102"/>
      <c r="FH417" s="102"/>
      <c r="FI417" s="102"/>
      <c r="FJ417" s="102"/>
      <c r="FK417" s="102"/>
      <c r="FL417" s="102"/>
      <c r="FM417" s="102"/>
      <c r="FN417" s="102"/>
      <c r="FO417" s="102"/>
      <c r="FP417" s="102"/>
      <c r="FQ417" s="102"/>
      <c r="FR417" s="102"/>
      <c r="FS417" s="102"/>
      <c r="FT417" s="102"/>
      <c r="FU417" s="102"/>
      <c r="FV417" s="102"/>
      <c r="FW417" s="102"/>
      <c r="FX417" s="102"/>
      <c r="FY417" s="102"/>
      <c r="FZ417" s="102"/>
      <c r="GA417" s="102"/>
      <c r="GB417" s="102"/>
      <c r="GC417" s="102"/>
      <c r="GD417" s="102"/>
      <c r="GE417" s="102"/>
      <c r="GF417" s="102"/>
      <c r="GG417" s="102"/>
      <c r="GH417" s="102"/>
      <c r="GI417" s="102"/>
      <c r="GJ417" s="102"/>
      <c r="GK417" s="102"/>
      <c r="GL417" s="102"/>
      <c r="GM417" s="102"/>
      <c r="GN417" s="102"/>
      <c r="GO417" s="102"/>
      <c r="GP417" s="102"/>
      <c r="GQ417" s="102"/>
      <c r="GR417" s="102"/>
      <c r="GS417" s="102"/>
      <c r="GT417" s="102"/>
      <c r="GU417" s="102"/>
      <c r="GV417" s="102"/>
      <c r="GW417" s="102"/>
      <c r="GX417" s="102"/>
      <c r="GY417" s="102"/>
      <c r="GZ417" s="102"/>
    </row>
    <row r="418" spans="1:208" ht="12.75" customHeight="1">
      <c r="A418" s="102"/>
      <c r="B418" s="20"/>
      <c r="C418" s="20"/>
      <c r="D418" s="20"/>
      <c r="E418" s="20"/>
      <c r="F418" s="20"/>
      <c r="G418" s="20"/>
      <c r="H418" s="20"/>
      <c r="I418" s="20"/>
      <c r="J418" s="20"/>
      <c r="K418" s="20"/>
      <c r="L418" s="20"/>
      <c r="M418" s="20"/>
      <c r="N418" s="20"/>
      <c r="O418" s="20"/>
      <c r="P418" s="20"/>
      <c r="Q418" s="20"/>
      <c r="R418" s="20"/>
      <c r="S418" s="20"/>
      <c r="T418" s="20"/>
      <c r="U418" s="20"/>
      <c r="V418" s="20"/>
      <c r="W418" s="20"/>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02"/>
      <c r="BA418" s="102"/>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02"/>
      <c r="DA418" s="102"/>
      <c r="DB418" s="102"/>
      <c r="DC418" s="102"/>
      <c r="DD418" s="102"/>
      <c r="DE418" s="102"/>
      <c r="DF418" s="102"/>
      <c r="DG418" s="102"/>
      <c r="DH418" s="102"/>
      <c r="DI418" s="102"/>
      <c r="DJ418" s="102"/>
      <c r="DK418" s="102"/>
      <c r="DL418" s="102"/>
      <c r="DM418" s="102"/>
      <c r="DN418" s="102"/>
      <c r="DO418" s="102"/>
      <c r="DP418" s="102"/>
      <c r="DQ418" s="102"/>
      <c r="DR418" s="102"/>
      <c r="DS418" s="102"/>
      <c r="DT418" s="102"/>
      <c r="DU418" s="102"/>
      <c r="DV418" s="102"/>
      <c r="DW418" s="102"/>
      <c r="DX418" s="102"/>
      <c r="DY418" s="102"/>
      <c r="DZ418" s="102"/>
      <c r="EA418" s="102"/>
      <c r="EB418" s="102"/>
      <c r="EC418" s="102"/>
      <c r="ED418" s="102"/>
      <c r="EE418" s="102"/>
      <c r="EF418" s="102"/>
      <c r="EG418" s="102"/>
      <c r="EH418" s="102"/>
      <c r="EI418" s="102"/>
      <c r="EJ418" s="102"/>
      <c r="EK418" s="102"/>
      <c r="EL418" s="102"/>
      <c r="EM418" s="102"/>
      <c r="EN418" s="102"/>
      <c r="EO418" s="102"/>
      <c r="EP418" s="102"/>
      <c r="EQ418" s="102"/>
      <c r="ER418" s="102"/>
      <c r="ES418" s="102"/>
      <c r="ET418" s="102"/>
      <c r="EU418" s="102"/>
      <c r="EV418" s="102"/>
      <c r="EW418" s="102"/>
      <c r="EX418" s="102"/>
      <c r="EY418" s="102"/>
      <c r="EZ418" s="102"/>
      <c r="FA418" s="102"/>
      <c r="FB418" s="102"/>
      <c r="FC418" s="102"/>
      <c r="FD418" s="102"/>
      <c r="FE418" s="102"/>
      <c r="FF418" s="102"/>
      <c r="FG418" s="102"/>
      <c r="FH418" s="102"/>
      <c r="FI418" s="102"/>
      <c r="FJ418" s="102"/>
      <c r="FK418" s="102"/>
      <c r="FL418" s="102"/>
      <c r="FM418" s="102"/>
      <c r="FN418" s="102"/>
      <c r="FO418" s="102"/>
      <c r="FP418" s="102"/>
      <c r="FQ418" s="102"/>
      <c r="FR418" s="102"/>
      <c r="FS418" s="102"/>
      <c r="FT418" s="102"/>
      <c r="FU418" s="102"/>
      <c r="FV418" s="102"/>
      <c r="FW418" s="102"/>
      <c r="FX418" s="102"/>
      <c r="FY418" s="102"/>
      <c r="FZ418" s="102"/>
      <c r="GA418" s="102"/>
      <c r="GB418" s="102"/>
      <c r="GC418" s="102"/>
      <c r="GD418" s="102"/>
      <c r="GE418" s="102"/>
      <c r="GF418" s="102"/>
      <c r="GG418" s="102"/>
      <c r="GH418" s="102"/>
      <c r="GI418" s="102"/>
      <c r="GJ418" s="102"/>
      <c r="GK418" s="102"/>
      <c r="GL418" s="102"/>
      <c r="GM418" s="102"/>
      <c r="GN418" s="102"/>
      <c r="GO418" s="102"/>
      <c r="GP418" s="102"/>
      <c r="GQ418" s="102"/>
      <c r="GR418" s="102"/>
      <c r="GS418" s="102"/>
      <c r="GT418" s="102"/>
      <c r="GU418" s="102"/>
      <c r="GV418" s="102"/>
      <c r="GW418" s="102"/>
      <c r="GX418" s="102"/>
      <c r="GY418" s="102"/>
      <c r="GZ418" s="102"/>
    </row>
    <row r="419" spans="1:208" ht="12.75" customHeight="1">
      <c r="A419" s="102"/>
      <c r="B419" s="20"/>
      <c r="C419" s="20"/>
      <c r="D419" s="20"/>
      <c r="E419" s="20"/>
      <c r="F419" s="20"/>
      <c r="G419" s="20"/>
      <c r="H419" s="20"/>
      <c r="I419" s="20"/>
      <c r="J419" s="20"/>
      <c r="K419" s="20"/>
      <c r="L419" s="20"/>
      <c r="M419" s="20"/>
      <c r="N419" s="20"/>
      <c r="O419" s="20"/>
      <c r="P419" s="20"/>
      <c r="Q419" s="20"/>
      <c r="R419" s="20"/>
      <c r="S419" s="20"/>
      <c r="T419" s="20"/>
      <c r="U419" s="20"/>
      <c r="V419" s="20"/>
      <c r="W419" s="20"/>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02"/>
      <c r="BA419" s="102"/>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02"/>
      <c r="DA419" s="102"/>
      <c r="DB419" s="102"/>
      <c r="DC419" s="102"/>
      <c r="DD419" s="102"/>
      <c r="DE419" s="102"/>
      <c r="DF419" s="102"/>
      <c r="DG419" s="102"/>
      <c r="DH419" s="102"/>
      <c r="DI419" s="102"/>
      <c r="DJ419" s="102"/>
      <c r="DK419" s="102"/>
      <c r="DL419" s="102"/>
      <c r="DM419" s="102"/>
      <c r="DN419" s="102"/>
      <c r="DO419" s="102"/>
      <c r="DP419" s="102"/>
      <c r="DQ419" s="102"/>
      <c r="DR419" s="102"/>
      <c r="DS419" s="102"/>
      <c r="DT419" s="102"/>
      <c r="DU419" s="102"/>
      <c r="DV419" s="102"/>
      <c r="DW419" s="102"/>
      <c r="DX419" s="102"/>
      <c r="DY419" s="102"/>
      <c r="DZ419" s="102"/>
      <c r="EA419" s="102"/>
      <c r="EB419" s="102"/>
      <c r="EC419" s="102"/>
      <c r="ED419" s="102"/>
      <c r="EE419" s="102"/>
      <c r="EF419" s="102"/>
      <c r="EG419" s="102"/>
      <c r="EH419" s="102"/>
      <c r="EI419" s="102"/>
      <c r="EJ419" s="102"/>
      <c r="EK419" s="102"/>
      <c r="EL419" s="102"/>
      <c r="EM419" s="102"/>
      <c r="EN419" s="102"/>
      <c r="EO419" s="102"/>
      <c r="EP419" s="102"/>
      <c r="EQ419" s="102"/>
      <c r="ER419" s="102"/>
      <c r="ES419" s="102"/>
      <c r="ET419" s="102"/>
      <c r="EU419" s="102"/>
      <c r="EV419" s="102"/>
      <c r="EW419" s="102"/>
      <c r="EX419" s="102"/>
      <c r="EY419" s="102"/>
      <c r="EZ419" s="102"/>
      <c r="FA419" s="102"/>
      <c r="FB419" s="102"/>
      <c r="FC419" s="102"/>
      <c r="FD419" s="102"/>
      <c r="FE419" s="102"/>
      <c r="FF419" s="102"/>
      <c r="FG419" s="102"/>
      <c r="FH419" s="102"/>
      <c r="FI419" s="102"/>
      <c r="FJ419" s="102"/>
      <c r="FK419" s="102"/>
      <c r="FL419" s="102"/>
      <c r="FM419" s="102"/>
      <c r="FN419" s="102"/>
      <c r="FO419" s="102"/>
      <c r="FP419" s="102"/>
      <c r="FQ419" s="102"/>
      <c r="FR419" s="102"/>
      <c r="FS419" s="102"/>
      <c r="FT419" s="102"/>
      <c r="FU419" s="102"/>
      <c r="FV419" s="102"/>
      <c r="FW419" s="102"/>
      <c r="FX419" s="102"/>
      <c r="FY419" s="102"/>
      <c r="FZ419" s="102"/>
      <c r="GA419" s="102"/>
      <c r="GB419" s="102"/>
      <c r="GC419" s="102"/>
      <c r="GD419" s="102"/>
      <c r="GE419" s="102"/>
      <c r="GF419" s="102"/>
      <c r="GG419" s="102"/>
      <c r="GH419" s="102"/>
      <c r="GI419" s="102"/>
      <c r="GJ419" s="102"/>
      <c r="GK419" s="102"/>
      <c r="GL419" s="102"/>
      <c r="GM419" s="102"/>
      <c r="GN419" s="102"/>
      <c r="GO419" s="102"/>
      <c r="GP419" s="102"/>
      <c r="GQ419" s="102"/>
      <c r="GR419" s="102"/>
      <c r="GS419" s="102"/>
      <c r="GT419" s="102"/>
      <c r="GU419" s="102"/>
      <c r="GV419" s="102"/>
      <c r="GW419" s="102"/>
      <c r="GX419" s="102"/>
      <c r="GY419" s="102"/>
      <c r="GZ419" s="102"/>
    </row>
    <row r="420" spans="1:208" ht="12.75" customHeight="1">
      <c r="A420" s="102"/>
      <c r="B420" s="20"/>
      <c r="C420" s="20"/>
      <c r="D420" s="20"/>
      <c r="E420" s="20"/>
      <c r="F420" s="20"/>
      <c r="G420" s="20"/>
      <c r="H420" s="20"/>
      <c r="I420" s="20"/>
      <c r="J420" s="20"/>
      <c r="K420" s="20"/>
      <c r="L420" s="20"/>
      <c r="M420" s="20"/>
      <c r="N420" s="20"/>
      <c r="O420" s="20"/>
      <c r="P420" s="20"/>
      <c r="Q420" s="20"/>
      <c r="R420" s="20"/>
      <c r="S420" s="20"/>
      <c r="T420" s="20"/>
      <c r="U420" s="20"/>
      <c r="V420" s="20"/>
      <c r="W420" s="20"/>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02"/>
      <c r="BA420" s="102"/>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02"/>
      <c r="DA420" s="102"/>
      <c r="DB420" s="102"/>
      <c r="DC420" s="102"/>
      <c r="DD420" s="102"/>
      <c r="DE420" s="102"/>
      <c r="DF420" s="102"/>
      <c r="DG420" s="102"/>
      <c r="DH420" s="102"/>
      <c r="DI420" s="102"/>
      <c r="DJ420" s="102"/>
      <c r="DK420" s="102"/>
      <c r="DL420" s="102"/>
      <c r="DM420" s="102"/>
      <c r="DN420" s="102"/>
      <c r="DO420" s="102"/>
      <c r="DP420" s="102"/>
      <c r="DQ420" s="102"/>
      <c r="DR420" s="102"/>
      <c r="DS420" s="102"/>
      <c r="DT420" s="102"/>
      <c r="DU420" s="102"/>
      <c r="DV420" s="102"/>
      <c r="DW420" s="102"/>
      <c r="DX420" s="102"/>
      <c r="DY420" s="102"/>
      <c r="DZ420" s="102"/>
      <c r="EA420" s="102"/>
      <c r="EB420" s="102"/>
      <c r="EC420" s="102"/>
      <c r="ED420" s="102"/>
      <c r="EE420" s="102"/>
      <c r="EF420" s="102"/>
      <c r="EG420" s="102"/>
      <c r="EH420" s="102"/>
      <c r="EI420" s="102"/>
      <c r="EJ420" s="102"/>
      <c r="EK420" s="102"/>
      <c r="EL420" s="102"/>
      <c r="EM420" s="102"/>
      <c r="EN420" s="102"/>
      <c r="EO420" s="102"/>
      <c r="EP420" s="102"/>
      <c r="EQ420" s="102"/>
      <c r="ER420" s="102"/>
      <c r="ES420" s="102"/>
      <c r="ET420" s="102"/>
      <c r="EU420" s="102"/>
      <c r="EV420" s="102"/>
      <c r="EW420" s="102"/>
      <c r="EX420" s="102"/>
      <c r="EY420" s="102"/>
      <c r="EZ420" s="102"/>
      <c r="FA420" s="102"/>
      <c r="FB420" s="102"/>
      <c r="FC420" s="102"/>
      <c r="FD420" s="102"/>
      <c r="FE420" s="102"/>
      <c r="FF420" s="102"/>
      <c r="FG420" s="102"/>
      <c r="FH420" s="102"/>
      <c r="FI420" s="102"/>
      <c r="FJ420" s="102"/>
      <c r="FK420" s="102"/>
      <c r="FL420" s="102"/>
      <c r="FM420" s="102"/>
      <c r="FN420" s="102"/>
      <c r="FO420" s="102"/>
      <c r="FP420" s="102"/>
      <c r="FQ420" s="102"/>
      <c r="FR420" s="102"/>
      <c r="FS420" s="102"/>
      <c r="FT420" s="102"/>
      <c r="FU420" s="102"/>
      <c r="FV420" s="102"/>
      <c r="FW420" s="102"/>
      <c r="FX420" s="102"/>
      <c r="FY420" s="102"/>
      <c r="FZ420" s="102"/>
      <c r="GA420" s="102"/>
      <c r="GB420" s="102"/>
      <c r="GC420" s="102"/>
      <c r="GD420" s="102"/>
      <c r="GE420" s="102"/>
      <c r="GF420" s="102"/>
      <c r="GG420" s="102"/>
      <c r="GH420" s="102"/>
      <c r="GI420" s="102"/>
      <c r="GJ420" s="102"/>
      <c r="GK420" s="102"/>
      <c r="GL420" s="102"/>
      <c r="GM420" s="102"/>
      <c r="GN420" s="102"/>
      <c r="GO420" s="102"/>
      <c r="GP420" s="102"/>
      <c r="GQ420" s="102"/>
      <c r="GR420" s="102"/>
      <c r="GS420" s="102"/>
      <c r="GT420" s="102"/>
      <c r="GU420" s="102"/>
      <c r="GV420" s="102"/>
      <c r="GW420" s="102"/>
      <c r="GX420" s="102"/>
      <c r="GY420" s="102"/>
      <c r="GZ420" s="102"/>
    </row>
    <row r="421" spans="1:208" ht="12.75" customHeight="1">
      <c r="A421" s="102"/>
      <c r="B421" s="20"/>
      <c r="C421" s="20"/>
      <c r="D421" s="20"/>
      <c r="E421" s="20"/>
      <c r="F421" s="20"/>
      <c r="G421" s="20"/>
      <c r="H421" s="20"/>
      <c r="I421" s="20"/>
      <c r="J421" s="20"/>
      <c r="K421" s="20"/>
      <c r="L421" s="20"/>
      <c r="M421" s="20"/>
      <c r="N421" s="20"/>
      <c r="O421" s="20"/>
      <c r="P421" s="20"/>
      <c r="Q421" s="20"/>
      <c r="R421" s="20"/>
      <c r="S421" s="20"/>
      <c r="T421" s="20"/>
      <c r="U421" s="20"/>
      <c r="V421" s="20"/>
      <c r="W421" s="20"/>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02"/>
      <c r="BA421" s="102"/>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02"/>
      <c r="DA421" s="102"/>
      <c r="DB421" s="102"/>
      <c r="DC421" s="102"/>
      <c r="DD421" s="102"/>
      <c r="DE421" s="102"/>
      <c r="DF421" s="102"/>
      <c r="DG421" s="102"/>
      <c r="DH421" s="102"/>
      <c r="DI421" s="102"/>
      <c r="DJ421" s="102"/>
      <c r="DK421" s="102"/>
      <c r="DL421" s="102"/>
      <c r="DM421" s="102"/>
      <c r="DN421" s="102"/>
      <c r="DO421" s="102"/>
      <c r="DP421" s="102"/>
      <c r="DQ421" s="102"/>
      <c r="DR421" s="102"/>
      <c r="DS421" s="102"/>
      <c r="DT421" s="102"/>
      <c r="DU421" s="102"/>
      <c r="DV421" s="102"/>
      <c r="DW421" s="102"/>
      <c r="DX421" s="102"/>
      <c r="DY421" s="102"/>
      <c r="DZ421" s="102"/>
      <c r="EA421" s="102"/>
      <c r="EB421" s="102"/>
      <c r="EC421" s="102"/>
      <c r="ED421" s="102"/>
      <c r="EE421" s="102"/>
      <c r="EF421" s="102"/>
      <c r="EG421" s="102"/>
      <c r="EH421" s="102"/>
      <c r="EI421" s="102"/>
      <c r="EJ421" s="102"/>
      <c r="EK421" s="102"/>
      <c r="EL421" s="102"/>
      <c r="EM421" s="102"/>
      <c r="EN421" s="102"/>
      <c r="EO421" s="102"/>
      <c r="EP421" s="102"/>
      <c r="EQ421" s="102"/>
      <c r="ER421" s="102"/>
      <c r="ES421" s="102"/>
      <c r="ET421" s="102"/>
      <c r="EU421" s="102"/>
      <c r="EV421" s="102"/>
      <c r="EW421" s="102"/>
      <c r="EX421" s="102"/>
      <c r="EY421" s="102"/>
      <c r="EZ421" s="102"/>
      <c r="FA421" s="102"/>
      <c r="FB421" s="102"/>
      <c r="FC421" s="102"/>
      <c r="FD421" s="102"/>
      <c r="FE421" s="102"/>
      <c r="FF421" s="102"/>
      <c r="FG421" s="102"/>
      <c r="FH421" s="102"/>
      <c r="FI421" s="102"/>
      <c r="FJ421" s="102"/>
      <c r="FK421" s="102"/>
      <c r="FL421" s="102"/>
      <c r="FM421" s="102"/>
      <c r="FN421" s="102"/>
      <c r="FO421" s="102"/>
      <c r="FP421" s="102"/>
      <c r="FQ421" s="102"/>
      <c r="FR421" s="102"/>
      <c r="FS421" s="102"/>
      <c r="FT421" s="102"/>
      <c r="FU421" s="102"/>
      <c r="FV421" s="102"/>
      <c r="FW421" s="102"/>
      <c r="FX421" s="102"/>
      <c r="FY421" s="102"/>
      <c r="FZ421" s="102"/>
      <c r="GA421" s="102"/>
      <c r="GB421" s="102"/>
      <c r="GC421" s="102"/>
      <c r="GD421" s="102"/>
      <c r="GE421" s="102"/>
      <c r="GF421" s="102"/>
      <c r="GG421" s="102"/>
      <c r="GH421" s="102"/>
      <c r="GI421" s="102"/>
      <c r="GJ421" s="102"/>
      <c r="GK421" s="102"/>
      <c r="GL421" s="102"/>
      <c r="GM421" s="102"/>
      <c r="GN421" s="102"/>
      <c r="GO421" s="102"/>
      <c r="GP421" s="102"/>
      <c r="GQ421" s="102"/>
      <c r="GR421" s="102"/>
      <c r="GS421" s="102"/>
      <c r="GT421" s="102"/>
      <c r="GU421" s="102"/>
      <c r="GV421" s="102"/>
      <c r="GW421" s="102"/>
      <c r="GX421" s="102"/>
      <c r="GY421" s="102"/>
      <c r="GZ421" s="102"/>
    </row>
    <row r="422" spans="1:208" ht="12.75" customHeight="1">
      <c r="A422" s="102"/>
      <c r="B422" s="20"/>
      <c r="C422" s="20"/>
      <c r="D422" s="20"/>
      <c r="E422" s="20"/>
      <c r="F422" s="20"/>
      <c r="G422" s="20"/>
      <c r="H422" s="20"/>
      <c r="I422" s="20"/>
      <c r="J422" s="20"/>
      <c r="K422" s="20"/>
      <c r="L422" s="20"/>
      <c r="M422" s="20"/>
      <c r="N422" s="20"/>
      <c r="O422" s="20"/>
      <c r="P422" s="20"/>
      <c r="Q422" s="20"/>
      <c r="R422" s="20"/>
      <c r="S422" s="20"/>
      <c r="T422" s="20"/>
      <c r="U422" s="20"/>
      <c r="V422" s="20"/>
      <c r="W422" s="20"/>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02"/>
      <c r="BA422" s="102"/>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02"/>
      <c r="DA422" s="102"/>
      <c r="DB422" s="102"/>
      <c r="DC422" s="102"/>
      <c r="DD422" s="102"/>
      <c r="DE422" s="102"/>
      <c r="DF422" s="102"/>
      <c r="DG422" s="102"/>
      <c r="DH422" s="102"/>
      <c r="DI422" s="102"/>
      <c r="DJ422" s="102"/>
      <c r="DK422" s="102"/>
      <c r="DL422" s="102"/>
      <c r="DM422" s="102"/>
      <c r="DN422" s="102"/>
      <c r="DO422" s="102"/>
      <c r="DP422" s="102"/>
      <c r="DQ422" s="102"/>
      <c r="DR422" s="102"/>
      <c r="DS422" s="102"/>
      <c r="DT422" s="102"/>
      <c r="DU422" s="102"/>
      <c r="DV422" s="102"/>
      <c r="DW422" s="102"/>
      <c r="DX422" s="102"/>
      <c r="DY422" s="102"/>
      <c r="DZ422" s="102"/>
      <c r="EA422" s="102"/>
      <c r="EB422" s="102"/>
      <c r="EC422" s="102"/>
      <c r="ED422" s="102"/>
      <c r="EE422" s="102"/>
      <c r="EF422" s="102"/>
      <c r="EG422" s="102"/>
      <c r="EH422" s="102"/>
      <c r="EI422" s="102"/>
      <c r="EJ422" s="102"/>
      <c r="EK422" s="102"/>
      <c r="EL422" s="102"/>
      <c r="EM422" s="102"/>
      <c r="EN422" s="102"/>
      <c r="EO422" s="102"/>
      <c r="EP422" s="102"/>
      <c r="EQ422" s="102"/>
      <c r="ER422" s="102"/>
      <c r="ES422" s="102"/>
      <c r="ET422" s="102"/>
      <c r="EU422" s="102"/>
      <c r="EV422" s="102"/>
      <c r="EW422" s="102"/>
      <c r="EX422" s="102"/>
      <c r="EY422" s="102"/>
      <c r="EZ422" s="102"/>
      <c r="FA422" s="102"/>
      <c r="FB422" s="102"/>
      <c r="FC422" s="102"/>
      <c r="FD422" s="102"/>
      <c r="FE422" s="102"/>
      <c r="FF422" s="102"/>
      <c r="FG422" s="102"/>
      <c r="FH422" s="102"/>
      <c r="FI422" s="102"/>
      <c r="FJ422" s="102"/>
      <c r="FK422" s="102"/>
      <c r="FL422" s="102"/>
      <c r="FM422" s="102"/>
      <c r="FN422" s="102"/>
      <c r="FO422" s="102"/>
      <c r="FP422" s="102"/>
      <c r="FQ422" s="102"/>
      <c r="FR422" s="102"/>
      <c r="FS422" s="102"/>
      <c r="FT422" s="102"/>
      <c r="FU422" s="102"/>
      <c r="FV422" s="102"/>
      <c r="FW422" s="102"/>
      <c r="FX422" s="102"/>
      <c r="FY422" s="102"/>
      <c r="FZ422" s="102"/>
      <c r="GA422" s="102"/>
      <c r="GB422" s="102"/>
      <c r="GC422" s="102"/>
      <c r="GD422" s="102"/>
      <c r="GE422" s="102"/>
      <c r="GF422" s="102"/>
      <c r="GG422" s="102"/>
      <c r="GH422" s="102"/>
      <c r="GI422" s="102"/>
      <c r="GJ422" s="102"/>
      <c r="GK422" s="102"/>
      <c r="GL422" s="102"/>
      <c r="GM422" s="102"/>
      <c r="GN422" s="102"/>
      <c r="GO422" s="102"/>
      <c r="GP422" s="102"/>
      <c r="GQ422" s="102"/>
      <c r="GR422" s="102"/>
      <c r="GS422" s="102"/>
      <c r="GT422" s="102"/>
      <c r="GU422" s="102"/>
      <c r="GV422" s="102"/>
      <c r="GW422" s="102"/>
      <c r="GX422" s="102"/>
      <c r="GY422" s="102"/>
      <c r="GZ422" s="102"/>
    </row>
    <row r="423" spans="1:208" ht="12.75" customHeight="1">
      <c r="A423" s="102"/>
      <c r="B423" s="20"/>
      <c r="C423" s="20"/>
      <c r="D423" s="20"/>
      <c r="E423" s="20"/>
      <c r="F423" s="20"/>
      <c r="G423" s="20"/>
      <c r="H423" s="20"/>
      <c r="I423" s="20"/>
      <c r="J423" s="20"/>
      <c r="K423" s="20"/>
      <c r="L423" s="20"/>
      <c r="M423" s="20"/>
      <c r="N423" s="20"/>
      <c r="O423" s="20"/>
      <c r="P423" s="20"/>
      <c r="Q423" s="20"/>
      <c r="R423" s="20"/>
      <c r="S423" s="20"/>
      <c r="T423" s="20"/>
      <c r="U423" s="20"/>
      <c r="V423" s="20"/>
      <c r="W423" s="20"/>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02"/>
      <c r="BA423" s="102"/>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02"/>
      <c r="DA423" s="102"/>
      <c r="DB423" s="102"/>
      <c r="DC423" s="102"/>
      <c r="DD423" s="102"/>
      <c r="DE423" s="102"/>
      <c r="DF423" s="102"/>
      <c r="DG423" s="102"/>
      <c r="DH423" s="102"/>
      <c r="DI423" s="102"/>
      <c r="DJ423" s="102"/>
      <c r="DK423" s="102"/>
      <c r="DL423" s="102"/>
      <c r="DM423" s="102"/>
      <c r="DN423" s="102"/>
      <c r="DO423" s="102"/>
      <c r="DP423" s="102"/>
      <c r="DQ423" s="102"/>
      <c r="DR423" s="102"/>
      <c r="DS423" s="102"/>
      <c r="DT423" s="102"/>
      <c r="DU423" s="102"/>
      <c r="DV423" s="102"/>
      <c r="DW423" s="102"/>
      <c r="DX423" s="102"/>
      <c r="DY423" s="102"/>
      <c r="DZ423" s="102"/>
      <c r="EA423" s="102"/>
      <c r="EB423" s="102"/>
      <c r="EC423" s="102"/>
      <c r="ED423" s="102"/>
      <c r="EE423" s="102"/>
      <c r="EF423" s="102"/>
      <c r="EG423" s="102"/>
      <c r="EH423" s="102"/>
      <c r="EI423" s="102"/>
      <c r="EJ423" s="102"/>
      <c r="EK423" s="102"/>
      <c r="EL423" s="102"/>
      <c r="EM423" s="102"/>
      <c r="EN423" s="102"/>
      <c r="EO423" s="102"/>
      <c r="EP423" s="102"/>
      <c r="EQ423" s="102"/>
      <c r="ER423" s="102"/>
      <c r="ES423" s="102"/>
      <c r="ET423" s="102"/>
      <c r="EU423" s="102"/>
      <c r="EV423" s="102"/>
      <c r="EW423" s="102"/>
      <c r="EX423" s="102"/>
      <c r="EY423" s="102"/>
      <c r="EZ423" s="102"/>
      <c r="FA423" s="102"/>
      <c r="FB423" s="102"/>
      <c r="FC423" s="102"/>
      <c r="FD423" s="102"/>
      <c r="FE423" s="102"/>
      <c r="FF423" s="102"/>
      <c r="FG423" s="102"/>
      <c r="FH423" s="102"/>
      <c r="FI423" s="102"/>
      <c r="FJ423" s="102"/>
      <c r="FK423" s="102"/>
      <c r="FL423" s="102"/>
      <c r="FM423" s="102"/>
      <c r="FN423" s="102"/>
      <c r="FO423" s="102"/>
      <c r="FP423" s="102"/>
      <c r="FQ423" s="102"/>
      <c r="FR423" s="102"/>
      <c r="FS423" s="102"/>
      <c r="FT423" s="102"/>
      <c r="FU423" s="102"/>
      <c r="FV423" s="102"/>
      <c r="FW423" s="102"/>
      <c r="FX423" s="102"/>
      <c r="FY423" s="102"/>
      <c r="FZ423" s="102"/>
      <c r="GA423" s="102"/>
      <c r="GB423" s="102"/>
      <c r="GC423" s="102"/>
      <c r="GD423" s="102"/>
      <c r="GE423" s="102"/>
      <c r="GF423" s="102"/>
      <c r="GG423" s="102"/>
      <c r="GH423" s="102"/>
      <c r="GI423" s="102"/>
      <c r="GJ423" s="102"/>
      <c r="GK423" s="102"/>
      <c r="GL423" s="102"/>
      <c r="GM423" s="102"/>
      <c r="GN423" s="102"/>
      <c r="GO423" s="102"/>
      <c r="GP423" s="102"/>
      <c r="GQ423" s="102"/>
      <c r="GR423" s="102"/>
      <c r="GS423" s="102"/>
      <c r="GT423" s="102"/>
      <c r="GU423" s="102"/>
      <c r="GV423" s="102"/>
      <c r="GW423" s="102"/>
      <c r="GX423" s="102"/>
      <c r="GY423" s="102"/>
      <c r="GZ423" s="102"/>
    </row>
    <row r="424" spans="1:208" ht="12.75" customHeight="1">
      <c r="A424" s="102"/>
      <c r="B424" s="20"/>
      <c r="C424" s="20"/>
      <c r="D424" s="20"/>
      <c r="E424" s="20"/>
      <c r="F424" s="20"/>
      <c r="G424" s="20"/>
      <c r="H424" s="20"/>
      <c r="I424" s="20"/>
      <c r="J424" s="20"/>
      <c r="K424" s="20"/>
      <c r="L424" s="20"/>
      <c r="M424" s="20"/>
      <c r="N424" s="20"/>
      <c r="O424" s="20"/>
      <c r="P424" s="20"/>
      <c r="Q424" s="20"/>
      <c r="R424" s="20"/>
      <c r="S424" s="20"/>
      <c r="T424" s="20"/>
      <c r="U424" s="20"/>
      <c r="V424" s="20"/>
      <c r="W424" s="20"/>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02"/>
      <c r="BA424" s="102"/>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02"/>
      <c r="DA424" s="102"/>
      <c r="DB424" s="102"/>
      <c r="DC424" s="102"/>
      <c r="DD424" s="102"/>
      <c r="DE424" s="102"/>
      <c r="DF424" s="102"/>
      <c r="DG424" s="102"/>
      <c r="DH424" s="102"/>
      <c r="DI424" s="102"/>
      <c r="DJ424" s="102"/>
      <c r="DK424" s="102"/>
      <c r="DL424" s="102"/>
      <c r="DM424" s="102"/>
      <c r="DN424" s="102"/>
      <c r="DO424" s="102"/>
      <c r="DP424" s="102"/>
      <c r="DQ424" s="102"/>
      <c r="DR424" s="102"/>
      <c r="DS424" s="102"/>
      <c r="DT424" s="102"/>
      <c r="DU424" s="102"/>
      <c r="DV424" s="102"/>
      <c r="DW424" s="102"/>
      <c r="DX424" s="102"/>
      <c r="DY424" s="102"/>
      <c r="DZ424" s="102"/>
      <c r="EA424" s="102"/>
      <c r="EB424" s="102"/>
      <c r="EC424" s="102"/>
      <c r="ED424" s="102"/>
      <c r="EE424" s="102"/>
      <c r="EF424" s="102"/>
      <c r="EG424" s="102"/>
      <c r="EH424" s="102"/>
      <c r="EI424" s="102"/>
      <c r="EJ424" s="102"/>
      <c r="EK424" s="102"/>
      <c r="EL424" s="102"/>
      <c r="EM424" s="102"/>
      <c r="EN424" s="102"/>
      <c r="EO424" s="102"/>
      <c r="EP424" s="102"/>
      <c r="EQ424" s="102"/>
      <c r="ER424" s="102"/>
      <c r="ES424" s="102"/>
      <c r="ET424" s="102"/>
      <c r="EU424" s="102"/>
      <c r="EV424" s="102"/>
      <c r="EW424" s="102"/>
      <c r="EX424" s="102"/>
      <c r="EY424" s="102"/>
      <c r="EZ424" s="102"/>
      <c r="FA424" s="102"/>
      <c r="FB424" s="102"/>
      <c r="FC424" s="102"/>
      <c r="FD424" s="102"/>
      <c r="FE424" s="102"/>
      <c r="FF424" s="102"/>
      <c r="FG424" s="102"/>
      <c r="FH424" s="102"/>
      <c r="FI424" s="102"/>
      <c r="FJ424" s="102"/>
      <c r="FK424" s="102"/>
      <c r="FL424" s="102"/>
      <c r="FM424" s="102"/>
      <c r="FN424" s="102"/>
      <c r="FO424" s="102"/>
      <c r="FP424" s="102"/>
      <c r="FQ424" s="102"/>
      <c r="FR424" s="102"/>
      <c r="FS424" s="102"/>
      <c r="FT424" s="102"/>
      <c r="FU424" s="102"/>
      <c r="FV424" s="102"/>
      <c r="FW424" s="102"/>
      <c r="FX424" s="102"/>
      <c r="FY424" s="102"/>
      <c r="FZ424" s="102"/>
      <c r="GA424" s="102"/>
      <c r="GB424" s="102"/>
      <c r="GC424" s="102"/>
      <c r="GD424" s="102"/>
      <c r="GE424" s="102"/>
      <c r="GF424" s="102"/>
      <c r="GG424" s="102"/>
      <c r="GH424" s="102"/>
      <c r="GI424" s="102"/>
      <c r="GJ424" s="102"/>
      <c r="GK424" s="102"/>
      <c r="GL424" s="102"/>
      <c r="GM424" s="102"/>
      <c r="GN424" s="102"/>
      <c r="GO424" s="102"/>
      <c r="GP424" s="102"/>
      <c r="GQ424" s="102"/>
      <c r="GR424" s="102"/>
      <c r="GS424" s="102"/>
      <c r="GT424" s="102"/>
      <c r="GU424" s="102"/>
      <c r="GV424" s="102"/>
      <c r="GW424" s="102"/>
      <c r="GX424" s="102"/>
      <c r="GY424" s="102"/>
      <c r="GZ424" s="102"/>
    </row>
    <row r="425" spans="1:208" ht="12.75" customHeight="1">
      <c r="A425" s="102"/>
      <c r="B425" s="20"/>
      <c r="C425" s="20"/>
      <c r="D425" s="20"/>
      <c r="E425" s="20"/>
      <c r="F425" s="20"/>
      <c r="G425" s="20"/>
      <c r="H425" s="20"/>
      <c r="I425" s="20"/>
      <c r="J425" s="20"/>
      <c r="K425" s="20"/>
      <c r="L425" s="20"/>
      <c r="M425" s="20"/>
      <c r="N425" s="20"/>
      <c r="O425" s="20"/>
      <c r="P425" s="20"/>
      <c r="Q425" s="20"/>
      <c r="R425" s="20"/>
      <c r="S425" s="20"/>
      <c r="T425" s="20"/>
      <c r="U425" s="20"/>
      <c r="V425" s="20"/>
      <c r="W425" s="20"/>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02"/>
      <c r="BA425" s="102"/>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02"/>
      <c r="DA425" s="102"/>
      <c r="DB425" s="102"/>
      <c r="DC425" s="102"/>
      <c r="DD425" s="102"/>
      <c r="DE425" s="102"/>
      <c r="DF425" s="102"/>
      <c r="DG425" s="102"/>
      <c r="DH425" s="102"/>
      <c r="DI425" s="102"/>
      <c r="DJ425" s="102"/>
      <c r="DK425" s="102"/>
      <c r="DL425" s="102"/>
      <c r="DM425" s="102"/>
      <c r="DN425" s="102"/>
      <c r="DO425" s="102"/>
      <c r="DP425" s="102"/>
      <c r="DQ425" s="102"/>
      <c r="DR425" s="102"/>
      <c r="DS425" s="102"/>
      <c r="DT425" s="102"/>
      <c r="DU425" s="102"/>
      <c r="DV425" s="102"/>
      <c r="DW425" s="102"/>
      <c r="DX425" s="102"/>
      <c r="DY425" s="102"/>
      <c r="DZ425" s="102"/>
      <c r="EA425" s="102"/>
      <c r="EB425" s="102"/>
      <c r="EC425" s="102"/>
      <c r="ED425" s="102"/>
      <c r="EE425" s="102"/>
      <c r="EF425" s="102"/>
      <c r="EG425" s="102"/>
      <c r="EH425" s="102"/>
      <c r="EI425" s="102"/>
      <c r="EJ425" s="102"/>
      <c r="EK425" s="102"/>
      <c r="EL425" s="102"/>
      <c r="EM425" s="102"/>
      <c r="EN425" s="102"/>
      <c r="EO425" s="102"/>
      <c r="EP425" s="102"/>
      <c r="EQ425" s="102"/>
      <c r="ER425" s="102"/>
      <c r="ES425" s="102"/>
      <c r="ET425" s="102"/>
      <c r="EU425" s="102"/>
      <c r="EV425" s="102"/>
      <c r="EW425" s="102"/>
      <c r="EX425" s="102"/>
      <c r="EY425" s="102"/>
      <c r="EZ425" s="102"/>
      <c r="FA425" s="102"/>
      <c r="FB425" s="102"/>
      <c r="FC425" s="102"/>
      <c r="FD425" s="102"/>
      <c r="FE425" s="102"/>
      <c r="FF425" s="102"/>
      <c r="FG425" s="102"/>
      <c r="FH425" s="102"/>
      <c r="FI425" s="102"/>
      <c r="FJ425" s="102"/>
      <c r="FK425" s="102"/>
      <c r="FL425" s="102"/>
      <c r="FM425" s="102"/>
      <c r="FN425" s="102"/>
      <c r="FO425" s="102"/>
      <c r="FP425" s="102"/>
      <c r="FQ425" s="102"/>
      <c r="FR425" s="102"/>
      <c r="FS425" s="102"/>
      <c r="FT425" s="102"/>
      <c r="FU425" s="102"/>
      <c r="FV425" s="102"/>
      <c r="FW425" s="102"/>
      <c r="FX425" s="102"/>
      <c r="FY425" s="102"/>
      <c r="FZ425" s="102"/>
      <c r="GA425" s="102"/>
      <c r="GB425" s="102"/>
      <c r="GC425" s="102"/>
      <c r="GD425" s="102"/>
      <c r="GE425" s="102"/>
      <c r="GF425" s="102"/>
      <c r="GG425" s="102"/>
      <c r="GH425" s="102"/>
      <c r="GI425" s="102"/>
      <c r="GJ425" s="102"/>
      <c r="GK425" s="102"/>
      <c r="GL425" s="102"/>
      <c r="GM425" s="102"/>
      <c r="GN425" s="102"/>
      <c r="GO425" s="102"/>
      <c r="GP425" s="102"/>
      <c r="GQ425" s="102"/>
      <c r="GR425" s="102"/>
      <c r="GS425" s="102"/>
      <c r="GT425" s="102"/>
      <c r="GU425" s="102"/>
      <c r="GV425" s="102"/>
      <c r="GW425" s="102"/>
      <c r="GX425" s="102"/>
      <c r="GY425" s="102"/>
      <c r="GZ425" s="102"/>
    </row>
    <row r="426" spans="1:208" ht="12.75" customHeight="1">
      <c r="A426" s="102"/>
      <c r="B426" s="20"/>
      <c r="C426" s="20"/>
      <c r="D426" s="20"/>
      <c r="E426" s="20"/>
      <c r="F426" s="20"/>
      <c r="G426" s="20"/>
      <c r="H426" s="20"/>
      <c r="I426" s="20"/>
      <c r="J426" s="20"/>
      <c r="K426" s="20"/>
      <c r="L426" s="20"/>
      <c r="M426" s="20"/>
      <c r="N426" s="20"/>
      <c r="O426" s="20"/>
      <c r="P426" s="20"/>
      <c r="Q426" s="20"/>
      <c r="R426" s="20"/>
      <c r="S426" s="20"/>
      <c r="T426" s="20"/>
      <c r="U426" s="20"/>
      <c r="V426" s="20"/>
      <c r="W426" s="20"/>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02"/>
      <c r="BA426" s="102"/>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02"/>
      <c r="DA426" s="102"/>
      <c r="DB426" s="102"/>
      <c r="DC426" s="102"/>
      <c r="DD426" s="102"/>
      <c r="DE426" s="102"/>
      <c r="DF426" s="102"/>
      <c r="DG426" s="102"/>
      <c r="DH426" s="102"/>
      <c r="DI426" s="102"/>
      <c r="DJ426" s="102"/>
      <c r="DK426" s="102"/>
      <c r="DL426" s="102"/>
      <c r="DM426" s="102"/>
      <c r="DN426" s="102"/>
      <c r="DO426" s="102"/>
      <c r="DP426" s="102"/>
      <c r="DQ426" s="102"/>
      <c r="DR426" s="102"/>
      <c r="DS426" s="102"/>
      <c r="DT426" s="102"/>
      <c r="DU426" s="102"/>
      <c r="DV426" s="102"/>
      <c r="DW426" s="102"/>
      <c r="DX426" s="102"/>
      <c r="DY426" s="102"/>
      <c r="DZ426" s="102"/>
      <c r="EA426" s="102"/>
      <c r="EB426" s="102"/>
      <c r="EC426" s="102"/>
      <c r="ED426" s="102"/>
      <c r="EE426" s="102"/>
      <c r="EF426" s="102"/>
      <c r="EG426" s="102"/>
      <c r="EH426" s="102"/>
      <c r="EI426" s="102"/>
      <c r="EJ426" s="102"/>
      <c r="EK426" s="102"/>
      <c r="EL426" s="102"/>
      <c r="EM426" s="102"/>
      <c r="EN426" s="102"/>
      <c r="EO426" s="102"/>
      <c r="EP426" s="102"/>
      <c r="EQ426" s="102"/>
      <c r="ER426" s="102"/>
      <c r="ES426" s="102"/>
      <c r="ET426" s="102"/>
      <c r="EU426" s="102"/>
      <c r="EV426" s="102"/>
      <c r="EW426" s="102"/>
      <c r="EX426" s="102"/>
      <c r="EY426" s="102"/>
      <c r="EZ426" s="102"/>
      <c r="FA426" s="102"/>
      <c r="FB426" s="102"/>
      <c r="FC426" s="102"/>
      <c r="FD426" s="102"/>
      <c r="FE426" s="102"/>
      <c r="FF426" s="102"/>
      <c r="FG426" s="102"/>
      <c r="FH426" s="102"/>
      <c r="FI426" s="102"/>
      <c r="FJ426" s="102"/>
      <c r="FK426" s="102"/>
      <c r="FL426" s="102"/>
      <c r="FM426" s="102"/>
      <c r="FN426" s="102"/>
      <c r="FO426" s="102"/>
      <c r="FP426" s="102"/>
      <c r="FQ426" s="102"/>
      <c r="FR426" s="102"/>
      <c r="FS426" s="102"/>
      <c r="FT426" s="102"/>
      <c r="FU426" s="102"/>
      <c r="FV426" s="102"/>
      <c r="FW426" s="102"/>
      <c r="FX426" s="102"/>
      <c r="FY426" s="102"/>
      <c r="FZ426" s="102"/>
      <c r="GA426" s="102"/>
      <c r="GB426" s="102"/>
      <c r="GC426" s="102"/>
      <c r="GD426" s="102"/>
      <c r="GE426" s="102"/>
      <c r="GF426" s="102"/>
      <c r="GG426" s="102"/>
      <c r="GH426" s="102"/>
      <c r="GI426" s="102"/>
      <c r="GJ426" s="102"/>
      <c r="GK426" s="102"/>
      <c r="GL426" s="102"/>
      <c r="GM426" s="102"/>
      <c r="GN426" s="102"/>
      <c r="GO426" s="102"/>
      <c r="GP426" s="102"/>
      <c r="GQ426" s="102"/>
      <c r="GR426" s="102"/>
      <c r="GS426" s="102"/>
      <c r="GT426" s="102"/>
      <c r="GU426" s="102"/>
      <c r="GV426" s="102"/>
      <c r="GW426" s="102"/>
      <c r="GX426" s="102"/>
      <c r="GY426" s="102"/>
      <c r="GZ426" s="102"/>
    </row>
    <row r="427" spans="1:208" ht="12.75" customHeight="1">
      <c r="A427" s="102"/>
      <c r="B427" s="20"/>
      <c r="C427" s="20"/>
      <c r="D427" s="20"/>
      <c r="E427" s="20"/>
      <c r="F427" s="20"/>
      <c r="G427" s="20"/>
      <c r="H427" s="20"/>
      <c r="I427" s="20"/>
      <c r="J427" s="20"/>
      <c r="K427" s="20"/>
      <c r="L427" s="20"/>
      <c r="M427" s="20"/>
      <c r="N427" s="20"/>
      <c r="O427" s="20"/>
      <c r="P427" s="20"/>
      <c r="Q427" s="20"/>
      <c r="R427" s="20"/>
      <c r="S427" s="20"/>
      <c r="T427" s="20"/>
      <c r="U427" s="20"/>
      <c r="V427" s="20"/>
      <c r="W427" s="20"/>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02"/>
      <c r="BA427" s="102"/>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02"/>
      <c r="DA427" s="102"/>
      <c r="DB427" s="102"/>
      <c r="DC427" s="102"/>
      <c r="DD427" s="102"/>
      <c r="DE427" s="102"/>
      <c r="DF427" s="102"/>
      <c r="DG427" s="102"/>
      <c r="DH427" s="102"/>
      <c r="DI427" s="102"/>
      <c r="DJ427" s="102"/>
      <c r="DK427" s="102"/>
      <c r="DL427" s="102"/>
      <c r="DM427" s="102"/>
      <c r="DN427" s="102"/>
      <c r="DO427" s="102"/>
      <c r="DP427" s="102"/>
      <c r="DQ427" s="102"/>
      <c r="DR427" s="102"/>
      <c r="DS427" s="102"/>
      <c r="DT427" s="102"/>
      <c r="DU427" s="102"/>
      <c r="DV427" s="102"/>
      <c r="DW427" s="102"/>
      <c r="DX427" s="102"/>
      <c r="DY427" s="102"/>
      <c r="DZ427" s="102"/>
      <c r="EA427" s="102"/>
      <c r="EB427" s="102"/>
      <c r="EC427" s="102"/>
      <c r="ED427" s="102"/>
      <c r="EE427" s="102"/>
      <c r="EF427" s="102"/>
      <c r="EG427" s="102"/>
      <c r="EH427" s="102"/>
      <c r="EI427" s="102"/>
      <c r="EJ427" s="102"/>
      <c r="EK427" s="102"/>
      <c r="EL427" s="102"/>
      <c r="EM427" s="102"/>
      <c r="EN427" s="102"/>
      <c r="EO427" s="102"/>
      <c r="EP427" s="102"/>
      <c r="EQ427" s="102"/>
      <c r="ER427" s="102"/>
      <c r="ES427" s="102"/>
      <c r="ET427" s="102"/>
      <c r="EU427" s="102"/>
      <c r="EV427" s="102"/>
      <c r="EW427" s="102"/>
      <c r="EX427" s="102"/>
      <c r="EY427" s="102"/>
      <c r="EZ427" s="102"/>
      <c r="FA427" s="102"/>
      <c r="FB427" s="102"/>
      <c r="FC427" s="102"/>
      <c r="FD427" s="102"/>
      <c r="FE427" s="102"/>
      <c r="FF427" s="102"/>
      <c r="FG427" s="102"/>
      <c r="FH427" s="102"/>
      <c r="FI427" s="102"/>
      <c r="FJ427" s="102"/>
      <c r="FK427" s="102"/>
      <c r="FL427" s="102"/>
      <c r="FM427" s="102"/>
      <c r="FN427" s="102"/>
      <c r="FO427" s="102"/>
      <c r="FP427" s="102"/>
      <c r="FQ427" s="102"/>
      <c r="FR427" s="102"/>
      <c r="FS427" s="102"/>
      <c r="FT427" s="102"/>
      <c r="FU427" s="102"/>
      <c r="FV427" s="102"/>
      <c r="FW427" s="102"/>
      <c r="FX427" s="102"/>
      <c r="FY427" s="102"/>
      <c r="FZ427" s="102"/>
      <c r="GA427" s="102"/>
      <c r="GB427" s="102"/>
      <c r="GC427" s="102"/>
      <c r="GD427" s="102"/>
      <c r="GE427" s="102"/>
      <c r="GF427" s="102"/>
      <c r="GG427" s="102"/>
      <c r="GH427" s="102"/>
      <c r="GI427" s="102"/>
      <c r="GJ427" s="102"/>
      <c r="GK427" s="102"/>
      <c r="GL427" s="102"/>
      <c r="GM427" s="102"/>
      <c r="GN427" s="102"/>
      <c r="GO427" s="102"/>
      <c r="GP427" s="102"/>
      <c r="GQ427" s="102"/>
      <c r="GR427" s="102"/>
      <c r="GS427" s="102"/>
      <c r="GT427" s="102"/>
      <c r="GU427" s="102"/>
      <c r="GV427" s="102"/>
      <c r="GW427" s="102"/>
      <c r="GX427" s="102"/>
      <c r="GY427" s="102"/>
      <c r="GZ427" s="102"/>
    </row>
    <row r="428" spans="1:208" ht="12.75" customHeight="1">
      <c r="A428" s="102"/>
      <c r="B428" s="20"/>
      <c r="C428" s="20"/>
      <c r="D428" s="20"/>
      <c r="E428" s="20"/>
      <c r="F428" s="20"/>
      <c r="G428" s="20"/>
      <c r="H428" s="20"/>
      <c r="I428" s="20"/>
      <c r="J428" s="20"/>
      <c r="K428" s="20"/>
      <c r="L428" s="20"/>
      <c r="M428" s="20"/>
      <c r="N428" s="20"/>
      <c r="O428" s="20"/>
      <c r="P428" s="20"/>
      <c r="Q428" s="20"/>
      <c r="R428" s="20"/>
      <c r="S428" s="20"/>
      <c r="T428" s="20"/>
      <c r="U428" s="20"/>
      <c r="V428" s="20"/>
      <c r="W428" s="20"/>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02"/>
      <c r="BA428" s="102"/>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02"/>
      <c r="DA428" s="102"/>
      <c r="DB428" s="102"/>
      <c r="DC428" s="102"/>
      <c r="DD428" s="102"/>
      <c r="DE428" s="102"/>
      <c r="DF428" s="102"/>
      <c r="DG428" s="102"/>
      <c r="DH428" s="102"/>
      <c r="DI428" s="102"/>
      <c r="DJ428" s="102"/>
      <c r="DK428" s="102"/>
      <c r="DL428" s="102"/>
      <c r="DM428" s="102"/>
      <c r="DN428" s="102"/>
      <c r="DO428" s="102"/>
      <c r="DP428" s="102"/>
      <c r="DQ428" s="102"/>
      <c r="DR428" s="102"/>
      <c r="DS428" s="102"/>
      <c r="DT428" s="102"/>
      <c r="DU428" s="102"/>
      <c r="DV428" s="102"/>
      <c r="DW428" s="102"/>
      <c r="DX428" s="102"/>
      <c r="DY428" s="102"/>
      <c r="DZ428" s="102"/>
      <c r="EA428" s="102"/>
      <c r="EB428" s="102"/>
      <c r="EC428" s="102"/>
      <c r="ED428" s="102"/>
      <c r="EE428" s="102"/>
      <c r="EF428" s="102"/>
      <c r="EG428" s="102"/>
      <c r="EH428" s="102"/>
      <c r="EI428" s="102"/>
      <c r="EJ428" s="102"/>
      <c r="EK428" s="102"/>
      <c r="EL428" s="102"/>
      <c r="EM428" s="102"/>
      <c r="EN428" s="102"/>
      <c r="EO428" s="102"/>
      <c r="EP428" s="102"/>
      <c r="EQ428" s="102"/>
      <c r="ER428" s="102"/>
      <c r="ES428" s="102"/>
      <c r="ET428" s="102"/>
      <c r="EU428" s="102"/>
      <c r="EV428" s="102"/>
      <c r="EW428" s="102"/>
      <c r="EX428" s="102"/>
      <c r="EY428" s="102"/>
      <c r="EZ428" s="102"/>
      <c r="FA428" s="102"/>
      <c r="FB428" s="102"/>
      <c r="FC428" s="102"/>
      <c r="FD428" s="102"/>
      <c r="FE428" s="102"/>
      <c r="FF428" s="102"/>
      <c r="FG428" s="102"/>
      <c r="FH428" s="102"/>
      <c r="FI428" s="102"/>
      <c r="FJ428" s="102"/>
      <c r="FK428" s="102"/>
      <c r="FL428" s="102"/>
      <c r="FM428" s="102"/>
      <c r="FN428" s="102"/>
      <c r="FO428" s="102"/>
      <c r="FP428" s="102"/>
      <c r="FQ428" s="102"/>
      <c r="FR428" s="102"/>
      <c r="FS428" s="102"/>
      <c r="FT428" s="102"/>
      <c r="FU428" s="102"/>
      <c r="FV428" s="102"/>
      <c r="FW428" s="102"/>
      <c r="FX428" s="102"/>
      <c r="FY428" s="102"/>
      <c r="FZ428" s="102"/>
      <c r="GA428" s="102"/>
      <c r="GB428" s="102"/>
      <c r="GC428" s="102"/>
      <c r="GD428" s="102"/>
      <c r="GE428" s="102"/>
      <c r="GF428" s="102"/>
      <c r="GG428" s="102"/>
      <c r="GH428" s="102"/>
      <c r="GI428" s="102"/>
      <c r="GJ428" s="102"/>
      <c r="GK428" s="102"/>
      <c r="GL428" s="102"/>
      <c r="GM428" s="102"/>
      <c r="GN428" s="102"/>
      <c r="GO428" s="102"/>
      <c r="GP428" s="102"/>
      <c r="GQ428" s="102"/>
      <c r="GR428" s="102"/>
      <c r="GS428" s="102"/>
      <c r="GT428" s="102"/>
      <c r="GU428" s="102"/>
      <c r="GV428" s="102"/>
      <c r="GW428" s="102"/>
      <c r="GX428" s="102"/>
      <c r="GY428" s="102"/>
      <c r="GZ428" s="102"/>
    </row>
    <row r="429" spans="1:208" ht="12.75" customHeight="1">
      <c r="A429" s="102"/>
      <c r="B429" s="20"/>
      <c r="C429" s="20"/>
      <c r="D429" s="20"/>
      <c r="E429" s="20"/>
      <c r="F429" s="20"/>
      <c r="G429" s="20"/>
      <c r="H429" s="20"/>
      <c r="I429" s="20"/>
      <c r="J429" s="20"/>
      <c r="K429" s="20"/>
      <c r="L429" s="20"/>
      <c r="M429" s="20"/>
      <c r="N429" s="20"/>
      <c r="O429" s="20"/>
      <c r="P429" s="20"/>
      <c r="Q429" s="20"/>
      <c r="R429" s="20"/>
      <c r="S429" s="20"/>
      <c r="T429" s="20"/>
      <c r="U429" s="20"/>
      <c r="V429" s="20"/>
      <c r="W429" s="20"/>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02"/>
      <c r="BA429" s="102"/>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02"/>
      <c r="DA429" s="102"/>
      <c r="DB429" s="102"/>
      <c r="DC429" s="102"/>
      <c r="DD429" s="102"/>
      <c r="DE429" s="102"/>
      <c r="DF429" s="102"/>
      <c r="DG429" s="102"/>
      <c r="DH429" s="102"/>
      <c r="DI429" s="102"/>
      <c r="DJ429" s="102"/>
      <c r="DK429" s="102"/>
      <c r="DL429" s="102"/>
      <c r="DM429" s="102"/>
      <c r="DN429" s="102"/>
      <c r="DO429" s="102"/>
      <c r="DP429" s="102"/>
      <c r="DQ429" s="102"/>
      <c r="DR429" s="102"/>
      <c r="DS429" s="102"/>
      <c r="DT429" s="102"/>
      <c r="DU429" s="102"/>
      <c r="DV429" s="102"/>
      <c r="DW429" s="102"/>
      <c r="DX429" s="102"/>
      <c r="DY429" s="102"/>
      <c r="DZ429" s="102"/>
      <c r="EA429" s="102"/>
      <c r="EB429" s="102"/>
      <c r="EC429" s="102"/>
      <c r="ED429" s="102"/>
      <c r="EE429" s="102"/>
      <c r="EF429" s="102"/>
      <c r="EG429" s="102"/>
      <c r="EH429" s="102"/>
      <c r="EI429" s="102"/>
      <c r="EJ429" s="102"/>
      <c r="EK429" s="102"/>
      <c r="EL429" s="102"/>
      <c r="EM429" s="102"/>
      <c r="EN429" s="102"/>
      <c r="EO429" s="102"/>
      <c r="EP429" s="102"/>
      <c r="EQ429" s="102"/>
      <c r="ER429" s="102"/>
      <c r="ES429" s="102"/>
      <c r="ET429" s="102"/>
      <c r="EU429" s="102"/>
      <c r="EV429" s="102"/>
      <c r="EW429" s="102"/>
      <c r="EX429" s="102"/>
      <c r="EY429" s="102"/>
      <c r="EZ429" s="102"/>
      <c r="FA429" s="102"/>
      <c r="FB429" s="102"/>
      <c r="FC429" s="102"/>
      <c r="FD429" s="102"/>
      <c r="FE429" s="102"/>
      <c r="FF429" s="102"/>
      <c r="FG429" s="102"/>
      <c r="FH429" s="102"/>
      <c r="FI429" s="102"/>
      <c r="FJ429" s="102"/>
      <c r="FK429" s="102"/>
      <c r="FL429" s="102"/>
      <c r="FM429" s="102"/>
      <c r="FN429" s="102"/>
      <c r="FO429" s="102"/>
      <c r="FP429" s="102"/>
      <c r="FQ429" s="102"/>
      <c r="FR429" s="102"/>
      <c r="FS429" s="102"/>
      <c r="FT429" s="102"/>
      <c r="FU429" s="102"/>
      <c r="FV429" s="102"/>
      <c r="FW429" s="102"/>
      <c r="FX429" s="102"/>
      <c r="FY429" s="102"/>
      <c r="FZ429" s="102"/>
      <c r="GA429" s="102"/>
      <c r="GB429" s="102"/>
      <c r="GC429" s="102"/>
      <c r="GD429" s="102"/>
      <c r="GE429" s="102"/>
      <c r="GF429" s="102"/>
      <c r="GG429" s="102"/>
      <c r="GH429" s="102"/>
      <c r="GI429" s="102"/>
      <c r="GJ429" s="102"/>
      <c r="GK429" s="102"/>
      <c r="GL429" s="102"/>
      <c r="GM429" s="102"/>
      <c r="GN429" s="102"/>
      <c r="GO429" s="102"/>
      <c r="GP429" s="102"/>
      <c r="GQ429" s="102"/>
      <c r="GR429" s="102"/>
      <c r="GS429" s="102"/>
      <c r="GT429" s="102"/>
      <c r="GU429" s="102"/>
      <c r="GV429" s="102"/>
      <c r="GW429" s="102"/>
      <c r="GX429" s="102"/>
      <c r="GY429" s="102"/>
      <c r="GZ429" s="102"/>
    </row>
    <row r="430" spans="1:208" ht="12.75" customHeight="1">
      <c r="A430" s="102"/>
      <c r="B430" s="20"/>
      <c r="C430" s="20"/>
      <c r="D430" s="20"/>
      <c r="E430" s="20"/>
      <c r="F430" s="20"/>
      <c r="G430" s="20"/>
      <c r="H430" s="20"/>
      <c r="I430" s="20"/>
      <c r="J430" s="20"/>
      <c r="K430" s="20"/>
      <c r="L430" s="20"/>
      <c r="M430" s="20"/>
      <c r="N430" s="20"/>
      <c r="O430" s="20"/>
      <c r="P430" s="20"/>
      <c r="Q430" s="20"/>
      <c r="R430" s="20"/>
      <c r="S430" s="20"/>
      <c r="T430" s="20"/>
      <c r="U430" s="20"/>
      <c r="V430" s="20"/>
      <c r="W430" s="20"/>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02"/>
      <c r="BA430" s="102"/>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02"/>
      <c r="DA430" s="102"/>
      <c r="DB430" s="102"/>
      <c r="DC430" s="102"/>
      <c r="DD430" s="102"/>
      <c r="DE430" s="102"/>
      <c r="DF430" s="102"/>
      <c r="DG430" s="102"/>
      <c r="DH430" s="102"/>
      <c r="DI430" s="102"/>
      <c r="DJ430" s="102"/>
      <c r="DK430" s="102"/>
      <c r="DL430" s="102"/>
      <c r="DM430" s="102"/>
      <c r="DN430" s="102"/>
      <c r="DO430" s="102"/>
      <c r="DP430" s="102"/>
      <c r="DQ430" s="102"/>
      <c r="DR430" s="102"/>
      <c r="DS430" s="102"/>
      <c r="DT430" s="102"/>
      <c r="DU430" s="102"/>
      <c r="DV430" s="102"/>
      <c r="DW430" s="102"/>
      <c r="DX430" s="102"/>
      <c r="DY430" s="102"/>
      <c r="DZ430" s="102"/>
      <c r="EA430" s="102"/>
      <c r="EB430" s="102"/>
      <c r="EC430" s="102"/>
      <c r="ED430" s="102"/>
      <c r="EE430" s="102"/>
      <c r="EF430" s="102"/>
      <c r="EG430" s="102"/>
      <c r="EH430" s="102"/>
      <c r="EI430" s="102"/>
      <c r="EJ430" s="102"/>
      <c r="EK430" s="102"/>
      <c r="EL430" s="102"/>
      <c r="EM430" s="102"/>
      <c r="EN430" s="102"/>
      <c r="EO430" s="102"/>
      <c r="EP430" s="102"/>
      <c r="EQ430" s="102"/>
      <c r="ER430" s="102"/>
      <c r="ES430" s="102"/>
      <c r="ET430" s="102"/>
      <c r="EU430" s="102"/>
      <c r="EV430" s="102"/>
      <c r="EW430" s="102"/>
      <c r="EX430" s="102"/>
      <c r="EY430" s="102"/>
      <c r="EZ430" s="102"/>
      <c r="FA430" s="102"/>
      <c r="FB430" s="102"/>
      <c r="FC430" s="102"/>
      <c r="FD430" s="102"/>
      <c r="FE430" s="102"/>
      <c r="FF430" s="102"/>
      <c r="FG430" s="102"/>
      <c r="FH430" s="102"/>
      <c r="FI430" s="102"/>
      <c r="FJ430" s="102"/>
      <c r="FK430" s="102"/>
      <c r="FL430" s="102"/>
      <c r="FM430" s="102"/>
      <c r="FN430" s="102"/>
      <c r="FO430" s="102"/>
      <c r="FP430" s="102"/>
      <c r="FQ430" s="102"/>
      <c r="FR430" s="102"/>
      <c r="FS430" s="102"/>
      <c r="FT430" s="102"/>
      <c r="FU430" s="102"/>
      <c r="FV430" s="102"/>
      <c r="FW430" s="102"/>
      <c r="FX430" s="102"/>
      <c r="FY430" s="102"/>
      <c r="FZ430" s="102"/>
      <c r="GA430" s="102"/>
      <c r="GB430" s="102"/>
      <c r="GC430" s="102"/>
      <c r="GD430" s="102"/>
      <c r="GE430" s="102"/>
      <c r="GF430" s="102"/>
      <c r="GG430" s="102"/>
      <c r="GH430" s="102"/>
      <c r="GI430" s="102"/>
      <c r="GJ430" s="102"/>
      <c r="GK430" s="102"/>
      <c r="GL430" s="102"/>
      <c r="GM430" s="102"/>
      <c r="GN430" s="102"/>
      <c r="GO430" s="102"/>
      <c r="GP430" s="102"/>
      <c r="GQ430" s="102"/>
      <c r="GR430" s="102"/>
      <c r="GS430" s="102"/>
      <c r="GT430" s="102"/>
      <c r="GU430" s="102"/>
      <c r="GV430" s="102"/>
      <c r="GW430" s="102"/>
      <c r="GX430" s="102"/>
      <c r="GY430" s="102"/>
      <c r="GZ430" s="102"/>
    </row>
    <row r="431" spans="1:208" ht="12.75" customHeight="1">
      <c r="A431" s="102"/>
      <c r="B431" s="20"/>
      <c r="C431" s="20"/>
      <c r="D431" s="20"/>
      <c r="E431" s="20"/>
      <c r="F431" s="20"/>
      <c r="G431" s="20"/>
      <c r="H431" s="20"/>
      <c r="I431" s="20"/>
      <c r="J431" s="20"/>
      <c r="K431" s="20"/>
      <c r="L431" s="20"/>
      <c r="M431" s="20"/>
      <c r="N431" s="20"/>
      <c r="O431" s="20"/>
      <c r="P431" s="20"/>
      <c r="Q431" s="20"/>
      <c r="R431" s="20"/>
      <c r="S431" s="20"/>
      <c r="T431" s="20"/>
      <c r="U431" s="20"/>
      <c r="V431" s="20"/>
      <c r="W431" s="20"/>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02"/>
      <c r="BA431" s="102"/>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02"/>
      <c r="DA431" s="102"/>
      <c r="DB431" s="102"/>
      <c r="DC431" s="102"/>
      <c r="DD431" s="102"/>
      <c r="DE431" s="102"/>
      <c r="DF431" s="102"/>
      <c r="DG431" s="102"/>
      <c r="DH431" s="102"/>
      <c r="DI431" s="102"/>
      <c r="DJ431" s="102"/>
      <c r="DK431" s="102"/>
      <c r="DL431" s="102"/>
      <c r="DM431" s="102"/>
      <c r="DN431" s="102"/>
      <c r="DO431" s="102"/>
      <c r="DP431" s="102"/>
      <c r="DQ431" s="102"/>
      <c r="DR431" s="102"/>
      <c r="DS431" s="102"/>
      <c r="DT431" s="102"/>
      <c r="DU431" s="102"/>
      <c r="DV431" s="102"/>
      <c r="DW431" s="102"/>
      <c r="DX431" s="102"/>
      <c r="DY431" s="102"/>
      <c r="DZ431" s="102"/>
      <c r="EA431" s="102"/>
      <c r="EB431" s="102"/>
      <c r="EC431" s="102"/>
      <c r="ED431" s="102"/>
      <c r="EE431" s="102"/>
      <c r="EF431" s="102"/>
      <c r="EG431" s="102"/>
      <c r="EH431" s="102"/>
      <c r="EI431" s="102"/>
      <c r="EJ431" s="102"/>
      <c r="EK431" s="102"/>
      <c r="EL431" s="102"/>
      <c r="EM431" s="102"/>
      <c r="EN431" s="102"/>
      <c r="EO431" s="102"/>
      <c r="EP431" s="102"/>
      <c r="EQ431" s="102"/>
      <c r="ER431" s="102"/>
      <c r="ES431" s="102"/>
      <c r="ET431" s="102"/>
      <c r="EU431" s="102"/>
      <c r="EV431" s="102"/>
      <c r="EW431" s="102"/>
      <c r="EX431" s="102"/>
      <c r="EY431" s="102"/>
      <c r="EZ431" s="102"/>
      <c r="FA431" s="102"/>
      <c r="FB431" s="102"/>
      <c r="FC431" s="102"/>
      <c r="FD431" s="102"/>
      <c r="FE431" s="102"/>
      <c r="FF431" s="102"/>
      <c r="FG431" s="102"/>
      <c r="FH431" s="102"/>
      <c r="FI431" s="102"/>
      <c r="FJ431" s="102"/>
      <c r="FK431" s="102"/>
      <c r="FL431" s="102"/>
      <c r="FM431" s="102"/>
      <c r="FN431" s="102"/>
      <c r="FO431" s="102"/>
      <c r="FP431" s="102"/>
      <c r="FQ431" s="102"/>
      <c r="FR431" s="102"/>
      <c r="FS431" s="102"/>
      <c r="FT431" s="102"/>
      <c r="FU431" s="102"/>
      <c r="FV431" s="102"/>
      <c r="FW431" s="102"/>
      <c r="FX431" s="102"/>
      <c r="FY431" s="102"/>
      <c r="FZ431" s="102"/>
      <c r="GA431" s="102"/>
      <c r="GB431" s="102"/>
      <c r="GC431" s="102"/>
      <c r="GD431" s="102"/>
      <c r="GE431" s="102"/>
      <c r="GF431" s="102"/>
      <c r="GG431" s="102"/>
      <c r="GH431" s="102"/>
      <c r="GI431" s="102"/>
      <c r="GJ431" s="102"/>
      <c r="GK431" s="102"/>
      <c r="GL431" s="102"/>
      <c r="GM431" s="102"/>
      <c r="GN431" s="102"/>
      <c r="GO431" s="102"/>
      <c r="GP431" s="102"/>
      <c r="GQ431" s="102"/>
      <c r="GR431" s="102"/>
      <c r="GS431" s="102"/>
      <c r="GT431" s="102"/>
      <c r="GU431" s="102"/>
      <c r="GV431" s="102"/>
      <c r="GW431" s="102"/>
      <c r="GX431" s="102"/>
      <c r="GY431" s="102"/>
      <c r="GZ431" s="102"/>
    </row>
    <row r="432" spans="1:208" ht="12.75" customHeight="1">
      <c r="A432" s="102"/>
      <c r="B432" s="20"/>
      <c r="C432" s="20"/>
      <c r="D432" s="20"/>
      <c r="E432" s="20"/>
      <c r="F432" s="20"/>
      <c r="G432" s="20"/>
      <c r="H432" s="20"/>
      <c r="I432" s="20"/>
      <c r="J432" s="20"/>
      <c r="K432" s="20"/>
      <c r="L432" s="20"/>
      <c r="M432" s="20"/>
      <c r="N432" s="20"/>
      <c r="O432" s="20"/>
      <c r="P432" s="20"/>
      <c r="Q432" s="20"/>
      <c r="R432" s="20"/>
      <c r="S432" s="20"/>
      <c r="T432" s="20"/>
      <c r="U432" s="20"/>
      <c r="V432" s="20"/>
      <c r="W432" s="20"/>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02"/>
      <c r="BA432" s="102"/>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02"/>
      <c r="DA432" s="102"/>
      <c r="DB432" s="102"/>
      <c r="DC432" s="102"/>
      <c r="DD432" s="102"/>
      <c r="DE432" s="102"/>
      <c r="DF432" s="102"/>
      <c r="DG432" s="102"/>
      <c r="DH432" s="102"/>
      <c r="DI432" s="102"/>
      <c r="DJ432" s="102"/>
      <c r="DK432" s="102"/>
      <c r="DL432" s="102"/>
      <c r="DM432" s="102"/>
      <c r="DN432" s="102"/>
      <c r="DO432" s="102"/>
      <c r="DP432" s="102"/>
      <c r="DQ432" s="102"/>
      <c r="DR432" s="102"/>
      <c r="DS432" s="102"/>
      <c r="DT432" s="102"/>
      <c r="DU432" s="102"/>
      <c r="DV432" s="102"/>
      <c r="DW432" s="102"/>
      <c r="DX432" s="102"/>
      <c r="DY432" s="102"/>
      <c r="DZ432" s="102"/>
      <c r="EA432" s="102"/>
      <c r="EB432" s="102"/>
      <c r="EC432" s="102"/>
      <c r="ED432" s="102"/>
      <c r="EE432" s="102"/>
      <c r="EF432" s="102"/>
      <c r="EG432" s="102"/>
      <c r="EH432" s="102"/>
      <c r="EI432" s="102"/>
      <c r="EJ432" s="102"/>
      <c r="EK432" s="102"/>
      <c r="EL432" s="102"/>
      <c r="EM432" s="102"/>
      <c r="EN432" s="102"/>
      <c r="EO432" s="102"/>
      <c r="EP432" s="102"/>
      <c r="EQ432" s="102"/>
      <c r="ER432" s="102"/>
      <c r="ES432" s="102"/>
      <c r="ET432" s="102"/>
      <c r="EU432" s="102"/>
      <c r="EV432" s="102"/>
      <c r="EW432" s="102"/>
      <c r="EX432" s="102"/>
      <c r="EY432" s="102"/>
      <c r="EZ432" s="102"/>
      <c r="FA432" s="102"/>
      <c r="FB432" s="102"/>
      <c r="FC432" s="102"/>
      <c r="FD432" s="102"/>
      <c r="FE432" s="102"/>
      <c r="FF432" s="102"/>
      <c r="FG432" s="102"/>
      <c r="FH432" s="102"/>
      <c r="FI432" s="102"/>
      <c r="FJ432" s="102"/>
      <c r="FK432" s="102"/>
      <c r="FL432" s="102"/>
      <c r="FM432" s="102"/>
      <c r="FN432" s="102"/>
      <c r="FO432" s="102"/>
      <c r="FP432" s="102"/>
      <c r="FQ432" s="102"/>
      <c r="FR432" s="102"/>
      <c r="FS432" s="102"/>
      <c r="FT432" s="102"/>
      <c r="FU432" s="102"/>
      <c r="FV432" s="102"/>
      <c r="FW432" s="102"/>
      <c r="FX432" s="102"/>
      <c r="FY432" s="102"/>
      <c r="FZ432" s="102"/>
      <c r="GA432" s="102"/>
      <c r="GB432" s="102"/>
      <c r="GC432" s="102"/>
      <c r="GD432" s="102"/>
      <c r="GE432" s="102"/>
      <c r="GF432" s="102"/>
      <c r="GG432" s="102"/>
      <c r="GH432" s="102"/>
      <c r="GI432" s="102"/>
      <c r="GJ432" s="102"/>
      <c r="GK432" s="102"/>
      <c r="GL432" s="102"/>
      <c r="GM432" s="102"/>
      <c r="GN432" s="102"/>
      <c r="GO432" s="102"/>
      <c r="GP432" s="102"/>
      <c r="GQ432" s="102"/>
      <c r="GR432" s="102"/>
      <c r="GS432" s="102"/>
      <c r="GT432" s="102"/>
      <c r="GU432" s="102"/>
      <c r="GV432" s="102"/>
      <c r="GW432" s="102"/>
      <c r="GX432" s="102"/>
      <c r="GY432" s="102"/>
      <c r="GZ432" s="102"/>
    </row>
    <row r="433" spans="1:208" ht="12.75" customHeight="1">
      <c r="A433" s="102"/>
      <c r="B433" s="20"/>
      <c r="C433" s="20"/>
      <c r="D433" s="20"/>
      <c r="E433" s="20"/>
      <c r="F433" s="20"/>
      <c r="G433" s="20"/>
      <c r="H433" s="20"/>
      <c r="I433" s="20"/>
      <c r="J433" s="20"/>
      <c r="K433" s="20"/>
      <c r="L433" s="20"/>
      <c r="M433" s="20"/>
      <c r="N433" s="20"/>
      <c r="O433" s="20"/>
      <c r="P433" s="20"/>
      <c r="Q433" s="20"/>
      <c r="R433" s="20"/>
      <c r="S433" s="20"/>
      <c r="T433" s="20"/>
      <c r="U433" s="20"/>
      <c r="V433" s="20"/>
      <c r="W433" s="20"/>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02"/>
      <c r="BA433" s="102"/>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02"/>
      <c r="DA433" s="102"/>
      <c r="DB433" s="102"/>
      <c r="DC433" s="102"/>
      <c r="DD433" s="102"/>
      <c r="DE433" s="102"/>
      <c r="DF433" s="102"/>
      <c r="DG433" s="102"/>
      <c r="DH433" s="102"/>
      <c r="DI433" s="102"/>
      <c r="DJ433" s="102"/>
      <c r="DK433" s="102"/>
      <c r="DL433" s="102"/>
      <c r="DM433" s="102"/>
      <c r="DN433" s="102"/>
      <c r="DO433" s="102"/>
      <c r="DP433" s="102"/>
      <c r="DQ433" s="102"/>
      <c r="DR433" s="102"/>
      <c r="DS433" s="102"/>
      <c r="DT433" s="102"/>
      <c r="DU433" s="102"/>
      <c r="DV433" s="102"/>
      <c r="DW433" s="102"/>
      <c r="DX433" s="102"/>
      <c r="DY433" s="102"/>
      <c r="DZ433" s="102"/>
      <c r="EA433" s="102"/>
      <c r="EB433" s="102"/>
      <c r="EC433" s="102"/>
      <c r="ED433" s="102"/>
      <c r="EE433" s="102"/>
      <c r="EF433" s="102"/>
      <c r="EG433" s="102"/>
      <c r="EH433" s="102"/>
      <c r="EI433" s="102"/>
      <c r="EJ433" s="102"/>
      <c r="EK433" s="102"/>
      <c r="EL433" s="102"/>
      <c r="EM433" s="102"/>
      <c r="EN433" s="102"/>
      <c r="EO433" s="102"/>
      <c r="EP433" s="102"/>
      <c r="EQ433" s="102"/>
      <c r="ER433" s="102"/>
      <c r="ES433" s="102"/>
      <c r="ET433" s="102"/>
      <c r="EU433" s="102"/>
      <c r="EV433" s="102"/>
      <c r="EW433" s="102"/>
      <c r="EX433" s="102"/>
      <c r="EY433" s="102"/>
      <c r="EZ433" s="102"/>
      <c r="FA433" s="102"/>
      <c r="FB433" s="102"/>
      <c r="FC433" s="102"/>
      <c r="FD433" s="102"/>
      <c r="FE433" s="102"/>
      <c r="FF433" s="102"/>
      <c r="FG433" s="102"/>
      <c r="FH433" s="102"/>
      <c r="FI433" s="102"/>
      <c r="FJ433" s="102"/>
      <c r="FK433" s="102"/>
      <c r="FL433" s="102"/>
      <c r="FM433" s="102"/>
      <c r="FN433" s="102"/>
      <c r="FO433" s="102"/>
      <c r="FP433" s="102"/>
      <c r="FQ433" s="102"/>
      <c r="FR433" s="102"/>
      <c r="FS433" s="102"/>
      <c r="FT433" s="102"/>
      <c r="FU433" s="102"/>
      <c r="FV433" s="102"/>
      <c r="FW433" s="102"/>
      <c r="FX433" s="102"/>
      <c r="FY433" s="102"/>
      <c r="FZ433" s="102"/>
      <c r="GA433" s="102"/>
      <c r="GB433" s="102"/>
      <c r="GC433" s="102"/>
      <c r="GD433" s="102"/>
      <c r="GE433" s="102"/>
      <c r="GF433" s="102"/>
      <c r="GG433" s="102"/>
      <c r="GH433" s="102"/>
      <c r="GI433" s="102"/>
      <c r="GJ433" s="102"/>
      <c r="GK433" s="102"/>
      <c r="GL433" s="102"/>
      <c r="GM433" s="102"/>
      <c r="GN433" s="102"/>
      <c r="GO433" s="102"/>
      <c r="GP433" s="102"/>
      <c r="GQ433" s="102"/>
      <c r="GR433" s="102"/>
      <c r="GS433" s="102"/>
      <c r="GT433" s="102"/>
      <c r="GU433" s="102"/>
      <c r="GV433" s="102"/>
      <c r="GW433" s="102"/>
      <c r="GX433" s="102"/>
      <c r="GY433" s="102"/>
      <c r="GZ433" s="102"/>
    </row>
    <row r="434" spans="1:208" ht="12.75" customHeight="1">
      <c r="A434" s="102"/>
      <c r="B434" s="20"/>
      <c r="C434" s="20"/>
      <c r="D434" s="20"/>
      <c r="E434" s="20"/>
      <c r="F434" s="20"/>
      <c r="G434" s="20"/>
      <c r="H434" s="20"/>
      <c r="I434" s="20"/>
      <c r="J434" s="20"/>
      <c r="K434" s="20"/>
      <c r="L434" s="20"/>
      <c r="M434" s="20"/>
      <c r="N434" s="20"/>
      <c r="O434" s="20"/>
      <c r="P434" s="20"/>
      <c r="Q434" s="20"/>
      <c r="R434" s="20"/>
      <c r="S434" s="20"/>
      <c r="T434" s="20"/>
      <c r="U434" s="20"/>
      <c r="V434" s="20"/>
      <c r="W434" s="20"/>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02"/>
      <c r="BA434" s="102"/>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02"/>
      <c r="DA434" s="102"/>
      <c r="DB434" s="102"/>
      <c r="DC434" s="102"/>
      <c r="DD434" s="102"/>
      <c r="DE434" s="102"/>
      <c r="DF434" s="102"/>
      <c r="DG434" s="102"/>
      <c r="DH434" s="102"/>
      <c r="DI434" s="102"/>
      <c r="DJ434" s="102"/>
      <c r="DK434" s="102"/>
      <c r="DL434" s="102"/>
      <c r="DM434" s="102"/>
      <c r="DN434" s="102"/>
      <c r="DO434" s="102"/>
      <c r="DP434" s="102"/>
      <c r="DQ434" s="102"/>
      <c r="DR434" s="102"/>
      <c r="DS434" s="102"/>
      <c r="DT434" s="102"/>
      <c r="DU434" s="102"/>
      <c r="DV434" s="102"/>
      <c r="DW434" s="102"/>
      <c r="DX434" s="102"/>
      <c r="DY434" s="102"/>
      <c r="DZ434" s="102"/>
      <c r="EA434" s="102"/>
      <c r="EB434" s="102"/>
      <c r="EC434" s="102"/>
      <c r="ED434" s="102"/>
      <c r="EE434" s="102"/>
      <c r="EF434" s="102"/>
      <c r="EG434" s="102"/>
      <c r="EH434" s="102"/>
      <c r="EI434" s="102"/>
      <c r="EJ434" s="102"/>
      <c r="EK434" s="102"/>
      <c r="EL434" s="102"/>
      <c r="EM434" s="102"/>
      <c r="EN434" s="102"/>
      <c r="EO434" s="102"/>
      <c r="EP434" s="102"/>
      <c r="EQ434" s="102"/>
      <c r="ER434" s="102"/>
      <c r="ES434" s="102"/>
      <c r="ET434" s="102"/>
      <c r="EU434" s="102"/>
      <c r="EV434" s="102"/>
      <c r="EW434" s="102"/>
      <c r="EX434" s="102"/>
      <c r="EY434" s="102"/>
      <c r="EZ434" s="102"/>
      <c r="FA434" s="102"/>
      <c r="FB434" s="102"/>
      <c r="FC434" s="102"/>
      <c r="FD434" s="102"/>
      <c r="FE434" s="102"/>
      <c r="FF434" s="102"/>
      <c r="FG434" s="102"/>
      <c r="FH434" s="102"/>
      <c r="FI434" s="102"/>
      <c r="FJ434" s="102"/>
      <c r="FK434" s="102"/>
      <c r="FL434" s="102"/>
      <c r="FM434" s="102"/>
      <c r="FN434" s="102"/>
      <c r="FO434" s="102"/>
      <c r="FP434" s="102"/>
      <c r="FQ434" s="102"/>
      <c r="FR434" s="102"/>
      <c r="FS434" s="102"/>
      <c r="FT434" s="102"/>
      <c r="FU434" s="102"/>
      <c r="FV434" s="102"/>
      <c r="FW434" s="102"/>
      <c r="FX434" s="102"/>
      <c r="FY434" s="102"/>
      <c r="FZ434" s="102"/>
      <c r="GA434" s="102"/>
      <c r="GB434" s="102"/>
      <c r="GC434" s="102"/>
      <c r="GD434" s="102"/>
      <c r="GE434" s="102"/>
      <c r="GF434" s="102"/>
      <c r="GG434" s="102"/>
      <c r="GH434" s="102"/>
      <c r="GI434" s="102"/>
      <c r="GJ434" s="102"/>
      <c r="GK434" s="102"/>
      <c r="GL434" s="102"/>
      <c r="GM434" s="102"/>
      <c r="GN434" s="102"/>
      <c r="GO434" s="102"/>
      <c r="GP434" s="102"/>
      <c r="GQ434" s="102"/>
      <c r="GR434" s="102"/>
      <c r="GS434" s="102"/>
      <c r="GT434" s="102"/>
      <c r="GU434" s="102"/>
      <c r="GV434" s="102"/>
      <c r="GW434" s="102"/>
      <c r="GX434" s="102"/>
      <c r="GY434" s="102"/>
      <c r="GZ434" s="102"/>
    </row>
    <row r="435" spans="1:208" ht="12.75" customHeight="1">
      <c r="A435" s="102"/>
      <c r="B435" s="20"/>
      <c r="C435" s="20"/>
      <c r="D435" s="20"/>
      <c r="E435" s="20"/>
      <c r="F435" s="20"/>
      <c r="G435" s="20"/>
      <c r="H435" s="20"/>
      <c r="I435" s="20"/>
      <c r="J435" s="20"/>
      <c r="K435" s="20"/>
      <c r="L435" s="20"/>
      <c r="M435" s="20"/>
      <c r="N435" s="20"/>
      <c r="O435" s="20"/>
      <c r="P435" s="20"/>
      <c r="Q435" s="20"/>
      <c r="R435" s="20"/>
      <c r="S435" s="20"/>
      <c r="T435" s="20"/>
      <c r="U435" s="20"/>
      <c r="V435" s="20"/>
      <c r="W435" s="20"/>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02"/>
      <c r="BA435" s="102"/>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02"/>
      <c r="DA435" s="102"/>
      <c r="DB435" s="102"/>
      <c r="DC435" s="102"/>
      <c r="DD435" s="102"/>
      <c r="DE435" s="102"/>
      <c r="DF435" s="102"/>
      <c r="DG435" s="102"/>
      <c r="DH435" s="102"/>
      <c r="DI435" s="102"/>
      <c r="DJ435" s="102"/>
      <c r="DK435" s="102"/>
      <c r="DL435" s="102"/>
      <c r="DM435" s="102"/>
      <c r="DN435" s="102"/>
      <c r="DO435" s="102"/>
      <c r="DP435" s="102"/>
      <c r="DQ435" s="102"/>
      <c r="DR435" s="102"/>
      <c r="DS435" s="102"/>
      <c r="DT435" s="102"/>
      <c r="DU435" s="102"/>
      <c r="DV435" s="102"/>
      <c r="DW435" s="102"/>
      <c r="DX435" s="102"/>
      <c r="DY435" s="102"/>
      <c r="DZ435" s="102"/>
      <c r="EA435" s="102"/>
      <c r="EB435" s="102"/>
      <c r="EC435" s="102"/>
      <c r="ED435" s="102"/>
      <c r="EE435" s="102"/>
      <c r="EF435" s="102"/>
      <c r="EG435" s="102"/>
      <c r="EH435" s="102"/>
      <c r="EI435" s="102"/>
      <c r="EJ435" s="102"/>
      <c r="EK435" s="102"/>
      <c r="EL435" s="102"/>
      <c r="EM435" s="102"/>
      <c r="EN435" s="102"/>
      <c r="EO435" s="102"/>
      <c r="EP435" s="102"/>
      <c r="EQ435" s="102"/>
      <c r="ER435" s="102"/>
      <c r="ES435" s="102"/>
      <c r="ET435" s="102"/>
      <c r="EU435" s="102"/>
      <c r="EV435" s="102"/>
      <c r="EW435" s="102"/>
      <c r="EX435" s="102"/>
      <c r="EY435" s="102"/>
      <c r="EZ435" s="102"/>
      <c r="FA435" s="102"/>
      <c r="FB435" s="102"/>
      <c r="FC435" s="102"/>
      <c r="FD435" s="102"/>
      <c r="FE435" s="102"/>
      <c r="FF435" s="102"/>
      <c r="FG435" s="102"/>
      <c r="FH435" s="102"/>
      <c r="FI435" s="102"/>
      <c r="FJ435" s="102"/>
      <c r="FK435" s="102"/>
      <c r="FL435" s="102"/>
      <c r="FM435" s="102"/>
      <c r="FN435" s="102"/>
      <c r="FO435" s="102"/>
      <c r="FP435" s="102"/>
      <c r="FQ435" s="102"/>
      <c r="FR435" s="102"/>
      <c r="FS435" s="102"/>
      <c r="FT435" s="102"/>
      <c r="FU435" s="102"/>
      <c r="FV435" s="102"/>
      <c r="FW435" s="102"/>
      <c r="FX435" s="102"/>
      <c r="FY435" s="102"/>
      <c r="FZ435" s="102"/>
      <c r="GA435" s="102"/>
      <c r="GB435" s="102"/>
      <c r="GC435" s="102"/>
      <c r="GD435" s="102"/>
      <c r="GE435" s="102"/>
      <c r="GF435" s="102"/>
      <c r="GG435" s="102"/>
      <c r="GH435" s="102"/>
      <c r="GI435" s="102"/>
      <c r="GJ435" s="102"/>
      <c r="GK435" s="102"/>
      <c r="GL435" s="102"/>
      <c r="GM435" s="102"/>
      <c r="GN435" s="102"/>
      <c r="GO435" s="102"/>
      <c r="GP435" s="102"/>
      <c r="GQ435" s="102"/>
      <c r="GR435" s="102"/>
      <c r="GS435" s="102"/>
      <c r="GT435" s="102"/>
      <c r="GU435" s="102"/>
      <c r="GV435" s="102"/>
      <c r="GW435" s="102"/>
      <c r="GX435" s="102"/>
      <c r="GY435" s="102"/>
      <c r="GZ435" s="102"/>
    </row>
    <row r="436" spans="1:208" ht="12.75" customHeight="1">
      <c r="A436" s="102"/>
      <c r="B436" s="20"/>
      <c r="C436" s="20"/>
      <c r="D436" s="20"/>
      <c r="E436" s="20"/>
      <c r="F436" s="20"/>
      <c r="G436" s="20"/>
      <c r="H436" s="20"/>
      <c r="I436" s="20"/>
      <c r="J436" s="20"/>
      <c r="K436" s="20"/>
      <c r="L436" s="20"/>
      <c r="M436" s="20"/>
      <c r="N436" s="20"/>
      <c r="O436" s="20"/>
      <c r="P436" s="20"/>
      <c r="Q436" s="20"/>
      <c r="R436" s="20"/>
      <c r="S436" s="20"/>
      <c r="T436" s="20"/>
      <c r="U436" s="20"/>
      <c r="V436" s="20"/>
      <c r="W436" s="20"/>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02"/>
      <c r="BA436" s="102"/>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02"/>
      <c r="DA436" s="102"/>
      <c r="DB436" s="102"/>
      <c r="DC436" s="102"/>
      <c r="DD436" s="102"/>
      <c r="DE436" s="102"/>
      <c r="DF436" s="102"/>
      <c r="DG436" s="102"/>
      <c r="DH436" s="102"/>
      <c r="DI436" s="102"/>
      <c r="DJ436" s="102"/>
      <c r="DK436" s="102"/>
      <c r="DL436" s="102"/>
      <c r="DM436" s="102"/>
      <c r="DN436" s="102"/>
      <c r="DO436" s="102"/>
      <c r="DP436" s="102"/>
      <c r="DQ436" s="102"/>
      <c r="DR436" s="102"/>
      <c r="DS436" s="102"/>
      <c r="DT436" s="102"/>
      <c r="DU436" s="102"/>
      <c r="DV436" s="102"/>
      <c r="DW436" s="102"/>
      <c r="DX436" s="102"/>
      <c r="DY436" s="102"/>
      <c r="DZ436" s="102"/>
      <c r="EA436" s="102"/>
      <c r="EB436" s="102"/>
      <c r="EC436" s="102"/>
      <c r="ED436" s="102"/>
      <c r="EE436" s="102"/>
      <c r="EF436" s="102"/>
      <c r="EG436" s="102"/>
      <c r="EH436" s="102"/>
      <c r="EI436" s="102"/>
      <c r="EJ436" s="102"/>
      <c r="EK436" s="102"/>
      <c r="EL436" s="102"/>
      <c r="EM436" s="102"/>
      <c r="EN436" s="102"/>
      <c r="EO436" s="102"/>
      <c r="EP436" s="102"/>
      <c r="EQ436" s="102"/>
      <c r="ER436" s="102"/>
      <c r="ES436" s="102"/>
      <c r="ET436" s="102"/>
      <c r="EU436" s="102"/>
      <c r="EV436" s="102"/>
      <c r="EW436" s="102"/>
      <c r="EX436" s="102"/>
      <c r="EY436" s="102"/>
      <c r="EZ436" s="102"/>
      <c r="FA436" s="102"/>
      <c r="FB436" s="102"/>
      <c r="FC436" s="102"/>
      <c r="FD436" s="102"/>
      <c r="FE436" s="102"/>
      <c r="FF436" s="102"/>
      <c r="FG436" s="102"/>
      <c r="FH436" s="102"/>
      <c r="FI436" s="102"/>
      <c r="FJ436" s="102"/>
      <c r="FK436" s="102"/>
      <c r="FL436" s="102"/>
      <c r="FM436" s="102"/>
      <c r="FN436" s="102"/>
      <c r="FO436" s="102"/>
      <c r="FP436" s="102"/>
      <c r="FQ436" s="102"/>
      <c r="FR436" s="102"/>
      <c r="FS436" s="102"/>
      <c r="FT436" s="102"/>
      <c r="FU436" s="102"/>
      <c r="FV436" s="102"/>
      <c r="FW436" s="102"/>
      <c r="FX436" s="102"/>
      <c r="FY436" s="102"/>
      <c r="FZ436" s="102"/>
      <c r="GA436" s="102"/>
      <c r="GB436" s="102"/>
      <c r="GC436" s="102"/>
      <c r="GD436" s="102"/>
      <c r="GE436" s="102"/>
      <c r="GF436" s="102"/>
      <c r="GG436" s="102"/>
      <c r="GH436" s="102"/>
      <c r="GI436" s="102"/>
      <c r="GJ436" s="102"/>
      <c r="GK436" s="102"/>
      <c r="GL436" s="102"/>
      <c r="GM436" s="102"/>
      <c r="GN436" s="102"/>
      <c r="GO436" s="102"/>
      <c r="GP436" s="102"/>
      <c r="GQ436" s="102"/>
      <c r="GR436" s="102"/>
      <c r="GS436" s="102"/>
      <c r="GT436" s="102"/>
      <c r="GU436" s="102"/>
      <c r="GV436" s="102"/>
      <c r="GW436" s="102"/>
      <c r="GX436" s="102"/>
      <c r="GY436" s="102"/>
      <c r="GZ436" s="102"/>
    </row>
    <row r="437" spans="1:208" ht="12.75" customHeight="1">
      <c r="A437" s="102"/>
      <c r="B437" s="20"/>
      <c r="C437" s="20"/>
      <c r="D437" s="20"/>
      <c r="E437" s="20"/>
      <c r="F437" s="20"/>
      <c r="G437" s="20"/>
      <c r="H437" s="20"/>
      <c r="I437" s="20"/>
      <c r="J437" s="20"/>
      <c r="K437" s="20"/>
      <c r="L437" s="20"/>
      <c r="M437" s="20"/>
      <c r="N437" s="20"/>
      <c r="O437" s="20"/>
      <c r="P437" s="20"/>
      <c r="Q437" s="20"/>
      <c r="R437" s="20"/>
      <c r="S437" s="20"/>
      <c r="T437" s="20"/>
      <c r="U437" s="20"/>
      <c r="V437" s="20"/>
      <c r="W437" s="20"/>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02"/>
      <c r="BA437" s="102"/>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02"/>
      <c r="DA437" s="102"/>
      <c r="DB437" s="102"/>
      <c r="DC437" s="102"/>
      <c r="DD437" s="102"/>
      <c r="DE437" s="102"/>
      <c r="DF437" s="102"/>
      <c r="DG437" s="102"/>
      <c r="DH437" s="102"/>
      <c r="DI437" s="102"/>
      <c r="DJ437" s="102"/>
      <c r="DK437" s="102"/>
      <c r="DL437" s="102"/>
      <c r="DM437" s="102"/>
      <c r="DN437" s="102"/>
      <c r="DO437" s="102"/>
      <c r="DP437" s="102"/>
      <c r="DQ437" s="102"/>
      <c r="DR437" s="102"/>
      <c r="DS437" s="102"/>
      <c r="DT437" s="102"/>
      <c r="DU437" s="102"/>
      <c r="DV437" s="102"/>
      <c r="DW437" s="102"/>
      <c r="DX437" s="102"/>
      <c r="DY437" s="102"/>
      <c r="DZ437" s="102"/>
      <c r="EA437" s="102"/>
      <c r="EB437" s="102"/>
      <c r="EC437" s="102"/>
      <c r="ED437" s="102"/>
      <c r="EE437" s="102"/>
      <c r="EF437" s="102"/>
      <c r="EG437" s="102"/>
      <c r="EH437" s="102"/>
      <c r="EI437" s="102"/>
      <c r="EJ437" s="102"/>
      <c r="EK437" s="102"/>
      <c r="EL437" s="102"/>
      <c r="EM437" s="102"/>
      <c r="EN437" s="102"/>
      <c r="EO437" s="102"/>
      <c r="EP437" s="102"/>
      <c r="EQ437" s="102"/>
      <c r="ER437" s="102"/>
      <c r="ES437" s="102"/>
      <c r="ET437" s="102"/>
      <c r="EU437" s="102"/>
      <c r="EV437" s="102"/>
      <c r="EW437" s="102"/>
      <c r="EX437" s="102"/>
      <c r="EY437" s="102"/>
      <c r="EZ437" s="102"/>
      <c r="FA437" s="102"/>
      <c r="FB437" s="102"/>
      <c r="FC437" s="102"/>
      <c r="FD437" s="102"/>
      <c r="FE437" s="102"/>
      <c r="FF437" s="102"/>
      <c r="FG437" s="102"/>
      <c r="FH437" s="102"/>
      <c r="FI437" s="102"/>
      <c r="FJ437" s="102"/>
      <c r="FK437" s="102"/>
      <c r="FL437" s="102"/>
      <c r="FM437" s="102"/>
      <c r="FN437" s="102"/>
      <c r="FO437" s="102"/>
      <c r="FP437" s="102"/>
      <c r="FQ437" s="102"/>
      <c r="FR437" s="102"/>
      <c r="FS437" s="102"/>
      <c r="FT437" s="102"/>
      <c r="FU437" s="102"/>
      <c r="FV437" s="102"/>
      <c r="FW437" s="102"/>
      <c r="FX437" s="102"/>
      <c r="FY437" s="102"/>
      <c r="FZ437" s="102"/>
      <c r="GA437" s="102"/>
      <c r="GB437" s="102"/>
      <c r="GC437" s="102"/>
      <c r="GD437" s="102"/>
      <c r="GE437" s="102"/>
      <c r="GF437" s="102"/>
      <c r="GG437" s="102"/>
      <c r="GH437" s="102"/>
      <c r="GI437" s="102"/>
      <c r="GJ437" s="102"/>
      <c r="GK437" s="102"/>
      <c r="GL437" s="102"/>
      <c r="GM437" s="102"/>
      <c r="GN437" s="102"/>
      <c r="GO437" s="102"/>
      <c r="GP437" s="102"/>
      <c r="GQ437" s="102"/>
      <c r="GR437" s="102"/>
      <c r="GS437" s="102"/>
      <c r="GT437" s="102"/>
      <c r="GU437" s="102"/>
      <c r="GV437" s="102"/>
      <c r="GW437" s="102"/>
      <c r="GX437" s="102"/>
      <c r="GY437" s="102"/>
      <c r="GZ437" s="102"/>
    </row>
    <row r="438" spans="1:208" ht="12.75" customHeight="1">
      <c r="A438" s="102"/>
      <c r="B438" s="20"/>
      <c r="C438" s="20"/>
      <c r="D438" s="20"/>
      <c r="E438" s="20"/>
      <c r="F438" s="20"/>
      <c r="G438" s="20"/>
      <c r="H438" s="20"/>
      <c r="I438" s="20"/>
      <c r="J438" s="20"/>
      <c r="K438" s="20"/>
      <c r="L438" s="20"/>
      <c r="M438" s="20"/>
      <c r="N438" s="20"/>
      <c r="O438" s="20"/>
      <c r="P438" s="20"/>
      <c r="Q438" s="20"/>
      <c r="R438" s="20"/>
      <c r="S438" s="20"/>
      <c r="T438" s="20"/>
      <c r="U438" s="20"/>
      <c r="V438" s="20"/>
      <c r="W438" s="20"/>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02"/>
      <c r="BA438" s="102"/>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02"/>
      <c r="DA438" s="102"/>
      <c r="DB438" s="102"/>
      <c r="DC438" s="102"/>
      <c r="DD438" s="102"/>
      <c r="DE438" s="102"/>
      <c r="DF438" s="102"/>
      <c r="DG438" s="102"/>
      <c r="DH438" s="102"/>
      <c r="DI438" s="102"/>
      <c r="DJ438" s="102"/>
      <c r="DK438" s="102"/>
      <c r="DL438" s="102"/>
      <c r="DM438" s="102"/>
      <c r="DN438" s="102"/>
      <c r="DO438" s="102"/>
      <c r="DP438" s="102"/>
      <c r="DQ438" s="102"/>
      <c r="DR438" s="102"/>
      <c r="DS438" s="102"/>
      <c r="DT438" s="102"/>
      <c r="DU438" s="102"/>
      <c r="DV438" s="102"/>
      <c r="DW438" s="102"/>
      <c r="DX438" s="102"/>
      <c r="DY438" s="102"/>
      <c r="DZ438" s="102"/>
      <c r="EA438" s="102"/>
      <c r="EB438" s="102"/>
      <c r="EC438" s="102"/>
      <c r="ED438" s="102"/>
      <c r="EE438" s="102"/>
      <c r="EF438" s="102"/>
      <c r="EG438" s="102"/>
      <c r="EH438" s="102"/>
      <c r="EI438" s="102"/>
      <c r="EJ438" s="102"/>
      <c r="EK438" s="102"/>
      <c r="EL438" s="102"/>
      <c r="EM438" s="102"/>
      <c r="EN438" s="102"/>
      <c r="EO438" s="102"/>
      <c r="EP438" s="102"/>
      <c r="EQ438" s="102"/>
      <c r="ER438" s="102"/>
      <c r="ES438" s="102"/>
      <c r="ET438" s="102"/>
      <c r="EU438" s="102"/>
      <c r="EV438" s="102"/>
      <c r="EW438" s="102"/>
      <c r="EX438" s="102"/>
      <c r="EY438" s="102"/>
      <c r="EZ438" s="102"/>
      <c r="FA438" s="102"/>
      <c r="FB438" s="102"/>
      <c r="FC438" s="102"/>
      <c r="FD438" s="102"/>
      <c r="FE438" s="102"/>
      <c r="FF438" s="102"/>
      <c r="FG438" s="102"/>
      <c r="FH438" s="102"/>
      <c r="FI438" s="102"/>
      <c r="FJ438" s="102"/>
      <c r="FK438" s="102"/>
      <c r="FL438" s="102"/>
      <c r="FM438" s="102"/>
      <c r="FN438" s="102"/>
      <c r="FO438" s="102"/>
      <c r="FP438" s="102"/>
      <c r="FQ438" s="102"/>
      <c r="FR438" s="102"/>
      <c r="FS438" s="102"/>
      <c r="FT438" s="102"/>
      <c r="FU438" s="102"/>
      <c r="FV438" s="102"/>
      <c r="FW438" s="102"/>
      <c r="FX438" s="102"/>
      <c r="FY438" s="102"/>
      <c r="FZ438" s="102"/>
      <c r="GA438" s="102"/>
      <c r="GB438" s="102"/>
      <c r="GC438" s="102"/>
      <c r="GD438" s="102"/>
      <c r="GE438" s="102"/>
      <c r="GF438" s="102"/>
      <c r="GG438" s="102"/>
      <c r="GH438" s="102"/>
      <c r="GI438" s="102"/>
      <c r="GJ438" s="102"/>
      <c r="GK438" s="102"/>
      <c r="GL438" s="102"/>
      <c r="GM438" s="102"/>
      <c r="GN438" s="102"/>
      <c r="GO438" s="102"/>
      <c r="GP438" s="102"/>
      <c r="GQ438" s="102"/>
      <c r="GR438" s="102"/>
      <c r="GS438" s="102"/>
      <c r="GT438" s="102"/>
      <c r="GU438" s="102"/>
      <c r="GV438" s="102"/>
      <c r="GW438" s="102"/>
      <c r="GX438" s="102"/>
      <c r="GY438" s="102"/>
      <c r="GZ438" s="102"/>
    </row>
    <row r="439" spans="1:208" ht="12.75" customHeight="1">
      <c r="A439" s="102"/>
      <c r="B439" s="20"/>
      <c r="C439" s="20"/>
      <c r="D439" s="20"/>
      <c r="E439" s="20"/>
      <c r="F439" s="20"/>
      <c r="G439" s="20"/>
      <c r="H439" s="20"/>
      <c r="I439" s="20"/>
      <c r="J439" s="20"/>
      <c r="K439" s="20"/>
      <c r="L439" s="20"/>
      <c r="M439" s="20"/>
      <c r="N439" s="20"/>
      <c r="O439" s="20"/>
      <c r="P439" s="20"/>
      <c r="Q439" s="20"/>
      <c r="R439" s="20"/>
      <c r="S439" s="20"/>
      <c r="T439" s="20"/>
      <c r="U439" s="20"/>
      <c r="V439" s="20"/>
      <c r="W439" s="20"/>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02"/>
      <c r="BA439" s="102"/>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02"/>
      <c r="DA439" s="102"/>
      <c r="DB439" s="102"/>
      <c r="DC439" s="102"/>
      <c r="DD439" s="102"/>
      <c r="DE439" s="102"/>
      <c r="DF439" s="102"/>
      <c r="DG439" s="102"/>
      <c r="DH439" s="102"/>
      <c r="DI439" s="102"/>
      <c r="DJ439" s="102"/>
      <c r="DK439" s="102"/>
      <c r="DL439" s="102"/>
      <c r="DM439" s="102"/>
      <c r="DN439" s="102"/>
      <c r="DO439" s="102"/>
      <c r="DP439" s="102"/>
      <c r="DQ439" s="102"/>
      <c r="DR439" s="102"/>
      <c r="DS439" s="102"/>
      <c r="DT439" s="102"/>
      <c r="DU439" s="102"/>
      <c r="DV439" s="102"/>
      <c r="DW439" s="102"/>
      <c r="DX439" s="102"/>
      <c r="DY439" s="102"/>
      <c r="DZ439" s="102"/>
      <c r="EA439" s="102"/>
      <c r="EB439" s="102"/>
      <c r="EC439" s="102"/>
      <c r="ED439" s="102"/>
      <c r="EE439" s="102"/>
      <c r="EF439" s="102"/>
      <c r="EG439" s="102"/>
      <c r="EH439" s="102"/>
      <c r="EI439" s="102"/>
      <c r="EJ439" s="102"/>
      <c r="EK439" s="102"/>
      <c r="EL439" s="102"/>
      <c r="EM439" s="102"/>
      <c r="EN439" s="102"/>
      <c r="EO439" s="102"/>
      <c r="EP439" s="102"/>
      <c r="EQ439" s="102"/>
      <c r="ER439" s="102"/>
      <c r="ES439" s="102"/>
      <c r="ET439" s="102"/>
      <c r="EU439" s="102"/>
      <c r="EV439" s="102"/>
      <c r="EW439" s="102"/>
      <c r="EX439" s="102"/>
      <c r="EY439" s="102"/>
      <c r="EZ439" s="102"/>
      <c r="FA439" s="102"/>
      <c r="FB439" s="102"/>
      <c r="FC439" s="102"/>
      <c r="FD439" s="102"/>
      <c r="FE439" s="102"/>
      <c r="FF439" s="102"/>
      <c r="FG439" s="102"/>
      <c r="FH439" s="102"/>
      <c r="FI439" s="102"/>
      <c r="FJ439" s="102"/>
      <c r="FK439" s="102"/>
      <c r="FL439" s="102"/>
      <c r="FM439" s="102"/>
      <c r="FN439" s="102"/>
      <c r="FO439" s="102"/>
      <c r="FP439" s="102"/>
      <c r="FQ439" s="102"/>
      <c r="FR439" s="102"/>
      <c r="FS439" s="102"/>
      <c r="FT439" s="102"/>
      <c r="FU439" s="102"/>
      <c r="FV439" s="102"/>
      <c r="FW439" s="102"/>
      <c r="FX439" s="102"/>
      <c r="FY439" s="102"/>
      <c r="FZ439" s="102"/>
      <c r="GA439" s="102"/>
      <c r="GB439" s="102"/>
      <c r="GC439" s="102"/>
      <c r="GD439" s="102"/>
      <c r="GE439" s="102"/>
      <c r="GF439" s="102"/>
      <c r="GG439" s="102"/>
      <c r="GH439" s="102"/>
      <c r="GI439" s="102"/>
      <c r="GJ439" s="102"/>
      <c r="GK439" s="102"/>
      <c r="GL439" s="102"/>
      <c r="GM439" s="102"/>
      <c r="GN439" s="102"/>
      <c r="GO439" s="102"/>
      <c r="GP439" s="102"/>
      <c r="GQ439" s="102"/>
      <c r="GR439" s="102"/>
      <c r="GS439" s="102"/>
      <c r="GT439" s="102"/>
      <c r="GU439" s="102"/>
      <c r="GV439" s="102"/>
      <c r="GW439" s="102"/>
      <c r="GX439" s="102"/>
      <c r="GY439" s="102"/>
      <c r="GZ439" s="102"/>
    </row>
    <row r="440" spans="1:208" ht="12.75" customHeight="1">
      <c r="A440" s="102"/>
      <c r="B440" s="20"/>
      <c r="C440" s="20"/>
      <c r="D440" s="20"/>
      <c r="E440" s="20"/>
      <c r="F440" s="20"/>
      <c r="G440" s="20"/>
      <c r="H440" s="20"/>
      <c r="I440" s="20"/>
      <c r="J440" s="20"/>
      <c r="K440" s="20"/>
      <c r="L440" s="20"/>
      <c r="M440" s="20"/>
      <c r="N440" s="20"/>
      <c r="O440" s="20"/>
      <c r="P440" s="20"/>
      <c r="Q440" s="20"/>
      <c r="R440" s="20"/>
      <c r="S440" s="20"/>
      <c r="T440" s="20"/>
      <c r="U440" s="20"/>
      <c r="V440" s="20"/>
      <c r="W440" s="20"/>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02"/>
      <c r="BA440" s="102"/>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02"/>
      <c r="DA440" s="102"/>
      <c r="DB440" s="102"/>
      <c r="DC440" s="102"/>
      <c r="DD440" s="102"/>
      <c r="DE440" s="102"/>
      <c r="DF440" s="102"/>
      <c r="DG440" s="102"/>
      <c r="DH440" s="102"/>
      <c r="DI440" s="102"/>
      <c r="DJ440" s="102"/>
      <c r="DK440" s="102"/>
      <c r="DL440" s="102"/>
      <c r="DM440" s="102"/>
      <c r="DN440" s="102"/>
      <c r="DO440" s="102"/>
      <c r="DP440" s="102"/>
      <c r="DQ440" s="102"/>
      <c r="DR440" s="102"/>
      <c r="DS440" s="102"/>
      <c r="DT440" s="102"/>
      <c r="DU440" s="102"/>
      <c r="DV440" s="102"/>
      <c r="DW440" s="102"/>
      <c r="DX440" s="102"/>
      <c r="DY440" s="102"/>
      <c r="DZ440" s="102"/>
      <c r="EA440" s="102"/>
      <c r="EB440" s="102"/>
      <c r="EC440" s="102"/>
      <c r="ED440" s="102"/>
      <c r="EE440" s="102"/>
      <c r="EF440" s="102"/>
      <c r="EG440" s="102"/>
      <c r="EH440" s="102"/>
      <c r="EI440" s="102"/>
      <c r="EJ440" s="102"/>
      <c r="EK440" s="102"/>
      <c r="EL440" s="102"/>
      <c r="EM440" s="102"/>
      <c r="EN440" s="102"/>
      <c r="EO440" s="102"/>
      <c r="EP440" s="102"/>
      <c r="EQ440" s="102"/>
      <c r="ER440" s="102"/>
      <c r="ES440" s="102"/>
      <c r="ET440" s="102"/>
      <c r="EU440" s="102"/>
      <c r="EV440" s="102"/>
      <c r="EW440" s="102"/>
      <c r="EX440" s="102"/>
      <c r="EY440" s="102"/>
      <c r="EZ440" s="102"/>
      <c r="FA440" s="102"/>
      <c r="FB440" s="102"/>
      <c r="FC440" s="102"/>
      <c r="FD440" s="102"/>
      <c r="FE440" s="102"/>
      <c r="FF440" s="102"/>
      <c r="FG440" s="102"/>
      <c r="FH440" s="102"/>
      <c r="FI440" s="102"/>
      <c r="FJ440" s="102"/>
      <c r="FK440" s="102"/>
      <c r="FL440" s="102"/>
      <c r="FM440" s="102"/>
      <c r="FN440" s="102"/>
      <c r="FO440" s="102"/>
      <c r="FP440" s="102"/>
      <c r="FQ440" s="102"/>
      <c r="FR440" s="102"/>
      <c r="FS440" s="102"/>
      <c r="FT440" s="102"/>
      <c r="FU440" s="102"/>
      <c r="FV440" s="102"/>
      <c r="FW440" s="102"/>
      <c r="FX440" s="102"/>
      <c r="FY440" s="102"/>
      <c r="FZ440" s="102"/>
      <c r="GA440" s="102"/>
      <c r="GB440" s="102"/>
      <c r="GC440" s="102"/>
      <c r="GD440" s="102"/>
      <c r="GE440" s="102"/>
      <c r="GF440" s="102"/>
      <c r="GG440" s="102"/>
      <c r="GH440" s="102"/>
      <c r="GI440" s="102"/>
      <c r="GJ440" s="102"/>
      <c r="GK440" s="102"/>
      <c r="GL440" s="102"/>
      <c r="GM440" s="102"/>
      <c r="GN440" s="102"/>
      <c r="GO440" s="102"/>
      <c r="GP440" s="102"/>
      <c r="GQ440" s="102"/>
      <c r="GR440" s="102"/>
      <c r="GS440" s="102"/>
      <c r="GT440" s="102"/>
      <c r="GU440" s="102"/>
      <c r="GV440" s="102"/>
      <c r="GW440" s="102"/>
      <c r="GX440" s="102"/>
      <c r="GY440" s="102"/>
      <c r="GZ440" s="102"/>
    </row>
    <row r="441" spans="1:208" ht="12.75" customHeight="1">
      <c r="A441" s="102"/>
      <c r="B441" s="20"/>
      <c r="C441" s="20"/>
      <c r="D441" s="20"/>
      <c r="E441" s="20"/>
      <c r="F441" s="20"/>
      <c r="G441" s="20"/>
      <c r="H441" s="20"/>
      <c r="I441" s="20"/>
      <c r="J441" s="20"/>
      <c r="K441" s="20"/>
      <c r="L441" s="20"/>
      <c r="M441" s="20"/>
      <c r="N441" s="20"/>
      <c r="O441" s="20"/>
      <c r="P441" s="20"/>
      <c r="Q441" s="20"/>
      <c r="R441" s="20"/>
      <c r="S441" s="20"/>
      <c r="T441" s="20"/>
      <c r="U441" s="20"/>
      <c r="V441" s="20"/>
      <c r="W441" s="20"/>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02"/>
      <c r="BA441" s="102"/>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02"/>
      <c r="DA441" s="102"/>
      <c r="DB441" s="102"/>
      <c r="DC441" s="102"/>
      <c r="DD441" s="102"/>
      <c r="DE441" s="102"/>
      <c r="DF441" s="102"/>
      <c r="DG441" s="102"/>
      <c r="DH441" s="102"/>
      <c r="DI441" s="102"/>
      <c r="DJ441" s="102"/>
      <c r="DK441" s="102"/>
      <c r="DL441" s="102"/>
      <c r="DM441" s="102"/>
      <c r="DN441" s="102"/>
      <c r="DO441" s="102"/>
      <c r="DP441" s="102"/>
      <c r="DQ441" s="102"/>
      <c r="DR441" s="102"/>
      <c r="DS441" s="102"/>
      <c r="DT441" s="102"/>
      <c r="DU441" s="102"/>
      <c r="DV441" s="102"/>
      <c r="DW441" s="102"/>
      <c r="DX441" s="102"/>
      <c r="DY441" s="102"/>
      <c r="DZ441" s="102"/>
      <c r="EA441" s="102"/>
      <c r="EB441" s="102"/>
      <c r="EC441" s="102"/>
      <c r="ED441" s="102"/>
      <c r="EE441" s="102"/>
      <c r="EF441" s="102"/>
      <c r="EG441" s="102"/>
      <c r="EH441" s="102"/>
      <c r="EI441" s="102"/>
      <c r="EJ441" s="102"/>
      <c r="EK441" s="102"/>
      <c r="EL441" s="102"/>
      <c r="EM441" s="102"/>
      <c r="EN441" s="102"/>
      <c r="EO441" s="102"/>
      <c r="EP441" s="102"/>
      <c r="EQ441" s="102"/>
      <c r="ER441" s="102"/>
      <c r="ES441" s="102"/>
      <c r="ET441" s="102"/>
      <c r="EU441" s="102"/>
      <c r="EV441" s="102"/>
      <c r="EW441" s="102"/>
      <c r="EX441" s="102"/>
      <c r="EY441" s="102"/>
      <c r="EZ441" s="102"/>
      <c r="FA441" s="102"/>
      <c r="FB441" s="102"/>
      <c r="FC441" s="102"/>
      <c r="FD441" s="102"/>
      <c r="FE441" s="102"/>
      <c r="FF441" s="102"/>
      <c r="FG441" s="102"/>
      <c r="FH441" s="102"/>
      <c r="FI441" s="102"/>
      <c r="FJ441" s="102"/>
      <c r="FK441" s="102"/>
      <c r="FL441" s="102"/>
      <c r="FM441" s="102"/>
      <c r="FN441" s="102"/>
      <c r="FO441" s="102"/>
      <c r="FP441" s="102"/>
      <c r="FQ441" s="102"/>
      <c r="FR441" s="102"/>
      <c r="FS441" s="102"/>
      <c r="FT441" s="102"/>
      <c r="FU441" s="102"/>
      <c r="FV441" s="102"/>
      <c r="FW441" s="102"/>
      <c r="FX441" s="102"/>
      <c r="FY441" s="102"/>
      <c r="FZ441" s="102"/>
      <c r="GA441" s="102"/>
      <c r="GB441" s="102"/>
      <c r="GC441" s="102"/>
      <c r="GD441" s="102"/>
      <c r="GE441" s="102"/>
      <c r="GF441" s="102"/>
      <c r="GG441" s="102"/>
      <c r="GH441" s="102"/>
      <c r="GI441" s="102"/>
      <c r="GJ441" s="102"/>
      <c r="GK441" s="102"/>
      <c r="GL441" s="102"/>
      <c r="GM441" s="102"/>
      <c r="GN441" s="102"/>
      <c r="GO441" s="102"/>
      <c r="GP441" s="102"/>
      <c r="GQ441" s="102"/>
      <c r="GR441" s="102"/>
      <c r="GS441" s="102"/>
      <c r="GT441" s="102"/>
      <c r="GU441" s="102"/>
      <c r="GV441" s="102"/>
      <c r="GW441" s="102"/>
      <c r="GX441" s="102"/>
      <c r="GY441" s="102"/>
      <c r="GZ441" s="102"/>
    </row>
    <row r="442" spans="1:208" ht="12.75" customHeight="1">
      <c r="A442" s="102"/>
      <c r="B442" s="20"/>
      <c r="C442" s="20"/>
      <c r="D442" s="20"/>
      <c r="E442" s="20"/>
      <c r="F442" s="20"/>
      <c r="G442" s="20"/>
      <c r="H442" s="20"/>
      <c r="I442" s="20"/>
      <c r="J442" s="20"/>
      <c r="K442" s="20"/>
      <c r="L442" s="20"/>
      <c r="M442" s="20"/>
      <c r="N442" s="20"/>
      <c r="O442" s="20"/>
      <c r="P442" s="20"/>
      <c r="Q442" s="20"/>
      <c r="R442" s="20"/>
      <c r="S442" s="20"/>
      <c r="T442" s="20"/>
      <c r="U442" s="20"/>
      <c r="V442" s="20"/>
      <c r="W442" s="20"/>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02"/>
      <c r="BA442" s="102"/>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02"/>
      <c r="DA442" s="102"/>
      <c r="DB442" s="102"/>
      <c r="DC442" s="102"/>
      <c r="DD442" s="102"/>
      <c r="DE442" s="102"/>
      <c r="DF442" s="102"/>
      <c r="DG442" s="102"/>
      <c r="DH442" s="102"/>
      <c r="DI442" s="102"/>
      <c r="DJ442" s="102"/>
      <c r="DK442" s="102"/>
      <c r="DL442" s="102"/>
      <c r="DM442" s="102"/>
      <c r="DN442" s="102"/>
      <c r="DO442" s="102"/>
      <c r="DP442" s="102"/>
      <c r="DQ442" s="102"/>
      <c r="DR442" s="102"/>
      <c r="DS442" s="102"/>
      <c r="DT442" s="102"/>
      <c r="DU442" s="102"/>
      <c r="DV442" s="102"/>
      <c r="DW442" s="102"/>
      <c r="DX442" s="102"/>
      <c r="DY442" s="102"/>
      <c r="DZ442" s="102"/>
      <c r="EA442" s="102"/>
      <c r="EB442" s="102"/>
      <c r="EC442" s="102"/>
      <c r="ED442" s="102"/>
      <c r="EE442" s="102"/>
      <c r="EF442" s="102"/>
      <c r="EG442" s="102"/>
      <c r="EH442" s="102"/>
      <c r="EI442" s="102"/>
      <c r="EJ442" s="102"/>
      <c r="EK442" s="102"/>
      <c r="EL442" s="102"/>
      <c r="EM442" s="102"/>
      <c r="EN442" s="102"/>
      <c r="EO442" s="102"/>
      <c r="EP442" s="102"/>
      <c r="EQ442" s="102"/>
      <c r="ER442" s="102"/>
      <c r="ES442" s="102"/>
      <c r="ET442" s="102"/>
      <c r="EU442" s="102"/>
      <c r="EV442" s="102"/>
      <c r="EW442" s="102"/>
      <c r="EX442" s="102"/>
      <c r="EY442" s="102"/>
      <c r="EZ442" s="102"/>
      <c r="FA442" s="102"/>
      <c r="FB442" s="102"/>
      <c r="FC442" s="102"/>
      <c r="FD442" s="102"/>
      <c r="FE442" s="102"/>
      <c r="FF442" s="102"/>
      <c r="FG442" s="102"/>
      <c r="FH442" s="102"/>
      <c r="FI442" s="102"/>
      <c r="FJ442" s="102"/>
      <c r="FK442" s="102"/>
      <c r="FL442" s="102"/>
      <c r="FM442" s="102"/>
      <c r="FN442" s="102"/>
      <c r="FO442" s="102"/>
      <c r="FP442" s="102"/>
      <c r="FQ442" s="102"/>
      <c r="FR442" s="102"/>
      <c r="FS442" s="102"/>
      <c r="FT442" s="102"/>
      <c r="FU442" s="102"/>
      <c r="FV442" s="102"/>
      <c r="FW442" s="102"/>
      <c r="FX442" s="102"/>
      <c r="FY442" s="102"/>
      <c r="FZ442" s="102"/>
      <c r="GA442" s="102"/>
      <c r="GB442" s="102"/>
      <c r="GC442" s="102"/>
      <c r="GD442" s="102"/>
      <c r="GE442" s="102"/>
      <c r="GF442" s="102"/>
      <c r="GG442" s="102"/>
      <c r="GH442" s="102"/>
      <c r="GI442" s="102"/>
      <c r="GJ442" s="102"/>
      <c r="GK442" s="102"/>
      <c r="GL442" s="102"/>
      <c r="GM442" s="102"/>
      <c r="GN442" s="102"/>
      <c r="GO442" s="102"/>
      <c r="GP442" s="102"/>
      <c r="GQ442" s="102"/>
      <c r="GR442" s="102"/>
      <c r="GS442" s="102"/>
      <c r="GT442" s="102"/>
      <c r="GU442" s="102"/>
      <c r="GV442" s="102"/>
      <c r="GW442" s="102"/>
      <c r="GX442" s="102"/>
      <c r="GY442" s="102"/>
      <c r="GZ442" s="102"/>
    </row>
    <row r="443" spans="1:208" ht="12.75" customHeight="1">
      <c r="A443" s="102"/>
      <c r="B443" s="20"/>
      <c r="C443" s="20"/>
      <c r="D443" s="20"/>
      <c r="E443" s="20"/>
      <c r="F443" s="20"/>
      <c r="G443" s="20"/>
      <c r="H443" s="20"/>
      <c r="I443" s="20"/>
      <c r="J443" s="20"/>
      <c r="K443" s="20"/>
      <c r="L443" s="20"/>
      <c r="M443" s="20"/>
      <c r="N443" s="20"/>
      <c r="O443" s="20"/>
      <c r="P443" s="20"/>
      <c r="Q443" s="20"/>
      <c r="R443" s="20"/>
      <c r="S443" s="20"/>
      <c r="T443" s="20"/>
      <c r="U443" s="20"/>
      <c r="V443" s="20"/>
      <c r="W443" s="20"/>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02"/>
      <c r="BA443" s="102"/>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02"/>
      <c r="DA443" s="102"/>
      <c r="DB443" s="102"/>
      <c r="DC443" s="102"/>
      <c r="DD443" s="102"/>
      <c r="DE443" s="102"/>
      <c r="DF443" s="102"/>
      <c r="DG443" s="102"/>
      <c r="DH443" s="102"/>
      <c r="DI443" s="102"/>
      <c r="DJ443" s="102"/>
      <c r="DK443" s="102"/>
      <c r="DL443" s="102"/>
      <c r="DM443" s="102"/>
      <c r="DN443" s="102"/>
      <c r="DO443" s="102"/>
      <c r="DP443" s="102"/>
      <c r="DQ443" s="102"/>
      <c r="DR443" s="102"/>
      <c r="DS443" s="102"/>
      <c r="DT443" s="102"/>
      <c r="DU443" s="102"/>
      <c r="DV443" s="102"/>
      <c r="DW443" s="102"/>
      <c r="DX443" s="102"/>
      <c r="DY443" s="102"/>
      <c r="DZ443" s="102"/>
      <c r="EA443" s="102"/>
      <c r="EB443" s="102"/>
      <c r="EC443" s="102"/>
      <c r="ED443" s="102"/>
      <c r="EE443" s="102"/>
      <c r="EF443" s="102"/>
      <c r="EG443" s="102"/>
      <c r="EH443" s="102"/>
      <c r="EI443" s="102"/>
      <c r="EJ443" s="102"/>
      <c r="EK443" s="102"/>
      <c r="EL443" s="102"/>
      <c r="EM443" s="102"/>
      <c r="EN443" s="102"/>
      <c r="EO443" s="102"/>
      <c r="EP443" s="102"/>
      <c r="EQ443" s="102"/>
      <c r="ER443" s="102"/>
      <c r="ES443" s="102"/>
      <c r="ET443" s="102"/>
      <c r="EU443" s="102"/>
      <c r="EV443" s="102"/>
      <c r="EW443" s="102"/>
      <c r="EX443" s="102"/>
      <c r="EY443" s="102"/>
      <c r="EZ443" s="102"/>
      <c r="FA443" s="102"/>
      <c r="FB443" s="102"/>
      <c r="FC443" s="102"/>
      <c r="FD443" s="102"/>
      <c r="FE443" s="102"/>
      <c r="FF443" s="102"/>
      <c r="FG443" s="102"/>
      <c r="FH443" s="102"/>
      <c r="FI443" s="102"/>
      <c r="FJ443" s="102"/>
      <c r="FK443" s="102"/>
      <c r="FL443" s="102"/>
      <c r="FM443" s="102"/>
      <c r="FN443" s="102"/>
      <c r="FO443" s="102"/>
      <c r="FP443" s="102"/>
      <c r="FQ443" s="102"/>
      <c r="FR443" s="102"/>
      <c r="FS443" s="102"/>
      <c r="FT443" s="102"/>
      <c r="FU443" s="102"/>
      <c r="FV443" s="102"/>
      <c r="FW443" s="102"/>
      <c r="FX443" s="102"/>
      <c r="FY443" s="102"/>
      <c r="FZ443" s="102"/>
      <c r="GA443" s="102"/>
      <c r="GB443" s="102"/>
      <c r="GC443" s="102"/>
      <c r="GD443" s="102"/>
      <c r="GE443" s="102"/>
      <c r="GF443" s="102"/>
      <c r="GG443" s="102"/>
      <c r="GH443" s="102"/>
      <c r="GI443" s="102"/>
      <c r="GJ443" s="102"/>
      <c r="GK443" s="102"/>
      <c r="GL443" s="102"/>
      <c r="GM443" s="102"/>
      <c r="GN443" s="102"/>
      <c r="GO443" s="102"/>
      <c r="GP443" s="102"/>
      <c r="GQ443" s="102"/>
      <c r="GR443" s="102"/>
      <c r="GS443" s="102"/>
      <c r="GT443" s="102"/>
      <c r="GU443" s="102"/>
      <c r="GV443" s="102"/>
      <c r="GW443" s="102"/>
      <c r="GX443" s="102"/>
      <c r="GY443" s="102"/>
      <c r="GZ443" s="102"/>
    </row>
    <row r="444" spans="1:208" ht="12.75" customHeight="1">
      <c r="A444" s="102"/>
      <c r="B444" s="20"/>
      <c r="C444" s="20"/>
      <c r="D444" s="20"/>
      <c r="E444" s="20"/>
      <c r="F444" s="20"/>
      <c r="G444" s="20"/>
      <c r="H444" s="20"/>
      <c r="I444" s="20"/>
      <c r="J444" s="20"/>
      <c r="K444" s="20"/>
      <c r="L444" s="20"/>
      <c r="M444" s="20"/>
      <c r="N444" s="20"/>
      <c r="O444" s="20"/>
      <c r="P444" s="20"/>
      <c r="Q444" s="20"/>
      <c r="R444" s="20"/>
      <c r="S444" s="20"/>
      <c r="T444" s="20"/>
      <c r="U444" s="20"/>
      <c r="V444" s="20"/>
      <c r="W444" s="20"/>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02"/>
      <c r="BA444" s="102"/>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02"/>
      <c r="DA444" s="102"/>
      <c r="DB444" s="102"/>
      <c r="DC444" s="102"/>
      <c r="DD444" s="102"/>
      <c r="DE444" s="102"/>
      <c r="DF444" s="102"/>
      <c r="DG444" s="102"/>
      <c r="DH444" s="102"/>
      <c r="DI444" s="102"/>
      <c r="DJ444" s="102"/>
      <c r="DK444" s="102"/>
      <c r="DL444" s="102"/>
      <c r="DM444" s="102"/>
      <c r="DN444" s="102"/>
      <c r="DO444" s="102"/>
      <c r="DP444" s="102"/>
      <c r="DQ444" s="102"/>
      <c r="DR444" s="102"/>
      <c r="DS444" s="102"/>
      <c r="DT444" s="102"/>
      <c r="DU444" s="102"/>
      <c r="DV444" s="102"/>
      <c r="DW444" s="102"/>
      <c r="DX444" s="102"/>
      <c r="DY444" s="102"/>
      <c r="DZ444" s="102"/>
      <c r="EA444" s="102"/>
      <c r="EB444" s="102"/>
      <c r="EC444" s="102"/>
      <c r="ED444" s="102"/>
      <c r="EE444" s="102"/>
      <c r="EF444" s="102"/>
      <c r="EG444" s="102"/>
      <c r="EH444" s="102"/>
      <c r="EI444" s="102"/>
      <c r="EJ444" s="102"/>
      <c r="EK444" s="102"/>
      <c r="EL444" s="102"/>
      <c r="EM444" s="102"/>
      <c r="EN444" s="102"/>
      <c r="EO444" s="102"/>
      <c r="EP444" s="102"/>
      <c r="EQ444" s="102"/>
      <c r="ER444" s="102"/>
      <c r="ES444" s="102"/>
      <c r="ET444" s="102"/>
      <c r="EU444" s="102"/>
      <c r="EV444" s="102"/>
      <c r="EW444" s="102"/>
      <c r="EX444" s="102"/>
      <c r="EY444" s="102"/>
      <c r="EZ444" s="102"/>
      <c r="FA444" s="102"/>
      <c r="FB444" s="102"/>
      <c r="FC444" s="102"/>
      <c r="FD444" s="102"/>
      <c r="FE444" s="102"/>
      <c r="FF444" s="102"/>
      <c r="FG444" s="102"/>
      <c r="FH444" s="102"/>
      <c r="FI444" s="102"/>
      <c r="FJ444" s="102"/>
      <c r="FK444" s="102"/>
      <c r="FL444" s="102"/>
      <c r="FM444" s="102"/>
      <c r="FN444" s="102"/>
      <c r="FO444" s="102"/>
      <c r="FP444" s="102"/>
      <c r="FQ444" s="102"/>
      <c r="FR444" s="102"/>
      <c r="FS444" s="102"/>
      <c r="FT444" s="102"/>
      <c r="FU444" s="102"/>
      <c r="FV444" s="102"/>
      <c r="FW444" s="102"/>
      <c r="FX444" s="102"/>
      <c r="FY444" s="102"/>
      <c r="FZ444" s="102"/>
      <c r="GA444" s="102"/>
      <c r="GB444" s="102"/>
      <c r="GC444" s="102"/>
      <c r="GD444" s="102"/>
      <c r="GE444" s="102"/>
      <c r="GF444" s="102"/>
      <c r="GG444" s="102"/>
      <c r="GH444" s="102"/>
      <c r="GI444" s="102"/>
      <c r="GJ444" s="102"/>
      <c r="GK444" s="102"/>
      <c r="GL444" s="102"/>
      <c r="GM444" s="102"/>
      <c r="GN444" s="102"/>
      <c r="GO444" s="102"/>
      <c r="GP444" s="102"/>
      <c r="GQ444" s="102"/>
      <c r="GR444" s="102"/>
      <c r="GS444" s="102"/>
      <c r="GT444" s="102"/>
      <c r="GU444" s="102"/>
      <c r="GV444" s="102"/>
      <c r="GW444" s="102"/>
      <c r="GX444" s="102"/>
      <c r="GY444" s="102"/>
      <c r="GZ444" s="102"/>
    </row>
    <row r="445" spans="1:208" ht="12.75" customHeight="1">
      <c r="A445" s="102"/>
      <c r="B445" s="20"/>
      <c r="C445" s="20"/>
      <c r="D445" s="20"/>
      <c r="E445" s="20"/>
      <c r="F445" s="20"/>
      <c r="G445" s="20"/>
      <c r="H445" s="20"/>
      <c r="I445" s="20"/>
      <c r="J445" s="20"/>
      <c r="K445" s="20"/>
      <c r="L445" s="20"/>
      <c r="M445" s="20"/>
      <c r="N445" s="20"/>
      <c r="O445" s="20"/>
      <c r="P445" s="20"/>
      <c r="Q445" s="20"/>
      <c r="R445" s="20"/>
      <c r="S445" s="20"/>
      <c r="T445" s="20"/>
      <c r="U445" s="20"/>
      <c r="V445" s="20"/>
      <c r="W445" s="20"/>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02"/>
      <c r="BA445" s="102"/>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02"/>
      <c r="DA445" s="102"/>
      <c r="DB445" s="102"/>
      <c r="DC445" s="102"/>
      <c r="DD445" s="102"/>
      <c r="DE445" s="102"/>
      <c r="DF445" s="102"/>
      <c r="DG445" s="102"/>
      <c r="DH445" s="102"/>
      <c r="DI445" s="102"/>
      <c r="DJ445" s="102"/>
      <c r="DK445" s="102"/>
      <c r="DL445" s="102"/>
      <c r="DM445" s="102"/>
      <c r="DN445" s="102"/>
      <c r="DO445" s="102"/>
      <c r="DP445" s="102"/>
      <c r="DQ445" s="102"/>
      <c r="DR445" s="102"/>
      <c r="DS445" s="102"/>
      <c r="DT445" s="102"/>
      <c r="DU445" s="102"/>
      <c r="DV445" s="102"/>
      <c r="DW445" s="102"/>
      <c r="DX445" s="102"/>
      <c r="DY445" s="102"/>
      <c r="DZ445" s="102"/>
      <c r="EA445" s="102"/>
      <c r="EB445" s="102"/>
      <c r="EC445" s="102"/>
      <c r="ED445" s="102"/>
      <c r="EE445" s="102"/>
      <c r="EF445" s="102"/>
      <c r="EG445" s="102"/>
      <c r="EH445" s="102"/>
      <c r="EI445" s="102"/>
      <c r="EJ445" s="102"/>
      <c r="EK445" s="102"/>
      <c r="EL445" s="102"/>
      <c r="EM445" s="102"/>
      <c r="EN445" s="102"/>
      <c r="EO445" s="102"/>
      <c r="EP445" s="102"/>
      <c r="EQ445" s="102"/>
      <c r="ER445" s="102"/>
      <c r="ES445" s="102"/>
      <c r="ET445" s="102"/>
      <c r="EU445" s="102"/>
      <c r="EV445" s="102"/>
      <c r="EW445" s="102"/>
      <c r="EX445" s="102"/>
      <c r="EY445" s="102"/>
      <c r="EZ445" s="102"/>
      <c r="FA445" s="102"/>
      <c r="FB445" s="102"/>
      <c r="FC445" s="102"/>
      <c r="FD445" s="102"/>
      <c r="FE445" s="102"/>
      <c r="FF445" s="102"/>
      <c r="FG445" s="102"/>
      <c r="FH445" s="102"/>
      <c r="FI445" s="102"/>
      <c r="FJ445" s="102"/>
      <c r="FK445" s="102"/>
      <c r="FL445" s="102"/>
      <c r="FM445" s="102"/>
      <c r="FN445" s="102"/>
      <c r="FO445" s="102"/>
      <c r="FP445" s="102"/>
      <c r="FQ445" s="102"/>
      <c r="FR445" s="102"/>
      <c r="FS445" s="102"/>
      <c r="FT445" s="102"/>
      <c r="FU445" s="102"/>
      <c r="FV445" s="102"/>
      <c r="FW445" s="102"/>
      <c r="FX445" s="102"/>
      <c r="FY445" s="102"/>
      <c r="FZ445" s="102"/>
      <c r="GA445" s="102"/>
      <c r="GB445" s="102"/>
      <c r="GC445" s="102"/>
      <c r="GD445" s="102"/>
      <c r="GE445" s="102"/>
      <c r="GF445" s="102"/>
      <c r="GG445" s="102"/>
      <c r="GH445" s="102"/>
      <c r="GI445" s="102"/>
      <c r="GJ445" s="102"/>
      <c r="GK445" s="102"/>
      <c r="GL445" s="102"/>
      <c r="GM445" s="102"/>
      <c r="GN445" s="102"/>
      <c r="GO445" s="102"/>
      <c r="GP445" s="102"/>
      <c r="GQ445" s="102"/>
      <c r="GR445" s="102"/>
      <c r="GS445" s="102"/>
      <c r="GT445" s="102"/>
      <c r="GU445" s="102"/>
      <c r="GV445" s="102"/>
      <c r="GW445" s="102"/>
      <c r="GX445" s="102"/>
      <c r="GY445" s="102"/>
      <c r="GZ445" s="102"/>
    </row>
    <row r="446" spans="1:208" ht="12.75" customHeight="1">
      <c r="A446" s="102"/>
      <c r="B446" s="20"/>
      <c r="C446" s="20"/>
      <c r="D446" s="20"/>
      <c r="E446" s="20"/>
      <c r="F446" s="20"/>
      <c r="G446" s="20"/>
      <c r="H446" s="20"/>
      <c r="I446" s="20"/>
      <c r="J446" s="20"/>
      <c r="K446" s="20"/>
      <c r="L446" s="20"/>
      <c r="M446" s="20"/>
      <c r="N446" s="20"/>
      <c r="O446" s="20"/>
      <c r="P446" s="20"/>
      <c r="Q446" s="20"/>
      <c r="R446" s="20"/>
      <c r="S446" s="20"/>
      <c r="T446" s="20"/>
      <c r="U446" s="20"/>
      <c r="V446" s="20"/>
      <c r="W446" s="20"/>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02"/>
      <c r="BA446" s="102"/>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7"/>
      <c r="CZ446" s="102"/>
      <c r="DA446" s="102"/>
      <c r="DB446" s="102"/>
      <c r="DC446" s="102"/>
      <c r="DD446" s="102"/>
      <c r="DE446" s="102"/>
      <c r="DF446" s="102"/>
      <c r="DG446" s="102"/>
      <c r="DH446" s="102"/>
      <c r="DI446" s="102"/>
      <c r="DJ446" s="102"/>
      <c r="DK446" s="102"/>
      <c r="DL446" s="102"/>
      <c r="DM446" s="102"/>
      <c r="DN446" s="102"/>
      <c r="DO446" s="102"/>
      <c r="DP446" s="102"/>
      <c r="DQ446" s="102"/>
      <c r="DR446" s="102"/>
      <c r="DS446" s="102"/>
      <c r="DT446" s="102"/>
      <c r="DU446" s="102"/>
      <c r="DV446" s="102"/>
      <c r="DW446" s="102"/>
      <c r="DX446" s="102"/>
      <c r="DY446" s="102"/>
      <c r="DZ446" s="102"/>
      <c r="EA446" s="102"/>
      <c r="EB446" s="102"/>
      <c r="EC446" s="102"/>
      <c r="ED446" s="102"/>
      <c r="EE446" s="102"/>
      <c r="EF446" s="102"/>
      <c r="EG446" s="102"/>
      <c r="EH446" s="102"/>
      <c r="EI446" s="102"/>
      <c r="EJ446" s="102"/>
      <c r="EK446" s="102"/>
      <c r="EL446" s="102"/>
      <c r="EM446" s="102"/>
      <c r="EN446" s="102"/>
      <c r="EO446" s="102"/>
      <c r="EP446" s="102"/>
      <c r="EQ446" s="102"/>
      <c r="ER446" s="102"/>
      <c r="ES446" s="102"/>
      <c r="ET446" s="102"/>
      <c r="EU446" s="102"/>
      <c r="EV446" s="102"/>
      <c r="EW446" s="102"/>
      <c r="EX446" s="102"/>
      <c r="EY446" s="102"/>
      <c r="EZ446" s="102"/>
      <c r="FA446" s="102"/>
      <c r="FB446" s="102"/>
      <c r="FC446" s="102"/>
      <c r="FD446" s="102"/>
      <c r="FE446" s="102"/>
      <c r="FF446" s="102"/>
      <c r="FG446" s="102"/>
      <c r="FH446" s="102"/>
      <c r="FI446" s="102"/>
      <c r="FJ446" s="102"/>
      <c r="FK446" s="102"/>
      <c r="FL446" s="102"/>
      <c r="FM446" s="102"/>
      <c r="FN446" s="102"/>
      <c r="FO446" s="102"/>
      <c r="FP446" s="102"/>
      <c r="FQ446" s="102"/>
      <c r="FR446" s="102"/>
      <c r="FS446" s="102"/>
      <c r="FT446" s="102"/>
      <c r="FU446" s="102"/>
      <c r="FV446" s="102"/>
      <c r="FW446" s="102"/>
      <c r="FX446" s="102"/>
      <c r="FY446" s="102"/>
      <c r="FZ446" s="102"/>
      <c r="GA446" s="102"/>
      <c r="GB446" s="102"/>
      <c r="GC446" s="102"/>
      <c r="GD446" s="102"/>
      <c r="GE446" s="102"/>
      <c r="GF446" s="102"/>
      <c r="GG446" s="102"/>
      <c r="GH446" s="102"/>
      <c r="GI446" s="102"/>
      <c r="GJ446" s="102"/>
      <c r="GK446" s="102"/>
      <c r="GL446" s="102"/>
      <c r="GM446" s="102"/>
      <c r="GN446" s="102"/>
      <c r="GO446" s="102"/>
      <c r="GP446" s="102"/>
      <c r="GQ446" s="102"/>
      <c r="GR446" s="102"/>
      <c r="GS446" s="102"/>
      <c r="GT446" s="102"/>
      <c r="GU446" s="102"/>
      <c r="GV446" s="102"/>
      <c r="GW446" s="102"/>
      <c r="GX446" s="102"/>
      <c r="GY446" s="102"/>
      <c r="GZ446" s="102"/>
    </row>
    <row r="447" spans="1:208" ht="12.75" customHeight="1">
      <c r="A447" s="102"/>
      <c r="B447" s="20"/>
      <c r="C447" s="20"/>
      <c r="D447" s="20"/>
      <c r="E447" s="20"/>
      <c r="F447" s="20"/>
      <c r="G447" s="20"/>
      <c r="H447" s="20"/>
      <c r="I447" s="20"/>
      <c r="J447" s="20"/>
      <c r="K447" s="20"/>
      <c r="L447" s="20"/>
      <c r="M447" s="20"/>
      <c r="N447" s="20"/>
      <c r="O447" s="20"/>
      <c r="P447" s="20"/>
      <c r="Q447" s="20"/>
      <c r="R447" s="20"/>
      <c r="S447" s="20"/>
      <c r="T447" s="20"/>
      <c r="U447" s="20"/>
      <c r="V447" s="20"/>
      <c r="W447" s="20"/>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02"/>
      <c r="BA447" s="102"/>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7"/>
      <c r="CZ447" s="102"/>
      <c r="DA447" s="102"/>
      <c r="DB447" s="102"/>
      <c r="DC447" s="102"/>
      <c r="DD447" s="102"/>
      <c r="DE447" s="102"/>
      <c r="DF447" s="102"/>
      <c r="DG447" s="102"/>
      <c r="DH447" s="102"/>
      <c r="DI447" s="102"/>
      <c r="DJ447" s="102"/>
      <c r="DK447" s="102"/>
      <c r="DL447" s="102"/>
      <c r="DM447" s="102"/>
      <c r="DN447" s="102"/>
      <c r="DO447" s="102"/>
      <c r="DP447" s="102"/>
      <c r="DQ447" s="102"/>
      <c r="DR447" s="102"/>
      <c r="DS447" s="102"/>
      <c r="DT447" s="102"/>
      <c r="DU447" s="102"/>
      <c r="DV447" s="102"/>
      <c r="DW447" s="102"/>
      <c r="DX447" s="102"/>
      <c r="DY447" s="102"/>
      <c r="DZ447" s="102"/>
      <c r="EA447" s="102"/>
      <c r="EB447" s="102"/>
      <c r="EC447" s="102"/>
      <c r="ED447" s="102"/>
      <c r="EE447" s="102"/>
      <c r="EF447" s="102"/>
      <c r="EG447" s="102"/>
      <c r="EH447" s="102"/>
      <c r="EI447" s="102"/>
      <c r="EJ447" s="102"/>
      <c r="EK447" s="102"/>
      <c r="EL447" s="102"/>
      <c r="EM447" s="102"/>
      <c r="EN447" s="102"/>
      <c r="EO447" s="102"/>
      <c r="EP447" s="102"/>
      <c r="EQ447" s="102"/>
      <c r="ER447" s="102"/>
      <c r="ES447" s="102"/>
      <c r="ET447" s="102"/>
      <c r="EU447" s="102"/>
      <c r="EV447" s="102"/>
      <c r="EW447" s="102"/>
      <c r="EX447" s="102"/>
      <c r="EY447" s="102"/>
      <c r="EZ447" s="102"/>
      <c r="FA447" s="102"/>
      <c r="FB447" s="102"/>
      <c r="FC447" s="102"/>
      <c r="FD447" s="102"/>
      <c r="FE447" s="102"/>
      <c r="FF447" s="102"/>
      <c r="FG447" s="102"/>
      <c r="FH447" s="102"/>
      <c r="FI447" s="102"/>
      <c r="FJ447" s="102"/>
      <c r="FK447" s="102"/>
      <c r="FL447" s="102"/>
      <c r="FM447" s="102"/>
      <c r="FN447" s="102"/>
      <c r="FO447" s="102"/>
      <c r="FP447" s="102"/>
      <c r="FQ447" s="102"/>
      <c r="FR447" s="102"/>
      <c r="FS447" s="102"/>
      <c r="FT447" s="102"/>
      <c r="FU447" s="102"/>
      <c r="FV447" s="102"/>
      <c r="FW447" s="102"/>
      <c r="FX447" s="102"/>
      <c r="FY447" s="102"/>
      <c r="FZ447" s="102"/>
      <c r="GA447" s="102"/>
      <c r="GB447" s="102"/>
      <c r="GC447" s="102"/>
      <c r="GD447" s="102"/>
      <c r="GE447" s="102"/>
      <c r="GF447" s="102"/>
      <c r="GG447" s="102"/>
      <c r="GH447" s="102"/>
      <c r="GI447" s="102"/>
      <c r="GJ447" s="102"/>
      <c r="GK447" s="102"/>
      <c r="GL447" s="102"/>
      <c r="GM447" s="102"/>
      <c r="GN447" s="102"/>
      <c r="GO447" s="102"/>
      <c r="GP447" s="102"/>
      <c r="GQ447" s="102"/>
      <c r="GR447" s="102"/>
      <c r="GS447" s="102"/>
      <c r="GT447" s="102"/>
      <c r="GU447" s="102"/>
      <c r="GV447" s="102"/>
      <c r="GW447" s="102"/>
      <c r="GX447" s="102"/>
      <c r="GY447" s="102"/>
      <c r="GZ447" s="102"/>
    </row>
    <row r="448" spans="1:208" ht="12.75" customHeight="1">
      <c r="A448" s="102"/>
      <c r="B448" s="20"/>
      <c r="C448" s="20"/>
      <c r="D448" s="20"/>
      <c r="E448" s="20"/>
      <c r="F448" s="20"/>
      <c r="G448" s="20"/>
      <c r="H448" s="20"/>
      <c r="I448" s="20"/>
      <c r="J448" s="20"/>
      <c r="K448" s="20"/>
      <c r="L448" s="20"/>
      <c r="M448" s="20"/>
      <c r="N448" s="20"/>
      <c r="O448" s="20"/>
      <c r="P448" s="20"/>
      <c r="Q448" s="20"/>
      <c r="R448" s="20"/>
      <c r="S448" s="20"/>
      <c r="T448" s="20"/>
      <c r="U448" s="20"/>
      <c r="V448" s="20"/>
      <c r="W448" s="20"/>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02"/>
      <c r="BA448" s="102"/>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02"/>
      <c r="DA448" s="102"/>
      <c r="DB448" s="102"/>
      <c r="DC448" s="102"/>
      <c r="DD448" s="102"/>
      <c r="DE448" s="102"/>
      <c r="DF448" s="102"/>
      <c r="DG448" s="102"/>
      <c r="DH448" s="102"/>
      <c r="DI448" s="102"/>
      <c r="DJ448" s="102"/>
      <c r="DK448" s="102"/>
      <c r="DL448" s="102"/>
      <c r="DM448" s="102"/>
      <c r="DN448" s="102"/>
      <c r="DO448" s="102"/>
      <c r="DP448" s="102"/>
      <c r="DQ448" s="102"/>
      <c r="DR448" s="102"/>
      <c r="DS448" s="102"/>
      <c r="DT448" s="102"/>
      <c r="DU448" s="102"/>
      <c r="DV448" s="102"/>
      <c r="DW448" s="102"/>
      <c r="DX448" s="102"/>
      <c r="DY448" s="102"/>
      <c r="DZ448" s="102"/>
      <c r="EA448" s="102"/>
      <c r="EB448" s="102"/>
      <c r="EC448" s="102"/>
      <c r="ED448" s="102"/>
      <c r="EE448" s="102"/>
      <c r="EF448" s="102"/>
      <c r="EG448" s="102"/>
      <c r="EH448" s="102"/>
      <c r="EI448" s="102"/>
      <c r="EJ448" s="102"/>
      <c r="EK448" s="102"/>
      <c r="EL448" s="102"/>
      <c r="EM448" s="102"/>
      <c r="EN448" s="102"/>
      <c r="EO448" s="102"/>
      <c r="EP448" s="102"/>
      <c r="EQ448" s="102"/>
      <c r="ER448" s="102"/>
      <c r="ES448" s="102"/>
      <c r="ET448" s="102"/>
      <c r="EU448" s="102"/>
      <c r="EV448" s="102"/>
      <c r="EW448" s="102"/>
      <c r="EX448" s="102"/>
      <c r="EY448" s="102"/>
      <c r="EZ448" s="102"/>
      <c r="FA448" s="102"/>
      <c r="FB448" s="102"/>
      <c r="FC448" s="102"/>
      <c r="FD448" s="102"/>
      <c r="FE448" s="102"/>
      <c r="FF448" s="102"/>
      <c r="FG448" s="102"/>
      <c r="FH448" s="102"/>
      <c r="FI448" s="102"/>
      <c r="FJ448" s="102"/>
      <c r="FK448" s="102"/>
      <c r="FL448" s="102"/>
      <c r="FM448" s="102"/>
      <c r="FN448" s="102"/>
      <c r="FO448" s="102"/>
      <c r="FP448" s="102"/>
      <c r="FQ448" s="102"/>
      <c r="FR448" s="102"/>
      <c r="FS448" s="102"/>
      <c r="FT448" s="102"/>
      <c r="FU448" s="102"/>
      <c r="FV448" s="102"/>
      <c r="FW448" s="102"/>
      <c r="FX448" s="102"/>
      <c r="FY448" s="102"/>
      <c r="FZ448" s="102"/>
      <c r="GA448" s="102"/>
      <c r="GB448" s="102"/>
      <c r="GC448" s="102"/>
      <c r="GD448" s="102"/>
      <c r="GE448" s="102"/>
      <c r="GF448" s="102"/>
      <c r="GG448" s="102"/>
      <c r="GH448" s="102"/>
      <c r="GI448" s="102"/>
      <c r="GJ448" s="102"/>
      <c r="GK448" s="102"/>
      <c r="GL448" s="102"/>
      <c r="GM448" s="102"/>
      <c r="GN448" s="102"/>
      <c r="GO448" s="102"/>
      <c r="GP448" s="102"/>
      <c r="GQ448" s="102"/>
      <c r="GR448" s="102"/>
      <c r="GS448" s="102"/>
      <c r="GT448" s="102"/>
      <c r="GU448" s="102"/>
      <c r="GV448" s="102"/>
      <c r="GW448" s="102"/>
      <c r="GX448" s="102"/>
      <c r="GY448" s="102"/>
      <c r="GZ448" s="102"/>
    </row>
    <row r="449" spans="1:208" ht="12.75" customHeight="1">
      <c r="A449" s="102"/>
      <c r="B449" s="20"/>
      <c r="C449" s="20"/>
      <c r="D449" s="20"/>
      <c r="E449" s="20"/>
      <c r="F449" s="20"/>
      <c r="G449" s="20"/>
      <c r="H449" s="20"/>
      <c r="I449" s="20"/>
      <c r="J449" s="20"/>
      <c r="K449" s="20"/>
      <c r="L449" s="20"/>
      <c r="M449" s="20"/>
      <c r="N449" s="20"/>
      <c r="O449" s="20"/>
      <c r="P449" s="20"/>
      <c r="Q449" s="20"/>
      <c r="R449" s="20"/>
      <c r="S449" s="20"/>
      <c r="T449" s="20"/>
      <c r="U449" s="20"/>
      <c r="V449" s="20"/>
      <c r="W449" s="20"/>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02"/>
      <c r="BA449" s="102"/>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7"/>
      <c r="CZ449" s="102"/>
      <c r="DA449" s="102"/>
      <c r="DB449" s="102"/>
      <c r="DC449" s="102"/>
      <c r="DD449" s="102"/>
      <c r="DE449" s="102"/>
      <c r="DF449" s="102"/>
      <c r="DG449" s="102"/>
      <c r="DH449" s="102"/>
      <c r="DI449" s="102"/>
      <c r="DJ449" s="102"/>
      <c r="DK449" s="102"/>
      <c r="DL449" s="102"/>
      <c r="DM449" s="102"/>
      <c r="DN449" s="102"/>
      <c r="DO449" s="102"/>
      <c r="DP449" s="102"/>
      <c r="DQ449" s="102"/>
      <c r="DR449" s="102"/>
      <c r="DS449" s="102"/>
      <c r="DT449" s="102"/>
      <c r="DU449" s="102"/>
      <c r="DV449" s="102"/>
      <c r="DW449" s="102"/>
      <c r="DX449" s="102"/>
      <c r="DY449" s="102"/>
      <c r="DZ449" s="102"/>
      <c r="EA449" s="102"/>
      <c r="EB449" s="102"/>
      <c r="EC449" s="102"/>
      <c r="ED449" s="102"/>
      <c r="EE449" s="102"/>
      <c r="EF449" s="102"/>
      <c r="EG449" s="102"/>
      <c r="EH449" s="102"/>
      <c r="EI449" s="102"/>
      <c r="EJ449" s="102"/>
      <c r="EK449" s="102"/>
      <c r="EL449" s="102"/>
      <c r="EM449" s="102"/>
      <c r="EN449" s="102"/>
      <c r="EO449" s="102"/>
      <c r="EP449" s="102"/>
      <c r="EQ449" s="102"/>
      <c r="ER449" s="102"/>
      <c r="ES449" s="102"/>
      <c r="ET449" s="102"/>
      <c r="EU449" s="102"/>
      <c r="EV449" s="102"/>
      <c r="EW449" s="102"/>
      <c r="EX449" s="102"/>
      <c r="EY449" s="102"/>
      <c r="EZ449" s="102"/>
      <c r="FA449" s="102"/>
      <c r="FB449" s="102"/>
      <c r="FC449" s="102"/>
      <c r="FD449" s="102"/>
      <c r="FE449" s="102"/>
      <c r="FF449" s="102"/>
      <c r="FG449" s="102"/>
      <c r="FH449" s="102"/>
      <c r="FI449" s="102"/>
      <c r="FJ449" s="102"/>
      <c r="FK449" s="102"/>
      <c r="FL449" s="102"/>
      <c r="FM449" s="102"/>
      <c r="FN449" s="102"/>
      <c r="FO449" s="102"/>
      <c r="FP449" s="102"/>
      <c r="FQ449" s="102"/>
      <c r="FR449" s="102"/>
      <c r="FS449" s="102"/>
      <c r="FT449" s="102"/>
      <c r="FU449" s="102"/>
      <c r="FV449" s="102"/>
      <c r="FW449" s="102"/>
      <c r="FX449" s="102"/>
      <c r="FY449" s="102"/>
      <c r="FZ449" s="102"/>
      <c r="GA449" s="102"/>
      <c r="GB449" s="102"/>
      <c r="GC449" s="102"/>
      <c r="GD449" s="102"/>
      <c r="GE449" s="102"/>
      <c r="GF449" s="102"/>
      <c r="GG449" s="102"/>
      <c r="GH449" s="102"/>
      <c r="GI449" s="102"/>
      <c r="GJ449" s="102"/>
      <c r="GK449" s="102"/>
      <c r="GL449" s="102"/>
      <c r="GM449" s="102"/>
      <c r="GN449" s="102"/>
      <c r="GO449" s="102"/>
      <c r="GP449" s="102"/>
      <c r="GQ449" s="102"/>
      <c r="GR449" s="102"/>
      <c r="GS449" s="102"/>
      <c r="GT449" s="102"/>
      <c r="GU449" s="102"/>
      <c r="GV449" s="102"/>
      <c r="GW449" s="102"/>
      <c r="GX449" s="102"/>
      <c r="GY449" s="102"/>
      <c r="GZ449" s="102"/>
    </row>
    <row r="450" spans="1:208" ht="12.75" customHeight="1">
      <c r="A450" s="102"/>
      <c r="B450" s="20"/>
      <c r="C450" s="20"/>
      <c r="D450" s="20"/>
      <c r="E450" s="20"/>
      <c r="F450" s="20"/>
      <c r="G450" s="20"/>
      <c r="H450" s="20"/>
      <c r="I450" s="20"/>
      <c r="J450" s="20"/>
      <c r="K450" s="20"/>
      <c r="L450" s="20"/>
      <c r="M450" s="20"/>
      <c r="N450" s="20"/>
      <c r="O450" s="20"/>
      <c r="P450" s="20"/>
      <c r="Q450" s="20"/>
      <c r="R450" s="20"/>
      <c r="S450" s="20"/>
      <c r="T450" s="20"/>
      <c r="U450" s="20"/>
      <c r="V450" s="20"/>
      <c r="W450" s="20"/>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02"/>
      <c r="BA450" s="102"/>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02"/>
      <c r="DA450" s="102"/>
      <c r="DB450" s="102"/>
      <c r="DC450" s="102"/>
      <c r="DD450" s="102"/>
      <c r="DE450" s="102"/>
      <c r="DF450" s="102"/>
      <c r="DG450" s="102"/>
      <c r="DH450" s="102"/>
      <c r="DI450" s="102"/>
      <c r="DJ450" s="102"/>
      <c r="DK450" s="102"/>
      <c r="DL450" s="102"/>
      <c r="DM450" s="102"/>
      <c r="DN450" s="102"/>
      <c r="DO450" s="102"/>
      <c r="DP450" s="102"/>
      <c r="DQ450" s="102"/>
      <c r="DR450" s="102"/>
      <c r="DS450" s="102"/>
      <c r="DT450" s="102"/>
      <c r="DU450" s="102"/>
      <c r="DV450" s="102"/>
      <c r="DW450" s="102"/>
      <c r="DX450" s="102"/>
      <c r="DY450" s="102"/>
      <c r="DZ450" s="102"/>
      <c r="EA450" s="102"/>
      <c r="EB450" s="102"/>
      <c r="EC450" s="102"/>
      <c r="ED450" s="102"/>
      <c r="EE450" s="102"/>
      <c r="EF450" s="102"/>
      <c r="EG450" s="102"/>
      <c r="EH450" s="102"/>
      <c r="EI450" s="102"/>
      <c r="EJ450" s="102"/>
      <c r="EK450" s="102"/>
      <c r="EL450" s="102"/>
      <c r="EM450" s="102"/>
      <c r="EN450" s="102"/>
      <c r="EO450" s="102"/>
      <c r="EP450" s="102"/>
      <c r="EQ450" s="102"/>
      <c r="ER450" s="102"/>
      <c r="ES450" s="102"/>
      <c r="ET450" s="102"/>
      <c r="EU450" s="102"/>
      <c r="EV450" s="102"/>
      <c r="EW450" s="102"/>
      <c r="EX450" s="102"/>
      <c r="EY450" s="102"/>
      <c r="EZ450" s="102"/>
      <c r="FA450" s="102"/>
      <c r="FB450" s="102"/>
      <c r="FC450" s="102"/>
      <c r="FD450" s="102"/>
      <c r="FE450" s="102"/>
      <c r="FF450" s="102"/>
      <c r="FG450" s="102"/>
      <c r="FH450" s="102"/>
      <c r="FI450" s="102"/>
      <c r="FJ450" s="102"/>
      <c r="FK450" s="102"/>
      <c r="FL450" s="102"/>
      <c r="FM450" s="102"/>
      <c r="FN450" s="102"/>
      <c r="FO450" s="102"/>
      <c r="FP450" s="102"/>
      <c r="FQ450" s="102"/>
      <c r="FR450" s="102"/>
      <c r="FS450" s="102"/>
      <c r="FT450" s="102"/>
      <c r="FU450" s="102"/>
      <c r="FV450" s="102"/>
      <c r="FW450" s="102"/>
      <c r="FX450" s="102"/>
      <c r="FY450" s="102"/>
      <c r="FZ450" s="102"/>
      <c r="GA450" s="102"/>
      <c r="GB450" s="102"/>
      <c r="GC450" s="102"/>
      <c r="GD450" s="102"/>
      <c r="GE450" s="102"/>
      <c r="GF450" s="102"/>
      <c r="GG450" s="102"/>
      <c r="GH450" s="102"/>
      <c r="GI450" s="102"/>
      <c r="GJ450" s="102"/>
      <c r="GK450" s="102"/>
      <c r="GL450" s="102"/>
      <c r="GM450" s="102"/>
      <c r="GN450" s="102"/>
      <c r="GO450" s="102"/>
      <c r="GP450" s="102"/>
      <c r="GQ450" s="102"/>
      <c r="GR450" s="102"/>
      <c r="GS450" s="102"/>
      <c r="GT450" s="102"/>
      <c r="GU450" s="102"/>
      <c r="GV450" s="102"/>
      <c r="GW450" s="102"/>
      <c r="GX450" s="102"/>
      <c r="GY450" s="102"/>
      <c r="GZ450" s="102"/>
    </row>
    <row r="451" spans="1:208" ht="12.75" customHeight="1">
      <c r="A451" s="102"/>
      <c r="B451" s="20"/>
      <c r="C451" s="20"/>
      <c r="D451" s="20"/>
      <c r="E451" s="20"/>
      <c r="F451" s="20"/>
      <c r="G451" s="20"/>
      <c r="H451" s="20"/>
      <c r="I451" s="20"/>
      <c r="J451" s="20"/>
      <c r="K451" s="20"/>
      <c r="L451" s="20"/>
      <c r="M451" s="20"/>
      <c r="N451" s="20"/>
      <c r="O451" s="20"/>
      <c r="P451" s="20"/>
      <c r="Q451" s="20"/>
      <c r="R451" s="20"/>
      <c r="S451" s="20"/>
      <c r="T451" s="20"/>
      <c r="U451" s="20"/>
      <c r="V451" s="20"/>
      <c r="W451" s="20"/>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02"/>
      <c r="BA451" s="102"/>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7"/>
      <c r="CZ451" s="102"/>
      <c r="DA451" s="102"/>
      <c r="DB451" s="102"/>
      <c r="DC451" s="102"/>
      <c r="DD451" s="102"/>
      <c r="DE451" s="102"/>
      <c r="DF451" s="102"/>
      <c r="DG451" s="102"/>
      <c r="DH451" s="102"/>
      <c r="DI451" s="102"/>
      <c r="DJ451" s="102"/>
      <c r="DK451" s="102"/>
      <c r="DL451" s="102"/>
      <c r="DM451" s="102"/>
      <c r="DN451" s="102"/>
      <c r="DO451" s="102"/>
      <c r="DP451" s="102"/>
      <c r="DQ451" s="102"/>
      <c r="DR451" s="102"/>
      <c r="DS451" s="102"/>
      <c r="DT451" s="102"/>
      <c r="DU451" s="102"/>
      <c r="DV451" s="102"/>
      <c r="DW451" s="102"/>
      <c r="DX451" s="102"/>
      <c r="DY451" s="102"/>
      <c r="DZ451" s="102"/>
      <c r="EA451" s="102"/>
      <c r="EB451" s="102"/>
      <c r="EC451" s="102"/>
      <c r="ED451" s="102"/>
      <c r="EE451" s="102"/>
      <c r="EF451" s="102"/>
      <c r="EG451" s="102"/>
      <c r="EH451" s="102"/>
      <c r="EI451" s="102"/>
      <c r="EJ451" s="102"/>
      <c r="EK451" s="102"/>
      <c r="EL451" s="102"/>
      <c r="EM451" s="102"/>
      <c r="EN451" s="102"/>
      <c r="EO451" s="102"/>
      <c r="EP451" s="102"/>
      <c r="EQ451" s="102"/>
      <c r="ER451" s="102"/>
      <c r="ES451" s="102"/>
      <c r="ET451" s="102"/>
      <c r="EU451" s="102"/>
      <c r="EV451" s="102"/>
      <c r="EW451" s="102"/>
      <c r="EX451" s="102"/>
      <c r="EY451" s="102"/>
      <c r="EZ451" s="102"/>
      <c r="FA451" s="102"/>
      <c r="FB451" s="102"/>
      <c r="FC451" s="102"/>
      <c r="FD451" s="102"/>
      <c r="FE451" s="102"/>
      <c r="FF451" s="102"/>
      <c r="FG451" s="102"/>
      <c r="FH451" s="102"/>
      <c r="FI451" s="102"/>
      <c r="FJ451" s="102"/>
      <c r="FK451" s="102"/>
      <c r="FL451" s="102"/>
      <c r="FM451" s="102"/>
      <c r="FN451" s="102"/>
      <c r="FO451" s="102"/>
      <c r="FP451" s="102"/>
      <c r="FQ451" s="102"/>
      <c r="FR451" s="102"/>
      <c r="FS451" s="102"/>
      <c r="FT451" s="102"/>
      <c r="FU451" s="102"/>
      <c r="FV451" s="102"/>
      <c r="FW451" s="102"/>
      <c r="FX451" s="102"/>
      <c r="FY451" s="102"/>
      <c r="FZ451" s="102"/>
      <c r="GA451" s="102"/>
      <c r="GB451" s="102"/>
      <c r="GC451" s="102"/>
      <c r="GD451" s="102"/>
      <c r="GE451" s="102"/>
      <c r="GF451" s="102"/>
      <c r="GG451" s="102"/>
      <c r="GH451" s="102"/>
      <c r="GI451" s="102"/>
      <c r="GJ451" s="102"/>
      <c r="GK451" s="102"/>
      <c r="GL451" s="102"/>
      <c r="GM451" s="102"/>
      <c r="GN451" s="102"/>
      <c r="GO451" s="102"/>
      <c r="GP451" s="102"/>
      <c r="GQ451" s="102"/>
      <c r="GR451" s="102"/>
      <c r="GS451" s="102"/>
      <c r="GT451" s="102"/>
      <c r="GU451" s="102"/>
      <c r="GV451" s="102"/>
      <c r="GW451" s="102"/>
      <c r="GX451" s="102"/>
      <c r="GY451" s="102"/>
      <c r="GZ451" s="102"/>
    </row>
    <row r="452" spans="1:208" ht="12.75" customHeight="1">
      <c r="A452" s="102"/>
      <c r="B452" s="20"/>
      <c r="C452" s="20"/>
      <c r="D452" s="20"/>
      <c r="E452" s="20"/>
      <c r="F452" s="20"/>
      <c r="G452" s="20"/>
      <c r="H452" s="20"/>
      <c r="I452" s="20"/>
      <c r="J452" s="20"/>
      <c r="K452" s="20"/>
      <c r="L452" s="20"/>
      <c r="M452" s="20"/>
      <c r="N452" s="20"/>
      <c r="O452" s="20"/>
      <c r="P452" s="20"/>
      <c r="Q452" s="20"/>
      <c r="R452" s="20"/>
      <c r="S452" s="20"/>
      <c r="T452" s="20"/>
      <c r="U452" s="20"/>
      <c r="V452" s="20"/>
      <c r="W452" s="20"/>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02"/>
      <c r="BA452" s="102"/>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02"/>
      <c r="DA452" s="102"/>
      <c r="DB452" s="102"/>
      <c r="DC452" s="102"/>
      <c r="DD452" s="102"/>
      <c r="DE452" s="102"/>
      <c r="DF452" s="102"/>
      <c r="DG452" s="102"/>
      <c r="DH452" s="102"/>
      <c r="DI452" s="102"/>
      <c r="DJ452" s="102"/>
      <c r="DK452" s="102"/>
      <c r="DL452" s="102"/>
      <c r="DM452" s="102"/>
      <c r="DN452" s="102"/>
      <c r="DO452" s="102"/>
      <c r="DP452" s="102"/>
      <c r="DQ452" s="102"/>
      <c r="DR452" s="102"/>
      <c r="DS452" s="102"/>
      <c r="DT452" s="102"/>
      <c r="DU452" s="102"/>
      <c r="DV452" s="102"/>
      <c r="DW452" s="102"/>
      <c r="DX452" s="102"/>
      <c r="DY452" s="102"/>
      <c r="DZ452" s="102"/>
      <c r="EA452" s="102"/>
      <c r="EB452" s="102"/>
      <c r="EC452" s="102"/>
      <c r="ED452" s="102"/>
      <c r="EE452" s="102"/>
      <c r="EF452" s="102"/>
      <c r="EG452" s="102"/>
      <c r="EH452" s="102"/>
      <c r="EI452" s="102"/>
      <c r="EJ452" s="102"/>
      <c r="EK452" s="102"/>
      <c r="EL452" s="102"/>
      <c r="EM452" s="102"/>
      <c r="EN452" s="102"/>
      <c r="EO452" s="102"/>
      <c r="EP452" s="102"/>
      <c r="EQ452" s="102"/>
      <c r="ER452" s="102"/>
      <c r="ES452" s="102"/>
      <c r="ET452" s="102"/>
      <c r="EU452" s="102"/>
      <c r="EV452" s="102"/>
      <c r="EW452" s="102"/>
      <c r="EX452" s="102"/>
      <c r="EY452" s="102"/>
      <c r="EZ452" s="102"/>
      <c r="FA452" s="102"/>
      <c r="FB452" s="102"/>
      <c r="FC452" s="102"/>
      <c r="FD452" s="102"/>
      <c r="FE452" s="102"/>
      <c r="FF452" s="102"/>
      <c r="FG452" s="102"/>
      <c r="FH452" s="102"/>
      <c r="FI452" s="102"/>
      <c r="FJ452" s="102"/>
      <c r="FK452" s="102"/>
      <c r="FL452" s="102"/>
      <c r="FM452" s="102"/>
      <c r="FN452" s="102"/>
      <c r="FO452" s="102"/>
      <c r="FP452" s="102"/>
      <c r="FQ452" s="102"/>
      <c r="FR452" s="102"/>
      <c r="FS452" s="102"/>
      <c r="FT452" s="102"/>
      <c r="FU452" s="102"/>
      <c r="FV452" s="102"/>
      <c r="FW452" s="102"/>
      <c r="FX452" s="102"/>
      <c r="FY452" s="102"/>
      <c r="FZ452" s="102"/>
      <c r="GA452" s="102"/>
      <c r="GB452" s="102"/>
      <c r="GC452" s="102"/>
      <c r="GD452" s="102"/>
      <c r="GE452" s="102"/>
      <c r="GF452" s="102"/>
      <c r="GG452" s="102"/>
      <c r="GH452" s="102"/>
      <c r="GI452" s="102"/>
      <c r="GJ452" s="102"/>
      <c r="GK452" s="102"/>
      <c r="GL452" s="102"/>
      <c r="GM452" s="102"/>
      <c r="GN452" s="102"/>
      <c r="GO452" s="102"/>
      <c r="GP452" s="102"/>
      <c r="GQ452" s="102"/>
      <c r="GR452" s="102"/>
      <c r="GS452" s="102"/>
      <c r="GT452" s="102"/>
      <c r="GU452" s="102"/>
      <c r="GV452" s="102"/>
      <c r="GW452" s="102"/>
      <c r="GX452" s="102"/>
      <c r="GY452" s="102"/>
      <c r="GZ452" s="102"/>
    </row>
    <row r="453" spans="1:208" ht="12.75" customHeight="1">
      <c r="A453" s="102"/>
      <c r="B453" s="20"/>
      <c r="C453" s="20"/>
      <c r="D453" s="20"/>
      <c r="E453" s="20"/>
      <c r="F453" s="20"/>
      <c r="G453" s="20"/>
      <c r="H453" s="20"/>
      <c r="I453" s="20"/>
      <c r="J453" s="20"/>
      <c r="K453" s="20"/>
      <c r="L453" s="20"/>
      <c r="M453" s="20"/>
      <c r="N453" s="20"/>
      <c r="O453" s="20"/>
      <c r="P453" s="20"/>
      <c r="Q453" s="20"/>
      <c r="R453" s="20"/>
      <c r="S453" s="20"/>
      <c r="T453" s="20"/>
      <c r="U453" s="20"/>
      <c r="V453" s="20"/>
      <c r="W453" s="20"/>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02"/>
      <c r="BA453" s="102"/>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02"/>
      <c r="DA453" s="102"/>
      <c r="DB453" s="102"/>
      <c r="DC453" s="102"/>
      <c r="DD453" s="102"/>
      <c r="DE453" s="102"/>
      <c r="DF453" s="102"/>
      <c r="DG453" s="102"/>
      <c r="DH453" s="102"/>
      <c r="DI453" s="102"/>
      <c r="DJ453" s="102"/>
      <c r="DK453" s="102"/>
      <c r="DL453" s="102"/>
      <c r="DM453" s="102"/>
      <c r="DN453" s="102"/>
      <c r="DO453" s="102"/>
      <c r="DP453" s="102"/>
      <c r="DQ453" s="102"/>
      <c r="DR453" s="102"/>
      <c r="DS453" s="102"/>
      <c r="DT453" s="102"/>
      <c r="DU453" s="102"/>
      <c r="DV453" s="102"/>
      <c r="DW453" s="102"/>
      <c r="DX453" s="102"/>
      <c r="DY453" s="102"/>
      <c r="DZ453" s="102"/>
      <c r="EA453" s="102"/>
      <c r="EB453" s="102"/>
      <c r="EC453" s="102"/>
      <c r="ED453" s="102"/>
      <c r="EE453" s="102"/>
      <c r="EF453" s="102"/>
      <c r="EG453" s="102"/>
      <c r="EH453" s="102"/>
      <c r="EI453" s="102"/>
      <c r="EJ453" s="102"/>
      <c r="EK453" s="102"/>
      <c r="EL453" s="102"/>
      <c r="EM453" s="102"/>
      <c r="EN453" s="102"/>
      <c r="EO453" s="102"/>
      <c r="EP453" s="102"/>
      <c r="EQ453" s="102"/>
      <c r="ER453" s="102"/>
      <c r="ES453" s="102"/>
      <c r="ET453" s="102"/>
      <c r="EU453" s="102"/>
      <c r="EV453" s="102"/>
      <c r="EW453" s="102"/>
      <c r="EX453" s="102"/>
      <c r="EY453" s="102"/>
      <c r="EZ453" s="102"/>
      <c r="FA453" s="102"/>
      <c r="FB453" s="102"/>
      <c r="FC453" s="102"/>
      <c r="FD453" s="102"/>
      <c r="FE453" s="102"/>
      <c r="FF453" s="102"/>
      <c r="FG453" s="102"/>
      <c r="FH453" s="102"/>
      <c r="FI453" s="102"/>
      <c r="FJ453" s="102"/>
      <c r="FK453" s="102"/>
      <c r="FL453" s="102"/>
      <c r="FM453" s="102"/>
      <c r="FN453" s="102"/>
      <c r="FO453" s="102"/>
      <c r="FP453" s="102"/>
      <c r="FQ453" s="102"/>
      <c r="FR453" s="102"/>
      <c r="FS453" s="102"/>
      <c r="FT453" s="102"/>
      <c r="FU453" s="102"/>
      <c r="FV453" s="102"/>
      <c r="FW453" s="102"/>
      <c r="FX453" s="102"/>
      <c r="FY453" s="102"/>
      <c r="FZ453" s="102"/>
      <c r="GA453" s="102"/>
      <c r="GB453" s="102"/>
      <c r="GC453" s="102"/>
      <c r="GD453" s="102"/>
      <c r="GE453" s="102"/>
      <c r="GF453" s="102"/>
      <c r="GG453" s="102"/>
      <c r="GH453" s="102"/>
      <c r="GI453" s="102"/>
      <c r="GJ453" s="102"/>
      <c r="GK453" s="102"/>
      <c r="GL453" s="102"/>
      <c r="GM453" s="102"/>
      <c r="GN453" s="102"/>
      <c r="GO453" s="102"/>
      <c r="GP453" s="102"/>
      <c r="GQ453" s="102"/>
      <c r="GR453" s="102"/>
      <c r="GS453" s="102"/>
      <c r="GT453" s="102"/>
      <c r="GU453" s="102"/>
      <c r="GV453" s="102"/>
      <c r="GW453" s="102"/>
      <c r="GX453" s="102"/>
      <c r="GY453" s="102"/>
      <c r="GZ453" s="102"/>
    </row>
    <row r="454" spans="1:208" ht="12.75" customHeight="1">
      <c r="A454" s="102"/>
      <c r="B454" s="20"/>
      <c r="C454" s="20"/>
      <c r="D454" s="20"/>
      <c r="E454" s="20"/>
      <c r="F454" s="20"/>
      <c r="G454" s="20"/>
      <c r="H454" s="20"/>
      <c r="I454" s="20"/>
      <c r="J454" s="20"/>
      <c r="K454" s="20"/>
      <c r="L454" s="20"/>
      <c r="M454" s="20"/>
      <c r="N454" s="20"/>
      <c r="O454" s="20"/>
      <c r="P454" s="20"/>
      <c r="Q454" s="20"/>
      <c r="R454" s="20"/>
      <c r="S454" s="20"/>
      <c r="T454" s="20"/>
      <c r="U454" s="20"/>
      <c r="V454" s="20"/>
      <c r="W454" s="20"/>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02"/>
      <c r="BA454" s="102"/>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02"/>
      <c r="DA454" s="102"/>
      <c r="DB454" s="102"/>
      <c r="DC454" s="102"/>
      <c r="DD454" s="102"/>
      <c r="DE454" s="102"/>
      <c r="DF454" s="102"/>
      <c r="DG454" s="102"/>
      <c r="DH454" s="102"/>
      <c r="DI454" s="102"/>
      <c r="DJ454" s="102"/>
      <c r="DK454" s="102"/>
      <c r="DL454" s="102"/>
      <c r="DM454" s="102"/>
      <c r="DN454" s="102"/>
      <c r="DO454" s="102"/>
      <c r="DP454" s="102"/>
      <c r="DQ454" s="102"/>
      <c r="DR454" s="102"/>
      <c r="DS454" s="102"/>
      <c r="DT454" s="102"/>
      <c r="DU454" s="102"/>
      <c r="DV454" s="102"/>
      <c r="DW454" s="102"/>
      <c r="DX454" s="102"/>
      <c r="DY454" s="102"/>
      <c r="DZ454" s="102"/>
      <c r="EA454" s="102"/>
      <c r="EB454" s="102"/>
      <c r="EC454" s="102"/>
      <c r="ED454" s="102"/>
      <c r="EE454" s="102"/>
      <c r="EF454" s="102"/>
      <c r="EG454" s="102"/>
      <c r="EH454" s="102"/>
      <c r="EI454" s="102"/>
      <c r="EJ454" s="102"/>
      <c r="EK454" s="102"/>
      <c r="EL454" s="102"/>
      <c r="EM454" s="102"/>
      <c r="EN454" s="102"/>
      <c r="EO454" s="102"/>
      <c r="EP454" s="102"/>
      <c r="EQ454" s="102"/>
      <c r="ER454" s="102"/>
      <c r="ES454" s="102"/>
      <c r="ET454" s="102"/>
      <c r="EU454" s="102"/>
      <c r="EV454" s="102"/>
      <c r="EW454" s="102"/>
      <c r="EX454" s="102"/>
      <c r="EY454" s="102"/>
      <c r="EZ454" s="102"/>
      <c r="FA454" s="102"/>
      <c r="FB454" s="102"/>
      <c r="FC454" s="102"/>
      <c r="FD454" s="102"/>
      <c r="FE454" s="102"/>
      <c r="FF454" s="102"/>
      <c r="FG454" s="102"/>
      <c r="FH454" s="102"/>
      <c r="FI454" s="102"/>
      <c r="FJ454" s="102"/>
      <c r="FK454" s="102"/>
      <c r="FL454" s="102"/>
      <c r="FM454" s="102"/>
      <c r="FN454" s="102"/>
      <c r="FO454" s="102"/>
      <c r="FP454" s="102"/>
      <c r="FQ454" s="102"/>
      <c r="FR454" s="102"/>
      <c r="FS454" s="102"/>
      <c r="FT454" s="102"/>
      <c r="FU454" s="102"/>
      <c r="FV454" s="102"/>
      <c r="FW454" s="102"/>
      <c r="FX454" s="102"/>
      <c r="FY454" s="102"/>
      <c r="FZ454" s="102"/>
      <c r="GA454" s="102"/>
      <c r="GB454" s="102"/>
      <c r="GC454" s="102"/>
      <c r="GD454" s="102"/>
      <c r="GE454" s="102"/>
      <c r="GF454" s="102"/>
      <c r="GG454" s="102"/>
      <c r="GH454" s="102"/>
      <c r="GI454" s="102"/>
      <c r="GJ454" s="102"/>
      <c r="GK454" s="102"/>
      <c r="GL454" s="102"/>
      <c r="GM454" s="102"/>
      <c r="GN454" s="102"/>
      <c r="GO454" s="102"/>
      <c r="GP454" s="102"/>
      <c r="GQ454" s="102"/>
      <c r="GR454" s="102"/>
      <c r="GS454" s="102"/>
      <c r="GT454" s="102"/>
      <c r="GU454" s="102"/>
      <c r="GV454" s="102"/>
      <c r="GW454" s="102"/>
      <c r="GX454" s="102"/>
      <c r="GY454" s="102"/>
      <c r="GZ454" s="102"/>
    </row>
    <row r="455" spans="1:208" ht="12.75" customHeight="1">
      <c r="A455" s="102"/>
      <c r="B455" s="20"/>
      <c r="C455" s="20"/>
      <c r="D455" s="20"/>
      <c r="E455" s="20"/>
      <c r="F455" s="20"/>
      <c r="G455" s="20"/>
      <c r="H455" s="20"/>
      <c r="I455" s="20"/>
      <c r="J455" s="20"/>
      <c r="K455" s="20"/>
      <c r="L455" s="20"/>
      <c r="M455" s="20"/>
      <c r="N455" s="20"/>
      <c r="O455" s="20"/>
      <c r="P455" s="20"/>
      <c r="Q455" s="20"/>
      <c r="R455" s="20"/>
      <c r="S455" s="20"/>
      <c r="T455" s="20"/>
      <c r="U455" s="20"/>
      <c r="V455" s="20"/>
      <c r="W455" s="20"/>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02"/>
      <c r="BA455" s="102"/>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02"/>
      <c r="DA455" s="102"/>
      <c r="DB455" s="102"/>
      <c r="DC455" s="102"/>
      <c r="DD455" s="102"/>
      <c r="DE455" s="102"/>
      <c r="DF455" s="102"/>
      <c r="DG455" s="102"/>
      <c r="DH455" s="102"/>
      <c r="DI455" s="102"/>
      <c r="DJ455" s="102"/>
      <c r="DK455" s="102"/>
      <c r="DL455" s="102"/>
      <c r="DM455" s="102"/>
      <c r="DN455" s="102"/>
      <c r="DO455" s="102"/>
      <c r="DP455" s="102"/>
      <c r="DQ455" s="102"/>
      <c r="DR455" s="102"/>
      <c r="DS455" s="102"/>
      <c r="DT455" s="102"/>
      <c r="DU455" s="102"/>
      <c r="DV455" s="102"/>
      <c r="DW455" s="102"/>
      <c r="DX455" s="102"/>
      <c r="DY455" s="102"/>
      <c r="DZ455" s="102"/>
      <c r="EA455" s="102"/>
      <c r="EB455" s="102"/>
      <c r="EC455" s="102"/>
      <c r="ED455" s="102"/>
      <c r="EE455" s="102"/>
      <c r="EF455" s="102"/>
      <c r="EG455" s="102"/>
      <c r="EH455" s="102"/>
      <c r="EI455" s="102"/>
      <c r="EJ455" s="102"/>
      <c r="EK455" s="102"/>
      <c r="EL455" s="102"/>
      <c r="EM455" s="102"/>
      <c r="EN455" s="102"/>
      <c r="EO455" s="102"/>
      <c r="EP455" s="102"/>
      <c r="EQ455" s="102"/>
      <c r="ER455" s="102"/>
      <c r="ES455" s="102"/>
      <c r="ET455" s="102"/>
      <c r="EU455" s="102"/>
      <c r="EV455" s="102"/>
      <c r="EW455" s="102"/>
      <c r="EX455" s="102"/>
      <c r="EY455" s="102"/>
      <c r="EZ455" s="102"/>
      <c r="FA455" s="102"/>
      <c r="FB455" s="102"/>
      <c r="FC455" s="102"/>
      <c r="FD455" s="102"/>
      <c r="FE455" s="102"/>
      <c r="FF455" s="102"/>
      <c r="FG455" s="102"/>
      <c r="FH455" s="102"/>
      <c r="FI455" s="102"/>
      <c r="FJ455" s="102"/>
      <c r="FK455" s="102"/>
      <c r="FL455" s="102"/>
      <c r="FM455" s="102"/>
      <c r="FN455" s="102"/>
      <c r="FO455" s="102"/>
      <c r="FP455" s="102"/>
      <c r="FQ455" s="102"/>
      <c r="FR455" s="102"/>
      <c r="FS455" s="102"/>
      <c r="FT455" s="102"/>
      <c r="FU455" s="102"/>
      <c r="FV455" s="102"/>
      <c r="FW455" s="102"/>
      <c r="FX455" s="102"/>
      <c r="FY455" s="102"/>
      <c r="FZ455" s="102"/>
      <c r="GA455" s="102"/>
      <c r="GB455" s="102"/>
      <c r="GC455" s="102"/>
      <c r="GD455" s="102"/>
      <c r="GE455" s="102"/>
      <c r="GF455" s="102"/>
      <c r="GG455" s="102"/>
      <c r="GH455" s="102"/>
      <c r="GI455" s="102"/>
      <c r="GJ455" s="102"/>
      <c r="GK455" s="102"/>
      <c r="GL455" s="102"/>
      <c r="GM455" s="102"/>
      <c r="GN455" s="102"/>
      <c r="GO455" s="102"/>
      <c r="GP455" s="102"/>
      <c r="GQ455" s="102"/>
      <c r="GR455" s="102"/>
      <c r="GS455" s="102"/>
      <c r="GT455" s="102"/>
      <c r="GU455" s="102"/>
      <c r="GV455" s="102"/>
      <c r="GW455" s="102"/>
      <c r="GX455" s="102"/>
      <c r="GY455" s="102"/>
      <c r="GZ455" s="102"/>
    </row>
    <row r="456" spans="1:208" ht="12.75" customHeight="1">
      <c r="A456" s="102"/>
      <c r="B456" s="20"/>
      <c r="C456" s="20"/>
      <c r="D456" s="20"/>
      <c r="E456" s="20"/>
      <c r="F456" s="20"/>
      <c r="G456" s="20"/>
      <c r="H456" s="20"/>
      <c r="I456" s="20"/>
      <c r="J456" s="20"/>
      <c r="K456" s="20"/>
      <c r="L456" s="20"/>
      <c r="M456" s="20"/>
      <c r="N456" s="20"/>
      <c r="O456" s="20"/>
      <c r="P456" s="20"/>
      <c r="Q456" s="20"/>
      <c r="R456" s="20"/>
      <c r="S456" s="20"/>
      <c r="T456" s="20"/>
      <c r="U456" s="20"/>
      <c r="V456" s="20"/>
      <c r="W456" s="20"/>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02"/>
      <c r="BA456" s="102"/>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02"/>
      <c r="DA456" s="102"/>
      <c r="DB456" s="102"/>
      <c r="DC456" s="102"/>
      <c r="DD456" s="102"/>
      <c r="DE456" s="102"/>
      <c r="DF456" s="102"/>
      <c r="DG456" s="102"/>
      <c r="DH456" s="102"/>
      <c r="DI456" s="102"/>
      <c r="DJ456" s="102"/>
      <c r="DK456" s="102"/>
      <c r="DL456" s="102"/>
      <c r="DM456" s="102"/>
      <c r="DN456" s="102"/>
      <c r="DO456" s="102"/>
      <c r="DP456" s="102"/>
      <c r="DQ456" s="102"/>
      <c r="DR456" s="102"/>
      <c r="DS456" s="102"/>
      <c r="DT456" s="102"/>
      <c r="DU456" s="102"/>
      <c r="DV456" s="102"/>
      <c r="DW456" s="102"/>
      <c r="DX456" s="102"/>
      <c r="DY456" s="102"/>
      <c r="DZ456" s="102"/>
      <c r="EA456" s="102"/>
      <c r="EB456" s="102"/>
      <c r="EC456" s="102"/>
      <c r="ED456" s="102"/>
      <c r="EE456" s="102"/>
      <c r="EF456" s="102"/>
      <c r="EG456" s="102"/>
      <c r="EH456" s="102"/>
      <c r="EI456" s="102"/>
      <c r="EJ456" s="102"/>
      <c r="EK456" s="102"/>
      <c r="EL456" s="102"/>
      <c r="EM456" s="102"/>
      <c r="EN456" s="102"/>
      <c r="EO456" s="102"/>
      <c r="EP456" s="102"/>
      <c r="EQ456" s="102"/>
      <c r="ER456" s="102"/>
      <c r="ES456" s="102"/>
      <c r="ET456" s="102"/>
      <c r="EU456" s="102"/>
      <c r="EV456" s="102"/>
      <c r="EW456" s="102"/>
      <c r="EX456" s="102"/>
      <c r="EY456" s="102"/>
      <c r="EZ456" s="102"/>
      <c r="FA456" s="102"/>
      <c r="FB456" s="102"/>
      <c r="FC456" s="102"/>
      <c r="FD456" s="102"/>
      <c r="FE456" s="102"/>
      <c r="FF456" s="102"/>
      <c r="FG456" s="102"/>
      <c r="FH456" s="102"/>
      <c r="FI456" s="102"/>
      <c r="FJ456" s="102"/>
      <c r="FK456" s="102"/>
      <c r="FL456" s="102"/>
      <c r="FM456" s="102"/>
      <c r="FN456" s="102"/>
      <c r="FO456" s="102"/>
      <c r="FP456" s="102"/>
      <c r="FQ456" s="102"/>
      <c r="FR456" s="102"/>
      <c r="FS456" s="102"/>
      <c r="FT456" s="102"/>
      <c r="FU456" s="102"/>
      <c r="FV456" s="102"/>
      <c r="FW456" s="102"/>
      <c r="FX456" s="102"/>
      <c r="FY456" s="102"/>
      <c r="FZ456" s="102"/>
      <c r="GA456" s="102"/>
      <c r="GB456" s="102"/>
      <c r="GC456" s="102"/>
      <c r="GD456" s="102"/>
      <c r="GE456" s="102"/>
      <c r="GF456" s="102"/>
      <c r="GG456" s="102"/>
      <c r="GH456" s="102"/>
      <c r="GI456" s="102"/>
      <c r="GJ456" s="102"/>
      <c r="GK456" s="102"/>
      <c r="GL456" s="102"/>
      <c r="GM456" s="102"/>
      <c r="GN456" s="102"/>
      <c r="GO456" s="102"/>
      <c r="GP456" s="102"/>
      <c r="GQ456" s="102"/>
      <c r="GR456" s="102"/>
      <c r="GS456" s="102"/>
      <c r="GT456" s="102"/>
      <c r="GU456" s="102"/>
      <c r="GV456" s="102"/>
      <c r="GW456" s="102"/>
      <c r="GX456" s="102"/>
      <c r="GY456" s="102"/>
      <c r="GZ456" s="102"/>
    </row>
    <row r="457" spans="1:208" ht="12.75" customHeight="1">
      <c r="A457" s="102"/>
      <c r="B457" s="20"/>
      <c r="C457" s="20"/>
      <c r="D457" s="20"/>
      <c r="E457" s="20"/>
      <c r="F457" s="20"/>
      <c r="G457" s="20"/>
      <c r="H457" s="20"/>
      <c r="I457" s="20"/>
      <c r="J457" s="20"/>
      <c r="K457" s="20"/>
      <c r="L457" s="20"/>
      <c r="M457" s="20"/>
      <c r="N457" s="20"/>
      <c r="O457" s="20"/>
      <c r="P457" s="20"/>
      <c r="Q457" s="20"/>
      <c r="R457" s="20"/>
      <c r="S457" s="20"/>
      <c r="T457" s="20"/>
      <c r="U457" s="20"/>
      <c r="V457" s="20"/>
      <c r="W457" s="20"/>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02"/>
      <c r="BA457" s="102"/>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02"/>
      <c r="DA457" s="102"/>
      <c r="DB457" s="102"/>
      <c r="DC457" s="102"/>
      <c r="DD457" s="102"/>
      <c r="DE457" s="102"/>
      <c r="DF457" s="102"/>
      <c r="DG457" s="102"/>
      <c r="DH457" s="102"/>
      <c r="DI457" s="102"/>
      <c r="DJ457" s="102"/>
      <c r="DK457" s="102"/>
      <c r="DL457" s="102"/>
      <c r="DM457" s="102"/>
      <c r="DN457" s="102"/>
      <c r="DO457" s="102"/>
      <c r="DP457" s="102"/>
      <c r="DQ457" s="102"/>
      <c r="DR457" s="102"/>
      <c r="DS457" s="102"/>
      <c r="DT457" s="102"/>
      <c r="DU457" s="102"/>
      <c r="DV457" s="102"/>
      <c r="DW457" s="102"/>
      <c r="DX457" s="102"/>
      <c r="DY457" s="102"/>
      <c r="DZ457" s="102"/>
      <c r="EA457" s="102"/>
      <c r="EB457" s="102"/>
      <c r="EC457" s="102"/>
      <c r="ED457" s="102"/>
      <c r="EE457" s="102"/>
      <c r="EF457" s="102"/>
      <c r="EG457" s="102"/>
      <c r="EH457" s="102"/>
      <c r="EI457" s="102"/>
      <c r="EJ457" s="102"/>
      <c r="EK457" s="102"/>
      <c r="EL457" s="102"/>
      <c r="EM457" s="102"/>
      <c r="EN457" s="102"/>
      <c r="EO457" s="102"/>
      <c r="EP457" s="102"/>
      <c r="EQ457" s="102"/>
      <c r="ER457" s="102"/>
      <c r="ES457" s="102"/>
      <c r="ET457" s="102"/>
      <c r="EU457" s="102"/>
      <c r="EV457" s="102"/>
      <c r="EW457" s="102"/>
      <c r="EX457" s="102"/>
      <c r="EY457" s="102"/>
      <c r="EZ457" s="102"/>
      <c r="FA457" s="102"/>
      <c r="FB457" s="102"/>
      <c r="FC457" s="102"/>
      <c r="FD457" s="102"/>
      <c r="FE457" s="102"/>
      <c r="FF457" s="102"/>
      <c r="FG457" s="102"/>
      <c r="FH457" s="102"/>
      <c r="FI457" s="102"/>
      <c r="FJ457" s="102"/>
      <c r="FK457" s="102"/>
      <c r="FL457" s="102"/>
      <c r="FM457" s="102"/>
      <c r="FN457" s="102"/>
      <c r="FO457" s="102"/>
      <c r="FP457" s="102"/>
      <c r="FQ457" s="102"/>
      <c r="FR457" s="102"/>
      <c r="FS457" s="102"/>
      <c r="FT457" s="102"/>
      <c r="FU457" s="102"/>
      <c r="FV457" s="102"/>
      <c r="FW457" s="102"/>
      <c r="FX457" s="102"/>
      <c r="FY457" s="102"/>
      <c r="FZ457" s="102"/>
      <c r="GA457" s="102"/>
      <c r="GB457" s="102"/>
      <c r="GC457" s="102"/>
      <c r="GD457" s="102"/>
      <c r="GE457" s="102"/>
      <c r="GF457" s="102"/>
      <c r="GG457" s="102"/>
      <c r="GH457" s="102"/>
      <c r="GI457" s="102"/>
      <c r="GJ457" s="102"/>
      <c r="GK457" s="102"/>
      <c r="GL457" s="102"/>
      <c r="GM457" s="102"/>
      <c r="GN457" s="102"/>
      <c r="GO457" s="102"/>
      <c r="GP457" s="102"/>
      <c r="GQ457" s="102"/>
      <c r="GR457" s="102"/>
      <c r="GS457" s="102"/>
      <c r="GT457" s="102"/>
      <c r="GU457" s="102"/>
      <c r="GV457" s="102"/>
      <c r="GW457" s="102"/>
      <c r="GX457" s="102"/>
      <c r="GY457" s="102"/>
      <c r="GZ457" s="102"/>
    </row>
    <row r="458" spans="1:208" ht="12.75" customHeight="1">
      <c r="A458" s="102"/>
      <c r="B458" s="20"/>
      <c r="C458" s="20"/>
      <c r="D458" s="20"/>
      <c r="E458" s="20"/>
      <c r="F458" s="20"/>
      <c r="G458" s="20"/>
      <c r="H458" s="20"/>
      <c r="I458" s="20"/>
      <c r="J458" s="20"/>
      <c r="K458" s="20"/>
      <c r="L458" s="20"/>
      <c r="M458" s="20"/>
      <c r="N458" s="20"/>
      <c r="O458" s="20"/>
      <c r="P458" s="20"/>
      <c r="Q458" s="20"/>
      <c r="R458" s="20"/>
      <c r="S458" s="20"/>
      <c r="T458" s="20"/>
      <c r="U458" s="20"/>
      <c r="V458" s="20"/>
      <c r="W458" s="20"/>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02"/>
      <c r="BA458" s="102"/>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c r="CR458" s="17"/>
      <c r="CS458" s="17"/>
      <c r="CT458" s="17"/>
      <c r="CU458" s="17"/>
      <c r="CV458" s="17"/>
      <c r="CW458" s="17"/>
      <c r="CX458" s="17"/>
      <c r="CY458" s="17"/>
      <c r="CZ458" s="102"/>
      <c r="DA458" s="102"/>
      <c r="DB458" s="102"/>
      <c r="DC458" s="102"/>
      <c r="DD458" s="102"/>
      <c r="DE458" s="102"/>
      <c r="DF458" s="102"/>
      <c r="DG458" s="102"/>
      <c r="DH458" s="102"/>
      <c r="DI458" s="102"/>
      <c r="DJ458" s="102"/>
      <c r="DK458" s="102"/>
      <c r="DL458" s="102"/>
      <c r="DM458" s="102"/>
      <c r="DN458" s="102"/>
      <c r="DO458" s="102"/>
      <c r="DP458" s="102"/>
      <c r="DQ458" s="102"/>
      <c r="DR458" s="102"/>
      <c r="DS458" s="102"/>
      <c r="DT458" s="102"/>
      <c r="DU458" s="102"/>
      <c r="DV458" s="102"/>
      <c r="DW458" s="102"/>
      <c r="DX458" s="102"/>
      <c r="DY458" s="102"/>
      <c r="DZ458" s="102"/>
      <c r="EA458" s="102"/>
      <c r="EB458" s="102"/>
      <c r="EC458" s="102"/>
      <c r="ED458" s="102"/>
      <c r="EE458" s="102"/>
      <c r="EF458" s="102"/>
      <c r="EG458" s="102"/>
      <c r="EH458" s="102"/>
      <c r="EI458" s="102"/>
      <c r="EJ458" s="102"/>
      <c r="EK458" s="102"/>
      <c r="EL458" s="102"/>
      <c r="EM458" s="102"/>
      <c r="EN458" s="102"/>
      <c r="EO458" s="102"/>
      <c r="EP458" s="102"/>
      <c r="EQ458" s="102"/>
      <c r="ER458" s="102"/>
      <c r="ES458" s="102"/>
      <c r="ET458" s="102"/>
      <c r="EU458" s="102"/>
      <c r="EV458" s="102"/>
      <c r="EW458" s="102"/>
      <c r="EX458" s="102"/>
      <c r="EY458" s="102"/>
      <c r="EZ458" s="102"/>
      <c r="FA458" s="102"/>
      <c r="FB458" s="102"/>
      <c r="FC458" s="102"/>
      <c r="FD458" s="102"/>
      <c r="FE458" s="102"/>
      <c r="FF458" s="102"/>
      <c r="FG458" s="102"/>
      <c r="FH458" s="102"/>
      <c r="FI458" s="102"/>
      <c r="FJ458" s="102"/>
      <c r="FK458" s="102"/>
      <c r="FL458" s="102"/>
      <c r="FM458" s="102"/>
      <c r="FN458" s="102"/>
      <c r="FO458" s="102"/>
      <c r="FP458" s="102"/>
      <c r="FQ458" s="102"/>
      <c r="FR458" s="102"/>
      <c r="FS458" s="102"/>
      <c r="FT458" s="102"/>
      <c r="FU458" s="102"/>
      <c r="FV458" s="102"/>
      <c r="FW458" s="102"/>
      <c r="FX458" s="102"/>
      <c r="FY458" s="102"/>
      <c r="FZ458" s="102"/>
      <c r="GA458" s="102"/>
      <c r="GB458" s="102"/>
      <c r="GC458" s="102"/>
      <c r="GD458" s="102"/>
      <c r="GE458" s="102"/>
      <c r="GF458" s="102"/>
      <c r="GG458" s="102"/>
      <c r="GH458" s="102"/>
      <c r="GI458" s="102"/>
      <c r="GJ458" s="102"/>
      <c r="GK458" s="102"/>
      <c r="GL458" s="102"/>
      <c r="GM458" s="102"/>
      <c r="GN458" s="102"/>
      <c r="GO458" s="102"/>
      <c r="GP458" s="102"/>
      <c r="GQ458" s="102"/>
      <c r="GR458" s="102"/>
      <c r="GS458" s="102"/>
      <c r="GT458" s="102"/>
      <c r="GU458" s="102"/>
      <c r="GV458" s="102"/>
      <c r="GW458" s="102"/>
      <c r="GX458" s="102"/>
      <c r="GY458" s="102"/>
      <c r="GZ458" s="102"/>
    </row>
    <row r="459" spans="1:208" ht="12.75" customHeight="1">
      <c r="A459" s="102"/>
      <c r="B459" s="20"/>
      <c r="C459" s="20"/>
      <c r="D459" s="20"/>
      <c r="E459" s="20"/>
      <c r="F459" s="20"/>
      <c r="G459" s="20"/>
      <c r="H459" s="20"/>
      <c r="I459" s="20"/>
      <c r="J459" s="20"/>
      <c r="K459" s="20"/>
      <c r="L459" s="20"/>
      <c r="M459" s="20"/>
      <c r="N459" s="20"/>
      <c r="O459" s="20"/>
      <c r="P459" s="20"/>
      <c r="Q459" s="20"/>
      <c r="R459" s="20"/>
      <c r="S459" s="20"/>
      <c r="T459" s="20"/>
      <c r="U459" s="20"/>
      <c r="V459" s="20"/>
      <c r="W459" s="20"/>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02"/>
      <c r="BA459" s="102"/>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c r="CR459" s="17"/>
      <c r="CS459" s="17"/>
      <c r="CT459" s="17"/>
      <c r="CU459" s="17"/>
      <c r="CV459" s="17"/>
      <c r="CW459" s="17"/>
      <c r="CX459" s="17"/>
      <c r="CY459" s="17"/>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DX459" s="102"/>
      <c r="DY459" s="102"/>
      <c r="DZ459" s="102"/>
      <c r="EA459" s="102"/>
      <c r="EB459" s="102"/>
      <c r="EC459" s="102"/>
      <c r="ED459" s="102"/>
      <c r="EE459" s="102"/>
      <c r="EF459" s="102"/>
      <c r="EG459" s="102"/>
      <c r="EH459" s="102"/>
      <c r="EI459" s="102"/>
      <c r="EJ459" s="102"/>
      <c r="EK459" s="102"/>
      <c r="EL459" s="102"/>
      <c r="EM459" s="102"/>
      <c r="EN459" s="102"/>
      <c r="EO459" s="102"/>
      <c r="EP459" s="102"/>
      <c r="EQ459" s="102"/>
      <c r="ER459" s="102"/>
      <c r="ES459" s="102"/>
      <c r="ET459" s="102"/>
      <c r="EU459" s="102"/>
      <c r="EV459" s="102"/>
      <c r="EW459" s="102"/>
      <c r="EX459" s="102"/>
      <c r="EY459" s="102"/>
      <c r="EZ459" s="102"/>
      <c r="FA459" s="102"/>
      <c r="FB459" s="102"/>
      <c r="FC459" s="102"/>
      <c r="FD459" s="102"/>
      <c r="FE459" s="102"/>
      <c r="FF459" s="102"/>
      <c r="FG459" s="102"/>
      <c r="FH459" s="102"/>
      <c r="FI459" s="102"/>
      <c r="FJ459" s="102"/>
      <c r="FK459" s="102"/>
      <c r="FL459" s="102"/>
      <c r="FM459" s="102"/>
      <c r="FN459" s="102"/>
      <c r="FO459" s="102"/>
      <c r="FP459" s="102"/>
      <c r="FQ459" s="102"/>
      <c r="FR459" s="102"/>
      <c r="FS459" s="102"/>
      <c r="FT459" s="102"/>
      <c r="FU459" s="102"/>
      <c r="FV459" s="102"/>
      <c r="FW459" s="102"/>
      <c r="FX459" s="102"/>
      <c r="FY459" s="102"/>
      <c r="FZ459" s="102"/>
      <c r="GA459" s="102"/>
      <c r="GB459" s="102"/>
      <c r="GC459" s="102"/>
      <c r="GD459" s="102"/>
      <c r="GE459" s="102"/>
      <c r="GF459" s="102"/>
      <c r="GG459" s="102"/>
      <c r="GH459" s="102"/>
      <c r="GI459" s="102"/>
      <c r="GJ459" s="102"/>
      <c r="GK459" s="102"/>
      <c r="GL459" s="102"/>
      <c r="GM459" s="102"/>
      <c r="GN459" s="102"/>
      <c r="GO459" s="102"/>
      <c r="GP459" s="102"/>
      <c r="GQ459" s="102"/>
      <c r="GR459" s="102"/>
      <c r="GS459" s="102"/>
      <c r="GT459" s="102"/>
      <c r="GU459" s="102"/>
      <c r="GV459" s="102"/>
      <c r="GW459" s="102"/>
      <c r="GX459" s="102"/>
      <c r="GY459" s="102"/>
      <c r="GZ459" s="102"/>
    </row>
    <row r="460" spans="1:208" ht="12.75" customHeight="1">
      <c r="A460" s="102"/>
      <c r="B460" s="20"/>
      <c r="C460" s="20"/>
      <c r="D460" s="20"/>
      <c r="E460" s="20"/>
      <c r="F460" s="20"/>
      <c r="G460" s="20"/>
      <c r="H460" s="20"/>
      <c r="I460" s="20"/>
      <c r="J460" s="20"/>
      <c r="K460" s="20"/>
      <c r="L460" s="20"/>
      <c r="M460" s="20"/>
      <c r="N460" s="20"/>
      <c r="O460" s="20"/>
      <c r="P460" s="20"/>
      <c r="Q460" s="20"/>
      <c r="R460" s="20"/>
      <c r="S460" s="20"/>
      <c r="T460" s="20"/>
      <c r="U460" s="20"/>
      <c r="V460" s="20"/>
      <c r="W460" s="20"/>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02"/>
      <c r="BA460" s="102"/>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DX460" s="102"/>
      <c r="DY460" s="102"/>
      <c r="DZ460" s="102"/>
      <c r="EA460" s="102"/>
      <c r="EB460" s="102"/>
      <c r="EC460" s="102"/>
      <c r="ED460" s="102"/>
      <c r="EE460" s="102"/>
      <c r="EF460" s="102"/>
      <c r="EG460" s="102"/>
      <c r="EH460" s="102"/>
      <c r="EI460" s="102"/>
      <c r="EJ460" s="102"/>
      <c r="EK460" s="102"/>
      <c r="EL460" s="102"/>
      <c r="EM460" s="102"/>
      <c r="EN460" s="102"/>
      <c r="EO460" s="102"/>
      <c r="EP460" s="102"/>
      <c r="EQ460" s="102"/>
      <c r="ER460" s="102"/>
      <c r="ES460" s="102"/>
      <c r="ET460" s="102"/>
      <c r="EU460" s="102"/>
      <c r="EV460" s="102"/>
      <c r="EW460" s="102"/>
      <c r="EX460" s="102"/>
      <c r="EY460" s="102"/>
      <c r="EZ460" s="102"/>
      <c r="FA460" s="102"/>
      <c r="FB460" s="102"/>
      <c r="FC460" s="102"/>
      <c r="FD460" s="102"/>
      <c r="FE460" s="102"/>
      <c r="FF460" s="102"/>
      <c r="FG460" s="102"/>
      <c r="FH460" s="102"/>
      <c r="FI460" s="102"/>
      <c r="FJ460" s="102"/>
      <c r="FK460" s="102"/>
      <c r="FL460" s="102"/>
      <c r="FM460" s="102"/>
      <c r="FN460" s="102"/>
      <c r="FO460" s="102"/>
      <c r="FP460" s="102"/>
      <c r="FQ460" s="102"/>
      <c r="FR460" s="102"/>
      <c r="FS460" s="102"/>
      <c r="FT460" s="102"/>
      <c r="FU460" s="102"/>
      <c r="FV460" s="102"/>
      <c r="FW460" s="102"/>
      <c r="FX460" s="102"/>
      <c r="FY460" s="102"/>
      <c r="FZ460" s="102"/>
      <c r="GA460" s="102"/>
      <c r="GB460" s="102"/>
      <c r="GC460" s="102"/>
      <c r="GD460" s="102"/>
      <c r="GE460" s="102"/>
      <c r="GF460" s="102"/>
      <c r="GG460" s="102"/>
      <c r="GH460" s="102"/>
      <c r="GI460" s="102"/>
      <c r="GJ460" s="102"/>
      <c r="GK460" s="102"/>
      <c r="GL460" s="102"/>
      <c r="GM460" s="102"/>
      <c r="GN460" s="102"/>
      <c r="GO460" s="102"/>
      <c r="GP460" s="102"/>
      <c r="GQ460" s="102"/>
      <c r="GR460" s="102"/>
      <c r="GS460" s="102"/>
      <c r="GT460" s="102"/>
      <c r="GU460" s="102"/>
      <c r="GV460" s="102"/>
      <c r="GW460" s="102"/>
      <c r="GX460" s="102"/>
      <c r="GY460" s="102"/>
      <c r="GZ460" s="102"/>
    </row>
    <row r="461" spans="1:208" ht="12.75" customHeight="1">
      <c r="A461" s="102"/>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17"/>
      <c r="AM461" s="17"/>
      <c r="AN461" s="17"/>
      <c r="AO461" s="17"/>
      <c r="AP461" s="17"/>
      <c r="AQ461" s="17"/>
      <c r="AR461" s="17"/>
      <c r="AS461" s="17"/>
      <c r="AT461" s="17"/>
      <c r="AU461" s="17"/>
      <c r="AV461" s="17"/>
      <c r="AW461" s="17"/>
      <c r="AX461" s="17"/>
      <c r="AY461" s="17"/>
      <c r="AZ461" s="102"/>
      <c r="BA461" s="102"/>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17"/>
      <c r="CZ461" s="102"/>
      <c r="DA461" s="102"/>
      <c r="DB461" s="102"/>
      <c r="DC461" s="102"/>
      <c r="DD461" s="102"/>
      <c r="DE461" s="102"/>
      <c r="DF461" s="102"/>
      <c r="DG461" s="102"/>
      <c r="DH461" s="102"/>
      <c r="DI461" s="102"/>
      <c r="DJ461" s="102"/>
      <c r="DK461" s="102"/>
      <c r="DL461" s="102"/>
      <c r="DM461" s="102"/>
      <c r="DN461" s="102"/>
      <c r="DO461" s="102"/>
      <c r="DP461" s="102"/>
      <c r="DQ461" s="102"/>
      <c r="DR461" s="102"/>
      <c r="DS461" s="102"/>
      <c r="DT461" s="102"/>
      <c r="DU461" s="102"/>
      <c r="DV461" s="102"/>
      <c r="DW461" s="102"/>
      <c r="DX461" s="102"/>
      <c r="DY461" s="102"/>
      <c r="DZ461" s="102"/>
      <c r="EA461" s="102"/>
      <c r="EB461" s="102"/>
      <c r="EC461" s="102"/>
      <c r="ED461" s="102"/>
      <c r="EE461" s="102"/>
      <c r="EF461" s="102"/>
      <c r="EG461" s="102"/>
      <c r="EH461" s="102"/>
      <c r="EI461" s="102"/>
      <c r="EJ461" s="102"/>
      <c r="EK461" s="102"/>
      <c r="EL461" s="102"/>
      <c r="EM461" s="102"/>
      <c r="EN461" s="102"/>
      <c r="EO461" s="102"/>
      <c r="EP461" s="102"/>
      <c r="EQ461" s="102"/>
      <c r="ER461" s="102"/>
      <c r="ES461" s="102"/>
      <c r="ET461" s="102"/>
      <c r="EU461" s="102"/>
      <c r="EV461" s="102"/>
      <c r="EW461" s="102"/>
      <c r="EX461" s="102"/>
      <c r="EY461" s="102"/>
      <c r="EZ461" s="102"/>
      <c r="FA461" s="102"/>
      <c r="FB461" s="102"/>
      <c r="FC461" s="102"/>
      <c r="FD461" s="102"/>
      <c r="FE461" s="102"/>
      <c r="FF461" s="102"/>
      <c r="FG461" s="102"/>
      <c r="FH461" s="102"/>
      <c r="FI461" s="102"/>
      <c r="FJ461" s="102"/>
      <c r="FK461" s="102"/>
      <c r="FL461" s="102"/>
      <c r="FM461" s="102"/>
      <c r="FN461" s="102"/>
      <c r="FO461" s="102"/>
      <c r="FP461" s="102"/>
      <c r="FQ461" s="102"/>
      <c r="FR461" s="102"/>
      <c r="FS461" s="102"/>
      <c r="FT461" s="102"/>
      <c r="FU461" s="102"/>
      <c r="FV461" s="102"/>
      <c r="FW461" s="102"/>
      <c r="FX461" s="102"/>
      <c r="FY461" s="102"/>
      <c r="FZ461" s="102"/>
      <c r="GA461" s="102"/>
      <c r="GB461" s="102"/>
      <c r="GC461" s="102"/>
      <c r="GD461" s="102"/>
      <c r="GE461" s="102"/>
      <c r="GF461" s="102"/>
      <c r="GG461" s="102"/>
      <c r="GH461" s="102"/>
      <c r="GI461" s="102"/>
      <c r="GJ461" s="102"/>
      <c r="GK461" s="102"/>
      <c r="GL461" s="102"/>
      <c r="GM461" s="102"/>
      <c r="GN461" s="102"/>
      <c r="GO461" s="102"/>
      <c r="GP461" s="102"/>
      <c r="GQ461" s="102"/>
      <c r="GR461" s="102"/>
      <c r="GS461" s="102"/>
      <c r="GT461" s="102"/>
      <c r="GU461" s="102"/>
      <c r="GV461" s="102"/>
      <c r="GW461" s="102"/>
      <c r="GX461" s="102"/>
      <c r="GY461" s="102"/>
      <c r="GZ461" s="102"/>
    </row>
    <row r="462" spans="1:208" ht="12.75" customHeight="1">
      <c r="A462" s="102"/>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17"/>
      <c r="AM462" s="17"/>
      <c r="AN462" s="17"/>
      <c r="AO462" s="17"/>
      <c r="AP462" s="17"/>
      <c r="AQ462" s="17"/>
      <c r="AR462" s="17"/>
      <c r="AS462" s="17"/>
      <c r="AT462" s="17"/>
      <c r="AU462" s="17"/>
      <c r="AV462" s="17"/>
      <c r="AW462" s="17"/>
      <c r="AX462" s="17"/>
      <c r="AY462" s="17"/>
      <c r="AZ462" s="102"/>
      <c r="BA462" s="102"/>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17"/>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DZ462" s="102"/>
      <c r="EA462" s="102"/>
      <c r="EB462" s="102"/>
      <c r="EC462" s="102"/>
      <c r="ED462" s="102"/>
      <c r="EE462" s="102"/>
      <c r="EF462" s="102"/>
      <c r="EG462" s="102"/>
      <c r="EH462" s="102"/>
      <c r="EI462" s="102"/>
      <c r="EJ462" s="102"/>
      <c r="EK462" s="102"/>
      <c r="EL462" s="102"/>
      <c r="EM462" s="102"/>
      <c r="EN462" s="102"/>
      <c r="EO462" s="102"/>
      <c r="EP462" s="102"/>
      <c r="EQ462" s="102"/>
      <c r="ER462" s="102"/>
      <c r="ES462" s="102"/>
      <c r="ET462" s="102"/>
      <c r="EU462" s="102"/>
      <c r="EV462" s="102"/>
      <c r="EW462" s="102"/>
      <c r="EX462" s="102"/>
      <c r="EY462" s="102"/>
      <c r="EZ462" s="102"/>
      <c r="FA462" s="102"/>
      <c r="FB462" s="102"/>
      <c r="FC462" s="102"/>
      <c r="FD462" s="102"/>
      <c r="FE462" s="102"/>
      <c r="FF462" s="102"/>
      <c r="FG462" s="102"/>
      <c r="FH462" s="102"/>
      <c r="FI462" s="102"/>
      <c r="FJ462" s="102"/>
      <c r="FK462" s="102"/>
      <c r="FL462" s="102"/>
      <c r="FM462" s="102"/>
      <c r="FN462" s="102"/>
      <c r="FO462" s="102"/>
      <c r="FP462" s="102"/>
      <c r="FQ462" s="102"/>
      <c r="FR462" s="102"/>
      <c r="FS462" s="102"/>
      <c r="FT462" s="102"/>
      <c r="FU462" s="102"/>
      <c r="FV462" s="102"/>
      <c r="FW462" s="102"/>
      <c r="FX462" s="102"/>
      <c r="FY462" s="102"/>
      <c r="FZ462" s="102"/>
      <c r="GA462" s="102"/>
      <c r="GB462" s="102"/>
      <c r="GC462" s="102"/>
      <c r="GD462" s="102"/>
      <c r="GE462" s="102"/>
      <c r="GF462" s="102"/>
      <c r="GG462" s="102"/>
      <c r="GH462" s="102"/>
      <c r="GI462" s="102"/>
      <c r="GJ462" s="102"/>
      <c r="GK462" s="102"/>
      <c r="GL462" s="102"/>
      <c r="GM462" s="102"/>
      <c r="GN462" s="102"/>
      <c r="GO462" s="102"/>
      <c r="GP462" s="102"/>
      <c r="GQ462" s="102"/>
      <c r="GR462" s="102"/>
      <c r="GS462" s="102"/>
      <c r="GT462" s="102"/>
      <c r="GU462" s="102"/>
      <c r="GV462" s="102"/>
      <c r="GW462" s="102"/>
      <c r="GX462" s="102"/>
      <c r="GY462" s="102"/>
      <c r="GZ462" s="102"/>
    </row>
    <row r="463" spans="1:208" ht="12.75" customHeight="1">
      <c r="A463" s="102"/>
      <c r="B463" s="20"/>
      <c r="C463" s="20"/>
      <c r="D463" s="20"/>
      <c r="E463" s="20"/>
      <c r="F463" s="20"/>
      <c r="G463" s="20"/>
      <c r="H463" s="20"/>
      <c r="I463" s="20"/>
      <c r="J463" s="20"/>
      <c r="K463" s="20"/>
      <c r="L463" s="20"/>
      <c r="M463" s="20"/>
      <c r="N463" s="20"/>
      <c r="O463" s="20"/>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17"/>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DZ463" s="102"/>
      <c r="EA463" s="102"/>
      <c r="EB463" s="102"/>
      <c r="EC463" s="102"/>
      <c r="ED463" s="102"/>
      <c r="EE463" s="102"/>
      <c r="EF463" s="102"/>
      <c r="EG463" s="102"/>
      <c r="EH463" s="102"/>
      <c r="EI463" s="102"/>
      <c r="EJ463" s="102"/>
      <c r="EK463" s="102"/>
      <c r="EL463" s="102"/>
      <c r="EM463" s="102"/>
      <c r="EN463" s="102"/>
      <c r="EO463" s="102"/>
      <c r="EP463" s="102"/>
      <c r="EQ463" s="102"/>
      <c r="ER463" s="102"/>
      <c r="ES463" s="102"/>
      <c r="ET463" s="102"/>
      <c r="EU463" s="102"/>
      <c r="EV463" s="102"/>
      <c r="EW463" s="102"/>
      <c r="EX463" s="102"/>
      <c r="EY463" s="102"/>
      <c r="EZ463" s="102"/>
      <c r="FA463" s="102"/>
      <c r="FB463" s="102"/>
      <c r="FC463" s="102"/>
      <c r="FD463" s="102"/>
      <c r="FE463" s="102"/>
      <c r="FF463" s="102"/>
      <c r="FG463" s="102"/>
      <c r="FH463" s="102"/>
      <c r="FI463" s="102"/>
      <c r="FJ463" s="102"/>
      <c r="FK463" s="102"/>
      <c r="FL463" s="102"/>
      <c r="FM463" s="102"/>
      <c r="FN463" s="102"/>
      <c r="FO463" s="102"/>
      <c r="FP463" s="102"/>
      <c r="FQ463" s="102"/>
      <c r="FR463" s="102"/>
      <c r="FS463" s="102"/>
      <c r="FT463" s="102"/>
      <c r="FU463" s="102"/>
      <c r="FV463" s="102"/>
      <c r="FW463" s="102"/>
      <c r="FX463" s="102"/>
      <c r="FY463" s="102"/>
      <c r="FZ463" s="102"/>
      <c r="GA463" s="102"/>
      <c r="GB463" s="102"/>
      <c r="GC463" s="102"/>
      <c r="GD463" s="102"/>
      <c r="GE463" s="102"/>
      <c r="GF463" s="102"/>
      <c r="GG463" s="102"/>
      <c r="GH463" s="102"/>
      <c r="GI463" s="102"/>
      <c r="GJ463" s="102"/>
      <c r="GK463" s="102"/>
      <c r="GL463" s="102"/>
      <c r="GM463" s="102"/>
      <c r="GN463" s="102"/>
      <c r="GO463" s="102"/>
      <c r="GP463" s="102"/>
      <c r="GQ463" s="102"/>
      <c r="GR463" s="102"/>
      <c r="GS463" s="102"/>
      <c r="GT463" s="102"/>
      <c r="GU463" s="102"/>
      <c r="GV463" s="102"/>
      <c r="GW463" s="102"/>
      <c r="GX463" s="102"/>
      <c r="GY463" s="102"/>
      <c r="GZ463" s="102"/>
    </row>
    <row r="464" spans="1:208" ht="12.75" customHeight="1">
      <c r="A464" s="102"/>
      <c r="B464" s="20"/>
      <c r="C464" s="20"/>
      <c r="D464" s="20"/>
      <c r="E464" s="20"/>
      <c r="F464" s="20"/>
      <c r="G464" s="20"/>
      <c r="H464" s="20"/>
      <c r="I464" s="20"/>
      <c r="J464" s="20"/>
      <c r="K464" s="20"/>
      <c r="L464" s="20"/>
      <c r="M464" s="20"/>
      <c r="N464" s="20"/>
      <c r="O464" s="20"/>
      <c r="P464" s="20"/>
      <c r="Q464" s="20"/>
      <c r="R464" s="20"/>
      <c r="S464" s="20"/>
      <c r="T464" s="20"/>
      <c r="U464" s="20"/>
      <c r="V464" s="20"/>
      <c r="W464" s="20"/>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L464" s="102"/>
      <c r="BM464" s="102"/>
      <c r="BN464" s="102"/>
      <c r="BO464" s="102"/>
      <c r="BP464" s="102"/>
      <c r="BQ464" s="102"/>
      <c r="BR464" s="102"/>
      <c r="BS464" s="102"/>
      <c r="BT464" s="102"/>
      <c r="BU464" s="102"/>
      <c r="BV464" s="102"/>
      <c r="BW464" s="102"/>
      <c r="BX464" s="102"/>
      <c r="BY464" s="102"/>
      <c r="BZ464" s="102"/>
      <c r="CA464" s="102"/>
      <c r="CB464" s="102"/>
      <c r="CC464" s="102"/>
      <c r="CD464" s="102"/>
      <c r="CE464" s="102"/>
      <c r="CF464" s="102"/>
      <c r="CG464" s="102"/>
      <c r="CH464" s="102"/>
      <c r="CI464" s="102"/>
      <c r="CJ464" s="102"/>
      <c r="CK464" s="102"/>
      <c r="CL464" s="102"/>
      <c r="CM464" s="102"/>
      <c r="CN464" s="102"/>
      <c r="CO464" s="102"/>
      <c r="CP464" s="102"/>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DZ464" s="102"/>
      <c r="EA464" s="102"/>
      <c r="EB464" s="102"/>
      <c r="EC464" s="102"/>
      <c r="ED464" s="102"/>
      <c r="EE464" s="102"/>
      <c r="EF464" s="102"/>
      <c r="EG464" s="102"/>
      <c r="EH464" s="102"/>
      <c r="EI464" s="102"/>
      <c r="EJ464" s="102"/>
      <c r="EK464" s="102"/>
      <c r="EL464" s="102"/>
      <c r="EM464" s="102"/>
      <c r="EN464" s="102"/>
      <c r="EO464" s="102"/>
      <c r="EP464" s="102"/>
      <c r="EQ464" s="102"/>
      <c r="ER464" s="102"/>
      <c r="ES464" s="102"/>
      <c r="ET464" s="102"/>
      <c r="EU464" s="102"/>
      <c r="EV464" s="102"/>
      <c r="EW464" s="102"/>
      <c r="EX464" s="102"/>
      <c r="EY464" s="102"/>
      <c r="EZ464" s="102"/>
      <c r="FA464" s="102"/>
      <c r="FB464" s="102"/>
      <c r="FC464" s="102"/>
      <c r="FD464" s="102"/>
      <c r="FE464" s="102"/>
      <c r="FF464" s="102"/>
      <c r="FG464" s="102"/>
      <c r="FH464" s="102"/>
      <c r="FI464" s="102"/>
      <c r="FJ464" s="102"/>
      <c r="FK464" s="102"/>
      <c r="FL464" s="102"/>
      <c r="FM464" s="102"/>
      <c r="FN464" s="102"/>
      <c r="FO464" s="102"/>
      <c r="FP464" s="102"/>
      <c r="FQ464" s="102"/>
      <c r="FR464" s="102"/>
      <c r="FS464" s="102"/>
      <c r="FT464" s="102"/>
      <c r="FU464" s="102"/>
      <c r="FV464" s="102"/>
      <c r="FW464" s="102"/>
      <c r="FX464" s="102"/>
      <c r="FY464" s="102"/>
      <c r="FZ464" s="102"/>
      <c r="GA464" s="102"/>
      <c r="GB464" s="102"/>
      <c r="GC464" s="102"/>
      <c r="GD464" s="102"/>
      <c r="GE464" s="102"/>
      <c r="GF464" s="102"/>
      <c r="GG464" s="102"/>
      <c r="GH464" s="102"/>
      <c r="GI464" s="102"/>
      <c r="GJ464" s="102"/>
      <c r="GK464" s="102"/>
      <c r="GL464" s="102"/>
      <c r="GM464" s="102"/>
      <c r="GN464" s="102"/>
      <c r="GO464" s="102"/>
      <c r="GP464" s="102"/>
      <c r="GQ464" s="102"/>
      <c r="GR464" s="102"/>
      <c r="GS464" s="102"/>
      <c r="GT464" s="102"/>
      <c r="GU464" s="102"/>
      <c r="GV464" s="102"/>
      <c r="GW464" s="102"/>
      <c r="GX464" s="102"/>
      <c r="GY464" s="102"/>
      <c r="GZ464" s="102"/>
    </row>
    <row r="465" spans="1:208" ht="12.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2"/>
      <c r="AD465" s="102"/>
      <c r="AE465" s="102"/>
      <c r="AF465" s="102"/>
      <c r="AG465" s="102"/>
      <c r="AH465" s="102"/>
      <c r="AI465" s="102"/>
      <c r="AJ465" s="102"/>
      <c r="AK465" s="102"/>
      <c r="AL465" s="102"/>
      <c r="AM465" s="102"/>
      <c r="AN465" s="102"/>
      <c r="AO465" s="102"/>
      <c r="AP465" s="102"/>
      <c r="AQ465" s="102"/>
      <c r="AR465" s="102"/>
      <c r="AS465" s="102"/>
      <c r="AT465" s="102"/>
      <c r="AU465" s="102"/>
      <c r="AV465" s="102"/>
      <c r="AW465" s="102"/>
      <c r="AX465" s="102"/>
      <c r="AY465" s="102"/>
      <c r="AZ465" s="102"/>
      <c r="BA465" s="102"/>
      <c r="BB465" s="102"/>
      <c r="BC465" s="102"/>
      <c r="BD465" s="102"/>
      <c r="BE465" s="102"/>
      <c r="BF465" s="102"/>
      <c r="BG465" s="102"/>
      <c r="BH465" s="102"/>
      <c r="BI465" s="102"/>
      <c r="BJ465" s="102"/>
      <c r="BK465" s="102"/>
      <c r="BL465" s="102"/>
      <c r="BM465" s="102"/>
      <c r="BN465" s="102"/>
      <c r="BO465" s="102"/>
      <c r="BP465" s="102"/>
      <c r="BQ465" s="102"/>
      <c r="BR465" s="102"/>
      <c r="BS465" s="102"/>
      <c r="BT465" s="102"/>
      <c r="BU465" s="102"/>
      <c r="BV465" s="102"/>
      <c r="BW465" s="102"/>
      <c r="BX465" s="102"/>
      <c r="BY465" s="102"/>
      <c r="BZ465" s="102"/>
      <c r="CA465" s="102"/>
      <c r="CB465" s="102"/>
      <c r="CC465" s="102"/>
      <c r="CD465" s="102"/>
      <c r="CE465" s="102"/>
      <c r="CF465" s="102"/>
      <c r="CG465" s="102"/>
      <c r="CH465" s="102"/>
      <c r="CI465" s="102"/>
      <c r="CJ465" s="102"/>
      <c r="CK465" s="102"/>
      <c r="CL465" s="102"/>
      <c r="CM465" s="102"/>
      <c r="CN465" s="102"/>
      <c r="CO465" s="102"/>
      <c r="CP465" s="102"/>
      <c r="CQ465" s="102"/>
      <c r="CR465" s="102"/>
      <c r="CS465" s="102"/>
      <c r="CT465" s="102"/>
      <c r="CU465" s="102"/>
      <c r="CV465" s="102"/>
      <c r="CW465" s="102"/>
      <c r="CX465" s="102"/>
      <c r="CY465" s="102"/>
      <c r="CZ465" s="102"/>
      <c r="DA465" s="102"/>
      <c r="DB465" s="102"/>
      <c r="DC465" s="102"/>
      <c r="DD465" s="102"/>
      <c r="DE465" s="102"/>
      <c r="DF465" s="102"/>
      <c r="DG465" s="102"/>
      <c r="DH465" s="102"/>
      <c r="DI465" s="102"/>
      <c r="DJ465" s="102"/>
      <c r="DK465" s="102"/>
      <c r="DL465" s="102"/>
      <c r="DM465" s="102"/>
      <c r="DN465" s="102"/>
      <c r="DO465" s="102"/>
      <c r="DP465" s="102"/>
      <c r="DQ465" s="102"/>
      <c r="DR465" s="102"/>
      <c r="DS465" s="102"/>
      <c r="DT465" s="102"/>
      <c r="DU465" s="102"/>
      <c r="DV465" s="102"/>
      <c r="DW465" s="102"/>
      <c r="DX465" s="102"/>
      <c r="DY465" s="102"/>
      <c r="DZ465" s="102"/>
      <c r="EA465" s="102"/>
      <c r="EB465" s="102"/>
      <c r="EC465" s="102"/>
      <c r="ED465" s="102"/>
      <c r="EE465" s="102"/>
      <c r="EF465" s="102"/>
      <c r="EG465" s="102"/>
      <c r="EH465" s="102"/>
      <c r="EI465" s="102"/>
      <c r="EJ465" s="102"/>
      <c r="EK465" s="102"/>
      <c r="EL465" s="102"/>
      <c r="EM465" s="102"/>
      <c r="EN465" s="102"/>
      <c r="EO465" s="102"/>
      <c r="EP465" s="102"/>
      <c r="EQ465" s="102"/>
      <c r="ER465" s="102"/>
      <c r="ES465" s="102"/>
      <c r="ET465" s="102"/>
      <c r="EU465" s="102"/>
      <c r="EV465" s="102"/>
      <c r="EW465" s="102"/>
      <c r="EX465" s="102"/>
      <c r="EY465" s="102"/>
      <c r="EZ465" s="102"/>
      <c r="FA465" s="102"/>
      <c r="FB465" s="102"/>
      <c r="FC465" s="102"/>
      <c r="FD465" s="102"/>
      <c r="FE465" s="102"/>
      <c r="FF465" s="102"/>
      <c r="FG465" s="102"/>
      <c r="FH465" s="102"/>
      <c r="FI465" s="102"/>
      <c r="FJ465" s="102"/>
      <c r="FK465" s="102"/>
      <c r="FL465" s="102"/>
      <c r="FM465" s="102"/>
      <c r="FN465" s="102"/>
      <c r="FO465" s="102"/>
      <c r="FP465" s="102"/>
      <c r="FQ465" s="102"/>
      <c r="FR465" s="102"/>
      <c r="FS465" s="102"/>
      <c r="FT465" s="102"/>
      <c r="FU465" s="102"/>
      <c r="FV465" s="102"/>
      <c r="FW465" s="102"/>
      <c r="FX465" s="102"/>
      <c r="FY465" s="102"/>
      <c r="FZ465" s="102"/>
      <c r="GA465" s="102"/>
      <c r="GB465" s="102"/>
      <c r="GC465" s="102"/>
      <c r="GD465" s="102"/>
      <c r="GE465" s="102"/>
      <c r="GF465" s="102"/>
      <c r="GG465" s="102"/>
      <c r="GH465" s="102"/>
      <c r="GI465" s="102"/>
      <c r="GJ465" s="102"/>
      <c r="GK465" s="102"/>
      <c r="GL465" s="102"/>
      <c r="GM465" s="102"/>
      <c r="GN465" s="102"/>
      <c r="GO465" s="102"/>
      <c r="GP465" s="102"/>
      <c r="GQ465" s="102"/>
      <c r="GR465" s="102"/>
      <c r="GS465" s="102"/>
      <c r="GT465" s="102"/>
      <c r="GU465" s="102"/>
      <c r="GV465" s="102"/>
      <c r="GW465" s="102"/>
      <c r="GX465" s="102"/>
      <c r="GY465" s="102"/>
      <c r="GZ465" s="102"/>
    </row>
    <row r="466" spans="1:208" ht="12.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102"/>
      <c r="AX466" s="102"/>
      <c r="AY466" s="102"/>
      <c r="AZ466" s="102"/>
      <c r="BA466" s="102"/>
      <c r="BB466" s="102"/>
      <c r="BC466" s="102"/>
      <c r="BD466" s="102"/>
      <c r="BE466" s="102"/>
      <c r="BF466" s="102"/>
      <c r="BG466" s="102"/>
      <c r="BH466" s="102"/>
      <c r="BI466" s="102"/>
      <c r="BJ466" s="102"/>
      <c r="BK466" s="102"/>
      <c r="BL466" s="102"/>
      <c r="BM466" s="102"/>
      <c r="BN466" s="102"/>
      <c r="BO466" s="102"/>
      <c r="BP466" s="102"/>
      <c r="BQ466" s="102"/>
      <c r="BR466" s="102"/>
      <c r="BS466" s="102"/>
      <c r="BT466" s="102"/>
      <c r="BU466" s="102"/>
      <c r="BV466" s="102"/>
      <c r="BW466" s="102"/>
      <c r="BX466" s="102"/>
      <c r="BY466" s="102"/>
      <c r="BZ466" s="102"/>
      <c r="CA466" s="102"/>
      <c r="CB466" s="102"/>
      <c r="CC466" s="102"/>
      <c r="CD466" s="102"/>
      <c r="CE466" s="102"/>
      <c r="CF466" s="102"/>
      <c r="CG466" s="102"/>
      <c r="CH466" s="102"/>
      <c r="CI466" s="102"/>
      <c r="CJ466" s="102"/>
      <c r="CK466" s="102"/>
      <c r="CL466" s="102"/>
      <c r="CM466" s="102"/>
      <c r="CN466" s="102"/>
      <c r="CO466" s="102"/>
      <c r="CP466" s="102"/>
      <c r="CQ466" s="102"/>
      <c r="CR466" s="102"/>
      <c r="CS466" s="102"/>
      <c r="CT466" s="102"/>
      <c r="CU466" s="102"/>
      <c r="CV466" s="102"/>
      <c r="CW466" s="102"/>
      <c r="CX466" s="102"/>
      <c r="CY466" s="102"/>
      <c r="CZ466" s="102"/>
      <c r="DA466" s="102"/>
      <c r="DB466" s="102"/>
      <c r="DC466" s="102"/>
      <c r="DD466" s="102"/>
      <c r="DE466" s="102"/>
      <c r="DF466" s="102"/>
      <c r="DG466" s="102"/>
      <c r="DH466" s="102"/>
      <c r="DI466" s="102"/>
      <c r="DJ466" s="102"/>
      <c r="DK466" s="102"/>
      <c r="DL466" s="102"/>
      <c r="DM466" s="102"/>
      <c r="DN466" s="102"/>
      <c r="DO466" s="102"/>
      <c r="DP466" s="102"/>
      <c r="DQ466" s="102"/>
      <c r="DR466" s="102"/>
      <c r="DS466" s="102"/>
      <c r="DT466" s="102"/>
      <c r="DU466" s="102"/>
      <c r="DV466" s="102"/>
      <c r="DW466" s="102"/>
      <c r="DX466" s="102"/>
      <c r="DY466" s="102"/>
      <c r="DZ466" s="102"/>
      <c r="EA466" s="102"/>
      <c r="EB466" s="102"/>
      <c r="EC466" s="102"/>
      <c r="ED466" s="102"/>
      <c r="EE466" s="102"/>
      <c r="EF466" s="102"/>
      <c r="EG466" s="102"/>
      <c r="EH466" s="102"/>
      <c r="EI466" s="102"/>
      <c r="EJ466" s="102"/>
      <c r="EK466" s="102"/>
      <c r="EL466" s="102"/>
      <c r="EM466" s="102"/>
      <c r="EN466" s="102"/>
      <c r="EO466" s="102"/>
      <c r="EP466" s="102"/>
      <c r="EQ466" s="102"/>
      <c r="ER466" s="102"/>
      <c r="ES466" s="102"/>
      <c r="ET466" s="102"/>
      <c r="EU466" s="102"/>
      <c r="EV466" s="102"/>
      <c r="EW466" s="102"/>
      <c r="EX466" s="102"/>
      <c r="EY466" s="102"/>
      <c r="EZ466" s="102"/>
      <c r="FA466" s="102"/>
      <c r="FB466" s="102"/>
      <c r="FC466" s="102"/>
      <c r="FD466" s="102"/>
      <c r="FE466" s="102"/>
      <c r="FF466" s="102"/>
      <c r="FG466" s="102"/>
      <c r="FH466" s="102"/>
      <c r="FI466" s="102"/>
      <c r="FJ466" s="102"/>
      <c r="FK466" s="102"/>
      <c r="FL466" s="102"/>
      <c r="FM466" s="102"/>
      <c r="FN466" s="102"/>
      <c r="FO466" s="102"/>
      <c r="FP466" s="102"/>
      <c r="FQ466" s="102"/>
      <c r="FR466" s="102"/>
      <c r="FS466" s="102"/>
      <c r="FT466" s="102"/>
      <c r="FU466" s="102"/>
      <c r="FV466" s="102"/>
      <c r="FW466" s="102"/>
      <c r="FX466" s="102"/>
      <c r="FY466" s="102"/>
      <c r="FZ466" s="102"/>
      <c r="GA466" s="102"/>
      <c r="GB466" s="102"/>
      <c r="GC466" s="102"/>
      <c r="GD466" s="102"/>
      <c r="GE466" s="102"/>
      <c r="GF466" s="102"/>
      <c r="GG466" s="102"/>
      <c r="GH466" s="102"/>
      <c r="GI466" s="102"/>
      <c r="GJ466" s="102"/>
      <c r="GK466" s="102"/>
      <c r="GL466" s="102"/>
      <c r="GM466" s="102"/>
      <c r="GN466" s="102"/>
      <c r="GO466" s="102"/>
      <c r="GP466" s="102"/>
      <c r="GQ466" s="102"/>
      <c r="GR466" s="102"/>
      <c r="GS466" s="102"/>
      <c r="GT466" s="102"/>
      <c r="GU466" s="102"/>
      <c r="GV466" s="102"/>
      <c r="GW466" s="102"/>
      <c r="GX466" s="102"/>
      <c r="GY466" s="102"/>
      <c r="GZ466" s="102"/>
    </row>
    <row r="467" spans="1:208" ht="12.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c r="AP467" s="102"/>
      <c r="AQ467" s="102"/>
      <c r="AR467" s="102"/>
      <c r="AS467" s="102"/>
      <c r="AT467" s="102"/>
      <c r="AU467" s="102"/>
      <c r="AV467" s="102"/>
      <c r="AW467" s="102"/>
      <c r="AX467" s="102"/>
      <c r="AY467" s="102"/>
      <c r="AZ467" s="102"/>
      <c r="BA467" s="102"/>
      <c r="BB467" s="102"/>
      <c r="BC467" s="102"/>
      <c r="BD467" s="102"/>
      <c r="BE467" s="102"/>
      <c r="BF467" s="102"/>
      <c r="BG467" s="102"/>
      <c r="BH467" s="102"/>
      <c r="BI467" s="102"/>
      <c r="BJ467" s="102"/>
      <c r="BK467" s="102"/>
      <c r="BL467" s="102"/>
      <c r="BM467" s="102"/>
      <c r="BN467" s="102"/>
      <c r="BO467" s="102"/>
      <c r="BP467" s="102"/>
      <c r="BQ467" s="102"/>
      <c r="BR467" s="102"/>
      <c r="BS467" s="102"/>
      <c r="BT467" s="102"/>
      <c r="BU467" s="102"/>
      <c r="BV467" s="102"/>
      <c r="BW467" s="102"/>
      <c r="BX467" s="102"/>
      <c r="BY467" s="102"/>
      <c r="BZ467" s="102"/>
      <c r="CA467" s="102"/>
      <c r="CB467" s="102"/>
      <c r="CC467" s="102"/>
      <c r="CD467" s="102"/>
      <c r="CE467" s="102"/>
      <c r="CF467" s="102"/>
      <c r="CG467" s="102"/>
      <c r="CH467" s="102"/>
      <c r="CI467" s="102"/>
      <c r="CJ467" s="102"/>
      <c r="CK467" s="102"/>
      <c r="CL467" s="102"/>
      <c r="CM467" s="102"/>
      <c r="CN467" s="102"/>
      <c r="CO467" s="102"/>
      <c r="CP467" s="102"/>
      <c r="CQ467" s="102"/>
      <c r="CR467" s="102"/>
      <c r="CS467" s="102"/>
      <c r="CT467" s="102"/>
      <c r="CU467" s="102"/>
      <c r="CV467" s="102"/>
      <c r="CW467" s="102"/>
      <c r="CX467" s="102"/>
      <c r="CY467" s="102"/>
      <c r="CZ467" s="102"/>
      <c r="DA467" s="102"/>
      <c r="DB467" s="102"/>
      <c r="DC467" s="102"/>
      <c r="DD467" s="102"/>
      <c r="DE467" s="102"/>
      <c r="DF467" s="102"/>
      <c r="DG467" s="102"/>
      <c r="DH467" s="102"/>
      <c r="DI467" s="102"/>
      <c r="DJ467" s="102"/>
      <c r="DK467" s="102"/>
      <c r="DL467" s="102"/>
      <c r="DM467" s="102"/>
      <c r="DN467" s="102"/>
      <c r="DO467" s="102"/>
      <c r="DP467" s="102"/>
      <c r="DQ467" s="102"/>
      <c r="DR467" s="102"/>
      <c r="DS467" s="102"/>
      <c r="DT467" s="102"/>
      <c r="DU467" s="102"/>
      <c r="DV467" s="102"/>
      <c r="DW467" s="102"/>
      <c r="DX467" s="102"/>
      <c r="DY467" s="102"/>
      <c r="DZ467" s="102"/>
      <c r="EA467" s="102"/>
      <c r="EB467" s="102"/>
      <c r="EC467" s="102"/>
      <c r="ED467" s="102"/>
      <c r="EE467" s="102"/>
      <c r="EF467" s="102"/>
      <c r="EG467" s="102"/>
      <c r="EH467" s="102"/>
      <c r="EI467" s="102"/>
      <c r="EJ467" s="102"/>
      <c r="EK467" s="102"/>
      <c r="EL467" s="102"/>
      <c r="EM467" s="102"/>
      <c r="EN467" s="102"/>
      <c r="EO467" s="102"/>
      <c r="EP467" s="102"/>
      <c r="EQ467" s="102"/>
      <c r="ER467" s="102"/>
      <c r="ES467" s="102"/>
      <c r="ET467" s="102"/>
      <c r="EU467" s="102"/>
      <c r="EV467" s="102"/>
      <c r="EW467" s="102"/>
      <c r="EX467" s="102"/>
      <c r="EY467" s="102"/>
      <c r="EZ467" s="102"/>
      <c r="FA467" s="102"/>
      <c r="FB467" s="102"/>
      <c r="FC467" s="102"/>
      <c r="FD467" s="102"/>
      <c r="FE467" s="102"/>
      <c r="FF467" s="102"/>
      <c r="FG467" s="102"/>
      <c r="FH467" s="102"/>
      <c r="FI467" s="102"/>
      <c r="FJ467" s="102"/>
      <c r="FK467" s="102"/>
      <c r="FL467" s="102"/>
      <c r="FM467" s="102"/>
      <c r="FN467" s="102"/>
      <c r="FO467" s="102"/>
      <c r="FP467" s="102"/>
      <c r="FQ467" s="102"/>
      <c r="FR467" s="102"/>
      <c r="FS467" s="102"/>
      <c r="FT467" s="102"/>
      <c r="FU467" s="102"/>
      <c r="FV467" s="102"/>
      <c r="FW467" s="102"/>
      <c r="FX467" s="102"/>
      <c r="FY467" s="102"/>
      <c r="FZ467" s="102"/>
      <c r="GA467" s="102"/>
      <c r="GB467" s="102"/>
      <c r="GC467" s="102"/>
      <c r="GD467" s="102"/>
      <c r="GE467" s="102"/>
      <c r="GF467" s="102"/>
      <c r="GG467" s="102"/>
      <c r="GH467" s="102"/>
      <c r="GI467" s="102"/>
      <c r="GJ467" s="102"/>
      <c r="GK467" s="102"/>
      <c r="GL467" s="102"/>
      <c r="GM467" s="102"/>
      <c r="GN467" s="102"/>
      <c r="GO467" s="102"/>
      <c r="GP467" s="102"/>
      <c r="GQ467" s="102"/>
      <c r="GR467" s="102"/>
      <c r="GS467" s="102"/>
      <c r="GT467" s="102"/>
      <c r="GU467" s="102"/>
      <c r="GV467" s="102"/>
      <c r="GW467" s="102"/>
      <c r="GX467" s="102"/>
      <c r="GY467" s="102"/>
      <c r="GZ467" s="102"/>
    </row>
    <row r="468" spans="1:208" ht="12.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2"/>
      <c r="AD468" s="102"/>
      <c r="AE468" s="102"/>
      <c r="AF468" s="102"/>
      <c r="AG468" s="102"/>
      <c r="AH468" s="102"/>
      <c r="AI468" s="102"/>
      <c r="AJ468" s="102"/>
      <c r="AK468" s="102"/>
      <c r="AL468" s="102"/>
      <c r="AM468" s="102"/>
      <c r="AN468" s="102"/>
      <c r="AO468" s="102"/>
      <c r="AP468" s="102"/>
      <c r="AQ468" s="102"/>
      <c r="AR468" s="102"/>
      <c r="AS468" s="102"/>
      <c r="AT468" s="102"/>
      <c r="AU468" s="102"/>
      <c r="AV468" s="102"/>
      <c r="AW468" s="102"/>
      <c r="AX468" s="102"/>
      <c r="AY468" s="102"/>
      <c r="AZ468" s="102"/>
      <c r="BA468" s="102"/>
      <c r="BB468" s="102"/>
      <c r="BC468" s="102"/>
      <c r="BD468" s="102"/>
      <c r="BE468" s="102"/>
      <c r="BF468" s="102"/>
      <c r="BG468" s="102"/>
      <c r="BH468" s="102"/>
      <c r="BI468" s="102"/>
      <c r="BJ468" s="102"/>
      <c r="BK468" s="102"/>
      <c r="BL468" s="102"/>
      <c r="BM468" s="102"/>
      <c r="BN468" s="102"/>
      <c r="BO468" s="102"/>
      <c r="BP468" s="102"/>
      <c r="BQ468" s="102"/>
      <c r="BR468" s="102"/>
      <c r="BS468" s="102"/>
      <c r="BT468" s="102"/>
      <c r="BU468" s="102"/>
      <c r="BV468" s="102"/>
      <c r="BW468" s="102"/>
      <c r="BX468" s="102"/>
      <c r="BY468" s="102"/>
      <c r="BZ468" s="102"/>
      <c r="CA468" s="102"/>
      <c r="CB468" s="102"/>
      <c r="CC468" s="102"/>
      <c r="CD468" s="102"/>
      <c r="CE468" s="102"/>
      <c r="CF468" s="102"/>
      <c r="CG468" s="102"/>
      <c r="CH468" s="102"/>
      <c r="CI468" s="102"/>
      <c r="CJ468" s="102"/>
      <c r="CK468" s="102"/>
      <c r="CL468" s="102"/>
      <c r="CM468" s="102"/>
      <c r="CN468" s="102"/>
      <c r="CO468" s="102"/>
      <c r="CP468" s="102"/>
      <c r="CQ468" s="102"/>
      <c r="CR468" s="102"/>
      <c r="CS468" s="102"/>
      <c r="CT468" s="102"/>
      <c r="CU468" s="102"/>
      <c r="CV468" s="102"/>
      <c r="CW468" s="102"/>
      <c r="CX468" s="102"/>
      <c r="CY468" s="102"/>
      <c r="CZ468" s="102"/>
      <c r="DA468" s="102"/>
      <c r="DB468" s="102"/>
      <c r="DC468" s="102"/>
      <c r="DD468" s="102"/>
      <c r="DE468" s="102"/>
      <c r="DF468" s="102"/>
      <c r="DG468" s="102"/>
      <c r="DH468" s="102"/>
      <c r="DI468" s="102"/>
      <c r="DJ468" s="102"/>
      <c r="DK468" s="102"/>
      <c r="DL468" s="102"/>
      <c r="DM468" s="102"/>
      <c r="DN468" s="102"/>
      <c r="DO468" s="102"/>
      <c r="DP468" s="102"/>
      <c r="DQ468" s="102"/>
      <c r="DR468" s="102"/>
      <c r="DS468" s="102"/>
      <c r="DT468" s="102"/>
      <c r="DU468" s="102"/>
      <c r="DV468" s="102"/>
      <c r="DW468" s="102"/>
      <c r="DX468" s="102"/>
      <c r="DY468" s="102"/>
      <c r="DZ468" s="102"/>
      <c r="EA468" s="102"/>
      <c r="EB468" s="102"/>
      <c r="EC468" s="102"/>
      <c r="ED468" s="102"/>
      <c r="EE468" s="102"/>
      <c r="EF468" s="102"/>
      <c r="EG468" s="102"/>
      <c r="EH468" s="102"/>
      <c r="EI468" s="102"/>
      <c r="EJ468" s="102"/>
      <c r="EK468" s="102"/>
      <c r="EL468" s="102"/>
      <c r="EM468" s="102"/>
      <c r="EN468" s="102"/>
      <c r="EO468" s="102"/>
      <c r="EP468" s="102"/>
      <c r="EQ468" s="102"/>
      <c r="ER468" s="102"/>
      <c r="ES468" s="102"/>
      <c r="ET468" s="102"/>
      <c r="EU468" s="102"/>
      <c r="EV468" s="102"/>
      <c r="EW468" s="102"/>
      <c r="EX468" s="102"/>
      <c r="EY468" s="102"/>
      <c r="EZ468" s="102"/>
      <c r="FA468" s="102"/>
      <c r="FB468" s="102"/>
      <c r="FC468" s="102"/>
      <c r="FD468" s="102"/>
      <c r="FE468" s="102"/>
      <c r="FF468" s="102"/>
      <c r="FG468" s="102"/>
      <c r="FH468" s="102"/>
      <c r="FI468" s="102"/>
      <c r="FJ468" s="102"/>
      <c r="FK468" s="102"/>
      <c r="FL468" s="102"/>
      <c r="FM468" s="102"/>
      <c r="FN468" s="102"/>
      <c r="FO468" s="102"/>
      <c r="FP468" s="102"/>
      <c r="FQ468" s="102"/>
      <c r="FR468" s="102"/>
      <c r="FS468" s="102"/>
      <c r="FT468" s="102"/>
      <c r="FU468" s="102"/>
      <c r="FV468" s="102"/>
      <c r="FW468" s="102"/>
      <c r="FX468" s="102"/>
      <c r="FY468" s="102"/>
      <c r="FZ468" s="102"/>
      <c r="GA468" s="102"/>
      <c r="GB468" s="102"/>
      <c r="GC468" s="102"/>
      <c r="GD468" s="102"/>
      <c r="GE468" s="102"/>
      <c r="GF468" s="102"/>
      <c r="GG468" s="102"/>
      <c r="GH468" s="102"/>
      <c r="GI468" s="102"/>
      <c r="GJ468" s="102"/>
      <c r="GK468" s="102"/>
      <c r="GL468" s="102"/>
      <c r="GM468" s="102"/>
      <c r="GN468" s="102"/>
      <c r="GO468" s="102"/>
      <c r="GP468" s="102"/>
      <c r="GQ468" s="102"/>
      <c r="GR468" s="102"/>
      <c r="GS468" s="102"/>
      <c r="GT468" s="102"/>
      <c r="GU468" s="102"/>
      <c r="GV468" s="102"/>
      <c r="GW468" s="102"/>
      <c r="GX468" s="102"/>
      <c r="GY468" s="102"/>
      <c r="GZ468" s="102"/>
    </row>
    <row r="469" spans="1:208" ht="12.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c r="BX469" s="102"/>
      <c r="BY469" s="102"/>
      <c r="BZ469" s="102"/>
      <c r="CA469" s="102"/>
      <c r="CB469" s="102"/>
      <c r="CC469" s="102"/>
      <c r="CD469" s="102"/>
      <c r="CE469" s="102"/>
      <c r="CF469" s="102"/>
      <c r="CG469" s="102"/>
      <c r="CH469" s="102"/>
      <c r="CI469" s="102"/>
      <c r="CJ469" s="102"/>
      <c r="CK469" s="102"/>
      <c r="CL469" s="102"/>
      <c r="CM469" s="102"/>
      <c r="CN469" s="102"/>
      <c r="CO469" s="102"/>
      <c r="CP469" s="102"/>
      <c r="CQ469" s="102"/>
      <c r="CR469" s="102"/>
      <c r="CS469" s="102"/>
      <c r="CT469" s="102"/>
      <c r="CU469" s="102"/>
      <c r="CV469" s="102"/>
      <c r="CW469" s="102"/>
      <c r="CX469" s="102"/>
      <c r="CY469" s="102"/>
      <c r="CZ469" s="102"/>
      <c r="DA469" s="102"/>
      <c r="DB469" s="102"/>
      <c r="DC469" s="102"/>
      <c r="DD469" s="102"/>
      <c r="DE469" s="102"/>
      <c r="DF469" s="102"/>
      <c r="DG469" s="102"/>
      <c r="DH469" s="102"/>
      <c r="DI469" s="102"/>
      <c r="DJ469" s="102"/>
      <c r="DK469" s="102"/>
      <c r="DL469" s="102"/>
      <c r="DM469" s="102"/>
      <c r="DN469" s="102"/>
      <c r="DO469" s="102"/>
      <c r="DP469" s="102"/>
      <c r="DQ469" s="102"/>
      <c r="DR469" s="102"/>
      <c r="DS469" s="102"/>
      <c r="DT469" s="102"/>
      <c r="DU469" s="102"/>
      <c r="DV469" s="102"/>
      <c r="DW469" s="102"/>
      <c r="DX469" s="102"/>
      <c r="DY469" s="102"/>
      <c r="DZ469" s="102"/>
      <c r="EA469" s="102"/>
      <c r="EB469" s="102"/>
      <c r="EC469" s="102"/>
      <c r="ED469" s="102"/>
      <c r="EE469" s="102"/>
      <c r="EF469" s="102"/>
      <c r="EG469" s="102"/>
      <c r="EH469" s="102"/>
      <c r="EI469" s="102"/>
      <c r="EJ469" s="102"/>
      <c r="EK469" s="102"/>
      <c r="EL469" s="102"/>
      <c r="EM469" s="102"/>
      <c r="EN469" s="102"/>
      <c r="EO469" s="102"/>
      <c r="EP469" s="102"/>
      <c r="EQ469" s="102"/>
      <c r="ER469" s="102"/>
      <c r="ES469" s="102"/>
      <c r="ET469" s="102"/>
      <c r="EU469" s="102"/>
      <c r="EV469" s="102"/>
      <c r="EW469" s="102"/>
      <c r="EX469" s="102"/>
      <c r="EY469" s="102"/>
      <c r="EZ469" s="102"/>
      <c r="FA469" s="102"/>
      <c r="FB469" s="102"/>
      <c r="FC469" s="102"/>
      <c r="FD469" s="102"/>
      <c r="FE469" s="102"/>
      <c r="FF469" s="102"/>
      <c r="FG469" s="102"/>
      <c r="FH469" s="102"/>
      <c r="FI469" s="102"/>
      <c r="FJ469" s="102"/>
      <c r="FK469" s="102"/>
      <c r="FL469" s="102"/>
      <c r="FM469" s="102"/>
      <c r="FN469" s="102"/>
      <c r="FO469" s="102"/>
      <c r="FP469" s="102"/>
      <c r="FQ469" s="102"/>
      <c r="FR469" s="102"/>
      <c r="FS469" s="102"/>
      <c r="FT469" s="102"/>
      <c r="FU469" s="102"/>
      <c r="FV469" s="102"/>
      <c r="FW469" s="102"/>
      <c r="FX469" s="102"/>
      <c r="FY469" s="102"/>
      <c r="FZ469" s="102"/>
      <c r="GA469" s="102"/>
      <c r="GB469" s="102"/>
      <c r="GC469" s="102"/>
      <c r="GD469" s="102"/>
      <c r="GE469" s="102"/>
      <c r="GF469" s="102"/>
      <c r="GG469" s="102"/>
      <c r="GH469" s="102"/>
      <c r="GI469" s="102"/>
      <c r="GJ469" s="102"/>
      <c r="GK469" s="102"/>
      <c r="GL469" s="102"/>
      <c r="GM469" s="102"/>
      <c r="GN469" s="102"/>
      <c r="GO469" s="102"/>
      <c r="GP469" s="102"/>
      <c r="GQ469" s="102"/>
      <c r="GR469" s="102"/>
      <c r="GS469" s="102"/>
      <c r="GT469" s="102"/>
      <c r="GU469" s="102"/>
      <c r="GV469" s="102"/>
      <c r="GW469" s="102"/>
      <c r="GX469" s="102"/>
      <c r="GY469" s="102"/>
      <c r="GZ469" s="102"/>
    </row>
    <row r="470" spans="1:208" ht="12.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c r="AB470" s="102"/>
      <c r="AC470" s="102"/>
      <c r="AD470" s="102"/>
      <c r="AE470" s="102"/>
      <c r="AF470" s="102"/>
      <c r="AG470" s="102"/>
      <c r="AH470" s="102"/>
      <c r="AI470" s="102"/>
      <c r="AJ470" s="102"/>
      <c r="AK470" s="102"/>
      <c r="AL470" s="102"/>
      <c r="AM470" s="102"/>
      <c r="AN470" s="102"/>
      <c r="AO470" s="102"/>
      <c r="AP470" s="102"/>
      <c r="AQ470" s="102"/>
      <c r="AR470" s="102"/>
      <c r="AS470" s="102"/>
      <c r="AT470" s="102"/>
      <c r="AU470" s="102"/>
      <c r="AV470" s="102"/>
      <c r="AW470" s="102"/>
      <c r="AX470" s="102"/>
      <c r="AY470" s="102"/>
      <c r="AZ470" s="102"/>
      <c r="BA470" s="102"/>
      <c r="BB470" s="102"/>
      <c r="BC470" s="102"/>
      <c r="BD470" s="102"/>
      <c r="BE470" s="102"/>
      <c r="BF470" s="102"/>
      <c r="BG470" s="102"/>
      <c r="BH470" s="102"/>
      <c r="BI470" s="102"/>
      <c r="BJ470" s="102"/>
      <c r="BK470" s="102"/>
      <c r="BL470" s="102"/>
      <c r="BM470" s="102"/>
      <c r="BN470" s="102"/>
      <c r="BO470" s="102"/>
      <c r="BP470" s="102"/>
      <c r="BQ470" s="102"/>
      <c r="BR470" s="102"/>
      <c r="BS470" s="102"/>
      <c r="BT470" s="102"/>
      <c r="BU470" s="102"/>
      <c r="BV470" s="102"/>
      <c r="BW470" s="102"/>
      <c r="BX470" s="102"/>
      <c r="BY470" s="102"/>
      <c r="BZ470" s="102"/>
      <c r="CA470" s="102"/>
      <c r="CB470" s="102"/>
      <c r="CC470" s="102"/>
      <c r="CD470" s="102"/>
      <c r="CE470" s="102"/>
      <c r="CF470" s="102"/>
      <c r="CG470" s="102"/>
      <c r="CH470" s="102"/>
      <c r="CI470" s="102"/>
      <c r="CJ470" s="102"/>
      <c r="CK470" s="102"/>
      <c r="CL470" s="102"/>
      <c r="CM470" s="102"/>
      <c r="CN470" s="102"/>
      <c r="CO470" s="102"/>
      <c r="CP470" s="102"/>
      <c r="CQ470" s="102"/>
      <c r="CR470" s="102"/>
      <c r="CS470" s="102"/>
      <c r="CT470" s="102"/>
      <c r="CU470" s="102"/>
      <c r="CV470" s="102"/>
      <c r="CW470" s="102"/>
      <c r="CX470" s="102"/>
      <c r="CY470" s="102"/>
      <c r="CZ470" s="102"/>
      <c r="DA470" s="102"/>
      <c r="DB470" s="102"/>
      <c r="DC470" s="102"/>
      <c r="DD470" s="102"/>
      <c r="DE470" s="102"/>
      <c r="DF470" s="102"/>
      <c r="DG470" s="102"/>
      <c r="DH470" s="102"/>
      <c r="DI470" s="102"/>
      <c r="DJ470" s="102"/>
      <c r="DK470" s="102"/>
      <c r="DL470" s="102"/>
      <c r="DM470" s="102"/>
      <c r="DN470" s="102"/>
      <c r="DO470" s="102"/>
      <c r="DP470" s="102"/>
      <c r="DQ470" s="102"/>
      <c r="DR470" s="102"/>
      <c r="DS470" s="102"/>
      <c r="DT470" s="102"/>
      <c r="DU470" s="102"/>
      <c r="DV470" s="102"/>
      <c r="DW470" s="102"/>
      <c r="DX470" s="102"/>
      <c r="DY470" s="102"/>
      <c r="DZ470" s="102"/>
      <c r="EA470" s="102"/>
      <c r="EB470" s="102"/>
      <c r="EC470" s="102"/>
      <c r="ED470" s="102"/>
      <c r="EE470" s="102"/>
      <c r="EF470" s="102"/>
      <c r="EG470" s="102"/>
      <c r="EH470" s="102"/>
      <c r="EI470" s="102"/>
      <c r="EJ470" s="102"/>
      <c r="EK470" s="102"/>
      <c r="EL470" s="102"/>
      <c r="EM470" s="102"/>
      <c r="EN470" s="102"/>
      <c r="EO470" s="102"/>
      <c r="EP470" s="102"/>
      <c r="EQ470" s="102"/>
      <c r="ER470" s="102"/>
      <c r="ES470" s="102"/>
      <c r="ET470" s="102"/>
      <c r="EU470" s="102"/>
      <c r="EV470" s="102"/>
      <c r="EW470" s="102"/>
      <c r="EX470" s="102"/>
      <c r="EY470" s="102"/>
      <c r="EZ470" s="102"/>
      <c r="FA470" s="102"/>
      <c r="FB470" s="102"/>
      <c r="FC470" s="102"/>
      <c r="FD470" s="102"/>
      <c r="FE470" s="102"/>
      <c r="FF470" s="102"/>
      <c r="FG470" s="102"/>
      <c r="FH470" s="102"/>
      <c r="FI470" s="102"/>
      <c r="FJ470" s="102"/>
      <c r="FK470" s="102"/>
      <c r="FL470" s="102"/>
      <c r="FM470" s="102"/>
      <c r="FN470" s="102"/>
      <c r="FO470" s="102"/>
      <c r="FP470" s="102"/>
      <c r="FQ470" s="102"/>
      <c r="FR470" s="102"/>
      <c r="FS470" s="102"/>
      <c r="FT470" s="102"/>
      <c r="FU470" s="102"/>
      <c r="FV470" s="102"/>
      <c r="FW470" s="102"/>
      <c r="FX470" s="102"/>
      <c r="FY470" s="102"/>
      <c r="FZ470" s="102"/>
      <c r="GA470" s="102"/>
      <c r="GB470" s="102"/>
      <c r="GC470" s="102"/>
      <c r="GD470" s="102"/>
      <c r="GE470" s="102"/>
      <c r="GF470" s="102"/>
      <c r="GG470" s="102"/>
      <c r="GH470" s="102"/>
      <c r="GI470" s="102"/>
      <c r="GJ470" s="102"/>
      <c r="GK470" s="102"/>
      <c r="GL470" s="102"/>
      <c r="GM470" s="102"/>
      <c r="GN470" s="102"/>
      <c r="GO470" s="102"/>
      <c r="GP470" s="102"/>
      <c r="GQ470" s="102"/>
      <c r="GR470" s="102"/>
      <c r="GS470" s="102"/>
      <c r="GT470" s="102"/>
      <c r="GU470" s="102"/>
      <c r="GV470" s="102"/>
      <c r="GW470" s="102"/>
      <c r="GX470" s="102"/>
      <c r="GY470" s="102"/>
      <c r="GZ470" s="102"/>
    </row>
    <row r="471" spans="1:208" ht="12.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c r="AP471" s="102"/>
      <c r="AQ471" s="102"/>
      <c r="AR471" s="102"/>
      <c r="AS471" s="102"/>
      <c r="AT471" s="102"/>
      <c r="AU471" s="102"/>
      <c r="AV471" s="102"/>
      <c r="AW471" s="102"/>
      <c r="AX471" s="102"/>
      <c r="AY471" s="102"/>
      <c r="AZ471" s="102"/>
      <c r="BA471" s="102"/>
      <c r="BB471" s="102"/>
      <c r="BC471" s="102"/>
      <c r="BD471" s="102"/>
      <c r="BE471" s="102"/>
      <c r="BF471" s="102"/>
      <c r="BG471" s="102"/>
      <c r="BH471" s="102"/>
      <c r="BI471" s="102"/>
      <c r="BJ471" s="102"/>
      <c r="BK471" s="102"/>
      <c r="BL471" s="102"/>
      <c r="BM471" s="102"/>
      <c r="BN471" s="102"/>
      <c r="BO471" s="102"/>
      <c r="BP471" s="102"/>
      <c r="BQ471" s="102"/>
      <c r="BR471" s="102"/>
      <c r="BS471" s="102"/>
      <c r="BT471" s="102"/>
      <c r="BU471" s="102"/>
      <c r="BV471" s="102"/>
      <c r="BW471" s="102"/>
      <c r="BX471" s="102"/>
      <c r="BY471" s="102"/>
      <c r="BZ471" s="102"/>
      <c r="CA471" s="102"/>
      <c r="CB471" s="102"/>
      <c r="CC471" s="102"/>
      <c r="CD471" s="102"/>
      <c r="CE471" s="102"/>
      <c r="CF471" s="102"/>
      <c r="CG471" s="102"/>
      <c r="CH471" s="102"/>
      <c r="CI471" s="102"/>
      <c r="CJ471" s="102"/>
      <c r="CK471" s="102"/>
      <c r="CL471" s="102"/>
      <c r="CM471" s="102"/>
      <c r="CN471" s="102"/>
      <c r="CO471" s="102"/>
      <c r="CP471" s="102"/>
      <c r="CQ471" s="102"/>
      <c r="CR471" s="102"/>
      <c r="CS471" s="102"/>
      <c r="CT471" s="102"/>
      <c r="CU471" s="102"/>
      <c r="CV471" s="102"/>
      <c r="CW471" s="102"/>
      <c r="CX471" s="102"/>
      <c r="CY471" s="102"/>
      <c r="CZ471" s="102"/>
      <c r="DA471" s="102"/>
      <c r="DB471" s="102"/>
      <c r="DC471" s="102"/>
      <c r="DD471" s="102"/>
      <c r="DE471" s="102"/>
      <c r="DF471" s="102"/>
      <c r="DG471" s="102"/>
      <c r="DH471" s="102"/>
      <c r="DI471" s="102"/>
      <c r="DJ471" s="102"/>
      <c r="DK471" s="102"/>
      <c r="DL471" s="102"/>
      <c r="DM471" s="102"/>
      <c r="DN471" s="102"/>
      <c r="DO471" s="102"/>
      <c r="DP471" s="102"/>
      <c r="DQ471" s="102"/>
      <c r="DR471" s="102"/>
      <c r="DS471" s="102"/>
      <c r="DT471" s="102"/>
      <c r="DU471" s="102"/>
      <c r="DV471" s="102"/>
      <c r="DW471" s="102"/>
      <c r="DX471" s="102"/>
      <c r="DY471" s="102"/>
      <c r="DZ471" s="102"/>
      <c r="EA471" s="102"/>
      <c r="EB471" s="102"/>
      <c r="EC471" s="102"/>
      <c r="ED471" s="102"/>
      <c r="EE471" s="102"/>
      <c r="EF471" s="102"/>
      <c r="EG471" s="102"/>
      <c r="EH471" s="102"/>
      <c r="EI471" s="102"/>
      <c r="EJ471" s="102"/>
      <c r="EK471" s="102"/>
      <c r="EL471" s="102"/>
      <c r="EM471" s="102"/>
      <c r="EN471" s="102"/>
      <c r="EO471" s="102"/>
      <c r="EP471" s="102"/>
      <c r="EQ471" s="102"/>
      <c r="ER471" s="102"/>
      <c r="ES471" s="102"/>
      <c r="ET471" s="102"/>
      <c r="EU471" s="102"/>
      <c r="EV471" s="102"/>
      <c r="EW471" s="102"/>
      <c r="EX471" s="102"/>
      <c r="EY471" s="102"/>
      <c r="EZ471" s="102"/>
      <c r="FA471" s="102"/>
      <c r="FB471" s="102"/>
      <c r="FC471" s="102"/>
      <c r="FD471" s="102"/>
      <c r="FE471" s="102"/>
      <c r="FF471" s="102"/>
      <c r="FG471" s="102"/>
      <c r="FH471" s="102"/>
      <c r="FI471" s="102"/>
      <c r="FJ471" s="102"/>
      <c r="FK471" s="102"/>
      <c r="FL471" s="102"/>
      <c r="FM471" s="102"/>
      <c r="FN471" s="102"/>
      <c r="FO471" s="102"/>
      <c r="FP471" s="102"/>
      <c r="FQ471" s="102"/>
      <c r="FR471" s="102"/>
      <c r="FS471" s="102"/>
      <c r="FT471" s="102"/>
      <c r="FU471" s="102"/>
      <c r="FV471" s="102"/>
      <c r="FW471" s="102"/>
      <c r="FX471" s="102"/>
      <c r="FY471" s="102"/>
      <c r="FZ471" s="102"/>
      <c r="GA471" s="102"/>
      <c r="GB471" s="102"/>
      <c r="GC471" s="102"/>
      <c r="GD471" s="102"/>
      <c r="GE471" s="102"/>
      <c r="GF471" s="102"/>
      <c r="GG471" s="102"/>
      <c r="GH471" s="102"/>
      <c r="GI471" s="102"/>
      <c r="GJ471" s="102"/>
      <c r="GK471" s="102"/>
      <c r="GL471" s="102"/>
      <c r="GM471" s="102"/>
      <c r="GN471" s="102"/>
      <c r="GO471" s="102"/>
      <c r="GP471" s="102"/>
      <c r="GQ471" s="102"/>
      <c r="GR471" s="102"/>
      <c r="GS471" s="102"/>
      <c r="GT471" s="102"/>
      <c r="GU471" s="102"/>
      <c r="GV471" s="102"/>
      <c r="GW471" s="102"/>
      <c r="GX471" s="102"/>
      <c r="GY471" s="102"/>
      <c r="GZ471" s="102"/>
    </row>
    <row r="472" spans="1:208" ht="12.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2"/>
      <c r="AS472" s="102"/>
      <c r="AT472" s="102"/>
      <c r="AU472" s="102"/>
      <c r="AV472" s="102"/>
      <c r="AW472" s="102"/>
      <c r="AX472" s="102"/>
      <c r="AY472" s="102"/>
      <c r="AZ472" s="102"/>
      <c r="BA472" s="102"/>
      <c r="BB472" s="102"/>
      <c r="BC472" s="102"/>
      <c r="BD472" s="102"/>
      <c r="BE472" s="102"/>
      <c r="BF472" s="102"/>
      <c r="BG472" s="102"/>
      <c r="BH472" s="102"/>
      <c r="BI472" s="102"/>
      <c r="BJ472" s="102"/>
      <c r="BK472" s="102"/>
      <c r="BL472" s="102"/>
      <c r="BM472" s="102"/>
      <c r="BN472" s="102"/>
      <c r="BO472" s="102"/>
      <c r="BP472" s="102"/>
      <c r="BQ472" s="102"/>
      <c r="BR472" s="102"/>
      <c r="BS472" s="102"/>
      <c r="BT472" s="102"/>
      <c r="BU472" s="102"/>
      <c r="BV472" s="102"/>
      <c r="BW472" s="102"/>
      <c r="BX472" s="102"/>
      <c r="BY472" s="102"/>
      <c r="BZ472" s="102"/>
      <c r="CA472" s="102"/>
      <c r="CB472" s="102"/>
      <c r="CC472" s="102"/>
      <c r="CD472" s="102"/>
      <c r="CE472" s="102"/>
      <c r="CF472" s="102"/>
      <c r="CG472" s="102"/>
      <c r="CH472" s="102"/>
      <c r="CI472" s="102"/>
      <c r="CJ472" s="102"/>
      <c r="CK472" s="102"/>
      <c r="CL472" s="102"/>
      <c r="CM472" s="102"/>
      <c r="CN472" s="102"/>
      <c r="CO472" s="102"/>
      <c r="CP472" s="102"/>
      <c r="CQ472" s="102"/>
      <c r="CR472" s="102"/>
      <c r="CS472" s="102"/>
      <c r="CT472" s="102"/>
      <c r="CU472" s="102"/>
      <c r="CV472" s="102"/>
      <c r="CW472" s="102"/>
      <c r="CX472" s="102"/>
      <c r="CY472" s="102"/>
      <c r="CZ472" s="102"/>
      <c r="DA472" s="102"/>
      <c r="DB472" s="102"/>
      <c r="DC472" s="102"/>
      <c r="DD472" s="102"/>
      <c r="DE472" s="102"/>
      <c r="DF472" s="102"/>
      <c r="DG472" s="102"/>
      <c r="DH472" s="102"/>
      <c r="DI472" s="102"/>
      <c r="DJ472" s="102"/>
      <c r="DK472" s="102"/>
      <c r="DL472" s="102"/>
      <c r="DM472" s="102"/>
      <c r="DN472" s="102"/>
      <c r="DO472" s="102"/>
      <c r="DP472" s="102"/>
      <c r="DQ472" s="102"/>
      <c r="DR472" s="102"/>
      <c r="DS472" s="102"/>
      <c r="DT472" s="102"/>
      <c r="DU472" s="102"/>
      <c r="DV472" s="102"/>
      <c r="DW472" s="102"/>
      <c r="DX472" s="102"/>
      <c r="DY472" s="102"/>
      <c r="DZ472" s="102"/>
      <c r="EA472" s="102"/>
      <c r="EB472" s="102"/>
      <c r="EC472" s="102"/>
      <c r="ED472" s="102"/>
      <c r="EE472" s="102"/>
      <c r="EF472" s="102"/>
      <c r="EG472" s="102"/>
      <c r="EH472" s="102"/>
      <c r="EI472" s="102"/>
      <c r="EJ472" s="102"/>
      <c r="EK472" s="102"/>
      <c r="EL472" s="102"/>
      <c r="EM472" s="102"/>
      <c r="EN472" s="102"/>
      <c r="EO472" s="102"/>
      <c r="EP472" s="102"/>
      <c r="EQ472" s="102"/>
      <c r="ER472" s="102"/>
      <c r="ES472" s="102"/>
      <c r="ET472" s="102"/>
      <c r="EU472" s="102"/>
      <c r="EV472" s="102"/>
      <c r="EW472" s="102"/>
      <c r="EX472" s="102"/>
      <c r="EY472" s="102"/>
      <c r="EZ472" s="102"/>
      <c r="FA472" s="102"/>
      <c r="FB472" s="102"/>
      <c r="FC472" s="102"/>
      <c r="FD472" s="102"/>
      <c r="FE472" s="102"/>
      <c r="FF472" s="102"/>
      <c r="FG472" s="102"/>
      <c r="FH472" s="102"/>
      <c r="FI472" s="102"/>
      <c r="FJ472" s="102"/>
      <c r="FK472" s="102"/>
      <c r="FL472" s="102"/>
      <c r="FM472" s="102"/>
      <c r="FN472" s="102"/>
      <c r="FO472" s="102"/>
      <c r="FP472" s="102"/>
      <c r="FQ472" s="102"/>
      <c r="FR472" s="102"/>
      <c r="FS472" s="102"/>
      <c r="FT472" s="102"/>
      <c r="FU472" s="102"/>
      <c r="FV472" s="102"/>
      <c r="FW472" s="102"/>
      <c r="FX472" s="102"/>
      <c r="FY472" s="102"/>
      <c r="FZ472" s="102"/>
      <c r="GA472" s="102"/>
      <c r="GB472" s="102"/>
      <c r="GC472" s="102"/>
      <c r="GD472" s="102"/>
      <c r="GE472" s="102"/>
      <c r="GF472" s="102"/>
      <c r="GG472" s="102"/>
      <c r="GH472" s="102"/>
      <c r="GI472" s="102"/>
      <c r="GJ472" s="102"/>
      <c r="GK472" s="102"/>
      <c r="GL472" s="102"/>
      <c r="GM472" s="102"/>
      <c r="GN472" s="102"/>
      <c r="GO472" s="102"/>
      <c r="GP472" s="102"/>
      <c r="GQ472" s="102"/>
      <c r="GR472" s="102"/>
      <c r="GS472" s="102"/>
      <c r="GT472" s="102"/>
      <c r="GU472" s="102"/>
      <c r="GV472" s="102"/>
      <c r="GW472" s="102"/>
      <c r="GX472" s="102"/>
      <c r="GY472" s="102"/>
      <c r="GZ472" s="102"/>
    </row>
    <row r="473" spans="1:208" ht="12.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c r="AD473" s="102"/>
      <c r="AE473" s="102"/>
      <c r="AF473" s="102"/>
      <c r="AG473" s="102"/>
      <c r="AH473" s="102"/>
      <c r="AI473" s="102"/>
      <c r="AJ473" s="102"/>
      <c r="AK473" s="102"/>
      <c r="AL473" s="102"/>
      <c r="AM473" s="102"/>
      <c r="AN473" s="102"/>
      <c r="AO473" s="102"/>
      <c r="AP473" s="102"/>
      <c r="AQ473" s="102"/>
      <c r="AR473" s="102"/>
      <c r="AS473" s="102"/>
      <c r="AT473" s="102"/>
      <c r="AU473" s="102"/>
      <c r="AV473" s="102"/>
      <c r="AW473" s="102"/>
      <c r="AX473" s="102"/>
      <c r="AY473" s="102"/>
      <c r="AZ473" s="102"/>
      <c r="BA473" s="102"/>
      <c r="BB473" s="102"/>
      <c r="BC473" s="102"/>
      <c r="BD473" s="102"/>
      <c r="BE473" s="102"/>
      <c r="BF473" s="102"/>
      <c r="BG473" s="102"/>
      <c r="BH473" s="102"/>
      <c r="BI473" s="102"/>
      <c r="BJ473" s="102"/>
      <c r="BK473" s="102"/>
      <c r="BL473" s="102"/>
      <c r="BM473" s="102"/>
      <c r="BN473" s="102"/>
      <c r="BO473" s="102"/>
      <c r="BP473" s="102"/>
      <c r="BQ473" s="102"/>
      <c r="BR473" s="102"/>
      <c r="BS473" s="102"/>
      <c r="BT473" s="102"/>
      <c r="BU473" s="102"/>
      <c r="BV473" s="102"/>
      <c r="BW473" s="102"/>
      <c r="BX473" s="102"/>
      <c r="BY473" s="102"/>
      <c r="BZ473" s="102"/>
      <c r="CA473" s="102"/>
      <c r="CB473" s="102"/>
      <c r="CC473" s="102"/>
      <c r="CD473" s="102"/>
      <c r="CE473" s="102"/>
      <c r="CF473" s="102"/>
      <c r="CG473" s="102"/>
      <c r="CH473" s="102"/>
      <c r="CI473" s="102"/>
      <c r="CJ473" s="102"/>
      <c r="CK473" s="102"/>
      <c r="CL473" s="102"/>
      <c r="CM473" s="102"/>
      <c r="CN473" s="102"/>
      <c r="CO473" s="102"/>
      <c r="CP473" s="102"/>
      <c r="CQ473" s="102"/>
      <c r="CR473" s="102"/>
      <c r="CS473" s="102"/>
      <c r="CT473" s="102"/>
      <c r="CU473" s="102"/>
      <c r="CV473" s="102"/>
      <c r="CW473" s="102"/>
      <c r="CX473" s="102"/>
      <c r="CY473" s="102"/>
      <c r="CZ473" s="102"/>
      <c r="DA473" s="102"/>
      <c r="DB473" s="102"/>
      <c r="DC473" s="102"/>
      <c r="DD473" s="102"/>
      <c r="DE473" s="102"/>
      <c r="DF473" s="102"/>
      <c r="DG473" s="102"/>
      <c r="DH473" s="102"/>
      <c r="DI473" s="102"/>
      <c r="DJ473" s="102"/>
      <c r="DK473" s="102"/>
      <c r="DL473" s="102"/>
      <c r="DM473" s="102"/>
      <c r="DN473" s="102"/>
      <c r="DO473" s="102"/>
      <c r="DP473" s="102"/>
      <c r="DQ473" s="102"/>
      <c r="DR473" s="102"/>
      <c r="DS473" s="102"/>
      <c r="DT473" s="102"/>
      <c r="DU473" s="102"/>
      <c r="DV473" s="102"/>
      <c r="DW473" s="102"/>
      <c r="DX473" s="102"/>
      <c r="DY473" s="102"/>
      <c r="DZ473" s="102"/>
      <c r="EA473" s="102"/>
      <c r="EB473" s="102"/>
      <c r="EC473" s="102"/>
      <c r="ED473" s="102"/>
      <c r="EE473" s="102"/>
      <c r="EF473" s="102"/>
      <c r="EG473" s="102"/>
      <c r="EH473" s="102"/>
      <c r="EI473" s="102"/>
      <c r="EJ473" s="102"/>
      <c r="EK473" s="102"/>
      <c r="EL473" s="102"/>
      <c r="EM473" s="102"/>
      <c r="EN473" s="102"/>
      <c r="EO473" s="102"/>
      <c r="EP473" s="102"/>
      <c r="EQ473" s="102"/>
      <c r="ER473" s="102"/>
      <c r="ES473" s="102"/>
      <c r="ET473" s="102"/>
      <c r="EU473" s="102"/>
      <c r="EV473" s="102"/>
      <c r="EW473" s="102"/>
      <c r="EX473" s="102"/>
      <c r="EY473" s="102"/>
      <c r="EZ473" s="102"/>
      <c r="FA473" s="102"/>
      <c r="FB473" s="102"/>
      <c r="FC473" s="102"/>
      <c r="FD473" s="102"/>
      <c r="FE473" s="102"/>
      <c r="FF473" s="102"/>
      <c r="FG473" s="102"/>
      <c r="FH473" s="102"/>
      <c r="FI473" s="102"/>
      <c r="FJ473" s="102"/>
      <c r="FK473" s="102"/>
      <c r="FL473" s="102"/>
      <c r="FM473" s="102"/>
      <c r="FN473" s="102"/>
      <c r="FO473" s="102"/>
      <c r="FP473" s="102"/>
      <c r="FQ473" s="102"/>
      <c r="FR473" s="102"/>
      <c r="FS473" s="102"/>
      <c r="FT473" s="102"/>
      <c r="FU473" s="102"/>
      <c r="FV473" s="102"/>
      <c r="FW473" s="102"/>
      <c r="FX473" s="102"/>
      <c r="FY473" s="102"/>
      <c r="FZ473" s="102"/>
      <c r="GA473" s="102"/>
      <c r="GB473" s="102"/>
      <c r="GC473" s="102"/>
      <c r="GD473" s="102"/>
      <c r="GE473" s="102"/>
      <c r="GF473" s="102"/>
      <c r="GG473" s="102"/>
      <c r="GH473" s="102"/>
      <c r="GI473" s="102"/>
      <c r="GJ473" s="102"/>
      <c r="GK473" s="102"/>
      <c r="GL473" s="102"/>
      <c r="GM473" s="102"/>
      <c r="GN473" s="102"/>
      <c r="GO473" s="102"/>
      <c r="GP473" s="102"/>
      <c r="GQ473" s="102"/>
      <c r="GR473" s="102"/>
      <c r="GS473" s="102"/>
      <c r="GT473" s="102"/>
      <c r="GU473" s="102"/>
      <c r="GV473" s="102"/>
      <c r="GW473" s="102"/>
      <c r="GX473" s="102"/>
      <c r="GY473" s="102"/>
      <c r="GZ473" s="102"/>
    </row>
    <row r="474" spans="1:208" ht="12.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2"/>
      <c r="AD474" s="102"/>
      <c r="AE474" s="102"/>
      <c r="AF474" s="102"/>
      <c r="AG474" s="102"/>
      <c r="AH474" s="102"/>
      <c r="AI474" s="102"/>
      <c r="AJ474" s="102"/>
      <c r="AK474" s="102"/>
      <c r="AL474" s="102"/>
      <c r="AM474" s="102"/>
      <c r="AN474" s="102"/>
      <c r="AO474" s="102"/>
      <c r="AP474" s="102"/>
      <c r="AQ474" s="102"/>
      <c r="AR474" s="102"/>
      <c r="AS474" s="102"/>
      <c r="AT474" s="102"/>
      <c r="AU474" s="102"/>
      <c r="AV474" s="102"/>
      <c r="AW474" s="102"/>
      <c r="AX474" s="102"/>
      <c r="AY474" s="102"/>
      <c r="AZ474" s="102"/>
      <c r="BA474" s="102"/>
      <c r="BB474" s="102"/>
      <c r="BC474" s="102"/>
      <c r="BD474" s="102"/>
      <c r="BE474" s="102"/>
      <c r="BF474" s="102"/>
      <c r="BG474" s="102"/>
      <c r="BH474" s="102"/>
      <c r="BI474" s="102"/>
      <c r="BJ474" s="102"/>
      <c r="BK474" s="102"/>
      <c r="BL474" s="102"/>
      <c r="BM474" s="102"/>
      <c r="BN474" s="102"/>
      <c r="BO474" s="102"/>
      <c r="BP474" s="102"/>
      <c r="BQ474" s="102"/>
      <c r="BR474" s="102"/>
      <c r="BS474" s="102"/>
      <c r="BT474" s="102"/>
      <c r="BU474" s="102"/>
      <c r="BV474" s="102"/>
      <c r="BW474" s="102"/>
      <c r="BX474" s="102"/>
      <c r="BY474" s="102"/>
      <c r="BZ474" s="102"/>
      <c r="CA474" s="102"/>
      <c r="CB474" s="102"/>
      <c r="CC474" s="102"/>
      <c r="CD474" s="102"/>
      <c r="CE474" s="102"/>
      <c r="CF474" s="102"/>
      <c r="CG474" s="102"/>
      <c r="CH474" s="102"/>
      <c r="CI474" s="102"/>
      <c r="CJ474" s="102"/>
      <c r="CK474" s="102"/>
      <c r="CL474" s="102"/>
      <c r="CM474" s="102"/>
      <c r="CN474" s="102"/>
      <c r="CO474" s="102"/>
      <c r="CP474" s="102"/>
      <c r="CQ474" s="102"/>
      <c r="CR474" s="102"/>
      <c r="CS474" s="102"/>
      <c r="CT474" s="102"/>
      <c r="CU474" s="102"/>
      <c r="CV474" s="102"/>
      <c r="CW474" s="102"/>
      <c r="CX474" s="102"/>
      <c r="CY474" s="102"/>
      <c r="CZ474" s="102"/>
      <c r="DA474" s="102"/>
      <c r="DB474" s="102"/>
      <c r="DC474" s="102"/>
      <c r="DD474" s="102"/>
      <c r="DE474" s="102"/>
      <c r="DF474" s="102"/>
      <c r="DG474" s="102"/>
      <c r="DH474" s="102"/>
      <c r="DI474" s="102"/>
      <c r="DJ474" s="102"/>
      <c r="DK474" s="102"/>
      <c r="DL474" s="102"/>
      <c r="DM474" s="102"/>
      <c r="DN474" s="102"/>
      <c r="DO474" s="102"/>
      <c r="DP474" s="102"/>
      <c r="DQ474" s="102"/>
      <c r="DR474" s="102"/>
      <c r="DS474" s="102"/>
      <c r="DT474" s="102"/>
      <c r="DU474" s="102"/>
      <c r="DV474" s="102"/>
      <c r="DW474" s="102"/>
      <c r="DX474" s="102"/>
      <c r="DY474" s="102"/>
      <c r="DZ474" s="102"/>
      <c r="EA474" s="102"/>
      <c r="EB474" s="102"/>
      <c r="EC474" s="102"/>
      <c r="ED474" s="102"/>
      <c r="EE474" s="102"/>
      <c r="EF474" s="102"/>
      <c r="EG474" s="102"/>
      <c r="EH474" s="102"/>
      <c r="EI474" s="102"/>
      <c r="EJ474" s="102"/>
      <c r="EK474" s="102"/>
      <c r="EL474" s="102"/>
      <c r="EM474" s="102"/>
      <c r="EN474" s="102"/>
      <c r="EO474" s="102"/>
      <c r="EP474" s="102"/>
      <c r="EQ474" s="102"/>
      <c r="ER474" s="102"/>
      <c r="ES474" s="102"/>
      <c r="ET474" s="102"/>
      <c r="EU474" s="102"/>
      <c r="EV474" s="102"/>
      <c r="EW474" s="102"/>
      <c r="EX474" s="102"/>
      <c r="EY474" s="102"/>
      <c r="EZ474" s="102"/>
      <c r="FA474" s="102"/>
      <c r="FB474" s="102"/>
      <c r="FC474" s="102"/>
      <c r="FD474" s="102"/>
      <c r="FE474" s="102"/>
      <c r="FF474" s="102"/>
      <c r="FG474" s="102"/>
      <c r="FH474" s="102"/>
      <c r="FI474" s="102"/>
      <c r="FJ474" s="102"/>
      <c r="FK474" s="102"/>
      <c r="FL474" s="102"/>
      <c r="FM474" s="102"/>
      <c r="FN474" s="102"/>
      <c r="FO474" s="102"/>
      <c r="FP474" s="102"/>
      <c r="FQ474" s="102"/>
      <c r="FR474" s="102"/>
      <c r="FS474" s="102"/>
      <c r="FT474" s="102"/>
      <c r="FU474" s="102"/>
      <c r="FV474" s="102"/>
      <c r="FW474" s="102"/>
      <c r="FX474" s="102"/>
      <c r="FY474" s="102"/>
      <c r="FZ474" s="102"/>
      <c r="GA474" s="102"/>
      <c r="GB474" s="102"/>
      <c r="GC474" s="102"/>
      <c r="GD474" s="102"/>
      <c r="GE474" s="102"/>
      <c r="GF474" s="102"/>
      <c r="GG474" s="102"/>
      <c r="GH474" s="102"/>
      <c r="GI474" s="102"/>
      <c r="GJ474" s="102"/>
      <c r="GK474" s="102"/>
      <c r="GL474" s="102"/>
      <c r="GM474" s="102"/>
      <c r="GN474" s="102"/>
      <c r="GO474" s="102"/>
      <c r="GP474" s="102"/>
      <c r="GQ474" s="102"/>
      <c r="GR474" s="102"/>
      <c r="GS474" s="102"/>
      <c r="GT474" s="102"/>
      <c r="GU474" s="102"/>
      <c r="GV474" s="102"/>
      <c r="GW474" s="102"/>
      <c r="GX474" s="102"/>
      <c r="GY474" s="102"/>
      <c r="GZ474" s="102"/>
    </row>
    <row r="475" spans="1:208" ht="12.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102"/>
      <c r="AQ475" s="102"/>
      <c r="AR475" s="102"/>
      <c r="AS475" s="102"/>
      <c r="AT475" s="102"/>
      <c r="AU475" s="102"/>
      <c r="AV475" s="102"/>
      <c r="AW475" s="102"/>
      <c r="AX475" s="102"/>
      <c r="AY475" s="102"/>
      <c r="AZ475" s="102"/>
      <c r="BA475" s="102"/>
      <c r="BB475" s="102"/>
      <c r="BC475" s="102"/>
      <c r="BD475" s="102"/>
      <c r="BE475" s="102"/>
      <c r="BF475" s="102"/>
      <c r="BG475" s="102"/>
      <c r="BH475" s="102"/>
      <c r="BI475" s="102"/>
      <c r="BJ475" s="102"/>
      <c r="BK475" s="102"/>
      <c r="BL475" s="102"/>
      <c r="BM475" s="102"/>
      <c r="BN475" s="102"/>
      <c r="BO475" s="102"/>
      <c r="BP475" s="102"/>
      <c r="BQ475" s="102"/>
      <c r="BR475" s="102"/>
      <c r="BS475" s="102"/>
      <c r="BT475" s="102"/>
      <c r="BU475" s="102"/>
      <c r="BV475" s="102"/>
      <c r="BW475" s="102"/>
      <c r="BX475" s="102"/>
      <c r="BY475" s="102"/>
      <c r="BZ475" s="102"/>
      <c r="CA475" s="102"/>
      <c r="CB475" s="102"/>
      <c r="CC475" s="102"/>
      <c r="CD475" s="102"/>
      <c r="CE475" s="102"/>
      <c r="CF475" s="102"/>
      <c r="CG475" s="102"/>
      <c r="CH475" s="102"/>
      <c r="CI475" s="102"/>
      <c r="CJ475" s="102"/>
      <c r="CK475" s="102"/>
      <c r="CL475" s="102"/>
      <c r="CM475" s="102"/>
      <c r="CN475" s="102"/>
      <c r="CO475" s="102"/>
      <c r="CP475" s="102"/>
      <c r="CQ475" s="102"/>
      <c r="CR475" s="102"/>
      <c r="CS475" s="102"/>
      <c r="CT475" s="102"/>
      <c r="CU475" s="102"/>
      <c r="CV475" s="102"/>
      <c r="CW475" s="102"/>
      <c r="CX475" s="102"/>
      <c r="CY475" s="102"/>
      <c r="CZ475" s="102"/>
      <c r="DA475" s="102"/>
      <c r="DB475" s="102"/>
      <c r="DC475" s="102"/>
      <c r="DD475" s="102"/>
      <c r="DE475" s="102"/>
      <c r="DF475" s="102"/>
      <c r="DG475" s="102"/>
      <c r="DH475" s="102"/>
      <c r="DI475" s="102"/>
      <c r="DJ475" s="102"/>
      <c r="DK475" s="102"/>
      <c r="DL475" s="102"/>
      <c r="DM475" s="102"/>
      <c r="DN475" s="102"/>
      <c r="DO475" s="102"/>
      <c r="DP475" s="102"/>
      <c r="DQ475" s="102"/>
      <c r="DR475" s="102"/>
      <c r="DS475" s="102"/>
      <c r="DT475" s="102"/>
      <c r="DU475" s="102"/>
      <c r="DV475" s="102"/>
      <c r="DW475" s="102"/>
      <c r="DX475" s="102"/>
      <c r="DY475" s="102"/>
      <c r="DZ475" s="102"/>
      <c r="EA475" s="102"/>
      <c r="EB475" s="102"/>
      <c r="EC475" s="102"/>
      <c r="ED475" s="102"/>
      <c r="EE475" s="102"/>
      <c r="EF475" s="102"/>
      <c r="EG475" s="102"/>
      <c r="EH475" s="102"/>
      <c r="EI475" s="102"/>
      <c r="EJ475" s="102"/>
      <c r="EK475" s="102"/>
      <c r="EL475" s="102"/>
      <c r="EM475" s="102"/>
      <c r="EN475" s="102"/>
      <c r="EO475" s="102"/>
      <c r="EP475" s="102"/>
      <c r="EQ475" s="102"/>
      <c r="ER475" s="102"/>
      <c r="ES475" s="102"/>
      <c r="ET475" s="102"/>
      <c r="EU475" s="102"/>
      <c r="EV475" s="102"/>
      <c r="EW475" s="102"/>
      <c r="EX475" s="102"/>
      <c r="EY475" s="102"/>
      <c r="EZ475" s="102"/>
      <c r="FA475" s="102"/>
      <c r="FB475" s="102"/>
      <c r="FC475" s="102"/>
      <c r="FD475" s="102"/>
      <c r="FE475" s="102"/>
      <c r="FF475" s="102"/>
      <c r="FG475" s="102"/>
      <c r="FH475" s="102"/>
      <c r="FI475" s="102"/>
      <c r="FJ475" s="102"/>
      <c r="FK475" s="102"/>
      <c r="FL475" s="102"/>
      <c r="FM475" s="102"/>
      <c r="FN475" s="102"/>
      <c r="FO475" s="102"/>
      <c r="FP475" s="102"/>
      <c r="FQ475" s="102"/>
      <c r="FR475" s="102"/>
      <c r="FS475" s="102"/>
      <c r="FT475" s="102"/>
      <c r="FU475" s="102"/>
      <c r="FV475" s="102"/>
      <c r="FW475" s="102"/>
      <c r="FX475" s="102"/>
      <c r="FY475" s="102"/>
      <c r="FZ475" s="102"/>
      <c r="GA475" s="102"/>
      <c r="GB475" s="102"/>
      <c r="GC475" s="102"/>
      <c r="GD475" s="102"/>
      <c r="GE475" s="102"/>
      <c r="GF475" s="102"/>
      <c r="GG475" s="102"/>
      <c r="GH475" s="102"/>
      <c r="GI475" s="102"/>
      <c r="GJ475" s="102"/>
      <c r="GK475" s="102"/>
      <c r="GL475" s="102"/>
      <c r="GM475" s="102"/>
      <c r="GN475" s="102"/>
      <c r="GO475" s="102"/>
      <c r="GP475" s="102"/>
      <c r="GQ475" s="102"/>
      <c r="GR475" s="102"/>
      <c r="GS475" s="102"/>
      <c r="GT475" s="102"/>
      <c r="GU475" s="102"/>
      <c r="GV475" s="102"/>
      <c r="GW475" s="102"/>
      <c r="GX475" s="102"/>
      <c r="GY475" s="102"/>
      <c r="GZ475" s="102"/>
    </row>
    <row r="476" spans="1:208" ht="12.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2"/>
      <c r="AD476" s="102"/>
      <c r="AE476" s="102"/>
      <c r="AF476" s="102"/>
      <c r="AG476" s="102"/>
      <c r="AH476" s="102"/>
      <c r="AI476" s="102"/>
      <c r="AJ476" s="102"/>
      <c r="AK476" s="102"/>
      <c r="AL476" s="102"/>
      <c r="AM476" s="102"/>
      <c r="AN476" s="102"/>
      <c r="AO476" s="102"/>
      <c r="AP476" s="102"/>
      <c r="AQ476" s="102"/>
      <c r="AR476" s="102"/>
      <c r="AS476" s="102"/>
      <c r="AT476" s="102"/>
      <c r="AU476" s="102"/>
      <c r="AV476" s="102"/>
      <c r="AW476" s="102"/>
      <c r="AX476" s="102"/>
      <c r="AY476" s="102"/>
      <c r="AZ476" s="102"/>
      <c r="BA476" s="102"/>
      <c r="BB476" s="102"/>
      <c r="BC476" s="102"/>
      <c r="BD476" s="102"/>
      <c r="BE476" s="102"/>
      <c r="BF476" s="102"/>
      <c r="BG476" s="102"/>
      <c r="BH476" s="102"/>
      <c r="BI476" s="102"/>
      <c r="BJ476" s="102"/>
      <c r="BK476" s="102"/>
      <c r="BL476" s="102"/>
      <c r="BM476" s="102"/>
      <c r="BN476" s="102"/>
      <c r="BO476" s="102"/>
      <c r="BP476" s="102"/>
      <c r="BQ476" s="102"/>
      <c r="BR476" s="102"/>
      <c r="BS476" s="102"/>
      <c r="BT476" s="102"/>
      <c r="BU476" s="102"/>
      <c r="BV476" s="102"/>
      <c r="BW476" s="102"/>
      <c r="BX476" s="102"/>
      <c r="BY476" s="102"/>
      <c r="BZ476" s="102"/>
      <c r="CA476" s="102"/>
      <c r="CB476" s="102"/>
      <c r="CC476" s="102"/>
      <c r="CD476" s="102"/>
      <c r="CE476" s="102"/>
      <c r="CF476" s="102"/>
      <c r="CG476" s="102"/>
      <c r="CH476" s="102"/>
      <c r="CI476" s="102"/>
      <c r="CJ476" s="102"/>
      <c r="CK476" s="102"/>
      <c r="CL476" s="102"/>
      <c r="CM476" s="102"/>
      <c r="CN476" s="102"/>
      <c r="CO476" s="102"/>
      <c r="CP476" s="102"/>
      <c r="CQ476" s="102"/>
      <c r="CR476" s="102"/>
      <c r="CS476" s="102"/>
      <c r="CT476" s="102"/>
      <c r="CU476" s="102"/>
      <c r="CV476" s="102"/>
      <c r="CW476" s="102"/>
      <c r="CX476" s="102"/>
      <c r="CY476" s="102"/>
      <c r="CZ476" s="102"/>
      <c r="DA476" s="102"/>
      <c r="DB476" s="102"/>
      <c r="DC476" s="102"/>
      <c r="DD476" s="102"/>
      <c r="DE476" s="102"/>
      <c r="DF476" s="102"/>
      <c r="DG476" s="102"/>
      <c r="DH476" s="102"/>
      <c r="DI476" s="102"/>
      <c r="DJ476" s="102"/>
      <c r="DK476" s="102"/>
      <c r="DL476" s="102"/>
      <c r="DM476" s="102"/>
      <c r="DN476" s="102"/>
      <c r="DO476" s="102"/>
      <c r="DP476" s="102"/>
      <c r="DQ476" s="102"/>
      <c r="DR476" s="102"/>
      <c r="DS476" s="102"/>
      <c r="DT476" s="102"/>
      <c r="DU476" s="102"/>
      <c r="DV476" s="102"/>
      <c r="DW476" s="102"/>
      <c r="DX476" s="102"/>
      <c r="DY476" s="102"/>
      <c r="DZ476" s="102"/>
      <c r="EA476" s="102"/>
      <c r="EB476" s="102"/>
      <c r="EC476" s="102"/>
      <c r="ED476" s="102"/>
      <c r="EE476" s="102"/>
      <c r="EF476" s="102"/>
      <c r="EG476" s="102"/>
      <c r="EH476" s="102"/>
      <c r="EI476" s="102"/>
      <c r="EJ476" s="102"/>
      <c r="EK476" s="102"/>
      <c r="EL476" s="102"/>
      <c r="EM476" s="102"/>
      <c r="EN476" s="102"/>
      <c r="EO476" s="102"/>
      <c r="EP476" s="102"/>
      <c r="EQ476" s="102"/>
      <c r="ER476" s="102"/>
      <c r="ES476" s="102"/>
      <c r="ET476" s="102"/>
      <c r="EU476" s="102"/>
      <c r="EV476" s="102"/>
      <c r="EW476" s="102"/>
      <c r="EX476" s="102"/>
      <c r="EY476" s="102"/>
      <c r="EZ476" s="102"/>
      <c r="FA476" s="102"/>
      <c r="FB476" s="102"/>
      <c r="FC476" s="102"/>
      <c r="FD476" s="102"/>
      <c r="FE476" s="102"/>
      <c r="FF476" s="102"/>
      <c r="FG476" s="102"/>
      <c r="FH476" s="102"/>
      <c r="FI476" s="102"/>
      <c r="FJ476" s="102"/>
      <c r="FK476" s="102"/>
      <c r="FL476" s="102"/>
      <c r="FM476" s="102"/>
      <c r="FN476" s="102"/>
      <c r="FO476" s="102"/>
      <c r="FP476" s="102"/>
      <c r="FQ476" s="102"/>
      <c r="FR476" s="102"/>
      <c r="FS476" s="102"/>
      <c r="FT476" s="102"/>
      <c r="FU476" s="102"/>
      <c r="FV476" s="102"/>
      <c r="FW476" s="102"/>
      <c r="FX476" s="102"/>
      <c r="FY476" s="102"/>
      <c r="FZ476" s="102"/>
      <c r="GA476" s="102"/>
      <c r="GB476" s="102"/>
      <c r="GC476" s="102"/>
      <c r="GD476" s="102"/>
      <c r="GE476" s="102"/>
      <c r="GF476" s="102"/>
      <c r="GG476" s="102"/>
      <c r="GH476" s="102"/>
      <c r="GI476" s="102"/>
      <c r="GJ476" s="102"/>
      <c r="GK476" s="102"/>
      <c r="GL476" s="102"/>
      <c r="GM476" s="102"/>
      <c r="GN476" s="102"/>
      <c r="GO476" s="102"/>
      <c r="GP476" s="102"/>
      <c r="GQ476" s="102"/>
      <c r="GR476" s="102"/>
      <c r="GS476" s="102"/>
      <c r="GT476" s="102"/>
      <c r="GU476" s="102"/>
      <c r="GV476" s="102"/>
      <c r="GW476" s="102"/>
      <c r="GX476" s="102"/>
      <c r="GY476" s="102"/>
      <c r="GZ476" s="102"/>
    </row>
    <row r="477" spans="1:208" ht="12.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c r="AT477" s="102"/>
      <c r="AU477" s="102"/>
      <c r="AV477" s="102"/>
      <c r="AW477" s="102"/>
      <c r="AX477" s="102"/>
      <c r="AY477" s="102"/>
      <c r="AZ477" s="102"/>
      <c r="BA477" s="102"/>
      <c r="BB477" s="102"/>
      <c r="BC477" s="102"/>
      <c r="BD477" s="102"/>
      <c r="BE477" s="102"/>
      <c r="BF477" s="102"/>
      <c r="BG477" s="102"/>
      <c r="BH477" s="102"/>
      <c r="BI477" s="102"/>
      <c r="BJ477" s="102"/>
      <c r="BK477" s="102"/>
      <c r="BL477" s="102"/>
      <c r="BM477" s="102"/>
      <c r="BN477" s="102"/>
      <c r="BO477" s="102"/>
      <c r="BP477" s="102"/>
      <c r="BQ477" s="102"/>
      <c r="BR477" s="102"/>
      <c r="BS477" s="102"/>
      <c r="BT477" s="102"/>
      <c r="BU477" s="102"/>
      <c r="BV477" s="102"/>
      <c r="BW477" s="102"/>
      <c r="BX477" s="102"/>
      <c r="BY477" s="102"/>
      <c r="BZ477" s="102"/>
      <c r="CA477" s="102"/>
      <c r="CB477" s="102"/>
      <c r="CC477" s="102"/>
      <c r="CD477" s="102"/>
      <c r="CE477" s="102"/>
      <c r="CF477" s="102"/>
      <c r="CG477" s="102"/>
      <c r="CH477" s="102"/>
      <c r="CI477" s="102"/>
      <c r="CJ477" s="102"/>
      <c r="CK477" s="102"/>
      <c r="CL477" s="102"/>
      <c r="CM477" s="102"/>
      <c r="CN477" s="102"/>
      <c r="CO477" s="102"/>
      <c r="CP477" s="102"/>
      <c r="CQ477" s="102"/>
      <c r="CR477" s="102"/>
      <c r="CS477" s="102"/>
      <c r="CT477" s="102"/>
      <c r="CU477" s="102"/>
      <c r="CV477" s="102"/>
      <c r="CW477" s="102"/>
      <c r="CX477" s="102"/>
      <c r="CY477" s="102"/>
      <c r="CZ477" s="102"/>
      <c r="DA477" s="102"/>
      <c r="DB477" s="102"/>
      <c r="DC477" s="102"/>
      <c r="DD477" s="102"/>
      <c r="DE477" s="102"/>
      <c r="DF477" s="102"/>
      <c r="DG477" s="102"/>
      <c r="DH477" s="102"/>
      <c r="DI477" s="102"/>
      <c r="DJ477" s="102"/>
      <c r="DK477" s="102"/>
      <c r="DL477" s="102"/>
      <c r="DM477" s="102"/>
      <c r="DN477" s="102"/>
      <c r="DO477" s="102"/>
      <c r="DP477" s="102"/>
      <c r="DQ477" s="102"/>
      <c r="DR477" s="102"/>
      <c r="DS477" s="102"/>
      <c r="DT477" s="102"/>
      <c r="DU477" s="102"/>
      <c r="DV477" s="102"/>
      <c r="DW477" s="102"/>
      <c r="DX477" s="102"/>
      <c r="DY477" s="102"/>
      <c r="DZ477" s="102"/>
      <c r="EA477" s="102"/>
      <c r="EB477" s="102"/>
      <c r="EC477" s="102"/>
      <c r="ED477" s="102"/>
      <c r="EE477" s="102"/>
      <c r="EF477" s="102"/>
      <c r="EG477" s="102"/>
      <c r="EH477" s="102"/>
      <c r="EI477" s="102"/>
      <c r="EJ477" s="102"/>
      <c r="EK477" s="102"/>
      <c r="EL477" s="102"/>
      <c r="EM477" s="102"/>
      <c r="EN477" s="102"/>
      <c r="EO477" s="102"/>
      <c r="EP477" s="102"/>
      <c r="EQ477" s="102"/>
      <c r="ER477" s="102"/>
      <c r="ES477" s="102"/>
      <c r="ET477" s="102"/>
      <c r="EU477" s="102"/>
      <c r="EV477" s="102"/>
      <c r="EW477" s="102"/>
      <c r="EX477" s="102"/>
      <c r="EY477" s="102"/>
      <c r="EZ477" s="102"/>
      <c r="FA477" s="102"/>
      <c r="FB477" s="102"/>
      <c r="FC477" s="102"/>
      <c r="FD477" s="102"/>
      <c r="FE477" s="102"/>
      <c r="FF477" s="102"/>
      <c r="FG477" s="102"/>
      <c r="FH477" s="102"/>
      <c r="FI477" s="102"/>
      <c r="FJ477" s="102"/>
      <c r="FK477" s="102"/>
      <c r="FL477" s="102"/>
      <c r="FM477" s="102"/>
      <c r="FN477" s="102"/>
      <c r="FO477" s="102"/>
      <c r="FP477" s="102"/>
      <c r="FQ477" s="102"/>
      <c r="FR477" s="102"/>
      <c r="FS477" s="102"/>
      <c r="FT477" s="102"/>
      <c r="FU477" s="102"/>
      <c r="FV477" s="102"/>
      <c r="FW477" s="102"/>
      <c r="FX477" s="102"/>
      <c r="FY477" s="102"/>
      <c r="FZ477" s="102"/>
      <c r="GA477" s="102"/>
      <c r="GB477" s="102"/>
      <c r="GC477" s="102"/>
      <c r="GD477" s="102"/>
      <c r="GE477" s="102"/>
      <c r="GF477" s="102"/>
      <c r="GG477" s="102"/>
      <c r="GH477" s="102"/>
      <c r="GI477" s="102"/>
      <c r="GJ477" s="102"/>
      <c r="GK477" s="102"/>
      <c r="GL477" s="102"/>
      <c r="GM477" s="102"/>
      <c r="GN477" s="102"/>
      <c r="GO477" s="102"/>
      <c r="GP477" s="102"/>
      <c r="GQ477" s="102"/>
      <c r="GR477" s="102"/>
      <c r="GS477" s="102"/>
      <c r="GT477" s="102"/>
      <c r="GU477" s="102"/>
      <c r="GV477" s="102"/>
      <c r="GW477" s="102"/>
      <c r="GX477" s="102"/>
      <c r="GY477" s="102"/>
      <c r="GZ477" s="102"/>
    </row>
    <row r="478" spans="1:208" ht="12.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102"/>
      <c r="AQ478" s="102"/>
      <c r="AR478" s="102"/>
      <c r="AS478" s="102"/>
      <c r="AT478" s="102"/>
      <c r="AU478" s="102"/>
      <c r="AV478" s="102"/>
      <c r="AW478" s="102"/>
      <c r="AX478" s="102"/>
      <c r="AY478" s="102"/>
      <c r="AZ478" s="102"/>
      <c r="BA478" s="102"/>
      <c r="BB478" s="102"/>
      <c r="BC478" s="102"/>
      <c r="BD478" s="102"/>
      <c r="BE478" s="102"/>
      <c r="BF478" s="102"/>
      <c r="BG478" s="102"/>
      <c r="BH478" s="102"/>
      <c r="BI478" s="102"/>
      <c r="BJ478" s="102"/>
      <c r="BK478" s="102"/>
      <c r="BL478" s="102"/>
      <c r="BM478" s="102"/>
      <c r="BN478" s="102"/>
      <c r="BO478" s="102"/>
      <c r="BP478" s="102"/>
      <c r="BQ478" s="102"/>
      <c r="BR478" s="102"/>
      <c r="BS478" s="102"/>
      <c r="BT478" s="102"/>
      <c r="BU478" s="102"/>
      <c r="BV478" s="102"/>
      <c r="BW478" s="102"/>
      <c r="BX478" s="102"/>
      <c r="BY478" s="102"/>
      <c r="BZ478" s="102"/>
      <c r="CA478" s="102"/>
      <c r="CB478" s="102"/>
      <c r="CC478" s="102"/>
      <c r="CD478" s="102"/>
      <c r="CE478" s="102"/>
      <c r="CF478" s="102"/>
      <c r="CG478" s="102"/>
      <c r="CH478" s="102"/>
      <c r="CI478" s="102"/>
      <c r="CJ478" s="102"/>
      <c r="CK478" s="102"/>
      <c r="CL478" s="102"/>
      <c r="CM478" s="102"/>
      <c r="CN478" s="102"/>
      <c r="CO478" s="102"/>
      <c r="CP478" s="102"/>
      <c r="CQ478" s="102"/>
      <c r="CR478" s="102"/>
      <c r="CS478" s="102"/>
      <c r="CT478" s="102"/>
      <c r="CU478" s="102"/>
      <c r="CV478" s="102"/>
      <c r="CW478" s="102"/>
      <c r="CX478" s="102"/>
      <c r="CY478" s="102"/>
      <c r="CZ478" s="102"/>
      <c r="DA478" s="102"/>
      <c r="DB478" s="102"/>
      <c r="DC478" s="102"/>
      <c r="DD478" s="102"/>
      <c r="DE478" s="102"/>
      <c r="DF478" s="102"/>
      <c r="DG478" s="102"/>
      <c r="DH478" s="102"/>
      <c r="DI478" s="102"/>
      <c r="DJ478" s="102"/>
      <c r="DK478" s="102"/>
      <c r="DL478" s="102"/>
      <c r="DM478" s="102"/>
      <c r="DN478" s="102"/>
      <c r="DO478" s="102"/>
      <c r="DP478" s="102"/>
      <c r="DQ478" s="102"/>
      <c r="DR478" s="102"/>
      <c r="DS478" s="102"/>
      <c r="DT478" s="102"/>
      <c r="DU478" s="102"/>
      <c r="DV478" s="102"/>
      <c r="DW478" s="102"/>
      <c r="DX478" s="102"/>
      <c r="DY478" s="102"/>
      <c r="DZ478" s="102"/>
      <c r="EA478" s="102"/>
      <c r="EB478" s="102"/>
      <c r="EC478" s="102"/>
      <c r="ED478" s="102"/>
      <c r="EE478" s="102"/>
      <c r="EF478" s="102"/>
      <c r="EG478" s="102"/>
      <c r="EH478" s="102"/>
      <c r="EI478" s="102"/>
      <c r="EJ478" s="102"/>
      <c r="EK478" s="102"/>
      <c r="EL478" s="102"/>
      <c r="EM478" s="102"/>
      <c r="EN478" s="102"/>
      <c r="EO478" s="102"/>
      <c r="EP478" s="102"/>
      <c r="EQ478" s="102"/>
      <c r="ER478" s="102"/>
      <c r="ES478" s="102"/>
      <c r="ET478" s="102"/>
      <c r="EU478" s="102"/>
      <c r="EV478" s="102"/>
      <c r="EW478" s="102"/>
      <c r="EX478" s="102"/>
      <c r="EY478" s="102"/>
      <c r="EZ478" s="102"/>
      <c r="FA478" s="102"/>
      <c r="FB478" s="102"/>
      <c r="FC478" s="102"/>
      <c r="FD478" s="102"/>
      <c r="FE478" s="102"/>
      <c r="FF478" s="102"/>
      <c r="FG478" s="102"/>
      <c r="FH478" s="102"/>
      <c r="FI478" s="102"/>
      <c r="FJ478" s="102"/>
      <c r="FK478" s="102"/>
      <c r="FL478" s="102"/>
      <c r="FM478" s="102"/>
      <c r="FN478" s="102"/>
      <c r="FO478" s="102"/>
      <c r="FP478" s="102"/>
      <c r="FQ478" s="102"/>
      <c r="FR478" s="102"/>
      <c r="FS478" s="102"/>
      <c r="FT478" s="102"/>
      <c r="FU478" s="102"/>
      <c r="FV478" s="102"/>
      <c r="FW478" s="102"/>
      <c r="FX478" s="102"/>
      <c r="FY478" s="102"/>
      <c r="FZ478" s="102"/>
      <c r="GA478" s="102"/>
      <c r="GB478" s="102"/>
      <c r="GC478" s="102"/>
      <c r="GD478" s="102"/>
      <c r="GE478" s="102"/>
      <c r="GF478" s="102"/>
      <c r="GG478" s="102"/>
      <c r="GH478" s="102"/>
      <c r="GI478" s="102"/>
      <c r="GJ478" s="102"/>
      <c r="GK478" s="102"/>
      <c r="GL478" s="102"/>
      <c r="GM478" s="102"/>
      <c r="GN478" s="102"/>
      <c r="GO478" s="102"/>
      <c r="GP478" s="102"/>
      <c r="GQ478" s="102"/>
      <c r="GR478" s="102"/>
      <c r="GS478" s="102"/>
      <c r="GT478" s="102"/>
      <c r="GU478" s="102"/>
      <c r="GV478" s="102"/>
      <c r="GW478" s="102"/>
      <c r="GX478" s="102"/>
      <c r="GY478" s="102"/>
      <c r="GZ478" s="102"/>
    </row>
    <row r="479" spans="1:208" ht="12.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102"/>
      <c r="BC479" s="102"/>
      <c r="BD479" s="102"/>
      <c r="BE479" s="102"/>
      <c r="BF479" s="102"/>
      <c r="BG479" s="102"/>
      <c r="BH479" s="102"/>
      <c r="BI479" s="102"/>
      <c r="BJ479" s="102"/>
      <c r="BK479" s="102"/>
      <c r="BL479" s="102"/>
      <c r="BM479" s="102"/>
      <c r="BN479" s="102"/>
      <c r="BO479" s="102"/>
      <c r="BP479" s="102"/>
      <c r="BQ479" s="102"/>
      <c r="BR479" s="102"/>
      <c r="BS479" s="102"/>
      <c r="BT479" s="102"/>
      <c r="BU479" s="102"/>
      <c r="BV479" s="102"/>
      <c r="BW479" s="102"/>
      <c r="BX479" s="102"/>
      <c r="BY479" s="102"/>
      <c r="BZ479" s="102"/>
      <c r="CA479" s="102"/>
      <c r="CB479" s="102"/>
      <c r="CC479" s="102"/>
      <c r="CD479" s="102"/>
      <c r="CE479" s="102"/>
      <c r="CF479" s="102"/>
      <c r="CG479" s="102"/>
      <c r="CH479" s="102"/>
      <c r="CI479" s="102"/>
      <c r="CJ479" s="102"/>
      <c r="CK479" s="102"/>
      <c r="CL479" s="102"/>
      <c r="CM479" s="102"/>
      <c r="CN479" s="102"/>
      <c r="CO479" s="102"/>
      <c r="CP479" s="102"/>
      <c r="CQ479" s="102"/>
      <c r="CR479" s="102"/>
      <c r="CS479" s="102"/>
      <c r="CT479" s="102"/>
      <c r="CU479" s="102"/>
      <c r="CV479" s="102"/>
      <c r="CW479" s="102"/>
      <c r="CX479" s="102"/>
      <c r="CY479" s="102"/>
      <c r="CZ479" s="102"/>
      <c r="DA479" s="102"/>
      <c r="DB479" s="102"/>
      <c r="DC479" s="102"/>
      <c r="DD479" s="102"/>
      <c r="DE479" s="102"/>
      <c r="DF479" s="102"/>
      <c r="DG479" s="102"/>
      <c r="DH479" s="102"/>
      <c r="DI479" s="102"/>
      <c r="DJ479" s="102"/>
      <c r="DK479" s="102"/>
      <c r="DL479" s="102"/>
      <c r="DM479" s="102"/>
      <c r="DN479" s="102"/>
      <c r="DO479" s="102"/>
      <c r="DP479" s="102"/>
      <c r="DQ479" s="102"/>
      <c r="DR479" s="102"/>
      <c r="DS479" s="102"/>
      <c r="DT479" s="102"/>
      <c r="DU479" s="102"/>
      <c r="DV479" s="102"/>
      <c r="DW479" s="102"/>
      <c r="DX479" s="102"/>
      <c r="DY479" s="102"/>
      <c r="DZ479" s="102"/>
      <c r="EA479" s="102"/>
      <c r="EB479" s="102"/>
      <c r="EC479" s="102"/>
      <c r="ED479" s="102"/>
      <c r="EE479" s="102"/>
      <c r="EF479" s="102"/>
      <c r="EG479" s="102"/>
      <c r="EH479" s="102"/>
      <c r="EI479" s="102"/>
      <c r="EJ479" s="102"/>
      <c r="EK479" s="102"/>
      <c r="EL479" s="102"/>
      <c r="EM479" s="102"/>
      <c r="EN479" s="102"/>
      <c r="EO479" s="102"/>
      <c r="EP479" s="102"/>
      <c r="EQ479" s="102"/>
      <c r="ER479" s="102"/>
      <c r="ES479" s="102"/>
      <c r="ET479" s="102"/>
      <c r="EU479" s="102"/>
      <c r="EV479" s="102"/>
      <c r="EW479" s="102"/>
      <c r="EX479" s="102"/>
      <c r="EY479" s="102"/>
      <c r="EZ479" s="102"/>
      <c r="FA479" s="102"/>
      <c r="FB479" s="102"/>
      <c r="FC479" s="102"/>
      <c r="FD479" s="102"/>
      <c r="FE479" s="102"/>
      <c r="FF479" s="102"/>
      <c r="FG479" s="102"/>
      <c r="FH479" s="102"/>
      <c r="FI479" s="102"/>
      <c r="FJ479" s="102"/>
      <c r="FK479" s="102"/>
      <c r="FL479" s="102"/>
      <c r="FM479" s="102"/>
      <c r="FN479" s="102"/>
      <c r="FO479" s="102"/>
      <c r="FP479" s="102"/>
      <c r="FQ479" s="102"/>
      <c r="FR479" s="102"/>
      <c r="FS479" s="102"/>
      <c r="FT479" s="102"/>
      <c r="FU479" s="102"/>
      <c r="FV479" s="102"/>
      <c r="FW479" s="102"/>
      <c r="FX479" s="102"/>
      <c r="FY479" s="102"/>
      <c r="FZ479" s="102"/>
      <c r="GA479" s="102"/>
      <c r="GB479" s="102"/>
      <c r="GC479" s="102"/>
      <c r="GD479" s="102"/>
      <c r="GE479" s="102"/>
      <c r="GF479" s="102"/>
      <c r="GG479" s="102"/>
      <c r="GH479" s="102"/>
      <c r="GI479" s="102"/>
      <c r="GJ479" s="102"/>
      <c r="GK479" s="102"/>
      <c r="GL479" s="102"/>
      <c r="GM479" s="102"/>
      <c r="GN479" s="102"/>
      <c r="GO479" s="102"/>
      <c r="GP479" s="102"/>
      <c r="GQ479" s="102"/>
      <c r="GR479" s="102"/>
      <c r="GS479" s="102"/>
      <c r="GT479" s="102"/>
      <c r="GU479" s="102"/>
      <c r="GV479" s="102"/>
      <c r="GW479" s="102"/>
      <c r="GX479" s="102"/>
      <c r="GY479" s="102"/>
      <c r="GZ479" s="102"/>
    </row>
    <row r="480" spans="1:208" ht="12.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A480" s="102"/>
      <c r="CB480" s="102"/>
      <c r="CC480" s="102"/>
      <c r="CD480" s="102"/>
      <c r="CE480" s="102"/>
      <c r="CF480" s="102"/>
      <c r="CG480" s="102"/>
      <c r="CH480" s="102"/>
      <c r="CI480" s="102"/>
      <c r="CJ480" s="102"/>
      <c r="CK480" s="102"/>
      <c r="CL480" s="102"/>
      <c r="CM480" s="102"/>
      <c r="CN480" s="102"/>
      <c r="CO480" s="102"/>
      <c r="CP480" s="102"/>
      <c r="CQ480" s="102"/>
      <c r="CR480" s="102"/>
      <c r="CS480" s="102"/>
      <c r="CT480" s="102"/>
      <c r="CU480" s="102"/>
      <c r="CV480" s="102"/>
      <c r="CW480" s="102"/>
      <c r="CX480" s="102"/>
      <c r="CY480" s="102"/>
      <c r="CZ480" s="102"/>
      <c r="DA480" s="102"/>
      <c r="DB480" s="102"/>
      <c r="DC480" s="102"/>
      <c r="DD480" s="102"/>
      <c r="DE480" s="102"/>
      <c r="DF480" s="102"/>
      <c r="DG480" s="102"/>
      <c r="DH480" s="102"/>
      <c r="DI480" s="102"/>
      <c r="DJ480" s="102"/>
      <c r="DK480" s="102"/>
      <c r="DL480" s="102"/>
      <c r="DM480" s="102"/>
      <c r="DN480" s="102"/>
      <c r="DO480" s="102"/>
      <c r="DP480" s="102"/>
      <c r="DQ480" s="102"/>
      <c r="DR480" s="102"/>
      <c r="DS480" s="102"/>
      <c r="DT480" s="102"/>
      <c r="DU480" s="102"/>
      <c r="DV480" s="102"/>
      <c r="DW480" s="102"/>
      <c r="DX480" s="102"/>
      <c r="DY480" s="102"/>
      <c r="DZ480" s="102"/>
      <c r="EA480" s="102"/>
      <c r="EB480" s="102"/>
      <c r="EC480" s="102"/>
      <c r="ED480" s="102"/>
      <c r="EE480" s="102"/>
      <c r="EF480" s="102"/>
      <c r="EG480" s="102"/>
      <c r="EH480" s="102"/>
      <c r="EI480" s="102"/>
      <c r="EJ480" s="102"/>
      <c r="EK480" s="102"/>
      <c r="EL480" s="102"/>
      <c r="EM480" s="102"/>
      <c r="EN480" s="102"/>
      <c r="EO480" s="102"/>
      <c r="EP480" s="102"/>
      <c r="EQ480" s="102"/>
      <c r="ER480" s="102"/>
      <c r="ES480" s="102"/>
      <c r="ET480" s="102"/>
      <c r="EU480" s="102"/>
      <c r="EV480" s="102"/>
      <c r="EW480" s="102"/>
      <c r="EX480" s="102"/>
      <c r="EY480" s="102"/>
      <c r="EZ480" s="102"/>
      <c r="FA480" s="102"/>
      <c r="FB480" s="102"/>
      <c r="FC480" s="102"/>
      <c r="FD480" s="102"/>
      <c r="FE480" s="102"/>
      <c r="FF480" s="102"/>
      <c r="FG480" s="102"/>
      <c r="FH480" s="102"/>
      <c r="FI480" s="102"/>
      <c r="FJ480" s="102"/>
      <c r="FK480" s="102"/>
      <c r="FL480" s="102"/>
      <c r="FM480" s="102"/>
      <c r="FN480" s="102"/>
      <c r="FO480" s="102"/>
      <c r="FP480" s="102"/>
      <c r="FQ480" s="102"/>
      <c r="FR480" s="102"/>
      <c r="FS480" s="102"/>
      <c r="FT480" s="102"/>
      <c r="FU480" s="102"/>
      <c r="FV480" s="102"/>
      <c r="FW480" s="102"/>
      <c r="FX480" s="102"/>
      <c r="FY480" s="102"/>
      <c r="FZ480" s="102"/>
      <c r="GA480" s="102"/>
      <c r="GB480" s="102"/>
      <c r="GC480" s="102"/>
      <c r="GD480" s="102"/>
      <c r="GE480" s="102"/>
      <c r="GF480" s="102"/>
      <c r="GG480" s="102"/>
      <c r="GH480" s="102"/>
      <c r="GI480" s="102"/>
      <c r="GJ480" s="102"/>
      <c r="GK480" s="102"/>
      <c r="GL480" s="102"/>
      <c r="GM480" s="102"/>
      <c r="GN480" s="102"/>
      <c r="GO480" s="102"/>
      <c r="GP480" s="102"/>
      <c r="GQ480" s="102"/>
      <c r="GR480" s="102"/>
      <c r="GS480" s="102"/>
      <c r="GT480" s="102"/>
      <c r="GU480" s="102"/>
      <c r="GV480" s="102"/>
      <c r="GW480" s="102"/>
      <c r="GX480" s="102"/>
      <c r="GY480" s="102"/>
      <c r="GZ480" s="102"/>
    </row>
    <row r="481" spans="1:208" ht="12.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2"/>
      <c r="AY481" s="102"/>
      <c r="AZ481" s="102"/>
      <c r="BA481" s="102"/>
      <c r="BB481" s="102"/>
      <c r="BC481" s="102"/>
      <c r="BD481" s="102"/>
      <c r="BE481" s="102"/>
      <c r="BF481" s="102"/>
      <c r="BG481" s="102"/>
      <c r="BH481" s="102"/>
      <c r="BI481" s="102"/>
      <c r="BJ481" s="102"/>
      <c r="BK481" s="102"/>
      <c r="BL481" s="102"/>
      <c r="BM481" s="102"/>
      <c r="BN481" s="102"/>
      <c r="BO481" s="102"/>
      <c r="BP481" s="102"/>
      <c r="BQ481" s="102"/>
      <c r="BR481" s="102"/>
      <c r="BS481" s="102"/>
      <c r="BT481" s="102"/>
      <c r="BU481" s="102"/>
      <c r="BV481" s="102"/>
      <c r="BW481" s="102"/>
      <c r="BX481" s="102"/>
      <c r="BY481" s="102"/>
      <c r="BZ481" s="102"/>
      <c r="CA481" s="102"/>
      <c r="CB481" s="102"/>
      <c r="CC481" s="102"/>
      <c r="CD481" s="102"/>
      <c r="CE481" s="102"/>
      <c r="CF481" s="102"/>
      <c r="CG481" s="102"/>
      <c r="CH481" s="102"/>
      <c r="CI481" s="102"/>
      <c r="CJ481" s="102"/>
      <c r="CK481" s="102"/>
      <c r="CL481" s="102"/>
      <c r="CM481" s="102"/>
      <c r="CN481" s="102"/>
      <c r="CO481" s="102"/>
      <c r="CP481" s="102"/>
      <c r="CQ481" s="102"/>
      <c r="CR481" s="102"/>
      <c r="CS481" s="102"/>
      <c r="CT481" s="102"/>
      <c r="CU481" s="102"/>
      <c r="CV481" s="102"/>
      <c r="CW481" s="102"/>
      <c r="CX481" s="102"/>
      <c r="CY481" s="102"/>
      <c r="CZ481" s="102"/>
      <c r="DA481" s="102"/>
      <c r="DB481" s="102"/>
      <c r="DC481" s="102"/>
      <c r="DD481" s="102"/>
      <c r="DE481" s="102"/>
      <c r="DF481" s="102"/>
      <c r="DG481" s="102"/>
      <c r="DH481" s="102"/>
      <c r="DI481" s="102"/>
      <c r="DJ481" s="102"/>
      <c r="DK481" s="102"/>
      <c r="DL481" s="102"/>
      <c r="DM481" s="102"/>
      <c r="DN481" s="102"/>
      <c r="DO481" s="102"/>
      <c r="DP481" s="102"/>
      <c r="DQ481" s="102"/>
      <c r="DR481" s="102"/>
      <c r="DS481" s="102"/>
      <c r="DT481" s="102"/>
      <c r="DU481" s="102"/>
      <c r="DV481" s="102"/>
      <c r="DW481" s="102"/>
      <c r="DX481" s="102"/>
      <c r="DY481" s="102"/>
      <c r="DZ481" s="102"/>
      <c r="EA481" s="102"/>
      <c r="EB481" s="102"/>
      <c r="EC481" s="102"/>
      <c r="ED481" s="102"/>
      <c r="EE481" s="102"/>
      <c r="EF481" s="102"/>
      <c r="EG481" s="102"/>
      <c r="EH481" s="102"/>
      <c r="EI481" s="102"/>
      <c r="EJ481" s="102"/>
      <c r="EK481" s="102"/>
      <c r="EL481" s="102"/>
      <c r="EM481" s="102"/>
      <c r="EN481" s="102"/>
      <c r="EO481" s="102"/>
      <c r="EP481" s="102"/>
      <c r="EQ481" s="102"/>
      <c r="ER481" s="102"/>
      <c r="ES481" s="102"/>
      <c r="ET481" s="102"/>
      <c r="EU481" s="102"/>
      <c r="EV481" s="102"/>
      <c r="EW481" s="102"/>
      <c r="EX481" s="102"/>
      <c r="EY481" s="102"/>
      <c r="EZ481" s="102"/>
      <c r="FA481" s="102"/>
      <c r="FB481" s="102"/>
      <c r="FC481" s="102"/>
      <c r="FD481" s="102"/>
      <c r="FE481" s="102"/>
      <c r="FF481" s="102"/>
      <c r="FG481" s="102"/>
      <c r="FH481" s="102"/>
      <c r="FI481" s="102"/>
      <c r="FJ481" s="102"/>
      <c r="FK481" s="102"/>
      <c r="FL481" s="102"/>
      <c r="FM481" s="102"/>
      <c r="FN481" s="102"/>
      <c r="FO481" s="102"/>
      <c r="FP481" s="102"/>
      <c r="FQ481" s="102"/>
      <c r="FR481" s="102"/>
      <c r="FS481" s="102"/>
      <c r="FT481" s="102"/>
      <c r="FU481" s="102"/>
      <c r="FV481" s="102"/>
      <c r="FW481" s="102"/>
      <c r="FX481" s="102"/>
      <c r="FY481" s="102"/>
      <c r="FZ481" s="102"/>
      <c r="GA481" s="102"/>
      <c r="GB481" s="102"/>
      <c r="GC481" s="102"/>
      <c r="GD481" s="102"/>
      <c r="GE481" s="102"/>
      <c r="GF481" s="102"/>
      <c r="GG481" s="102"/>
      <c r="GH481" s="102"/>
      <c r="GI481" s="102"/>
      <c r="GJ481" s="102"/>
      <c r="GK481" s="102"/>
      <c r="GL481" s="102"/>
      <c r="GM481" s="102"/>
      <c r="GN481" s="102"/>
      <c r="GO481" s="102"/>
      <c r="GP481" s="102"/>
      <c r="GQ481" s="102"/>
      <c r="GR481" s="102"/>
      <c r="GS481" s="102"/>
      <c r="GT481" s="102"/>
      <c r="GU481" s="102"/>
      <c r="GV481" s="102"/>
      <c r="GW481" s="102"/>
      <c r="GX481" s="102"/>
      <c r="GY481" s="102"/>
      <c r="GZ481" s="102"/>
    </row>
    <row r="482" spans="1:208" ht="12.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102"/>
      <c r="BC482" s="102"/>
      <c r="BD482" s="102"/>
      <c r="BE482" s="102"/>
      <c r="BF482" s="102"/>
      <c r="BG482" s="102"/>
      <c r="BH482" s="102"/>
      <c r="BI482" s="102"/>
      <c r="BJ482" s="102"/>
      <c r="BK482" s="102"/>
      <c r="BL482" s="102"/>
      <c r="BM482" s="102"/>
      <c r="BN482" s="102"/>
      <c r="BO482" s="102"/>
      <c r="BP482" s="102"/>
      <c r="BQ482" s="102"/>
      <c r="BR482" s="102"/>
      <c r="BS482" s="102"/>
      <c r="BT482" s="102"/>
      <c r="BU482" s="102"/>
      <c r="BV482" s="102"/>
      <c r="BW482" s="102"/>
      <c r="BX482" s="102"/>
      <c r="BY482" s="102"/>
      <c r="BZ482" s="102"/>
      <c r="CA482" s="102"/>
      <c r="CB482" s="102"/>
      <c r="CC482" s="102"/>
      <c r="CD482" s="102"/>
      <c r="CE482" s="102"/>
      <c r="CF482" s="102"/>
      <c r="CG482" s="102"/>
      <c r="CH482" s="102"/>
      <c r="CI482" s="102"/>
      <c r="CJ482" s="102"/>
      <c r="CK482" s="102"/>
      <c r="CL482" s="102"/>
      <c r="CM482" s="102"/>
      <c r="CN482" s="102"/>
      <c r="CO482" s="102"/>
      <c r="CP482" s="102"/>
      <c r="CQ482" s="102"/>
      <c r="CR482" s="102"/>
      <c r="CS482" s="102"/>
      <c r="CT482" s="102"/>
      <c r="CU482" s="102"/>
      <c r="CV482" s="102"/>
      <c r="CW482" s="102"/>
      <c r="CX482" s="102"/>
      <c r="CY482" s="102"/>
      <c r="CZ482" s="102"/>
      <c r="DA482" s="102"/>
      <c r="DB482" s="102"/>
      <c r="DC482" s="102"/>
      <c r="DD482" s="102"/>
      <c r="DE482" s="102"/>
      <c r="DF482" s="102"/>
      <c r="DG482" s="102"/>
      <c r="DH482" s="102"/>
      <c r="DI482" s="102"/>
      <c r="DJ482" s="102"/>
      <c r="DK482" s="102"/>
      <c r="DL482" s="102"/>
      <c r="DM482" s="102"/>
      <c r="DN482" s="102"/>
      <c r="DO482" s="102"/>
      <c r="DP482" s="102"/>
      <c r="DQ482" s="102"/>
      <c r="DR482" s="102"/>
      <c r="DS482" s="102"/>
      <c r="DT482" s="102"/>
      <c r="DU482" s="102"/>
      <c r="DV482" s="102"/>
      <c r="DW482" s="102"/>
      <c r="DX482" s="102"/>
      <c r="DY482" s="102"/>
      <c r="DZ482" s="102"/>
      <c r="EA482" s="102"/>
      <c r="EB482" s="102"/>
      <c r="EC482" s="102"/>
      <c r="ED482" s="102"/>
      <c r="EE482" s="102"/>
      <c r="EF482" s="102"/>
      <c r="EG482" s="102"/>
      <c r="EH482" s="102"/>
      <c r="EI482" s="102"/>
      <c r="EJ482" s="102"/>
      <c r="EK482" s="102"/>
      <c r="EL482" s="102"/>
      <c r="EM482" s="102"/>
      <c r="EN482" s="102"/>
      <c r="EO482" s="102"/>
      <c r="EP482" s="102"/>
      <c r="EQ482" s="102"/>
      <c r="ER482" s="102"/>
      <c r="ES482" s="102"/>
      <c r="ET482" s="102"/>
      <c r="EU482" s="102"/>
      <c r="EV482" s="102"/>
      <c r="EW482" s="102"/>
      <c r="EX482" s="102"/>
      <c r="EY482" s="102"/>
      <c r="EZ482" s="102"/>
      <c r="FA482" s="102"/>
      <c r="FB482" s="102"/>
      <c r="FC482" s="102"/>
      <c r="FD482" s="102"/>
      <c r="FE482" s="102"/>
      <c r="FF482" s="102"/>
      <c r="FG482" s="102"/>
      <c r="FH482" s="102"/>
      <c r="FI482" s="102"/>
      <c r="FJ482" s="102"/>
      <c r="FK482" s="102"/>
      <c r="FL482" s="102"/>
      <c r="FM482" s="102"/>
      <c r="FN482" s="102"/>
      <c r="FO482" s="102"/>
      <c r="FP482" s="102"/>
      <c r="FQ482" s="102"/>
      <c r="FR482" s="102"/>
      <c r="FS482" s="102"/>
      <c r="FT482" s="102"/>
      <c r="FU482" s="102"/>
      <c r="FV482" s="102"/>
      <c r="FW482" s="102"/>
      <c r="FX482" s="102"/>
      <c r="FY482" s="102"/>
      <c r="FZ482" s="102"/>
      <c r="GA482" s="102"/>
      <c r="GB482" s="102"/>
      <c r="GC482" s="102"/>
      <c r="GD482" s="102"/>
      <c r="GE482" s="102"/>
      <c r="GF482" s="102"/>
      <c r="GG482" s="102"/>
      <c r="GH482" s="102"/>
      <c r="GI482" s="102"/>
      <c r="GJ482" s="102"/>
      <c r="GK482" s="102"/>
      <c r="GL482" s="102"/>
      <c r="GM482" s="102"/>
      <c r="GN482" s="102"/>
      <c r="GO482" s="102"/>
      <c r="GP482" s="102"/>
      <c r="GQ482" s="102"/>
      <c r="GR482" s="102"/>
      <c r="GS482" s="102"/>
      <c r="GT482" s="102"/>
      <c r="GU482" s="102"/>
      <c r="GV482" s="102"/>
      <c r="GW482" s="102"/>
      <c r="GX482" s="102"/>
      <c r="GY482" s="102"/>
      <c r="GZ482" s="102"/>
    </row>
    <row r="483" spans="1:208" ht="12.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2"/>
      <c r="AY483" s="102"/>
      <c r="AZ483" s="102"/>
      <c r="BA483" s="102"/>
      <c r="BB483" s="102"/>
      <c r="BC483" s="102"/>
      <c r="BD483" s="102"/>
      <c r="BE483" s="102"/>
      <c r="BF483" s="102"/>
      <c r="BG483" s="102"/>
      <c r="BH483" s="102"/>
      <c r="BI483" s="102"/>
      <c r="BJ483" s="102"/>
      <c r="BK483" s="102"/>
      <c r="BL483" s="102"/>
      <c r="BM483" s="102"/>
      <c r="BN483" s="102"/>
      <c r="BO483" s="102"/>
      <c r="BP483" s="102"/>
      <c r="BQ483" s="102"/>
      <c r="BR483" s="102"/>
      <c r="BS483" s="102"/>
      <c r="BT483" s="102"/>
      <c r="BU483" s="102"/>
      <c r="BV483" s="102"/>
      <c r="BW483" s="102"/>
      <c r="BX483" s="102"/>
      <c r="BY483" s="102"/>
      <c r="BZ483" s="102"/>
      <c r="CA483" s="102"/>
      <c r="CB483" s="102"/>
      <c r="CC483" s="102"/>
      <c r="CD483" s="102"/>
      <c r="CE483" s="102"/>
      <c r="CF483" s="102"/>
      <c r="CG483" s="102"/>
      <c r="CH483" s="102"/>
      <c r="CI483" s="102"/>
      <c r="CJ483" s="102"/>
      <c r="CK483" s="102"/>
      <c r="CL483" s="102"/>
      <c r="CM483" s="102"/>
      <c r="CN483" s="102"/>
      <c r="CO483" s="102"/>
      <c r="CP483" s="102"/>
      <c r="CQ483" s="102"/>
      <c r="CR483" s="102"/>
      <c r="CS483" s="102"/>
      <c r="CT483" s="102"/>
      <c r="CU483" s="102"/>
      <c r="CV483" s="102"/>
      <c r="CW483" s="102"/>
      <c r="CX483" s="102"/>
      <c r="CY483" s="102"/>
      <c r="CZ483" s="102"/>
      <c r="DA483" s="102"/>
      <c r="DB483" s="102"/>
      <c r="DC483" s="102"/>
      <c r="DD483" s="102"/>
      <c r="DE483" s="102"/>
      <c r="DF483" s="102"/>
      <c r="DG483" s="102"/>
      <c r="DH483" s="102"/>
      <c r="DI483" s="102"/>
      <c r="DJ483" s="102"/>
      <c r="DK483" s="102"/>
      <c r="DL483" s="102"/>
      <c r="DM483" s="102"/>
      <c r="DN483" s="102"/>
      <c r="DO483" s="102"/>
      <c r="DP483" s="102"/>
      <c r="DQ483" s="102"/>
      <c r="DR483" s="102"/>
      <c r="DS483" s="102"/>
      <c r="DT483" s="102"/>
      <c r="DU483" s="102"/>
      <c r="DV483" s="102"/>
      <c r="DW483" s="102"/>
      <c r="DX483" s="102"/>
      <c r="DY483" s="102"/>
      <c r="DZ483" s="102"/>
      <c r="EA483" s="102"/>
      <c r="EB483" s="102"/>
      <c r="EC483" s="102"/>
      <c r="ED483" s="102"/>
      <c r="EE483" s="102"/>
      <c r="EF483" s="102"/>
      <c r="EG483" s="102"/>
      <c r="EH483" s="102"/>
      <c r="EI483" s="102"/>
      <c r="EJ483" s="102"/>
      <c r="EK483" s="102"/>
      <c r="EL483" s="102"/>
      <c r="EM483" s="102"/>
      <c r="EN483" s="102"/>
      <c r="EO483" s="102"/>
      <c r="EP483" s="102"/>
      <c r="EQ483" s="102"/>
      <c r="ER483" s="102"/>
      <c r="ES483" s="102"/>
      <c r="ET483" s="102"/>
      <c r="EU483" s="102"/>
      <c r="EV483" s="102"/>
      <c r="EW483" s="102"/>
      <c r="EX483" s="102"/>
      <c r="EY483" s="102"/>
      <c r="EZ483" s="102"/>
      <c r="FA483" s="102"/>
      <c r="FB483" s="102"/>
      <c r="FC483" s="102"/>
      <c r="FD483" s="102"/>
      <c r="FE483" s="102"/>
      <c r="FF483" s="102"/>
      <c r="FG483" s="102"/>
      <c r="FH483" s="102"/>
      <c r="FI483" s="102"/>
      <c r="FJ483" s="102"/>
      <c r="FK483" s="102"/>
      <c r="FL483" s="102"/>
      <c r="FM483" s="102"/>
      <c r="FN483" s="102"/>
      <c r="FO483" s="102"/>
      <c r="FP483" s="102"/>
      <c r="FQ483" s="102"/>
      <c r="FR483" s="102"/>
      <c r="FS483" s="102"/>
      <c r="FT483" s="102"/>
      <c r="FU483" s="102"/>
      <c r="FV483" s="102"/>
      <c r="FW483" s="102"/>
      <c r="FX483" s="102"/>
      <c r="FY483" s="102"/>
      <c r="FZ483" s="102"/>
      <c r="GA483" s="102"/>
      <c r="GB483" s="102"/>
      <c r="GC483" s="102"/>
      <c r="GD483" s="102"/>
      <c r="GE483" s="102"/>
      <c r="GF483" s="102"/>
      <c r="GG483" s="102"/>
      <c r="GH483" s="102"/>
      <c r="GI483" s="102"/>
      <c r="GJ483" s="102"/>
      <c r="GK483" s="102"/>
      <c r="GL483" s="102"/>
      <c r="GM483" s="102"/>
      <c r="GN483" s="102"/>
      <c r="GO483" s="102"/>
      <c r="GP483" s="102"/>
      <c r="GQ483" s="102"/>
      <c r="GR483" s="102"/>
      <c r="GS483" s="102"/>
      <c r="GT483" s="102"/>
      <c r="GU483" s="102"/>
      <c r="GV483" s="102"/>
      <c r="GW483" s="102"/>
      <c r="GX483" s="102"/>
      <c r="GY483" s="102"/>
      <c r="GZ483" s="102"/>
    </row>
    <row r="484" spans="1:208" ht="12.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c r="AG484" s="102"/>
      <c r="AH484" s="102"/>
      <c r="AI484" s="102"/>
      <c r="AJ484" s="102"/>
      <c r="AK484" s="102"/>
      <c r="AL484" s="102"/>
      <c r="AM484" s="102"/>
      <c r="AN484" s="102"/>
      <c r="AO484" s="102"/>
      <c r="AP484" s="102"/>
      <c r="AQ484" s="102"/>
      <c r="AR484" s="102"/>
      <c r="AS484" s="102"/>
      <c r="AT484" s="102"/>
      <c r="AU484" s="102"/>
      <c r="AV484" s="102"/>
      <c r="AW484" s="102"/>
      <c r="AX484" s="102"/>
      <c r="AY484" s="102"/>
      <c r="AZ484" s="102"/>
      <c r="BA484" s="102"/>
      <c r="BB484" s="102"/>
      <c r="BC484" s="102"/>
      <c r="BD484" s="102"/>
      <c r="BE484" s="102"/>
      <c r="BF484" s="102"/>
      <c r="BG484" s="102"/>
      <c r="BH484" s="102"/>
      <c r="BI484" s="102"/>
      <c r="BJ484" s="102"/>
      <c r="BK484" s="102"/>
      <c r="BL484" s="102"/>
      <c r="BM484" s="102"/>
      <c r="BN484" s="102"/>
      <c r="BO484" s="102"/>
      <c r="BP484" s="102"/>
      <c r="BQ484" s="102"/>
      <c r="BR484" s="102"/>
      <c r="BS484" s="102"/>
      <c r="BT484" s="102"/>
      <c r="BU484" s="102"/>
      <c r="BV484" s="102"/>
      <c r="BW484" s="102"/>
      <c r="BX484" s="102"/>
      <c r="BY484" s="102"/>
      <c r="BZ484" s="102"/>
      <c r="CA484" s="102"/>
      <c r="CB484" s="102"/>
      <c r="CC484" s="102"/>
      <c r="CD484" s="102"/>
      <c r="CE484" s="102"/>
      <c r="CF484" s="102"/>
      <c r="CG484" s="102"/>
      <c r="CH484" s="102"/>
      <c r="CI484" s="102"/>
      <c r="CJ484" s="102"/>
      <c r="CK484" s="102"/>
      <c r="CL484" s="102"/>
      <c r="CM484" s="102"/>
      <c r="CN484" s="102"/>
      <c r="CO484" s="102"/>
      <c r="CP484" s="102"/>
      <c r="CQ484" s="102"/>
      <c r="CR484" s="102"/>
      <c r="CS484" s="102"/>
      <c r="CT484" s="102"/>
      <c r="CU484" s="102"/>
      <c r="CV484" s="102"/>
      <c r="CW484" s="102"/>
      <c r="CX484" s="102"/>
      <c r="CY484" s="102"/>
      <c r="CZ484" s="102"/>
      <c r="DA484" s="102"/>
      <c r="DB484" s="102"/>
      <c r="DC484" s="102"/>
      <c r="DD484" s="102"/>
      <c r="DE484" s="102"/>
      <c r="DF484" s="102"/>
      <c r="DG484" s="102"/>
      <c r="DH484" s="102"/>
      <c r="DI484" s="102"/>
      <c r="DJ484" s="102"/>
      <c r="DK484" s="102"/>
      <c r="DL484" s="102"/>
      <c r="DM484" s="102"/>
      <c r="DN484" s="102"/>
      <c r="DO484" s="102"/>
      <c r="DP484" s="102"/>
      <c r="DQ484" s="102"/>
      <c r="DR484" s="102"/>
      <c r="DS484" s="102"/>
      <c r="DT484" s="102"/>
      <c r="DU484" s="102"/>
      <c r="DV484" s="102"/>
      <c r="DW484" s="102"/>
      <c r="DX484" s="102"/>
      <c r="DY484" s="102"/>
      <c r="DZ484" s="102"/>
      <c r="EA484" s="102"/>
      <c r="EB484" s="102"/>
      <c r="EC484" s="102"/>
      <c r="ED484" s="102"/>
      <c r="EE484" s="102"/>
      <c r="EF484" s="102"/>
      <c r="EG484" s="102"/>
      <c r="EH484" s="102"/>
      <c r="EI484" s="102"/>
      <c r="EJ484" s="102"/>
      <c r="EK484" s="102"/>
      <c r="EL484" s="102"/>
      <c r="EM484" s="102"/>
      <c r="EN484" s="102"/>
      <c r="EO484" s="102"/>
      <c r="EP484" s="102"/>
      <c r="EQ484" s="102"/>
      <c r="ER484" s="102"/>
      <c r="ES484" s="102"/>
      <c r="ET484" s="102"/>
      <c r="EU484" s="102"/>
      <c r="EV484" s="102"/>
      <c r="EW484" s="102"/>
      <c r="EX484" s="102"/>
      <c r="EY484" s="102"/>
      <c r="EZ484" s="102"/>
      <c r="FA484" s="102"/>
      <c r="FB484" s="102"/>
      <c r="FC484" s="102"/>
      <c r="FD484" s="102"/>
      <c r="FE484" s="102"/>
      <c r="FF484" s="102"/>
      <c r="FG484" s="102"/>
      <c r="FH484" s="102"/>
      <c r="FI484" s="102"/>
      <c r="FJ484" s="102"/>
      <c r="FK484" s="102"/>
      <c r="FL484" s="102"/>
      <c r="FM484" s="102"/>
      <c r="FN484" s="102"/>
      <c r="FO484" s="102"/>
      <c r="FP484" s="102"/>
      <c r="FQ484" s="102"/>
      <c r="FR484" s="102"/>
      <c r="FS484" s="102"/>
      <c r="FT484" s="102"/>
      <c r="FU484" s="102"/>
      <c r="FV484" s="102"/>
      <c r="FW484" s="102"/>
      <c r="FX484" s="102"/>
      <c r="FY484" s="102"/>
      <c r="FZ484" s="102"/>
      <c r="GA484" s="102"/>
      <c r="GB484" s="102"/>
      <c r="GC484" s="102"/>
      <c r="GD484" s="102"/>
      <c r="GE484" s="102"/>
      <c r="GF484" s="102"/>
      <c r="GG484" s="102"/>
      <c r="GH484" s="102"/>
      <c r="GI484" s="102"/>
      <c r="GJ484" s="102"/>
      <c r="GK484" s="102"/>
      <c r="GL484" s="102"/>
      <c r="GM484" s="102"/>
      <c r="GN484" s="102"/>
      <c r="GO484" s="102"/>
      <c r="GP484" s="102"/>
      <c r="GQ484" s="102"/>
      <c r="GR484" s="102"/>
      <c r="GS484" s="102"/>
      <c r="GT484" s="102"/>
      <c r="GU484" s="102"/>
      <c r="GV484" s="102"/>
      <c r="GW484" s="102"/>
      <c r="GX484" s="102"/>
      <c r="GY484" s="102"/>
      <c r="GZ484" s="102"/>
    </row>
    <row r="485" spans="1:208" ht="12.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c r="AP485" s="102"/>
      <c r="AQ485" s="102"/>
      <c r="AR485" s="102"/>
      <c r="AS485" s="102"/>
      <c r="AT485" s="102"/>
      <c r="AU485" s="102"/>
      <c r="AV485" s="102"/>
      <c r="AW485" s="102"/>
      <c r="AX485" s="102"/>
      <c r="AY485" s="102"/>
      <c r="AZ485" s="102"/>
      <c r="BA485" s="102"/>
      <c r="BB485" s="102"/>
      <c r="BC485" s="102"/>
      <c r="BD485" s="102"/>
      <c r="BE485" s="102"/>
      <c r="BF485" s="102"/>
      <c r="BG485" s="102"/>
      <c r="BH485" s="102"/>
      <c r="BI485" s="102"/>
      <c r="BJ485" s="102"/>
      <c r="BK485" s="102"/>
      <c r="BL485" s="102"/>
      <c r="BM485" s="102"/>
      <c r="BN485" s="102"/>
      <c r="BO485" s="102"/>
      <c r="BP485" s="102"/>
      <c r="BQ485" s="102"/>
      <c r="BR485" s="102"/>
      <c r="BS485" s="102"/>
      <c r="BT485" s="102"/>
      <c r="BU485" s="102"/>
      <c r="BV485" s="102"/>
      <c r="BW485" s="102"/>
      <c r="BX485" s="102"/>
      <c r="BY485" s="102"/>
      <c r="BZ485" s="102"/>
      <c r="CA485" s="102"/>
      <c r="CB485" s="102"/>
      <c r="CC485" s="102"/>
      <c r="CD485" s="102"/>
      <c r="CE485" s="102"/>
      <c r="CF485" s="102"/>
      <c r="CG485" s="102"/>
      <c r="CH485" s="102"/>
      <c r="CI485" s="102"/>
      <c r="CJ485" s="102"/>
      <c r="CK485" s="102"/>
      <c r="CL485" s="102"/>
      <c r="CM485" s="102"/>
      <c r="CN485" s="102"/>
      <c r="CO485" s="102"/>
      <c r="CP485" s="102"/>
      <c r="CQ485" s="102"/>
      <c r="CR485" s="102"/>
      <c r="CS485" s="102"/>
      <c r="CT485" s="102"/>
      <c r="CU485" s="102"/>
      <c r="CV485" s="102"/>
      <c r="CW485" s="102"/>
      <c r="CX485" s="102"/>
      <c r="CY485" s="102"/>
      <c r="CZ485" s="102"/>
      <c r="DA485" s="102"/>
      <c r="DB485" s="102"/>
      <c r="DC485" s="102"/>
      <c r="DD485" s="102"/>
      <c r="DE485" s="102"/>
      <c r="DF485" s="102"/>
      <c r="DG485" s="102"/>
      <c r="DH485" s="102"/>
      <c r="DI485" s="102"/>
      <c r="DJ485" s="102"/>
      <c r="DK485" s="102"/>
      <c r="DL485" s="102"/>
      <c r="DM485" s="102"/>
      <c r="DN485" s="102"/>
      <c r="DO485" s="102"/>
      <c r="DP485" s="102"/>
      <c r="DQ485" s="102"/>
      <c r="DR485" s="102"/>
      <c r="DS485" s="102"/>
      <c r="DT485" s="102"/>
      <c r="DU485" s="102"/>
      <c r="DV485" s="102"/>
      <c r="DW485" s="102"/>
      <c r="DX485" s="102"/>
      <c r="DY485" s="102"/>
      <c r="DZ485" s="102"/>
      <c r="EA485" s="102"/>
      <c r="EB485" s="102"/>
      <c r="EC485" s="102"/>
      <c r="ED485" s="102"/>
      <c r="EE485" s="102"/>
      <c r="EF485" s="102"/>
      <c r="EG485" s="102"/>
      <c r="EH485" s="102"/>
      <c r="EI485" s="102"/>
      <c r="EJ485" s="102"/>
      <c r="EK485" s="102"/>
      <c r="EL485" s="102"/>
      <c r="EM485" s="102"/>
      <c r="EN485" s="102"/>
      <c r="EO485" s="102"/>
      <c r="EP485" s="102"/>
      <c r="EQ485" s="102"/>
      <c r="ER485" s="102"/>
      <c r="ES485" s="102"/>
      <c r="ET485" s="102"/>
      <c r="EU485" s="102"/>
      <c r="EV485" s="102"/>
      <c r="EW485" s="102"/>
      <c r="EX485" s="102"/>
      <c r="EY485" s="102"/>
      <c r="EZ485" s="102"/>
      <c r="FA485" s="102"/>
      <c r="FB485" s="102"/>
      <c r="FC485" s="102"/>
      <c r="FD485" s="102"/>
      <c r="FE485" s="102"/>
      <c r="FF485" s="102"/>
      <c r="FG485" s="102"/>
      <c r="FH485" s="102"/>
      <c r="FI485" s="102"/>
      <c r="FJ485" s="102"/>
      <c r="FK485" s="102"/>
      <c r="FL485" s="102"/>
      <c r="FM485" s="102"/>
      <c r="FN485" s="102"/>
      <c r="FO485" s="102"/>
      <c r="FP485" s="102"/>
      <c r="FQ485" s="102"/>
      <c r="FR485" s="102"/>
      <c r="FS485" s="102"/>
      <c r="FT485" s="102"/>
      <c r="FU485" s="102"/>
      <c r="FV485" s="102"/>
      <c r="FW485" s="102"/>
      <c r="FX485" s="102"/>
      <c r="FY485" s="102"/>
      <c r="FZ485" s="102"/>
      <c r="GA485" s="102"/>
      <c r="GB485" s="102"/>
      <c r="GC485" s="102"/>
      <c r="GD485" s="102"/>
      <c r="GE485" s="102"/>
      <c r="GF485" s="102"/>
      <c r="GG485" s="102"/>
      <c r="GH485" s="102"/>
      <c r="GI485" s="102"/>
      <c r="GJ485" s="102"/>
      <c r="GK485" s="102"/>
      <c r="GL485" s="102"/>
      <c r="GM485" s="102"/>
      <c r="GN485" s="102"/>
      <c r="GO485" s="102"/>
      <c r="GP485" s="102"/>
      <c r="GQ485" s="102"/>
      <c r="GR485" s="102"/>
      <c r="GS485" s="102"/>
      <c r="GT485" s="102"/>
      <c r="GU485" s="102"/>
      <c r="GV485" s="102"/>
      <c r="GW485" s="102"/>
      <c r="GX485" s="102"/>
      <c r="GY485" s="102"/>
      <c r="GZ485" s="102"/>
    </row>
    <row r="486" spans="1:208" ht="12.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c r="AG486" s="102"/>
      <c r="AH486" s="102"/>
      <c r="AI486" s="102"/>
      <c r="AJ486" s="102"/>
      <c r="AK486" s="102"/>
      <c r="AL486" s="102"/>
      <c r="AM486" s="102"/>
      <c r="AN486" s="102"/>
      <c r="AO486" s="102"/>
      <c r="AP486" s="102"/>
      <c r="AQ486" s="102"/>
      <c r="AR486" s="102"/>
      <c r="AS486" s="102"/>
      <c r="AT486" s="102"/>
      <c r="AU486" s="102"/>
      <c r="AV486" s="102"/>
      <c r="AW486" s="102"/>
      <c r="AX486" s="102"/>
      <c r="AY486" s="102"/>
      <c r="AZ486" s="102"/>
      <c r="BA486" s="102"/>
      <c r="BB486" s="102"/>
      <c r="BC486" s="102"/>
      <c r="BD486" s="102"/>
      <c r="BE486" s="102"/>
      <c r="BF486" s="102"/>
      <c r="BG486" s="102"/>
      <c r="BH486" s="102"/>
      <c r="BI486" s="102"/>
      <c r="BJ486" s="102"/>
      <c r="BK486" s="102"/>
      <c r="BL486" s="102"/>
      <c r="BM486" s="102"/>
      <c r="BN486" s="102"/>
      <c r="BO486" s="102"/>
      <c r="BP486" s="102"/>
      <c r="BQ486" s="102"/>
      <c r="BR486" s="102"/>
      <c r="BS486" s="102"/>
      <c r="BT486" s="102"/>
      <c r="BU486" s="102"/>
      <c r="BV486" s="102"/>
      <c r="BW486" s="102"/>
      <c r="BX486" s="102"/>
      <c r="BY486" s="102"/>
      <c r="BZ486" s="102"/>
      <c r="CA486" s="102"/>
      <c r="CB486" s="102"/>
      <c r="CC486" s="102"/>
      <c r="CD486" s="102"/>
      <c r="CE486" s="102"/>
      <c r="CF486" s="102"/>
      <c r="CG486" s="102"/>
      <c r="CH486" s="102"/>
      <c r="CI486" s="102"/>
      <c r="CJ486" s="102"/>
      <c r="CK486" s="102"/>
      <c r="CL486" s="102"/>
      <c r="CM486" s="102"/>
      <c r="CN486" s="102"/>
      <c r="CO486" s="102"/>
      <c r="CP486" s="102"/>
      <c r="CQ486" s="102"/>
      <c r="CR486" s="102"/>
      <c r="CS486" s="102"/>
      <c r="CT486" s="102"/>
      <c r="CU486" s="102"/>
      <c r="CV486" s="102"/>
      <c r="CW486" s="102"/>
      <c r="CX486" s="102"/>
      <c r="CY486" s="102"/>
      <c r="CZ486" s="102"/>
      <c r="DA486" s="102"/>
      <c r="DB486" s="102"/>
      <c r="DC486" s="102"/>
      <c r="DD486" s="102"/>
      <c r="DE486" s="102"/>
      <c r="DF486" s="102"/>
      <c r="DG486" s="102"/>
      <c r="DH486" s="102"/>
      <c r="DI486" s="102"/>
      <c r="DJ486" s="102"/>
      <c r="DK486" s="102"/>
      <c r="DL486" s="102"/>
      <c r="DM486" s="102"/>
      <c r="DN486" s="102"/>
      <c r="DO486" s="102"/>
      <c r="DP486" s="102"/>
      <c r="DQ486" s="102"/>
      <c r="DR486" s="102"/>
      <c r="DS486" s="102"/>
      <c r="DT486" s="102"/>
      <c r="DU486" s="102"/>
      <c r="DV486" s="102"/>
      <c r="DW486" s="102"/>
      <c r="DX486" s="102"/>
      <c r="DY486" s="102"/>
      <c r="DZ486" s="102"/>
      <c r="EA486" s="102"/>
      <c r="EB486" s="102"/>
      <c r="EC486" s="102"/>
      <c r="ED486" s="102"/>
      <c r="EE486" s="102"/>
      <c r="EF486" s="102"/>
      <c r="EG486" s="102"/>
      <c r="EH486" s="102"/>
      <c r="EI486" s="102"/>
      <c r="EJ486" s="102"/>
      <c r="EK486" s="102"/>
      <c r="EL486" s="102"/>
      <c r="EM486" s="102"/>
      <c r="EN486" s="102"/>
      <c r="EO486" s="102"/>
      <c r="EP486" s="102"/>
      <c r="EQ486" s="102"/>
      <c r="ER486" s="102"/>
      <c r="ES486" s="102"/>
      <c r="ET486" s="102"/>
      <c r="EU486" s="102"/>
      <c r="EV486" s="102"/>
      <c r="EW486" s="102"/>
      <c r="EX486" s="102"/>
      <c r="EY486" s="102"/>
      <c r="EZ486" s="102"/>
      <c r="FA486" s="102"/>
      <c r="FB486" s="102"/>
      <c r="FC486" s="102"/>
      <c r="FD486" s="102"/>
      <c r="FE486" s="102"/>
      <c r="FF486" s="102"/>
      <c r="FG486" s="102"/>
      <c r="FH486" s="102"/>
      <c r="FI486" s="102"/>
      <c r="FJ486" s="102"/>
      <c r="FK486" s="102"/>
      <c r="FL486" s="102"/>
      <c r="FM486" s="102"/>
      <c r="FN486" s="102"/>
      <c r="FO486" s="102"/>
      <c r="FP486" s="102"/>
      <c r="FQ486" s="102"/>
      <c r="FR486" s="102"/>
      <c r="FS486" s="102"/>
      <c r="FT486" s="102"/>
      <c r="FU486" s="102"/>
      <c r="FV486" s="102"/>
      <c r="FW486" s="102"/>
      <c r="FX486" s="102"/>
      <c r="FY486" s="102"/>
      <c r="FZ486" s="102"/>
      <c r="GA486" s="102"/>
      <c r="GB486" s="102"/>
      <c r="GC486" s="102"/>
      <c r="GD486" s="102"/>
      <c r="GE486" s="102"/>
      <c r="GF486" s="102"/>
      <c r="GG486" s="102"/>
      <c r="GH486" s="102"/>
      <c r="GI486" s="102"/>
      <c r="GJ486" s="102"/>
      <c r="GK486" s="102"/>
      <c r="GL486" s="102"/>
      <c r="GM486" s="102"/>
      <c r="GN486" s="102"/>
      <c r="GO486" s="102"/>
      <c r="GP486" s="102"/>
      <c r="GQ486" s="102"/>
      <c r="GR486" s="102"/>
      <c r="GS486" s="102"/>
      <c r="GT486" s="102"/>
      <c r="GU486" s="102"/>
      <c r="GV486" s="102"/>
      <c r="GW486" s="102"/>
      <c r="GX486" s="102"/>
      <c r="GY486" s="102"/>
      <c r="GZ486" s="102"/>
    </row>
    <row r="487" spans="1:208" ht="12.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c r="AP487" s="102"/>
      <c r="AQ487" s="102"/>
      <c r="AR487" s="102"/>
      <c r="AS487" s="102"/>
      <c r="AT487" s="102"/>
      <c r="AU487" s="102"/>
      <c r="AV487" s="102"/>
      <c r="AW487" s="102"/>
      <c r="AX487" s="102"/>
      <c r="AY487" s="102"/>
      <c r="AZ487" s="102"/>
      <c r="BA487" s="102"/>
      <c r="BB487" s="102"/>
      <c r="BC487" s="102"/>
      <c r="BD487" s="102"/>
      <c r="BE487" s="102"/>
      <c r="BF487" s="102"/>
      <c r="BG487" s="102"/>
      <c r="BH487" s="102"/>
      <c r="BI487" s="102"/>
      <c r="BJ487" s="102"/>
      <c r="BK487" s="102"/>
      <c r="BL487" s="102"/>
      <c r="BM487" s="102"/>
      <c r="BN487" s="102"/>
      <c r="BO487" s="102"/>
      <c r="BP487" s="102"/>
      <c r="BQ487" s="102"/>
      <c r="BR487" s="102"/>
      <c r="BS487" s="102"/>
      <c r="BT487" s="102"/>
      <c r="BU487" s="102"/>
      <c r="BV487" s="102"/>
      <c r="BW487" s="102"/>
      <c r="BX487" s="102"/>
      <c r="BY487" s="102"/>
      <c r="BZ487" s="102"/>
      <c r="CA487" s="102"/>
      <c r="CB487" s="102"/>
      <c r="CC487" s="102"/>
      <c r="CD487" s="102"/>
      <c r="CE487" s="102"/>
      <c r="CF487" s="102"/>
      <c r="CG487" s="102"/>
      <c r="CH487" s="102"/>
      <c r="CI487" s="102"/>
      <c r="CJ487" s="102"/>
      <c r="CK487" s="102"/>
      <c r="CL487" s="102"/>
      <c r="CM487" s="102"/>
      <c r="CN487" s="102"/>
      <c r="CO487" s="102"/>
      <c r="CP487" s="102"/>
      <c r="CQ487" s="102"/>
      <c r="CR487" s="102"/>
      <c r="CS487" s="102"/>
      <c r="CT487" s="102"/>
      <c r="CU487" s="102"/>
      <c r="CV487" s="102"/>
      <c r="CW487" s="102"/>
      <c r="CX487" s="102"/>
      <c r="CY487" s="102"/>
      <c r="CZ487" s="102"/>
      <c r="DA487" s="102"/>
      <c r="DB487" s="102"/>
      <c r="DC487" s="102"/>
      <c r="DD487" s="102"/>
      <c r="DE487" s="102"/>
      <c r="DF487" s="102"/>
      <c r="DG487" s="102"/>
      <c r="DH487" s="102"/>
      <c r="DI487" s="102"/>
      <c r="DJ487" s="102"/>
      <c r="DK487" s="102"/>
      <c r="DL487" s="102"/>
      <c r="DM487" s="102"/>
      <c r="DN487" s="102"/>
      <c r="DO487" s="102"/>
      <c r="DP487" s="102"/>
      <c r="DQ487" s="102"/>
      <c r="DR487" s="102"/>
      <c r="DS487" s="102"/>
      <c r="DT487" s="102"/>
      <c r="DU487" s="102"/>
      <c r="DV487" s="102"/>
      <c r="DW487" s="102"/>
      <c r="DX487" s="102"/>
      <c r="DY487" s="102"/>
      <c r="DZ487" s="102"/>
      <c r="EA487" s="102"/>
      <c r="EB487" s="102"/>
      <c r="EC487" s="102"/>
      <c r="ED487" s="102"/>
      <c r="EE487" s="102"/>
      <c r="EF487" s="102"/>
      <c r="EG487" s="102"/>
      <c r="EH487" s="102"/>
      <c r="EI487" s="102"/>
      <c r="EJ487" s="102"/>
      <c r="EK487" s="102"/>
      <c r="EL487" s="102"/>
      <c r="EM487" s="102"/>
      <c r="EN487" s="102"/>
      <c r="EO487" s="102"/>
      <c r="EP487" s="102"/>
      <c r="EQ487" s="102"/>
      <c r="ER487" s="102"/>
      <c r="ES487" s="102"/>
      <c r="ET487" s="102"/>
      <c r="EU487" s="102"/>
      <c r="EV487" s="102"/>
      <c r="EW487" s="102"/>
      <c r="EX487" s="102"/>
      <c r="EY487" s="102"/>
      <c r="EZ487" s="102"/>
      <c r="FA487" s="102"/>
      <c r="FB487" s="102"/>
      <c r="FC487" s="102"/>
      <c r="FD487" s="102"/>
      <c r="FE487" s="102"/>
      <c r="FF487" s="102"/>
      <c r="FG487" s="102"/>
      <c r="FH487" s="102"/>
      <c r="FI487" s="102"/>
      <c r="FJ487" s="102"/>
      <c r="FK487" s="102"/>
      <c r="FL487" s="102"/>
      <c r="FM487" s="102"/>
      <c r="FN487" s="102"/>
      <c r="FO487" s="102"/>
      <c r="FP487" s="102"/>
      <c r="FQ487" s="102"/>
      <c r="FR487" s="102"/>
      <c r="FS487" s="102"/>
      <c r="FT487" s="102"/>
      <c r="FU487" s="102"/>
      <c r="FV487" s="102"/>
      <c r="FW487" s="102"/>
      <c r="FX487" s="102"/>
      <c r="FY487" s="102"/>
      <c r="FZ487" s="102"/>
      <c r="GA487" s="102"/>
      <c r="GB487" s="102"/>
      <c r="GC487" s="102"/>
      <c r="GD487" s="102"/>
      <c r="GE487" s="102"/>
      <c r="GF487" s="102"/>
      <c r="GG487" s="102"/>
      <c r="GH487" s="102"/>
      <c r="GI487" s="102"/>
      <c r="GJ487" s="102"/>
      <c r="GK487" s="102"/>
      <c r="GL487" s="102"/>
      <c r="GM487" s="102"/>
      <c r="GN487" s="102"/>
      <c r="GO487" s="102"/>
      <c r="GP487" s="102"/>
      <c r="GQ487" s="102"/>
      <c r="GR487" s="102"/>
      <c r="GS487" s="102"/>
      <c r="GT487" s="102"/>
      <c r="GU487" s="102"/>
      <c r="GV487" s="102"/>
      <c r="GW487" s="102"/>
      <c r="GX487" s="102"/>
      <c r="GY487" s="102"/>
      <c r="GZ487" s="102"/>
    </row>
    <row r="488" spans="1:208" ht="12.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102"/>
      <c r="AQ488" s="102"/>
      <c r="AR488" s="102"/>
      <c r="AS488" s="102"/>
      <c r="AT488" s="102"/>
      <c r="AU488" s="102"/>
      <c r="AV488" s="102"/>
      <c r="AW488" s="102"/>
      <c r="AX488" s="102"/>
      <c r="AY488" s="102"/>
      <c r="AZ488" s="102"/>
      <c r="BA488" s="102"/>
      <c r="BB488" s="102"/>
      <c r="BC488" s="102"/>
      <c r="BD488" s="102"/>
      <c r="BE488" s="102"/>
      <c r="BF488" s="102"/>
      <c r="BG488" s="102"/>
      <c r="BH488" s="102"/>
      <c r="BI488" s="102"/>
      <c r="BJ488" s="102"/>
      <c r="BK488" s="102"/>
      <c r="BL488" s="102"/>
      <c r="BM488" s="102"/>
      <c r="BN488" s="102"/>
      <c r="BO488" s="102"/>
      <c r="BP488" s="102"/>
      <c r="BQ488" s="102"/>
      <c r="BR488" s="102"/>
      <c r="BS488" s="102"/>
      <c r="BT488" s="102"/>
      <c r="BU488" s="102"/>
      <c r="BV488" s="102"/>
      <c r="BW488" s="102"/>
      <c r="BX488" s="102"/>
      <c r="BY488" s="102"/>
      <c r="BZ488" s="102"/>
      <c r="CA488" s="102"/>
      <c r="CB488" s="102"/>
      <c r="CC488" s="102"/>
      <c r="CD488" s="102"/>
      <c r="CE488" s="102"/>
      <c r="CF488" s="102"/>
      <c r="CG488" s="102"/>
      <c r="CH488" s="102"/>
      <c r="CI488" s="102"/>
      <c r="CJ488" s="102"/>
      <c r="CK488" s="102"/>
      <c r="CL488" s="102"/>
      <c r="CM488" s="102"/>
      <c r="CN488" s="102"/>
      <c r="CO488" s="102"/>
      <c r="CP488" s="102"/>
      <c r="CQ488" s="102"/>
      <c r="CR488" s="102"/>
      <c r="CS488" s="102"/>
      <c r="CT488" s="102"/>
      <c r="CU488" s="102"/>
      <c r="CV488" s="102"/>
      <c r="CW488" s="102"/>
      <c r="CX488" s="102"/>
      <c r="CY488" s="102"/>
      <c r="CZ488" s="102"/>
      <c r="DA488" s="102"/>
      <c r="DB488" s="102"/>
      <c r="DC488" s="102"/>
      <c r="DD488" s="102"/>
      <c r="DE488" s="102"/>
      <c r="DF488" s="102"/>
      <c r="DG488" s="102"/>
      <c r="DH488" s="102"/>
      <c r="DI488" s="102"/>
      <c r="DJ488" s="102"/>
      <c r="DK488" s="102"/>
      <c r="DL488" s="102"/>
      <c r="DM488" s="102"/>
      <c r="DN488" s="102"/>
      <c r="DO488" s="102"/>
      <c r="DP488" s="102"/>
      <c r="DQ488" s="102"/>
      <c r="DR488" s="102"/>
      <c r="DS488" s="102"/>
      <c r="DT488" s="102"/>
      <c r="DU488" s="102"/>
      <c r="DV488" s="102"/>
      <c r="DW488" s="102"/>
      <c r="DX488" s="102"/>
      <c r="DY488" s="102"/>
      <c r="DZ488" s="102"/>
      <c r="EA488" s="102"/>
      <c r="EB488" s="102"/>
      <c r="EC488" s="102"/>
      <c r="ED488" s="102"/>
      <c r="EE488" s="102"/>
      <c r="EF488" s="102"/>
      <c r="EG488" s="102"/>
      <c r="EH488" s="102"/>
      <c r="EI488" s="102"/>
      <c r="EJ488" s="102"/>
      <c r="EK488" s="102"/>
      <c r="EL488" s="102"/>
      <c r="EM488" s="102"/>
      <c r="EN488" s="102"/>
      <c r="EO488" s="102"/>
      <c r="EP488" s="102"/>
      <c r="EQ488" s="102"/>
      <c r="ER488" s="102"/>
      <c r="ES488" s="102"/>
      <c r="ET488" s="102"/>
      <c r="EU488" s="102"/>
      <c r="EV488" s="102"/>
      <c r="EW488" s="102"/>
      <c r="EX488" s="102"/>
      <c r="EY488" s="102"/>
      <c r="EZ488" s="102"/>
      <c r="FA488" s="102"/>
      <c r="FB488" s="102"/>
      <c r="FC488" s="102"/>
      <c r="FD488" s="102"/>
      <c r="FE488" s="102"/>
      <c r="FF488" s="102"/>
      <c r="FG488" s="102"/>
      <c r="FH488" s="102"/>
      <c r="FI488" s="102"/>
      <c r="FJ488" s="102"/>
      <c r="FK488" s="102"/>
      <c r="FL488" s="102"/>
      <c r="FM488" s="102"/>
      <c r="FN488" s="102"/>
      <c r="FO488" s="102"/>
      <c r="FP488" s="102"/>
      <c r="FQ488" s="102"/>
      <c r="FR488" s="102"/>
      <c r="FS488" s="102"/>
      <c r="FT488" s="102"/>
      <c r="FU488" s="102"/>
      <c r="FV488" s="102"/>
      <c r="FW488" s="102"/>
      <c r="FX488" s="102"/>
      <c r="FY488" s="102"/>
      <c r="FZ488" s="102"/>
      <c r="GA488" s="102"/>
      <c r="GB488" s="102"/>
      <c r="GC488" s="102"/>
      <c r="GD488" s="102"/>
      <c r="GE488" s="102"/>
      <c r="GF488" s="102"/>
      <c r="GG488" s="102"/>
      <c r="GH488" s="102"/>
      <c r="GI488" s="102"/>
      <c r="GJ488" s="102"/>
      <c r="GK488" s="102"/>
      <c r="GL488" s="102"/>
      <c r="GM488" s="102"/>
      <c r="GN488" s="102"/>
      <c r="GO488" s="102"/>
      <c r="GP488" s="102"/>
      <c r="GQ488" s="102"/>
      <c r="GR488" s="102"/>
      <c r="GS488" s="102"/>
      <c r="GT488" s="102"/>
      <c r="GU488" s="102"/>
      <c r="GV488" s="102"/>
      <c r="GW488" s="102"/>
      <c r="GX488" s="102"/>
      <c r="GY488" s="102"/>
      <c r="GZ488" s="102"/>
    </row>
    <row r="489" spans="1:208" ht="12.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102"/>
      <c r="BC489" s="102"/>
      <c r="BD489" s="102"/>
      <c r="BE489" s="102"/>
      <c r="BF489" s="102"/>
      <c r="BG489" s="102"/>
      <c r="BH489" s="102"/>
      <c r="BI489" s="102"/>
      <c r="BJ489" s="102"/>
      <c r="BK489" s="102"/>
      <c r="BL489" s="102"/>
      <c r="BM489" s="102"/>
      <c r="BN489" s="102"/>
      <c r="BO489" s="102"/>
      <c r="BP489" s="102"/>
      <c r="BQ489" s="102"/>
      <c r="BR489" s="102"/>
      <c r="BS489" s="102"/>
      <c r="BT489" s="102"/>
      <c r="BU489" s="102"/>
      <c r="BV489" s="102"/>
      <c r="BW489" s="102"/>
      <c r="BX489" s="102"/>
      <c r="BY489" s="102"/>
      <c r="BZ489" s="102"/>
      <c r="CA489" s="102"/>
      <c r="CB489" s="102"/>
      <c r="CC489" s="102"/>
      <c r="CD489" s="102"/>
      <c r="CE489" s="102"/>
      <c r="CF489" s="102"/>
      <c r="CG489" s="102"/>
      <c r="CH489" s="102"/>
      <c r="CI489" s="102"/>
      <c r="CJ489" s="102"/>
      <c r="CK489" s="102"/>
      <c r="CL489" s="102"/>
      <c r="CM489" s="102"/>
      <c r="CN489" s="102"/>
      <c r="CO489" s="102"/>
      <c r="CP489" s="102"/>
      <c r="CQ489" s="102"/>
      <c r="CR489" s="102"/>
      <c r="CS489" s="102"/>
      <c r="CT489" s="102"/>
      <c r="CU489" s="102"/>
      <c r="CV489" s="102"/>
      <c r="CW489" s="102"/>
      <c r="CX489" s="102"/>
      <c r="CY489" s="102"/>
      <c r="CZ489" s="102"/>
      <c r="DA489" s="102"/>
      <c r="DB489" s="102"/>
      <c r="DC489" s="102"/>
      <c r="DD489" s="102"/>
      <c r="DE489" s="102"/>
      <c r="DF489" s="102"/>
      <c r="DG489" s="102"/>
      <c r="DH489" s="102"/>
      <c r="DI489" s="102"/>
      <c r="DJ489" s="102"/>
      <c r="DK489" s="102"/>
      <c r="DL489" s="102"/>
      <c r="DM489" s="102"/>
      <c r="DN489" s="102"/>
      <c r="DO489" s="102"/>
      <c r="DP489" s="102"/>
      <c r="DQ489" s="102"/>
      <c r="DR489" s="102"/>
      <c r="DS489" s="102"/>
      <c r="DT489" s="102"/>
      <c r="DU489" s="102"/>
      <c r="DV489" s="102"/>
      <c r="DW489" s="102"/>
      <c r="DX489" s="102"/>
      <c r="DY489" s="102"/>
      <c r="DZ489" s="102"/>
      <c r="EA489" s="102"/>
      <c r="EB489" s="102"/>
      <c r="EC489" s="102"/>
      <c r="ED489" s="102"/>
      <c r="EE489" s="102"/>
      <c r="EF489" s="102"/>
      <c r="EG489" s="102"/>
      <c r="EH489" s="102"/>
      <c r="EI489" s="102"/>
      <c r="EJ489" s="102"/>
      <c r="EK489" s="102"/>
      <c r="EL489" s="102"/>
      <c r="EM489" s="102"/>
      <c r="EN489" s="102"/>
      <c r="EO489" s="102"/>
      <c r="EP489" s="102"/>
      <c r="EQ489" s="102"/>
      <c r="ER489" s="102"/>
      <c r="ES489" s="102"/>
      <c r="ET489" s="102"/>
      <c r="EU489" s="102"/>
      <c r="EV489" s="102"/>
      <c r="EW489" s="102"/>
      <c r="EX489" s="102"/>
      <c r="EY489" s="102"/>
      <c r="EZ489" s="102"/>
      <c r="FA489" s="102"/>
      <c r="FB489" s="102"/>
      <c r="FC489" s="102"/>
      <c r="FD489" s="102"/>
      <c r="FE489" s="102"/>
      <c r="FF489" s="102"/>
      <c r="FG489" s="102"/>
      <c r="FH489" s="102"/>
      <c r="FI489" s="102"/>
      <c r="FJ489" s="102"/>
      <c r="FK489" s="102"/>
      <c r="FL489" s="102"/>
      <c r="FM489" s="102"/>
      <c r="FN489" s="102"/>
      <c r="FO489" s="102"/>
      <c r="FP489" s="102"/>
      <c r="FQ489" s="102"/>
      <c r="FR489" s="102"/>
      <c r="FS489" s="102"/>
      <c r="FT489" s="102"/>
      <c r="FU489" s="102"/>
      <c r="FV489" s="102"/>
      <c r="FW489" s="102"/>
      <c r="FX489" s="102"/>
      <c r="FY489" s="102"/>
      <c r="FZ489" s="102"/>
      <c r="GA489" s="102"/>
      <c r="GB489" s="102"/>
      <c r="GC489" s="102"/>
      <c r="GD489" s="102"/>
      <c r="GE489" s="102"/>
      <c r="GF489" s="102"/>
      <c r="GG489" s="102"/>
      <c r="GH489" s="102"/>
      <c r="GI489" s="102"/>
      <c r="GJ489" s="102"/>
      <c r="GK489" s="102"/>
      <c r="GL489" s="102"/>
      <c r="GM489" s="102"/>
      <c r="GN489" s="102"/>
      <c r="GO489" s="102"/>
      <c r="GP489" s="102"/>
      <c r="GQ489" s="102"/>
      <c r="GR489" s="102"/>
      <c r="GS489" s="102"/>
      <c r="GT489" s="102"/>
      <c r="GU489" s="102"/>
      <c r="GV489" s="102"/>
      <c r="GW489" s="102"/>
      <c r="GX489" s="102"/>
      <c r="GY489" s="102"/>
      <c r="GZ489" s="102"/>
    </row>
    <row r="490" spans="1:208" ht="12.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c r="AA490" s="102"/>
      <c r="AB490" s="102"/>
      <c r="AC490" s="102"/>
      <c r="AD490" s="102"/>
      <c r="AE490" s="102"/>
      <c r="AF490" s="102"/>
      <c r="AG490" s="102"/>
      <c r="AH490" s="102"/>
      <c r="AI490" s="102"/>
      <c r="AJ490" s="102"/>
      <c r="AK490" s="102"/>
      <c r="AL490" s="102"/>
      <c r="AM490" s="102"/>
      <c r="AN490" s="102"/>
      <c r="AO490" s="102"/>
      <c r="AP490" s="102"/>
      <c r="AQ490" s="102"/>
      <c r="AR490" s="102"/>
      <c r="AS490" s="102"/>
      <c r="AT490" s="102"/>
      <c r="AU490" s="102"/>
      <c r="AV490" s="102"/>
      <c r="AW490" s="102"/>
      <c r="AX490" s="102"/>
      <c r="AY490" s="102"/>
      <c r="AZ490" s="102"/>
      <c r="BA490" s="102"/>
      <c r="BB490" s="102"/>
      <c r="BC490" s="102"/>
      <c r="BD490" s="102"/>
      <c r="BE490" s="102"/>
      <c r="BF490" s="102"/>
      <c r="BG490" s="102"/>
      <c r="BH490" s="102"/>
      <c r="BI490" s="102"/>
      <c r="BJ490" s="102"/>
      <c r="BK490" s="102"/>
      <c r="BL490" s="102"/>
      <c r="BM490" s="102"/>
      <c r="BN490" s="102"/>
      <c r="BO490" s="102"/>
      <c r="BP490" s="102"/>
      <c r="BQ490" s="102"/>
      <c r="BR490" s="102"/>
      <c r="BS490" s="102"/>
      <c r="BT490" s="102"/>
      <c r="BU490" s="102"/>
      <c r="BV490" s="102"/>
      <c r="BW490" s="102"/>
      <c r="BX490" s="102"/>
      <c r="BY490" s="102"/>
      <c r="BZ490" s="102"/>
      <c r="CA490" s="102"/>
      <c r="CB490" s="102"/>
      <c r="CC490" s="102"/>
      <c r="CD490" s="102"/>
      <c r="CE490" s="102"/>
      <c r="CF490" s="102"/>
      <c r="CG490" s="102"/>
      <c r="CH490" s="102"/>
      <c r="CI490" s="102"/>
      <c r="CJ490" s="102"/>
      <c r="CK490" s="102"/>
      <c r="CL490" s="102"/>
      <c r="CM490" s="102"/>
      <c r="CN490" s="102"/>
      <c r="CO490" s="102"/>
      <c r="CP490" s="102"/>
      <c r="CQ490" s="102"/>
      <c r="CR490" s="102"/>
      <c r="CS490" s="102"/>
      <c r="CT490" s="102"/>
      <c r="CU490" s="102"/>
      <c r="CV490" s="102"/>
      <c r="CW490" s="102"/>
      <c r="CX490" s="102"/>
      <c r="CY490" s="102"/>
      <c r="CZ490" s="102"/>
      <c r="DA490" s="102"/>
      <c r="DB490" s="102"/>
      <c r="DC490" s="102"/>
      <c r="DD490" s="102"/>
      <c r="DE490" s="102"/>
      <c r="DF490" s="102"/>
      <c r="DG490" s="102"/>
      <c r="DH490" s="102"/>
      <c r="DI490" s="102"/>
      <c r="DJ490" s="102"/>
      <c r="DK490" s="102"/>
      <c r="DL490" s="102"/>
      <c r="DM490" s="102"/>
      <c r="DN490" s="102"/>
      <c r="DO490" s="102"/>
      <c r="DP490" s="102"/>
      <c r="DQ490" s="102"/>
      <c r="DR490" s="102"/>
      <c r="DS490" s="102"/>
      <c r="DT490" s="102"/>
      <c r="DU490" s="102"/>
      <c r="DV490" s="102"/>
      <c r="DW490" s="102"/>
      <c r="DX490" s="102"/>
      <c r="DY490" s="102"/>
      <c r="DZ490" s="102"/>
      <c r="EA490" s="102"/>
      <c r="EB490" s="102"/>
      <c r="EC490" s="102"/>
      <c r="ED490" s="102"/>
      <c r="EE490" s="102"/>
      <c r="EF490" s="102"/>
      <c r="EG490" s="102"/>
      <c r="EH490" s="102"/>
      <c r="EI490" s="102"/>
      <c r="EJ490" s="102"/>
      <c r="EK490" s="102"/>
      <c r="EL490" s="102"/>
      <c r="EM490" s="102"/>
      <c r="EN490" s="102"/>
      <c r="EO490" s="102"/>
      <c r="EP490" s="102"/>
      <c r="EQ490" s="102"/>
      <c r="ER490" s="102"/>
      <c r="ES490" s="102"/>
      <c r="ET490" s="102"/>
      <c r="EU490" s="102"/>
      <c r="EV490" s="102"/>
      <c r="EW490" s="102"/>
      <c r="EX490" s="102"/>
      <c r="EY490" s="102"/>
      <c r="EZ490" s="102"/>
      <c r="FA490" s="102"/>
      <c r="FB490" s="102"/>
      <c r="FC490" s="102"/>
      <c r="FD490" s="102"/>
      <c r="FE490" s="102"/>
      <c r="FF490" s="102"/>
      <c r="FG490" s="102"/>
      <c r="FH490" s="102"/>
      <c r="FI490" s="102"/>
      <c r="FJ490" s="102"/>
      <c r="FK490" s="102"/>
      <c r="FL490" s="102"/>
      <c r="FM490" s="102"/>
      <c r="FN490" s="102"/>
      <c r="FO490" s="102"/>
      <c r="FP490" s="102"/>
      <c r="FQ490" s="102"/>
      <c r="FR490" s="102"/>
      <c r="FS490" s="102"/>
      <c r="FT490" s="102"/>
      <c r="FU490" s="102"/>
      <c r="FV490" s="102"/>
      <c r="FW490" s="102"/>
      <c r="FX490" s="102"/>
      <c r="FY490" s="102"/>
      <c r="FZ490" s="102"/>
      <c r="GA490" s="102"/>
      <c r="GB490" s="102"/>
      <c r="GC490" s="102"/>
      <c r="GD490" s="102"/>
      <c r="GE490" s="102"/>
      <c r="GF490" s="102"/>
      <c r="GG490" s="102"/>
      <c r="GH490" s="102"/>
      <c r="GI490" s="102"/>
      <c r="GJ490" s="102"/>
      <c r="GK490" s="102"/>
      <c r="GL490" s="102"/>
      <c r="GM490" s="102"/>
      <c r="GN490" s="102"/>
      <c r="GO490" s="102"/>
      <c r="GP490" s="102"/>
      <c r="GQ490" s="102"/>
      <c r="GR490" s="102"/>
      <c r="GS490" s="102"/>
      <c r="GT490" s="102"/>
      <c r="GU490" s="102"/>
      <c r="GV490" s="102"/>
      <c r="GW490" s="102"/>
      <c r="GX490" s="102"/>
      <c r="GY490" s="102"/>
      <c r="GZ490" s="102"/>
    </row>
    <row r="491" spans="1:208" ht="12.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c r="AP491" s="102"/>
      <c r="AQ491" s="102"/>
      <c r="AR491" s="102"/>
      <c r="AS491" s="102"/>
      <c r="AT491" s="102"/>
      <c r="AU491" s="102"/>
      <c r="AV491" s="102"/>
      <c r="AW491" s="102"/>
      <c r="AX491" s="102"/>
      <c r="AY491" s="102"/>
      <c r="AZ491" s="102"/>
      <c r="BA491" s="102"/>
      <c r="BB491" s="102"/>
      <c r="BC491" s="102"/>
      <c r="BD491" s="102"/>
      <c r="BE491" s="102"/>
      <c r="BF491" s="102"/>
      <c r="BG491" s="102"/>
      <c r="BH491" s="102"/>
      <c r="BI491" s="102"/>
      <c r="BJ491" s="102"/>
      <c r="BK491" s="102"/>
      <c r="BL491" s="102"/>
      <c r="BM491" s="102"/>
      <c r="BN491" s="102"/>
      <c r="BO491" s="102"/>
      <c r="BP491" s="102"/>
      <c r="BQ491" s="102"/>
      <c r="BR491" s="102"/>
      <c r="BS491" s="102"/>
      <c r="BT491" s="102"/>
      <c r="BU491" s="102"/>
      <c r="BV491" s="102"/>
      <c r="BW491" s="102"/>
      <c r="BX491" s="102"/>
      <c r="BY491" s="102"/>
      <c r="BZ491" s="102"/>
      <c r="CA491" s="102"/>
      <c r="CB491" s="102"/>
      <c r="CC491" s="102"/>
      <c r="CD491" s="102"/>
      <c r="CE491" s="102"/>
      <c r="CF491" s="102"/>
      <c r="CG491" s="102"/>
      <c r="CH491" s="102"/>
      <c r="CI491" s="102"/>
      <c r="CJ491" s="102"/>
      <c r="CK491" s="102"/>
      <c r="CL491" s="102"/>
      <c r="CM491" s="102"/>
      <c r="CN491" s="102"/>
      <c r="CO491" s="102"/>
      <c r="CP491" s="102"/>
      <c r="CQ491" s="102"/>
      <c r="CR491" s="102"/>
      <c r="CS491" s="102"/>
      <c r="CT491" s="102"/>
      <c r="CU491" s="102"/>
      <c r="CV491" s="102"/>
      <c r="CW491" s="102"/>
      <c r="CX491" s="102"/>
      <c r="CY491" s="102"/>
      <c r="CZ491" s="102"/>
      <c r="DA491" s="102"/>
      <c r="DB491" s="102"/>
      <c r="DC491" s="102"/>
      <c r="DD491" s="102"/>
      <c r="DE491" s="102"/>
      <c r="DF491" s="102"/>
      <c r="DG491" s="102"/>
      <c r="DH491" s="102"/>
      <c r="DI491" s="102"/>
      <c r="DJ491" s="102"/>
      <c r="DK491" s="102"/>
      <c r="DL491" s="102"/>
      <c r="DM491" s="102"/>
      <c r="DN491" s="102"/>
      <c r="DO491" s="102"/>
      <c r="DP491" s="102"/>
      <c r="DQ491" s="102"/>
      <c r="DR491" s="102"/>
      <c r="DS491" s="102"/>
      <c r="DT491" s="102"/>
      <c r="DU491" s="102"/>
      <c r="DV491" s="102"/>
      <c r="DW491" s="102"/>
      <c r="DX491" s="102"/>
      <c r="DY491" s="102"/>
      <c r="DZ491" s="102"/>
      <c r="EA491" s="102"/>
      <c r="EB491" s="102"/>
      <c r="EC491" s="102"/>
      <c r="ED491" s="102"/>
      <c r="EE491" s="102"/>
      <c r="EF491" s="102"/>
      <c r="EG491" s="102"/>
      <c r="EH491" s="102"/>
      <c r="EI491" s="102"/>
      <c r="EJ491" s="102"/>
      <c r="EK491" s="102"/>
      <c r="EL491" s="102"/>
      <c r="EM491" s="102"/>
      <c r="EN491" s="102"/>
      <c r="EO491" s="102"/>
      <c r="EP491" s="102"/>
      <c r="EQ491" s="102"/>
      <c r="ER491" s="102"/>
      <c r="ES491" s="102"/>
      <c r="ET491" s="102"/>
      <c r="EU491" s="102"/>
      <c r="EV491" s="102"/>
      <c r="EW491" s="102"/>
      <c r="EX491" s="102"/>
      <c r="EY491" s="102"/>
      <c r="EZ491" s="102"/>
      <c r="FA491" s="102"/>
      <c r="FB491" s="102"/>
      <c r="FC491" s="102"/>
      <c r="FD491" s="102"/>
      <c r="FE491" s="102"/>
      <c r="FF491" s="102"/>
      <c r="FG491" s="102"/>
      <c r="FH491" s="102"/>
      <c r="FI491" s="102"/>
      <c r="FJ491" s="102"/>
      <c r="FK491" s="102"/>
      <c r="FL491" s="102"/>
      <c r="FM491" s="102"/>
      <c r="FN491" s="102"/>
      <c r="FO491" s="102"/>
      <c r="FP491" s="102"/>
      <c r="FQ491" s="102"/>
      <c r="FR491" s="102"/>
      <c r="FS491" s="102"/>
      <c r="FT491" s="102"/>
      <c r="FU491" s="102"/>
      <c r="FV491" s="102"/>
      <c r="FW491" s="102"/>
      <c r="FX491" s="102"/>
      <c r="FY491" s="102"/>
      <c r="FZ491" s="102"/>
      <c r="GA491" s="102"/>
      <c r="GB491" s="102"/>
      <c r="GC491" s="102"/>
      <c r="GD491" s="102"/>
      <c r="GE491" s="102"/>
      <c r="GF491" s="102"/>
      <c r="GG491" s="102"/>
      <c r="GH491" s="102"/>
      <c r="GI491" s="102"/>
      <c r="GJ491" s="102"/>
      <c r="GK491" s="102"/>
      <c r="GL491" s="102"/>
      <c r="GM491" s="102"/>
      <c r="GN491" s="102"/>
      <c r="GO491" s="102"/>
      <c r="GP491" s="102"/>
      <c r="GQ491" s="102"/>
      <c r="GR491" s="102"/>
      <c r="GS491" s="102"/>
      <c r="GT491" s="102"/>
      <c r="GU491" s="102"/>
      <c r="GV491" s="102"/>
      <c r="GW491" s="102"/>
      <c r="GX491" s="102"/>
      <c r="GY491" s="102"/>
      <c r="GZ491" s="102"/>
    </row>
    <row r="492" spans="1:208" ht="12.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102"/>
      <c r="BC492" s="102"/>
      <c r="BD492" s="102"/>
      <c r="BE492" s="102"/>
      <c r="BF492" s="102"/>
      <c r="BG492" s="102"/>
      <c r="BH492" s="102"/>
      <c r="BI492" s="102"/>
      <c r="BJ492" s="102"/>
      <c r="BK492" s="102"/>
      <c r="BL492" s="102"/>
      <c r="BM492" s="102"/>
      <c r="BN492" s="102"/>
      <c r="BO492" s="102"/>
      <c r="BP492" s="102"/>
      <c r="BQ492" s="102"/>
      <c r="BR492" s="102"/>
      <c r="BS492" s="102"/>
      <c r="BT492" s="102"/>
      <c r="BU492" s="102"/>
      <c r="BV492" s="102"/>
      <c r="BW492" s="102"/>
      <c r="BX492" s="102"/>
      <c r="BY492" s="102"/>
      <c r="BZ492" s="102"/>
      <c r="CA492" s="102"/>
      <c r="CB492" s="102"/>
      <c r="CC492" s="102"/>
      <c r="CD492" s="102"/>
      <c r="CE492" s="102"/>
      <c r="CF492" s="102"/>
      <c r="CG492" s="102"/>
      <c r="CH492" s="102"/>
      <c r="CI492" s="102"/>
      <c r="CJ492" s="102"/>
      <c r="CK492" s="102"/>
      <c r="CL492" s="102"/>
      <c r="CM492" s="102"/>
      <c r="CN492" s="102"/>
      <c r="CO492" s="102"/>
      <c r="CP492" s="102"/>
      <c r="CQ492" s="102"/>
      <c r="CR492" s="102"/>
      <c r="CS492" s="102"/>
      <c r="CT492" s="102"/>
      <c r="CU492" s="102"/>
      <c r="CV492" s="102"/>
      <c r="CW492" s="102"/>
      <c r="CX492" s="102"/>
      <c r="CY492" s="102"/>
      <c r="CZ492" s="102"/>
      <c r="DA492" s="102"/>
      <c r="DB492" s="102"/>
      <c r="DC492" s="102"/>
      <c r="DD492" s="102"/>
      <c r="DE492" s="102"/>
      <c r="DF492" s="102"/>
      <c r="DG492" s="102"/>
      <c r="DH492" s="102"/>
      <c r="DI492" s="102"/>
      <c r="DJ492" s="102"/>
      <c r="DK492" s="102"/>
      <c r="DL492" s="102"/>
      <c r="DM492" s="102"/>
      <c r="DN492" s="102"/>
      <c r="DO492" s="102"/>
      <c r="DP492" s="102"/>
      <c r="DQ492" s="102"/>
      <c r="DR492" s="102"/>
      <c r="DS492" s="102"/>
      <c r="DT492" s="102"/>
      <c r="DU492" s="102"/>
      <c r="DV492" s="102"/>
      <c r="DW492" s="102"/>
      <c r="DX492" s="102"/>
      <c r="DY492" s="102"/>
      <c r="DZ492" s="102"/>
      <c r="EA492" s="102"/>
      <c r="EB492" s="102"/>
      <c r="EC492" s="102"/>
      <c r="ED492" s="102"/>
      <c r="EE492" s="102"/>
      <c r="EF492" s="102"/>
      <c r="EG492" s="102"/>
      <c r="EH492" s="102"/>
      <c r="EI492" s="102"/>
      <c r="EJ492" s="102"/>
      <c r="EK492" s="102"/>
      <c r="EL492" s="102"/>
      <c r="EM492" s="102"/>
      <c r="EN492" s="102"/>
      <c r="EO492" s="102"/>
      <c r="EP492" s="102"/>
      <c r="EQ492" s="102"/>
      <c r="ER492" s="102"/>
      <c r="ES492" s="102"/>
      <c r="ET492" s="102"/>
      <c r="EU492" s="102"/>
      <c r="EV492" s="102"/>
      <c r="EW492" s="102"/>
      <c r="EX492" s="102"/>
      <c r="EY492" s="102"/>
      <c r="EZ492" s="102"/>
      <c r="FA492" s="102"/>
      <c r="FB492" s="102"/>
      <c r="FC492" s="102"/>
      <c r="FD492" s="102"/>
      <c r="FE492" s="102"/>
      <c r="FF492" s="102"/>
      <c r="FG492" s="102"/>
      <c r="FH492" s="102"/>
      <c r="FI492" s="102"/>
      <c r="FJ492" s="102"/>
      <c r="FK492" s="102"/>
      <c r="FL492" s="102"/>
      <c r="FM492" s="102"/>
      <c r="FN492" s="102"/>
      <c r="FO492" s="102"/>
      <c r="FP492" s="102"/>
      <c r="FQ492" s="102"/>
      <c r="FR492" s="102"/>
      <c r="FS492" s="102"/>
      <c r="FT492" s="102"/>
      <c r="FU492" s="102"/>
      <c r="FV492" s="102"/>
      <c r="FW492" s="102"/>
      <c r="FX492" s="102"/>
      <c r="FY492" s="102"/>
      <c r="FZ492" s="102"/>
      <c r="GA492" s="102"/>
      <c r="GB492" s="102"/>
      <c r="GC492" s="102"/>
      <c r="GD492" s="102"/>
      <c r="GE492" s="102"/>
      <c r="GF492" s="102"/>
      <c r="GG492" s="102"/>
      <c r="GH492" s="102"/>
      <c r="GI492" s="102"/>
      <c r="GJ492" s="102"/>
      <c r="GK492" s="102"/>
      <c r="GL492" s="102"/>
      <c r="GM492" s="102"/>
      <c r="GN492" s="102"/>
      <c r="GO492" s="102"/>
      <c r="GP492" s="102"/>
      <c r="GQ492" s="102"/>
      <c r="GR492" s="102"/>
      <c r="GS492" s="102"/>
      <c r="GT492" s="102"/>
      <c r="GU492" s="102"/>
      <c r="GV492" s="102"/>
      <c r="GW492" s="102"/>
      <c r="GX492" s="102"/>
      <c r="GY492" s="102"/>
      <c r="GZ492" s="102"/>
    </row>
    <row r="493" spans="1:208" ht="12.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c r="AB493" s="102"/>
      <c r="AC493" s="102"/>
      <c r="AD493" s="102"/>
      <c r="AE493" s="102"/>
      <c r="AF493" s="102"/>
      <c r="AG493" s="102"/>
      <c r="AH493" s="102"/>
      <c r="AI493" s="102"/>
      <c r="AJ493" s="102"/>
      <c r="AK493" s="102"/>
      <c r="AL493" s="102"/>
      <c r="AM493" s="102"/>
      <c r="AN493" s="102"/>
      <c r="AO493" s="102"/>
      <c r="AP493" s="102"/>
      <c r="AQ493" s="102"/>
      <c r="AR493" s="102"/>
      <c r="AS493" s="102"/>
      <c r="AT493" s="102"/>
      <c r="AU493" s="102"/>
      <c r="AV493" s="102"/>
      <c r="AW493" s="102"/>
      <c r="AX493" s="102"/>
      <c r="AY493" s="102"/>
      <c r="AZ493" s="102"/>
      <c r="BA493" s="102"/>
      <c r="BB493" s="102"/>
      <c r="BC493" s="102"/>
      <c r="BD493" s="102"/>
      <c r="BE493" s="102"/>
      <c r="BF493" s="102"/>
      <c r="BG493" s="102"/>
      <c r="BH493" s="102"/>
      <c r="BI493" s="102"/>
      <c r="BJ493" s="102"/>
      <c r="BK493" s="102"/>
      <c r="BL493" s="102"/>
      <c r="BM493" s="102"/>
      <c r="BN493" s="102"/>
      <c r="BO493" s="102"/>
      <c r="BP493" s="102"/>
      <c r="BQ493" s="102"/>
      <c r="BR493" s="102"/>
      <c r="BS493" s="102"/>
      <c r="BT493" s="102"/>
      <c r="BU493" s="102"/>
      <c r="BV493" s="102"/>
      <c r="BW493" s="102"/>
      <c r="BX493" s="102"/>
      <c r="BY493" s="102"/>
      <c r="BZ493" s="102"/>
      <c r="CA493" s="102"/>
      <c r="CB493" s="102"/>
      <c r="CC493" s="102"/>
      <c r="CD493" s="102"/>
      <c r="CE493" s="102"/>
      <c r="CF493" s="102"/>
      <c r="CG493" s="102"/>
      <c r="CH493" s="102"/>
      <c r="CI493" s="102"/>
      <c r="CJ493" s="102"/>
      <c r="CK493" s="102"/>
      <c r="CL493" s="102"/>
      <c r="CM493" s="102"/>
      <c r="CN493" s="102"/>
      <c r="CO493" s="102"/>
      <c r="CP493" s="102"/>
      <c r="CQ493" s="102"/>
      <c r="CR493" s="102"/>
      <c r="CS493" s="102"/>
      <c r="CT493" s="102"/>
      <c r="CU493" s="102"/>
      <c r="CV493" s="102"/>
      <c r="CW493" s="102"/>
      <c r="CX493" s="102"/>
      <c r="CY493" s="102"/>
      <c r="CZ493" s="102"/>
      <c r="DA493" s="102"/>
      <c r="DB493" s="102"/>
      <c r="DC493" s="102"/>
      <c r="DD493" s="102"/>
      <c r="DE493" s="102"/>
      <c r="DF493" s="102"/>
      <c r="DG493" s="102"/>
      <c r="DH493" s="102"/>
      <c r="DI493" s="102"/>
      <c r="DJ493" s="102"/>
      <c r="DK493" s="102"/>
      <c r="DL493" s="102"/>
      <c r="DM493" s="102"/>
      <c r="DN493" s="102"/>
      <c r="DO493" s="102"/>
      <c r="DP493" s="102"/>
      <c r="DQ493" s="102"/>
      <c r="DR493" s="102"/>
      <c r="DS493" s="102"/>
      <c r="DT493" s="102"/>
      <c r="DU493" s="102"/>
      <c r="DV493" s="102"/>
      <c r="DW493" s="102"/>
      <c r="DX493" s="102"/>
      <c r="DY493" s="102"/>
      <c r="DZ493" s="102"/>
      <c r="EA493" s="102"/>
      <c r="EB493" s="102"/>
      <c r="EC493" s="102"/>
      <c r="ED493" s="102"/>
      <c r="EE493" s="102"/>
      <c r="EF493" s="102"/>
      <c r="EG493" s="102"/>
      <c r="EH493" s="102"/>
      <c r="EI493" s="102"/>
      <c r="EJ493" s="102"/>
      <c r="EK493" s="102"/>
      <c r="EL493" s="102"/>
      <c r="EM493" s="102"/>
      <c r="EN493" s="102"/>
      <c r="EO493" s="102"/>
      <c r="EP493" s="102"/>
      <c r="EQ493" s="102"/>
      <c r="ER493" s="102"/>
      <c r="ES493" s="102"/>
      <c r="ET493" s="102"/>
      <c r="EU493" s="102"/>
      <c r="EV493" s="102"/>
      <c r="EW493" s="102"/>
      <c r="EX493" s="102"/>
      <c r="EY493" s="102"/>
      <c r="EZ493" s="102"/>
      <c r="FA493" s="102"/>
      <c r="FB493" s="102"/>
      <c r="FC493" s="102"/>
      <c r="FD493" s="102"/>
      <c r="FE493" s="102"/>
      <c r="FF493" s="102"/>
      <c r="FG493" s="102"/>
      <c r="FH493" s="102"/>
      <c r="FI493" s="102"/>
      <c r="FJ493" s="102"/>
      <c r="FK493" s="102"/>
      <c r="FL493" s="102"/>
      <c r="FM493" s="102"/>
      <c r="FN493" s="102"/>
      <c r="FO493" s="102"/>
      <c r="FP493" s="102"/>
      <c r="FQ493" s="102"/>
      <c r="FR493" s="102"/>
      <c r="FS493" s="102"/>
      <c r="FT493" s="102"/>
      <c r="FU493" s="102"/>
      <c r="FV493" s="102"/>
      <c r="FW493" s="102"/>
      <c r="FX493" s="102"/>
      <c r="FY493" s="102"/>
      <c r="FZ493" s="102"/>
      <c r="GA493" s="102"/>
      <c r="GB493" s="102"/>
      <c r="GC493" s="102"/>
      <c r="GD493" s="102"/>
      <c r="GE493" s="102"/>
      <c r="GF493" s="102"/>
      <c r="GG493" s="102"/>
      <c r="GH493" s="102"/>
      <c r="GI493" s="102"/>
      <c r="GJ493" s="102"/>
      <c r="GK493" s="102"/>
      <c r="GL493" s="102"/>
      <c r="GM493" s="102"/>
      <c r="GN493" s="102"/>
      <c r="GO493" s="102"/>
      <c r="GP493" s="102"/>
      <c r="GQ493" s="102"/>
      <c r="GR493" s="102"/>
      <c r="GS493" s="102"/>
      <c r="GT493" s="102"/>
      <c r="GU493" s="102"/>
      <c r="GV493" s="102"/>
      <c r="GW493" s="102"/>
      <c r="GX493" s="102"/>
      <c r="GY493" s="102"/>
      <c r="GZ493" s="102"/>
    </row>
    <row r="494" spans="1:208" ht="12.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2"/>
      <c r="AS494" s="102"/>
      <c r="AT494" s="102"/>
      <c r="AU494" s="102"/>
      <c r="AV494" s="102"/>
      <c r="AW494" s="102"/>
      <c r="AX494" s="102"/>
      <c r="AY494" s="102"/>
      <c r="AZ494" s="102"/>
      <c r="BA494" s="102"/>
      <c r="BB494" s="102"/>
      <c r="BC494" s="102"/>
      <c r="BD494" s="102"/>
      <c r="BE494" s="102"/>
      <c r="BF494" s="102"/>
      <c r="BG494" s="102"/>
      <c r="BH494" s="102"/>
      <c r="BI494" s="102"/>
      <c r="BJ494" s="102"/>
      <c r="BK494" s="102"/>
      <c r="BL494" s="102"/>
      <c r="BM494" s="102"/>
      <c r="BN494" s="102"/>
      <c r="BO494" s="102"/>
      <c r="BP494" s="102"/>
      <c r="BQ494" s="102"/>
      <c r="BR494" s="102"/>
      <c r="BS494" s="102"/>
      <c r="BT494" s="102"/>
      <c r="BU494" s="102"/>
      <c r="BV494" s="102"/>
      <c r="BW494" s="102"/>
      <c r="BX494" s="102"/>
      <c r="BY494" s="102"/>
      <c r="BZ494" s="102"/>
      <c r="CA494" s="102"/>
      <c r="CB494" s="102"/>
      <c r="CC494" s="102"/>
      <c r="CD494" s="102"/>
      <c r="CE494" s="102"/>
      <c r="CF494" s="102"/>
      <c r="CG494" s="102"/>
      <c r="CH494" s="102"/>
      <c r="CI494" s="102"/>
      <c r="CJ494" s="102"/>
      <c r="CK494" s="102"/>
      <c r="CL494" s="102"/>
      <c r="CM494" s="102"/>
      <c r="CN494" s="102"/>
      <c r="CO494" s="102"/>
      <c r="CP494" s="102"/>
      <c r="CQ494" s="102"/>
      <c r="CR494" s="102"/>
      <c r="CS494" s="102"/>
      <c r="CT494" s="102"/>
      <c r="CU494" s="102"/>
      <c r="CV494" s="102"/>
      <c r="CW494" s="102"/>
      <c r="CX494" s="102"/>
      <c r="CY494" s="102"/>
      <c r="CZ494" s="102"/>
      <c r="DA494" s="102"/>
      <c r="DB494" s="102"/>
      <c r="DC494" s="102"/>
      <c r="DD494" s="102"/>
      <c r="DE494" s="102"/>
      <c r="DF494" s="102"/>
      <c r="DG494" s="102"/>
      <c r="DH494" s="102"/>
      <c r="DI494" s="102"/>
      <c r="DJ494" s="102"/>
      <c r="DK494" s="102"/>
      <c r="DL494" s="102"/>
      <c r="DM494" s="102"/>
      <c r="DN494" s="102"/>
      <c r="DO494" s="102"/>
      <c r="DP494" s="102"/>
      <c r="DQ494" s="102"/>
      <c r="DR494" s="102"/>
      <c r="DS494" s="102"/>
      <c r="DT494" s="102"/>
      <c r="DU494" s="102"/>
      <c r="DV494" s="102"/>
      <c r="DW494" s="102"/>
      <c r="DX494" s="102"/>
      <c r="DY494" s="102"/>
      <c r="DZ494" s="102"/>
      <c r="EA494" s="102"/>
      <c r="EB494" s="102"/>
      <c r="EC494" s="102"/>
      <c r="ED494" s="102"/>
      <c r="EE494" s="102"/>
      <c r="EF494" s="102"/>
      <c r="EG494" s="102"/>
      <c r="EH494" s="102"/>
      <c r="EI494" s="102"/>
      <c r="EJ494" s="102"/>
      <c r="EK494" s="102"/>
      <c r="EL494" s="102"/>
      <c r="EM494" s="102"/>
      <c r="EN494" s="102"/>
      <c r="EO494" s="102"/>
      <c r="EP494" s="102"/>
      <c r="EQ494" s="102"/>
      <c r="ER494" s="102"/>
      <c r="ES494" s="102"/>
      <c r="ET494" s="102"/>
      <c r="EU494" s="102"/>
      <c r="EV494" s="102"/>
      <c r="EW494" s="102"/>
      <c r="EX494" s="102"/>
      <c r="EY494" s="102"/>
      <c r="EZ494" s="102"/>
      <c r="FA494" s="102"/>
      <c r="FB494" s="102"/>
      <c r="FC494" s="102"/>
      <c r="FD494" s="102"/>
      <c r="FE494" s="102"/>
      <c r="FF494" s="102"/>
      <c r="FG494" s="102"/>
      <c r="FH494" s="102"/>
      <c r="FI494" s="102"/>
      <c r="FJ494" s="102"/>
      <c r="FK494" s="102"/>
      <c r="FL494" s="102"/>
      <c r="FM494" s="102"/>
      <c r="FN494" s="102"/>
      <c r="FO494" s="102"/>
      <c r="FP494" s="102"/>
      <c r="FQ494" s="102"/>
      <c r="FR494" s="102"/>
      <c r="FS494" s="102"/>
      <c r="FT494" s="102"/>
      <c r="FU494" s="102"/>
      <c r="FV494" s="102"/>
      <c r="FW494" s="102"/>
      <c r="FX494" s="102"/>
      <c r="FY494" s="102"/>
      <c r="FZ494" s="102"/>
      <c r="GA494" s="102"/>
      <c r="GB494" s="102"/>
      <c r="GC494" s="102"/>
      <c r="GD494" s="102"/>
      <c r="GE494" s="102"/>
      <c r="GF494" s="102"/>
      <c r="GG494" s="102"/>
      <c r="GH494" s="102"/>
      <c r="GI494" s="102"/>
      <c r="GJ494" s="102"/>
      <c r="GK494" s="102"/>
      <c r="GL494" s="102"/>
      <c r="GM494" s="102"/>
      <c r="GN494" s="102"/>
      <c r="GO494" s="102"/>
      <c r="GP494" s="102"/>
      <c r="GQ494" s="102"/>
      <c r="GR494" s="102"/>
      <c r="GS494" s="102"/>
      <c r="GT494" s="102"/>
      <c r="GU494" s="102"/>
      <c r="GV494" s="102"/>
      <c r="GW494" s="102"/>
      <c r="GX494" s="102"/>
      <c r="GY494" s="102"/>
      <c r="GZ494" s="102"/>
    </row>
    <row r="495" spans="1:208" ht="12.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c r="AA495" s="102"/>
      <c r="AB495" s="102"/>
      <c r="AC495" s="102"/>
      <c r="AD495" s="102"/>
      <c r="AE495" s="102"/>
      <c r="AF495" s="102"/>
      <c r="AG495" s="102"/>
      <c r="AH495" s="102"/>
      <c r="AI495" s="102"/>
      <c r="AJ495" s="102"/>
      <c r="AK495" s="102"/>
      <c r="AL495" s="102"/>
      <c r="AM495" s="102"/>
      <c r="AN495" s="102"/>
      <c r="AO495" s="102"/>
      <c r="AP495" s="102"/>
      <c r="AQ495" s="102"/>
      <c r="AR495" s="102"/>
      <c r="AS495" s="102"/>
      <c r="AT495" s="102"/>
      <c r="AU495" s="102"/>
      <c r="AV495" s="102"/>
      <c r="AW495" s="102"/>
      <c r="AX495" s="102"/>
      <c r="AY495" s="102"/>
      <c r="AZ495" s="102"/>
      <c r="BA495" s="102"/>
      <c r="BB495" s="102"/>
      <c r="BC495" s="102"/>
      <c r="BD495" s="102"/>
      <c r="BE495" s="102"/>
      <c r="BF495" s="102"/>
      <c r="BG495" s="102"/>
      <c r="BH495" s="102"/>
      <c r="BI495" s="102"/>
      <c r="BJ495" s="102"/>
      <c r="BK495" s="102"/>
      <c r="BL495" s="102"/>
      <c r="BM495" s="102"/>
      <c r="BN495" s="102"/>
      <c r="BO495" s="102"/>
      <c r="BP495" s="102"/>
      <c r="BQ495" s="102"/>
      <c r="BR495" s="102"/>
      <c r="BS495" s="102"/>
      <c r="BT495" s="102"/>
      <c r="BU495" s="102"/>
      <c r="BV495" s="102"/>
      <c r="BW495" s="102"/>
      <c r="BX495" s="102"/>
      <c r="BY495" s="102"/>
      <c r="BZ495" s="102"/>
      <c r="CA495" s="102"/>
      <c r="CB495" s="102"/>
      <c r="CC495" s="102"/>
      <c r="CD495" s="102"/>
      <c r="CE495" s="102"/>
      <c r="CF495" s="102"/>
      <c r="CG495" s="102"/>
      <c r="CH495" s="102"/>
      <c r="CI495" s="102"/>
      <c r="CJ495" s="102"/>
      <c r="CK495" s="102"/>
      <c r="CL495" s="102"/>
      <c r="CM495" s="102"/>
      <c r="CN495" s="102"/>
      <c r="CO495" s="102"/>
      <c r="CP495" s="102"/>
      <c r="CQ495" s="102"/>
      <c r="CR495" s="102"/>
      <c r="CS495" s="102"/>
      <c r="CT495" s="102"/>
      <c r="CU495" s="102"/>
      <c r="CV495" s="102"/>
      <c r="CW495" s="102"/>
      <c r="CX495" s="102"/>
      <c r="CY495" s="102"/>
      <c r="CZ495" s="102"/>
      <c r="DA495" s="102"/>
      <c r="DB495" s="102"/>
      <c r="DC495" s="102"/>
      <c r="DD495" s="102"/>
      <c r="DE495" s="102"/>
      <c r="DF495" s="102"/>
      <c r="DG495" s="102"/>
      <c r="DH495" s="102"/>
      <c r="DI495" s="102"/>
      <c r="DJ495" s="102"/>
      <c r="DK495" s="102"/>
      <c r="DL495" s="102"/>
      <c r="DM495" s="102"/>
      <c r="DN495" s="102"/>
      <c r="DO495" s="102"/>
      <c r="DP495" s="102"/>
      <c r="DQ495" s="102"/>
      <c r="DR495" s="102"/>
      <c r="DS495" s="102"/>
      <c r="DT495" s="102"/>
      <c r="DU495" s="102"/>
      <c r="DV495" s="102"/>
      <c r="DW495" s="102"/>
      <c r="DX495" s="102"/>
      <c r="DY495" s="102"/>
      <c r="DZ495" s="102"/>
      <c r="EA495" s="102"/>
      <c r="EB495" s="102"/>
      <c r="EC495" s="102"/>
      <c r="ED495" s="102"/>
      <c r="EE495" s="102"/>
      <c r="EF495" s="102"/>
      <c r="EG495" s="102"/>
      <c r="EH495" s="102"/>
      <c r="EI495" s="102"/>
      <c r="EJ495" s="102"/>
      <c r="EK495" s="102"/>
      <c r="EL495" s="102"/>
      <c r="EM495" s="102"/>
      <c r="EN495" s="102"/>
      <c r="EO495" s="102"/>
      <c r="EP495" s="102"/>
      <c r="EQ495" s="102"/>
      <c r="ER495" s="102"/>
      <c r="ES495" s="102"/>
      <c r="ET495" s="102"/>
      <c r="EU495" s="102"/>
      <c r="EV495" s="102"/>
      <c r="EW495" s="102"/>
      <c r="EX495" s="102"/>
      <c r="EY495" s="102"/>
      <c r="EZ495" s="102"/>
      <c r="FA495" s="102"/>
      <c r="FB495" s="102"/>
      <c r="FC495" s="102"/>
      <c r="FD495" s="102"/>
      <c r="FE495" s="102"/>
      <c r="FF495" s="102"/>
      <c r="FG495" s="102"/>
      <c r="FH495" s="102"/>
      <c r="FI495" s="102"/>
      <c r="FJ495" s="102"/>
      <c r="FK495" s="102"/>
      <c r="FL495" s="102"/>
      <c r="FM495" s="102"/>
      <c r="FN495" s="102"/>
      <c r="FO495" s="102"/>
      <c r="FP495" s="102"/>
      <c r="FQ495" s="102"/>
      <c r="FR495" s="102"/>
      <c r="FS495" s="102"/>
      <c r="FT495" s="102"/>
      <c r="FU495" s="102"/>
      <c r="FV495" s="102"/>
      <c r="FW495" s="102"/>
      <c r="FX495" s="102"/>
      <c r="FY495" s="102"/>
      <c r="FZ495" s="102"/>
      <c r="GA495" s="102"/>
      <c r="GB495" s="102"/>
      <c r="GC495" s="102"/>
      <c r="GD495" s="102"/>
      <c r="GE495" s="102"/>
      <c r="GF495" s="102"/>
      <c r="GG495" s="102"/>
      <c r="GH495" s="102"/>
      <c r="GI495" s="102"/>
      <c r="GJ495" s="102"/>
      <c r="GK495" s="102"/>
      <c r="GL495" s="102"/>
      <c r="GM495" s="102"/>
      <c r="GN495" s="102"/>
      <c r="GO495" s="102"/>
      <c r="GP495" s="102"/>
      <c r="GQ495" s="102"/>
      <c r="GR495" s="102"/>
      <c r="GS495" s="102"/>
      <c r="GT495" s="102"/>
      <c r="GU495" s="102"/>
      <c r="GV495" s="102"/>
      <c r="GW495" s="102"/>
      <c r="GX495" s="102"/>
      <c r="GY495" s="102"/>
      <c r="GZ495" s="102"/>
    </row>
    <row r="496" spans="1:208" ht="12.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c r="AD496" s="102"/>
      <c r="AE496" s="102"/>
      <c r="AF496" s="102"/>
      <c r="AG496" s="102"/>
      <c r="AH496" s="102"/>
      <c r="AI496" s="102"/>
      <c r="AJ496" s="102"/>
      <c r="AK496" s="102"/>
      <c r="AL496" s="102"/>
      <c r="AM496" s="102"/>
      <c r="AN496" s="102"/>
      <c r="AO496" s="102"/>
      <c r="AP496" s="102"/>
      <c r="AQ496" s="102"/>
      <c r="AR496" s="102"/>
      <c r="AS496" s="102"/>
      <c r="AT496" s="102"/>
      <c r="AU496" s="102"/>
      <c r="AV496" s="102"/>
      <c r="AW496" s="102"/>
      <c r="AX496" s="102"/>
      <c r="AY496" s="102"/>
      <c r="AZ496" s="102"/>
      <c r="BA496" s="102"/>
      <c r="BB496" s="102"/>
      <c r="BC496" s="102"/>
      <c r="BD496" s="102"/>
      <c r="BE496" s="102"/>
      <c r="BF496" s="102"/>
      <c r="BG496" s="102"/>
      <c r="BH496" s="102"/>
      <c r="BI496" s="102"/>
      <c r="BJ496" s="102"/>
      <c r="BK496" s="102"/>
      <c r="BL496" s="102"/>
      <c r="BM496" s="102"/>
      <c r="BN496" s="102"/>
      <c r="BO496" s="102"/>
      <c r="BP496" s="102"/>
      <c r="BQ496" s="102"/>
      <c r="BR496" s="102"/>
      <c r="BS496" s="102"/>
      <c r="BT496" s="102"/>
      <c r="BU496" s="102"/>
      <c r="BV496" s="102"/>
      <c r="BW496" s="102"/>
      <c r="BX496" s="102"/>
      <c r="BY496" s="102"/>
      <c r="BZ496" s="102"/>
      <c r="CA496" s="102"/>
      <c r="CB496" s="102"/>
      <c r="CC496" s="102"/>
      <c r="CD496" s="102"/>
      <c r="CE496" s="102"/>
      <c r="CF496" s="102"/>
      <c r="CG496" s="102"/>
      <c r="CH496" s="102"/>
      <c r="CI496" s="102"/>
      <c r="CJ496" s="102"/>
      <c r="CK496" s="102"/>
      <c r="CL496" s="102"/>
      <c r="CM496" s="102"/>
      <c r="CN496" s="102"/>
      <c r="CO496" s="102"/>
      <c r="CP496" s="102"/>
      <c r="CQ496" s="102"/>
      <c r="CR496" s="102"/>
      <c r="CS496" s="102"/>
      <c r="CT496" s="102"/>
      <c r="CU496" s="102"/>
      <c r="CV496" s="102"/>
      <c r="CW496" s="102"/>
      <c r="CX496" s="102"/>
      <c r="CY496" s="102"/>
      <c r="CZ496" s="102"/>
      <c r="DA496" s="102"/>
      <c r="DB496" s="102"/>
      <c r="DC496" s="102"/>
      <c r="DD496" s="102"/>
      <c r="DE496" s="102"/>
      <c r="DF496" s="102"/>
      <c r="DG496" s="102"/>
      <c r="DH496" s="102"/>
      <c r="DI496" s="102"/>
      <c r="DJ496" s="102"/>
      <c r="DK496" s="102"/>
      <c r="DL496" s="102"/>
      <c r="DM496" s="102"/>
      <c r="DN496" s="102"/>
      <c r="DO496" s="102"/>
      <c r="DP496" s="102"/>
      <c r="DQ496" s="102"/>
      <c r="DR496" s="102"/>
      <c r="DS496" s="102"/>
      <c r="DT496" s="102"/>
      <c r="DU496" s="102"/>
      <c r="DV496" s="102"/>
      <c r="DW496" s="102"/>
      <c r="DX496" s="102"/>
      <c r="DY496" s="102"/>
      <c r="DZ496" s="102"/>
      <c r="EA496" s="102"/>
      <c r="EB496" s="102"/>
      <c r="EC496" s="102"/>
      <c r="ED496" s="102"/>
      <c r="EE496" s="102"/>
      <c r="EF496" s="102"/>
      <c r="EG496" s="102"/>
      <c r="EH496" s="102"/>
      <c r="EI496" s="102"/>
      <c r="EJ496" s="102"/>
      <c r="EK496" s="102"/>
      <c r="EL496" s="102"/>
      <c r="EM496" s="102"/>
      <c r="EN496" s="102"/>
      <c r="EO496" s="102"/>
      <c r="EP496" s="102"/>
      <c r="EQ496" s="102"/>
      <c r="ER496" s="102"/>
      <c r="ES496" s="102"/>
      <c r="ET496" s="102"/>
      <c r="EU496" s="102"/>
      <c r="EV496" s="102"/>
      <c r="EW496" s="102"/>
      <c r="EX496" s="102"/>
      <c r="EY496" s="102"/>
      <c r="EZ496" s="102"/>
      <c r="FA496" s="102"/>
      <c r="FB496" s="102"/>
      <c r="FC496" s="102"/>
      <c r="FD496" s="102"/>
      <c r="FE496" s="102"/>
      <c r="FF496" s="102"/>
      <c r="FG496" s="102"/>
      <c r="FH496" s="102"/>
      <c r="FI496" s="102"/>
      <c r="FJ496" s="102"/>
      <c r="FK496" s="102"/>
      <c r="FL496" s="102"/>
      <c r="FM496" s="102"/>
      <c r="FN496" s="102"/>
      <c r="FO496" s="102"/>
      <c r="FP496" s="102"/>
      <c r="FQ496" s="102"/>
      <c r="FR496" s="102"/>
      <c r="FS496" s="102"/>
      <c r="FT496" s="102"/>
      <c r="FU496" s="102"/>
      <c r="FV496" s="102"/>
      <c r="FW496" s="102"/>
      <c r="FX496" s="102"/>
      <c r="FY496" s="102"/>
      <c r="FZ496" s="102"/>
      <c r="GA496" s="102"/>
      <c r="GB496" s="102"/>
      <c r="GC496" s="102"/>
      <c r="GD496" s="102"/>
      <c r="GE496" s="102"/>
      <c r="GF496" s="102"/>
      <c r="GG496" s="102"/>
      <c r="GH496" s="102"/>
      <c r="GI496" s="102"/>
      <c r="GJ496" s="102"/>
      <c r="GK496" s="102"/>
      <c r="GL496" s="102"/>
      <c r="GM496" s="102"/>
      <c r="GN496" s="102"/>
      <c r="GO496" s="102"/>
      <c r="GP496" s="102"/>
      <c r="GQ496" s="102"/>
      <c r="GR496" s="102"/>
      <c r="GS496" s="102"/>
      <c r="GT496" s="102"/>
      <c r="GU496" s="102"/>
      <c r="GV496" s="102"/>
      <c r="GW496" s="102"/>
      <c r="GX496" s="102"/>
      <c r="GY496" s="102"/>
      <c r="GZ496" s="102"/>
    </row>
    <row r="497" spans="1:208" ht="12.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2"/>
      <c r="AS497" s="102"/>
      <c r="AT497" s="102"/>
      <c r="AU497" s="102"/>
      <c r="AV497" s="102"/>
      <c r="AW497" s="102"/>
      <c r="AX497" s="102"/>
      <c r="AY497" s="102"/>
      <c r="AZ497" s="102"/>
      <c r="BA497" s="102"/>
      <c r="BB497" s="102"/>
      <c r="BC497" s="102"/>
      <c r="BD497" s="102"/>
      <c r="BE497" s="102"/>
      <c r="BF497" s="102"/>
      <c r="BG497" s="102"/>
      <c r="BH497" s="102"/>
      <c r="BI497" s="102"/>
      <c r="BJ497" s="102"/>
      <c r="BK497" s="102"/>
      <c r="BL497" s="102"/>
      <c r="BM497" s="102"/>
      <c r="BN497" s="102"/>
      <c r="BO497" s="102"/>
      <c r="BP497" s="102"/>
      <c r="BQ497" s="102"/>
      <c r="BR497" s="102"/>
      <c r="BS497" s="102"/>
      <c r="BT497" s="102"/>
      <c r="BU497" s="102"/>
      <c r="BV497" s="102"/>
      <c r="BW497" s="102"/>
      <c r="BX497" s="102"/>
      <c r="BY497" s="102"/>
      <c r="BZ497" s="102"/>
      <c r="CA497" s="102"/>
      <c r="CB497" s="102"/>
      <c r="CC497" s="102"/>
      <c r="CD497" s="102"/>
      <c r="CE497" s="102"/>
      <c r="CF497" s="102"/>
      <c r="CG497" s="102"/>
      <c r="CH497" s="102"/>
      <c r="CI497" s="102"/>
      <c r="CJ497" s="102"/>
      <c r="CK497" s="102"/>
      <c r="CL497" s="102"/>
      <c r="CM497" s="102"/>
      <c r="CN497" s="102"/>
      <c r="CO497" s="102"/>
      <c r="CP497" s="102"/>
      <c r="CQ497" s="102"/>
      <c r="CR497" s="102"/>
      <c r="CS497" s="102"/>
      <c r="CT497" s="102"/>
      <c r="CU497" s="102"/>
      <c r="CV497" s="102"/>
      <c r="CW497" s="102"/>
      <c r="CX497" s="102"/>
      <c r="CY497" s="102"/>
      <c r="CZ497" s="102"/>
      <c r="DA497" s="102"/>
      <c r="DB497" s="102"/>
      <c r="DC497" s="102"/>
      <c r="DD497" s="102"/>
      <c r="DE497" s="102"/>
      <c r="DF497" s="102"/>
      <c r="DG497" s="102"/>
      <c r="DH497" s="102"/>
      <c r="DI497" s="102"/>
      <c r="DJ497" s="102"/>
      <c r="DK497" s="102"/>
      <c r="DL497" s="102"/>
      <c r="DM497" s="102"/>
      <c r="DN497" s="102"/>
      <c r="DO497" s="102"/>
      <c r="DP497" s="102"/>
      <c r="DQ497" s="102"/>
      <c r="DR497" s="102"/>
      <c r="DS497" s="102"/>
      <c r="DT497" s="102"/>
      <c r="DU497" s="102"/>
      <c r="DV497" s="102"/>
      <c r="DW497" s="102"/>
      <c r="DX497" s="102"/>
      <c r="DY497" s="102"/>
      <c r="DZ497" s="102"/>
      <c r="EA497" s="102"/>
      <c r="EB497" s="102"/>
      <c r="EC497" s="102"/>
      <c r="ED497" s="102"/>
      <c r="EE497" s="102"/>
      <c r="EF497" s="102"/>
      <c r="EG497" s="102"/>
      <c r="EH497" s="102"/>
      <c r="EI497" s="102"/>
      <c r="EJ497" s="102"/>
      <c r="EK497" s="102"/>
      <c r="EL497" s="102"/>
      <c r="EM497" s="102"/>
      <c r="EN497" s="102"/>
      <c r="EO497" s="102"/>
      <c r="EP497" s="102"/>
      <c r="EQ497" s="102"/>
      <c r="ER497" s="102"/>
      <c r="ES497" s="102"/>
      <c r="ET497" s="102"/>
      <c r="EU497" s="102"/>
      <c r="EV497" s="102"/>
      <c r="EW497" s="102"/>
      <c r="EX497" s="102"/>
      <c r="EY497" s="102"/>
      <c r="EZ497" s="102"/>
      <c r="FA497" s="102"/>
      <c r="FB497" s="102"/>
      <c r="FC497" s="102"/>
      <c r="FD497" s="102"/>
      <c r="FE497" s="102"/>
      <c r="FF497" s="102"/>
      <c r="FG497" s="102"/>
      <c r="FH497" s="102"/>
      <c r="FI497" s="102"/>
      <c r="FJ497" s="102"/>
      <c r="FK497" s="102"/>
      <c r="FL497" s="102"/>
      <c r="FM497" s="102"/>
      <c r="FN497" s="102"/>
      <c r="FO497" s="102"/>
      <c r="FP497" s="102"/>
      <c r="FQ497" s="102"/>
      <c r="FR497" s="102"/>
      <c r="FS497" s="102"/>
      <c r="FT497" s="102"/>
      <c r="FU497" s="102"/>
      <c r="FV497" s="102"/>
      <c r="FW497" s="102"/>
      <c r="FX497" s="102"/>
      <c r="FY497" s="102"/>
      <c r="FZ497" s="102"/>
      <c r="GA497" s="102"/>
      <c r="GB497" s="102"/>
      <c r="GC497" s="102"/>
      <c r="GD497" s="102"/>
      <c r="GE497" s="102"/>
      <c r="GF497" s="102"/>
      <c r="GG497" s="102"/>
      <c r="GH497" s="102"/>
      <c r="GI497" s="102"/>
      <c r="GJ497" s="102"/>
      <c r="GK497" s="102"/>
      <c r="GL497" s="102"/>
      <c r="GM497" s="102"/>
      <c r="GN497" s="102"/>
      <c r="GO497" s="102"/>
      <c r="GP497" s="102"/>
      <c r="GQ497" s="102"/>
      <c r="GR497" s="102"/>
      <c r="GS497" s="102"/>
      <c r="GT497" s="102"/>
      <c r="GU497" s="102"/>
      <c r="GV497" s="102"/>
      <c r="GW497" s="102"/>
      <c r="GX497" s="102"/>
      <c r="GY497" s="102"/>
      <c r="GZ497" s="102"/>
    </row>
    <row r="498" spans="1:208" ht="12.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c r="AA498" s="102"/>
      <c r="AB498" s="102"/>
      <c r="AC498" s="102"/>
      <c r="AD498" s="102"/>
      <c r="AE498" s="102"/>
      <c r="AF498" s="102"/>
      <c r="AG498" s="102"/>
      <c r="AH498" s="102"/>
      <c r="AI498" s="102"/>
      <c r="AJ498" s="102"/>
      <c r="AK498" s="102"/>
      <c r="AL498" s="102"/>
      <c r="AM498" s="102"/>
      <c r="AN498" s="102"/>
      <c r="AO498" s="102"/>
      <c r="AP498" s="102"/>
      <c r="AQ498" s="102"/>
      <c r="AR498" s="102"/>
      <c r="AS498" s="102"/>
      <c r="AT498" s="102"/>
      <c r="AU498" s="102"/>
      <c r="AV498" s="102"/>
      <c r="AW498" s="102"/>
      <c r="AX498" s="102"/>
      <c r="AY498" s="102"/>
      <c r="AZ498" s="102"/>
      <c r="BA498" s="102"/>
      <c r="BB498" s="102"/>
      <c r="BC498" s="102"/>
      <c r="BD498" s="102"/>
      <c r="BE498" s="102"/>
      <c r="BF498" s="102"/>
      <c r="BG498" s="102"/>
      <c r="BH498" s="102"/>
      <c r="BI498" s="102"/>
      <c r="BJ498" s="102"/>
      <c r="BK498" s="102"/>
      <c r="BL498" s="102"/>
      <c r="BM498" s="102"/>
      <c r="BN498" s="102"/>
      <c r="BO498" s="102"/>
      <c r="BP498" s="102"/>
      <c r="BQ498" s="102"/>
      <c r="BR498" s="102"/>
      <c r="BS498" s="102"/>
      <c r="BT498" s="102"/>
      <c r="BU498" s="102"/>
      <c r="BV498" s="102"/>
      <c r="BW498" s="102"/>
      <c r="BX498" s="102"/>
      <c r="BY498" s="102"/>
      <c r="BZ498" s="102"/>
      <c r="CA498" s="102"/>
      <c r="CB498" s="102"/>
      <c r="CC498" s="102"/>
      <c r="CD498" s="102"/>
      <c r="CE498" s="102"/>
      <c r="CF498" s="102"/>
      <c r="CG498" s="102"/>
      <c r="CH498" s="102"/>
      <c r="CI498" s="102"/>
      <c r="CJ498" s="102"/>
      <c r="CK498" s="102"/>
      <c r="CL498" s="102"/>
      <c r="CM498" s="102"/>
      <c r="CN498" s="102"/>
      <c r="CO498" s="102"/>
      <c r="CP498" s="102"/>
      <c r="CQ498" s="102"/>
      <c r="CR498" s="102"/>
      <c r="CS498" s="102"/>
      <c r="CT498" s="102"/>
      <c r="CU498" s="102"/>
      <c r="CV498" s="102"/>
      <c r="CW498" s="102"/>
      <c r="CX498" s="102"/>
      <c r="CY498" s="102"/>
      <c r="CZ498" s="102"/>
      <c r="DA498" s="102"/>
      <c r="DB498" s="102"/>
      <c r="DC498" s="102"/>
      <c r="DD498" s="102"/>
      <c r="DE498" s="102"/>
      <c r="DF498" s="102"/>
      <c r="DG498" s="102"/>
      <c r="DH498" s="102"/>
      <c r="DI498" s="102"/>
      <c r="DJ498" s="102"/>
      <c r="DK498" s="102"/>
      <c r="DL498" s="102"/>
      <c r="DM498" s="102"/>
      <c r="DN498" s="102"/>
      <c r="DO498" s="102"/>
      <c r="DP498" s="102"/>
      <c r="DQ498" s="102"/>
      <c r="DR498" s="102"/>
      <c r="DS498" s="102"/>
      <c r="DT498" s="102"/>
      <c r="DU498" s="102"/>
      <c r="DV498" s="102"/>
      <c r="DW498" s="102"/>
      <c r="DX498" s="102"/>
      <c r="DY498" s="102"/>
      <c r="DZ498" s="102"/>
      <c r="EA498" s="102"/>
      <c r="EB498" s="102"/>
      <c r="EC498" s="102"/>
      <c r="ED498" s="102"/>
      <c r="EE498" s="102"/>
      <c r="EF498" s="102"/>
      <c r="EG498" s="102"/>
      <c r="EH498" s="102"/>
      <c r="EI498" s="102"/>
      <c r="EJ498" s="102"/>
      <c r="EK498" s="102"/>
      <c r="EL498" s="102"/>
      <c r="EM498" s="102"/>
      <c r="EN498" s="102"/>
      <c r="EO498" s="102"/>
      <c r="EP498" s="102"/>
      <c r="EQ498" s="102"/>
      <c r="ER498" s="102"/>
      <c r="ES498" s="102"/>
      <c r="ET498" s="102"/>
      <c r="EU498" s="102"/>
      <c r="EV498" s="102"/>
      <c r="EW498" s="102"/>
      <c r="EX498" s="102"/>
      <c r="EY498" s="102"/>
      <c r="EZ498" s="102"/>
      <c r="FA498" s="102"/>
      <c r="FB498" s="102"/>
      <c r="FC498" s="102"/>
      <c r="FD498" s="102"/>
      <c r="FE498" s="102"/>
      <c r="FF498" s="102"/>
      <c r="FG498" s="102"/>
      <c r="FH498" s="102"/>
      <c r="FI498" s="102"/>
      <c r="FJ498" s="102"/>
      <c r="FK498" s="102"/>
      <c r="FL498" s="102"/>
      <c r="FM498" s="102"/>
      <c r="FN498" s="102"/>
      <c r="FO498" s="102"/>
      <c r="FP498" s="102"/>
      <c r="FQ498" s="102"/>
      <c r="FR498" s="102"/>
      <c r="FS498" s="102"/>
      <c r="FT498" s="102"/>
      <c r="FU498" s="102"/>
      <c r="FV498" s="102"/>
      <c r="FW498" s="102"/>
      <c r="FX498" s="102"/>
      <c r="FY498" s="102"/>
      <c r="FZ498" s="102"/>
      <c r="GA498" s="102"/>
      <c r="GB498" s="102"/>
      <c r="GC498" s="102"/>
      <c r="GD498" s="102"/>
      <c r="GE498" s="102"/>
      <c r="GF498" s="102"/>
      <c r="GG498" s="102"/>
      <c r="GH498" s="102"/>
      <c r="GI498" s="102"/>
      <c r="GJ498" s="102"/>
      <c r="GK498" s="102"/>
      <c r="GL498" s="102"/>
      <c r="GM498" s="102"/>
      <c r="GN498" s="102"/>
      <c r="GO498" s="102"/>
      <c r="GP498" s="102"/>
      <c r="GQ498" s="102"/>
      <c r="GR498" s="102"/>
      <c r="GS498" s="102"/>
      <c r="GT498" s="102"/>
      <c r="GU498" s="102"/>
      <c r="GV498" s="102"/>
      <c r="GW498" s="102"/>
      <c r="GX498" s="102"/>
      <c r="GY498" s="102"/>
      <c r="GZ498" s="102"/>
    </row>
    <row r="499" spans="1:208" ht="12.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02"/>
      <c r="BT499" s="102"/>
      <c r="BU499" s="102"/>
      <c r="BV499" s="102"/>
      <c r="BW499" s="102"/>
      <c r="BX499" s="102"/>
      <c r="BY499" s="102"/>
      <c r="BZ499" s="102"/>
      <c r="CA499" s="102"/>
      <c r="CB499" s="102"/>
      <c r="CC499" s="102"/>
      <c r="CD499" s="102"/>
      <c r="CE499" s="102"/>
      <c r="CF499" s="102"/>
      <c r="CG499" s="102"/>
      <c r="CH499" s="102"/>
      <c r="CI499" s="102"/>
      <c r="CJ499" s="102"/>
      <c r="CK499" s="102"/>
      <c r="CL499" s="102"/>
      <c r="CM499" s="102"/>
      <c r="CN499" s="102"/>
      <c r="CO499" s="102"/>
      <c r="CP499" s="102"/>
      <c r="CQ499" s="102"/>
      <c r="CR499" s="102"/>
      <c r="CS499" s="102"/>
      <c r="CT499" s="102"/>
      <c r="CU499" s="102"/>
      <c r="CV499" s="102"/>
      <c r="CW499" s="102"/>
      <c r="CX499" s="102"/>
      <c r="CY499" s="102"/>
      <c r="CZ499" s="102"/>
      <c r="DA499" s="102"/>
      <c r="DB499" s="102"/>
      <c r="DC499" s="102"/>
      <c r="DD499" s="102"/>
      <c r="DE499" s="102"/>
      <c r="DF499" s="102"/>
      <c r="DG499" s="102"/>
      <c r="DH499" s="102"/>
      <c r="DI499" s="102"/>
      <c r="DJ499" s="102"/>
      <c r="DK499" s="102"/>
      <c r="DL499" s="102"/>
      <c r="DM499" s="102"/>
      <c r="DN499" s="102"/>
      <c r="DO499" s="102"/>
      <c r="DP499" s="102"/>
      <c r="DQ499" s="102"/>
      <c r="DR499" s="102"/>
      <c r="DS499" s="102"/>
      <c r="DT499" s="102"/>
      <c r="DU499" s="102"/>
      <c r="DV499" s="102"/>
      <c r="DW499" s="102"/>
      <c r="DX499" s="102"/>
      <c r="DY499" s="102"/>
      <c r="DZ499" s="102"/>
      <c r="EA499" s="102"/>
      <c r="EB499" s="102"/>
      <c r="EC499" s="102"/>
      <c r="ED499" s="102"/>
      <c r="EE499" s="102"/>
      <c r="EF499" s="102"/>
      <c r="EG499" s="102"/>
      <c r="EH499" s="102"/>
      <c r="EI499" s="102"/>
      <c r="EJ499" s="102"/>
      <c r="EK499" s="102"/>
      <c r="EL499" s="102"/>
      <c r="EM499" s="102"/>
      <c r="EN499" s="102"/>
      <c r="EO499" s="102"/>
      <c r="EP499" s="102"/>
      <c r="EQ499" s="102"/>
      <c r="ER499" s="102"/>
      <c r="ES499" s="102"/>
      <c r="ET499" s="102"/>
      <c r="EU499" s="102"/>
      <c r="EV499" s="102"/>
      <c r="EW499" s="102"/>
      <c r="EX499" s="102"/>
      <c r="EY499" s="102"/>
      <c r="EZ499" s="102"/>
      <c r="FA499" s="102"/>
      <c r="FB499" s="102"/>
      <c r="FC499" s="102"/>
      <c r="FD499" s="102"/>
      <c r="FE499" s="102"/>
      <c r="FF499" s="102"/>
      <c r="FG499" s="102"/>
      <c r="FH499" s="102"/>
      <c r="FI499" s="102"/>
      <c r="FJ499" s="102"/>
      <c r="FK499" s="102"/>
      <c r="FL499" s="102"/>
      <c r="FM499" s="102"/>
      <c r="FN499" s="102"/>
      <c r="FO499" s="102"/>
      <c r="FP499" s="102"/>
      <c r="FQ499" s="102"/>
      <c r="FR499" s="102"/>
      <c r="FS499" s="102"/>
      <c r="FT499" s="102"/>
      <c r="FU499" s="102"/>
      <c r="FV499" s="102"/>
      <c r="FW499" s="102"/>
      <c r="FX499" s="102"/>
      <c r="FY499" s="102"/>
      <c r="FZ499" s="102"/>
      <c r="GA499" s="102"/>
      <c r="GB499" s="102"/>
      <c r="GC499" s="102"/>
      <c r="GD499" s="102"/>
      <c r="GE499" s="102"/>
      <c r="GF499" s="102"/>
      <c r="GG499" s="102"/>
      <c r="GH499" s="102"/>
      <c r="GI499" s="102"/>
      <c r="GJ499" s="102"/>
      <c r="GK499" s="102"/>
      <c r="GL499" s="102"/>
      <c r="GM499" s="102"/>
      <c r="GN499" s="102"/>
      <c r="GO499" s="102"/>
      <c r="GP499" s="102"/>
      <c r="GQ499" s="102"/>
      <c r="GR499" s="102"/>
      <c r="GS499" s="102"/>
      <c r="GT499" s="102"/>
      <c r="GU499" s="102"/>
      <c r="GV499" s="102"/>
      <c r="GW499" s="102"/>
      <c r="GX499" s="102"/>
      <c r="GY499" s="102"/>
      <c r="GZ499" s="102"/>
    </row>
    <row r="500" spans="1:208" ht="12.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102"/>
      <c r="AQ500" s="102"/>
      <c r="AR500" s="102"/>
      <c r="AS500" s="102"/>
      <c r="AT500" s="102"/>
      <c r="AU500" s="102"/>
      <c r="AV500" s="102"/>
      <c r="AW500" s="102"/>
      <c r="AX500" s="102"/>
      <c r="AY500" s="102"/>
      <c r="AZ500" s="102"/>
      <c r="BA500" s="102"/>
      <c r="BB500" s="102"/>
      <c r="BC500" s="102"/>
      <c r="BD500" s="102"/>
      <c r="BE500" s="102"/>
      <c r="BF500" s="102"/>
      <c r="BG500" s="102"/>
      <c r="BH500" s="102"/>
      <c r="BI500" s="102"/>
      <c r="BJ500" s="102"/>
      <c r="BK500" s="102"/>
      <c r="BL500" s="102"/>
      <c r="BM500" s="102"/>
      <c r="BN500" s="102"/>
      <c r="BO500" s="102"/>
      <c r="BP500" s="102"/>
      <c r="BQ500" s="102"/>
      <c r="BR500" s="102"/>
      <c r="BS500" s="102"/>
      <c r="BT500" s="102"/>
      <c r="BU500" s="102"/>
      <c r="BV500" s="102"/>
      <c r="BW500" s="102"/>
      <c r="BX500" s="102"/>
      <c r="BY500" s="102"/>
      <c r="BZ500" s="102"/>
      <c r="CA500" s="102"/>
      <c r="CB500" s="102"/>
      <c r="CC500" s="102"/>
      <c r="CD500" s="102"/>
      <c r="CE500" s="102"/>
      <c r="CF500" s="102"/>
      <c r="CG500" s="102"/>
      <c r="CH500" s="102"/>
      <c r="CI500" s="102"/>
      <c r="CJ500" s="102"/>
      <c r="CK500" s="102"/>
      <c r="CL500" s="102"/>
      <c r="CM500" s="102"/>
      <c r="CN500" s="102"/>
      <c r="CO500" s="102"/>
      <c r="CP500" s="102"/>
      <c r="CQ500" s="102"/>
      <c r="CR500" s="102"/>
      <c r="CS500" s="102"/>
      <c r="CT500" s="102"/>
      <c r="CU500" s="102"/>
      <c r="CV500" s="102"/>
      <c r="CW500" s="102"/>
      <c r="CX500" s="102"/>
      <c r="CY500" s="102"/>
      <c r="CZ500" s="102"/>
      <c r="DA500" s="102"/>
      <c r="DB500" s="102"/>
      <c r="DC500" s="102"/>
      <c r="DD500" s="102"/>
      <c r="DE500" s="102"/>
      <c r="DF500" s="102"/>
      <c r="DG500" s="102"/>
      <c r="DH500" s="102"/>
      <c r="DI500" s="102"/>
      <c r="DJ500" s="102"/>
      <c r="DK500" s="102"/>
      <c r="DL500" s="102"/>
      <c r="DM500" s="102"/>
      <c r="DN500" s="102"/>
      <c r="DO500" s="102"/>
      <c r="DP500" s="102"/>
      <c r="DQ500" s="102"/>
      <c r="DR500" s="102"/>
      <c r="DS500" s="102"/>
      <c r="DT500" s="102"/>
      <c r="DU500" s="102"/>
      <c r="DV500" s="102"/>
      <c r="DW500" s="102"/>
      <c r="DX500" s="102"/>
      <c r="DY500" s="102"/>
      <c r="DZ500" s="102"/>
      <c r="EA500" s="102"/>
      <c r="EB500" s="102"/>
      <c r="EC500" s="102"/>
      <c r="ED500" s="102"/>
      <c r="EE500" s="102"/>
      <c r="EF500" s="102"/>
      <c r="EG500" s="102"/>
      <c r="EH500" s="102"/>
      <c r="EI500" s="102"/>
      <c r="EJ500" s="102"/>
      <c r="EK500" s="102"/>
      <c r="EL500" s="102"/>
      <c r="EM500" s="102"/>
      <c r="EN500" s="102"/>
      <c r="EO500" s="102"/>
      <c r="EP500" s="102"/>
      <c r="EQ500" s="102"/>
      <c r="ER500" s="102"/>
      <c r="ES500" s="102"/>
      <c r="ET500" s="102"/>
      <c r="EU500" s="102"/>
      <c r="EV500" s="102"/>
      <c r="EW500" s="102"/>
      <c r="EX500" s="102"/>
      <c r="EY500" s="102"/>
      <c r="EZ500" s="102"/>
      <c r="FA500" s="102"/>
      <c r="FB500" s="102"/>
      <c r="FC500" s="102"/>
      <c r="FD500" s="102"/>
      <c r="FE500" s="102"/>
      <c r="FF500" s="102"/>
      <c r="FG500" s="102"/>
      <c r="FH500" s="102"/>
      <c r="FI500" s="102"/>
      <c r="FJ500" s="102"/>
      <c r="FK500" s="102"/>
      <c r="FL500" s="102"/>
      <c r="FM500" s="102"/>
      <c r="FN500" s="102"/>
      <c r="FO500" s="102"/>
      <c r="FP500" s="102"/>
      <c r="FQ500" s="102"/>
      <c r="FR500" s="102"/>
      <c r="FS500" s="102"/>
      <c r="FT500" s="102"/>
      <c r="FU500" s="102"/>
      <c r="FV500" s="102"/>
      <c r="FW500" s="102"/>
      <c r="FX500" s="102"/>
      <c r="FY500" s="102"/>
      <c r="FZ500" s="102"/>
      <c r="GA500" s="102"/>
      <c r="GB500" s="102"/>
      <c r="GC500" s="102"/>
      <c r="GD500" s="102"/>
      <c r="GE500" s="102"/>
      <c r="GF500" s="102"/>
      <c r="GG500" s="102"/>
      <c r="GH500" s="102"/>
      <c r="GI500" s="102"/>
      <c r="GJ500" s="102"/>
      <c r="GK500" s="102"/>
      <c r="GL500" s="102"/>
      <c r="GM500" s="102"/>
      <c r="GN500" s="102"/>
      <c r="GO500" s="102"/>
      <c r="GP500" s="102"/>
      <c r="GQ500" s="102"/>
      <c r="GR500" s="102"/>
      <c r="GS500" s="102"/>
      <c r="GT500" s="102"/>
      <c r="GU500" s="102"/>
      <c r="GV500" s="102"/>
      <c r="GW500" s="102"/>
      <c r="GX500" s="102"/>
      <c r="GY500" s="102"/>
      <c r="GZ500" s="102"/>
    </row>
    <row r="501" spans="1:208" ht="12.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c r="AJ501" s="102"/>
      <c r="AK501" s="102"/>
      <c r="AL501" s="102"/>
      <c r="AM501" s="102"/>
      <c r="AN501" s="102"/>
      <c r="AO501" s="102"/>
      <c r="AP501" s="102"/>
      <c r="AQ501" s="102"/>
      <c r="AR501" s="102"/>
      <c r="AS501" s="102"/>
      <c r="AT501" s="102"/>
      <c r="AU501" s="102"/>
      <c r="AV501" s="102"/>
      <c r="AW501" s="102"/>
      <c r="AX501" s="102"/>
      <c r="AY501" s="102"/>
      <c r="AZ501" s="102"/>
      <c r="BA501" s="102"/>
      <c r="BB501" s="102"/>
      <c r="BC501" s="102"/>
      <c r="BD501" s="102"/>
      <c r="BE501" s="102"/>
      <c r="BF501" s="102"/>
      <c r="BG501" s="102"/>
      <c r="BH501" s="102"/>
      <c r="BI501" s="102"/>
      <c r="BJ501" s="102"/>
      <c r="BK501" s="102"/>
      <c r="BL501" s="102"/>
      <c r="BM501" s="102"/>
      <c r="BN501" s="102"/>
      <c r="BO501" s="102"/>
      <c r="BP501" s="102"/>
      <c r="BQ501" s="102"/>
      <c r="BR501" s="102"/>
      <c r="BS501" s="102"/>
      <c r="BT501" s="102"/>
      <c r="BU501" s="102"/>
      <c r="BV501" s="102"/>
      <c r="BW501" s="102"/>
      <c r="BX501" s="102"/>
      <c r="BY501" s="102"/>
      <c r="BZ501" s="102"/>
      <c r="CA501" s="102"/>
      <c r="CB501" s="102"/>
      <c r="CC501" s="102"/>
      <c r="CD501" s="102"/>
      <c r="CE501" s="102"/>
      <c r="CF501" s="102"/>
      <c r="CG501" s="102"/>
      <c r="CH501" s="102"/>
      <c r="CI501" s="102"/>
      <c r="CJ501" s="102"/>
      <c r="CK501" s="102"/>
      <c r="CL501" s="102"/>
      <c r="CM501" s="102"/>
      <c r="CN501" s="102"/>
      <c r="CO501" s="102"/>
      <c r="CP501" s="102"/>
      <c r="CQ501" s="102"/>
      <c r="CR501" s="102"/>
      <c r="CS501" s="102"/>
      <c r="CT501" s="102"/>
      <c r="CU501" s="102"/>
      <c r="CV501" s="102"/>
      <c r="CW501" s="102"/>
      <c r="CX501" s="102"/>
      <c r="CY501" s="102"/>
      <c r="CZ501" s="102"/>
      <c r="DA501" s="102"/>
      <c r="DB501" s="102"/>
      <c r="DC501" s="102"/>
      <c r="DD501" s="102"/>
      <c r="DE501" s="102"/>
      <c r="DF501" s="102"/>
      <c r="DG501" s="102"/>
      <c r="DH501" s="102"/>
      <c r="DI501" s="102"/>
      <c r="DJ501" s="102"/>
      <c r="DK501" s="102"/>
      <c r="DL501" s="102"/>
      <c r="DM501" s="102"/>
      <c r="DN501" s="102"/>
      <c r="DO501" s="102"/>
      <c r="DP501" s="102"/>
      <c r="DQ501" s="102"/>
      <c r="DR501" s="102"/>
      <c r="DS501" s="102"/>
      <c r="DT501" s="102"/>
      <c r="DU501" s="102"/>
      <c r="DV501" s="102"/>
      <c r="DW501" s="102"/>
      <c r="DX501" s="102"/>
      <c r="DY501" s="102"/>
      <c r="DZ501" s="102"/>
      <c r="EA501" s="102"/>
      <c r="EB501" s="102"/>
      <c r="EC501" s="102"/>
      <c r="ED501" s="102"/>
      <c r="EE501" s="102"/>
      <c r="EF501" s="102"/>
      <c r="EG501" s="102"/>
      <c r="EH501" s="102"/>
      <c r="EI501" s="102"/>
      <c r="EJ501" s="102"/>
      <c r="EK501" s="102"/>
      <c r="EL501" s="102"/>
      <c r="EM501" s="102"/>
      <c r="EN501" s="102"/>
      <c r="EO501" s="102"/>
      <c r="EP501" s="102"/>
      <c r="EQ501" s="102"/>
      <c r="ER501" s="102"/>
      <c r="ES501" s="102"/>
      <c r="ET501" s="102"/>
      <c r="EU501" s="102"/>
      <c r="EV501" s="102"/>
      <c r="EW501" s="102"/>
      <c r="EX501" s="102"/>
      <c r="EY501" s="102"/>
      <c r="EZ501" s="102"/>
      <c r="FA501" s="102"/>
      <c r="FB501" s="102"/>
      <c r="FC501" s="102"/>
      <c r="FD501" s="102"/>
      <c r="FE501" s="102"/>
      <c r="FF501" s="102"/>
      <c r="FG501" s="102"/>
      <c r="FH501" s="102"/>
      <c r="FI501" s="102"/>
      <c r="FJ501" s="102"/>
      <c r="FK501" s="102"/>
      <c r="FL501" s="102"/>
      <c r="FM501" s="102"/>
      <c r="FN501" s="102"/>
      <c r="FO501" s="102"/>
      <c r="FP501" s="102"/>
      <c r="FQ501" s="102"/>
      <c r="FR501" s="102"/>
      <c r="FS501" s="102"/>
      <c r="FT501" s="102"/>
      <c r="FU501" s="102"/>
      <c r="FV501" s="102"/>
      <c r="FW501" s="102"/>
      <c r="FX501" s="102"/>
      <c r="FY501" s="102"/>
      <c r="FZ501" s="102"/>
      <c r="GA501" s="102"/>
      <c r="GB501" s="102"/>
      <c r="GC501" s="102"/>
      <c r="GD501" s="102"/>
      <c r="GE501" s="102"/>
      <c r="GF501" s="102"/>
      <c r="GG501" s="102"/>
      <c r="GH501" s="102"/>
      <c r="GI501" s="102"/>
      <c r="GJ501" s="102"/>
      <c r="GK501" s="102"/>
      <c r="GL501" s="102"/>
      <c r="GM501" s="102"/>
      <c r="GN501" s="102"/>
      <c r="GO501" s="102"/>
      <c r="GP501" s="102"/>
      <c r="GQ501" s="102"/>
      <c r="GR501" s="102"/>
      <c r="GS501" s="102"/>
      <c r="GT501" s="102"/>
      <c r="GU501" s="102"/>
      <c r="GV501" s="102"/>
      <c r="GW501" s="102"/>
      <c r="GX501" s="102"/>
      <c r="GY501" s="102"/>
      <c r="GZ501" s="102"/>
    </row>
    <row r="502" spans="1:208" ht="12.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102"/>
      <c r="AQ502" s="102"/>
      <c r="AR502" s="102"/>
      <c r="AS502" s="102"/>
      <c r="AT502" s="102"/>
      <c r="AU502" s="102"/>
      <c r="AV502" s="102"/>
      <c r="AW502" s="102"/>
      <c r="AX502" s="102"/>
      <c r="AY502" s="102"/>
      <c r="AZ502" s="102"/>
      <c r="BA502" s="102"/>
      <c r="BB502" s="102"/>
      <c r="BC502" s="102"/>
      <c r="BD502" s="102"/>
      <c r="BE502" s="102"/>
      <c r="BF502" s="102"/>
      <c r="BG502" s="102"/>
      <c r="BH502" s="102"/>
      <c r="BI502" s="102"/>
      <c r="BJ502" s="102"/>
      <c r="BK502" s="102"/>
      <c r="BL502" s="102"/>
      <c r="BM502" s="102"/>
      <c r="BN502" s="102"/>
      <c r="BO502" s="102"/>
      <c r="BP502" s="102"/>
      <c r="BQ502" s="102"/>
      <c r="BR502" s="102"/>
      <c r="BS502" s="102"/>
      <c r="BT502" s="102"/>
      <c r="BU502" s="102"/>
      <c r="BV502" s="102"/>
      <c r="BW502" s="102"/>
      <c r="BX502" s="102"/>
      <c r="BY502" s="102"/>
      <c r="BZ502" s="102"/>
      <c r="CA502" s="102"/>
      <c r="CB502" s="102"/>
      <c r="CC502" s="102"/>
      <c r="CD502" s="102"/>
      <c r="CE502" s="102"/>
      <c r="CF502" s="102"/>
      <c r="CG502" s="102"/>
      <c r="CH502" s="102"/>
      <c r="CI502" s="102"/>
      <c r="CJ502" s="102"/>
      <c r="CK502" s="102"/>
      <c r="CL502" s="102"/>
      <c r="CM502" s="102"/>
      <c r="CN502" s="102"/>
      <c r="CO502" s="102"/>
      <c r="CP502" s="102"/>
      <c r="CQ502" s="102"/>
      <c r="CR502" s="102"/>
      <c r="CS502" s="102"/>
      <c r="CT502" s="102"/>
      <c r="CU502" s="102"/>
      <c r="CV502" s="102"/>
      <c r="CW502" s="102"/>
      <c r="CX502" s="102"/>
      <c r="CY502" s="102"/>
      <c r="CZ502" s="102"/>
      <c r="DA502" s="102"/>
      <c r="DB502" s="102"/>
      <c r="DC502" s="102"/>
      <c r="DD502" s="102"/>
      <c r="DE502" s="102"/>
      <c r="DF502" s="102"/>
      <c r="DG502" s="102"/>
      <c r="DH502" s="102"/>
      <c r="DI502" s="102"/>
      <c r="DJ502" s="102"/>
      <c r="DK502" s="102"/>
      <c r="DL502" s="102"/>
      <c r="DM502" s="102"/>
      <c r="DN502" s="102"/>
      <c r="DO502" s="102"/>
      <c r="DP502" s="102"/>
      <c r="DQ502" s="102"/>
      <c r="DR502" s="102"/>
      <c r="DS502" s="102"/>
      <c r="DT502" s="102"/>
      <c r="DU502" s="102"/>
      <c r="DV502" s="102"/>
      <c r="DW502" s="102"/>
      <c r="DX502" s="102"/>
      <c r="DY502" s="102"/>
      <c r="DZ502" s="102"/>
      <c r="EA502" s="102"/>
      <c r="EB502" s="102"/>
      <c r="EC502" s="102"/>
      <c r="ED502" s="102"/>
      <c r="EE502" s="102"/>
      <c r="EF502" s="102"/>
      <c r="EG502" s="102"/>
      <c r="EH502" s="102"/>
      <c r="EI502" s="102"/>
      <c r="EJ502" s="102"/>
      <c r="EK502" s="102"/>
      <c r="EL502" s="102"/>
      <c r="EM502" s="102"/>
      <c r="EN502" s="102"/>
      <c r="EO502" s="102"/>
      <c r="EP502" s="102"/>
      <c r="EQ502" s="102"/>
      <c r="ER502" s="102"/>
      <c r="ES502" s="102"/>
      <c r="ET502" s="102"/>
      <c r="EU502" s="102"/>
      <c r="EV502" s="102"/>
      <c r="EW502" s="102"/>
      <c r="EX502" s="102"/>
      <c r="EY502" s="102"/>
      <c r="EZ502" s="102"/>
      <c r="FA502" s="102"/>
      <c r="FB502" s="102"/>
      <c r="FC502" s="102"/>
      <c r="FD502" s="102"/>
      <c r="FE502" s="102"/>
      <c r="FF502" s="102"/>
      <c r="FG502" s="102"/>
      <c r="FH502" s="102"/>
      <c r="FI502" s="102"/>
      <c r="FJ502" s="102"/>
      <c r="FK502" s="102"/>
      <c r="FL502" s="102"/>
      <c r="FM502" s="102"/>
      <c r="FN502" s="102"/>
      <c r="FO502" s="102"/>
      <c r="FP502" s="102"/>
      <c r="FQ502" s="102"/>
      <c r="FR502" s="102"/>
      <c r="FS502" s="102"/>
      <c r="FT502" s="102"/>
      <c r="FU502" s="102"/>
      <c r="FV502" s="102"/>
      <c r="FW502" s="102"/>
      <c r="FX502" s="102"/>
      <c r="FY502" s="102"/>
      <c r="FZ502" s="102"/>
      <c r="GA502" s="102"/>
      <c r="GB502" s="102"/>
      <c r="GC502" s="102"/>
      <c r="GD502" s="102"/>
      <c r="GE502" s="102"/>
      <c r="GF502" s="102"/>
      <c r="GG502" s="102"/>
      <c r="GH502" s="102"/>
      <c r="GI502" s="102"/>
      <c r="GJ502" s="102"/>
      <c r="GK502" s="102"/>
      <c r="GL502" s="102"/>
      <c r="GM502" s="102"/>
      <c r="GN502" s="102"/>
      <c r="GO502" s="102"/>
      <c r="GP502" s="102"/>
      <c r="GQ502" s="102"/>
      <c r="GR502" s="102"/>
      <c r="GS502" s="102"/>
      <c r="GT502" s="102"/>
      <c r="GU502" s="102"/>
      <c r="GV502" s="102"/>
      <c r="GW502" s="102"/>
      <c r="GX502" s="102"/>
      <c r="GY502" s="102"/>
      <c r="GZ502" s="102"/>
    </row>
    <row r="503" spans="1:208" ht="12.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c r="AJ503" s="102"/>
      <c r="AK503" s="102"/>
      <c r="AL503" s="102"/>
      <c r="AM503" s="102"/>
      <c r="AN503" s="102"/>
      <c r="AO503" s="102"/>
      <c r="AP503" s="102"/>
      <c r="AQ503" s="102"/>
      <c r="AR503" s="102"/>
      <c r="AS503" s="102"/>
      <c r="AT503" s="102"/>
      <c r="AU503" s="102"/>
      <c r="AV503" s="102"/>
      <c r="AW503" s="102"/>
      <c r="AX503" s="102"/>
      <c r="AY503" s="102"/>
      <c r="AZ503" s="102"/>
      <c r="BA503" s="102"/>
      <c r="BB503" s="102"/>
      <c r="BC503" s="102"/>
      <c r="BD503" s="102"/>
      <c r="BE503" s="102"/>
      <c r="BF503" s="102"/>
      <c r="BG503" s="102"/>
      <c r="BH503" s="102"/>
      <c r="BI503" s="102"/>
      <c r="BJ503" s="102"/>
      <c r="BK503" s="102"/>
      <c r="BL503" s="102"/>
      <c r="BM503" s="102"/>
      <c r="BN503" s="102"/>
      <c r="BO503" s="102"/>
      <c r="BP503" s="102"/>
      <c r="BQ503" s="102"/>
      <c r="BR503" s="102"/>
      <c r="BS503" s="102"/>
      <c r="BT503" s="102"/>
      <c r="BU503" s="102"/>
      <c r="BV503" s="102"/>
      <c r="BW503" s="102"/>
      <c r="BX503" s="102"/>
      <c r="BY503" s="102"/>
      <c r="BZ503" s="102"/>
      <c r="CA503" s="102"/>
      <c r="CB503" s="102"/>
      <c r="CC503" s="102"/>
      <c r="CD503" s="102"/>
      <c r="CE503" s="102"/>
      <c r="CF503" s="102"/>
      <c r="CG503" s="102"/>
      <c r="CH503" s="102"/>
      <c r="CI503" s="102"/>
      <c r="CJ503" s="102"/>
      <c r="CK503" s="102"/>
      <c r="CL503" s="102"/>
      <c r="CM503" s="102"/>
      <c r="CN503" s="102"/>
      <c r="CO503" s="102"/>
      <c r="CP503" s="102"/>
      <c r="CQ503" s="102"/>
      <c r="CR503" s="102"/>
      <c r="CS503" s="102"/>
      <c r="CT503" s="102"/>
      <c r="CU503" s="102"/>
      <c r="CV503" s="102"/>
      <c r="CW503" s="102"/>
      <c r="CX503" s="102"/>
      <c r="CY503" s="102"/>
      <c r="CZ503" s="102"/>
      <c r="DA503" s="102"/>
      <c r="DB503" s="102"/>
      <c r="DC503" s="102"/>
      <c r="DD503" s="102"/>
      <c r="DE503" s="102"/>
      <c r="DF503" s="102"/>
      <c r="DG503" s="102"/>
      <c r="DH503" s="102"/>
      <c r="DI503" s="102"/>
      <c r="DJ503" s="102"/>
      <c r="DK503" s="102"/>
      <c r="DL503" s="102"/>
      <c r="DM503" s="102"/>
      <c r="DN503" s="102"/>
      <c r="DO503" s="102"/>
      <c r="DP503" s="102"/>
      <c r="DQ503" s="102"/>
      <c r="DR503" s="102"/>
      <c r="DS503" s="102"/>
      <c r="DT503" s="102"/>
      <c r="DU503" s="102"/>
      <c r="DV503" s="102"/>
      <c r="DW503" s="102"/>
      <c r="DX503" s="102"/>
      <c r="DY503" s="102"/>
      <c r="DZ503" s="102"/>
      <c r="EA503" s="102"/>
      <c r="EB503" s="102"/>
      <c r="EC503" s="102"/>
      <c r="ED503" s="102"/>
      <c r="EE503" s="102"/>
      <c r="EF503" s="102"/>
      <c r="EG503" s="102"/>
      <c r="EH503" s="102"/>
      <c r="EI503" s="102"/>
      <c r="EJ503" s="102"/>
      <c r="EK503" s="102"/>
      <c r="EL503" s="102"/>
      <c r="EM503" s="102"/>
      <c r="EN503" s="102"/>
      <c r="EO503" s="102"/>
      <c r="EP503" s="102"/>
      <c r="EQ503" s="102"/>
      <c r="ER503" s="102"/>
      <c r="ES503" s="102"/>
      <c r="ET503" s="102"/>
      <c r="EU503" s="102"/>
      <c r="EV503" s="102"/>
      <c r="EW503" s="102"/>
      <c r="EX503" s="102"/>
      <c r="EY503" s="102"/>
      <c r="EZ503" s="102"/>
      <c r="FA503" s="102"/>
      <c r="FB503" s="102"/>
      <c r="FC503" s="102"/>
      <c r="FD503" s="102"/>
      <c r="FE503" s="102"/>
      <c r="FF503" s="102"/>
      <c r="FG503" s="102"/>
      <c r="FH503" s="102"/>
      <c r="FI503" s="102"/>
      <c r="FJ503" s="102"/>
      <c r="FK503" s="102"/>
      <c r="FL503" s="102"/>
      <c r="FM503" s="102"/>
      <c r="FN503" s="102"/>
      <c r="FO503" s="102"/>
      <c r="FP503" s="102"/>
      <c r="FQ503" s="102"/>
      <c r="FR503" s="102"/>
      <c r="FS503" s="102"/>
      <c r="FT503" s="102"/>
      <c r="FU503" s="102"/>
      <c r="FV503" s="102"/>
      <c r="FW503" s="102"/>
      <c r="FX503" s="102"/>
      <c r="FY503" s="102"/>
      <c r="FZ503" s="102"/>
      <c r="GA503" s="102"/>
      <c r="GB503" s="102"/>
      <c r="GC503" s="102"/>
      <c r="GD503" s="102"/>
      <c r="GE503" s="102"/>
      <c r="GF503" s="102"/>
      <c r="GG503" s="102"/>
      <c r="GH503" s="102"/>
      <c r="GI503" s="102"/>
      <c r="GJ503" s="102"/>
      <c r="GK503" s="102"/>
      <c r="GL503" s="102"/>
      <c r="GM503" s="102"/>
      <c r="GN503" s="102"/>
      <c r="GO503" s="102"/>
      <c r="GP503" s="102"/>
      <c r="GQ503" s="102"/>
      <c r="GR503" s="102"/>
      <c r="GS503" s="102"/>
      <c r="GT503" s="102"/>
      <c r="GU503" s="102"/>
      <c r="GV503" s="102"/>
      <c r="GW503" s="102"/>
      <c r="GX503" s="102"/>
      <c r="GY503" s="102"/>
      <c r="GZ503" s="102"/>
    </row>
    <row r="504" spans="1:208" ht="12.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c r="AG504" s="102"/>
      <c r="AH504" s="102"/>
      <c r="AI504" s="102"/>
      <c r="AJ504" s="102"/>
      <c r="AK504" s="102"/>
      <c r="AL504" s="102"/>
      <c r="AM504" s="102"/>
      <c r="AN504" s="102"/>
      <c r="AO504" s="102"/>
      <c r="AP504" s="102"/>
      <c r="AQ504" s="102"/>
      <c r="AR504" s="102"/>
      <c r="AS504" s="102"/>
      <c r="AT504" s="102"/>
      <c r="AU504" s="102"/>
      <c r="AV504" s="102"/>
      <c r="AW504" s="102"/>
      <c r="AX504" s="102"/>
      <c r="AY504" s="102"/>
      <c r="AZ504" s="102"/>
      <c r="BA504" s="102"/>
      <c r="BB504" s="102"/>
      <c r="BC504" s="102"/>
      <c r="BD504" s="102"/>
      <c r="BE504" s="102"/>
      <c r="BF504" s="102"/>
      <c r="BG504" s="102"/>
      <c r="BH504" s="102"/>
      <c r="BI504" s="102"/>
      <c r="BJ504" s="102"/>
      <c r="BK504" s="102"/>
      <c r="BL504" s="102"/>
      <c r="BM504" s="102"/>
      <c r="BN504" s="102"/>
      <c r="BO504" s="102"/>
      <c r="BP504" s="102"/>
      <c r="BQ504" s="102"/>
      <c r="BR504" s="102"/>
      <c r="BS504" s="102"/>
      <c r="BT504" s="102"/>
      <c r="BU504" s="102"/>
      <c r="BV504" s="102"/>
      <c r="BW504" s="102"/>
      <c r="BX504" s="102"/>
      <c r="BY504" s="102"/>
      <c r="BZ504" s="102"/>
      <c r="CA504" s="102"/>
      <c r="CB504" s="102"/>
      <c r="CC504" s="102"/>
      <c r="CD504" s="102"/>
      <c r="CE504" s="102"/>
      <c r="CF504" s="102"/>
      <c r="CG504" s="102"/>
      <c r="CH504" s="102"/>
      <c r="CI504" s="102"/>
      <c r="CJ504" s="102"/>
      <c r="CK504" s="102"/>
      <c r="CL504" s="102"/>
      <c r="CM504" s="102"/>
      <c r="CN504" s="102"/>
      <c r="CO504" s="102"/>
      <c r="CP504" s="102"/>
      <c r="CQ504" s="102"/>
      <c r="CR504" s="102"/>
      <c r="CS504" s="102"/>
      <c r="CT504" s="102"/>
      <c r="CU504" s="102"/>
      <c r="CV504" s="102"/>
      <c r="CW504" s="102"/>
      <c r="CX504" s="102"/>
      <c r="CY504" s="102"/>
      <c r="CZ504" s="102"/>
      <c r="DA504" s="102"/>
      <c r="DB504" s="102"/>
      <c r="DC504" s="102"/>
      <c r="DD504" s="102"/>
      <c r="DE504" s="102"/>
      <c r="DF504" s="102"/>
      <c r="DG504" s="102"/>
      <c r="DH504" s="102"/>
      <c r="DI504" s="102"/>
      <c r="DJ504" s="102"/>
      <c r="DK504" s="102"/>
      <c r="DL504" s="102"/>
      <c r="DM504" s="102"/>
      <c r="DN504" s="102"/>
      <c r="DO504" s="102"/>
      <c r="DP504" s="102"/>
      <c r="DQ504" s="102"/>
      <c r="DR504" s="102"/>
      <c r="DS504" s="102"/>
      <c r="DT504" s="102"/>
      <c r="DU504" s="102"/>
      <c r="DV504" s="102"/>
      <c r="DW504" s="102"/>
      <c r="DX504" s="102"/>
      <c r="DY504" s="102"/>
      <c r="DZ504" s="102"/>
      <c r="EA504" s="102"/>
      <c r="EB504" s="102"/>
      <c r="EC504" s="102"/>
      <c r="ED504" s="102"/>
      <c r="EE504" s="102"/>
      <c r="EF504" s="102"/>
      <c r="EG504" s="102"/>
      <c r="EH504" s="102"/>
      <c r="EI504" s="102"/>
      <c r="EJ504" s="102"/>
      <c r="EK504" s="102"/>
      <c r="EL504" s="102"/>
      <c r="EM504" s="102"/>
      <c r="EN504" s="102"/>
      <c r="EO504" s="102"/>
      <c r="EP504" s="102"/>
      <c r="EQ504" s="102"/>
      <c r="ER504" s="102"/>
      <c r="ES504" s="102"/>
      <c r="ET504" s="102"/>
      <c r="EU504" s="102"/>
      <c r="EV504" s="102"/>
      <c r="EW504" s="102"/>
      <c r="EX504" s="102"/>
      <c r="EY504" s="102"/>
      <c r="EZ504" s="102"/>
      <c r="FA504" s="102"/>
      <c r="FB504" s="102"/>
      <c r="FC504" s="102"/>
      <c r="FD504" s="102"/>
      <c r="FE504" s="102"/>
      <c r="FF504" s="102"/>
      <c r="FG504" s="102"/>
      <c r="FH504" s="102"/>
      <c r="FI504" s="102"/>
      <c r="FJ504" s="102"/>
      <c r="FK504" s="102"/>
      <c r="FL504" s="102"/>
      <c r="FM504" s="102"/>
      <c r="FN504" s="102"/>
      <c r="FO504" s="102"/>
      <c r="FP504" s="102"/>
      <c r="FQ504" s="102"/>
      <c r="FR504" s="102"/>
      <c r="FS504" s="102"/>
      <c r="FT504" s="102"/>
      <c r="FU504" s="102"/>
      <c r="FV504" s="102"/>
      <c r="FW504" s="102"/>
      <c r="FX504" s="102"/>
      <c r="FY504" s="102"/>
      <c r="FZ504" s="102"/>
      <c r="GA504" s="102"/>
      <c r="GB504" s="102"/>
      <c r="GC504" s="102"/>
      <c r="GD504" s="102"/>
      <c r="GE504" s="102"/>
      <c r="GF504" s="102"/>
      <c r="GG504" s="102"/>
      <c r="GH504" s="102"/>
      <c r="GI504" s="102"/>
      <c r="GJ504" s="102"/>
      <c r="GK504" s="102"/>
      <c r="GL504" s="102"/>
      <c r="GM504" s="102"/>
      <c r="GN504" s="102"/>
      <c r="GO504" s="102"/>
      <c r="GP504" s="102"/>
      <c r="GQ504" s="102"/>
      <c r="GR504" s="102"/>
      <c r="GS504" s="102"/>
      <c r="GT504" s="102"/>
      <c r="GU504" s="102"/>
      <c r="GV504" s="102"/>
      <c r="GW504" s="102"/>
      <c r="GX504" s="102"/>
      <c r="GY504" s="102"/>
      <c r="GZ504" s="102"/>
    </row>
    <row r="505" spans="1:208" ht="12.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c r="AG505" s="102"/>
      <c r="AH505" s="102"/>
      <c r="AI505" s="102"/>
      <c r="AJ505" s="102"/>
      <c r="AK505" s="102"/>
      <c r="AL505" s="102"/>
      <c r="AM505" s="102"/>
      <c r="AN505" s="102"/>
      <c r="AO505" s="102"/>
      <c r="AP505" s="102"/>
      <c r="AQ505" s="102"/>
      <c r="AR505" s="102"/>
      <c r="AS505" s="102"/>
      <c r="AT505" s="102"/>
      <c r="AU505" s="102"/>
      <c r="AV505" s="102"/>
      <c r="AW505" s="102"/>
      <c r="AX505" s="102"/>
      <c r="AY505" s="102"/>
      <c r="AZ505" s="102"/>
      <c r="BA505" s="102"/>
      <c r="BB505" s="102"/>
      <c r="BC505" s="102"/>
      <c r="BD505" s="102"/>
      <c r="BE505" s="102"/>
      <c r="BF505" s="102"/>
      <c r="BG505" s="102"/>
      <c r="BH505" s="102"/>
      <c r="BI505" s="102"/>
      <c r="BJ505" s="102"/>
      <c r="BK505" s="102"/>
      <c r="BL505" s="102"/>
      <c r="BM505" s="102"/>
      <c r="BN505" s="102"/>
      <c r="BO505" s="102"/>
      <c r="BP505" s="102"/>
      <c r="BQ505" s="102"/>
      <c r="BR505" s="102"/>
      <c r="BS505" s="102"/>
      <c r="BT505" s="102"/>
      <c r="BU505" s="102"/>
      <c r="BV505" s="102"/>
      <c r="BW505" s="102"/>
      <c r="BX505" s="102"/>
      <c r="BY505" s="102"/>
      <c r="BZ505" s="102"/>
      <c r="CA505" s="102"/>
      <c r="CB505" s="102"/>
      <c r="CC505" s="102"/>
      <c r="CD505" s="102"/>
      <c r="CE505" s="102"/>
      <c r="CF505" s="102"/>
      <c r="CG505" s="102"/>
      <c r="CH505" s="102"/>
      <c r="CI505" s="102"/>
      <c r="CJ505" s="102"/>
      <c r="CK505" s="102"/>
      <c r="CL505" s="102"/>
      <c r="CM505" s="102"/>
      <c r="CN505" s="102"/>
      <c r="CO505" s="102"/>
      <c r="CP505" s="102"/>
      <c r="CQ505" s="102"/>
      <c r="CR505" s="102"/>
      <c r="CS505" s="102"/>
      <c r="CT505" s="102"/>
      <c r="CU505" s="102"/>
      <c r="CV505" s="102"/>
      <c r="CW505" s="102"/>
      <c r="CX505" s="102"/>
      <c r="CY505" s="102"/>
      <c r="CZ505" s="102"/>
      <c r="DA505" s="102"/>
      <c r="DB505" s="102"/>
      <c r="DC505" s="102"/>
      <c r="DD505" s="102"/>
      <c r="DE505" s="102"/>
      <c r="DF505" s="102"/>
      <c r="DG505" s="102"/>
      <c r="DH505" s="102"/>
      <c r="DI505" s="102"/>
      <c r="DJ505" s="102"/>
      <c r="DK505" s="102"/>
      <c r="DL505" s="102"/>
      <c r="DM505" s="102"/>
      <c r="DN505" s="102"/>
      <c r="DO505" s="102"/>
      <c r="DP505" s="102"/>
      <c r="DQ505" s="102"/>
      <c r="DR505" s="102"/>
      <c r="DS505" s="102"/>
      <c r="DT505" s="102"/>
      <c r="DU505" s="102"/>
      <c r="DV505" s="102"/>
      <c r="DW505" s="102"/>
      <c r="DX505" s="102"/>
      <c r="DY505" s="102"/>
      <c r="DZ505" s="102"/>
      <c r="EA505" s="102"/>
      <c r="EB505" s="102"/>
      <c r="EC505" s="102"/>
      <c r="ED505" s="102"/>
      <c r="EE505" s="102"/>
      <c r="EF505" s="102"/>
      <c r="EG505" s="102"/>
      <c r="EH505" s="102"/>
      <c r="EI505" s="102"/>
      <c r="EJ505" s="102"/>
      <c r="EK505" s="102"/>
      <c r="EL505" s="102"/>
      <c r="EM505" s="102"/>
      <c r="EN505" s="102"/>
      <c r="EO505" s="102"/>
      <c r="EP505" s="102"/>
      <c r="EQ505" s="102"/>
      <c r="ER505" s="102"/>
      <c r="ES505" s="102"/>
      <c r="ET505" s="102"/>
      <c r="EU505" s="102"/>
      <c r="EV505" s="102"/>
      <c r="EW505" s="102"/>
      <c r="EX505" s="102"/>
      <c r="EY505" s="102"/>
      <c r="EZ505" s="102"/>
      <c r="FA505" s="102"/>
      <c r="FB505" s="102"/>
      <c r="FC505" s="102"/>
      <c r="FD505" s="102"/>
      <c r="FE505" s="102"/>
      <c r="FF505" s="102"/>
      <c r="FG505" s="102"/>
      <c r="FH505" s="102"/>
      <c r="FI505" s="102"/>
      <c r="FJ505" s="102"/>
      <c r="FK505" s="102"/>
      <c r="FL505" s="102"/>
      <c r="FM505" s="102"/>
      <c r="FN505" s="102"/>
      <c r="FO505" s="102"/>
      <c r="FP505" s="102"/>
      <c r="FQ505" s="102"/>
      <c r="FR505" s="102"/>
      <c r="FS505" s="102"/>
      <c r="FT505" s="102"/>
      <c r="FU505" s="102"/>
      <c r="FV505" s="102"/>
      <c r="FW505" s="102"/>
      <c r="FX505" s="102"/>
      <c r="FY505" s="102"/>
      <c r="FZ505" s="102"/>
      <c r="GA505" s="102"/>
      <c r="GB505" s="102"/>
      <c r="GC505" s="102"/>
      <c r="GD505" s="102"/>
      <c r="GE505" s="102"/>
      <c r="GF505" s="102"/>
      <c r="GG505" s="102"/>
      <c r="GH505" s="102"/>
      <c r="GI505" s="102"/>
      <c r="GJ505" s="102"/>
      <c r="GK505" s="102"/>
      <c r="GL505" s="102"/>
      <c r="GM505" s="102"/>
      <c r="GN505" s="102"/>
      <c r="GO505" s="102"/>
      <c r="GP505" s="102"/>
      <c r="GQ505" s="102"/>
      <c r="GR505" s="102"/>
      <c r="GS505" s="102"/>
      <c r="GT505" s="102"/>
      <c r="GU505" s="102"/>
      <c r="GV505" s="102"/>
      <c r="GW505" s="102"/>
      <c r="GX505" s="102"/>
      <c r="GY505" s="102"/>
      <c r="GZ505" s="102"/>
    </row>
    <row r="506" spans="1:208" ht="12.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2"/>
      <c r="AS506" s="102"/>
      <c r="AT506" s="102"/>
      <c r="AU506" s="102"/>
      <c r="AV506" s="102"/>
      <c r="AW506" s="102"/>
      <c r="AX506" s="102"/>
      <c r="AY506" s="102"/>
      <c r="AZ506" s="102"/>
      <c r="BA506" s="102"/>
      <c r="BB506" s="102"/>
      <c r="BC506" s="102"/>
      <c r="BD506" s="102"/>
      <c r="BE506" s="102"/>
      <c r="BF506" s="102"/>
      <c r="BG506" s="102"/>
      <c r="BH506" s="102"/>
      <c r="BI506" s="102"/>
      <c r="BJ506" s="102"/>
      <c r="BK506" s="102"/>
      <c r="BL506" s="102"/>
      <c r="BM506" s="102"/>
      <c r="BN506" s="102"/>
      <c r="BO506" s="102"/>
      <c r="BP506" s="102"/>
      <c r="BQ506" s="102"/>
      <c r="BR506" s="102"/>
      <c r="BS506" s="102"/>
      <c r="BT506" s="102"/>
      <c r="BU506" s="102"/>
      <c r="BV506" s="102"/>
      <c r="BW506" s="102"/>
      <c r="BX506" s="102"/>
      <c r="BY506" s="102"/>
      <c r="BZ506" s="102"/>
      <c r="CA506" s="102"/>
      <c r="CB506" s="102"/>
      <c r="CC506" s="102"/>
      <c r="CD506" s="102"/>
      <c r="CE506" s="102"/>
      <c r="CF506" s="102"/>
      <c r="CG506" s="102"/>
      <c r="CH506" s="102"/>
      <c r="CI506" s="102"/>
      <c r="CJ506" s="102"/>
      <c r="CK506" s="102"/>
      <c r="CL506" s="102"/>
      <c r="CM506" s="102"/>
      <c r="CN506" s="102"/>
      <c r="CO506" s="102"/>
      <c r="CP506" s="102"/>
      <c r="CQ506" s="102"/>
      <c r="CR506" s="102"/>
      <c r="CS506" s="102"/>
      <c r="CT506" s="102"/>
      <c r="CU506" s="102"/>
      <c r="CV506" s="102"/>
      <c r="CW506" s="102"/>
      <c r="CX506" s="102"/>
      <c r="CY506" s="102"/>
      <c r="CZ506" s="102"/>
      <c r="DA506" s="102"/>
      <c r="DB506" s="102"/>
      <c r="DC506" s="102"/>
      <c r="DD506" s="102"/>
      <c r="DE506" s="102"/>
      <c r="DF506" s="102"/>
      <c r="DG506" s="102"/>
      <c r="DH506" s="102"/>
      <c r="DI506" s="102"/>
      <c r="DJ506" s="102"/>
      <c r="DK506" s="102"/>
      <c r="DL506" s="102"/>
      <c r="DM506" s="102"/>
      <c r="DN506" s="102"/>
      <c r="DO506" s="102"/>
      <c r="DP506" s="102"/>
      <c r="DQ506" s="102"/>
      <c r="DR506" s="102"/>
      <c r="DS506" s="102"/>
      <c r="DT506" s="102"/>
      <c r="DU506" s="102"/>
      <c r="DV506" s="102"/>
      <c r="DW506" s="102"/>
      <c r="DX506" s="102"/>
      <c r="DY506" s="102"/>
      <c r="DZ506" s="102"/>
      <c r="EA506" s="102"/>
      <c r="EB506" s="102"/>
      <c r="EC506" s="102"/>
      <c r="ED506" s="102"/>
      <c r="EE506" s="102"/>
      <c r="EF506" s="102"/>
      <c r="EG506" s="102"/>
      <c r="EH506" s="102"/>
      <c r="EI506" s="102"/>
      <c r="EJ506" s="102"/>
      <c r="EK506" s="102"/>
      <c r="EL506" s="102"/>
      <c r="EM506" s="102"/>
      <c r="EN506" s="102"/>
      <c r="EO506" s="102"/>
      <c r="EP506" s="102"/>
      <c r="EQ506" s="102"/>
      <c r="ER506" s="102"/>
      <c r="ES506" s="102"/>
      <c r="ET506" s="102"/>
      <c r="EU506" s="102"/>
      <c r="EV506" s="102"/>
      <c r="EW506" s="102"/>
      <c r="EX506" s="102"/>
      <c r="EY506" s="102"/>
      <c r="EZ506" s="102"/>
      <c r="FA506" s="102"/>
      <c r="FB506" s="102"/>
      <c r="FC506" s="102"/>
      <c r="FD506" s="102"/>
      <c r="FE506" s="102"/>
      <c r="FF506" s="102"/>
      <c r="FG506" s="102"/>
      <c r="FH506" s="102"/>
      <c r="FI506" s="102"/>
      <c r="FJ506" s="102"/>
      <c r="FK506" s="102"/>
      <c r="FL506" s="102"/>
      <c r="FM506" s="102"/>
      <c r="FN506" s="102"/>
      <c r="FO506" s="102"/>
      <c r="FP506" s="102"/>
      <c r="FQ506" s="102"/>
      <c r="FR506" s="102"/>
      <c r="FS506" s="102"/>
      <c r="FT506" s="102"/>
      <c r="FU506" s="102"/>
      <c r="FV506" s="102"/>
      <c r="FW506" s="102"/>
      <c r="FX506" s="102"/>
      <c r="FY506" s="102"/>
      <c r="FZ506" s="102"/>
      <c r="GA506" s="102"/>
      <c r="GB506" s="102"/>
      <c r="GC506" s="102"/>
      <c r="GD506" s="102"/>
      <c r="GE506" s="102"/>
      <c r="GF506" s="102"/>
      <c r="GG506" s="102"/>
      <c r="GH506" s="102"/>
      <c r="GI506" s="102"/>
      <c r="GJ506" s="102"/>
      <c r="GK506" s="102"/>
      <c r="GL506" s="102"/>
      <c r="GM506" s="102"/>
      <c r="GN506" s="102"/>
      <c r="GO506" s="102"/>
      <c r="GP506" s="102"/>
      <c r="GQ506" s="102"/>
      <c r="GR506" s="102"/>
      <c r="GS506" s="102"/>
      <c r="GT506" s="102"/>
      <c r="GU506" s="102"/>
      <c r="GV506" s="102"/>
      <c r="GW506" s="102"/>
      <c r="GX506" s="102"/>
      <c r="GY506" s="102"/>
      <c r="GZ506" s="102"/>
    </row>
    <row r="507" spans="1:208" ht="12.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c r="AB507" s="102"/>
      <c r="AC507" s="102"/>
      <c r="AD507" s="102"/>
      <c r="AE507" s="102"/>
      <c r="AF507" s="102"/>
      <c r="AG507" s="102"/>
      <c r="AH507" s="102"/>
      <c r="AI507" s="102"/>
      <c r="AJ507" s="102"/>
      <c r="AK507" s="102"/>
      <c r="AL507" s="102"/>
      <c r="AM507" s="102"/>
      <c r="AN507" s="102"/>
      <c r="AO507" s="102"/>
      <c r="AP507" s="102"/>
      <c r="AQ507" s="102"/>
      <c r="AR507" s="102"/>
      <c r="AS507" s="102"/>
      <c r="AT507" s="102"/>
      <c r="AU507" s="102"/>
      <c r="AV507" s="102"/>
      <c r="AW507" s="102"/>
      <c r="AX507" s="102"/>
      <c r="AY507" s="102"/>
      <c r="AZ507" s="102"/>
      <c r="BA507" s="102"/>
      <c r="BB507" s="102"/>
      <c r="BC507" s="102"/>
      <c r="BD507" s="102"/>
      <c r="BE507" s="102"/>
      <c r="BF507" s="102"/>
      <c r="BG507" s="102"/>
      <c r="BH507" s="102"/>
      <c r="BI507" s="102"/>
      <c r="BJ507" s="102"/>
      <c r="BK507" s="102"/>
      <c r="BL507" s="102"/>
      <c r="BM507" s="102"/>
      <c r="BN507" s="102"/>
      <c r="BO507" s="102"/>
      <c r="BP507" s="102"/>
      <c r="BQ507" s="102"/>
      <c r="BR507" s="102"/>
      <c r="BS507" s="102"/>
      <c r="BT507" s="102"/>
      <c r="BU507" s="102"/>
      <c r="BV507" s="102"/>
      <c r="BW507" s="102"/>
      <c r="BX507" s="102"/>
      <c r="BY507" s="102"/>
      <c r="BZ507" s="102"/>
      <c r="CA507" s="102"/>
      <c r="CB507" s="102"/>
      <c r="CC507" s="102"/>
      <c r="CD507" s="102"/>
      <c r="CE507" s="102"/>
      <c r="CF507" s="102"/>
      <c r="CG507" s="102"/>
      <c r="CH507" s="102"/>
      <c r="CI507" s="102"/>
      <c r="CJ507" s="102"/>
      <c r="CK507" s="102"/>
      <c r="CL507" s="102"/>
      <c r="CM507" s="102"/>
      <c r="CN507" s="102"/>
      <c r="CO507" s="102"/>
      <c r="CP507" s="102"/>
      <c r="CQ507" s="102"/>
      <c r="CR507" s="102"/>
      <c r="CS507" s="102"/>
      <c r="CT507" s="102"/>
      <c r="CU507" s="102"/>
      <c r="CV507" s="102"/>
      <c r="CW507" s="102"/>
      <c r="CX507" s="102"/>
      <c r="CY507" s="102"/>
      <c r="CZ507" s="102"/>
      <c r="DA507" s="102"/>
      <c r="DB507" s="102"/>
      <c r="DC507" s="102"/>
      <c r="DD507" s="102"/>
      <c r="DE507" s="102"/>
      <c r="DF507" s="102"/>
      <c r="DG507" s="102"/>
      <c r="DH507" s="102"/>
      <c r="DI507" s="102"/>
      <c r="DJ507" s="102"/>
      <c r="DK507" s="102"/>
      <c r="DL507" s="102"/>
      <c r="DM507" s="102"/>
      <c r="DN507" s="102"/>
      <c r="DO507" s="102"/>
      <c r="DP507" s="102"/>
      <c r="DQ507" s="102"/>
      <c r="DR507" s="102"/>
      <c r="DS507" s="102"/>
      <c r="DT507" s="102"/>
      <c r="DU507" s="102"/>
      <c r="DV507" s="102"/>
      <c r="DW507" s="102"/>
      <c r="DX507" s="102"/>
      <c r="DY507" s="102"/>
      <c r="DZ507" s="102"/>
      <c r="EA507" s="102"/>
      <c r="EB507" s="102"/>
      <c r="EC507" s="102"/>
      <c r="ED507" s="102"/>
      <c r="EE507" s="102"/>
      <c r="EF507" s="102"/>
      <c r="EG507" s="102"/>
      <c r="EH507" s="102"/>
      <c r="EI507" s="102"/>
      <c r="EJ507" s="102"/>
      <c r="EK507" s="102"/>
      <c r="EL507" s="102"/>
      <c r="EM507" s="102"/>
      <c r="EN507" s="102"/>
      <c r="EO507" s="102"/>
      <c r="EP507" s="102"/>
      <c r="EQ507" s="102"/>
      <c r="ER507" s="102"/>
      <c r="ES507" s="102"/>
      <c r="ET507" s="102"/>
      <c r="EU507" s="102"/>
      <c r="EV507" s="102"/>
      <c r="EW507" s="102"/>
      <c r="EX507" s="102"/>
      <c r="EY507" s="102"/>
      <c r="EZ507" s="102"/>
      <c r="FA507" s="102"/>
      <c r="FB507" s="102"/>
      <c r="FC507" s="102"/>
      <c r="FD507" s="102"/>
      <c r="FE507" s="102"/>
      <c r="FF507" s="102"/>
      <c r="FG507" s="102"/>
      <c r="FH507" s="102"/>
      <c r="FI507" s="102"/>
      <c r="FJ507" s="102"/>
      <c r="FK507" s="102"/>
      <c r="FL507" s="102"/>
      <c r="FM507" s="102"/>
      <c r="FN507" s="102"/>
      <c r="FO507" s="102"/>
      <c r="FP507" s="102"/>
      <c r="FQ507" s="102"/>
      <c r="FR507" s="102"/>
      <c r="FS507" s="102"/>
      <c r="FT507" s="102"/>
      <c r="FU507" s="102"/>
      <c r="FV507" s="102"/>
      <c r="FW507" s="102"/>
      <c r="FX507" s="102"/>
      <c r="FY507" s="102"/>
      <c r="FZ507" s="102"/>
      <c r="GA507" s="102"/>
      <c r="GB507" s="102"/>
      <c r="GC507" s="102"/>
      <c r="GD507" s="102"/>
      <c r="GE507" s="102"/>
      <c r="GF507" s="102"/>
      <c r="GG507" s="102"/>
      <c r="GH507" s="102"/>
      <c r="GI507" s="102"/>
      <c r="GJ507" s="102"/>
      <c r="GK507" s="102"/>
      <c r="GL507" s="102"/>
      <c r="GM507" s="102"/>
      <c r="GN507" s="102"/>
      <c r="GO507" s="102"/>
      <c r="GP507" s="102"/>
      <c r="GQ507" s="102"/>
      <c r="GR507" s="102"/>
      <c r="GS507" s="102"/>
      <c r="GT507" s="102"/>
      <c r="GU507" s="102"/>
      <c r="GV507" s="102"/>
      <c r="GW507" s="102"/>
      <c r="GX507" s="102"/>
      <c r="GY507" s="102"/>
      <c r="GZ507" s="102"/>
    </row>
    <row r="508" spans="1:208" ht="12.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102"/>
      <c r="AQ508" s="102"/>
      <c r="AR508" s="102"/>
      <c r="AS508" s="102"/>
      <c r="AT508" s="102"/>
      <c r="AU508" s="102"/>
      <c r="AV508" s="102"/>
      <c r="AW508" s="102"/>
      <c r="AX508" s="102"/>
      <c r="AY508" s="102"/>
      <c r="AZ508" s="102"/>
      <c r="BA508" s="102"/>
      <c r="BB508" s="102"/>
      <c r="BC508" s="102"/>
      <c r="BD508" s="102"/>
      <c r="BE508" s="102"/>
      <c r="BF508" s="102"/>
      <c r="BG508" s="102"/>
      <c r="BH508" s="102"/>
      <c r="BI508" s="102"/>
      <c r="BJ508" s="102"/>
      <c r="BK508" s="102"/>
      <c r="BL508" s="102"/>
      <c r="BM508" s="102"/>
      <c r="BN508" s="102"/>
      <c r="BO508" s="102"/>
      <c r="BP508" s="102"/>
      <c r="BQ508" s="102"/>
      <c r="BR508" s="102"/>
      <c r="BS508" s="102"/>
      <c r="BT508" s="102"/>
      <c r="BU508" s="102"/>
      <c r="BV508" s="102"/>
      <c r="BW508" s="102"/>
      <c r="BX508" s="102"/>
      <c r="BY508" s="102"/>
      <c r="BZ508" s="102"/>
      <c r="CA508" s="102"/>
      <c r="CB508" s="102"/>
      <c r="CC508" s="102"/>
      <c r="CD508" s="102"/>
      <c r="CE508" s="102"/>
      <c r="CF508" s="102"/>
      <c r="CG508" s="102"/>
      <c r="CH508" s="102"/>
      <c r="CI508" s="102"/>
      <c r="CJ508" s="102"/>
      <c r="CK508" s="102"/>
      <c r="CL508" s="102"/>
      <c r="CM508" s="102"/>
      <c r="CN508" s="102"/>
      <c r="CO508" s="102"/>
      <c r="CP508" s="102"/>
      <c r="CQ508" s="102"/>
      <c r="CR508" s="102"/>
      <c r="CS508" s="102"/>
      <c r="CT508" s="102"/>
      <c r="CU508" s="102"/>
      <c r="CV508" s="102"/>
      <c r="CW508" s="102"/>
      <c r="CX508" s="102"/>
      <c r="CY508" s="102"/>
      <c r="CZ508" s="102"/>
      <c r="DA508" s="102"/>
      <c r="DB508" s="102"/>
      <c r="DC508" s="102"/>
      <c r="DD508" s="102"/>
      <c r="DE508" s="102"/>
      <c r="DF508" s="102"/>
      <c r="DG508" s="102"/>
      <c r="DH508" s="102"/>
      <c r="DI508" s="102"/>
      <c r="DJ508" s="102"/>
      <c r="DK508" s="102"/>
      <c r="DL508" s="102"/>
      <c r="DM508" s="102"/>
      <c r="DN508" s="102"/>
      <c r="DO508" s="102"/>
      <c r="DP508" s="102"/>
      <c r="DQ508" s="102"/>
      <c r="DR508" s="102"/>
      <c r="DS508" s="102"/>
      <c r="DT508" s="102"/>
      <c r="DU508" s="102"/>
      <c r="DV508" s="102"/>
      <c r="DW508" s="102"/>
      <c r="DX508" s="102"/>
      <c r="DY508" s="102"/>
      <c r="DZ508" s="102"/>
      <c r="EA508" s="102"/>
      <c r="EB508" s="102"/>
      <c r="EC508" s="102"/>
      <c r="ED508" s="102"/>
      <c r="EE508" s="102"/>
      <c r="EF508" s="102"/>
      <c r="EG508" s="102"/>
      <c r="EH508" s="102"/>
      <c r="EI508" s="102"/>
      <c r="EJ508" s="102"/>
      <c r="EK508" s="102"/>
      <c r="EL508" s="102"/>
      <c r="EM508" s="102"/>
      <c r="EN508" s="102"/>
      <c r="EO508" s="102"/>
      <c r="EP508" s="102"/>
      <c r="EQ508" s="102"/>
      <c r="ER508" s="102"/>
      <c r="ES508" s="102"/>
      <c r="ET508" s="102"/>
      <c r="EU508" s="102"/>
      <c r="EV508" s="102"/>
      <c r="EW508" s="102"/>
      <c r="EX508" s="102"/>
      <c r="EY508" s="102"/>
      <c r="EZ508" s="102"/>
      <c r="FA508" s="102"/>
      <c r="FB508" s="102"/>
      <c r="FC508" s="102"/>
      <c r="FD508" s="102"/>
      <c r="FE508" s="102"/>
      <c r="FF508" s="102"/>
      <c r="FG508" s="102"/>
      <c r="FH508" s="102"/>
      <c r="FI508" s="102"/>
      <c r="FJ508" s="102"/>
      <c r="FK508" s="102"/>
      <c r="FL508" s="102"/>
      <c r="FM508" s="102"/>
      <c r="FN508" s="102"/>
      <c r="FO508" s="102"/>
      <c r="FP508" s="102"/>
      <c r="FQ508" s="102"/>
      <c r="FR508" s="102"/>
      <c r="FS508" s="102"/>
      <c r="FT508" s="102"/>
      <c r="FU508" s="102"/>
      <c r="FV508" s="102"/>
      <c r="FW508" s="102"/>
      <c r="FX508" s="102"/>
      <c r="FY508" s="102"/>
      <c r="FZ508" s="102"/>
      <c r="GA508" s="102"/>
      <c r="GB508" s="102"/>
      <c r="GC508" s="102"/>
      <c r="GD508" s="102"/>
      <c r="GE508" s="102"/>
      <c r="GF508" s="102"/>
      <c r="GG508" s="102"/>
      <c r="GH508" s="102"/>
      <c r="GI508" s="102"/>
      <c r="GJ508" s="102"/>
      <c r="GK508" s="102"/>
      <c r="GL508" s="102"/>
      <c r="GM508" s="102"/>
      <c r="GN508" s="102"/>
      <c r="GO508" s="102"/>
      <c r="GP508" s="102"/>
      <c r="GQ508" s="102"/>
      <c r="GR508" s="102"/>
      <c r="GS508" s="102"/>
      <c r="GT508" s="102"/>
      <c r="GU508" s="102"/>
      <c r="GV508" s="102"/>
      <c r="GW508" s="102"/>
      <c r="GX508" s="102"/>
      <c r="GY508" s="102"/>
      <c r="GZ508" s="102"/>
    </row>
    <row r="509" spans="1:208" ht="12.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2"/>
      <c r="AS509" s="102"/>
      <c r="AT509" s="102"/>
      <c r="AU509" s="102"/>
      <c r="AV509" s="102"/>
      <c r="AW509" s="102"/>
      <c r="AX509" s="102"/>
      <c r="AY509" s="102"/>
      <c r="AZ509" s="102"/>
      <c r="BA509" s="102"/>
      <c r="BB509" s="102"/>
      <c r="BC509" s="102"/>
      <c r="BD509" s="102"/>
      <c r="BE509" s="102"/>
      <c r="BF509" s="102"/>
      <c r="BG509" s="102"/>
      <c r="BH509" s="102"/>
      <c r="BI509" s="102"/>
      <c r="BJ509" s="102"/>
      <c r="BK509" s="102"/>
      <c r="BL509" s="102"/>
      <c r="BM509" s="102"/>
      <c r="BN509" s="102"/>
      <c r="BO509" s="102"/>
      <c r="BP509" s="102"/>
      <c r="BQ509" s="102"/>
      <c r="BR509" s="102"/>
      <c r="BS509" s="102"/>
      <c r="BT509" s="102"/>
      <c r="BU509" s="102"/>
      <c r="BV509" s="102"/>
      <c r="BW509" s="102"/>
      <c r="BX509" s="102"/>
      <c r="BY509" s="102"/>
      <c r="BZ509" s="102"/>
      <c r="CA509" s="102"/>
      <c r="CB509" s="102"/>
      <c r="CC509" s="102"/>
      <c r="CD509" s="102"/>
      <c r="CE509" s="102"/>
      <c r="CF509" s="102"/>
      <c r="CG509" s="102"/>
      <c r="CH509" s="102"/>
      <c r="CI509" s="102"/>
      <c r="CJ509" s="102"/>
      <c r="CK509" s="102"/>
      <c r="CL509" s="102"/>
      <c r="CM509" s="102"/>
      <c r="CN509" s="102"/>
      <c r="CO509" s="102"/>
      <c r="CP509" s="102"/>
      <c r="CQ509" s="102"/>
      <c r="CR509" s="102"/>
      <c r="CS509" s="102"/>
      <c r="CT509" s="102"/>
      <c r="CU509" s="102"/>
      <c r="CV509" s="102"/>
      <c r="CW509" s="102"/>
      <c r="CX509" s="102"/>
      <c r="CY509" s="102"/>
      <c r="CZ509" s="102"/>
      <c r="DA509" s="102"/>
      <c r="DB509" s="102"/>
      <c r="DC509" s="102"/>
      <c r="DD509" s="102"/>
      <c r="DE509" s="102"/>
      <c r="DF509" s="102"/>
      <c r="DG509" s="102"/>
      <c r="DH509" s="102"/>
      <c r="DI509" s="102"/>
      <c r="DJ509" s="102"/>
      <c r="DK509" s="102"/>
      <c r="DL509" s="102"/>
      <c r="DM509" s="102"/>
      <c r="DN509" s="102"/>
      <c r="DO509" s="102"/>
      <c r="DP509" s="102"/>
      <c r="DQ509" s="102"/>
      <c r="DR509" s="102"/>
      <c r="DS509" s="102"/>
      <c r="DT509" s="102"/>
      <c r="DU509" s="102"/>
      <c r="DV509" s="102"/>
      <c r="DW509" s="102"/>
      <c r="DX509" s="102"/>
      <c r="DY509" s="102"/>
      <c r="DZ509" s="102"/>
      <c r="EA509" s="102"/>
      <c r="EB509" s="102"/>
      <c r="EC509" s="102"/>
      <c r="ED509" s="102"/>
      <c r="EE509" s="102"/>
      <c r="EF509" s="102"/>
      <c r="EG509" s="102"/>
      <c r="EH509" s="102"/>
      <c r="EI509" s="102"/>
      <c r="EJ509" s="102"/>
      <c r="EK509" s="102"/>
      <c r="EL509" s="102"/>
      <c r="EM509" s="102"/>
      <c r="EN509" s="102"/>
      <c r="EO509" s="102"/>
      <c r="EP509" s="102"/>
      <c r="EQ509" s="102"/>
      <c r="ER509" s="102"/>
      <c r="ES509" s="102"/>
      <c r="ET509" s="102"/>
      <c r="EU509" s="102"/>
      <c r="EV509" s="102"/>
      <c r="EW509" s="102"/>
      <c r="EX509" s="102"/>
      <c r="EY509" s="102"/>
      <c r="EZ509" s="102"/>
      <c r="FA509" s="102"/>
      <c r="FB509" s="102"/>
      <c r="FC509" s="102"/>
      <c r="FD509" s="102"/>
      <c r="FE509" s="102"/>
      <c r="FF509" s="102"/>
      <c r="FG509" s="102"/>
      <c r="FH509" s="102"/>
      <c r="FI509" s="102"/>
      <c r="FJ509" s="102"/>
      <c r="FK509" s="102"/>
      <c r="FL509" s="102"/>
      <c r="FM509" s="102"/>
      <c r="FN509" s="102"/>
      <c r="FO509" s="102"/>
      <c r="FP509" s="102"/>
      <c r="FQ509" s="102"/>
      <c r="FR509" s="102"/>
      <c r="FS509" s="102"/>
      <c r="FT509" s="102"/>
      <c r="FU509" s="102"/>
      <c r="FV509" s="102"/>
      <c r="FW509" s="102"/>
      <c r="FX509" s="102"/>
      <c r="FY509" s="102"/>
      <c r="FZ509" s="102"/>
      <c r="GA509" s="102"/>
      <c r="GB509" s="102"/>
      <c r="GC509" s="102"/>
      <c r="GD509" s="102"/>
      <c r="GE509" s="102"/>
      <c r="GF509" s="102"/>
      <c r="GG509" s="102"/>
      <c r="GH509" s="102"/>
      <c r="GI509" s="102"/>
      <c r="GJ509" s="102"/>
      <c r="GK509" s="102"/>
      <c r="GL509" s="102"/>
      <c r="GM509" s="102"/>
      <c r="GN509" s="102"/>
      <c r="GO509" s="102"/>
      <c r="GP509" s="102"/>
      <c r="GQ509" s="102"/>
      <c r="GR509" s="102"/>
      <c r="GS509" s="102"/>
      <c r="GT509" s="102"/>
      <c r="GU509" s="102"/>
      <c r="GV509" s="102"/>
      <c r="GW509" s="102"/>
      <c r="GX509" s="102"/>
      <c r="GY509" s="102"/>
      <c r="GZ509" s="102"/>
    </row>
    <row r="510" spans="1:208" ht="12.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c r="AJ510" s="102"/>
      <c r="AK510" s="102"/>
      <c r="AL510" s="102"/>
      <c r="AM510" s="102"/>
      <c r="AN510" s="102"/>
      <c r="AO510" s="102"/>
      <c r="AP510" s="102"/>
      <c r="AQ510" s="102"/>
      <c r="AR510" s="102"/>
      <c r="AS510" s="102"/>
      <c r="AT510" s="102"/>
      <c r="AU510" s="102"/>
      <c r="AV510" s="102"/>
      <c r="AW510" s="102"/>
      <c r="AX510" s="102"/>
      <c r="AY510" s="102"/>
      <c r="AZ510" s="102"/>
      <c r="BA510" s="102"/>
      <c r="BB510" s="102"/>
      <c r="BC510" s="102"/>
      <c r="BD510" s="102"/>
      <c r="BE510" s="102"/>
      <c r="BF510" s="102"/>
      <c r="BG510" s="102"/>
      <c r="BH510" s="102"/>
      <c r="BI510" s="102"/>
      <c r="BJ510" s="102"/>
      <c r="BK510" s="102"/>
      <c r="BL510" s="102"/>
      <c r="BM510" s="102"/>
      <c r="BN510" s="102"/>
      <c r="BO510" s="102"/>
      <c r="BP510" s="102"/>
      <c r="BQ510" s="102"/>
      <c r="BR510" s="102"/>
      <c r="BS510" s="102"/>
      <c r="BT510" s="102"/>
      <c r="BU510" s="102"/>
      <c r="BV510" s="102"/>
      <c r="BW510" s="102"/>
      <c r="BX510" s="102"/>
      <c r="BY510" s="102"/>
      <c r="BZ510" s="102"/>
      <c r="CA510" s="102"/>
      <c r="CB510" s="102"/>
      <c r="CC510" s="102"/>
      <c r="CD510" s="102"/>
      <c r="CE510" s="102"/>
      <c r="CF510" s="102"/>
      <c r="CG510" s="102"/>
      <c r="CH510" s="102"/>
      <c r="CI510" s="102"/>
      <c r="CJ510" s="102"/>
      <c r="CK510" s="102"/>
      <c r="CL510" s="102"/>
      <c r="CM510" s="102"/>
      <c r="CN510" s="102"/>
      <c r="CO510" s="102"/>
      <c r="CP510" s="102"/>
      <c r="CQ510" s="102"/>
      <c r="CR510" s="102"/>
      <c r="CS510" s="102"/>
      <c r="CT510" s="102"/>
      <c r="CU510" s="102"/>
      <c r="CV510" s="102"/>
      <c r="CW510" s="102"/>
      <c r="CX510" s="102"/>
      <c r="CY510" s="102"/>
      <c r="CZ510" s="102"/>
      <c r="DA510" s="102"/>
      <c r="DB510" s="102"/>
      <c r="DC510" s="102"/>
      <c r="DD510" s="102"/>
      <c r="DE510" s="102"/>
      <c r="DF510" s="102"/>
      <c r="DG510" s="102"/>
      <c r="DH510" s="102"/>
      <c r="DI510" s="102"/>
      <c r="DJ510" s="102"/>
      <c r="DK510" s="102"/>
      <c r="DL510" s="102"/>
      <c r="DM510" s="102"/>
      <c r="DN510" s="102"/>
      <c r="DO510" s="102"/>
      <c r="DP510" s="102"/>
      <c r="DQ510" s="102"/>
      <c r="DR510" s="102"/>
      <c r="DS510" s="102"/>
      <c r="DT510" s="102"/>
      <c r="DU510" s="102"/>
      <c r="DV510" s="102"/>
      <c r="DW510" s="102"/>
      <c r="DX510" s="102"/>
      <c r="DY510" s="102"/>
      <c r="DZ510" s="102"/>
      <c r="EA510" s="102"/>
      <c r="EB510" s="102"/>
      <c r="EC510" s="102"/>
      <c r="ED510" s="102"/>
      <c r="EE510" s="102"/>
      <c r="EF510" s="102"/>
      <c r="EG510" s="102"/>
      <c r="EH510" s="102"/>
      <c r="EI510" s="102"/>
      <c r="EJ510" s="102"/>
      <c r="EK510" s="102"/>
      <c r="EL510" s="102"/>
      <c r="EM510" s="102"/>
      <c r="EN510" s="102"/>
      <c r="EO510" s="102"/>
      <c r="EP510" s="102"/>
      <c r="EQ510" s="102"/>
      <c r="ER510" s="102"/>
      <c r="ES510" s="102"/>
      <c r="ET510" s="102"/>
      <c r="EU510" s="102"/>
      <c r="EV510" s="102"/>
      <c r="EW510" s="102"/>
      <c r="EX510" s="102"/>
      <c r="EY510" s="102"/>
      <c r="EZ510" s="102"/>
      <c r="FA510" s="102"/>
      <c r="FB510" s="102"/>
      <c r="FC510" s="102"/>
      <c r="FD510" s="102"/>
      <c r="FE510" s="102"/>
      <c r="FF510" s="102"/>
      <c r="FG510" s="102"/>
      <c r="FH510" s="102"/>
      <c r="FI510" s="102"/>
      <c r="FJ510" s="102"/>
      <c r="FK510" s="102"/>
      <c r="FL510" s="102"/>
      <c r="FM510" s="102"/>
      <c r="FN510" s="102"/>
      <c r="FO510" s="102"/>
      <c r="FP510" s="102"/>
      <c r="FQ510" s="102"/>
      <c r="FR510" s="102"/>
      <c r="FS510" s="102"/>
      <c r="FT510" s="102"/>
      <c r="FU510" s="102"/>
      <c r="FV510" s="102"/>
      <c r="FW510" s="102"/>
      <c r="FX510" s="102"/>
      <c r="FY510" s="102"/>
      <c r="FZ510" s="102"/>
      <c r="GA510" s="102"/>
      <c r="GB510" s="102"/>
      <c r="GC510" s="102"/>
      <c r="GD510" s="102"/>
      <c r="GE510" s="102"/>
      <c r="GF510" s="102"/>
      <c r="GG510" s="102"/>
      <c r="GH510" s="102"/>
      <c r="GI510" s="102"/>
      <c r="GJ510" s="102"/>
      <c r="GK510" s="102"/>
      <c r="GL510" s="102"/>
      <c r="GM510" s="102"/>
      <c r="GN510" s="102"/>
      <c r="GO510" s="102"/>
      <c r="GP510" s="102"/>
      <c r="GQ510" s="102"/>
      <c r="GR510" s="102"/>
      <c r="GS510" s="102"/>
      <c r="GT510" s="102"/>
      <c r="GU510" s="102"/>
      <c r="GV510" s="102"/>
      <c r="GW510" s="102"/>
      <c r="GX510" s="102"/>
      <c r="GY510" s="102"/>
      <c r="GZ510" s="102"/>
    </row>
    <row r="511" spans="1:208" ht="12.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c r="AP511" s="102"/>
      <c r="AQ511" s="102"/>
      <c r="AR511" s="102"/>
      <c r="AS511" s="102"/>
      <c r="AT511" s="102"/>
      <c r="AU511" s="102"/>
      <c r="AV511" s="102"/>
      <c r="AW511" s="102"/>
      <c r="AX511" s="102"/>
      <c r="AY511" s="102"/>
      <c r="AZ511" s="102"/>
      <c r="BA511" s="102"/>
      <c r="BB511" s="102"/>
      <c r="BC511" s="102"/>
      <c r="BD511" s="102"/>
      <c r="BE511" s="102"/>
      <c r="BF511" s="102"/>
      <c r="BG511" s="102"/>
      <c r="BH511" s="102"/>
      <c r="BI511" s="102"/>
      <c r="BJ511" s="102"/>
      <c r="BK511" s="102"/>
      <c r="BL511" s="102"/>
      <c r="BM511" s="102"/>
      <c r="BN511" s="102"/>
      <c r="BO511" s="102"/>
      <c r="BP511" s="102"/>
      <c r="BQ511" s="102"/>
      <c r="BR511" s="102"/>
      <c r="BS511" s="102"/>
      <c r="BT511" s="102"/>
      <c r="BU511" s="102"/>
      <c r="BV511" s="102"/>
      <c r="BW511" s="102"/>
      <c r="BX511" s="102"/>
      <c r="BY511" s="102"/>
      <c r="BZ511" s="102"/>
      <c r="CA511" s="102"/>
      <c r="CB511" s="102"/>
      <c r="CC511" s="102"/>
      <c r="CD511" s="102"/>
      <c r="CE511" s="102"/>
      <c r="CF511" s="102"/>
      <c r="CG511" s="102"/>
      <c r="CH511" s="102"/>
      <c r="CI511" s="102"/>
      <c r="CJ511" s="102"/>
      <c r="CK511" s="102"/>
      <c r="CL511" s="102"/>
      <c r="CM511" s="102"/>
      <c r="CN511" s="102"/>
      <c r="CO511" s="102"/>
      <c r="CP511" s="102"/>
      <c r="CQ511" s="102"/>
      <c r="CR511" s="102"/>
      <c r="CS511" s="102"/>
      <c r="CT511" s="102"/>
      <c r="CU511" s="102"/>
      <c r="CV511" s="102"/>
      <c r="CW511" s="102"/>
      <c r="CX511" s="102"/>
      <c r="CY511" s="102"/>
      <c r="CZ511" s="102"/>
      <c r="DA511" s="102"/>
      <c r="DB511" s="102"/>
      <c r="DC511" s="102"/>
      <c r="DD511" s="102"/>
      <c r="DE511" s="102"/>
      <c r="DF511" s="102"/>
      <c r="DG511" s="102"/>
      <c r="DH511" s="102"/>
      <c r="DI511" s="102"/>
      <c r="DJ511" s="102"/>
      <c r="DK511" s="102"/>
      <c r="DL511" s="102"/>
      <c r="DM511" s="102"/>
      <c r="DN511" s="102"/>
      <c r="DO511" s="102"/>
      <c r="DP511" s="102"/>
      <c r="DQ511" s="102"/>
      <c r="DR511" s="102"/>
      <c r="DS511" s="102"/>
      <c r="DT511" s="102"/>
      <c r="DU511" s="102"/>
      <c r="DV511" s="102"/>
      <c r="DW511" s="102"/>
      <c r="DX511" s="102"/>
      <c r="DY511" s="102"/>
      <c r="DZ511" s="102"/>
      <c r="EA511" s="102"/>
      <c r="EB511" s="102"/>
      <c r="EC511" s="102"/>
      <c r="ED511" s="102"/>
      <c r="EE511" s="102"/>
      <c r="EF511" s="102"/>
      <c r="EG511" s="102"/>
      <c r="EH511" s="102"/>
      <c r="EI511" s="102"/>
      <c r="EJ511" s="102"/>
      <c r="EK511" s="102"/>
      <c r="EL511" s="102"/>
      <c r="EM511" s="102"/>
      <c r="EN511" s="102"/>
      <c r="EO511" s="102"/>
      <c r="EP511" s="102"/>
      <c r="EQ511" s="102"/>
      <c r="ER511" s="102"/>
      <c r="ES511" s="102"/>
      <c r="ET511" s="102"/>
      <c r="EU511" s="102"/>
      <c r="EV511" s="102"/>
      <c r="EW511" s="102"/>
      <c r="EX511" s="102"/>
      <c r="EY511" s="102"/>
      <c r="EZ511" s="102"/>
      <c r="FA511" s="102"/>
      <c r="FB511" s="102"/>
      <c r="FC511" s="102"/>
      <c r="FD511" s="102"/>
      <c r="FE511" s="102"/>
      <c r="FF511" s="102"/>
      <c r="FG511" s="102"/>
      <c r="FH511" s="102"/>
      <c r="FI511" s="102"/>
      <c r="FJ511" s="102"/>
      <c r="FK511" s="102"/>
      <c r="FL511" s="102"/>
      <c r="FM511" s="102"/>
      <c r="FN511" s="102"/>
      <c r="FO511" s="102"/>
      <c r="FP511" s="102"/>
      <c r="FQ511" s="102"/>
      <c r="FR511" s="102"/>
      <c r="FS511" s="102"/>
      <c r="FT511" s="102"/>
      <c r="FU511" s="102"/>
      <c r="FV511" s="102"/>
      <c r="FW511" s="102"/>
      <c r="FX511" s="102"/>
      <c r="FY511" s="102"/>
      <c r="FZ511" s="102"/>
      <c r="GA511" s="102"/>
      <c r="GB511" s="102"/>
      <c r="GC511" s="102"/>
      <c r="GD511" s="102"/>
      <c r="GE511" s="102"/>
      <c r="GF511" s="102"/>
      <c r="GG511" s="102"/>
      <c r="GH511" s="102"/>
      <c r="GI511" s="102"/>
      <c r="GJ511" s="102"/>
      <c r="GK511" s="102"/>
      <c r="GL511" s="102"/>
      <c r="GM511" s="102"/>
      <c r="GN511" s="102"/>
      <c r="GO511" s="102"/>
      <c r="GP511" s="102"/>
      <c r="GQ511" s="102"/>
      <c r="GR511" s="102"/>
      <c r="GS511" s="102"/>
      <c r="GT511" s="102"/>
      <c r="GU511" s="102"/>
      <c r="GV511" s="102"/>
      <c r="GW511" s="102"/>
      <c r="GX511" s="102"/>
      <c r="GY511" s="102"/>
      <c r="GZ511" s="102"/>
    </row>
    <row r="512" spans="1:208" ht="12.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c r="AP512" s="102"/>
      <c r="AQ512" s="102"/>
      <c r="AR512" s="102"/>
      <c r="AS512" s="102"/>
      <c r="AT512" s="102"/>
      <c r="AU512" s="102"/>
      <c r="AV512" s="102"/>
      <c r="AW512" s="102"/>
      <c r="AX512" s="102"/>
      <c r="AY512" s="102"/>
      <c r="AZ512" s="102"/>
      <c r="BA512" s="102"/>
      <c r="BB512" s="102"/>
      <c r="BC512" s="102"/>
      <c r="BD512" s="102"/>
      <c r="BE512" s="102"/>
      <c r="BF512" s="102"/>
      <c r="BG512" s="102"/>
      <c r="BH512" s="102"/>
      <c r="BI512" s="102"/>
      <c r="BJ512" s="102"/>
      <c r="BK512" s="102"/>
      <c r="BL512" s="102"/>
      <c r="BM512" s="102"/>
      <c r="BN512" s="102"/>
      <c r="BO512" s="102"/>
      <c r="BP512" s="102"/>
      <c r="BQ512" s="102"/>
      <c r="BR512" s="102"/>
      <c r="BS512" s="102"/>
      <c r="BT512" s="102"/>
      <c r="BU512" s="102"/>
      <c r="BV512" s="102"/>
      <c r="BW512" s="102"/>
      <c r="BX512" s="102"/>
      <c r="BY512" s="102"/>
      <c r="BZ512" s="102"/>
      <c r="CA512" s="102"/>
      <c r="CB512" s="102"/>
      <c r="CC512" s="102"/>
      <c r="CD512" s="102"/>
      <c r="CE512" s="102"/>
      <c r="CF512" s="102"/>
      <c r="CG512" s="102"/>
      <c r="CH512" s="102"/>
      <c r="CI512" s="102"/>
      <c r="CJ512" s="102"/>
      <c r="CK512" s="102"/>
      <c r="CL512" s="102"/>
      <c r="CM512" s="102"/>
      <c r="CN512" s="102"/>
      <c r="CO512" s="102"/>
      <c r="CP512" s="102"/>
      <c r="CQ512" s="102"/>
      <c r="CR512" s="102"/>
      <c r="CS512" s="102"/>
      <c r="CT512" s="102"/>
      <c r="CU512" s="102"/>
      <c r="CV512" s="102"/>
      <c r="CW512" s="102"/>
      <c r="CX512" s="102"/>
      <c r="CY512" s="102"/>
      <c r="CZ512" s="102"/>
      <c r="DA512" s="102"/>
      <c r="DB512" s="102"/>
      <c r="DC512" s="102"/>
      <c r="DD512" s="102"/>
      <c r="DE512" s="102"/>
      <c r="DF512" s="102"/>
      <c r="DG512" s="102"/>
      <c r="DH512" s="102"/>
      <c r="DI512" s="102"/>
      <c r="DJ512" s="102"/>
      <c r="DK512" s="102"/>
      <c r="DL512" s="102"/>
      <c r="DM512" s="102"/>
      <c r="DN512" s="102"/>
      <c r="DO512" s="102"/>
      <c r="DP512" s="102"/>
      <c r="DQ512" s="102"/>
      <c r="DR512" s="102"/>
      <c r="DS512" s="102"/>
      <c r="DT512" s="102"/>
      <c r="DU512" s="102"/>
      <c r="DV512" s="102"/>
      <c r="DW512" s="102"/>
      <c r="DX512" s="102"/>
      <c r="DY512" s="102"/>
      <c r="DZ512" s="102"/>
      <c r="EA512" s="102"/>
      <c r="EB512" s="102"/>
      <c r="EC512" s="102"/>
      <c r="ED512" s="102"/>
      <c r="EE512" s="102"/>
      <c r="EF512" s="102"/>
      <c r="EG512" s="102"/>
      <c r="EH512" s="102"/>
      <c r="EI512" s="102"/>
      <c r="EJ512" s="102"/>
      <c r="EK512" s="102"/>
      <c r="EL512" s="102"/>
      <c r="EM512" s="102"/>
      <c r="EN512" s="102"/>
      <c r="EO512" s="102"/>
      <c r="EP512" s="102"/>
      <c r="EQ512" s="102"/>
      <c r="ER512" s="102"/>
      <c r="ES512" s="102"/>
      <c r="ET512" s="102"/>
      <c r="EU512" s="102"/>
      <c r="EV512" s="102"/>
      <c r="EW512" s="102"/>
      <c r="EX512" s="102"/>
      <c r="EY512" s="102"/>
      <c r="EZ512" s="102"/>
      <c r="FA512" s="102"/>
      <c r="FB512" s="102"/>
      <c r="FC512" s="102"/>
      <c r="FD512" s="102"/>
      <c r="FE512" s="102"/>
      <c r="FF512" s="102"/>
      <c r="FG512" s="102"/>
      <c r="FH512" s="102"/>
      <c r="FI512" s="102"/>
      <c r="FJ512" s="102"/>
      <c r="FK512" s="102"/>
      <c r="FL512" s="102"/>
      <c r="FM512" s="102"/>
      <c r="FN512" s="102"/>
      <c r="FO512" s="102"/>
      <c r="FP512" s="102"/>
      <c r="FQ512" s="102"/>
      <c r="FR512" s="102"/>
      <c r="FS512" s="102"/>
      <c r="FT512" s="102"/>
      <c r="FU512" s="102"/>
      <c r="FV512" s="102"/>
      <c r="FW512" s="102"/>
      <c r="FX512" s="102"/>
      <c r="FY512" s="102"/>
      <c r="FZ512" s="102"/>
      <c r="GA512" s="102"/>
      <c r="GB512" s="102"/>
      <c r="GC512" s="102"/>
      <c r="GD512" s="102"/>
      <c r="GE512" s="102"/>
      <c r="GF512" s="102"/>
      <c r="GG512" s="102"/>
      <c r="GH512" s="102"/>
      <c r="GI512" s="102"/>
      <c r="GJ512" s="102"/>
      <c r="GK512" s="102"/>
      <c r="GL512" s="102"/>
      <c r="GM512" s="102"/>
      <c r="GN512" s="102"/>
      <c r="GO512" s="102"/>
      <c r="GP512" s="102"/>
      <c r="GQ512" s="102"/>
      <c r="GR512" s="102"/>
      <c r="GS512" s="102"/>
      <c r="GT512" s="102"/>
      <c r="GU512" s="102"/>
      <c r="GV512" s="102"/>
      <c r="GW512" s="102"/>
      <c r="GX512" s="102"/>
      <c r="GY512" s="102"/>
      <c r="GZ512" s="102"/>
    </row>
    <row r="513" spans="1:208" ht="12.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c r="AA513" s="102"/>
      <c r="AB513" s="102"/>
      <c r="AC513" s="102"/>
      <c r="AD513" s="102"/>
      <c r="AE513" s="102"/>
      <c r="AF513" s="102"/>
      <c r="AG513" s="102"/>
      <c r="AH513" s="102"/>
      <c r="AI513" s="102"/>
      <c r="AJ513" s="102"/>
      <c r="AK513" s="102"/>
      <c r="AL513" s="102"/>
      <c r="AM513" s="102"/>
      <c r="AN513" s="102"/>
      <c r="AO513" s="102"/>
      <c r="AP513" s="102"/>
      <c r="AQ513" s="102"/>
      <c r="AR513" s="102"/>
      <c r="AS513" s="102"/>
      <c r="AT513" s="102"/>
      <c r="AU513" s="102"/>
      <c r="AV513" s="102"/>
      <c r="AW513" s="102"/>
      <c r="AX513" s="102"/>
      <c r="AY513" s="102"/>
      <c r="AZ513" s="102"/>
      <c r="BA513" s="102"/>
      <c r="BB513" s="102"/>
      <c r="BC513" s="102"/>
      <c r="BD513" s="102"/>
      <c r="BE513" s="102"/>
      <c r="BF513" s="102"/>
      <c r="BG513" s="102"/>
      <c r="BH513" s="102"/>
      <c r="BI513" s="102"/>
      <c r="BJ513" s="102"/>
      <c r="BK513" s="102"/>
      <c r="BL513" s="102"/>
      <c r="BM513" s="102"/>
      <c r="BN513" s="102"/>
      <c r="BO513" s="102"/>
      <c r="BP513" s="102"/>
      <c r="BQ513" s="102"/>
      <c r="BR513" s="102"/>
      <c r="BS513" s="102"/>
      <c r="BT513" s="102"/>
      <c r="BU513" s="102"/>
      <c r="BV513" s="102"/>
      <c r="BW513" s="102"/>
      <c r="BX513" s="102"/>
      <c r="BY513" s="102"/>
      <c r="BZ513" s="102"/>
      <c r="CA513" s="102"/>
      <c r="CB513" s="102"/>
      <c r="CC513" s="102"/>
      <c r="CD513" s="102"/>
      <c r="CE513" s="102"/>
      <c r="CF513" s="102"/>
      <c r="CG513" s="102"/>
      <c r="CH513" s="102"/>
      <c r="CI513" s="102"/>
      <c r="CJ513" s="102"/>
      <c r="CK513" s="102"/>
      <c r="CL513" s="102"/>
      <c r="CM513" s="102"/>
      <c r="CN513" s="102"/>
      <c r="CO513" s="102"/>
      <c r="CP513" s="102"/>
      <c r="CQ513" s="102"/>
      <c r="CR513" s="102"/>
      <c r="CS513" s="102"/>
      <c r="CT513" s="102"/>
      <c r="CU513" s="102"/>
      <c r="CV513" s="102"/>
      <c r="CW513" s="102"/>
      <c r="CX513" s="102"/>
      <c r="CY513" s="102"/>
      <c r="CZ513" s="102"/>
      <c r="DA513" s="102"/>
      <c r="DB513" s="102"/>
      <c r="DC513" s="102"/>
      <c r="DD513" s="102"/>
      <c r="DE513" s="102"/>
      <c r="DF513" s="102"/>
      <c r="DG513" s="102"/>
      <c r="DH513" s="102"/>
      <c r="DI513" s="102"/>
      <c r="DJ513" s="102"/>
      <c r="DK513" s="102"/>
      <c r="DL513" s="102"/>
      <c r="DM513" s="102"/>
      <c r="DN513" s="102"/>
      <c r="DO513" s="102"/>
      <c r="DP513" s="102"/>
      <c r="DQ513" s="102"/>
      <c r="DR513" s="102"/>
      <c r="DS513" s="102"/>
      <c r="DT513" s="102"/>
      <c r="DU513" s="102"/>
      <c r="DV513" s="102"/>
      <c r="DW513" s="102"/>
      <c r="DX513" s="102"/>
      <c r="DY513" s="102"/>
      <c r="DZ513" s="102"/>
      <c r="EA513" s="102"/>
      <c r="EB513" s="102"/>
      <c r="EC513" s="102"/>
      <c r="ED513" s="102"/>
      <c r="EE513" s="102"/>
      <c r="EF513" s="102"/>
      <c r="EG513" s="102"/>
      <c r="EH513" s="102"/>
      <c r="EI513" s="102"/>
      <c r="EJ513" s="102"/>
      <c r="EK513" s="102"/>
      <c r="EL513" s="102"/>
      <c r="EM513" s="102"/>
      <c r="EN513" s="102"/>
      <c r="EO513" s="102"/>
      <c r="EP513" s="102"/>
      <c r="EQ513" s="102"/>
      <c r="ER513" s="102"/>
      <c r="ES513" s="102"/>
      <c r="ET513" s="102"/>
      <c r="EU513" s="102"/>
      <c r="EV513" s="102"/>
      <c r="EW513" s="102"/>
      <c r="EX513" s="102"/>
      <c r="EY513" s="102"/>
      <c r="EZ513" s="102"/>
      <c r="FA513" s="102"/>
      <c r="FB513" s="102"/>
      <c r="FC513" s="102"/>
      <c r="FD513" s="102"/>
      <c r="FE513" s="102"/>
      <c r="FF513" s="102"/>
      <c r="FG513" s="102"/>
      <c r="FH513" s="102"/>
      <c r="FI513" s="102"/>
      <c r="FJ513" s="102"/>
      <c r="FK513" s="102"/>
      <c r="FL513" s="102"/>
      <c r="FM513" s="102"/>
      <c r="FN513" s="102"/>
      <c r="FO513" s="102"/>
      <c r="FP513" s="102"/>
      <c r="FQ513" s="102"/>
      <c r="FR513" s="102"/>
      <c r="FS513" s="102"/>
      <c r="FT513" s="102"/>
      <c r="FU513" s="102"/>
      <c r="FV513" s="102"/>
      <c r="FW513" s="102"/>
      <c r="FX513" s="102"/>
      <c r="FY513" s="102"/>
      <c r="FZ513" s="102"/>
      <c r="GA513" s="102"/>
      <c r="GB513" s="102"/>
      <c r="GC513" s="102"/>
      <c r="GD513" s="102"/>
      <c r="GE513" s="102"/>
      <c r="GF513" s="102"/>
      <c r="GG513" s="102"/>
      <c r="GH513" s="102"/>
      <c r="GI513" s="102"/>
      <c r="GJ513" s="102"/>
      <c r="GK513" s="102"/>
      <c r="GL513" s="102"/>
      <c r="GM513" s="102"/>
      <c r="GN513" s="102"/>
      <c r="GO513" s="102"/>
      <c r="GP513" s="102"/>
      <c r="GQ513" s="102"/>
      <c r="GR513" s="102"/>
      <c r="GS513" s="102"/>
      <c r="GT513" s="102"/>
      <c r="GU513" s="102"/>
      <c r="GV513" s="102"/>
      <c r="GW513" s="102"/>
      <c r="GX513" s="102"/>
      <c r="GY513" s="102"/>
      <c r="GZ513" s="102"/>
    </row>
    <row r="514" spans="1:208" ht="12.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A514" s="102"/>
      <c r="CB514" s="102"/>
      <c r="CC514" s="102"/>
      <c r="CD514" s="102"/>
      <c r="CE514" s="102"/>
      <c r="CF514" s="102"/>
      <c r="CG514" s="102"/>
      <c r="CH514" s="102"/>
      <c r="CI514" s="102"/>
      <c r="CJ514" s="102"/>
      <c r="CK514" s="102"/>
      <c r="CL514" s="102"/>
      <c r="CM514" s="102"/>
      <c r="CN514" s="102"/>
      <c r="CO514" s="102"/>
      <c r="CP514" s="102"/>
      <c r="CQ514" s="102"/>
      <c r="CR514" s="102"/>
      <c r="CS514" s="102"/>
      <c r="CT514" s="102"/>
      <c r="CU514" s="102"/>
      <c r="CV514" s="102"/>
      <c r="CW514" s="102"/>
      <c r="CX514" s="102"/>
      <c r="CY514" s="102"/>
      <c r="CZ514" s="102"/>
      <c r="DA514" s="102"/>
      <c r="DB514" s="102"/>
      <c r="DC514" s="102"/>
      <c r="DD514" s="102"/>
      <c r="DE514" s="102"/>
      <c r="DF514" s="102"/>
      <c r="DG514" s="102"/>
      <c r="DH514" s="102"/>
      <c r="DI514" s="102"/>
      <c r="DJ514" s="102"/>
      <c r="DK514" s="102"/>
      <c r="DL514" s="102"/>
      <c r="DM514" s="102"/>
      <c r="DN514" s="102"/>
      <c r="DO514" s="102"/>
      <c r="DP514" s="102"/>
      <c r="DQ514" s="102"/>
      <c r="DR514" s="102"/>
      <c r="DS514" s="102"/>
      <c r="DT514" s="102"/>
      <c r="DU514" s="102"/>
      <c r="DV514" s="102"/>
      <c r="DW514" s="102"/>
      <c r="DX514" s="102"/>
      <c r="DY514" s="102"/>
      <c r="DZ514" s="102"/>
      <c r="EA514" s="102"/>
      <c r="EB514" s="102"/>
      <c r="EC514" s="102"/>
      <c r="ED514" s="102"/>
      <c r="EE514" s="102"/>
      <c r="EF514" s="102"/>
      <c r="EG514" s="102"/>
      <c r="EH514" s="102"/>
      <c r="EI514" s="102"/>
      <c r="EJ514" s="102"/>
      <c r="EK514" s="102"/>
      <c r="EL514" s="102"/>
      <c r="EM514" s="102"/>
      <c r="EN514" s="102"/>
      <c r="EO514" s="102"/>
      <c r="EP514" s="102"/>
      <c r="EQ514" s="102"/>
      <c r="ER514" s="102"/>
      <c r="ES514" s="102"/>
      <c r="ET514" s="102"/>
      <c r="EU514" s="102"/>
      <c r="EV514" s="102"/>
      <c r="EW514" s="102"/>
      <c r="EX514" s="102"/>
      <c r="EY514" s="102"/>
      <c r="EZ514" s="102"/>
      <c r="FA514" s="102"/>
      <c r="FB514" s="102"/>
      <c r="FC514" s="102"/>
      <c r="FD514" s="102"/>
      <c r="FE514" s="102"/>
      <c r="FF514" s="102"/>
      <c r="FG514" s="102"/>
      <c r="FH514" s="102"/>
      <c r="FI514" s="102"/>
      <c r="FJ514" s="102"/>
      <c r="FK514" s="102"/>
      <c r="FL514" s="102"/>
      <c r="FM514" s="102"/>
      <c r="FN514" s="102"/>
      <c r="FO514" s="102"/>
      <c r="FP514" s="102"/>
      <c r="FQ514" s="102"/>
      <c r="FR514" s="102"/>
      <c r="FS514" s="102"/>
      <c r="FT514" s="102"/>
      <c r="FU514" s="102"/>
      <c r="FV514" s="102"/>
      <c r="FW514" s="102"/>
      <c r="FX514" s="102"/>
      <c r="FY514" s="102"/>
      <c r="FZ514" s="102"/>
      <c r="GA514" s="102"/>
      <c r="GB514" s="102"/>
      <c r="GC514" s="102"/>
      <c r="GD514" s="102"/>
      <c r="GE514" s="102"/>
      <c r="GF514" s="102"/>
      <c r="GG514" s="102"/>
      <c r="GH514" s="102"/>
      <c r="GI514" s="102"/>
      <c r="GJ514" s="102"/>
      <c r="GK514" s="102"/>
      <c r="GL514" s="102"/>
      <c r="GM514" s="102"/>
      <c r="GN514" s="102"/>
      <c r="GO514" s="102"/>
      <c r="GP514" s="102"/>
      <c r="GQ514" s="102"/>
      <c r="GR514" s="102"/>
      <c r="GS514" s="102"/>
      <c r="GT514" s="102"/>
      <c r="GU514" s="102"/>
      <c r="GV514" s="102"/>
      <c r="GW514" s="102"/>
      <c r="GX514" s="102"/>
      <c r="GY514" s="102"/>
      <c r="GZ514" s="102"/>
    </row>
    <row r="515" spans="1:208" ht="12.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c r="AA515" s="102"/>
      <c r="AB515" s="102"/>
      <c r="AC515" s="102"/>
      <c r="AD515" s="102"/>
      <c r="AE515" s="102"/>
      <c r="AF515" s="102"/>
      <c r="AG515" s="102"/>
      <c r="AH515" s="102"/>
      <c r="AI515" s="102"/>
      <c r="AJ515" s="102"/>
      <c r="AK515" s="102"/>
      <c r="AL515" s="102"/>
      <c r="AM515" s="102"/>
      <c r="AN515" s="102"/>
      <c r="AO515" s="102"/>
      <c r="AP515" s="102"/>
      <c r="AQ515" s="102"/>
      <c r="AR515" s="102"/>
      <c r="AS515" s="102"/>
      <c r="AT515" s="102"/>
      <c r="AU515" s="102"/>
      <c r="AV515" s="102"/>
      <c r="AW515" s="102"/>
      <c r="AX515" s="102"/>
      <c r="AY515" s="102"/>
      <c r="AZ515" s="102"/>
      <c r="BA515" s="102"/>
      <c r="BB515" s="102"/>
      <c r="BC515" s="102"/>
      <c r="BD515" s="102"/>
      <c r="BE515" s="102"/>
      <c r="BF515" s="102"/>
      <c r="BG515" s="102"/>
      <c r="BH515" s="102"/>
      <c r="BI515" s="102"/>
      <c r="BJ515" s="102"/>
      <c r="BK515" s="102"/>
      <c r="BL515" s="102"/>
      <c r="BM515" s="102"/>
      <c r="BN515" s="102"/>
      <c r="BO515" s="102"/>
      <c r="BP515" s="102"/>
      <c r="BQ515" s="102"/>
      <c r="BR515" s="102"/>
      <c r="BS515" s="102"/>
      <c r="BT515" s="102"/>
      <c r="BU515" s="102"/>
      <c r="BV515" s="102"/>
      <c r="BW515" s="102"/>
      <c r="BX515" s="102"/>
      <c r="BY515" s="102"/>
      <c r="BZ515" s="102"/>
      <c r="CA515" s="102"/>
      <c r="CB515" s="102"/>
      <c r="CC515" s="102"/>
      <c r="CD515" s="102"/>
      <c r="CE515" s="102"/>
      <c r="CF515" s="102"/>
      <c r="CG515" s="102"/>
      <c r="CH515" s="102"/>
      <c r="CI515" s="102"/>
      <c r="CJ515" s="102"/>
      <c r="CK515" s="102"/>
      <c r="CL515" s="102"/>
      <c r="CM515" s="102"/>
      <c r="CN515" s="102"/>
      <c r="CO515" s="102"/>
      <c r="CP515" s="102"/>
      <c r="CQ515" s="102"/>
      <c r="CR515" s="102"/>
      <c r="CS515" s="102"/>
      <c r="CT515" s="102"/>
      <c r="CU515" s="102"/>
      <c r="CV515" s="102"/>
      <c r="CW515" s="102"/>
      <c r="CX515" s="102"/>
      <c r="CY515" s="102"/>
      <c r="CZ515" s="102"/>
      <c r="DA515" s="102"/>
      <c r="DB515" s="102"/>
      <c r="DC515" s="102"/>
      <c r="DD515" s="102"/>
      <c r="DE515" s="102"/>
      <c r="DF515" s="102"/>
      <c r="DG515" s="102"/>
      <c r="DH515" s="102"/>
      <c r="DI515" s="102"/>
      <c r="DJ515" s="102"/>
      <c r="DK515" s="102"/>
      <c r="DL515" s="102"/>
      <c r="DM515" s="102"/>
      <c r="DN515" s="102"/>
      <c r="DO515" s="102"/>
      <c r="DP515" s="102"/>
      <c r="DQ515" s="102"/>
      <c r="DR515" s="102"/>
      <c r="DS515" s="102"/>
      <c r="DT515" s="102"/>
      <c r="DU515" s="102"/>
      <c r="DV515" s="102"/>
      <c r="DW515" s="102"/>
      <c r="DX515" s="102"/>
      <c r="DY515" s="102"/>
      <c r="DZ515" s="102"/>
      <c r="EA515" s="102"/>
      <c r="EB515" s="102"/>
      <c r="EC515" s="102"/>
      <c r="ED515" s="102"/>
      <c r="EE515" s="102"/>
      <c r="EF515" s="102"/>
      <c r="EG515" s="102"/>
      <c r="EH515" s="102"/>
      <c r="EI515" s="102"/>
      <c r="EJ515" s="102"/>
      <c r="EK515" s="102"/>
      <c r="EL515" s="102"/>
      <c r="EM515" s="102"/>
      <c r="EN515" s="102"/>
      <c r="EO515" s="102"/>
      <c r="EP515" s="102"/>
      <c r="EQ515" s="102"/>
      <c r="ER515" s="102"/>
      <c r="ES515" s="102"/>
      <c r="ET515" s="102"/>
      <c r="EU515" s="102"/>
      <c r="EV515" s="102"/>
      <c r="EW515" s="102"/>
      <c r="EX515" s="102"/>
      <c r="EY515" s="102"/>
      <c r="EZ515" s="102"/>
      <c r="FA515" s="102"/>
      <c r="FB515" s="102"/>
      <c r="FC515" s="102"/>
      <c r="FD515" s="102"/>
      <c r="FE515" s="102"/>
      <c r="FF515" s="102"/>
      <c r="FG515" s="102"/>
      <c r="FH515" s="102"/>
      <c r="FI515" s="102"/>
      <c r="FJ515" s="102"/>
      <c r="FK515" s="102"/>
      <c r="FL515" s="102"/>
      <c r="FM515" s="102"/>
      <c r="FN515" s="102"/>
      <c r="FO515" s="102"/>
      <c r="FP515" s="102"/>
      <c r="FQ515" s="102"/>
      <c r="FR515" s="102"/>
      <c r="FS515" s="102"/>
      <c r="FT515" s="102"/>
      <c r="FU515" s="102"/>
      <c r="FV515" s="102"/>
      <c r="FW515" s="102"/>
      <c r="FX515" s="102"/>
      <c r="FY515" s="102"/>
      <c r="FZ515" s="102"/>
      <c r="GA515" s="102"/>
      <c r="GB515" s="102"/>
      <c r="GC515" s="102"/>
      <c r="GD515" s="102"/>
      <c r="GE515" s="102"/>
      <c r="GF515" s="102"/>
      <c r="GG515" s="102"/>
      <c r="GH515" s="102"/>
      <c r="GI515" s="102"/>
      <c r="GJ515" s="102"/>
      <c r="GK515" s="102"/>
      <c r="GL515" s="102"/>
      <c r="GM515" s="102"/>
      <c r="GN515" s="102"/>
      <c r="GO515" s="102"/>
      <c r="GP515" s="102"/>
      <c r="GQ515" s="102"/>
      <c r="GR515" s="102"/>
      <c r="GS515" s="102"/>
      <c r="GT515" s="102"/>
      <c r="GU515" s="102"/>
      <c r="GV515" s="102"/>
      <c r="GW515" s="102"/>
      <c r="GX515" s="102"/>
      <c r="GY515" s="102"/>
      <c r="GZ515" s="102"/>
    </row>
    <row r="516" spans="1:208" ht="12.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2"/>
      <c r="AY516" s="102"/>
      <c r="AZ516" s="102"/>
      <c r="BA516" s="102"/>
      <c r="BB516" s="102"/>
      <c r="BC516" s="102"/>
      <c r="BD516" s="102"/>
      <c r="BE516" s="102"/>
      <c r="BF516" s="102"/>
      <c r="BG516" s="102"/>
      <c r="BH516" s="102"/>
      <c r="BI516" s="102"/>
      <c r="BJ516" s="102"/>
      <c r="BK516" s="102"/>
      <c r="BL516" s="102"/>
      <c r="BM516" s="102"/>
      <c r="BN516" s="102"/>
      <c r="BO516" s="102"/>
      <c r="BP516" s="102"/>
      <c r="BQ516" s="102"/>
      <c r="BR516" s="102"/>
      <c r="BS516" s="102"/>
      <c r="BT516" s="102"/>
      <c r="BU516" s="102"/>
      <c r="BV516" s="102"/>
      <c r="BW516" s="102"/>
      <c r="BX516" s="102"/>
      <c r="BY516" s="102"/>
      <c r="BZ516" s="102"/>
      <c r="CA516" s="102"/>
      <c r="CB516" s="102"/>
      <c r="CC516" s="102"/>
      <c r="CD516" s="102"/>
      <c r="CE516" s="102"/>
      <c r="CF516" s="102"/>
      <c r="CG516" s="102"/>
      <c r="CH516" s="102"/>
      <c r="CI516" s="102"/>
      <c r="CJ516" s="102"/>
      <c r="CK516" s="102"/>
      <c r="CL516" s="102"/>
      <c r="CM516" s="102"/>
      <c r="CN516" s="102"/>
      <c r="CO516" s="102"/>
      <c r="CP516" s="102"/>
      <c r="CQ516" s="102"/>
      <c r="CR516" s="102"/>
      <c r="CS516" s="102"/>
      <c r="CT516" s="102"/>
      <c r="CU516" s="102"/>
      <c r="CV516" s="102"/>
      <c r="CW516" s="102"/>
      <c r="CX516" s="102"/>
      <c r="CY516" s="102"/>
      <c r="CZ516" s="102"/>
      <c r="DA516" s="102"/>
      <c r="DB516" s="102"/>
      <c r="DC516" s="102"/>
      <c r="DD516" s="102"/>
      <c r="DE516" s="102"/>
      <c r="DF516" s="102"/>
      <c r="DG516" s="102"/>
      <c r="DH516" s="102"/>
      <c r="DI516" s="102"/>
      <c r="DJ516" s="102"/>
      <c r="DK516" s="102"/>
      <c r="DL516" s="102"/>
      <c r="DM516" s="102"/>
      <c r="DN516" s="102"/>
      <c r="DO516" s="102"/>
      <c r="DP516" s="102"/>
      <c r="DQ516" s="102"/>
      <c r="DR516" s="102"/>
      <c r="DS516" s="102"/>
      <c r="DT516" s="102"/>
      <c r="DU516" s="102"/>
      <c r="DV516" s="102"/>
      <c r="DW516" s="102"/>
      <c r="DX516" s="102"/>
      <c r="DY516" s="102"/>
      <c r="DZ516" s="102"/>
      <c r="EA516" s="102"/>
      <c r="EB516" s="102"/>
      <c r="EC516" s="102"/>
      <c r="ED516" s="102"/>
      <c r="EE516" s="102"/>
      <c r="EF516" s="102"/>
      <c r="EG516" s="102"/>
      <c r="EH516" s="102"/>
      <c r="EI516" s="102"/>
      <c r="EJ516" s="102"/>
      <c r="EK516" s="102"/>
      <c r="EL516" s="102"/>
      <c r="EM516" s="102"/>
      <c r="EN516" s="102"/>
      <c r="EO516" s="102"/>
      <c r="EP516" s="102"/>
      <c r="EQ516" s="102"/>
      <c r="ER516" s="102"/>
      <c r="ES516" s="102"/>
      <c r="ET516" s="102"/>
      <c r="EU516" s="102"/>
      <c r="EV516" s="102"/>
      <c r="EW516" s="102"/>
      <c r="EX516" s="102"/>
      <c r="EY516" s="102"/>
      <c r="EZ516" s="102"/>
      <c r="FA516" s="102"/>
      <c r="FB516" s="102"/>
      <c r="FC516" s="102"/>
      <c r="FD516" s="102"/>
      <c r="FE516" s="102"/>
      <c r="FF516" s="102"/>
      <c r="FG516" s="102"/>
      <c r="FH516" s="102"/>
      <c r="FI516" s="102"/>
      <c r="FJ516" s="102"/>
      <c r="FK516" s="102"/>
      <c r="FL516" s="102"/>
      <c r="FM516" s="102"/>
      <c r="FN516" s="102"/>
      <c r="FO516" s="102"/>
      <c r="FP516" s="102"/>
      <c r="FQ516" s="102"/>
      <c r="FR516" s="102"/>
      <c r="FS516" s="102"/>
      <c r="FT516" s="102"/>
      <c r="FU516" s="102"/>
      <c r="FV516" s="102"/>
      <c r="FW516" s="102"/>
      <c r="FX516" s="102"/>
      <c r="FY516" s="102"/>
      <c r="FZ516" s="102"/>
      <c r="GA516" s="102"/>
      <c r="GB516" s="102"/>
      <c r="GC516" s="102"/>
      <c r="GD516" s="102"/>
      <c r="GE516" s="102"/>
      <c r="GF516" s="102"/>
      <c r="GG516" s="102"/>
      <c r="GH516" s="102"/>
      <c r="GI516" s="102"/>
      <c r="GJ516" s="102"/>
      <c r="GK516" s="102"/>
      <c r="GL516" s="102"/>
      <c r="GM516" s="102"/>
      <c r="GN516" s="102"/>
      <c r="GO516" s="102"/>
      <c r="GP516" s="102"/>
      <c r="GQ516" s="102"/>
      <c r="GR516" s="102"/>
      <c r="GS516" s="102"/>
      <c r="GT516" s="102"/>
      <c r="GU516" s="102"/>
      <c r="GV516" s="102"/>
      <c r="GW516" s="102"/>
      <c r="GX516" s="102"/>
      <c r="GY516" s="102"/>
      <c r="GZ516" s="102"/>
    </row>
    <row r="517" spans="1:208" ht="12.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c r="BH517" s="102"/>
      <c r="BI517" s="102"/>
      <c r="BJ517" s="102"/>
      <c r="BK517" s="102"/>
      <c r="BL517" s="102"/>
      <c r="BM517" s="102"/>
      <c r="BN517" s="102"/>
      <c r="BO517" s="102"/>
      <c r="BP517" s="102"/>
      <c r="BQ517" s="102"/>
      <c r="BR517" s="102"/>
      <c r="BS517" s="102"/>
      <c r="BT517" s="102"/>
      <c r="BU517" s="102"/>
      <c r="BV517" s="102"/>
      <c r="BW517" s="102"/>
      <c r="BX517" s="102"/>
      <c r="BY517" s="102"/>
      <c r="BZ517" s="102"/>
      <c r="CA517" s="102"/>
      <c r="CB517" s="102"/>
      <c r="CC517" s="102"/>
      <c r="CD517" s="102"/>
      <c r="CE517" s="102"/>
      <c r="CF517" s="102"/>
      <c r="CG517" s="102"/>
      <c r="CH517" s="102"/>
      <c r="CI517" s="102"/>
      <c r="CJ517" s="102"/>
      <c r="CK517" s="102"/>
      <c r="CL517" s="102"/>
      <c r="CM517" s="102"/>
      <c r="CN517" s="102"/>
      <c r="CO517" s="102"/>
      <c r="CP517" s="102"/>
      <c r="CQ517" s="102"/>
      <c r="CR517" s="102"/>
      <c r="CS517" s="102"/>
      <c r="CT517" s="102"/>
      <c r="CU517" s="102"/>
      <c r="CV517" s="102"/>
      <c r="CW517" s="102"/>
      <c r="CX517" s="102"/>
      <c r="CY517" s="102"/>
      <c r="CZ517" s="102"/>
      <c r="DA517" s="102"/>
      <c r="DB517" s="102"/>
      <c r="DC517" s="102"/>
      <c r="DD517" s="102"/>
      <c r="DE517" s="102"/>
      <c r="DF517" s="102"/>
      <c r="DG517" s="102"/>
      <c r="DH517" s="102"/>
      <c r="DI517" s="102"/>
      <c r="DJ517" s="102"/>
      <c r="DK517" s="102"/>
      <c r="DL517" s="102"/>
      <c r="DM517" s="102"/>
      <c r="DN517" s="102"/>
      <c r="DO517" s="102"/>
      <c r="DP517" s="102"/>
      <c r="DQ517" s="102"/>
      <c r="DR517" s="102"/>
      <c r="DS517" s="102"/>
      <c r="DT517" s="102"/>
      <c r="DU517" s="102"/>
      <c r="DV517" s="102"/>
      <c r="DW517" s="102"/>
      <c r="DX517" s="102"/>
      <c r="DY517" s="102"/>
      <c r="DZ517" s="102"/>
      <c r="EA517" s="102"/>
      <c r="EB517" s="102"/>
      <c r="EC517" s="102"/>
      <c r="ED517" s="102"/>
      <c r="EE517" s="102"/>
      <c r="EF517" s="102"/>
      <c r="EG517" s="102"/>
      <c r="EH517" s="102"/>
      <c r="EI517" s="102"/>
      <c r="EJ517" s="102"/>
      <c r="EK517" s="102"/>
      <c r="EL517" s="102"/>
      <c r="EM517" s="102"/>
      <c r="EN517" s="102"/>
      <c r="EO517" s="102"/>
      <c r="EP517" s="102"/>
      <c r="EQ517" s="102"/>
      <c r="ER517" s="102"/>
      <c r="ES517" s="102"/>
      <c r="ET517" s="102"/>
      <c r="EU517" s="102"/>
      <c r="EV517" s="102"/>
      <c r="EW517" s="102"/>
      <c r="EX517" s="102"/>
      <c r="EY517" s="102"/>
      <c r="EZ517" s="102"/>
      <c r="FA517" s="102"/>
      <c r="FB517" s="102"/>
      <c r="FC517" s="102"/>
      <c r="FD517" s="102"/>
      <c r="FE517" s="102"/>
      <c r="FF517" s="102"/>
      <c r="FG517" s="102"/>
      <c r="FH517" s="102"/>
      <c r="FI517" s="102"/>
      <c r="FJ517" s="102"/>
      <c r="FK517" s="102"/>
      <c r="FL517" s="102"/>
      <c r="FM517" s="102"/>
      <c r="FN517" s="102"/>
      <c r="FO517" s="102"/>
      <c r="FP517" s="102"/>
      <c r="FQ517" s="102"/>
      <c r="FR517" s="102"/>
      <c r="FS517" s="102"/>
      <c r="FT517" s="102"/>
      <c r="FU517" s="102"/>
      <c r="FV517" s="102"/>
      <c r="FW517" s="102"/>
      <c r="FX517" s="102"/>
      <c r="FY517" s="102"/>
      <c r="FZ517" s="102"/>
      <c r="GA517" s="102"/>
      <c r="GB517" s="102"/>
      <c r="GC517" s="102"/>
      <c r="GD517" s="102"/>
      <c r="GE517" s="102"/>
      <c r="GF517" s="102"/>
      <c r="GG517" s="102"/>
      <c r="GH517" s="102"/>
      <c r="GI517" s="102"/>
      <c r="GJ517" s="102"/>
      <c r="GK517" s="102"/>
      <c r="GL517" s="102"/>
      <c r="GM517" s="102"/>
      <c r="GN517" s="102"/>
      <c r="GO517" s="102"/>
      <c r="GP517" s="102"/>
      <c r="GQ517" s="102"/>
      <c r="GR517" s="102"/>
      <c r="GS517" s="102"/>
      <c r="GT517" s="102"/>
      <c r="GU517" s="102"/>
      <c r="GV517" s="102"/>
      <c r="GW517" s="102"/>
      <c r="GX517" s="102"/>
      <c r="GY517" s="102"/>
      <c r="GZ517" s="102"/>
    </row>
    <row r="518" spans="1:208" ht="12.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2"/>
      <c r="AY518" s="102"/>
      <c r="AZ518" s="102"/>
      <c r="BA518" s="102"/>
      <c r="BB518" s="102"/>
      <c r="BC518" s="102"/>
      <c r="BD518" s="102"/>
      <c r="BE518" s="102"/>
      <c r="BF518" s="102"/>
      <c r="BG518" s="102"/>
      <c r="BH518" s="102"/>
      <c r="BI518" s="102"/>
      <c r="BJ518" s="102"/>
      <c r="BK518" s="102"/>
      <c r="BL518" s="102"/>
      <c r="BM518" s="102"/>
      <c r="BN518" s="102"/>
      <c r="BO518" s="102"/>
      <c r="BP518" s="102"/>
      <c r="BQ518" s="102"/>
      <c r="BR518" s="102"/>
      <c r="BS518" s="102"/>
      <c r="BT518" s="102"/>
      <c r="BU518" s="102"/>
      <c r="BV518" s="102"/>
      <c r="BW518" s="102"/>
      <c r="BX518" s="102"/>
      <c r="BY518" s="102"/>
      <c r="BZ518" s="102"/>
      <c r="CA518" s="102"/>
      <c r="CB518" s="102"/>
      <c r="CC518" s="102"/>
      <c r="CD518" s="102"/>
      <c r="CE518" s="102"/>
      <c r="CF518" s="102"/>
      <c r="CG518" s="102"/>
      <c r="CH518" s="102"/>
      <c r="CI518" s="102"/>
      <c r="CJ518" s="102"/>
      <c r="CK518" s="102"/>
      <c r="CL518" s="102"/>
      <c r="CM518" s="102"/>
      <c r="CN518" s="102"/>
      <c r="CO518" s="102"/>
      <c r="CP518" s="102"/>
      <c r="CQ518" s="102"/>
      <c r="CR518" s="102"/>
      <c r="CS518" s="102"/>
      <c r="CT518" s="102"/>
      <c r="CU518" s="102"/>
      <c r="CV518" s="102"/>
      <c r="CW518" s="102"/>
      <c r="CX518" s="102"/>
      <c r="CY518" s="102"/>
      <c r="CZ518" s="102"/>
      <c r="DA518" s="102"/>
      <c r="DB518" s="102"/>
      <c r="DC518" s="102"/>
      <c r="DD518" s="102"/>
      <c r="DE518" s="102"/>
      <c r="DF518" s="102"/>
      <c r="DG518" s="102"/>
      <c r="DH518" s="102"/>
      <c r="DI518" s="102"/>
      <c r="DJ518" s="102"/>
      <c r="DK518" s="102"/>
      <c r="DL518" s="102"/>
      <c r="DM518" s="102"/>
      <c r="DN518" s="102"/>
      <c r="DO518" s="102"/>
      <c r="DP518" s="102"/>
      <c r="DQ518" s="102"/>
      <c r="DR518" s="102"/>
      <c r="DS518" s="102"/>
      <c r="DT518" s="102"/>
      <c r="DU518" s="102"/>
      <c r="DV518" s="102"/>
      <c r="DW518" s="102"/>
      <c r="DX518" s="102"/>
      <c r="DY518" s="102"/>
      <c r="DZ518" s="102"/>
      <c r="EA518" s="102"/>
      <c r="EB518" s="102"/>
      <c r="EC518" s="102"/>
      <c r="ED518" s="102"/>
      <c r="EE518" s="102"/>
      <c r="EF518" s="102"/>
      <c r="EG518" s="102"/>
      <c r="EH518" s="102"/>
      <c r="EI518" s="102"/>
      <c r="EJ518" s="102"/>
      <c r="EK518" s="102"/>
      <c r="EL518" s="102"/>
      <c r="EM518" s="102"/>
      <c r="EN518" s="102"/>
      <c r="EO518" s="102"/>
      <c r="EP518" s="102"/>
      <c r="EQ518" s="102"/>
      <c r="ER518" s="102"/>
      <c r="ES518" s="102"/>
      <c r="ET518" s="102"/>
      <c r="EU518" s="102"/>
      <c r="EV518" s="102"/>
      <c r="EW518" s="102"/>
      <c r="EX518" s="102"/>
      <c r="EY518" s="102"/>
      <c r="EZ518" s="102"/>
      <c r="FA518" s="102"/>
      <c r="FB518" s="102"/>
      <c r="FC518" s="102"/>
      <c r="FD518" s="102"/>
      <c r="FE518" s="102"/>
      <c r="FF518" s="102"/>
      <c r="FG518" s="102"/>
      <c r="FH518" s="102"/>
      <c r="FI518" s="102"/>
      <c r="FJ518" s="102"/>
      <c r="FK518" s="102"/>
      <c r="FL518" s="102"/>
      <c r="FM518" s="102"/>
      <c r="FN518" s="102"/>
      <c r="FO518" s="102"/>
      <c r="FP518" s="102"/>
      <c r="FQ518" s="102"/>
      <c r="FR518" s="102"/>
      <c r="FS518" s="102"/>
      <c r="FT518" s="102"/>
      <c r="FU518" s="102"/>
      <c r="FV518" s="102"/>
      <c r="FW518" s="102"/>
      <c r="FX518" s="102"/>
      <c r="FY518" s="102"/>
      <c r="FZ518" s="102"/>
      <c r="GA518" s="102"/>
      <c r="GB518" s="102"/>
      <c r="GC518" s="102"/>
      <c r="GD518" s="102"/>
      <c r="GE518" s="102"/>
      <c r="GF518" s="102"/>
      <c r="GG518" s="102"/>
      <c r="GH518" s="102"/>
      <c r="GI518" s="102"/>
      <c r="GJ518" s="102"/>
      <c r="GK518" s="102"/>
      <c r="GL518" s="102"/>
      <c r="GM518" s="102"/>
      <c r="GN518" s="102"/>
      <c r="GO518" s="102"/>
      <c r="GP518" s="102"/>
      <c r="GQ518" s="102"/>
      <c r="GR518" s="102"/>
      <c r="GS518" s="102"/>
      <c r="GT518" s="102"/>
      <c r="GU518" s="102"/>
      <c r="GV518" s="102"/>
      <c r="GW518" s="102"/>
      <c r="GX518" s="102"/>
      <c r="GY518" s="102"/>
      <c r="GZ518" s="102"/>
    </row>
    <row r="519" spans="1:208" ht="12.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102"/>
      <c r="BC519" s="102"/>
      <c r="BD519" s="102"/>
      <c r="BE519" s="102"/>
      <c r="BF519" s="102"/>
      <c r="BG519" s="102"/>
      <c r="BH519" s="102"/>
      <c r="BI519" s="102"/>
      <c r="BJ519" s="102"/>
      <c r="BK519" s="102"/>
      <c r="BL519" s="102"/>
      <c r="BM519" s="102"/>
      <c r="BN519" s="102"/>
      <c r="BO519" s="102"/>
      <c r="BP519" s="102"/>
      <c r="BQ519" s="102"/>
      <c r="BR519" s="102"/>
      <c r="BS519" s="102"/>
      <c r="BT519" s="102"/>
      <c r="BU519" s="102"/>
      <c r="BV519" s="102"/>
      <c r="BW519" s="102"/>
      <c r="BX519" s="102"/>
      <c r="BY519" s="102"/>
      <c r="BZ519" s="102"/>
      <c r="CA519" s="102"/>
      <c r="CB519" s="102"/>
      <c r="CC519" s="102"/>
      <c r="CD519" s="102"/>
      <c r="CE519" s="102"/>
      <c r="CF519" s="102"/>
      <c r="CG519" s="102"/>
      <c r="CH519" s="102"/>
      <c r="CI519" s="102"/>
      <c r="CJ519" s="102"/>
      <c r="CK519" s="102"/>
      <c r="CL519" s="102"/>
      <c r="CM519" s="102"/>
      <c r="CN519" s="102"/>
      <c r="CO519" s="102"/>
      <c r="CP519" s="102"/>
      <c r="CQ519" s="102"/>
      <c r="CR519" s="102"/>
      <c r="CS519" s="102"/>
      <c r="CT519" s="102"/>
      <c r="CU519" s="102"/>
      <c r="CV519" s="102"/>
      <c r="CW519" s="102"/>
      <c r="CX519" s="102"/>
      <c r="CY519" s="102"/>
      <c r="CZ519" s="102"/>
      <c r="DA519" s="102"/>
      <c r="DB519" s="102"/>
      <c r="DC519" s="102"/>
      <c r="DD519" s="102"/>
      <c r="DE519" s="102"/>
      <c r="DF519" s="102"/>
      <c r="DG519" s="102"/>
      <c r="DH519" s="102"/>
      <c r="DI519" s="102"/>
      <c r="DJ519" s="102"/>
      <c r="DK519" s="102"/>
      <c r="DL519" s="102"/>
      <c r="DM519" s="102"/>
      <c r="DN519" s="102"/>
      <c r="DO519" s="102"/>
      <c r="DP519" s="102"/>
      <c r="DQ519" s="102"/>
      <c r="DR519" s="102"/>
      <c r="DS519" s="102"/>
      <c r="DT519" s="102"/>
      <c r="DU519" s="102"/>
      <c r="DV519" s="102"/>
      <c r="DW519" s="102"/>
      <c r="DX519" s="102"/>
      <c r="DY519" s="102"/>
      <c r="DZ519" s="102"/>
      <c r="EA519" s="102"/>
      <c r="EB519" s="102"/>
      <c r="EC519" s="102"/>
      <c r="ED519" s="102"/>
      <c r="EE519" s="102"/>
      <c r="EF519" s="102"/>
      <c r="EG519" s="102"/>
      <c r="EH519" s="102"/>
      <c r="EI519" s="102"/>
      <c r="EJ519" s="102"/>
      <c r="EK519" s="102"/>
      <c r="EL519" s="102"/>
      <c r="EM519" s="102"/>
      <c r="EN519" s="102"/>
      <c r="EO519" s="102"/>
      <c r="EP519" s="102"/>
      <c r="EQ519" s="102"/>
      <c r="ER519" s="102"/>
      <c r="ES519" s="102"/>
      <c r="ET519" s="102"/>
      <c r="EU519" s="102"/>
      <c r="EV519" s="102"/>
      <c r="EW519" s="102"/>
      <c r="EX519" s="102"/>
      <c r="EY519" s="102"/>
      <c r="EZ519" s="102"/>
      <c r="FA519" s="102"/>
      <c r="FB519" s="102"/>
      <c r="FC519" s="102"/>
      <c r="FD519" s="102"/>
      <c r="FE519" s="102"/>
      <c r="FF519" s="102"/>
      <c r="FG519" s="102"/>
      <c r="FH519" s="102"/>
      <c r="FI519" s="102"/>
      <c r="FJ519" s="102"/>
      <c r="FK519" s="102"/>
      <c r="FL519" s="102"/>
      <c r="FM519" s="102"/>
      <c r="FN519" s="102"/>
      <c r="FO519" s="102"/>
      <c r="FP519" s="102"/>
      <c r="FQ519" s="102"/>
      <c r="FR519" s="102"/>
      <c r="FS519" s="102"/>
      <c r="FT519" s="102"/>
      <c r="FU519" s="102"/>
      <c r="FV519" s="102"/>
      <c r="FW519" s="102"/>
      <c r="FX519" s="102"/>
      <c r="FY519" s="102"/>
      <c r="FZ519" s="102"/>
      <c r="GA519" s="102"/>
      <c r="GB519" s="102"/>
      <c r="GC519" s="102"/>
      <c r="GD519" s="102"/>
      <c r="GE519" s="102"/>
      <c r="GF519" s="102"/>
      <c r="GG519" s="102"/>
      <c r="GH519" s="102"/>
      <c r="GI519" s="102"/>
      <c r="GJ519" s="102"/>
      <c r="GK519" s="102"/>
      <c r="GL519" s="102"/>
      <c r="GM519" s="102"/>
      <c r="GN519" s="102"/>
      <c r="GO519" s="102"/>
      <c r="GP519" s="102"/>
      <c r="GQ519" s="102"/>
      <c r="GR519" s="102"/>
      <c r="GS519" s="102"/>
      <c r="GT519" s="102"/>
      <c r="GU519" s="102"/>
      <c r="GV519" s="102"/>
      <c r="GW519" s="102"/>
      <c r="GX519" s="102"/>
      <c r="GY519" s="102"/>
      <c r="GZ519" s="102"/>
    </row>
    <row r="520" spans="1:208" ht="12.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J520" s="102"/>
      <c r="BK520" s="102"/>
      <c r="BL520" s="102"/>
      <c r="BM520" s="102"/>
      <c r="BN520" s="102"/>
      <c r="BO520" s="102"/>
      <c r="BP520" s="102"/>
      <c r="BQ520" s="102"/>
      <c r="BR520" s="102"/>
      <c r="BS520" s="102"/>
      <c r="BT520" s="102"/>
      <c r="BU520" s="102"/>
      <c r="BV520" s="102"/>
      <c r="BW520" s="102"/>
      <c r="BX520" s="102"/>
      <c r="BY520" s="102"/>
      <c r="BZ520" s="102"/>
      <c r="CA520" s="102"/>
      <c r="CB520" s="102"/>
      <c r="CC520" s="102"/>
      <c r="CD520" s="102"/>
      <c r="CE520" s="102"/>
      <c r="CF520" s="102"/>
      <c r="CG520" s="102"/>
      <c r="CH520" s="102"/>
      <c r="CI520" s="102"/>
      <c r="CJ520" s="102"/>
      <c r="CK520" s="102"/>
      <c r="CL520" s="102"/>
      <c r="CM520" s="102"/>
      <c r="CN520" s="102"/>
      <c r="CO520" s="102"/>
      <c r="CP520" s="102"/>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DX520" s="102"/>
      <c r="DY520" s="102"/>
      <c r="DZ520" s="102"/>
      <c r="EA520" s="102"/>
      <c r="EB520" s="102"/>
      <c r="EC520" s="102"/>
      <c r="ED520" s="102"/>
      <c r="EE520" s="102"/>
      <c r="EF520" s="102"/>
      <c r="EG520" s="102"/>
      <c r="EH520" s="102"/>
      <c r="EI520" s="102"/>
      <c r="EJ520" s="102"/>
      <c r="EK520" s="102"/>
      <c r="EL520" s="102"/>
      <c r="EM520" s="102"/>
      <c r="EN520" s="102"/>
      <c r="EO520" s="102"/>
      <c r="EP520" s="102"/>
      <c r="EQ520" s="102"/>
      <c r="ER520" s="102"/>
      <c r="ES520" s="102"/>
      <c r="ET520" s="102"/>
      <c r="EU520" s="102"/>
      <c r="EV520" s="102"/>
      <c r="EW520" s="102"/>
      <c r="EX520" s="102"/>
      <c r="EY520" s="102"/>
      <c r="EZ520" s="102"/>
      <c r="FA520" s="102"/>
      <c r="FB520" s="102"/>
      <c r="FC520" s="102"/>
      <c r="FD520" s="102"/>
      <c r="FE520" s="102"/>
      <c r="FF520" s="102"/>
      <c r="FG520" s="102"/>
      <c r="FH520" s="102"/>
      <c r="FI520" s="102"/>
      <c r="FJ520" s="102"/>
      <c r="FK520" s="102"/>
      <c r="FL520" s="102"/>
      <c r="FM520" s="102"/>
      <c r="FN520" s="102"/>
      <c r="FO520" s="102"/>
      <c r="FP520" s="102"/>
      <c r="FQ520" s="102"/>
      <c r="FR520" s="102"/>
      <c r="FS520" s="102"/>
      <c r="FT520" s="102"/>
      <c r="FU520" s="102"/>
      <c r="FV520" s="102"/>
      <c r="FW520" s="102"/>
      <c r="FX520" s="102"/>
      <c r="FY520" s="102"/>
      <c r="FZ520" s="102"/>
      <c r="GA520" s="102"/>
      <c r="GB520" s="102"/>
      <c r="GC520" s="102"/>
      <c r="GD520" s="102"/>
      <c r="GE520" s="102"/>
      <c r="GF520" s="102"/>
      <c r="GG520" s="102"/>
      <c r="GH520" s="102"/>
      <c r="GI520" s="102"/>
      <c r="GJ520" s="102"/>
      <c r="GK520" s="102"/>
      <c r="GL520" s="102"/>
      <c r="GM520" s="102"/>
      <c r="GN520" s="102"/>
      <c r="GO520" s="102"/>
      <c r="GP520" s="102"/>
      <c r="GQ520" s="102"/>
      <c r="GR520" s="102"/>
      <c r="GS520" s="102"/>
      <c r="GT520" s="102"/>
      <c r="GU520" s="102"/>
      <c r="GV520" s="102"/>
      <c r="GW520" s="102"/>
      <c r="GX520" s="102"/>
      <c r="GY520" s="102"/>
      <c r="GZ520" s="102"/>
    </row>
    <row r="521" spans="1:208" ht="12.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c r="AB521" s="102"/>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J521" s="102"/>
      <c r="BK521" s="102"/>
      <c r="BL521" s="102"/>
      <c r="BM521" s="102"/>
      <c r="BN521" s="102"/>
      <c r="BO521" s="102"/>
      <c r="BP521" s="102"/>
      <c r="BQ521" s="102"/>
      <c r="BR521" s="102"/>
      <c r="BS521" s="102"/>
      <c r="BT521" s="102"/>
      <c r="BU521" s="102"/>
      <c r="BV521" s="102"/>
      <c r="BW521" s="102"/>
      <c r="BX521" s="102"/>
      <c r="BY521" s="102"/>
      <c r="BZ521" s="102"/>
      <c r="CA521" s="102"/>
      <c r="CB521" s="102"/>
      <c r="CC521" s="102"/>
      <c r="CD521" s="102"/>
      <c r="CE521" s="102"/>
      <c r="CF521" s="102"/>
      <c r="CG521" s="102"/>
      <c r="CH521" s="102"/>
      <c r="CI521" s="102"/>
      <c r="CJ521" s="102"/>
      <c r="CK521" s="102"/>
      <c r="CL521" s="102"/>
      <c r="CM521" s="102"/>
      <c r="CN521" s="102"/>
      <c r="CO521" s="102"/>
      <c r="CP521" s="102"/>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DX521" s="102"/>
      <c r="DY521" s="102"/>
      <c r="DZ521" s="102"/>
      <c r="EA521" s="102"/>
      <c r="EB521" s="102"/>
      <c r="EC521" s="102"/>
      <c r="ED521" s="102"/>
      <c r="EE521" s="102"/>
      <c r="EF521" s="102"/>
      <c r="EG521" s="102"/>
      <c r="EH521" s="102"/>
      <c r="EI521" s="102"/>
      <c r="EJ521" s="102"/>
      <c r="EK521" s="102"/>
      <c r="EL521" s="102"/>
      <c r="EM521" s="102"/>
      <c r="EN521" s="102"/>
      <c r="EO521" s="102"/>
      <c r="EP521" s="102"/>
      <c r="EQ521" s="102"/>
      <c r="ER521" s="102"/>
      <c r="ES521" s="102"/>
      <c r="ET521" s="102"/>
      <c r="EU521" s="102"/>
      <c r="EV521" s="102"/>
      <c r="EW521" s="102"/>
      <c r="EX521" s="102"/>
      <c r="EY521" s="102"/>
      <c r="EZ521" s="102"/>
      <c r="FA521" s="102"/>
      <c r="FB521" s="102"/>
      <c r="FC521" s="102"/>
      <c r="FD521" s="102"/>
      <c r="FE521" s="102"/>
      <c r="FF521" s="102"/>
      <c r="FG521" s="102"/>
      <c r="FH521" s="102"/>
      <c r="FI521" s="102"/>
      <c r="FJ521" s="102"/>
      <c r="FK521" s="102"/>
      <c r="FL521" s="102"/>
      <c r="FM521" s="102"/>
      <c r="FN521" s="102"/>
      <c r="FO521" s="102"/>
      <c r="FP521" s="102"/>
      <c r="FQ521" s="102"/>
      <c r="FR521" s="102"/>
      <c r="FS521" s="102"/>
      <c r="FT521" s="102"/>
      <c r="FU521" s="102"/>
      <c r="FV521" s="102"/>
      <c r="FW521" s="102"/>
      <c r="FX521" s="102"/>
      <c r="FY521" s="102"/>
      <c r="FZ521" s="102"/>
      <c r="GA521" s="102"/>
      <c r="GB521" s="102"/>
      <c r="GC521" s="102"/>
      <c r="GD521" s="102"/>
      <c r="GE521" s="102"/>
      <c r="GF521" s="102"/>
      <c r="GG521" s="102"/>
      <c r="GH521" s="102"/>
      <c r="GI521" s="102"/>
      <c r="GJ521" s="102"/>
      <c r="GK521" s="102"/>
      <c r="GL521" s="102"/>
      <c r="GM521" s="102"/>
      <c r="GN521" s="102"/>
      <c r="GO521" s="102"/>
      <c r="GP521" s="102"/>
      <c r="GQ521" s="102"/>
      <c r="GR521" s="102"/>
      <c r="GS521" s="102"/>
      <c r="GT521" s="102"/>
      <c r="GU521" s="102"/>
      <c r="GV521" s="102"/>
      <c r="GW521" s="102"/>
      <c r="GX521" s="102"/>
      <c r="GY521" s="102"/>
      <c r="GZ521" s="102"/>
    </row>
    <row r="522" spans="1:208" ht="12.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c r="BH522" s="102"/>
      <c r="BI522" s="102"/>
      <c r="BJ522" s="102"/>
      <c r="BK522" s="102"/>
      <c r="BL522" s="102"/>
      <c r="BM522" s="102"/>
      <c r="BN522" s="102"/>
      <c r="BO522" s="102"/>
      <c r="BP522" s="102"/>
      <c r="BQ522" s="102"/>
      <c r="BR522" s="102"/>
      <c r="BS522" s="102"/>
      <c r="BT522" s="102"/>
      <c r="BU522" s="102"/>
      <c r="BV522" s="102"/>
      <c r="BW522" s="102"/>
      <c r="BX522" s="102"/>
      <c r="BY522" s="102"/>
      <c r="BZ522" s="102"/>
      <c r="CA522" s="102"/>
      <c r="CB522" s="102"/>
      <c r="CC522" s="102"/>
      <c r="CD522" s="102"/>
      <c r="CE522" s="102"/>
      <c r="CF522" s="102"/>
      <c r="CG522" s="102"/>
      <c r="CH522" s="102"/>
      <c r="CI522" s="102"/>
      <c r="CJ522" s="102"/>
      <c r="CK522" s="102"/>
      <c r="CL522" s="102"/>
      <c r="CM522" s="102"/>
      <c r="CN522" s="102"/>
      <c r="CO522" s="102"/>
      <c r="CP522" s="102"/>
      <c r="CQ522" s="102"/>
      <c r="CR522" s="102"/>
      <c r="CS522" s="102"/>
      <c r="CT522" s="102"/>
      <c r="CU522" s="102"/>
      <c r="CV522" s="102"/>
      <c r="CW522" s="102"/>
      <c r="CX522" s="102"/>
      <c r="CY522" s="102"/>
      <c r="CZ522" s="102"/>
      <c r="DA522" s="102"/>
      <c r="DB522" s="102"/>
      <c r="DC522" s="102"/>
      <c r="DD522" s="102"/>
      <c r="DE522" s="102"/>
      <c r="DF522" s="102"/>
      <c r="DG522" s="102"/>
      <c r="DH522" s="102"/>
      <c r="DI522" s="102"/>
      <c r="DJ522" s="102"/>
      <c r="DK522" s="102"/>
      <c r="DL522" s="102"/>
      <c r="DM522" s="102"/>
      <c r="DN522" s="102"/>
      <c r="DO522" s="102"/>
      <c r="DP522" s="102"/>
      <c r="DQ522" s="102"/>
      <c r="DR522" s="102"/>
      <c r="DS522" s="102"/>
      <c r="DT522" s="102"/>
      <c r="DU522" s="102"/>
      <c r="DV522" s="102"/>
      <c r="DW522" s="102"/>
      <c r="DX522" s="102"/>
      <c r="DY522" s="102"/>
      <c r="DZ522" s="102"/>
      <c r="EA522" s="102"/>
      <c r="EB522" s="102"/>
      <c r="EC522" s="102"/>
      <c r="ED522" s="102"/>
      <c r="EE522" s="102"/>
      <c r="EF522" s="102"/>
      <c r="EG522" s="102"/>
      <c r="EH522" s="102"/>
      <c r="EI522" s="102"/>
      <c r="EJ522" s="102"/>
      <c r="EK522" s="102"/>
      <c r="EL522" s="102"/>
      <c r="EM522" s="102"/>
      <c r="EN522" s="102"/>
      <c r="EO522" s="102"/>
      <c r="EP522" s="102"/>
      <c r="EQ522" s="102"/>
      <c r="ER522" s="102"/>
      <c r="ES522" s="102"/>
      <c r="ET522" s="102"/>
      <c r="EU522" s="102"/>
      <c r="EV522" s="102"/>
      <c r="EW522" s="102"/>
      <c r="EX522" s="102"/>
      <c r="EY522" s="102"/>
      <c r="EZ522" s="102"/>
      <c r="FA522" s="102"/>
      <c r="FB522" s="102"/>
      <c r="FC522" s="102"/>
      <c r="FD522" s="102"/>
      <c r="FE522" s="102"/>
      <c r="FF522" s="102"/>
      <c r="FG522" s="102"/>
      <c r="FH522" s="102"/>
      <c r="FI522" s="102"/>
      <c r="FJ522" s="102"/>
      <c r="FK522" s="102"/>
      <c r="FL522" s="102"/>
      <c r="FM522" s="102"/>
      <c r="FN522" s="102"/>
      <c r="FO522" s="102"/>
      <c r="FP522" s="102"/>
      <c r="FQ522" s="102"/>
      <c r="FR522" s="102"/>
      <c r="FS522" s="102"/>
      <c r="FT522" s="102"/>
      <c r="FU522" s="102"/>
      <c r="FV522" s="102"/>
      <c r="FW522" s="102"/>
      <c r="FX522" s="102"/>
      <c r="FY522" s="102"/>
      <c r="FZ522" s="102"/>
      <c r="GA522" s="102"/>
      <c r="GB522" s="102"/>
      <c r="GC522" s="102"/>
      <c r="GD522" s="102"/>
      <c r="GE522" s="102"/>
      <c r="GF522" s="102"/>
      <c r="GG522" s="102"/>
      <c r="GH522" s="102"/>
      <c r="GI522" s="102"/>
      <c r="GJ522" s="102"/>
      <c r="GK522" s="102"/>
      <c r="GL522" s="102"/>
      <c r="GM522" s="102"/>
      <c r="GN522" s="102"/>
      <c r="GO522" s="102"/>
      <c r="GP522" s="102"/>
      <c r="GQ522" s="102"/>
      <c r="GR522" s="102"/>
      <c r="GS522" s="102"/>
      <c r="GT522" s="102"/>
      <c r="GU522" s="102"/>
      <c r="GV522" s="102"/>
      <c r="GW522" s="102"/>
      <c r="GX522" s="102"/>
      <c r="GY522" s="102"/>
      <c r="GZ522" s="102"/>
    </row>
    <row r="523" spans="1:208" ht="12.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c r="AP523" s="102"/>
      <c r="AQ523" s="102"/>
      <c r="AR523" s="102"/>
      <c r="AS523" s="102"/>
      <c r="AT523" s="102"/>
      <c r="AU523" s="102"/>
      <c r="AV523" s="102"/>
      <c r="AW523" s="102"/>
      <c r="AX523" s="102"/>
      <c r="AY523" s="102"/>
      <c r="AZ523" s="102"/>
      <c r="BA523" s="102"/>
      <c r="BB523" s="102"/>
      <c r="BC523" s="102"/>
      <c r="BD523" s="102"/>
      <c r="BE523" s="102"/>
      <c r="BF523" s="102"/>
      <c r="BG523" s="102"/>
      <c r="BH523" s="102"/>
      <c r="BI523" s="102"/>
      <c r="BJ523" s="102"/>
      <c r="BK523" s="102"/>
      <c r="BL523" s="102"/>
      <c r="BM523" s="102"/>
      <c r="BN523" s="102"/>
      <c r="BO523" s="102"/>
      <c r="BP523" s="102"/>
      <c r="BQ523" s="102"/>
      <c r="BR523" s="102"/>
      <c r="BS523" s="102"/>
      <c r="BT523" s="102"/>
      <c r="BU523" s="102"/>
      <c r="BV523" s="102"/>
      <c r="BW523" s="102"/>
      <c r="BX523" s="102"/>
      <c r="BY523" s="102"/>
      <c r="BZ523" s="102"/>
      <c r="CA523" s="102"/>
      <c r="CB523" s="102"/>
      <c r="CC523" s="102"/>
      <c r="CD523" s="102"/>
      <c r="CE523" s="102"/>
      <c r="CF523" s="102"/>
      <c r="CG523" s="102"/>
      <c r="CH523" s="102"/>
      <c r="CI523" s="102"/>
      <c r="CJ523" s="102"/>
      <c r="CK523" s="102"/>
      <c r="CL523" s="102"/>
      <c r="CM523" s="102"/>
      <c r="CN523" s="102"/>
      <c r="CO523" s="102"/>
      <c r="CP523" s="102"/>
      <c r="CQ523" s="102"/>
      <c r="CR523" s="102"/>
      <c r="CS523" s="102"/>
      <c r="CT523" s="102"/>
      <c r="CU523" s="102"/>
      <c r="CV523" s="102"/>
      <c r="CW523" s="102"/>
      <c r="CX523" s="102"/>
      <c r="CY523" s="102"/>
      <c r="CZ523" s="102"/>
      <c r="DA523" s="102"/>
      <c r="DB523" s="102"/>
      <c r="DC523" s="102"/>
      <c r="DD523" s="102"/>
      <c r="DE523" s="102"/>
      <c r="DF523" s="102"/>
      <c r="DG523" s="102"/>
      <c r="DH523" s="102"/>
      <c r="DI523" s="102"/>
      <c r="DJ523" s="102"/>
      <c r="DK523" s="102"/>
      <c r="DL523" s="102"/>
      <c r="DM523" s="102"/>
      <c r="DN523" s="102"/>
      <c r="DO523" s="102"/>
      <c r="DP523" s="102"/>
      <c r="DQ523" s="102"/>
      <c r="DR523" s="102"/>
      <c r="DS523" s="102"/>
      <c r="DT523" s="102"/>
      <c r="DU523" s="102"/>
      <c r="DV523" s="102"/>
      <c r="DW523" s="102"/>
      <c r="DX523" s="102"/>
      <c r="DY523" s="102"/>
      <c r="DZ523" s="102"/>
      <c r="EA523" s="102"/>
      <c r="EB523" s="102"/>
      <c r="EC523" s="102"/>
      <c r="ED523" s="102"/>
      <c r="EE523" s="102"/>
      <c r="EF523" s="102"/>
      <c r="EG523" s="102"/>
      <c r="EH523" s="102"/>
      <c r="EI523" s="102"/>
      <c r="EJ523" s="102"/>
      <c r="EK523" s="102"/>
      <c r="EL523" s="102"/>
      <c r="EM523" s="102"/>
      <c r="EN523" s="102"/>
      <c r="EO523" s="102"/>
      <c r="EP523" s="102"/>
      <c r="EQ523" s="102"/>
      <c r="ER523" s="102"/>
      <c r="ES523" s="102"/>
      <c r="ET523" s="102"/>
      <c r="EU523" s="102"/>
      <c r="EV523" s="102"/>
      <c r="EW523" s="102"/>
      <c r="EX523" s="102"/>
      <c r="EY523" s="102"/>
      <c r="EZ523" s="102"/>
      <c r="FA523" s="102"/>
      <c r="FB523" s="102"/>
      <c r="FC523" s="102"/>
      <c r="FD523" s="102"/>
      <c r="FE523" s="102"/>
      <c r="FF523" s="102"/>
      <c r="FG523" s="102"/>
      <c r="FH523" s="102"/>
      <c r="FI523" s="102"/>
      <c r="FJ523" s="102"/>
      <c r="FK523" s="102"/>
      <c r="FL523" s="102"/>
      <c r="FM523" s="102"/>
      <c r="FN523" s="102"/>
      <c r="FO523" s="102"/>
      <c r="FP523" s="102"/>
      <c r="FQ523" s="102"/>
      <c r="FR523" s="102"/>
      <c r="FS523" s="102"/>
      <c r="FT523" s="102"/>
      <c r="FU523" s="102"/>
      <c r="FV523" s="102"/>
      <c r="FW523" s="102"/>
      <c r="FX523" s="102"/>
      <c r="FY523" s="102"/>
      <c r="FZ523" s="102"/>
      <c r="GA523" s="102"/>
      <c r="GB523" s="102"/>
      <c r="GC523" s="102"/>
      <c r="GD523" s="102"/>
      <c r="GE523" s="102"/>
      <c r="GF523" s="102"/>
      <c r="GG523" s="102"/>
      <c r="GH523" s="102"/>
      <c r="GI523" s="102"/>
      <c r="GJ523" s="102"/>
      <c r="GK523" s="102"/>
      <c r="GL523" s="102"/>
      <c r="GM523" s="102"/>
      <c r="GN523" s="102"/>
      <c r="GO523" s="102"/>
      <c r="GP523" s="102"/>
      <c r="GQ523" s="102"/>
      <c r="GR523" s="102"/>
      <c r="GS523" s="102"/>
      <c r="GT523" s="102"/>
      <c r="GU523" s="102"/>
      <c r="GV523" s="102"/>
      <c r="GW523" s="102"/>
      <c r="GX523" s="102"/>
      <c r="GY523" s="102"/>
      <c r="GZ523" s="102"/>
    </row>
    <row r="524" spans="1:208" ht="12.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2"/>
      <c r="AC524" s="102"/>
      <c r="AD524" s="102"/>
      <c r="AE524" s="102"/>
      <c r="AF524" s="102"/>
      <c r="AG524" s="102"/>
      <c r="AH524" s="102"/>
      <c r="AI524" s="102"/>
      <c r="AJ524" s="102"/>
      <c r="AK524" s="102"/>
      <c r="AL524" s="102"/>
      <c r="AM524" s="102"/>
      <c r="AN524" s="102"/>
      <c r="AO524" s="102"/>
      <c r="AP524" s="102"/>
      <c r="AQ524" s="102"/>
      <c r="AR524" s="102"/>
      <c r="AS524" s="102"/>
      <c r="AT524" s="102"/>
      <c r="AU524" s="102"/>
      <c r="AV524" s="102"/>
      <c r="AW524" s="102"/>
      <c r="AX524" s="102"/>
      <c r="AY524" s="102"/>
      <c r="AZ524" s="102"/>
      <c r="BA524" s="102"/>
      <c r="BB524" s="102"/>
      <c r="BC524" s="102"/>
      <c r="BD524" s="102"/>
      <c r="BE524" s="102"/>
      <c r="BF524" s="102"/>
      <c r="BG524" s="102"/>
      <c r="BH524" s="102"/>
      <c r="BI524" s="102"/>
      <c r="BJ524" s="102"/>
      <c r="BK524" s="102"/>
      <c r="BL524" s="102"/>
      <c r="BM524" s="102"/>
      <c r="BN524" s="102"/>
      <c r="BO524" s="102"/>
      <c r="BP524" s="102"/>
      <c r="BQ524" s="102"/>
      <c r="BR524" s="102"/>
      <c r="BS524" s="102"/>
      <c r="BT524" s="102"/>
      <c r="BU524" s="102"/>
      <c r="BV524" s="102"/>
      <c r="BW524" s="102"/>
      <c r="BX524" s="102"/>
      <c r="BY524" s="102"/>
      <c r="BZ524" s="102"/>
      <c r="CA524" s="102"/>
      <c r="CB524" s="102"/>
      <c r="CC524" s="102"/>
      <c r="CD524" s="102"/>
      <c r="CE524" s="102"/>
      <c r="CF524" s="102"/>
      <c r="CG524" s="102"/>
      <c r="CH524" s="102"/>
      <c r="CI524" s="102"/>
      <c r="CJ524" s="102"/>
      <c r="CK524" s="102"/>
      <c r="CL524" s="102"/>
      <c r="CM524" s="102"/>
      <c r="CN524" s="102"/>
      <c r="CO524" s="102"/>
      <c r="CP524" s="102"/>
      <c r="CQ524" s="102"/>
      <c r="CR524" s="102"/>
      <c r="CS524" s="102"/>
      <c r="CT524" s="102"/>
      <c r="CU524" s="102"/>
      <c r="CV524" s="102"/>
      <c r="CW524" s="102"/>
      <c r="CX524" s="102"/>
      <c r="CY524" s="102"/>
      <c r="CZ524" s="102"/>
      <c r="DA524" s="102"/>
      <c r="DB524" s="102"/>
      <c r="DC524" s="102"/>
      <c r="DD524" s="102"/>
      <c r="DE524" s="102"/>
      <c r="DF524" s="102"/>
      <c r="DG524" s="102"/>
      <c r="DH524" s="102"/>
      <c r="DI524" s="102"/>
      <c r="DJ524" s="102"/>
      <c r="DK524" s="102"/>
      <c r="DL524" s="102"/>
      <c r="DM524" s="102"/>
      <c r="DN524" s="102"/>
      <c r="DO524" s="102"/>
      <c r="DP524" s="102"/>
      <c r="DQ524" s="102"/>
      <c r="DR524" s="102"/>
      <c r="DS524" s="102"/>
      <c r="DT524" s="102"/>
      <c r="DU524" s="102"/>
      <c r="DV524" s="102"/>
      <c r="DW524" s="102"/>
      <c r="DX524" s="102"/>
      <c r="DY524" s="102"/>
      <c r="DZ524" s="102"/>
      <c r="EA524" s="102"/>
      <c r="EB524" s="102"/>
      <c r="EC524" s="102"/>
      <c r="ED524" s="102"/>
      <c r="EE524" s="102"/>
      <c r="EF524" s="102"/>
      <c r="EG524" s="102"/>
      <c r="EH524" s="102"/>
      <c r="EI524" s="102"/>
      <c r="EJ524" s="102"/>
      <c r="EK524" s="102"/>
      <c r="EL524" s="102"/>
      <c r="EM524" s="102"/>
      <c r="EN524" s="102"/>
      <c r="EO524" s="102"/>
      <c r="EP524" s="102"/>
      <c r="EQ524" s="102"/>
      <c r="ER524" s="102"/>
      <c r="ES524" s="102"/>
      <c r="ET524" s="102"/>
      <c r="EU524" s="102"/>
      <c r="EV524" s="102"/>
      <c r="EW524" s="102"/>
      <c r="EX524" s="102"/>
      <c r="EY524" s="102"/>
      <c r="EZ524" s="102"/>
      <c r="FA524" s="102"/>
      <c r="FB524" s="102"/>
      <c r="FC524" s="102"/>
      <c r="FD524" s="102"/>
      <c r="FE524" s="102"/>
      <c r="FF524" s="102"/>
      <c r="FG524" s="102"/>
      <c r="FH524" s="102"/>
      <c r="FI524" s="102"/>
      <c r="FJ524" s="102"/>
      <c r="FK524" s="102"/>
      <c r="FL524" s="102"/>
      <c r="FM524" s="102"/>
      <c r="FN524" s="102"/>
      <c r="FO524" s="102"/>
      <c r="FP524" s="102"/>
      <c r="FQ524" s="102"/>
      <c r="FR524" s="102"/>
      <c r="FS524" s="102"/>
      <c r="FT524" s="102"/>
      <c r="FU524" s="102"/>
      <c r="FV524" s="102"/>
      <c r="FW524" s="102"/>
      <c r="FX524" s="102"/>
      <c r="FY524" s="102"/>
      <c r="FZ524" s="102"/>
      <c r="GA524" s="102"/>
      <c r="GB524" s="102"/>
      <c r="GC524" s="102"/>
      <c r="GD524" s="102"/>
      <c r="GE524" s="102"/>
      <c r="GF524" s="102"/>
      <c r="GG524" s="102"/>
      <c r="GH524" s="102"/>
      <c r="GI524" s="102"/>
      <c r="GJ524" s="102"/>
      <c r="GK524" s="102"/>
      <c r="GL524" s="102"/>
      <c r="GM524" s="102"/>
      <c r="GN524" s="102"/>
      <c r="GO524" s="102"/>
      <c r="GP524" s="102"/>
      <c r="GQ524" s="102"/>
      <c r="GR524" s="102"/>
      <c r="GS524" s="102"/>
      <c r="GT524" s="102"/>
      <c r="GU524" s="102"/>
      <c r="GV524" s="102"/>
      <c r="GW524" s="102"/>
      <c r="GX524" s="102"/>
      <c r="GY524" s="102"/>
      <c r="GZ524" s="102"/>
    </row>
    <row r="525" spans="1:208" ht="12.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c r="AP525" s="102"/>
      <c r="AQ525" s="102"/>
      <c r="AR525" s="102"/>
      <c r="AS525" s="102"/>
      <c r="AT525" s="102"/>
      <c r="AU525" s="102"/>
      <c r="AV525" s="102"/>
      <c r="AW525" s="102"/>
      <c r="AX525" s="102"/>
      <c r="AY525" s="102"/>
      <c r="AZ525" s="102"/>
      <c r="BA525" s="102"/>
      <c r="BB525" s="102"/>
      <c r="BC525" s="102"/>
      <c r="BD525" s="102"/>
      <c r="BE525" s="102"/>
      <c r="BF525" s="102"/>
      <c r="BG525" s="102"/>
      <c r="BH525" s="102"/>
      <c r="BI525" s="102"/>
      <c r="BJ525" s="102"/>
      <c r="BK525" s="102"/>
      <c r="BL525" s="102"/>
      <c r="BM525" s="102"/>
      <c r="BN525" s="102"/>
      <c r="BO525" s="102"/>
      <c r="BP525" s="102"/>
      <c r="BQ525" s="102"/>
      <c r="BR525" s="102"/>
      <c r="BS525" s="102"/>
      <c r="BT525" s="102"/>
      <c r="BU525" s="102"/>
      <c r="BV525" s="102"/>
      <c r="BW525" s="102"/>
      <c r="BX525" s="102"/>
      <c r="BY525" s="102"/>
      <c r="BZ525" s="102"/>
      <c r="CA525" s="102"/>
      <c r="CB525" s="102"/>
      <c r="CC525" s="102"/>
      <c r="CD525" s="102"/>
      <c r="CE525" s="102"/>
      <c r="CF525" s="102"/>
      <c r="CG525" s="102"/>
      <c r="CH525" s="102"/>
      <c r="CI525" s="102"/>
      <c r="CJ525" s="102"/>
      <c r="CK525" s="102"/>
      <c r="CL525" s="102"/>
      <c r="CM525" s="102"/>
      <c r="CN525" s="102"/>
      <c r="CO525" s="102"/>
      <c r="CP525" s="102"/>
      <c r="CQ525" s="102"/>
      <c r="CR525" s="102"/>
      <c r="CS525" s="102"/>
      <c r="CT525" s="102"/>
      <c r="CU525" s="102"/>
      <c r="CV525" s="102"/>
      <c r="CW525" s="102"/>
      <c r="CX525" s="102"/>
      <c r="CY525" s="102"/>
      <c r="CZ525" s="102"/>
      <c r="DA525" s="102"/>
      <c r="DB525" s="102"/>
      <c r="DC525" s="102"/>
      <c r="DD525" s="102"/>
      <c r="DE525" s="102"/>
      <c r="DF525" s="102"/>
      <c r="DG525" s="102"/>
      <c r="DH525" s="102"/>
      <c r="DI525" s="102"/>
      <c r="DJ525" s="102"/>
      <c r="DK525" s="102"/>
      <c r="DL525" s="102"/>
      <c r="DM525" s="102"/>
      <c r="DN525" s="102"/>
      <c r="DO525" s="102"/>
      <c r="DP525" s="102"/>
      <c r="DQ525" s="102"/>
      <c r="DR525" s="102"/>
      <c r="DS525" s="102"/>
      <c r="DT525" s="102"/>
      <c r="DU525" s="102"/>
      <c r="DV525" s="102"/>
      <c r="DW525" s="102"/>
      <c r="DX525" s="102"/>
      <c r="DY525" s="102"/>
      <c r="DZ525" s="102"/>
      <c r="EA525" s="102"/>
      <c r="EB525" s="102"/>
      <c r="EC525" s="102"/>
      <c r="ED525" s="102"/>
      <c r="EE525" s="102"/>
      <c r="EF525" s="102"/>
      <c r="EG525" s="102"/>
      <c r="EH525" s="102"/>
      <c r="EI525" s="102"/>
      <c r="EJ525" s="102"/>
      <c r="EK525" s="102"/>
      <c r="EL525" s="102"/>
      <c r="EM525" s="102"/>
      <c r="EN525" s="102"/>
      <c r="EO525" s="102"/>
      <c r="EP525" s="102"/>
      <c r="EQ525" s="102"/>
      <c r="ER525" s="102"/>
      <c r="ES525" s="102"/>
      <c r="ET525" s="102"/>
      <c r="EU525" s="102"/>
      <c r="EV525" s="102"/>
      <c r="EW525" s="102"/>
      <c r="EX525" s="102"/>
      <c r="EY525" s="102"/>
      <c r="EZ525" s="102"/>
      <c r="FA525" s="102"/>
      <c r="FB525" s="102"/>
      <c r="FC525" s="102"/>
      <c r="FD525" s="102"/>
      <c r="FE525" s="102"/>
      <c r="FF525" s="102"/>
      <c r="FG525" s="102"/>
      <c r="FH525" s="102"/>
      <c r="FI525" s="102"/>
      <c r="FJ525" s="102"/>
      <c r="FK525" s="102"/>
      <c r="FL525" s="102"/>
      <c r="FM525" s="102"/>
      <c r="FN525" s="102"/>
      <c r="FO525" s="102"/>
      <c r="FP525" s="102"/>
      <c r="FQ525" s="102"/>
      <c r="FR525" s="102"/>
      <c r="FS525" s="102"/>
      <c r="FT525" s="102"/>
      <c r="FU525" s="102"/>
      <c r="FV525" s="102"/>
      <c r="FW525" s="102"/>
      <c r="FX525" s="102"/>
      <c r="FY525" s="102"/>
      <c r="FZ525" s="102"/>
      <c r="GA525" s="102"/>
      <c r="GB525" s="102"/>
      <c r="GC525" s="102"/>
      <c r="GD525" s="102"/>
      <c r="GE525" s="102"/>
      <c r="GF525" s="102"/>
      <c r="GG525" s="102"/>
      <c r="GH525" s="102"/>
      <c r="GI525" s="102"/>
      <c r="GJ525" s="102"/>
      <c r="GK525" s="102"/>
      <c r="GL525" s="102"/>
      <c r="GM525" s="102"/>
      <c r="GN525" s="102"/>
      <c r="GO525" s="102"/>
      <c r="GP525" s="102"/>
      <c r="GQ525" s="102"/>
      <c r="GR525" s="102"/>
      <c r="GS525" s="102"/>
      <c r="GT525" s="102"/>
      <c r="GU525" s="102"/>
      <c r="GV525" s="102"/>
      <c r="GW525" s="102"/>
      <c r="GX525" s="102"/>
      <c r="GY525" s="102"/>
      <c r="GZ525" s="102"/>
    </row>
    <row r="526" spans="1:208" ht="12.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102"/>
      <c r="BC526" s="102"/>
      <c r="BD526" s="102"/>
      <c r="BE526" s="102"/>
      <c r="BF526" s="102"/>
      <c r="BG526" s="102"/>
      <c r="BH526" s="102"/>
      <c r="BI526" s="102"/>
      <c r="BJ526" s="102"/>
      <c r="BK526" s="102"/>
      <c r="BL526" s="102"/>
      <c r="BM526" s="102"/>
      <c r="BN526" s="102"/>
      <c r="BO526" s="102"/>
      <c r="BP526" s="102"/>
      <c r="BQ526" s="102"/>
      <c r="BR526" s="102"/>
      <c r="BS526" s="102"/>
      <c r="BT526" s="102"/>
      <c r="BU526" s="102"/>
      <c r="BV526" s="102"/>
      <c r="BW526" s="102"/>
      <c r="BX526" s="102"/>
      <c r="BY526" s="102"/>
      <c r="BZ526" s="102"/>
      <c r="CA526" s="102"/>
      <c r="CB526" s="102"/>
      <c r="CC526" s="102"/>
      <c r="CD526" s="102"/>
      <c r="CE526" s="102"/>
      <c r="CF526" s="102"/>
      <c r="CG526" s="102"/>
      <c r="CH526" s="102"/>
      <c r="CI526" s="102"/>
      <c r="CJ526" s="102"/>
      <c r="CK526" s="102"/>
      <c r="CL526" s="102"/>
      <c r="CM526" s="102"/>
      <c r="CN526" s="102"/>
      <c r="CO526" s="102"/>
      <c r="CP526" s="102"/>
      <c r="CQ526" s="102"/>
      <c r="CR526" s="102"/>
      <c r="CS526" s="102"/>
      <c r="CT526" s="102"/>
      <c r="CU526" s="102"/>
      <c r="CV526" s="102"/>
      <c r="CW526" s="102"/>
      <c r="CX526" s="102"/>
      <c r="CY526" s="102"/>
      <c r="CZ526" s="102"/>
      <c r="DA526" s="102"/>
      <c r="DB526" s="102"/>
      <c r="DC526" s="102"/>
      <c r="DD526" s="102"/>
      <c r="DE526" s="102"/>
      <c r="DF526" s="102"/>
      <c r="DG526" s="102"/>
      <c r="DH526" s="102"/>
      <c r="DI526" s="102"/>
      <c r="DJ526" s="102"/>
      <c r="DK526" s="102"/>
      <c r="DL526" s="102"/>
      <c r="DM526" s="102"/>
      <c r="DN526" s="102"/>
      <c r="DO526" s="102"/>
      <c r="DP526" s="102"/>
      <c r="DQ526" s="102"/>
      <c r="DR526" s="102"/>
      <c r="DS526" s="102"/>
      <c r="DT526" s="102"/>
      <c r="DU526" s="102"/>
      <c r="DV526" s="102"/>
      <c r="DW526" s="102"/>
      <c r="DX526" s="102"/>
      <c r="DY526" s="102"/>
      <c r="DZ526" s="102"/>
      <c r="EA526" s="102"/>
      <c r="EB526" s="102"/>
      <c r="EC526" s="102"/>
      <c r="ED526" s="102"/>
      <c r="EE526" s="102"/>
      <c r="EF526" s="102"/>
      <c r="EG526" s="102"/>
      <c r="EH526" s="102"/>
      <c r="EI526" s="102"/>
      <c r="EJ526" s="102"/>
      <c r="EK526" s="102"/>
      <c r="EL526" s="102"/>
      <c r="EM526" s="102"/>
      <c r="EN526" s="102"/>
      <c r="EO526" s="102"/>
      <c r="EP526" s="102"/>
      <c r="EQ526" s="102"/>
      <c r="ER526" s="102"/>
      <c r="ES526" s="102"/>
      <c r="ET526" s="102"/>
      <c r="EU526" s="102"/>
      <c r="EV526" s="102"/>
      <c r="EW526" s="102"/>
      <c r="EX526" s="102"/>
      <c r="EY526" s="102"/>
      <c r="EZ526" s="102"/>
      <c r="FA526" s="102"/>
      <c r="FB526" s="102"/>
      <c r="FC526" s="102"/>
      <c r="FD526" s="102"/>
      <c r="FE526" s="102"/>
      <c r="FF526" s="102"/>
      <c r="FG526" s="102"/>
      <c r="FH526" s="102"/>
      <c r="FI526" s="102"/>
      <c r="FJ526" s="102"/>
      <c r="FK526" s="102"/>
      <c r="FL526" s="102"/>
      <c r="FM526" s="102"/>
      <c r="FN526" s="102"/>
      <c r="FO526" s="102"/>
      <c r="FP526" s="102"/>
      <c r="FQ526" s="102"/>
      <c r="FR526" s="102"/>
      <c r="FS526" s="102"/>
      <c r="FT526" s="102"/>
      <c r="FU526" s="102"/>
      <c r="FV526" s="102"/>
      <c r="FW526" s="102"/>
      <c r="FX526" s="102"/>
      <c r="FY526" s="102"/>
      <c r="FZ526" s="102"/>
      <c r="GA526" s="102"/>
      <c r="GB526" s="102"/>
      <c r="GC526" s="102"/>
      <c r="GD526" s="102"/>
      <c r="GE526" s="102"/>
      <c r="GF526" s="102"/>
      <c r="GG526" s="102"/>
      <c r="GH526" s="102"/>
      <c r="GI526" s="102"/>
      <c r="GJ526" s="102"/>
      <c r="GK526" s="102"/>
      <c r="GL526" s="102"/>
      <c r="GM526" s="102"/>
      <c r="GN526" s="102"/>
      <c r="GO526" s="102"/>
      <c r="GP526" s="102"/>
      <c r="GQ526" s="102"/>
      <c r="GR526" s="102"/>
      <c r="GS526" s="102"/>
      <c r="GT526" s="102"/>
      <c r="GU526" s="102"/>
      <c r="GV526" s="102"/>
      <c r="GW526" s="102"/>
      <c r="GX526" s="102"/>
      <c r="GY526" s="102"/>
      <c r="GZ526" s="102"/>
    </row>
    <row r="527" spans="1:208" ht="12.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c r="AP527" s="102"/>
      <c r="AQ527" s="102"/>
      <c r="AR527" s="102"/>
      <c r="AS527" s="102"/>
      <c r="AT527" s="102"/>
      <c r="AU527" s="102"/>
      <c r="AV527" s="102"/>
      <c r="AW527" s="102"/>
      <c r="AX527" s="102"/>
      <c r="AY527" s="102"/>
      <c r="AZ527" s="102"/>
      <c r="BA527" s="102"/>
      <c r="BB527" s="102"/>
      <c r="BC527" s="102"/>
      <c r="BD527" s="102"/>
      <c r="BE527" s="102"/>
      <c r="BF527" s="102"/>
      <c r="BG527" s="102"/>
      <c r="BH527" s="102"/>
      <c r="BI527" s="102"/>
      <c r="BJ527" s="102"/>
      <c r="BK527" s="102"/>
      <c r="BL527" s="102"/>
      <c r="BM527" s="102"/>
      <c r="BN527" s="102"/>
      <c r="BO527" s="102"/>
      <c r="BP527" s="102"/>
      <c r="BQ527" s="102"/>
      <c r="BR527" s="102"/>
      <c r="BS527" s="102"/>
      <c r="BT527" s="102"/>
      <c r="BU527" s="102"/>
      <c r="BV527" s="102"/>
      <c r="BW527" s="102"/>
      <c r="BX527" s="102"/>
      <c r="BY527" s="102"/>
      <c r="BZ527" s="102"/>
      <c r="CA527" s="102"/>
      <c r="CB527" s="102"/>
      <c r="CC527" s="102"/>
      <c r="CD527" s="102"/>
      <c r="CE527" s="102"/>
      <c r="CF527" s="102"/>
      <c r="CG527" s="102"/>
      <c r="CH527" s="102"/>
      <c r="CI527" s="102"/>
      <c r="CJ527" s="102"/>
      <c r="CK527" s="102"/>
      <c r="CL527" s="102"/>
      <c r="CM527" s="102"/>
      <c r="CN527" s="102"/>
      <c r="CO527" s="102"/>
      <c r="CP527" s="102"/>
      <c r="CQ527" s="102"/>
      <c r="CR527" s="102"/>
      <c r="CS527" s="102"/>
      <c r="CT527" s="102"/>
      <c r="CU527" s="102"/>
      <c r="CV527" s="102"/>
      <c r="CW527" s="102"/>
      <c r="CX527" s="102"/>
      <c r="CY527" s="102"/>
      <c r="CZ527" s="102"/>
      <c r="DA527" s="102"/>
      <c r="DB527" s="102"/>
      <c r="DC527" s="102"/>
      <c r="DD527" s="102"/>
      <c r="DE527" s="102"/>
      <c r="DF527" s="102"/>
      <c r="DG527" s="102"/>
      <c r="DH527" s="102"/>
      <c r="DI527" s="102"/>
      <c r="DJ527" s="102"/>
      <c r="DK527" s="102"/>
      <c r="DL527" s="102"/>
      <c r="DM527" s="102"/>
      <c r="DN527" s="102"/>
      <c r="DO527" s="102"/>
      <c r="DP527" s="102"/>
      <c r="DQ527" s="102"/>
      <c r="DR527" s="102"/>
      <c r="DS527" s="102"/>
      <c r="DT527" s="102"/>
      <c r="DU527" s="102"/>
      <c r="DV527" s="102"/>
      <c r="DW527" s="102"/>
      <c r="DX527" s="102"/>
      <c r="DY527" s="102"/>
      <c r="DZ527" s="102"/>
      <c r="EA527" s="102"/>
      <c r="EB527" s="102"/>
      <c r="EC527" s="102"/>
      <c r="ED527" s="102"/>
      <c r="EE527" s="102"/>
      <c r="EF527" s="102"/>
      <c r="EG527" s="102"/>
      <c r="EH527" s="102"/>
      <c r="EI527" s="102"/>
      <c r="EJ527" s="102"/>
      <c r="EK527" s="102"/>
      <c r="EL527" s="102"/>
      <c r="EM527" s="102"/>
      <c r="EN527" s="102"/>
      <c r="EO527" s="102"/>
      <c r="EP527" s="102"/>
      <c r="EQ527" s="102"/>
      <c r="ER527" s="102"/>
      <c r="ES527" s="102"/>
      <c r="ET527" s="102"/>
      <c r="EU527" s="102"/>
      <c r="EV527" s="102"/>
      <c r="EW527" s="102"/>
      <c r="EX527" s="102"/>
      <c r="EY527" s="102"/>
      <c r="EZ527" s="102"/>
      <c r="FA527" s="102"/>
      <c r="FB527" s="102"/>
      <c r="FC527" s="102"/>
      <c r="FD527" s="102"/>
      <c r="FE527" s="102"/>
      <c r="FF527" s="102"/>
      <c r="FG527" s="102"/>
      <c r="FH527" s="102"/>
      <c r="FI527" s="102"/>
      <c r="FJ527" s="102"/>
      <c r="FK527" s="102"/>
      <c r="FL527" s="102"/>
      <c r="FM527" s="102"/>
      <c r="FN527" s="102"/>
      <c r="FO527" s="102"/>
      <c r="FP527" s="102"/>
      <c r="FQ527" s="102"/>
      <c r="FR527" s="102"/>
      <c r="FS527" s="102"/>
      <c r="FT527" s="102"/>
      <c r="FU527" s="102"/>
      <c r="FV527" s="102"/>
      <c r="FW527" s="102"/>
      <c r="FX527" s="102"/>
      <c r="FY527" s="102"/>
      <c r="FZ527" s="102"/>
      <c r="GA527" s="102"/>
      <c r="GB527" s="102"/>
      <c r="GC527" s="102"/>
      <c r="GD527" s="102"/>
      <c r="GE527" s="102"/>
      <c r="GF527" s="102"/>
      <c r="GG527" s="102"/>
      <c r="GH527" s="102"/>
      <c r="GI527" s="102"/>
      <c r="GJ527" s="102"/>
      <c r="GK527" s="102"/>
      <c r="GL527" s="102"/>
      <c r="GM527" s="102"/>
      <c r="GN527" s="102"/>
      <c r="GO527" s="102"/>
      <c r="GP527" s="102"/>
      <c r="GQ527" s="102"/>
      <c r="GR527" s="102"/>
      <c r="GS527" s="102"/>
      <c r="GT527" s="102"/>
      <c r="GU527" s="102"/>
      <c r="GV527" s="102"/>
      <c r="GW527" s="102"/>
      <c r="GX527" s="102"/>
      <c r="GY527" s="102"/>
      <c r="GZ527" s="102"/>
    </row>
    <row r="528" spans="1:208" ht="12.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102"/>
      <c r="AQ528" s="102"/>
      <c r="AR528" s="102"/>
      <c r="AS528" s="102"/>
      <c r="AT528" s="102"/>
      <c r="AU528" s="102"/>
      <c r="AV528" s="102"/>
      <c r="AW528" s="102"/>
      <c r="AX528" s="102"/>
      <c r="AY528" s="102"/>
      <c r="AZ528" s="102"/>
      <c r="BA528" s="102"/>
      <c r="BB528" s="102"/>
      <c r="BC528" s="102"/>
      <c r="BD528" s="102"/>
      <c r="BE528" s="102"/>
      <c r="BF528" s="102"/>
      <c r="BG528" s="102"/>
      <c r="BH528" s="102"/>
      <c r="BI528" s="102"/>
      <c r="BJ528" s="102"/>
      <c r="BK528" s="102"/>
      <c r="BL528" s="102"/>
      <c r="BM528" s="102"/>
      <c r="BN528" s="102"/>
      <c r="BO528" s="102"/>
      <c r="BP528" s="102"/>
      <c r="BQ528" s="102"/>
      <c r="BR528" s="102"/>
      <c r="BS528" s="102"/>
      <c r="BT528" s="102"/>
      <c r="BU528" s="102"/>
      <c r="BV528" s="102"/>
      <c r="BW528" s="102"/>
      <c r="BX528" s="102"/>
      <c r="BY528" s="102"/>
      <c r="BZ528" s="102"/>
      <c r="CA528" s="102"/>
      <c r="CB528" s="102"/>
      <c r="CC528" s="102"/>
      <c r="CD528" s="102"/>
      <c r="CE528" s="102"/>
      <c r="CF528" s="102"/>
      <c r="CG528" s="102"/>
      <c r="CH528" s="102"/>
      <c r="CI528" s="102"/>
      <c r="CJ528" s="102"/>
      <c r="CK528" s="102"/>
      <c r="CL528" s="102"/>
      <c r="CM528" s="102"/>
      <c r="CN528" s="102"/>
      <c r="CO528" s="102"/>
      <c r="CP528" s="102"/>
      <c r="CQ528" s="102"/>
      <c r="CR528" s="102"/>
      <c r="CS528" s="102"/>
      <c r="CT528" s="102"/>
      <c r="CU528" s="102"/>
      <c r="CV528" s="102"/>
      <c r="CW528" s="102"/>
      <c r="CX528" s="102"/>
      <c r="CY528" s="102"/>
      <c r="CZ528" s="102"/>
      <c r="DA528" s="102"/>
      <c r="DB528" s="102"/>
      <c r="DC528" s="102"/>
      <c r="DD528" s="102"/>
      <c r="DE528" s="102"/>
      <c r="DF528" s="102"/>
      <c r="DG528" s="102"/>
      <c r="DH528" s="102"/>
      <c r="DI528" s="102"/>
      <c r="DJ528" s="102"/>
      <c r="DK528" s="102"/>
      <c r="DL528" s="102"/>
      <c r="DM528" s="102"/>
      <c r="DN528" s="102"/>
      <c r="DO528" s="102"/>
      <c r="DP528" s="102"/>
      <c r="DQ528" s="102"/>
      <c r="DR528" s="102"/>
      <c r="DS528" s="102"/>
      <c r="DT528" s="102"/>
      <c r="DU528" s="102"/>
      <c r="DV528" s="102"/>
      <c r="DW528" s="102"/>
      <c r="DX528" s="102"/>
      <c r="DY528" s="102"/>
      <c r="DZ528" s="102"/>
      <c r="EA528" s="102"/>
      <c r="EB528" s="102"/>
      <c r="EC528" s="102"/>
      <c r="ED528" s="102"/>
      <c r="EE528" s="102"/>
      <c r="EF528" s="102"/>
      <c r="EG528" s="102"/>
      <c r="EH528" s="102"/>
      <c r="EI528" s="102"/>
      <c r="EJ528" s="102"/>
      <c r="EK528" s="102"/>
      <c r="EL528" s="102"/>
      <c r="EM528" s="102"/>
      <c r="EN528" s="102"/>
      <c r="EO528" s="102"/>
      <c r="EP528" s="102"/>
      <c r="EQ528" s="102"/>
      <c r="ER528" s="102"/>
      <c r="ES528" s="102"/>
      <c r="ET528" s="102"/>
      <c r="EU528" s="102"/>
      <c r="EV528" s="102"/>
      <c r="EW528" s="102"/>
      <c r="EX528" s="102"/>
      <c r="EY528" s="102"/>
      <c r="EZ528" s="102"/>
      <c r="FA528" s="102"/>
      <c r="FB528" s="102"/>
      <c r="FC528" s="102"/>
      <c r="FD528" s="102"/>
      <c r="FE528" s="102"/>
      <c r="FF528" s="102"/>
      <c r="FG528" s="102"/>
      <c r="FH528" s="102"/>
      <c r="FI528" s="102"/>
      <c r="FJ528" s="102"/>
      <c r="FK528" s="102"/>
      <c r="FL528" s="102"/>
      <c r="FM528" s="102"/>
      <c r="FN528" s="102"/>
      <c r="FO528" s="102"/>
      <c r="FP528" s="102"/>
      <c r="FQ528" s="102"/>
      <c r="FR528" s="102"/>
      <c r="FS528" s="102"/>
      <c r="FT528" s="102"/>
      <c r="FU528" s="102"/>
      <c r="FV528" s="102"/>
      <c r="FW528" s="102"/>
      <c r="FX528" s="102"/>
      <c r="FY528" s="102"/>
      <c r="FZ528" s="102"/>
      <c r="GA528" s="102"/>
      <c r="GB528" s="102"/>
      <c r="GC528" s="102"/>
      <c r="GD528" s="102"/>
      <c r="GE528" s="102"/>
      <c r="GF528" s="102"/>
      <c r="GG528" s="102"/>
      <c r="GH528" s="102"/>
      <c r="GI528" s="102"/>
      <c r="GJ528" s="102"/>
      <c r="GK528" s="102"/>
      <c r="GL528" s="102"/>
      <c r="GM528" s="102"/>
      <c r="GN528" s="102"/>
      <c r="GO528" s="102"/>
      <c r="GP528" s="102"/>
      <c r="GQ528" s="102"/>
      <c r="GR528" s="102"/>
      <c r="GS528" s="102"/>
      <c r="GT528" s="102"/>
      <c r="GU528" s="102"/>
      <c r="GV528" s="102"/>
      <c r="GW528" s="102"/>
      <c r="GX528" s="102"/>
      <c r="GY528" s="102"/>
      <c r="GZ528" s="102"/>
    </row>
    <row r="529" spans="1:208" ht="12.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102"/>
      <c r="BC529" s="102"/>
      <c r="BD529" s="102"/>
      <c r="BE529" s="102"/>
      <c r="BF529" s="102"/>
      <c r="BG529" s="102"/>
      <c r="BH529" s="102"/>
      <c r="BI529" s="102"/>
      <c r="BJ529" s="102"/>
      <c r="BK529" s="102"/>
      <c r="BL529" s="102"/>
      <c r="BM529" s="102"/>
      <c r="BN529" s="102"/>
      <c r="BO529" s="102"/>
      <c r="BP529" s="102"/>
      <c r="BQ529" s="102"/>
      <c r="BR529" s="102"/>
      <c r="BS529" s="102"/>
      <c r="BT529" s="102"/>
      <c r="BU529" s="102"/>
      <c r="BV529" s="102"/>
      <c r="BW529" s="102"/>
      <c r="BX529" s="102"/>
      <c r="BY529" s="102"/>
      <c r="BZ529" s="102"/>
      <c r="CA529" s="102"/>
      <c r="CB529" s="102"/>
      <c r="CC529" s="102"/>
      <c r="CD529" s="102"/>
      <c r="CE529" s="102"/>
      <c r="CF529" s="102"/>
      <c r="CG529" s="102"/>
      <c r="CH529" s="102"/>
      <c r="CI529" s="102"/>
      <c r="CJ529" s="102"/>
      <c r="CK529" s="102"/>
      <c r="CL529" s="102"/>
      <c r="CM529" s="102"/>
      <c r="CN529" s="102"/>
      <c r="CO529" s="102"/>
      <c r="CP529" s="102"/>
      <c r="CQ529" s="102"/>
      <c r="CR529" s="102"/>
      <c r="CS529" s="102"/>
      <c r="CT529" s="102"/>
      <c r="CU529" s="102"/>
      <c r="CV529" s="102"/>
      <c r="CW529" s="102"/>
      <c r="CX529" s="102"/>
      <c r="CY529" s="102"/>
      <c r="CZ529" s="102"/>
      <c r="DA529" s="102"/>
      <c r="DB529" s="102"/>
      <c r="DC529" s="102"/>
      <c r="DD529" s="102"/>
      <c r="DE529" s="102"/>
      <c r="DF529" s="102"/>
      <c r="DG529" s="102"/>
      <c r="DH529" s="102"/>
      <c r="DI529" s="102"/>
      <c r="DJ529" s="102"/>
      <c r="DK529" s="102"/>
      <c r="DL529" s="102"/>
      <c r="DM529" s="102"/>
      <c r="DN529" s="102"/>
      <c r="DO529" s="102"/>
      <c r="DP529" s="102"/>
      <c r="DQ529" s="102"/>
      <c r="DR529" s="102"/>
      <c r="DS529" s="102"/>
      <c r="DT529" s="102"/>
      <c r="DU529" s="102"/>
      <c r="DV529" s="102"/>
      <c r="DW529" s="102"/>
      <c r="DX529" s="102"/>
      <c r="DY529" s="102"/>
      <c r="DZ529" s="102"/>
      <c r="EA529" s="102"/>
      <c r="EB529" s="102"/>
      <c r="EC529" s="102"/>
      <c r="ED529" s="102"/>
      <c r="EE529" s="102"/>
      <c r="EF529" s="102"/>
      <c r="EG529" s="102"/>
      <c r="EH529" s="102"/>
      <c r="EI529" s="102"/>
      <c r="EJ529" s="102"/>
      <c r="EK529" s="102"/>
      <c r="EL529" s="102"/>
      <c r="EM529" s="102"/>
      <c r="EN529" s="102"/>
      <c r="EO529" s="102"/>
      <c r="EP529" s="102"/>
      <c r="EQ529" s="102"/>
      <c r="ER529" s="102"/>
      <c r="ES529" s="102"/>
      <c r="ET529" s="102"/>
      <c r="EU529" s="102"/>
      <c r="EV529" s="102"/>
      <c r="EW529" s="102"/>
      <c r="EX529" s="102"/>
      <c r="EY529" s="102"/>
      <c r="EZ529" s="102"/>
      <c r="FA529" s="102"/>
      <c r="FB529" s="102"/>
      <c r="FC529" s="102"/>
      <c r="FD529" s="102"/>
      <c r="FE529" s="102"/>
      <c r="FF529" s="102"/>
      <c r="FG529" s="102"/>
      <c r="FH529" s="102"/>
      <c r="FI529" s="102"/>
      <c r="FJ529" s="102"/>
      <c r="FK529" s="102"/>
      <c r="FL529" s="102"/>
      <c r="FM529" s="102"/>
      <c r="FN529" s="102"/>
      <c r="FO529" s="102"/>
      <c r="FP529" s="102"/>
      <c r="FQ529" s="102"/>
      <c r="FR529" s="102"/>
      <c r="FS529" s="102"/>
      <c r="FT529" s="102"/>
      <c r="FU529" s="102"/>
      <c r="FV529" s="102"/>
      <c r="FW529" s="102"/>
      <c r="FX529" s="102"/>
      <c r="FY529" s="102"/>
      <c r="FZ529" s="102"/>
      <c r="GA529" s="102"/>
      <c r="GB529" s="102"/>
      <c r="GC529" s="102"/>
      <c r="GD529" s="102"/>
      <c r="GE529" s="102"/>
      <c r="GF529" s="102"/>
      <c r="GG529" s="102"/>
      <c r="GH529" s="102"/>
      <c r="GI529" s="102"/>
      <c r="GJ529" s="102"/>
      <c r="GK529" s="102"/>
      <c r="GL529" s="102"/>
      <c r="GM529" s="102"/>
      <c r="GN529" s="102"/>
      <c r="GO529" s="102"/>
      <c r="GP529" s="102"/>
      <c r="GQ529" s="102"/>
      <c r="GR529" s="102"/>
      <c r="GS529" s="102"/>
      <c r="GT529" s="102"/>
      <c r="GU529" s="102"/>
      <c r="GV529" s="102"/>
      <c r="GW529" s="102"/>
      <c r="GX529" s="102"/>
      <c r="GY529" s="102"/>
      <c r="GZ529" s="102"/>
    </row>
    <row r="530" spans="1:208" ht="12.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c r="AP530" s="102"/>
      <c r="AQ530" s="102"/>
      <c r="AR530" s="102"/>
      <c r="AS530" s="102"/>
      <c r="AT530" s="102"/>
      <c r="AU530" s="102"/>
      <c r="AV530" s="102"/>
      <c r="AW530" s="102"/>
      <c r="AX530" s="102"/>
      <c r="AY530" s="102"/>
      <c r="AZ530" s="102"/>
      <c r="BA530" s="102"/>
      <c r="BB530" s="102"/>
      <c r="BC530" s="102"/>
      <c r="BD530" s="102"/>
      <c r="BE530" s="102"/>
      <c r="BF530" s="102"/>
      <c r="BG530" s="102"/>
      <c r="BH530" s="102"/>
      <c r="BI530" s="102"/>
      <c r="BJ530" s="102"/>
      <c r="BK530" s="102"/>
      <c r="BL530" s="102"/>
      <c r="BM530" s="102"/>
      <c r="BN530" s="102"/>
      <c r="BO530" s="102"/>
      <c r="BP530" s="102"/>
      <c r="BQ530" s="102"/>
      <c r="BR530" s="102"/>
      <c r="BS530" s="102"/>
      <c r="BT530" s="102"/>
      <c r="BU530" s="102"/>
      <c r="BV530" s="102"/>
      <c r="BW530" s="102"/>
      <c r="BX530" s="102"/>
      <c r="BY530" s="102"/>
      <c r="BZ530" s="102"/>
      <c r="CA530" s="102"/>
      <c r="CB530" s="102"/>
      <c r="CC530" s="102"/>
      <c r="CD530" s="102"/>
      <c r="CE530" s="102"/>
      <c r="CF530" s="102"/>
      <c r="CG530" s="102"/>
      <c r="CH530" s="102"/>
      <c r="CI530" s="102"/>
      <c r="CJ530" s="102"/>
      <c r="CK530" s="102"/>
      <c r="CL530" s="102"/>
      <c r="CM530" s="102"/>
      <c r="CN530" s="102"/>
      <c r="CO530" s="102"/>
      <c r="CP530" s="102"/>
      <c r="CQ530" s="102"/>
      <c r="CR530" s="102"/>
      <c r="CS530" s="102"/>
      <c r="CT530" s="102"/>
      <c r="CU530" s="102"/>
      <c r="CV530" s="102"/>
      <c r="CW530" s="102"/>
      <c r="CX530" s="102"/>
      <c r="CY530" s="102"/>
      <c r="CZ530" s="102"/>
      <c r="DA530" s="102"/>
      <c r="DB530" s="102"/>
      <c r="DC530" s="102"/>
      <c r="DD530" s="102"/>
      <c r="DE530" s="102"/>
      <c r="DF530" s="102"/>
      <c r="DG530" s="102"/>
      <c r="DH530" s="102"/>
      <c r="DI530" s="102"/>
      <c r="DJ530" s="102"/>
      <c r="DK530" s="102"/>
      <c r="DL530" s="102"/>
      <c r="DM530" s="102"/>
      <c r="DN530" s="102"/>
      <c r="DO530" s="102"/>
      <c r="DP530" s="102"/>
      <c r="DQ530" s="102"/>
      <c r="DR530" s="102"/>
      <c r="DS530" s="102"/>
      <c r="DT530" s="102"/>
      <c r="DU530" s="102"/>
      <c r="DV530" s="102"/>
      <c r="DW530" s="102"/>
      <c r="DX530" s="102"/>
      <c r="DY530" s="102"/>
      <c r="DZ530" s="102"/>
      <c r="EA530" s="102"/>
      <c r="EB530" s="102"/>
      <c r="EC530" s="102"/>
      <c r="ED530" s="102"/>
      <c r="EE530" s="102"/>
      <c r="EF530" s="102"/>
      <c r="EG530" s="102"/>
      <c r="EH530" s="102"/>
      <c r="EI530" s="102"/>
      <c r="EJ530" s="102"/>
      <c r="EK530" s="102"/>
      <c r="EL530" s="102"/>
      <c r="EM530" s="102"/>
      <c r="EN530" s="102"/>
      <c r="EO530" s="102"/>
      <c r="EP530" s="102"/>
      <c r="EQ530" s="102"/>
      <c r="ER530" s="102"/>
      <c r="ES530" s="102"/>
      <c r="ET530" s="102"/>
      <c r="EU530" s="102"/>
      <c r="EV530" s="102"/>
      <c r="EW530" s="102"/>
      <c r="EX530" s="102"/>
      <c r="EY530" s="102"/>
      <c r="EZ530" s="102"/>
      <c r="FA530" s="102"/>
      <c r="FB530" s="102"/>
      <c r="FC530" s="102"/>
      <c r="FD530" s="102"/>
      <c r="FE530" s="102"/>
      <c r="FF530" s="102"/>
      <c r="FG530" s="102"/>
      <c r="FH530" s="102"/>
      <c r="FI530" s="102"/>
      <c r="FJ530" s="102"/>
      <c r="FK530" s="102"/>
      <c r="FL530" s="102"/>
      <c r="FM530" s="102"/>
      <c r="FN530" s="102"/>
      <c r="FO530" s="102"/>
      <c r="FP530" s="102"/>
      <c r="FQ530" s="102"/>
      <c r="FR530" s="102"/>
      <c r="FS530" s="102"/>
      <c r="FT530" s="102"/>
      <c r="FU530" s="102"/>
      <c r="FV530" s="102"/>
      <c r="FW530" s="102"/>
      <c r="FX530" s="102"/>
      <c r="FY530" s="102"/>
      <c r="FZ530" s="102"/>
      <c r="GA530" s="102"/>
      <c r="GB530" s="102"/>
      <c r="GC530" s="102"/>
      <c r="GD530" s="102"/>
      <c r="GE530" s="102"/>
      <c r="GF530" s="102"/>
      <c r="GG530" s="102"/>
      <c r="GH530" s="102"/>
      <c r="GI530" s="102"/>
      <c r="GJ530" s="102"/>
      <c r="GK530" s="102"/>
      <c r="GL530" s="102"/>
      <c r="GM530" s="102"/>
      <c r="GN530" s="102"/>
      <c r="GO530" s="102"/>
      <c r="GP530" s="102"/>
      <c r="GQ530" s="102"/>
      <c r="GR530" s="102"/>
      <c r="GS530" s="102"/>
      <c r="GT530" s="102"/>
      <c r="GU530" s="102"/>
      <c r="GV530" s="102"/>
      <c r="GW530" s="102"/>
      <c r="GX530" s="102"/>
      <c r="GY530" s="102"/>
      <c r="GZ530" s="102"/>
    </row>
    <row r="531" spans="1:208" ht="12.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102"/>
      <c r="AQ531" s="102"/>
      <c r="AR531" s="102"/>
      <c r="AS531" s="102"/>
      <c r="AT531" s="102"/>
      <c r="AU531" s="102"/>
      <c r="AV531" s="102"/>
      <c r="AW531" s="102"/>
      <c r="AX531" s="102"/>
      <c r="AY531" s="102"/>
      <c r="AZ531" s="102"/>
      <c r="BA531" s="102"/>
      <c r="BB531" s="102"/>
      <c r="BC531" s="102"/>
      <c r="BD531" s="102"/>
      <c r="BE531" s="102"/>
      <c r="BF531" s="102"/>
      <c r="BG531" s="102"/>
      <c r="BH531" s="102"/>
      <c r="BI531" s="102"/>
      <c r="BJ531" s="102"/>
      <c r="BK531" s="102"/>
      <c r="BL531" s="102"/>
      <c r="BM531" s="102"/>
      <c r="BN531" s="102"/>
      <c r="BO531" s="102"/>
      <c r="BP531" s="102"/>
      <c r="BQ531" s="102"/>
      <c r="BR531" s="102"/>
      <c r="BS531" s="102"/>
      <c r="BT531" s="102"/>
      <c r="BU531" s="102"/>
      <c r="BV531" s="102"/>
      <c r="BW531" s="102"/>
      <c r="BX531" s="102"/>
      <c r="BY531" s="102"/>
      <c r="BZ531" s="102"/>
      <c r="CA531" s="102"/>
      <c r="CB531" s="102"/>
      <c r="CC531" s="102"/>
      <c r="CD531" s="102"/>
      <c r="CE531" s="102"/>
      <c r="CF531" s="102"/>
      <c r="CG531" s="102"/>
      <c r="CH531" s="102"/>
      <c r="CI531" s="102"/>
      <c r="CJ531" s="102"/>
      <c r="CK531" s="102"/>
      <c r="CL531" s="102"/>
      <c r="CM531" s="102"/>
      <c r="CN531" s="102"/>
      <c r="CO531" s="102"/>
      <c r="CP531" s="102"/>
      <c r="CQ531" s="102"/>
      <c r="CR531" s="102"/>
      <c r="CS531" s="102"/>
      <c r="CT531" s="102"/>
      <c r="CU531" s="102"/>
      <c r="CV531" s="102"/>
      <c r="CW531" s="102"/>
      <c r="CX531" s="102"/>
      <c r="CY531" s="102"/>
      <c r="CZ531" s="102"/>
      <c r="DA531" s="102"/>
      <c r="DB531" s="102"/>
      <c r="DC531" s="102"/>
      <c r="DD531" s="102"/>
      <c r="DE531" s="102"/>
      <c r="DF531" s="102"/>
      <c r="DG531" s="102"/>
      <c r="DH531" s="102"/>
      <c r="DI531" s="102"/>
      <c r="DJ531" s="102"/>
      <c r="DK531" s="102"/>
      <c r="DL531" s="102"/>
      <c r="DM531" s="102"/>
      <c r="DN531" s="102"/>
      <c r="DO531" s="102"/>
      <c r="DP531" s="102"/>
      <c r="DQ531" s="102"/>
      <c r="DR531" s="102"/>
      <c r="DS531" s="102"/>
      <c r="DT531" s="102"/>
      <c r="DU531" s="102"/>
      <c r="DV531" s="102"/>
      <c r="DW531" s="102"/>
      <c r="DX531" s="102"/>
      <c r="DY531" s="102"/>
      <c r="DZ531" s="102"/>
      <c r="EA531" s="102"/>
      <c r="EB531" s="102"/>
      <c r="EC531" s="102"/>
      <c r="ED531" s="102"/>
      <c r="EE531" s="102"/>
      <c r="EF531" s="102"/>
      <c r="EG531" s="102"/>
      <c r="EH531" s="102"/>
      <c r="EI531" s="102"/>
      <c r="EJ531" s="102"/>
      <c r="EK531" s="102"/>
      <c r="EL531" s="102"/>
      <c r="EM531" s="102"/>
      <c r="EN531" s="102"/>
      <c r="EO531" s="102"/>
      <c r="EP531" s="102"/>
      <c r="EQ531" s="102"/>
      <c r="ER531" s="102"/>
      <c r="ES531" s="102"/>
      <c r="ET531" s="102"/>
      <c r="EU531" s="102"/>
      <c r="EV531" s="102"/>
      <c r="EW531" s="102"/>
      <c r="EX531" s="102"/>
      <c r="EY531" s="102"/>
      <c r="EZ531" s="102"/>
      <c r="FA531" s="102"/>
      <c r="FB531" s="102"/>
      <c r="FC531" s="102"/>
      <c r="FD531" s="102"/>
      <c r="FE531" s="102"/>
      <c r="FF531" s="102"/>
      <c r="FG531" s="102"/>
      <c r="FH531" s="102"/>
      <c r="FI531" s="102"/>
      <c r="FJ531" s="102"/>
      <c r="FK531" s="102"/>
      <c r="FL531" s="102"/>
      <c r="FM531" s="102"/>
      <c r="FN531" s="102"/>
      <c r="FO531" s="102"/>
      <c r="FP531" s="102"/>
      <c r="FQ531" s="102"/>
      <c r="FR531" s="102"/>
      <c r="FS531" s="102"/>
      <c r="FT531" s="102"/>
      <c r="FU531" s="102"/>
      <c r="FV531" s="102"/>
      <c r="FW531" s="102"/>
      <c r="FX531" s="102"/>
      <c r="FY531" s="102"/>
      <c r="FZ531" s="102"/>
      <c r="GA531" s="102"/>
      <c r="GB531" s="102"/>
      <c r="GC531" s="102"/>
      <c r="GD531" s="102"/>
      <c r="GE531" s="102"/>
      <c r="GF531" s="102"/>
      <c r="GG531" s="102"/>
      <c r="GH531" s="102"/>
      <c r="GI531" s="102"/>
      <c r="GJ531" s="102"/>
      <c r="GK531" s="102"/>
      <c r="GL531" s="102"/>
      <c r="GM531" s="102"/>
      <c r="GN531" s="102"/>
      <c r="GO531" s="102"/>
      <c r="GP531" s="102"/>
      <c r="GQ531" s="102"/>
      <c r="GR531" s="102"/>
      <c r="GS531" s="102"/>
      <c r="GT531" s="102"/>
      <c r="GU531" s="102"/>
      <c r="GV531" s="102"/>
      <c r="GW531" s="102"/>
      <c r="GX531" s="102"/>
      <c r="GY531" s="102"/>
      <c r="GZ531" s="102"/>
    </row>
    <row r="532" spans="1:208" ht="12.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c r="AB532" s="102"/>
      <c r="AC532" s="102"/>
      <c r="AD532" s="102"/>
      <c r="AE532" s="102"/>
      <c r="AF532" s="102"/>
      <c r="AG532" s="102"/>
      <c r="AH532" s="102"/>
      <c r="AI532" s="102"/>
      <c r="AJ532" s="102"/>
      <c r="AK532" s="102"/>
      <c r="AL532" s="102"/>
      <c r="AM532" s="102"/>
      <c r="AN532" s="102"/>
      <c r="AO532" s="102"/>
      <c r="AP532" s="102"/>
      <c r="AQ532" s="102"/>
      <c r="AR532" s="102"/>
      <c r="AS532" s="102"/>
      <c r="AT532" s="102"/>
      <c r="AU532" s="102"/>
      <c r="AV532" s="102"/>
      <c r="AW532" s="102"/>
      <c r="AX532" s="102"/>
      <c r="AY532" s="102"/>
      <c r="AZ532" s="102"/>
      <c r="BA532" s="102"/>
      <c r="BB532" s="102"/>
      <c r="BC532" s="102"/>
      <c r="BD532" s="102"/>
      <c r="BE532" s="102"/>
      <c r="BF532" s="102"/>
      <c r="BG532" s="102"/>
      <c r="BH532" s="102"/>
      <c r="BI532" s="102"/>
      <c r="BJ532" s="102"/>
      <c r="BK532" s="102"/>
      <c r="BL532" s="102"/>
      <c r="BM532" s="102"/>
      <c r="BN532" s="102"/>
      <c r="BO532" s="102"/>
      <c r="BP532" s="102"/>
      <c r="BQ532" s="102"/>
      <c r="BR532" s="102"/>
      <c r="BS532" s="102"/>
      <c r="BT532" s="102"/>
      <c r="BU532" s="102"/>
      <c r="BV532" s="102"/>
      <c r="BW532" s="102"/>
      <c r="BX532" s="102"/>
      <c r="BY532" s="102"/>
      <c r="BZ532" s="102"/>
      <c r="CA532" s="102"/>
      <c r="CB532" s="102"/>
      <c r="CC532" s="102"/>
      <c r="CD532" s="102"/>
      <c r="CE532" s="102"/>
      <c r="CF532" s="102"/>
      <c r="CG532" s="102"/>
      <c r="CH532" s="102"/>
      <c r="CI532" s="102"/>
      <c r="CJ532" s="102"/>
      <c r="CK532" s="102"/>
      <c r="CL532" s="102"/>
      <c r="CM532" s="102"/>
      <c r="CN532" s="102"/>
      <c r="CO532" s="102"/>
      <c r="CP532" s="102"/>
      <c r="CQ532" s="102"/>
      <c r="CR532" s="102"/>
      <c r="CS532" s="102"/>
      <c r="CT532" s="102"/>
      <c r="CU532" s="102"/>
      <c r="CV532" s="102"/>
      <c r="CW532" s="102"/>
      <c r="CX532" s="102"/>
      <c r="CY532" s="102"/>
      <c r="CZ532" s="102"/>
      <c r="DA532" s="102"/>
      <c r="DB532" s="102"/>
      <c r="DC532" s="102"/>
      <c r="DD532" s="102"/>
      <c r="DE532" s="102"/>
      <c r="DF532" s="102"/>
      <c r="DG532" s="102"/>
      <c r="DH532" s="102"/>
      <c r="DI532" s="102"/>
      <c r="DJ532" s="102"/>
      <c r="DK532" s="102"/>
      <c r="DL532" s="102"/>
      <c r="DM532" s="102"/>
      <c r="DN532" s="102"/>
      <c r="DO532" s="102"/>
      <c r="DP532" s="102"/>
      <c r="DQ532" s="102"/>
      <c r="DR532" s="102"/>
      <c r="DS532" s="102"/>
      <c r="DT532" s="102"/>
      <c r="DU532" s="102"/>
      <c r="DV532" s="102"/>
      <c r="DW532" s="102"/>
      <c r="DX532" s="102"/>
      <c r="DY532" s="102"/>
      <c r="DZ532" s="102"/>
      <c r="EA532" s="102"/>
      <c r="EB532" s="102"/>
      <c r="EC532" s="102"/>
      <c r="ED532" s="102"/>
      <c r="EE532" s="102"/>
      <c r="EF532" s="102"/>
      <c r="EG532" s="102"/>
      <c r="EH532" s="102"/>
      <c r="EI532" s="102"/>
      <c r="EJ532" s="102"/>
      <c r="EK532" s="102"/>
      <c r="EL532" s="102"/>
      <c r="EM532" s="102"/>
      <c r="EN532" s="102"/>
      <c r="EO532" s="102"/>
      <c r="EP532" s="102"/>
      <c r="EQ532" s="102"/>
      <c r="ER532" s="102"/>
      <c r="ES532" s="102"/>
      <c r="ET532" s="102"/>
      <c r="EU532" s="102"/>
      <c r="EV532" s="102"/>
      <c r="EW532" s="102"/>
      <c r="EX532" s="102"/>
      <c r="EY532" s="102"/>
      <c r="EZ532" s="102"/>
      <c r="FA532" s="102"/>
      <c r="FB532" s="102"/>
      <c r="FC532" s="102"/>
      <c r="FD532" s="102"/>
      <c r="FE532" s="102"/>
      <c r="FF532" s="102"/>
      <c r="FG532" s="102"/>
      <c r="FH532" s="102"/>
      <c r="FI532" s="102"/>
      <c r="FJ532" s="102"/>
      <c r="FK532" s="102"/>
      <c r="FL532" s="102"/>
      <c r="FM532" s="102"/>
      <c r="FN532" s="102"/>
      <c r="FO532" s="102"/>
      <c r="FP532" s="102"/>
      <c r="FQ532" s="102"/>
      <c r="FR532" s="102"/>
      <c r="FS532" s="102"/>
      <c r="FT532" s="102"/>
      <c r="FU532" s="102"/>
      <c r="FV532" s="102"/>
      <c r="FW532" s="102"/>
      <c r="FX532" s="102"/>
      <c r="FY532" s="102"/>
      <c r="FZ532" s="102"/>
      <c r="GA532" s="102"/>
      <c r="GB532" s="102"/>
      <c r="GC532" s="102"/>
      <c r="GD532" s="102"/>
      <c r="GE532" s="102"/>
      <c r="GF532" s="102"/>
      <c r="GG532" s="102"/>
      <c r="GH532" s="102"/>
      <c r="GI532" s="102"/>
      <c r="GJ532" s="102"/>
      <c r="GK532" s="102"/>
      <c r="GL532" s="102"/>
      <c r="GM532" s="102"/>
      <c r="GN532" s="102"/>
      <c r="GO532" s="102"/>
      <c r="GP532" s="102"/>
      <c r="GQ532" s="102"/>
      <c r="GR532" s="102"/>
      <c r="GS532" s="102"/>
      <c r="GT532" s="102"/>
      <c r="GU532" s="102"/>
      <c r="GV532" s="102"/>
      <c r="GW532" s="102"/>
      <c r="GX532" s="102"/>
      <c r="GY532" s="102"/>
      <c r="GZ532" s="102"/>
    </row>
    <row r="533" spans="1:208" ht="12.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102"/>
      <c r="BC533" s="102"/>
      <c r="BD533" s="102"/>
      <c r="BE533" s="102"/>
      <c r="BF533" s="102"/>
      <c r="BG533" s="102"/>
      <c r="BH533" s="102"/>
      <c r="BI533" s="102"/>
      <c r="BJ533" s="102"/>
      <c r="BK533" s="102"/>
      <c r="BL533" s="102"/>
      <c r="BM533" s="102"/>
      <c r="BN533" s="102"/>
      <c r="BO533" s="102"/>
      <c r="BP533" s="102"/>
      <c r="BQ533" s="102"/>
      <c r="BR533" s="102"/>
      <c r="BS533" s="102"/>
      <c r="BT533" s="102"/>
      <c r="BU533" s="102"/>
      <c r="BV533" s="102"/>
      <c r="BW533" s="102"/>
      <c r="BX533" s="102"/>
      <c r="BY533" s="102"/>
      <c r="BZ533" s="102"/>
      <c r="CA533" s="102"/>
      <c r="CB533" s="102"/>
      <c r="CC533" s="102"/>
      <c r="CD533" s="102"/>
      <c r="CE533" s="102"/>
      <c r="CF533" s="102"/>
      <c r="CG533" s="102"/>
      <c r="CH533" s="102"/>
      <c r="CI533" s="102"/>
      <c r="CJ533" s="102"/>
      <c r="CK533" s="102"/>
      <c r="CL533" s="102"/>
      <c r="CM533" s="102"/>
      <c r="CN533" s="102"/>
      <c r="CO533" s="102"/>
      <c r="CP533" s="102"/>
      <c r="CQ533" s="102"/>
      <c r="CR533" s="102"/>
      <c r="CS533" s="102"/>
      <c r="CT533" s="102"/>
      <c r="CU533" s="102"/>
      <c r="CV533" s="102"/>
      <c r="CW533" s="102"/>
      <c r="CX533" s="102"/>
      <c r="CY533" s="102"/>
      <c r="CZ533" s="102"/>
      <c r="DA533" s="102"/>
      <c r="DB533" s="102"/>
      <c r="DC533" s="102"/>
      <c r="DD533" s="102"/>
      <c r="DE533" s="102"/>
      <c r="DF533" s="102"/>
      <c r="DG533" s="102"/>
      <c r="DH533" s="102"/>
      <c r="DI533" s="102"/>
      <c r="DJ533" s="102"/>
      <c r="DK533" s="102"/>
      <c r="DL533" s="102"/>
      <c r="DM533" s="102"/>
      <c r="DN533" s="102"/>
      <c r="DO533" s="102"/>
      <c r="DP533" s="102"/>
      <c r="DQ533" s="102"/>
      <c r="DR533" s="102"/>
      <c r="DS533" s="102"/>
      <c r="DT533" s="102"/>
      <c r="DU533" s="102"/>
      <c r="DV533" s="102"/>
      <c r="DW533" s="102"/>
      <c r="DX533" s="102"/>
      <c r="DY533" s="102"/>
      <c r="DZ533" s="102"/>
      <c r="EA533" s="102"/>
      <c r="EB533" s="102"/>
      <c r="EC533" s="102"/>
      <c r="ED533" s="102"/>
      <c r="EE533" s="102"/>
      <c r="EF533" s="102"/>
      <c r="EG533" s="102"/>
      <c r="EH533" s="102"/>
      <c r="EI533" s="102"/>
      <c r="EJ533" s="102"/>
      <c r="EK533" s="102"/>
      <c r="EL533" s="102"/>
      <c r="EM533" s="102"/>
      <c r="EN533" s="102"/>
      <c r="EO533" s="102"/>
      <c r="EP533" s="102"/>
      <c r="EQ533" s="102"/>
      <c r="ER533" s="102"/>
      <c r="ES533" s="102"/>
      <c r="ET533" s="102"/>
      <c r="EU533" s="102"/>
      <c r="EV533" s="102"/>
      <c r="EW533" s="102"/>
      <c r="EX533" s="102"/>
      <c r="EY533" s="102"/>
      <c r="EZ533" s="102"/>
      <c r="FA533" s="102"/>
      <c r="FB533" s="102"/>
      <c r="FC533" s="102"/>
      <c r="FD533" s="102"/>
      <c r="FE533" s="102"/>
      <c r="FF533" s="102"/>
      <c r="FG533" s="102"/>
      <c r="FH533" s="102"/>
      <c r="FI533" s="102"/>
      <c r="FJ533" s="102"/>
      <c r="FK533" s="102"/>
      <c r="FL533" s="102"/>
      <c r="FM533" s="102"/>
      <c r="FN533" s="102"/>
      <c r="FO533" s="102"/>
      <c r="FP533" s="102"/>
      <c r="FQ533" s="102"/>
      <c r="FR533" s="102"/>
      <c r="FS533" s="102"/>
      <c r="FT533" s="102"/>
      <c r="FU533" s="102"/>
      <c r="FV533" s="102"/>
      <c r="FW533" s="102"/>
      <c r="FX533" s="102"/>
      <c r="FY533" s="102"/>
      <c r="FZ533" s="102"/>
      <c r="GA533" s="102"/>
      <c r="GB533" s="102"/>
      <c r="GC533" s="102"/>
      <c r="GD533" s="102"/>
      <c r="GE533" s="102"/>
      <c r="GF533" s="102"/>
      <c r="GG533" s="102"/>
      <c r="GH533" s="102"/>
      <c r="GI533" s="102"/>
      <c r="GJ533" s="102"/>
      <c r="GK533" s="102"/>
      <c r="GL533" s="102"/>
      <c r="GM533" s="102"/>
      <c r="GN533" s="102"/>
      <c r="GO533" s="102"/>
      <c r="GP533" s="102"/>
      <c r="GQ533" s="102"/>
      <c r="GR533" s="102"/>
      <c r="GS533" s="102"/>
      <c r="GT533" s="102"/>
      <c r="GU533" s="102"/>
      <c r="GV533" s="102"/>
      <c r="GW533" s="102"/>
      <c r="GX533" s="102"/>
      <c r="GY533" s="102"/>
      <c r="GZ533" s="102"/>
    </row>
    <row r="534" spans="1:208" ht="12.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c r="BH534" s="102"/>
      <c r="BI534" s="102"/>
      <c r="BJ534" s="102"/>
      <c r="BK534" s="102"/>
      <c r="BL534" s="102"/>
      <c r="BM534" s="102"/>
      <c r="BN534" s="102"/>
      <c r="BO534" s="102"/>
      <c r="BP534" s="102"/>
      <c r="BQ534" s="102"/>
      <c r="BR534" s="102"/>
      <c r="BS534" s="102"/>
      <c r="BT534" s="102"/>
      <c r="BU534" s="102"/>
      <c r="BV534" s="102"/>
      <c r="BW534" s="102"/>
      <c r="BX534" s="102"/>
      <c r="BY534" s="102"/>
      <c r="BZ534" s="102"/>
      <c r="CA534" s="102"/>
      <c r="CB534" s="102"/>
      <c r="CC534" s="102"/>
      <c r="CD534" s="102"/>
      <c r="CE534" s="102"/>
      <c r="CF534" s="102"/>
      <c r="CG534" s="102"/>
      <c r="CH534" s="102"/>
      <c r="CI534" s="102"/>
      <c r="CJ534" s="102"/>
      <c r="CK534" s="102"/>
      <c r="CL534" s="102"/>
      <c r="CM534" s="102"/>
      <c r="CN534" s="102"/>
      <c r="CO534" s="102"/>
      <c r="CP534" s="102"/>
      <c r="CQ534" s="102"/>
      <c r="CR534" s="102"/>
      <c r="CS534" s="102"/>
      <c r="CT534" s="102"/>
      <c r="CU534" s="102"/>
      <c r="CV534" s="102"/>
      <c r="CW534" s="102"/>
      <c r="CX534" s="102"/>
      <c r="CY534" s="102"/>
      <c r="CZ534" s="102"/>
      <c r="DA534" s="102"/>
      <c r="DB534" s="102"/>
      <c r="DC534" s="102"/>
      <c r="DD534" s="102"/>
      <c r="DE534" s="102"/>
      <c r="DF534" s="102"/>
      <c r="DG534" s="102"/>
      <c r="DH534" s="102"/>
      <c r="DI534" s="102"/>
      <c r="DJ534" s="102"/>
      <c r="DK534" s="102"/>
      <c r="DL534" s="102"/>
      <c r="DM534" s="102"/>
      <c r="DN534" s="102"/>
      <c r="DO534" s="102"/>
      <c r="DP534" s="102"/>
      <c r="DQ534" s="102"/>
      <c r="DR534" s="102"/>
      <c r="DS534" s="102"/>
      <c r="DT534" s="102"/>
      <c r="DU534" s="102"/>
      <c r="DV534" s="102"/>
      <c r="DW534" s="102"/>
      <c r="DX534" s="102"/>
      <c r="DY534" s="102"/>
      <c r="DZ534" s="102"/>
      <c r="EA534" s="102"/>
      <c r="EB534" s="102"/>
      <c r="EC534" s="102"/>
      <c r="ED534" s="102"/>
      <c r="EE534" s="102"/>
      <c r="EF534" s="102"/>
      <c r="EG534" s="102"/>
      <c r="EH534" s="102"/>
      <c r="EI534" s="102"/>
      <c r="EJ534" s="102"/>
      <c r="EK534" s="102"/>
      <c r="EL534" s="102"/>
      <c r="EM534" s="102"/>
      <c r="EN534" s="102"/>
      <c r="EO534" s="102"/>
      <c r="EP534" s="102"/>
      <c r="EQ534" s="102"/>
      <c r="ER534" s="102"/>
      <c r="ES534" s="102"/>
      <c r="ET534" s="102"/>
      <c r="EU534" s="102"/>
      <c r="EV534" s="102"/>
      <c r="EW534" s="102"/>
      <c r="EX534" s="102"/>
      <c r="EY534" s="102"/>
      <c r="EZ534" s="102"/>
      <c r="FA534" s="102"/>
      <c r="FB534" s="102"/>
      <c r="FC534" s="102"/>
      <c r="FD534" s="102"/>
      <c r="FE534" s="102"/>
      <c r="FF534" s="102"/>
      <c r="FG534" s="102"/>
      <c r="FH534" s="102"/>
      <c r="FI534" s="102"/>
      <c r="FJ534" s="102"/>
      <c r="FK534" s="102"/>
      <c r="FL534" s="102"/>
      <c r="FM534" s="102"/>
      <c r="FN534" s="102"/>
      <c r="FO534" s="102"/>
      <c r="FP534" s="102"/>
      <c r="FQ534" s="102"/>
      <c r="FR534" s="102"/>
      <c r="FS534" s="102"/>
      <c r="FT534" s="102"/>
      <c r="FU534" s="102"/>
      <c r="FV534" s="102"/>
      <c r="FW534" s="102"/>
      <c r="FX534" s="102"/>
      <c r="FY534" s="102"/>
      <c r="FZ534" s="102"/>
      <c r="GA534" s="102"/>
      <c r="GB534" s="102"/>
      <c r="GC534" s="102"/>
      <c r="GD534" s="102"/>
      <c r="GE534" s="102"/>
      <c r="GF534" s="102"/>
      <c r="GG534" s="102"/>
      <c r="GH534" s="102"/>
      <c r="GI534" s="102"/>
      <c r="GJ534" s="102"/>
      <c r="GK534" s="102"/>
      <c r="GL534" s="102"/>
      <c r="GM534" s="102"/>
      <c r="GN534" s="102"/>
      <c r="GO534" s="102"/>
      <c r="GP534" s="102"/>
      <c r="GQ534" s="102"/>
      <c r="GR534" s="102"/>
      <c r="GS534" s="102"/>
      <c r="GT534" s="102"/>
      <c r="GU534" s="102"/>
      <c r="GV534" s="102"/>
      <c r="GW534" s="102"/>
      <c r="GX534" s="102"/>
      <c r="GY534" s="102"/>
      <c r="GZ534" s="102"/>
    </row>
    <row r="535" spans="1:208" ht="12.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2"/>
      <c r="AY535" s="102"/>
      <c r="AZ535" s="102"/>
      <c r="BA535" s="102"/>
      <c r="BB535" s="102"/>
      <c r="BC535" s="102"/>
      <c r="BD535" s="102"/>
      <c r="BE535" s="102"/>
      <c r="BF535" s="102"/>
      <c r="BG535" s="102"/>
      <c r="BH535" s="102"/>
      <c r="BI535" s="102"/>
      <c r="BJ535" s="102"/>
      <c r="BK535" s="102"/>
      <c r="BL535" s="102"/>
      <c r="BM535" s="102"/>
      <c r="BN535" s="102"/>
      <c r="BO535" s="102"/>
      <c r="BP535" s="102"/>
      <c r="BQ535" s="102"/>
      <c r="BR535" s="102"/>
      <c r="BS535" s="102"/>
      <c r="BT535" s="102"/>
      <c r="BU535" s="102"/>
      <c r="BV535" s="102"/>
      <c r="BW535" s="102"/>
      <c r="BX535" s="102"/>
      <c r="BY535" s="102"/>
      <c r="BZ535" s="102"/>
      <c r="CA535" s="102"/>
      <c r="CB535" s="102"/>
      <c r="CC535" s="102"/>
      <c r="CD535" s="102"/>
      <c r="CE535" s="102"/>
      <c r="CF535" s="102"/>
      <c r="CG535" s="102"/>
      <c r="CH535" s="102"/>
      <c r="CI535" s="102"/>
      <c r="CJ535" s="102"/>
      <c r="CK535" s="102"/>
      <c r="CL535" s="102"/>
      <c r="CM535" s="102"/>
      <c r="CN535" s="102"/>
      <c r="CO535" s="102"/>
      <c r="CP535" s="102"/>
      <c r="CQ535" s="102"/>
      <c r="CR535" s="102"/>
      <c r="CS535" s="102"/>
      <c r="CT535" s="102"/>
      <c r="CU535" s="102"/>
      <c r="CV535" s="102"/>
      <c r="CW535" s="102"/>
      <c r="CX535" s="102"/>
      <c r="CY535" s="102"/>
      <c r="CZ535" s="102"/>
      <c r="DA535" s="102"/>
      <c r="DB535" s="102"/>
      <c r="DC535" s="102"/>
      <c r="DD535" s="102"/>
      <c r="DE535" s="102"/>
      <c r="DF535" s="102"/>
      <c r="DG535" s="102"/>
      <c r="DH535" s="102"/>
      <c r="DI535" s="102"/>
      <c r="DJ535" s="102"/>
      <c r="DK535" s="102"/>
      <c r="DL535" s="102"/>
      <c r="DM535" s="102"/>
      <c r="DN535" s="102"/>
      <c r="DO535" s="102"/>
      <c r="DP535" s="102"/>
      <c r="DQ535" s="102"/>
      <c r="DR535" s="102"/>
      <c r="DS535" s="102"/>
      <c r="DT535" s="102"/>
      <c r="DU535" s="102"/>
      <c r="DV535" s="102"/>
      <c r="DW535" s="102"/>
      <c r="DX535" s="102"/>
      <c r="DY535" s="102"/>
      <c r="DZ535" s="102"/>
      <c r="EA535" s="102"/>
      <c r="EB535" s="102"/>
      <c r="EC535" s="102"/>
      <c r="ED535" s="102"/>
      <c r="EE535" s="102"/>
      <c r="EF535" s="102"/>
      <c r="EG535" s="102"/>
      <c r="EH535" s="102"/>
      <c r="EI535" s="102"/>
      <c r="EJ535" s="102"/>
      <c r="EK535" s="102"/>
      <c r="EL535" s="102"/>
      <c r="EM535" s="102"/>
      <c r="EN535" s="102"/>
      <c r="EO535" s="102"/>
      <c r="EP535" s="102"/>
      <c r="EQ535" s="102"/>
      <c r="ER535" s="102"/>
      <c r="ES535" s="102"/>
      <c r="ET535" s="102"/>
      <c r="EU535" s="102"/>
      <c r="EV535" s="102"/>
      <c r="EW535" s="102"/>
      <c r="EX535" s="102"/>
      <c r="EY535" s="102"/>
      <c r="EZ535" s="102"/>
      <c r="FA535" s="102"/>
      <c r="FB535" s="102"/>
      <c r="FC535" s="102"/>
      <c r="FD535" s="102"/>
      <c r="FE535" s="102"/>
      <c r="FF535" s="102"/>
      <c r="FG535" s="102"/>
      <c r="FH535" s="102"/>
      <c r="FI535" s="102"/>
      <c r="FJ535" s="102"/>
      <c r="FK535" s="102"/>
      <c r="FL535" s="102"/>
      <c r="FM535" s="102"/>
      <c r="FN535" s="102"/>
      <c r="FO535" s="102"/>
      <c r="FP535" s="102"/>
      <c r="FQ535" s="102"/>
      <c r="FR535" s="102"/>
      <c r="FS535" s="102"/>
      <c r="FT535" s="102"/>
      <c r="FU535" s="102"/>
      <c r="FV535" s="102"/>
      <c r="FW535" s="102"/>
      <c r="FX535" s="102"/>
      <c r="FY535" s="102"/>
      <c r="FZ535" s="102"/>
      <c r="GA535" s="102"/>
      <c r="GB535" s="102"/>
      <c r="GC535" s="102"/>
      <c r="GD535" s="102"/>
      <c r="GE535" s="102"/>
      <c r="GF535" s="102"/>
      <c r="GG535" s="102"/>
      <c r="GH535" s="102"/>
      <c r="GI535" s="102"/>
      <c r="GJ535" s="102"/>
      <c r="GK535" s="102"/>
      <c r="GL535" s="102"/>
      <c r="GM535" s="102"/>
      <c r="GN535" s="102"/>
      <c r="GO535" s="102"/>
      <c r="GP535" s="102"/>
      <c r="GQ535" s="102"/>
      <c r="GR535" s="102"/>
      <c r="GS535" s="102"/>
      <c r="GT535" s="102"/>
      <c r="GU535" s="102"/>
      <c r="GV535" s="102"/>
      <c r="GW535" s="102"/>
      <c r="GX535" s="102"/>
      <c r="GY535" s="102"/>
      <c r="GZ535" s="102"/>
    </row>
    <row r="536" spans="1:208" ht="12.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c r="CA536" s="102"/>
      <c r="CB536" s="102"/>
      <c r="CC536" s="102"/>
      <c r="CD536" s="102"/>
      <c r="CE536" s="102"/>
      <c r="CF536" s="102"/>
      <c r="CG536" s="102"/>
      <c r="CH536" s="102"/>
      <c r="CI536" s="102"/>
      <c r="CJ536" s="102"/>
      <c r="CK536" s="102"/>
      <c r="CL536" s="102"/>
      <c r="CM536" s="102"/>
      <c r="CN536" s="102"/>
      <c r="CO536" s="102"/>
      <c r="CP536" s="102"/>
      <c r="CQ536" s="102"/>
      <c r="CR536" s="102"/>
      <c r="CS536" s="102"/>
      <c r="CT536" s="102"/>
      <c r="CU536" s="102"/>
      <c r="CV536" s="102"/>
      <c r="CW536" s="102"/>
      <c r="CX536" s="102"/>
      <c r="CY536" s="102"/>
      <c r="CZ536" s="102"/>
      <c r="DA536" s="102"/>
      <c r="DB536" s="102"/>
      <c r="DC536" s="102"/>
      <c r="DD536" s="102"/>
      <c r="DE536" s="102"/>
      <c r="DF536" s="102"/>
      <c r="DG536" s="102"/>
      <c r="DH536" s="102"/>
      <c r="DI536" s="102"/>
      <c r="DJ536" s="102"/>
      <c r="DK536" s="102"/>
      <c r="DL536" s="102"/>
      <c r="DM536" s="102"/>
      <c r="DN536" s="102"/>
      <c r="DO536" s="102"/>
      <c r="DP536" s="102"/>
      <c r="DQ536" s="102"/>
      <c r="DR536" s="102"/>
      <c r="DS536" s="102"/>
      <c r="DT536" s="102"/>
      <c r="DU536" s="102"/>
      <c r="DV536" s="102"/>
      <c r="DW536" s="102"/>
      <c r="DX536" s="102"/>
      <c r="DY536" s="102"/>
      <c r="DZ536" s="102"/>
      <c r="EA536" s="102"/>
      <c r="EB536" s="102"/>
      <c r="EC536" s="102"/>
      <c r="ED536" s="102"/>
      <c r="EE536" s="102"/>
      <c r="EF536" s="102"/>
      <c r="EG536" s="102"/>
      <c r="EH536" s="102"/>
      <c r="EI536" s="102"/>
      <c r="EJ536" s="102"/>
      <c r="EK536" s="102"/>
      <c r="EL536" s="102"/>
      <c r="EM536" s="102"/>
      <c r="EN536" s="102"/>
      <c r="EO536" s="102"/>
      <c r="EP536" s="102"/>
      <c r="EQ536" s="102"/>
      <c r="ER536" s="102"/>
      <c r="ES536" s="102"/>
      <c r="ET536" s="102"/>
      <c r="EU536" s="102"/>
      <c r="EV536" s="102"/>
      <c r="EW536" s="102"/>
      <c r="EX536" s="102"/>
      <c r="EY536" s="102"/>
      <c r="EZ536" s="102"/>
      <c r="FA536" s="102"/>
      <c r="FB536" s="102"/>
      <c r="FC536" s="102"/>
      <c r="FD536" s="102"/>
      <c r="FE536" s="102"/>
      <c r="FF536" s="102"/>
      <c r="FG536" s="102"/>
      <c r="FH536" s="102"/>
      <c r="FI536" s="102"/>
      <c r="FJ536" s="102"/>
      <c r="FK536" s="102"/>
      <c r="FL536" s="102"/>
      <c r="FM536" s="102"/>
      <c r="FN536" s="102"/>
      <c r="FO536" s="102"/>
      <c r="FP536" s="102"/>
      <c r="FQ536" s="102"/>
      <c r="FR536" s="102"/>
      <c r="FS536" s="102"/>
      <c r="FT536" s="102"/>
      <c r="FU536" s="102"/>
      <c r="FV536" s="102"/>
      <c r="FW536" s="102"/>
      <c r="FX536" s="102"/>
      <c r="FY536" s="102"/>
      <c r="FZ536" s="102"/>
      <c r="GA536" s="102"/>
      <c r="GB536" s="102"/>
      <c r="GC536" s="102"/>
      <c r="GD536" s="102"/>
      <c r="GE536" s="102"/>
      <c r="GF536" s="102"/>
      <c r="GG536" s="102"/>
      <c r="GH536" s="102"/>
      <c r="GI536" s="102"/>
      <c r="GJ536" s="102"/>
      <c r="GK536" s="102"/>
      <c r="GL536" s="102"/>
      <c r="GM536" s="102"/>
      <c r="GN536" s="102"/>
      <c r="GO536" s="102"/>
      <c r="GP536" s="102"/>
      <c r="GQ536" s="102"/>
      <c r="GR536" s="102"/>
      <c r="GS536" s="102"/>
      <c r="GT536" s="102"/>
      <c r="GU536" s="102"/>
      <c r="GV536" s="102"/>
      <c r="GW536" s="102"/>
      <c r="GX536" s="102"/>
      <c r="GY536" s="102"/>
      <c r="GZ536" s="102"/>
    </row>
    <row r="537" spans="1:208" ht="12.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2"/>
      <c r="AY537" s="102"/>
      <c r="AZ537" s="102"/>
      <c r="BA537" s="102"/>
      <c r="BB537" s="102"/>
      <c r="BC537" s="102"/>
      <c r="BD537" s="102"/>
      <c r="BE537" s="102"/>
      <c r="BF537" s="102"/>
      <c r="BG537" s="102"/>
      <c r="BH537" s="102"/>
      <c r="BI537" s="102"/>
      <c r="BJ537" s="102"/>
      <c r="BK537" s="102"/>
      <c r="BL537" s="102"/>
      <c r="BM537" s="102"/>
      <c r="BN537" s="102"/>
      <c r="BO537" s="102"/>
      <c r="BP537" s="102"/>
      <c r="BQ537" s="102"/>
      <c r="BR537" s="102"/>
      <c r="BS537" s="102"/>
      <c r="BT537" s="102"/>
      <c r="BU537" s="102"/>
      <c r="BV537" s="102"/>
      <c r="BW537" s="102"/>
      <c r="BX537" s="102"/>
      <c r="BY537" s="102"/>
      <c r="BZ537" s="102"/>
      <c r="CA537" s="102"/>
      <c r="CB537" s="102"/>
      <c r="CC537" s="102"/>
      <c r="CD537" s="102"/>
      <c r="CE537" s="102"/>
      <c r="CF537" s="102"/>
      <c r="CG537" s="102"/>
      <c r="CH537" s="102"/>
      <c r="CI537" s="102"/>
      <c r="CJ537" s="102"/>
      <c r="CK537" s="102"/>
      <c r="CL537" s="102"/>
      <c r="CM537" s="102"/>
      <c r="CN537" s="102"/>
      <c r="CO537" s="102"/>
      <c r="CP537" s="102"/>
      <c r="CQ537" s="102"/>
      <c r="CR537" s="102"/>
      <c r="CS537" s="102"/>
      <c r="CT537" s="102"/>
      <c r="CU537" s="102"/>
      <c r="CV537" s="102"/>
      <c r="CW537" s="102"/>
      <c r="CX537" s="102"/>
      <c r="CY537" s="102"/>
      <c r="CZ537" s="102"/>
      <c r="DA537" s="102"/>
      <c r="DB537" s="102"/>
      <c r="DC537" s="102"/>
      <c r="DD537" s="102"/>
      <c r="DE537" s="102"/>
      <c r="DF537" s="102"/>
      <c r="DG537" s="102"/>
      <c r="DH537" s="102"/>
      <c r="DI537" s="102"/>
      <c r="DJ537" s="102"/>
      <c r="DK537" s="102"/>
      <c r="DL537" s="102"/>
      <c r="DM537" s="102"/>
      <c r="DN537" s="102"/>
      <c r="DO537" s="102"/>
      <c r="DP537" s="102"/>
      <c r="DQ537" s="102"/>
      <c r="DR537" s="102"/>
      <c r="DS537" s="102"/>
      <c r="DT537" s="102"/>
      <c r="DU537" s="102"/>
      <c r="DV537" s="102"/>
      <c r="DW537" s="102"/>
      <c r="DX537" s="102"/>
      <c r="DY537" s="102"/>
      <c r="DZ537" s="102"/>
      <c r="EA537" s="102"/>
      <c r="EB537" s="102"/>
      <c r="EC537" s="102"/>
      <c r="ED537" s="102"/>
      <c r="EE537" s="102"/>
      <c r="EF537" s="102"/>
      <c r="EG537" s="102"/>
      <c r="EH537" s="102"/>
      <c r="EI537" s="102"/>
      <c r="EJ537" s="102"/>
      <c r="EK537" s="102"/>
      <c r="EL537" s="102"/>
      <c r="EM537" s="102"/>
      <c r="EN537" s="102"/>
      <c r="EO537" s="102"/>
      <c r="EP537" s="102"/>
      <c r="EQ537" s="102"/>
      <c r="ER537" s="102"/>
      <c r="ES537" s="102"/>
      <c r="ET537" s="102"/>
      <c r="EU537" s="102"/>
      <c r="EV537" s="102"/>
      <c r="EW537" s="102"/>
      <c r="EX537" s="102"/>
      <c r="EY537" s="102"/>
      <c r="EZ537" s="102"/>
      <c r="FA537" s="102"/>
      <c r="FB537" s="102"/>
      <c r="FC537" s="102"/>
      <c r="FD537" s="102"/>
      <c r="FE537" s="102"/>
      <c r="FF537" s="102"/>
      <c r="FG537" s="102"/>
      <c r="FH537" s="102"/>
      <c r="FI537" s="102"/>
      <c r="FJ537" s="102"/>
      <c r="FK537" s="102"/>
      <c r="FL537" s="102"/>
      <c r="FM537" s="102"/>
      <c r="FN537" s="102"/>
      <c r="FO537" s="102"/>
      <c r="FP537" s="102"/>
      <c r="FQ537" s="102"/>
      <c r="FR537" s="102"/>
      <c r="FS537" s="102"/>
      <c r="FT537" s="102"/>
      <c r="FU537" s="102"/>
      <c r="FV537" s="102"/>
      <c r="FW537" s="102"/>
      <c r="FX537" s="102"/>
      <c r="FY537" s="102"/>
      <c r="FZ537" s="102"/>
      <c r="GA537" s="102"/>
      <c r="GB537" s="102"/>
      <c r="GC537" s="102"/>
      <c r="GD537" s="102"/>
      <c r="GE537" s="102"/>
      <c r="GF537" s="102"/>
      <c r="GG537" s="102"/>
      <c r="GH537" s="102"/>
      <c r="GI537" s="102"/>
      <c r="GJ537" s="102"/>
      <c r="GK537" s="102"/>
      <c r="GL537" s="102"/>
      <c r="GM537" s="102"/>
      <c r="GN537" s="102"/>
      <c r="GO537" s="102"/>
      <c r="GP537" s="102"/>
      <c r="GQ537" s="102"/>
      <c r="GR537" s="102"/>
      <c r="GS537" s="102"/>
      <c r="GT537" s="102"/>
      <c r="GU537" s="102"/>
      <c r="GV537" s="102"/>
      <c r="GW537" s="102"/>
      <c r="GX537" s="102"/>
      <c r="GY537" s="102"/>
      <c r="GZ537" s="102"/>
    </row>
    <row r="538" spans="1:208" ht="12.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c r="AG538" s="102"/>
      <c r="AH538" s="102"/>
      <c r="AI538" s="102"/>
      <c r="AJ538" s="102"/>
      <c r="AK538" s="102"/>
      <c r="AL538" s="102"/>
      <c r="AM538" s="102"/>
      <c r="AN538" s="102"/>
      <c r="AO538" s="102"/>
      <c r="AP538" s="102"/>
      <c r="AQ538" s="102"/>
      <c r="AR538" s="102"/>
      <c r="AS538" s="102"/>
      <c r="AT538" s="102"/>
      <c r="AU538" s="102"/>
      <c r="AV538" s="102"/>
      <c r="AW538" s="102"/>
      <c r="AX538" s="102"/>
      <c r="AY538" s="102"/>
      <c r="AZ538" s="102"/>
      <c r="BA538" s="102"/>
      <c r="BB538" s="102"/>
      <c r="BC538" s="102"/>
      <c r="BD538" s="102"/>
      <c r="BE538" s="102"/>
      <c r="BF538" s="102"/>
      <c r="BG538" s="102"/>
      <c r="BH538" s="102"/>
      <c r="BI538" s="102"/>
      <c r="BJ538" s="102"/>
      <c r="BK538" s="102"/>
      <c r="BL538" s="102"/>
      <c r="BM538" s="102"/>
      <c r="BN538" s="102"/>
      <c r="BO538" s="102"/>
      <c r="BP538" s="102"/>
      <c r="BQ538" s="102"/>
      <c r="BR538" s="102"/>
      <c r="BS538" s="102"/>
      <c r="BT538" s="102"/>
      <c r="BU538" s="102"/>
      <c r="BV538" s="102"/>
      <c r="BW538" s="102"/>
      <c r="BX538" s="102"/>
      <c r="BY538" s="102"/>
      <c r="BZ538" s="102"/>
      <c r="CA538" s="102"/>
      <c r="CB538" s="102"/>
      <c r="CC538" s="102"/>
      <c r="CD538" s="102"/>
      <c r="CE538" s="102"/>
      <c r="CF538" s="102"/>
      <c r="CG538" s="102"/>
      <c r="CH538" s="102"/>
      <c r="CI538" s="102"/>
      <c r="CJ538" s="102"/>
      <c r="CK538" s="102"/>
      <c r="CL538" s="102"/>
      <c r="CM538" s="102"/>
      <c r="CN538" s="102"/>
      <c r="CO538" s="102"/>
      <c r="CP538" s="102"/>
      <c r="CQ538" s="102"/>
      <c r="CR538" s="102"/>
      <c r="CS538" s="102"/>
      <c r="CT538" s="102"/>
      <c r="CU538" s="102"/>
      <c r="CV538" s="102"/>
      <c r="CW538" s="102"/>
      <c r="CX538" s="102"/>
      <c r="CY538" s="102"/>
      <c r="CZ538" s="102"/>
      <c r="DA538" s="102"/>
      <c r="DB538" s="102"/>
      <c r="DC538" s="102"/>
      <c r="DD538" s="102"/>
      <c r="DE538" s="102"/>
      <c r="DF538" s="102"/>
      <c r="DG538" s="102"/>
      <c r="DH538" s="102"/>
      <c r="DI538" s="102"/>
      <c r="DJ538" s="102"/>
      <c r="DK538" s="102"/>
      <c r="DL538" s="102"/>
      <c r="DM538" s="102"/>
      <c r="DN538" s="102"/>
      <c r="DO538" s="102"/>
      <c r="DP538" s="102"/>
      <c r="DQ538" s="102"/>
      <c r="DR538" s="102"/>
      <c r="DS538" s="102"/>
      <c r="DT538" s="102"/>
      <c r="DU538" s="102"/>
      <c r="DV538" s="102"/>
      <c r="DW538" s="102"/>
      <c r="DX538" s="102"/>
      <c r="DY538" s="102"/>
      <c r="DZ538" s="102"/>
      <c r="EA538" s="102"/>
      <c r="EB538" s="102"/>
      <c r="EC538" s="102"/>
      <c r="ED538" s="102"/>
      <c r="EE538" s="102"/>
      <c r="EF538" s="102"/>
      <c r="EG538" s="102"/>
      <c r="EH538" s="102"/>
      <c r="EI538" s="102"/>
      <c r="EJ538" s="102"/>
      <c r="EK538" s="102"/>
      <c r="EL538" s="102"/>
      <c r="EM538" s="102"/>
      <c r="EN538" s="102"/>
      <c r="EO538" s="102"/>
      <c r="EP538" s="102"/>
      <c r="EQ538" s="102"/>
      <c r="ER538" s="102"/>
      <c r="ES538" s="102"/>
      <c r="ET538" s="102"/>
      <c r="EU538" s="102"/>
      <c r="EV538" s="102"/>
      <c r="EW538" s="102"/>
      <c r="EX538" s="102"/>
      <c r="EY538" s="102"/>
      <c r="EZ538" s="102"/>
      <c r="FA538" s="102"/>
      <c r="FB538" s="102"/>
      <c r="FC538" s="102"/>
      <c r="FD538" s="102"/>
      <c r="FE538" s="102"/>
      <c r="FF538" s="102"/>
      <c r="FG538" s="102"/>
      <c r="FH538" s="102"/>
      <c r="FI538" s="102"/>
      <c r="FJ538" s="102"/>
      <c r="FK538" s="102"/>
      <c r="FL538" s="102"/>
      <c r="FM538" s="102"/>
      <c r="FN538" s="102"/>
      <c r="FO538" s="102"/>
      <c r="FP538" s="102"/>
      <c r="FQ538" s="102"/>
      <c r="FR538" s="102"/>
      <c r="FS538" s="102"/>
      <c r="FT538" s="102"/>
      <c r="FU538" s="102"/>
      <c r="FV538" s="102"/>
      <c r="FW538" s="102"/>
      <c r="FX538" s="102"/>
      <c r="FY538" s="102"/>
      <c r="FZ538" s="102"/>
      <c r="GA538" s="102"/>
      <c r="GB538" s="102"/>
      <c r="GC538" s="102"/>
      <c r="GD538" s="102"/>
      <c r="GE538" s="102"/>
      <c r="GF538" s="102"/>
      <c r="GG538" s="102"/>
      <c r="GH538" s="102"/>
      <c r="GI538" s="102"/>
      <c r="GJ538" s="102"/>
      <c r="GK538" s="102"/>
      <c r="GL538" s="102"/>
      <c r="GM538" s="102"/>
      <c r="GN538" s="102"/>
      <c r="GO538" s="102"/>
      <c r="GP538" s="102"/>
      <c r="GQ538" s="102"/>
      <c r="GR538" s="102"/>
      <c r="GS538" s="102"/>
      <c r="GT538" s="102"/>
      <c r="GU538" s="102"/>
      <c r="GV538" s="102"/>
      <c r="GW538" s="102"/>
      <c r="GX538" s="102"/>
      <c r="GY538" s="102"/>
      <c r="GZ538" s="102"/>
    </row>
    <row r="539" spans="1:208" ht="12.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02"/>
      <c r="BT539" s="102"/>
      <c r="BU539" s="102"/>
      <c r="BV539" s="102"/>
      <c r="BW539" s="102"/>
      <c r="BX539" s="102"/>
      <c r="BY539" s="102"/>
      <c r="BZ539" s="102"/>
      <c r="CA539" s="102"/>
      <c r="CB539" s="102"/>
      <c r="CC539" s="102"/>
      <c r="CD539" s="102"/>
      <c r="CE539" s="102"/>
      <c r="CF539" s="102"/>
      <c r="CG539" s="102"/>
      <c r="CH539" s="102"/>
      <c r="CI539" s="102"/>
      <c r="CJ539" s="102"/>
      <c r="CK539" s="102"/>
      <c r="CL539" s="102"/>
      <c r="CM539" s="102"/>
      <c r="CN539" s="102"/>
      <c r="CO539" s="102"/>
      <c r="CP539" s="102"/>
      <c r="CQ539" s="102"/>
      <c r="CR539" s="102"/>
      <c r="CS539" s="102"/>
      <c r="CT539" s="102"/>
      <c r="CU539" s="102"/>
      <c r="CV539" s="102"/>
      <c r="CW539" s="102"/>
      <c r="CX539" s="102"/>
      <c r="CY539" s="102"/>
      <c r="CZ539" s="102"/>
      <c r="DA539" s="102"/>
      <c r="DB539" s="102"/>
      <c r="DC539" s="102"/>
      <c r="DD539" s="102"/>
      <c r="DE539" s="102"/>
      <c r="DF539" s="102"/>
      <c r="DG539" s="102"/>
      <c r="DH539" s="102"/>
      <c r="DI539" s="102"/>
      <c r="DJ539" s="102"/>
      <c r="DK539" s="102"/>
      <c r="DL539" s="102"/>
      <c r="DM539" s="102"/>
      <c r="DN539" s="102"/>
      <c r="DO539" s="102"/>
      <c r="DP539" s="102"/>
      <c r="DQ539" s="102"/>
      <c r="DR539" s="102"/>
      <c r="DS539" s="102"/>
      <c r="DT539" s="102"/>
      <c r="DU539" s="102"/>
      <c r="DV539" s="102"/>
      <c r="DW539" s="102"/>
      <c r="DX539" s="102"/>
      <c r="DY539" s="102"/>
      <c r="DZ539" s="102"/>
      <c r="EA539" s="102"/>
      <c r="EB539" s="102"/>
      <c r="EC539" s="102"/>
      <c r="ED539" s="102"/>
      <c r="EE539" s="102"/>
      <c r="EF539" s="102"/>
      <c r="EG539" s="102"/>
      <c r="EH539" s="102"/>
      <c r="EI539" s="102"/>
      <c r="EJ539" s="102"/>
      <c r="EK539" s="102"/>
      <c r="EL539" s="102"/>
      <c r="EM539" s="102"/>
      <c r="EN539" s="102"/>
      <c r="EO539" s="102"/>
      <c r="EP539" s="102"/>
      <c r="EQ539" s="102"/>
      <c r="ER539" s="102"/>
      <c r="ES539" s="102"/>
      <c r="ET539" s="102"/>
      <c r="EU539" s="102"/>
      <c r="EV539" s="102"/>
      <c r="EW539" s="102"/>
      <c r="EX539" s="102"/>
      <c r="EY539" s="102"/>
      <c r="EZ539" s="102"/>
      <c r="FA539" s="102"/>
      <c r="FB539" s="102"/>
      <c r="FC539" s="102"/>
      <c r="FD539" s="102"/>
      <c r="FE539" s="102"/>
      <c r="FF539" s="102"/>
      <c r="FG539" s="102"/>
      <c r="FH539" s="102"/>
      <c r="FI539" s="102"/>
      <c r="FJ539" s="102"/>
      <c r="FK539" s="102"/>
      <c r="FL539" s="102"/>
      <c r="FM539" s="102"/>
      <c r="FN539" s="102"/>
      <c r="FO539" s="102"/>
      <c r="FP539" s="102"/>
      <c r="FQ539" s="102"/>
      <c r="FR539" s="102"/>
      <c r="FS539" s="102"/>
      <c r="FT539" s="102"/>
      <c r="FU539" s="102"/>
      <c r="FV539" s="102"/>
      <c r="FW539" s="102"/>
      <c r="FX539" s="102"/>
      <c r="FY539" s="102"/>
      <c r="FZ539" s="102"/>
      <c r="GA539" s="102"/>
      <c r="GB539" s="102"/>
      <c r="GC539" s="102"/>
      <c r="GD539" s="102"/>
      <c r="GE539" s="102"/>
      <c r="GF539" s="102"/>
      <c r="GG539" s="102"/>
      <c r="GH539" s="102"/>
      <c r="GI539" s="102"/>
      <c r="GJ539" s="102"/>
      <c r="GK539" s="102"/>
      <c r="GL539" s="102"/>
      <c r="GM539" s="102"/>
      <c r="GN539" s="102"/>
      <c r="GO539" s="102"/>
      <c r="GP539" s="102"/>
      <c r="GQ539" s="102"/>
      <c r="GR539" s="102"/>
      <c r="GS539" s="102"/>
      <c r="GT539" s="102"/>
      <c r="GU539" s="102"/>
      <c r="GV539" s="102"/>
      <c r="GW539" s="102"/>
      <c r="GX539" s="102"/>
      <c r="GY539" s="102"/>
      <c r="GZ539" s="102"/>
    </row>
    <row r="540" spans="1:208" ht="12.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102"/>
      <c r="AQ540" s="102"/>
      <c r="AR540" s="102"/>
      <c r="AS540" s="102"/>
      <c r="AT540" s="102"/>
      <c r="AU540" s="102"/>
      <c r="AV540" s="102"/>
      <c r="AW540" s="102"/>
      <c r="AX540" s="102"/>
      <c r="AY540" s="102"/>
      <c r="AZ540" s="102"/>
      <c r="BA540" s="102"/>
      <c r="BB540" s="102"/>
      <c r="BC540" s="102"/>
      <c r="BD540" s="102"/>
      <c r="BE540" s="102"/>
      <c r="BF540" s="102"/>
      <c r="BG540" s="102"/>
      <c r="BH540" s="102"/>
      <c r="BI540" s="102"/>
      <c r="BJ540" s="102"/>
      <c r="BK540" s="102"/>
      <c r="BL540" s="102"/>
      <c r="BM540" s="102"/>
      <c r="BN540" s="102"/>
      <c r="BO540" s="102"/>
      <c r="BP540" s="102"/>
      <c r="BQ540" s="102"/>
      <c r="BR540" s="102"/>
      <c r="BS540" s="102"/>
      <c r="BT540" s="102"/>
      <c r="BU540" s="102"/>
      <c r="BV540" s="102"/>
      <c r="BW540" s="102"/>
      <c r="BX540" s="102"/>
      <c r="BY540" s="102"/>
      <c r="BZ540" s="102"/>
      <c r="CA540" s="102"/>
      <c r="CB540" s="102"/>
      <c r="CC540" s="102"/>
      <c r="CD540" s="102"/>
      <c r="CE540" s="102"/>
      <c r="CF540" s="102"/>
      <c r="CG540" s="102"/>
      <c r="CH540" s="102"/>
      <c r="CI540" s="102"/>
      <c r="CJ540" s="102"/>
      <c r="CK540" s="102"/>
      <c r="CL540" s="102"/>
      <c r="CM540" s="102"/>
      <c r="CN540" s="102"/>
      <c r="CO540" s="102"/>
      <c r="CP540" s="102"/>
      <c r="CQ540" s="102"/>
      <c r="CR540" s="102"/>
      <c r="CS540" s="102"/>
      <c r="CT540" s="102"/>
      <c r="CU540" s="102"/>
      <c r="CV540" s="102"/>
      <c r="CW540" s="102"/>
      <c r="CX540" s="102"/>
      <c r="CY540" s="102"/>
      <c r="CZ540" s="102"/>
      <c r="DA540" s="102"/>
      <c r="DB540" s="102"/>
      <c r="DC540" s="102"/>
      <c r="DD540" s="102"/>
      <c r="DE540" s="102"/>
      <c r="DF540" s="102"/>
      <c r="DG540" s="102"/>
      <c r="DH540" s="102"/>
      <c r="DI540" s="102"/>
      <c r="DJ540" s="102"/>
      <c r="DK540" s="102"/>
      <c r="DL540" s="102"/>
      <c r="DM540" s="102"/>
      <c r="DN540" s="102"/>
      <c r="DO540" s="102"/>
      <c r="DP540" s="102"/>
      <c r="DQ540" s="102"/>
      <c r="DR540" s="102"/>
      <c r="DS540" s="102"/>
      <c r="DT540" s="102"/>
      <c r="DU540" s="102"/>
      <c r="DV540" s="102"/>
      <c r="DW540" s="102"/>
      <c r="DX540" s="102"/>
      <c r="DY540" s="102"/>
      <c r="DZ540" s="102"/>
      <c r="EA540" s="102"/>
      <c r="EB540" s="102"/>
      <c r="EC540" s="102"/>
      <c r="ED540" s="102"/>
      <c r="EE540" s="102"/>
      <c r="EF540" s="102"/>
      <c r="EG540" s="102"/>
      <c r="EH540" s="102"/>
      <c r="EI540" s="102"/>
      <c r="EJ540" s="102"/>
      <c r="EK540" s="102"/>
      <c r="EL540" s="102"/>
      <c r="EM540" s="102"/>
      <c r="EN540" s="102"/>
      <c r="EO540" s="102"/>
      <c r="EP540" s="102"/>
      <c r="EQ540" s="102"/>
      <c r="ER540" s="102"/>
      <c r="ES540" s="102"/>
      <c r="ET540" s="102"/>
      <c r="EU540" s="102"/>
      <c r="EV540" s="102"/>
      <c r="EW540" s="102"/>
      <c r="EX540" s="102"/>
      <c r="EY540" s="102"/>
      <c r="EZ540" s="102"/>
      <c r="FA540" s="102"/>
      <c r="FB540" s="102"/>
      <c r="FC540" s="102"/>
      <c r="FD540" s="102"/>
      <c r="FE540" s="102"/>
      <c r="FF540" s="102"/>
      <c r="FG540" s="102"/>
      <c r="FH540" s="102"/>
      <c r="FI540" s="102"/>
      <c r="FJ540" s="102"/>
      <c r="FK540" s="102"/>
      <c r="FL540" s="102"/>
      <c r="FM540" s="102"/>
      <c r="FN540" s="102"/>
      <c r="FO540" s="102"/>
      <c r="FP540" s="102"/>
      <c r="FQ540" s="102"/>
      <c r="FR540" s="102"/>
      <c r="FS540" s="102"/>
      <c r="FT540" s="102"/>
      <c r="FU540" s="102"/>
      <c r="FV540" s="102"/>
      <c r="FW540" s="102"/>
      <c r="FX540" s="102"/>
      <c r="FY540" s="102"/>
      <c r="FZ540" s="102"/>
      <c r="GA540" s="102"/>
      <c r="GB540" s="102"/>
      <c r="GC540" s="102"/>
      <c r="GD540" s="102"/>
      <c r="GE540" s="102"/>
      <c r="GF540" s="102"/>
      <c r="GG540" s="102"/>
      <c r="GH540" s="102"/>
      <c r="GI540" s="102"/>
      <c r="GJ540" s="102"/>
      <c r="GK540" s="102"/>
      <c r="GL540" s="102"/>
      <c r="GM540" s="102"/>
      <c r="GN540" s="102"/>
      <c r="GO540" s="102"/>
      <c r="GP540" s="102"/>
      <c r="GQ540" s="102"/>
      <c r="GR540" s="102"/>
      <c r="GS540" s="102"/>
      <c r="GT540" s="102"/>
      <c r="GU540" s="102"/>
      <c r="GV540" s="102"/>
      <c r="GW540" s="102"/>
      <c r="GX540" s="102"/>
      <c r="GY540" s="102"/>
      <c r="GZ540" s="102"/>
    </row>
    <row r="541" spans="1:208" ht="12.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102"/>
      <c r="AQ541" s="102"/>
      <c r="AR541" s="102"/>
      <c r="AS541" s="102"/>
      <c r="AT541" s="102"/>
      <c r="AU541" s="102"/>
      <c r="AV541" s="102"/>
      <c r="AW541" s="102"/>
      <c r="AX541" s="102"/>
      <c r="AY541" s="102"/>
      <c r="AZ541" s="102"/>
      <c r="BA541" s="102"/>
      <c r="BB541" s="102"/>
      <c r="BC541" s="102"/>
      <c r="BD541" s="102"/>
      <c r="BE541" s="102"/>
      <c r="BF541" s="102"/>
      <c r="BG541" s="102"/>
      <c r="BH541" s="102"/>
      <c r="BI541" s="102"/>
      <c r="BJ541" s="102"/>
      <c r="BK541" s="102"/>
      <c r="BL541" s="102"/>
      <c r="BM541" s="102"/>
      <c r="BN541" s="102"/>
      <c r="BO541" s="102"/>
      <c r="BP541" s="102"/>
      <c r="BQ541" s="102"/>
      <c r="BR541" s="102"/>
      <c r="BS541" s="102"/>
      <c r="BT541" s="102"/>
      <c r="BU541" s="102"/>
      <c r="BV541" s="102"/>
      <c r="BW541" s="102"/>
      <c r="BX541" s="102"/>
      <c r="BY541" s="102"/>
      <c r="BZ541" s="102"/>
      <c r="CA541" s="102"/>
      <c r="CB541" s="102"/>
      <c r="CC541" s="102"/>
      <c r="CD541" s="102"/>
      <c r="CE541" s="102"/>
      <c r="CF541" s="102"/>
      <c r="CG541" s="102"/>
      <c r="CH541" s="102"/>
      <c r="CI541" s="102"/>
      <c r="CJ541" s="102"/>
      <c r="CK541" s="102"/>
      <c r="CL541" s="102"/>
      <c r="CM541" s="102"/>
      <c r="CN541" s="102"/>
      <c r="CO541" s="102"/>
      <c r="CP541" s="102"/>
      <c r="CQ541" s="102"/>
      <c r="CR541" s="102"/>
      <c r="CS541" s="102"/>
      <c r="CT541" s="102"/>
      <c r="CU541" s="102"/>
      <c r="CV541" s="102"/>
      <c r="CW541" s="102"/>
      <c r="CX541" s="102"/>
      <c r="CY541" s="102"/>
      <c r="CZ541" s="102"/>
      <c r="DA541" s="102"/>
      <c r="DB541" s="102"/>
      <c r="DC541" s="102"/>
      <c r="DD541" s="102"/>
      <c r="DE541" s="102"/>
      <c r="DF541" s="102"/>
      <c r="DG541" s="102"/>
      <c r="DH541" s="102"/>
      <c r="DI541" s="102"/>
      <c r="DJ541" s="102"/>
      <c r="DK541" s="102"/>
      <c r="DL541" s="102"/>
      <c r="DM541" s="102"/>
      <c r="DN541" s="102"/>
      <c r="DO541" s="102"/>
      <c r="DP541" s="102"/>
      <c r="DQ541" s="102"/>
      <c r="DR541" s="102"/>
      <c r="DS541" s="102"/>
      <c r="DT541" s="102"/>
      <c r="DU541" s="102"/>
      <c r="DV541" s="102"/>
      <c r="DW541" s="102"/>
      <c r="DX541" s="102"/>
      <c r="DY541" s="102"/>
      <c r="DZ541" s="102"/>
      <c r="EA541" s="102"/>
      <c r="EB541" s="102"/>
      <c r="EC541" s="102"/>
      <c r="ED541" s="102"/>
      <c r="EE541" s="102"/>
      <c r="EF541" s="102"/>
      <c r="EG541" s="102"/>
      <c r="EH541" s="102"/>
      <c r="EI541" s="102"/>
      <c r="EJ541" s="102"/>
      <c r="EK541" s="102"/>
      <c r="EL541" s="102"/>
      <c r="EM541" s="102"/>
      <c r="EN541" s="102"/>
      <c r="EO541" s="102"/>
      <c r="EP541" s="102"/>
      <c r="EQ541" s="102"/>
      <c r="ER541" s="102"/>
      <c r="ES541" s="102"/>
      <c r="ET541" s="102"/>
      <c r="EU541" s="102"/>
      <c r="EV541" s="102"/>
      <c r="EW541" s="102"/>
      <c r="EX541" s="102"/>
      <c r="EY541" s="102"/>
      <c r="EZ541" s="102"/>
      <c r="FA541" s="102"/>
      <c r="FB541" s="102"/>
      <c r="FC541" s="102"/>
      <c r="FD541" s="102"/>
      <c r="FE541" s="102"/>
      <c r="FF541" s="102"/>
      <c r="FG541" s="102"/>
      <c r="FH541" s="102"/>
      <c r="FI541" s="102"/>
      <c r="FJ541" s="102"/>
      <c r="FK541" s="102"/>
      <c r="FL541" s="102"/>
      <c r="FM541" s="102"/>
      <c r="FN541" s="102"/>
      <c r="FO541" s="102"/>
      <c r="FP541" s="102"/>
      <c r="FQ541" s="102"/>
      <c r="FR541" s="102"/>
      <c r="FS541" s="102"/>
      <c r="FT541" s="102"/>
      <c r="FU541" s="102"/>
      <c r="FV541" s="102"/>
      <c r="FW541" s="102"/>
      <c r="FX541" s="102"/>
      <c r="FY541" s="102"/>
      <c r="FZ541" s="102"/>
      <c r="GA541" s="102"/>
      <c r="GB541" s="102"/>
      <c r="GC541" s="102"/>
      <c r="GD541" s="102"/>
      <c r="GE541" s="102"/>
      <c r="GF541" s="102"/>
      <c r="GG541" s="102"/>
      <c r="GH541" s="102"/>
      <c r="GI541" s="102"/>
      <c r="GJ541" s="102"/>
      <c r="GK541" s="102"/>
      <c r="GL541" s="102"/>
      <c r="GM541" s="102"/>
      <c r="GN541" s="102"/>
      <c r="GO541" s="102"/>
      <c r="GP541" s="102"/>
      <c r="GQ541" s="102"/>
      <c r="GR541" s="102"/>
      <c r="GS541" s="102"/>
      <c r="GT541" s="102"/>
      <c r="GU541" s="102"/>
      <c r="GV541" s="102"/>
      <c r="GW541" s="102"/>
      <c r="GX541" s="102"/>
      <c r="GY541" s="102"/>
      <c r="GZ541" s="102"/>
    </row>
    <row r="542" spans="1:208" ht="12.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c r="BH542" s="102"/>
      <c r="BI542" s="102"/>
      <c r="BJ542" s="102"/>
      <c r="BK542" s="102"/>
      <c r="BL542" s="102"/>
      <c r="BM542" s="102"/>
      <c r="BN542" s="102"/>
      <c r="BO542" s="102"/>
      <c r="BP542" s="102"/>
      <c r="BQ542" s="102"/>
      <c r="BR542" s="102"/>
      <c r="BS542" s="102"/>
      <c r="BT542" s="102"/>
      <c r="BU542" s="102"/>
      <c r="BV542" s="102"/>
      <c r="BW542" s="102"/>
      <c r="BX542" s="102"/>
      <c r="BY542" s="102"/>
      <c r="BZ542" s="102"/>
      <c r="CA542" s="102"/>
      <c r="CB542" s="102"/>
      <c r="CC542" s="102"/>
      <c r="CD542" s="102"/>
      <c r="CE542" s="102"/>
      <c r="CF542" s="102"/>
      <c r="CG542" s="102"/>
      <c r="CH542" s="102"/>
      <c r="CI542" s="102"/>
      <c r="CJ542" s="102"/>
      <c r="CK542" s="102"/>
      <c r="CL542" s="102"/>
      <c r="CM542" s="102"/>
      <c r="CN542" s="102"/>
      <c r="CO542" s="102"/>
      <c r="CP542" s="102"/>
      <c r="CQ542" s="102"/>
      <c r="CR542" s="102"/>
      <c r="CS542" s="102"/>
      <c r="CT542" s="102"/>
      <c r="CU542" s="102"/>
      <c r="CV542" s="102"/>
      <c r="CW542" s="102"/>
      <c r="CX542" s="102"/>
      <c r="CY542" s="102"/>
      <c r="CZ542" s="102"/>
      <c r="DA542" s="102"/>
      <c r="DB542" s="102"/>
      <c r="DC542" s="102"/>
      <c r="DD542" s="102"/>
      <c r="DE542" s="102"/>
      <c r="DF542" s="102"/>
      <c r="DG542" s="102"/>
      <c r="DH542" s="102"/>
      <c r="DI542" s="102"/>
      <c r="DJ542" s="102"/>
      <c r="DK542" s="102"/>
      <c r="DL542" s="102"/>
      <c r="DM542" s="102"/>
      <c r="DN542" s="102"/>
      <c r="DO542" s="102"/>
      <c r="DP542" s="102"/>
      <c r="DQ542" s="102"/>
      <c r="DR542" s="102"/>
      <c r="DS542" s="102"/>
      <c r="DT542" s="102"/>
      <c r="DU542" s="102"/>
      <c r="DV542" s="102"/>
      <c r="DW542" s="102"/>
      <c r="DX542" s="102"/>
      <c r="DY542" s="102"/>
      <c r="DZ542" s="102"/>
      <c r="EA542" s="102"/>
      <c r="EB542" s="102"/>
      <c r="EC542" s="102"/>
      <c r="ED542" s="102"/>
      <c r="EE542" s="102"/>
      <c r="EF542" s="102"/>
      <c r="EG542" s="102"/>
      <c r="EH542" s="102"/>
      <c r="EI542" s="102"/>
      <c r="EJ542" s="102"/>
      <c r="EK542" s="102"/>
      <c r="EL542" s="102"/>
      <c r="EM542" s="102"/>
      <c r="EN542" s="102"/>
      <c r="EO542" s="102"/>
      <c r="EP542" s="102"/>
      <c r="EQ542" s="102"/>
      <c r="ER542" s="102"/>
      <c r="ES542" s="102"/>
      <c r="ET542" s="102"/>
      <c r="EU542" s="102"/>
      <c r="EV542" s="102"/>
      <c r="EW542" s="102"/>
      <c r="EX542" s="102"/>
      <c r="EY542" s="102"/>
      <c r="EZ542" s="102"/>
      <c r="FA542" s="102"/>
      <c r="FB542" s="102"/>
      <c r="FC542" s="102"/>
      <c r="FD542" s="102"/>
      <c r="FE542" s="102"/>
      <c r="FF542" s="102"/>
      <c r="FG542" s="102"/>
      <c r="FH542" s="102"/>
      <c r="FI542" s="102"/>
      <c r="FJ542" s="102"/>
      <c r="FK542" s="102"/>
      <c r="FL542" s="102"/>
      <c r="FM542" s="102"/>
      <c r="FN542" s="102"/>
      <c r="FO542" s="102"/>
      <c r="FP542" s="102"/>
      <c r="FQ542" s="102"/>
      <c r="FR542" s="102"/>
      <c r="FS542" s="102"/>
      <c r="FT542" s="102"/>
      <c r="FU542" s="102"/>
      <c r="FV542" s="102"/>
      <c r="FW542" s="102"/>
      <c r="FX542" s="102"/>
      <c r="FY542" s="102"/>
      <c r="FZ542" s="102"/>
      <c r="GA542" s="102"/>
      <c r="GB542" s="102"/>
      <c r="GC542" s="102"/>
      <c r="GD542" s="102"/>
      <c r="GE542" s="102"/>
      <c r="GF542" s="102"/>
      <c r="GG542" s="102"/>
      <c r="GH542" s="102"/>
      <c r="GI542" s="102"/>
      <c r="GJ542" s="102"/>
      <c r="GK542" s="102"/>
      <c r="GL542" s="102"/>
      <c r="GM542" s="102"/>
      <c r="GN542" s="102"/>
      <c r="GO542" s="102"/>
      <c r="GP542" s="102"/>
      <c r="GQ542" s="102"/>
      <c r="GR542" s="102"/>
      <c r="GS542" s="102"/>
      <c r="GT542" s="102"/>
      <c r="GU542" s="102"/>
      <c r="GV542" s="102"/>
      <c r="GW542" s="102"/>
      <c r="GX542" s="102"/>
      <c r="GY542" s="102"/>
      <c r="GZ542" s="102"/>
    </row>
    <row r="543" spans="1:208" ht="12.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c r="AP543" s="102"/>
      <c r="AQ543" s="102"/>
      <c r="AR543" s="102"/>
      <c r="AS543" s="102"/>
      <c r="AT543" s="102"/>
      <c r="AU543" s="102"/>
      <c r="AV543" s="102"/>
      <c r="AW543" s="102"/>
      <c r="AX543" s="102"/>
      <c r="AY543" s="102"/>
      <c r="AZ543" s="102"/>
      <c r="BA543" s="102"/>
      <c r="BB543" s="102"/>
      <c r="BC543" s="102"/>
      <c r="BD543" s="102"/>
      <c r="BE543" s="102"/>
      <c r="BF543" s="102"/>
      <c r="BG543" s="102"/>
      <c r="BH543" s="102"/>
      <c r="BI543" s="102"/>
      <c r="BJ543" s="102"/>
      <c r="BK543" s="102"/>
      <c r="BL543" s="102"/>
      <c r="BM543" s="102"/>
      <c r="BN543" s="102"/>
      <c r="BO543" s="102"/>
      <c r="BP543" s="102"/>
      <c r="BQ543" s="102"/>
      <c r="BR543" s="102"/>
      <c r="BS543" s="102"/>
      <c r="BT543" s="102"/>
      <c r="BU543" s="102"/>
      <c r="BV543" s="102"/>
      <c r="BW543" s="102"/>
      <c r="BX543" s="102"/>
      <c r="BY543" s="102"/>
      <c r="BZ543" s="102"/>
      <c r="CA543" s="102"/>
      <c r="CB543" s="102"/>
      <c r="CC543" s="102"/>
      <c r="CD543" s="102"/>
      <c r="CE543" s="102"/>
      <c r="CF543" s="102"/>
      <c r="CG543" s="102"/>
      <c r="CH543" s="102"/>
      <c r="CI543" s="102"/>
      <c r="CJ543" s="102"/>
      <c r="CK543" s="102"/>
      <c r="CL543" s="102"/>
      <c r="CM543" s="102"/>
      <c r="CN543" s="102"/>
      <c r="CO543" s="102"/>
      <c r="CP543" s="102"/>
      <c r="CQ543" s="102"/>
      <c r="CR543" s="102"/>
      <c r="CS543" s="102"/>
      <c r="CT543" s="102"/>
      <c r="CU543" s="102"/>
      <c r="CV543" s="102"/>
      <c r="CW543" s="102"/>
      <c r="CX543" s="102"/>
      <c r="CY543" s="102"/>
      <c r="CZ543" s="102"/>
      <c r="DA543" s="102"/>
      <c r="DB543" s="102"/>
      <c r="DC543" s="102"/>
      <c r="DD543" s="102"/>
      <c r="DE543" s="102"/>
      <c r="DF543" s="102"/>
      <c r="DG543" s="102"/>
      <c r="DH543" s="102"/>
      <c r="DI543" s="102"/>
      <c r="DJ543" s="102"/>
      <c r="DK543" s="102"/>
      <c r="DL543" s="102"/>
      <c r="DM543" s="102"/>
      <c r="DN543" s="102"/>
      <c r="DO543" s="102"/>
      <c r="DP543" s="102"/>
      <c r="DQ543" s="102"/>
      <c r="DR543" s="102"/>
      <c r="DS543" s="102"/>
      <c r="DT543" s="102"/>
      <c r="DU543" s="102"/>
      <c r="DV543" s="102"/>
      <c r="DW543" s="102"/>
      <c r="DX543" s="102"/>
      <c r="DY543" s="102"/>
      <c r="DZ543" s="102"/>
      <c r="EA543" s="102"/>
      <c r="EB543" s="102"/>
      <c r="EC543" s="102"/>
      <c r="ED543" s="102"/>
      <c r="EE543" s="102"/>
      <c r="EF543" s="102"/>
      <c r="EG543" s="102"/>
      <c r="EH543" s="102"/>
      <c r="EI543" s="102"/>
      <c r="EJ543" s="102"/>
      <c r="EK543" s="102"/>
      <c r="EL543" s="102"/>
      <c r="EM543" s="102"/>
      <c r="EN543" s="102"/>
      <c r="EO543" s="102"/>
      <c r="EP543" s="102"/>
      <c r="EQ543" s="102"/>
      <c r="ER543" s="102"/>
      <c r="ES543" s="102"/>
      <c r="ET543" s="102"/>
      <c r="EU543" s="102"/>
      <c r="EV543" s="102"/>
      <c r="EW543" s="102"/>
      <c r="EX543" s="102"/>
      <c r="EY543" s="102"/>
      <c r="EZ543" s="102"/>
      <c r="FA543" s="102"/>
      <c r="FB543" s="102"/>
      <c r="FC543" s="102"/>
      <c r="FD543" s="102"/>
      <c r="FE543" s="102"/>
      <c r="FF543" s="102"/>
      <c r="FG543" s="102"/>
      <c r="FH543" s="102"/>
      <c r="FI543" s="102"/>
      <c r="FJ543" s="102"/>
      <c r="FK543" s="102"/>
      <c r="FL543" s="102"/>
      <c r="FM543" s="102"/>
      <c r="FN543" s="102"/>
      <c r="FO543" s="102"/>
      <c r="FP543" s="102"/>
      <c r="FQ543" s="102"/>
      <c r="FR543" s="102"/>
      <c r="FS543" s="102"/>
      <c r="FT543" s="102"/>
      <c r="FU543" s="102"/>
      <c r="FV543" s="102"/>
      <c r="FW543" s="102"/>
      <c r="FX543" s="102"/>
      <c r="FY543" s="102"/>
      <c r="FZ543" s="102"/>
      <c r="GA543" s="102"/>
      <c r="GB543" s="102"/>
      <c r="GC543" s="102"/>
      <c r="GD543" s="102"/>
      <c r="GE543" s="102"/>
      <c r="GF543" s="102"/>
      <c r="GG543" s="102"/>
      <c r="GH543" s="102"/>
      <c r="GI543" s="102"/>
      <c r="GJ543" s="102"/>
      <c r="GK543" s="102"/>
      <c r="GL543" s="102"/>
      <c r="GM543" s="102"/>
      <c r="GN543" s="102"/>
      <c r="GO543" s="102"/>
      <c r="GP543" s="102"/>
      <c r="GQ543" s="102"/>
      <c r="GR543" s="102"/>
      <c r="GS543" s="102"/>
      <c r="GT543" s="102"/>
      <c r="GU543" s="102"/>
      <c r="GV543" s="102"/>
      <c r="GW543" s="102"/>
      <c r="GX543" s="102"/>
      <c r="GY543" s="102"/>
      <c r="GZ543" s="102"/>
    </row>
    <row r="544" spans="1:208" ht="12.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c r="AA544" s="102"/>
      <c r="AB544" s="102"/>
      <c r="AC544" s="102"/>
      <c r="AD544" s="102"/>
      <c r="AE544" s="102"/>
      <c r="AF544" s="102"/>
      <c r="AG544" s="102"/>
      <c r="AH544" s="102"/>
      <c r="AI544" s="102"/>
      <c r="AJ544" s="102"/>
      <c r="AK544" s="102"/>
      <c r="AL544" s="102"/>
      <c r="AM544" s="102"/>
      <c r="AN544" s="102"/>
      <c r="AO544" s="102"/>
      <c r="AP544" s="102"/>
      <c r="AQ544" s="102"/>
      <c r="AR544" s="102"/>
      <c r="AS544" s="102"/>
      <c r="AT544" s="102"/>
      <c r="AU544" s="102"/>
      <c r="AV544" s="102"/>
      <c r="AW544" s="102"/>
      <c r="AX544" s="102"/>
      <c r="AY544" s="102"/>
      <c r="AZ544" s="102"/>
      <c r="BA544" s="102"/>
      <c r="BB544" s="102"/>
      <c r="BC544" s="102"/>
      <c r="BD544" s="102"/>
      <c r="BE544" s="102"/>
      <c r="BF544" s="102"/>
      <c r="BG544" s="102"/>
      <c r="BH544" s="102"/>
      <c r="BI544" s="102"/>
      <c r="BJ544" s="102"/>
      <c r="BK544" s="102"/>
      <c r="BL544" s="102"/>
      <c r="BM544" s="102"/>
      <c r="BN544" s="102"/>
      <c r="BO544" s="102"/>
      <c r="BP544" s="102"/>
      <c r="BQ544" s="102"/>
      <c r="BR544" s="102"/>
      <c r="BS544" s="102"/>
      <c r="BT544" s="102"/>
      <c r="BU544" s="102"/>
      <c r="BV544" s="102"/>
      <c r="BW544" s="102"/>
      <c r="BX544" s="102"/>
      <c r="BY544" s="102"/>
      <c r="BZ544" s="102"/>
      <c r="CA544" s="102"/>
      <c r="CB544" s="102"/>
      <c r="CC544" s="102"/>
      <c r="CD544" s="102"/>
      <c r="CE544" s="102"/>
      <c r="CF544" s="102"/>
      <c r="CG544" s="102"/>
      <c r="CH544" s="102"/>
      <c r="CI544" s="102"/>
      <c r="CJ544" s="102"/>
      <c r="CK544" s="102"/>
      <c r="CL544" s="102"/>
      <c r="CM544" s="102"/>
      <c r="CN544" s="102"/>
      <c r="CO544" s="102"/>
      <c r="CP544" s="102"/>
      <c r="CQ544" s="102"/>
      <c r="CR544" s="102"/>
      <c r="CS544" s="102"/>
      <c r="CT544" s="102"/>
      <c r="CU544" s="102"/>
      <c r="CV544" s="102"/>
      <c r="CW544" s="102"/>
      <c r="CX544" s="102"/>
      <c r="CY544" s="102"/>
      <c r="CZ544" s="102"/>
      <c r="DA544" s="102"/>
      <c r="DB544" s="102"/>
      <c r="DC544" s="102"/>
      <c r="DD544" s="102"/>
      <c r="DE544" s="102"/>
      <c r="DF544" s="102"/>
      <c r="DG544" s="102"/>
      <c r="DH544" s="102"/>
      <c r="DI544" s="102"/>
      <c r="DJ544" s="102"/>
      <c r="DK544" s="102"/>
      <c r="DL544" s="102"/>
      <c r="DM544" s="102"/>
      <c r="DN544" s="102"/>
      <c r="DO544" s="102"/>
      <c r="DP544" s="102"/>
      <c r="DQ544" s="102"/>
      <c r="DR544" s="102"/>
      <c r="DS544" s="102"/>
      <c r="DT544" s="102"/>
      <c r="DU544" s="102"/>
      <c r="DV544" s="102"/>
      <c r="DW544" s="102"/>
      <c r="DX544" s="102"/>
      <c r="DY544" s="102"/>
      <c r="DZ544" s="102"/>
      <c r="EA544" s="102"/>
      <c r="EB544" s="102"/>
      <c r="EC544" s="102"/>
      <c r="ED544" s="102"/>
      <c r="EE544" s="102"/>
      <c r="EF544" s="102"/>
      <c r="EG544" s="102"/>
      <c r="EH544" s="102"/>
      <c r="EI544" s="102"/>
      <c r="EJ544" s="102"/>
      <c r="EK544" s="102"/>
      <c r="EL544" s="102"/>
      <c r="EM544" s="102"/>
      <c r="EN544" s="102"/>
      <c r="EO544" s="102"/>
      <c r="EP544" s="102"/>
      <c r="EQ544" s="102"/>
      <c r="ER544" s="102"/>
      <c r="ES544" s="102"/>
      <c r="ET544" s="102"/>
      <c r="EU544" s="102"/>
      <c r="EV544" s="102"/>
      <c r="EW544" s="102"/>
      <c r="EX544" s="102"/>
      <c r="EY544" s="102"/>
      <c r="EZ544" s="102"/>
      <c r="FA544" s="102"/>
      <c r="FB544" s="102"/>
      <c r="FC544" s="102"/>
      <c r="FD544" s="102"/>
      <c r="FE544" s="102"/>
      <c r="FF544" s="102"/>
      <c r="FG544" s="102"/>
      <c r="FH544" s="102"/>
      <c r="FI544" s="102"/>
      <c r="FJ544" s="102"/>
      <c r="FK544" s="102"/>
      <c r="FL544" s="102"/>
      <c r="FM544" s="102"/>
      <c r="FN544" s="102"/>
      <c r="FO544" s="102"/>
      <c r="FP544" s="102"/>
      <c r="FQ544" s="102"/>
      <c r="FR544" s="102"/>
      <c r="FS544" s="102"/>
      <c r="FT544" s="102"/>
      <c r="FU544" s="102"/>
      <c r="FV544" s="102"/>
      <c r="FW544" s="102"/>
      <c r="FX544" s="102"/>
      <c r="FY544" s="102"/>
      <c r="FZ544" s="102"/>
      <c r="GA544" s="102"/>
      <c r="GB544" s="102"/>
      <c r="GC544" s="102"/>
      <c r="GD544" s="102"/>
      <c r="GE544" s="102"/>
      <c r="GF544" s="102"/>
      <c r="GG544" s="102"/>
      <c r="GH544" s="102"/>
      <c r="GI544" s="102"/>
      <c r="GJ544" s="102"/>
      <c r="GK544" s="102"/>
      <c r="GL544" s="102"/>
      <c r="GM544" s="102"/>
      <c r="GN544" s="102"/>
      <c r="GO544" s="102"/>
      <c r="GP544" s="102"/>
      <c r="GQ544" s="102"/>
      <c r="GR544" s="102"/>
      <c r="GS544" s="102"/>
      <c r="GT544" s="102"/>
      <c r="GU544" s="102"/>
      <c r="GV544" s="102"/>
      <c r="GW544" s="102"/>
      <c r="GX544" s="102"/>
      <c r="GY544" s="102"/>
      <c r="GZ544" s="102"/>
    </row>
    <row r="545" spans="1:208" ht="12.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02"/>
      <c r="BT545" s="102"/>
      <c r="BU545" s="102"/>
      <c r="BV545" s="102"/>
      <c r="BW545" s="102"/>
      <c r="BX545" s="102"/>
      <c r="BY545" s="102"/>
      <c r="BZ545" s="102"/>
      <c r="CA545" s="102"/>
      <c r="CB545" s="102"/>
      <c r="CC545" s="102"/>
      <c r="CD545" s="102"/>
      <c r="CE545" s="102"/>
      <c r="CF545" s="102"/>
      <c r="CG545" s="102"/>
      <c r="CH545" s="102"/>
      <c r="CI545" s="102"/>
      <c r="CJ545" s="102"/>
      <c r="CK545" s="102"/>
      <c r="CL545" s="102"/>
      <c r="CM545" s="102"/>
      <c r="CN545" s="102"/>
      <c r="CO545" s="102"/>
      <c r="CP545" s="102"/>
      <c r="CQ545" s="102"/>
      <c r="CR545" s="102"/>
      <c r="CS545" s="102"/>
      <c r="CT545" s="102"/>
      <c r="CU545" s="102"/>
      <c r="CV545" s="102"/>
      <c r="CW545" s="102"/>
      <c r="CX545" s="102"/>
      <c r="CY545" s="102"/>
      <c r="CZ545" s="102"/>
      <c r="DA545" s="102"/>
      <c r="DB545" s="102"/>
      <c r="DC545" s="102"/>
      <c r="DD545" s="102"/>
      <c r="DE545" s="102"/>
      <c r="DF545" s="102"/>
      <c r="DG545" s="102"/>
      <c r="DH545" s="102"/>
      <c r="DI545" s="102"/>
      <c r="DJ545" s="102"/>
      <c r="DK545" s="102"/>
      <c r="DL545" s="102"/>
      <c r="DM545" s="102"/>
      <c r="DN545" s="102"/>
      <c r="DO545" s="102"/>
      <c r="DP545" s="102"/>
      <c r="DQ545" s="102"/>
      <c r="DR545" s="102"/>
      <c r="DS545" s="102"/>
      <c r="DT545" s="102"/>
      <c r="DU545" s="102"/>
      <c r="DV545" s="102"/>
      <c r="DW545" s="102"/>
      <c r="DX545" s="102"/>
      <c r="DY545" s="102"/>
      <c r="DZ545" s="102"/>
      <c r="EA545" s="102"/>
      <c r="EB545" s="102"/>
      <c r="EC545" s="102"/>
      <c r="ED545" s="102"/>
      <c r="EE545" s="102"/>
      <c r="EF545" s="102"/>
      <c r="EG545" s="102"/>
      <c r="EH545" s="102"/>
      <c r="EI545" s="102"/>
      <c r="EJ545" s="102"/>
      <c r="EK545" s="102"/>
      <c r="EL545" s="102"/>
      <c r="EM545" s="102"/>
      <c r="EN545" s="102"/>
      <c r="EO545" s="102"/>
      <c r="EP545" s="102"/>
      <c r="EQ545" s="102"/>
      <c r="ER545" s="102"/>
      <c r="ES545" s="102"/>
      <c r="ET545" s="102"/>
      <c r="EU545" s="102"/>
      <c r="EV545" s="102"/>
      <c r="EW545" s="102"/>
      <c r="EX545" s="102"/>
      <c r="EY545" s="102"/>
      <c r="EZ545" s="102"/>
      <c r="FA545" s="102"/>
      <c r="FB545" s="102"/>
      <c r="FC545" s="102"/>
      <c r="FD545" s="102"/>
      <c r="FE545" s="102"/>
      <c r="FF545" s="102"/>
      <c r="FG545" s="102"/>
      <c r="FH545" s="102"/>
      <c r="FI545" s="102"/>
      <c r="FJ545" s="102"/>
      <c r="FK545" s="102"/>
      <c r="FL545" s="102"/>
      <c r="FM545" s="102"/>
      <c r="FN545" s="102"/>
      <c r="FO545" s="102"/>
      <c r="FP545" s="102"/>
      <c r="FQ545" s="102"/>
      <c r="FR545" s="102"/>
      <c r="FS545" s="102"/>
      <c r="FT545" s="102"/>
      <c r="FU545" s="102"/>
      <c r="FV545" s="102"/>
      <c r="FW545" s="102"/>
      <c r="FX545" s="102"/>
      <c r="FY545" s="102"/>
      <c r="FZ545" s="102"/>
      <c r="GA545" s="102"/>
      <c r="GB545" s="102"/>
      <c r="GC545" s="102"/>
      <c r="GD545" s="102"/>
      <c r="GE545" s="102"/>
      <c r="GF545" s="102"/>
      <c r="GG545" s="102"/>
      <c r="GH545" s="102"/>
      <c r="GI545" s="102"/>
      <c r="GJ545" s="102"/>
      <c r="GK545" s="102"/>
      <c r="GL545" s="102"/>
      <c r="GM545" s="102"/>
      <c r="GN545" s="102"/>
      <c r="GO545" s="102"/>
      <c r="GP545" s="102"/>
      <c r="GQ545" s="102"/>
      <c r="GR545" s="102"/>
      <c r="GS545" s="102"/>
      <c r="GT545" s="102"/>
      <c r="GU545" s="102"/>
      <c r="GV545" s="102"/>
      <c r="GW545" s="102"/>
      <c r="GX545" s="102"/>
      <c r="GY545" s="102"/>
      <c r="GZ545" s="102"/>
    </row>
    <row r="546" spans="1:208" ht="12.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c r="BH546" s="102"/>
      <c r="BI546" s="102"/>
      <c r="BJ546" s="102"/>
      <c r="BK546" s="102"/>
      <c r="BL546" s="102"/>
      <c r="BM546" s="102"/>
      <c r="BN546" s="102"/>
      <c r="BO546" s="102"/>
      <c r="BP546" s="102"/>
      <c r="BQ546" s="102"/>
      <c r="BR546" s="102"/>
      <c r="BS546" s="102"/>
      <c r="BT546" s="102"/>
      <c r="BU546" s="102"/>
      <c r="BV546" s="102"/>
      <c r="BW546" s="102"/>
      <c r="BX546" s="102"/>
      <c r="BY546" s="102"/>
      <c r="BZ546" s="102"/>
      <c r="CA546" s="102"/>
      <c r="CB546" s="102"/>
      <c r="CC546" s="102"/>
      <c r="CD546" s="102"/>
      <c r="CE546" s="102"/>
      <c r="CF546" s="102"/>
      <c r="CG546" s="102"/>
      <c r="CH546" s="102"/>
      <c r="CI546" s="102"/>
      <c r="CJ546" s="102"/>
      <c r="CK546" s="102"/>
      <c r="CL546" s="102"/>
      <c r="CM546" s="102"/>
      <c r="CN546" s="102"/>
      <c r="CO546" s="102"/>
      <c r="CP546" s="102"/>
      <c r="CQ546" s="102"/>
      <c r="CR546" s="102"/>
      <c r="CS546" s="102"/>
      <c r="CT546" s="102"/>
      <c r="CU546" s="102"/>
      <c r="CV546" s="102"/>
      <c r="CW546" s="102"/>
      <c r="CX546" s="102"/>
      <c r="CY546" s="102"/>
      <c r="CZ546" s="102"/>
      <c r="DA546" s="102"/>
      <c r="DB546" s="102"/>
      <c r="DC546" s="102"/>
      <c r="DD546" s="102"/>
      <c r="DE546" s="102"/>
      <c r="DF546" s="102"/>
      <c r="DG546" s="102"/>
      <c r="DH546" s="102"/>
      <c r="DI546" s="102"/>
      <c r="DJ546" s="102"/>
      <c r="DK546" s="102"/>
      <c r="DL546" s="102"/>
      <c r="DM546" s="102"/>
      <c r="DN546" s="102"/>
      <c r="DO546" s="102"/>
      <c r="DP546" s="102"/>
      <c r="DQ546" s="102"/>
      <c r="DR546" s="102"/>
      <c r="DS546" s="102"/>
      <c r="DT546" s="102"/>
      <c r="DU546" s="102"/>
      <c r="DV546" s="102"/>
      <c r="DW546" s="102"/>
      <c r="DX546" s="102"/>
      <c r="DY546" s="102"/>
      <c r="DZ546" s="102"/>
      <c r="EA546" s="102"/>
      <c r="EB546" s="102"/>
      <c r="EC546" s="102"/>
      <c r="ED546" s="102"/>
      <c r="EE546" s="102"/>
      <c r="EF546" s="102"/>
      <c r="EG546" s="102"/>
      <c r="EH546" s="102"/>
      <c r="EI546" s="102"/>
      <c r="EJ546" s="102"/>
      <c r="EK546" s="102"/>
      <c r="EL546" s="102"/>
      <c r="EM546" s="102"/>
      <c r="EN546" s="102"/>
      <c r="EO546" s="102"/>
      <c r="EP546" s="102"/>
      <c r="EQ546" s="102"/>
      <c r="ER546" s="102"/>
      <c r="ES546" s="102"/>
      <c r="ET546" s="102"/>
      <c r="EU546" s="102"/>
      <c r="EV546" s="102"/>
      <c r="EW546" s="102"/>
      <c r="EX546" s="102"/>
      <c r="EY546" s="102"/>
      <c r="EZ546" s="102"/>
      <c r="FA546" s="102"/>
      <c r="FB546" s="102"/>
      <c r="FC546" s="102"/>
      <c r="FD546" s="102"/>
      <c r="FE546" s="102"/>
      <c r="FF546" s="102"/>
      <c r="FG546" s="102"/>
      <c r="FH546" s="102"/>
      <c r="FI546" s="102"/>
      <c r="FJ546" s="102"/>
      <c r="FK546" s="102"/>
      <c r="FL546" s="102"/>
      <c r="FM546" s="102"/>
      <c r="FN546" s="102"/>
      <c r="FO546" s="102"/>
      <c r="FP546" s="102"/>
      <c r="FQ546" s="102"/>
      <c r="FR546" s="102"/>
      <c r="FS546" s="102"/>
      <c r="FT546" s="102"/>
      <c r="FU546" s="102"/>
      <c r="FV546" s="102"/>
      <c r="FW546" s="102"/>
      <c r="FX546" s="102"/>
      <c r="FY546" s="102"/>
      <c r="FZ546" s="102"/>
      <c r="GA546" s="102"/>
      <c r="GB546" s="102"/>
      <c r="GC546" s="102"/>
      <c r="GD546" s="102"/>
      <c r="GE546" s="102"/>
      <c r="GF546" s="102"/>
      <c r="GG546" s="102"/>
      <c r="GH546" s="102"/>
      <c r="GI546" s="102"/>
      <c r="GJ546" s="102"/>
      <c r="GK546" s="102"/>
      <c r="GL546" s="102"/>
      <c r="GM546" s="102"/>
      <c r="GN546" s="102"/>
      <c r="GO546" s="102"/>
      <c r="GP546" s="102"/>
      <c r="GQ546" s="102"/>
      <c r="GR546" s="102"/>
      <c r="GS546" s="102"/>
      <c r="GT546" s="102"/>
      <c r="GU546" s="102"/>
      <c r="GV546" s="102"/>
      <c r="GW546" s="102"/>
      <c r="GX546" s="102"/>
      <c r="GY546" s="102"/>
      <c r="GZ546" s="102"/>
    </row>
    <row r="547" spans="1:208" ht="12.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2"/>
      <c r="AS547" s="102"/>
      <c r="AT547" s="102"/>
      <c r="AU547" s="102"/>
      <c r="AV547" s="102"/>
      <c r="AW547" s="102"/>
      <c r="AX547" s="102"/>
      <c r="AY547" s="102"/>
      <c r="AZ547" s="102"/>
      <c r="BA547" s="102"/>
      <c r="BB547" s="102"/>
      <c r="BC547" s="102"/>
      <c r="BD547" s="102"/>
      <c r="BE547" s="102"/>
      <c r="BF547" s="102"/>
      <c r="BG547" s="102"/>
      <c r="BH547" s="102"/>
      <c r="BI547" s="102"/>
      <c r="BJ547" s="102"/>
      <c r="BK547" s="102"/>
      <c r="BL547" s="102"/>
      <c r="BM547" s="102"/>
      <c r="BN547" s="102"/>
      <c r="BO547" s="102"/>
      <c r="BP547" s="102"/>
      <c r="BQ547" s="102"/>
      <c r="BR547" s="102"/>
      <c r="BS547" s="102"/>
      <c r="BT547" s="102"/>
      <c r="BU547" s="102"/>
      <c r="BV547" s="102"/>
      <c r="BW547" s="102"/>
      <c r="BX547" s="102"/>
      <c r="BY547" s="102"/>
      <c r="BZ547" s="102"/>
      <c r="CA547" s="102"/>
      <c r="CB547" s="102"/>
      <c r="CC547" s="102"/>
      <c r="CD547" s="102"/>
      <c r="CE547" s="102"/>
      <c r="CF547" s="102"/>
      <c r="CG547" s="102"/>
      <c r="CH547" s="102"/>
      <c r="CI547" s="102"/>
      <c r="CJ547" s="102"/>
      <c r="CK547" s="102"/>
      <c r="CL547" s="102"/>
      <c r="CM547" s="102"/>
      <c r="CN547" s="102"/>
      <c r="CO547" s="102"/>
      <c r="CP547" s="102"/>
      <c r="CQ547" s="102"/>
      <c r="CR547" s="102"/>
      <c r="CS547" s="102"/>
      <c r="CT547" s="102"/>
      <c r="CU547" s="102"/>
      <c r="CV547" s="102"/>
      <c r="CW547" s="102"/>
      <c r="CX547" s="102"/>
      <c r="CY547" s="102"/>
      <c r="CZ547" s="102"/>
      <c r="DA547" s="102"/>
      <c r="DB547" s="102"/>
      <c r="DC547" s="102"/>
      <c r="DD547" s="102"/>
      <c r="DE547" s="102"/>
      <c r="DF547" s="102"/>
      <c r="DG547" s="102"/>
      <c r="DH547" s="102"/>
      <c r="DI547" s="102"/>
      <c r="DJ547" s="102"/>
      <c r="DK547" s="102"/>
      <c r="DL547" s="102"/>
      <c r="DM547" s="102"/>
      <c r="DN547" s="102"/>
      <c r="DO547" s="102"/>
      <c r="DP547" s="102"/>
      <c r="DQ547" s="102"/>
      <c r="DR547" s="102"/>
      <c r="DS547" s="102"/>
      <c r="DT547" s="102"/>
      <c r="DU547" s="102"/>
      <c r="DV547" s="102"/>
      <c r="DW547" s="102"/>
      <c r="DX547" s="102"/>
      <c r="DY547" s="102"/>
      <c r="DZ547" s="102"/>
      <c r="EA547" s="102"/>
      <c r="EB547" s="102"/>
      <c r="EC547" s="102"/>
      <c r="ED547" s="102"/>
      <c r="EE547" s="102"/>
      <c r="EF547" s="102"/>
      <c r="EG547" s="102"/>
      <c r="EH547" s="102"/>
      <c r="EI547" s="102"/>
      <c r="EJ547" s="102"/>
      <c r="EK547" s="102"/>
      <c r="EL547" s="102"/>
      <c r="EM547" s="102"/>
      <c r="EN547" s="102"/>
      <c r="EO547" s="102"/>
      <c r="EP547" s="102"/>
      <c r="EQ547" s="102"/>
      <c r="ER547" s="102"/>
      <c r="ES547" s="102"/>
      <c r="ET547" s="102"/>
      <c r="EU547" s="102"/>
      <c r="EV547" s="102"/>
      <c r="EW547" s="102"/>
      <c r="EX547" s="102"/>
      <c r="EY547" s="102"/>
      <c r="EZ547" s="102"/>
      <c r="FA547" s="102"/>
      <c r="FB547" s="102"/>
      <c r="FC547" s="102"/>
      <c r="FD547" s="102"/>
      <c r="FE547" s="102"/>
      <c r="FF547" s="102"/>
      <c r="FG547" s="102"/>
      <c r="FH547" s="102"/>
      <c r="FI547" s="102"/>
      <c r="FJ547" s="102"/>
      <c r="FK547" s="102"/>
      <c r="FL547" s="102"/>
      <c r="FM547" s="102"/>
      <c r="FN547" s="102"/>
      <c r="FO547" s="102"/>
      <c r="FP547" s="102"/>
      <c r="FQ547" s="102"/>
      <c r="FR547" s="102"/>
      <c r="FS547" s="102"/>
      <c r="FT547" s="102"/>
      <c r="FU547" s="102"/>
      <c r="FV547" s="102"/>
      <c r="FW547" s="102"/>
      <c r="FX547" s="102"/>
      <c r="FY547" s="102"/>
      <c r="FZ547" s="102"/>
      <c r="GA547" s="102"/>
      <c r="GB547" s="102"/>
      <c r="GC547" s="102"/>
      <c r="GD547" s="102"/>
      <c r="GE547" s="102"/>
      <c r="GF547" s="102"/>
      <c r="GG547" s="102"/>
      <c r="GH547" s="102"/>
      <c r="GI547" s="102"/>
      <c r="GJ547" s="102"/>
      <c r="GK547" s="102"/>
      <c r="GL547" s="102"/>
      <c r="GM547" s="102"/>
      <c r="GN547" s="102"/>
      <c r="GO547" s="102"/>
      <c r="GP547" s="102"/>
      <c r="GQ547" s="102"/>
      <c r="GR547" s="102"/>
      <c r="GS547" s="102"/>
      <c r="GT547" s="102"/>
      <c r="GU547" s="102"/>
      <c r="GV547" s="102"/>
      <c r="GW547" s="102"/>
      <c r="GX547" s="102"/>
      <c r="GY547" s="102"/>
      <c r="GZ547" s="102"/>
    </row>
    <row r="548" spans="1:208" ht="12.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02"/>
      <c r="BT548" s="102"/>
      <c r="BU548" s="102"/>
      <c r="BV548" s="102"/>
      <c r="BW548" s="102"/>
      <c r="BX548" s="102"/>
      <c r="BY548" s="102"/>
      <c r="BZ548" s="102"/>
      <c r="CA548" s="102"/>
      <c r="CB548" s="102"/>
      <c r="CC548" s="102"/>
      <c r="CD548" s="102"/>
      <c r="CE548" s="102"/>
      <c r="CF548" s="102"/>
      <c r="CG548" s="102"/>
      <c r="CH548" s="102"/>
      <c r="CI548" s="102"/>
      <c r="CJ548" s="102"/>
      <c r="CK548" s="102"/>
      <c r="CL548" s="102"/>
      <c r="CM548" s="102"/>
      <c r="CN548" s="102"/>
      <c r="CO548" s="102"/>
      <c r="CP548" s="102"/>
      <c r="CQ548" s="102"/>
      <c r="CR548" s="102"/>
      <c r="CS548" s="102"/>
      <c r="CT548" s="102"/>
      <c r="CU548" s="102"/>
      <c r="CV548" s="102"/>
      <c r="CW548" s="102"/>
      <c r="CX548" s="102"/>
      <c r="CY548" s="102"/>
      <c r="CZ548" s="102"/>
      <c r="DA548" s="102"/>
      <c r="DB548" s="102"/>
      <c r="DC548" s="102"/>
      <c r="DD548" s="102"/>
      <c r="DE548" s="102"/>
      <c r="DF548" s="102"/>
      <c r="DG548" s="102"/>
      <c r="DH548" s="102"/>
      <c r="DI548" s="102"/>
      <c r="DJ548" s="102"/>
      <c r="DK548" s="102"/>
      <c r="DL548" s="102"/>
      <c r="DM548" s="102"/>
      <c r="DN548" s="102"/>
      <c r="DO548" s="102"/>
      <c r="DP548" s="102"/>
      <c r="DQ548" s="102"/>
      <c r="DR548" s="102"/>
      <c r="DS548" s="102"/>
      <c r="DT548" s="102"/>
      <c r="DU548" s="102"/>
      <c r="DV548" s="102"/>
      <c r="DW548" s="102"/>
      <c r="DX548" s="102"/>
      <c r="DY548" s="102"/>
      <c r="DZ548" s="102"/>
      <c r="EA548" s="102"/>
      <c r="EB548" s="102"/>
      <c r="EC548" s="102"/>
      <c r="ED548" s="102"/>
      <c r="EE548" s="102"/>
      <c r="EF548" s="102"/>
      <c r="EG548" s="102"/>
      <c r="EH548" s="102"/>
      <c r="EI548" s="102"/>
      <c r="EJ548" s="102"/>
      <c r="EK548" s="102"/>
      <c r="EL548" s="102"/>
      <c r="EM548" s="102"/>
      <c r="EN548" s="102"/>
      <c r="EO548" s="102"/>
      <c r="EP548" s="102"/>
      <c r="EQ548" s="102"/>
      <c r="ER548" s="102"/>
      <c r="ES548" s="102"/>
      <c r="ET548" s="102"/>
      <c r="EU548" s="102"/>
      <c r="EV548" s="102"/>
      <c r="EW548" s="102"/>
      <c r="EX548" s="102"/>
      <c r="EY548" s="102"/>
      <c r="EZ548" s="102"/>
      <c r="FA548" s="102"/>
      <c r="FB548" s="102"/>
      <c r="FC548" s="102"/>
      <c r="FD548" s="102"/>
      <c r="FE548" s="102"/>
      <c r="FF548" s="102"/>
      <c r="FG548" s="102"/>
      <c r="FH548" s="102"/>
      <c r="FI548" s="102"/>
      <c r="FJ548" s="102"/>
      <c r="FK548" s="102"/>
      <c r="FL548" s="102"/>
      <c r="FM548" s="102"/>
      <c r="FN548" s="102"/>
      <c r="FO548" s="102"/>
      <c r="FP548" s="102"/>
      <c r="FQ548" s="102"/>
      <c r="FR548" s="102"/>
      <c r="FS548" s="102"/>
      <c r="FT548" s="102"/>
      <c r="FU548" s="102"/>
      <c r="FV548" s="102"/>
      <c r="FW548" s="102"/>
      <c r="FX548" s="102"/>
      <c r="FY548" s="102"/>
      <c r="FZ548" s="102"/>
      <c r="GA548" s="102"/>
      <c r="GB548" s="102"/>
      <c r="GC548" s="102"/>
      <c r="GD548" s="102"/>
      <c r="GE548" s="102"/>
      <c r="GF548" s="102"/>
      <c r="GG548" s="102"/>
      <c r="GH548" s="102"/>
      <c r="GI548" s="102"/>
      <c r="GJ548" s="102"/>
      <c r="GK548" s="102"/>
      <c r="GL548" s="102"/>
      <c r="GM548" s="102"/>
      <c r="GN548" s="102"/>
      <c r="GO548" s="102"/>
      <c r="GP548" s="102"/>
      <c r="GQ548" s="102"/>
      <c r="GR548" s="102"/>
      <c r="GS548" s="102"/>
      <c r="GT548" s="102"/>
      <c r="GU548" s="102"/>
      <c r="GV548" s="102"/>
      <c r="GW548" s="102"/>
      <c r="GX548" s="102"/>
      <c r="GY548" s="102"/>
      <c r="GZ548" s="102"/>
    </row>
    <row r="549" spans="1:208" ht="12.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c r="AB549" s="102"/>
      <c r="AC549" s="102"/>
      <c r="AD549" s="102"/>
      <c r="AE549" s="102"/>
      <c r="AF549" s="102"/>
      <c r="AG549" s="102"/>
      <c r="AH549" s="102"/>
      <c r="AI549" s="102"/>
      <c r="AJ549" s="102"/>
      <c r="AK549" s="102"/>
      <c r="AL549" s="102"/>
      <c r="AM549" s="102"/>
      <c r="AN549" s="102"/>
      <c r="AO549" s="102"/>
      <c r="AP549" s="102"/>
      <c r="AQ549" s="102"/>
      <c r="AR549" s="102"/>
      <c r="AS549" s="102"/>
      <c r="AT549" s="102"/>
      <c r="AU549" s="102"/>
      <c r="AV549" s="102"/>
      <c r="AW549" s="102"/>
      <c r="AX549" s="102"/>
      <c r="AY549" s="102"/>
      <c r="AZ549" s="102"/>
      <c r="BA549" s="102"/>
      <c r="BB549" s="102"/>
      <c r="BC549" s="102"/>
      <c r="BD549" s="102"/>
      <c r="BE549" s="102"/>
      <c r="BF549" s="102"/>
      <c r="BG549" s="102"/>
      <c r="BH549" s="102"/>
      <c r="BI549" s="102"/>
      <c r="BJ549" s="102"/>
      <c r="BK549" s="102"/>
      <c r="BL549" s="102"/>
      <c r="BM549" s="102"/>
      <c r="BN549" s="102"/>
      <c r="BO549" s="102"/>
      <c r="BP549" s="102"/>
      <c r="BQ549" s="102"/>
      <c r="BR549" s="102"/>
      <c r="BS549" s="102"/>
      <c r="BT549" s="102"/>
      <c r="BU549" s="102"/>
      <c r="BV549" s="102"/>
      <c r="BW549" s="102"/>
      <c r="BX549" s="102"/>
      <c r="BY549" s="102"/>
      <c r="BZ549" s="102"/>
      <c r="CA549" s="102"/>
      <c r="CB549" s="102"/>
      <c r="CC549" s="102"/>
      <c r="CD549" s="102"/>
      <c r="CE549" s="102"/>
      <c r="CF549" s="102"/>
      <c r="CG549" s="102"/>
      <c r="CH549" s="102"/>
      <c r="CI549" s="102"/>
      <c r="CJ549" s="102"/>
      <c r="CK549" s="102"/>
      <c r="CL549" s="102"/>
      <c r="CM549" s="102"/>
      <c r="CN549" s="102"/>
      <c r="CO549" s="102"/>
      <c r="CP549" s="102"/>
      <c r="CQ549" s="102"/>
      <c r="CR549" s="102"/>
      <c r="CS549" s="102"/>
      <c r="CT549" s="102"/>
      <c r="CU549" s="102"/>
      <c r="CV549" s="102"/>
      <c r="CW549" s="102"/>
      <c r="CX549" s="102"/>
      <c r="CY549" s="102"/>
      <c r="CZ549" s="102"/>
      <c r="DA549" s="102"/>
      <c r="DB549" s="102"/>
      <c r="DC549" s="102"/>
      <c r="DD549" s="102"/>
      <c r="DE549" s="102"/>
      <c r="DF549" s="102"/>
      <c r="DG549" s="102"/>
      <c r="DH549" s="102"/>
      <c r="DI549" s="102"/>
      <c r="DJ549" s="102"/>
      <c r="DK549" s="102"/>
      <c r="DL549" s="102"/>
      <c r="DM549" s="102"/>
      <c r="DN549" s="102"/>
      <c r="DO549" s="102"/>
      <c r="DP549" s="102"/>
      <c r="DQ549" s="102"/>
      <c r="DR549" s="102"/>
      <c r="DS549" s="102"/>
      <c r="DT549" s="102"/>
      <c r="DU549" s="102"/>
      <c r="DV549" s="102"/>
      <c r="DW549" s="102"/>
      <c r="DX549" s="102"/>
      <c r="DY549" s="102"/>
      <c r="DZ549" s="102"/>
      <c r="EA549" s="102"/>
      <c r="EB549" s="102"/>
      <c r="EC549" s="102"/>
      <c r="ED549" s="102"/>
      <c r="EE549" s="102"/>
      <c r="EF549" s="102"/>
      <c r="EG549" s="102"/>
      <c r="EH549" s="102"/>
      <c r="EI549" s="102"/>
      <c r="EJ549" s="102"/>
      <c r="EK549" s="102"/>
      <c r="EL549" s="102"/>
      <c r="EM549" s="102"/>
      <c r="EN549" s="102"/>
      <c r="EO549" s="102"/>
      <c r="EP549" s="102"/>
      <c r="EQ549" s="102"/>
      <c r="ER549" s="102"/>
      <c r="ES549" s="102"/>
      <c r="ET549" s="102"/>
      <c r="EU549" s="102"/>
      <c r="EV549" s="102"/>
      <c r="EW549" s="102"/>
      <c r="EX549" s="102"/>
      <c r="EY549" s="102"/>
      <c r="EZ549" s="102"/>
      <c r="FA549" s="102"/>
      <c r="FB549" s="102"/>
      <c r="FC549" s="102"/>
      <c r="FD549" s="102"/>
      <c r="FE549" s="102"/>
      <c r="FF549" s="102"/>
      <c r="FG549" s="102"/>
      <c r="FH549" s="102"/>
      <c r="FI549" s="102"/>
      <c r="FJ549" s="102"/>
      <c r="FK549" s="102"/>
      <c r="FL549" s="102"/>
      <c r="FM549" s="102"/>
      <c r="FN549" s="102"/>
      <c r="FO549" s="102"/>
      <c r="FP549" s="102"/>
      <c r="FQ549" s="102"/>
      <c r="FR549" s="102"/>
      <c r="FS549" s="102"/>
      <c r="FT549" s="102"/>
      <c r="FU549" s="102"/>
      <c r="FV549" s="102"/>
      <c r="FW549" s="102"/>
      <c r="FX549" s="102"/>
      <c r="FY549" s="102"/>
      <c r="FZ549" s="102"/>
      <c r="GA549" s="102"/>
      <c r="GB549" s="102"/>
      <c r="GC549" s="102"/>
      <c r="GD549" s="102"/>
      <c r="GE549" s="102"/>
      <c r="GF549" s="102"/>
      <c r="GG549" s="102"/>
      <c r="GH549" s="102"/>
      <c r="GI549" s="102"/>
      <c r="GJ549" s="102"/>
      <c r="GK549" s="102"/>
      <c r="GL549" s="102"/>
      <c r="GM549" s="102"/>
      <c r="GN549" s="102"/>
      <c r="GO549" s="102"/>
      <c r="GP549" s="102"/>
      <c r="GQ549" s="102"/>
      <c r="GR549" s="102"/>
      <c r="GS549" s="102"/>
      <c r="GT549" s="102"/>
      <c r="GU549" s="102"/>
      <c r="GV549" s="102"/>
      <c r="GW549" s="102"/>
      <c r="GX549" s="102"/>
      <c r="GY549" s="102"/>
      <c r="GZ549" s="102"/>
    </row>
    <row r="550" spans="1:208" ht="12.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c r="AA550" s="102"/>
      <c r="AB550" s="102"/>
      <c r="AC550" s="102"/>
      <c r="AD550" s="102"/>
      <c r="AE550" s="102"/>
      <c r="AF550" s="102"/>
      <c r="AG550" s="102"/>
      <c r="AH550" s="102"/>
      <c r="AI550" s="102"/>
      <c r="AJ550" s="102"/>
      <c r="AK550" s="102"/>
      <c r="AL550" s="102"/>
      <c r="AM550" s="102"/>
      <c r="AN550" s="102"/>
      <c r="AO550" s="102"/>
      <c r="AP550" s="102"/>
      <c r="AQ550" s="102"/>
      <c r="AR550" s="102"/>
      <c r="AS550" s="102"/>
      <c r="AT550" s="102"/>
      <c r="AU550" s="102"/>
      <c r="AV550" s="102"/>
      <c r="AW550" s="102"/>
      <c r="AX550" s="102"/>
      <c r="AY550" s="102"/>
      <c r="AZ550" s="102"/>
      <c r="BA550" s="102"/>
      <c r="BB550" s="102"/>
      <c r="BC550" s="102"/>
      <c r="BD550" s="102"/>
      <c r="BE550" s="102"/>
      <c r="BF550" s="102"/>
      <c r="BG550" s="102"/>
      <c r="BH550" s="102"/>
      <c r="BI550" s="102"/>
      <c r="BJ550" s="102"/>
      <c r="BK550" s="102"/>
      <c r="BL550" s="102"/>
      <c r="BM550" s="102"/>
      <c r="BN550" s="102"/>
      <c r="BO550" s="102"/>
      <c r="BP550" s="102"/>
      <c r="BQ550" s="102"/>
      <c r="BR550" s="102"/>
      <c r="BS550" s="102"/>
      <c r="BT550" s="102"/>
      <c r="BU550" s="102"/>
      <c r="BV550" s="102"/>
      <c r="BW550" s="102"/>
      <c r="BX550" s="102"/>
      <c r="BY550" s="102"/>
      <c r="BZ550" s="102"/>
      <c r="CA550" s="102"/>
      <c r="CB550" s="102"/>
      <c r="CC550" s="102"/>
      <c r="CD550" s="102"/>
      <c r="CE550" s="102"/>
      <c r="CF550" s="102"/>
      <c r="CG550" s="102"/>
      <c r="CH550" s="102"/>
      <c r="CI550" s="102"/>
      <c r="CJ550" s="102"/>
      <c r="CK550" s="102"/>
      <c r="CL550" s="102"/>
      <c r="CM550" s="102"/>
      <c r="CN550" s="102"/>
      <c r="CO550" s="102"/>
      <c r="CP550" s="102"/>
      <c r="CQ550" s="102"/>
      <c r="CR550" s="102"/>
      <c r="CS550" s="102"/>
      <c r="CT550" s="102"/>
      <c r="CU550" s="102"/>
      <c r="CV550" s="102"/>
      <c r="CW550" s="102"/>
      <c r="CX550" s="102"/>
      <c r="CY550" s="102"/>
      <c r="CZ550" s="102"/>
      <c r="DA550" s="102"/>
      <c r="DB550" s="102"/>
      <c r="DC550" s="102"/>
      <c r="DD550" s="102"/>
      <c r="DE550" s="102"/>
      <c r="DF550" s="102"/>
      <c r="DG550" s="102"/>
      <c r="DH550" s="102"/>
      <c r="DI550" s="102"/>
      <c r="DJ550" s="102"/>
      <c r="DK550" s="102"/>
      <c r="DL550" s="102"/>
      <c r="DM550" s="102"/>
      <c r="DN550" s="102"/>
      <c r="DO550" s="102"/>
      <c r="DP550" s="102"/>
      <c r="DQ550" s="102"/>
      <c r="DR550" s="102"/>
      <c r="DS550" s="102"/>
      <c r="DT550" s="102"/>
      <c r="DU550" s="102"/>
      <c r="DV550" s="102"/>
      <c r="DW550" s="102"/>
      <c r="DX550" s="102"/>
      <c r="DY550" s="102"/>
      <c r="DZ550" s="102"/>
      <c r="EA550" s="102"/>
      <c r="EB550" s="102"/>
      <c r="EC550" s="102"/>
      <c r="ED550" s="102"/>
      <c r="EE550" s="102"/>
      <c r="EF550" s="102"/>
      <c r="EG550" s="102"/>
      <c r="EH550" s="102"/>
      <c r="EI550" s="102"/>
      <c r="EJ550" s="102"/>
      <c r="EK550" s="102"/>
      <c r="EL550" s="102"/>
      <c r="EM550" s="102"/>
      <c r="EN550" s="102"/>
      <c r="EO550" s="102"/>
      <c r="EP550" s="102"/>
      <c r="EQ550" s="102"/>
      <c r="ER550" s="102"/>
      <c r="ES550" s="102"/>
      <c r="ET550" s="102"/>
      <c r="EU550" s="102"/>
      <c r="EV550" s="102"/>
      <c r="EW550" s="102"/>
      <c r="EX550" s="102"/>
      <c r="EY550" s="102"/>
      <c r="EZ550" s="102"/>
      <c r="FA550" s="102"/>
      <c r="FB550" s="102"/>
      <c r="FC550" s="102"/>
      <c r="FD550" s="102"/>
      <c r="FE550" s="102"/>
      <c r="FF550" s="102"/>
      <c r="FG550" s="102"/>
      <c r="FH550" s="102"/>
      <c r="FI550" s="102"/>
      <c r="FJ550" s="102"/>
      <c r="FK550" s="102"/>
      <c r="FL550" s="102"/>
      <c r="FM550" s="102"/>
      <c r="FN550" s="102"/>
      <c r="FO550" s="102"/>
      <c r="FP550" s="102"/>
      <c r="FQ550" s="102"/>
      <c r="FR550" s="102"/>
      <c r="FS550" s="102"/>
      <c r="FT550" s="102"/>
      <c r="FU550" s="102"/>
      <c r="FV550" s="102"/>
      <c r="FW550" s="102"/>
      <c r="FX550" s="102"/>
      <c r="FY550" s="102"/>
      <c r="FZ550" s="102"/>
      <c r="GA550" s="102"/>
      <c r="GB550" s="102"/>
      <c r="GC550" s="102"/>
      <c r="GD550" s="102"/>
      <c r="GE550" s="102"/>
      <c r="GF550" s="102"/>
      <c r="GG550" s="102"/>
      <c r="GH550" s="102"/>
      <c r="GI550" s="102"/>
      <c r="GJ550" s="102"/>
      <c r="GK550" s="102"/>
      <c r="GL550" s="102"/>
      <c r="GM550" s="102"/>
      <c r="GN550" s="102"/>
      <c r="GO550" s="102"/>
      <c r="GP550" s="102"/>
      <c r="GQ550" s="102"/>
      <c r="GR550" s="102"/>
      <c r="GS550" s="102"/>
      <c r="GT550" s="102"/>
      <c r="GU550" s="102"/>
      <c r="GV550" s="102"/>
      <c r="GW550" s="102"/>
      <c r="GX550" s="102"/>
      <c r="GY550" s="102"/>
      <c r="GZ550" s="102"/>
    </row>
    <row r="551" spans="1:208" ht="12.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2"/>
      <c r="AS551" s="102"/>
      <c r="AT551" s="102"/>
      <c r="AU551" s="102"/>
      <c r="AV551" s="102"/>
      <c r="AW551" s="102"/>
      <c r="AX551" s="102"/>
      <c r="AY551" s="102"/>
      <c r="AZ551" s="102"/>
      <c r="BA551" s="102"/>
      <c r="BB551" s="102"/>
      <c r="BC551" s="102"/>
      <c r="BD551" s="102"/>
      <c r="BE551" s="102"/>
      <c r="BF551" s="102"/>
      <c r="BG551" s="102"/>
      <c r="BH551" s="102"/>
      <c r="BI551" s="102"/>
      <c r="BJ551" s="102"/>
      <c r="BK551" s="102"/>
      <c r="BL551" s="102"/>
      <c r="BM551" s="102"/>
      <c r="BN551" s="102"/>
      <c r="BO551" s="102"/>
      <c r="BP551" s="102"/>
      <c r="BQ551" s="102"/>
      <c r="BR551" s="102"/>
      <c r="BS551" s="102"/>
      <c r="BT551" s="102"/>
      <c r="BU551" s="102"/>
      <c r="BV551" s="102"/>
      <c r="BW551" s="102"/>
      <c r="BX551" s="102"/>
      <c r="BY551" s="102"/>
      <c r="BZ551" s="102"/>
      <c r="CA551" s="102"/>
      <c r="CB551" s="102"/>
      <c r="CC551" s="102"/>
      <c r="CD551" s="102"/>
      <c r="CE551" s="102"/>
      <c r="CF551" s="102"/>
      <c r="CG551" s="102"/>
      <c r="CH551" s="102"/>
      <c r="CI551" s="102"/>
      <c r="CJ551" s="102"/>
      <c r="CK551" s="102"/>
      <c r="CL551" s="102"/>
      <c r="CM551" s="102"/>
      <c r="CN551" s="102"/>
      <c r="CO551" s="102"/>
      <c r="CP551" s="102"/>
      <c r="CQ551" s="102"/>
      <c r="CR551" s="102"/>
      <c r="CS551" s="102"/>
      <c r="CT551" s="102"/>
      <c r="CU551" s="102"/>
      <c r="CV551" s="102"/>
      <c r="CW551" s="102"/>
      <c r="CX551" s="102"/>
      <c r="CY551" s="102"/>
      <c r="CZ551" s="102"/>
      <c r="DA551" s="102"/>
      <c r="DB551" s="102"/>
      <c r="DC551" s="102"/>
      <c r="DD551" s="102"/>
      <c r="DE551" s="102"/>
      <c r="DF551" s="102"/>
      <c r="DG551" s="102"/>
      <c r="DH551" s="102"/>
      <c r="DI551" s="102"/>
      <c r="DJ551" s="102"/>
      <c r="DK551" s="102"/>
      <c r="DL551" s="102"/>
      <c r="DM551" s="102"/>
      <c r="DN551" s="102"/>
      <c r="DO551" s="102"/>
      <c r="DP551" s="102"/>
      <c r="DQ551" s="102"/>
      <c r="DR551" s="102"/>
      <c r="DS551" s="102"/>
      <c r="DT551" s="102"/>
      <c r="DU551" s="102"/>
      <c r="DV551" s="102"/>
      <c r="DW551" s="102"/>
      <c r="DX551" s="102"/>
      <c r="DY551" s="102"/>
      <c r="DZ551" s="102"/>
      <c r="EA551" s="102"/>
      <c r="EB551" s="102"/>
      <c r="EC551" s="102"/>
      <c r="ED551" s="102"/>
      <c r="EE551" s="102"/>
      <c r="EF551" s="102"/>
      <c r="EG551" s="102"/>
      <c r="EH551" s="102"/>
      <c r="EI551" s="102"/>
      <c r="EJ551" s="102"/>
      <c r="EK551" s="102"/>
      <c r="EL551" s="102"/>
      <c r="EM551" s="102"/>
      <c r="EN551" s="102"/>
      <c r="EO551" s="102"/>
      <c r="EP551" s="102"/>
      <c r="EQ551" s="102"/>
      <c r="ER551" s="102"/>
      <c r="ES551" s="102"/>
      <c r="ET551" s="102"/>
      <c r="EU551" s="102"/>
      <c r="EV551" s="102"/>
      <c r="EW551" s="102"/>
      <c r="EX551" s="102"/>
      <c r="EY551" s="102"/>
      <c r="EZ551" s="102"/>
      <c r="FA551" s="102"/>
      <c r="FB551" s="102"/>
      <c r="FC551" s="102"/>
      <c r="FD551" s="102"/>
      <c r="FE551" s="102"/>
      <c r="FF551" s="102"/>
      <c r="FG551" s="102"/>
      <c r="FH551" s="102"/>
      <c r="FI551" s="102"/>
      <c r="FJ551" s="102"/>
      <c r="FK551" s="102"/>
      <c r="FL551" s="102"/>
      <c r="FM551" s="102"/>
      <c r="FN551" s="102"/>
      <c r="FO551" s="102"/>
      <c r="FP551" s="102"/>
      <c r="FQ551" s="102"/>
      <c r="FR551" s="102"/>
      <c r="FS551" s="102"/>
      <c r="FT551" s="102"/>
      <c r="FU551" s="102"/>
      <c r="FV551" s="102"/>
      <c r="FW551" s="102"/>
      <c r="FX551" s="102"/>
      <c r="FY551" s="102"/>
      <c r="FZ551" s="102"/>
      <c r="GA551" s="102"/>
      <c r="GB551" s="102"/>
      <c r="GC551" s="102"/>
      <c r="GD551" s="102"/>
      <c r="GE551" s="102"/>
      <c r="GF551" s="102"/>
      <c r="GG551" s="102"/>
      <c r="GH551" s="102"/>
      <c r="GI551" s="102"/>
      <c r="GJ551" s="102"/>
      <c r="GK551" s="102"/>
      <c r="GL551" s="102"/>
      <c r="GM551" s="102"/>
      <c r="GN551" s="102"/>
      <c r="GO551" s="102"/>
      <c r="GP551" s="102"/>
      <c r="GQ551" s="102"/>
      <c r="GR551" s="102"/>
      <c r="GS551" s="102"/>
      <c r="GT551" s="102"/>
      <c r="GU551" s="102"/>
      <c r="GV551" s="102"/>
      <c r="GW551" s="102"/>
      <c r="GX551" s="102"/>
      <c r="GY551" s="102"/>
      <c r="GZ551" s="102"/>
    </row>
    <row r="552" spans="1:208" ht="12.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c r="AB552" s="102"/>
      <c r="AC552" s="102"/>
      <c r="AD552" s="102"/>
      <c r="AE552" s="102"/>
      <c r="AF552" s="102"/>
      <c r="AG552" s="102"/>
      <c r="AH552" s="102"/>
      <c r="AI552" s="102"/>
      <c r="AJ552" s="102"/>
      <c r="AK552" s="102"/>
      <c r="AL552" s="102"/>
      <c r="AM552" s="102"/>
      <c r="AN552" s="102"/>
      <c r="AO552" s="102"/>
      <c r="AP552" s="102"/>
      <c r="AQ552" s="102"/>
      <c r="AR552" s="102"/>
      <c r="AS552" s="102"/>
      <c r="AT552" s="102"/>
      <c r="AU552" s="102"/>
      <c r="AV552" s="102"/>
      <c r="AW552" s="102"/>
      <c r="AX552" s="102"/>
      <c r="AY552" s="102"/>
      <c r="AZ552" s="102"/>
      <c r="BA552" s="102"/>
      <c r="BB552" s="102"/>
      <c r="BC552" s="102"/>
      <c r="BD552" s="102"/>
      <c r="BE552" s="102"/>
      <c r="BF552" s="102"/>
      <c r="BG552" s="102"/>
      <c r="BH552" s="102"/>
      <c r="BI552" s="102"/>
      <c r="BJ552" s="102"/>
      <c r="BK552" s="102"/>
      <c r="BL552" s="102"/>
      <c r="BM552" s="102"/>
      <c r="BN552" s="102"/>
      <c r="BO552" s="102"/>
      <c r="BP552" s="102"/>
      <c r="BQ552" s="102"/>
      <c r="BR552" s="102"/>
      <c r="BS552" s="102"/>
      <c r="BT552" s="102"/>
      <c r="BU552" s="102"/>
      <c r="BV552" s="102"/>
      <c r="BW552" s="102"/>
      <c r="BX552" s="102"/>
      <c r="BY552" s="102"/>
      <c r="BZ552" s="102"/>
      <c r="CA552" s="102"/>
      <c r="CB552" s="102"/>
      <c r="CC552" s="102"/>
      <c r="CD552" s="102"/>
      <c r="CE552" s="102"/>
      <c r="CF552" s="102"/>
      <c r="CG552" s="102"/>
      <c r="CH552" s="102"/>
      <c r="CI552" s="102"/>
      <c r="CJ552" s="102"/>
      <c r="CK552" s="102"/>
      <c r="CL552" s="102"/>
      <c r="CM552" s="102"/>
      <c r="CN552" s="102"/>
      <c r="CO552" s="102"/>
      <c r="CP552" s="102"/>
      <c r="CQ552" s="102"/>
      <c r="CR552" s="102"/>
      <c r="CS552" s="102"/>
      <c r="CT552" s="102"/>
      <c r="CU552" s="102"/>
      <c r="CV552" s="102"/>
      <c r="CW552" s="102"/>
      <c r="CX552" s="102"/>
      <c r="CY552" s="102"/>
      <c r="CZ552" s="102"/>
      <c r="DA552" s="102"/>
      <c r="DB552" s="102"/>
      <c r="DC552" s="102"/>
      <c r="DD552" s="102"/>
      <c r="DE552" s="102"/>
      <c r="DF552" s="102"/>
      <c r="DG552" s="102"/>
      <c r="DH552" s="102"/>
      <c r="DI552" s="102"/>
      <c r="DJ552" s="102"/>
      <c r="DK552" s="102"/>
      <c r="DL552" s="102"/>
      <c r="DM552" s="102"/>
      <c r="DN552" s="102"/>
      <c r="DO552" s="102"/>
      <c r="DP552" s="102"/>
      <c r="DQ552" s="102"/>
      <c r="DR552" s="102"/>
      <c r="DS552" s="102"/>
      <c r="DT552" s="102"/>
      <c r="DU552" s="102"/>
      <c r="DV552" s="102"/>
      <c r="DW552" s="102"/>
      <c r="DX552" s="102"/>
      <c r="DY552" s="102"/>
      <c r="DZ552" s="102"/>
      <c r="EA552" s="102"/>
      <c r="EB552" s="102"/>
      <c r="EC552" s="102"/>
      <c r="ED552" s="102"/>
      <c r="EE552" s="102"/>
      <c r="EF552" s="102"/>
      <c r="EG552" s="102"/>
      <c r="EH552" s="102"/>
      <c r="EI552" s="102"/>
      <c r="EJ552" s="102"/>
      <c r="EK552" s="102"/>
      <c r="EL552" s="102"/>
      <c r="EM552" s="102"/>
      <c r="EN552" s="102"/>
      <c r="EO552" s="102"/>
      <c r="EP552" s="102"/>
      <c r="EQ552" s="102"/>
      <c r="ER552" s="102"/>
      <c r="ES552" s="102"/>
      <c r="ET552" s="102"/>
      <c r="EU552" s="102"/>
      <c r="EV552" s="102"/>
      <c r="EW552" s="102"/>
      <c r="EX552" s="102"/>
      <c r="EY552" s="102"/>
      <c r="EZ552" s="102"/>
      <c r="FA552" s="102"/>
      <c r="FB552" s="102"/>
      <c r="FC552" s="102"/>
      <c r="FD552" s="102"/>
      <c r="FE552" s="102"/>
      <c r="FF552" s="102"/>
      <c r="FG552" s="102"/>
      <c r="FH552" s="102"/>
      <c r="FI552" s="102"/>
      <c r="FJ552" s="102"/>
      <c r="FK552" s="102"/>
      <c r="FL552" s="102"/>
      <c r="FM552" s="102"/>
      <c r="FN552" s="102"/>
      <c r="FO552" s="102"/>
      <c r="FP552" s="102"/>
      <c r="FQ552" s="102"/>
      <c r="FR552" s="102"/>
      <c r="FS552" s="102"/>
      <c r="FT552" s="102"/>
      <c r="FU552" s="102"/>
      <c r="FV552" s="102"/>
      <c r="FW552" s="102"/>
      <c r="FX552" s="102"/>
      <c r="FY552" s="102"/>
      <c r="FZ552" s="102"/>
      <c r="GA552" s="102"/>
      <c r="GB552" s="102"/>
      <c r="GC552" s="102"/>
      <c r="GD552" s="102"/>
      <c r="GE552" s="102"/>
      <c r="GF552" s="102"/>
      <c r="GG552" s="102"/>
      <c r="GH552" s="102"/>
      <c r="GI552" s="102"/>
      <c r="GJ552" s="102"/>
      <c r="GK552" s="102"/>
      <c r="GL552" s="102"/>
      <c r="GM552" s="102"/>
      <c r="GN552" s="102"/>
      <c r="GO552" s="102"/>
      <c r="GP552" s="102"/>
      <c r="GQ552" s="102"/>
      <c r="GR552" s="102"/>
      <c r="GS552" s="102"/>
      <c r="GT552" s="102"/>
      <c r="GU552" s="102"/>
      <c r="GV552" s="102"/>
      <c r="GW552" s="102"/>
      <c r="GX552" s="102"/>
      <c r="GY552" s="102"/>
      <c r="GZ552" s="102"/>
    </row>
    <row r="553" spans="1:208" ht="12.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c r="AP553" s="102"/>
      <c r="AQ553" s="102"/>
      <c r="AR553" s="102"/>
      <c r="AS553" s="102"/>
      <c r="AT553" s="102"/>
      <c r="AU553" s="102"/>
      <c r="AV553" s="102"/>
      <c r="AW553" s="102"/>
      <c r="AX553" s="102"/>
      <c r="AY553" s="102"/>
      <c r="AZ553" s="102"/>
      <c r="BA553" s="102"/>
      <c r="BB553" s="102"/>
      <c r="BC553" s="102"/>
      <c r="BD553" s="102"/>
      <c r="BE553" s="102"/>
      <c r="BF553" s="102"/>
      <c r="BG553" s="102"/>
      <c r="BH553" s="102"/>
      <c r="BI553" s="102"/>
      <c r="BJ553" s="102"/>
      <c r="BK553" s="102"/>
      <c r="BL553" s="102"/>
      <c r="BM553" s="102"/>
      <c r="BN553" s="102"/>
      <c r="BO553" s="102"/>
      <c r="BP553" s="102"/>
      <c r="BQ553" s="102"/>
      <c r="BR553" s="102"/>
      <c r="BS553" s="102"/>
      <c r="BT553" s="102"/>
      <c r="BU553" s="102"/>
      <c r="BV553" s="102"/>
      <c r="BW553" s="102"/>
      <c r="BX553" s="102"/>
      <c r="BY553" s="102"/>
      <c r="BZ553" s="102"/>
      <c r="CA553" s="102"/>
      <c r="CB553" s="102"/>
      <c r="CC553" s="102"/>
      <c r="CD553" s="102"/>
      <c r="CE553" s="102"/>
      <c r="CF553" s="102"/>
      <c r="CG553" s="102"/>
      <c r="CH553" s="102"/>
      <c r="CI553" s="102"/>
      <c r="CJ553" s="102"/>
      <c r="CK553" s="102"/>
      <c r="CL553" s="102"/>
      <c r="CM553" s="102"/>
      <c r="CN553" s="102"/>
      <c r="CO553" s="102"/>
      <c r="CP553" s="102"/>
      <c r="CQ553" s="102"/>
      <c r="CR553" s="102"/>
      <c r="CS553" s="102"/>
      <c r="CT553" s="102"/>
      <c r="CU553" s="102"/>
      <c r="CV553" s="102"/>
      <c r="CW553" s="102"/>
      <c r="CX553" s="102"/>
      <c r="CY553" s="102"/>
      <c r="CZ553" s="102"/>
      <c r="DA553" s="102"/>
      <c r="DB553" s="102"/>
      <c r="DC553" s="102"/>
      <c r="DD553" s="102"/>
      <c r="DE553" s="102"/>
      <c r="DF553" s="102"/>
      <c r="DG553" s="102"/>
      <c r="DH553" s="102"/>
      <c r="DI553" s="102"/>
      <c r="DJ553" s="102"/>
      <c r="DK553" s="102"/>
      <c r="DL553" s="102"/>
      <c r="DM553" s="102"/>
      <c r="DN553" s="102"/>
      <c r="DO553" s="102"/>
      <c r="DP553" s="102"/>
      <c r="DQ553" s="102"/>
      <c r="DR553" s="102"/>
      <c r="DS553" s="102"/>
      <c r="DT553" s="102"/>
      <c r="DU553" s="102"/>
      <c r="DV553" s="102"/>
      <c r="DW553" s="102"/>
      <c r="DX553" s="102"/>
      <c r="DY553" s="102"/>
      <c r="DZ553" s="102"/>
      <c r="EA553" s="102"/>
      <c r="EB553" s="102"/>
      <c r="EC553" s="102"/>
      <c r="ED553" s="102"/>
      <c r="EE553" s="102"/>
      <c r="EF553" s="102"/>
      <c r="EG553" s="102"/>
      <c r="EH553" s="102"/>
      <c r="EI553" s="102"/>
      <c r="EJ553" s="102"/>
      <c r="EK553" s="102"/>
      <c r="EL553" s="102"/>
      <c r="EM553" s="102"/>
      <c r="EN553" s="102"/>
      <c r="EO553" s="102"/>
      <c r="EP553" s="102"/>
      <c r="EQ553" s="102"/>
      <c r="ER553" s="102"/>
      <c r="ES553" s="102"/>
      <c r="ET553" s="102"/>
      <c r="EU553" s="102"/>
      <c r="EV553" s="102"/>
      <c r="EW553" s="102"/>
      <c r="EX553" s="102"/>
      <c r="EY553" s="102"/>
      <c r="EZ553" s="102"/>
      <c r="FA553" s="102"/>
      <c r="FB553" s="102"/>
      <c r="FC553" s="102"/>
      <c r="FD553" s="102"/>
      <c r="FE553" s="102"/>
      <c r="FF553" s="102"/>
      <c r="FG553" s="102"/>
      <c r="FH553" s="102"/>
      <c r="FI553" s="102"/>
      <c r="FJ553" s="102"/>
      <c r="FK553" s="102"/>
      <c r="FL553" s="102"/>
      <c r="FM553" s="102"/>
      <c r="FN553" s="102"/>
      <c r="FO553" s="102"/>
      <c r="FP553" s="102"/>
      <c r="FQ553" s="102"/>
      <c r="FR553" s="102"/>
      <c r="FS553" s="102"/>
      <c r="FT553" s="102"/>
      <c r="FU553" s="102"/>
      <c r="FV553" s="102"/>
      <c r="FW553" s="102"/>
      <c r="FX553" s="102"/>
      <c r="FY553" s="102"/>
      <c r="FZ553" s="102"/>
      <c r="GA553" s="102"/>
      <c r="GB553" s="102"/>
      <c r="GC553" s="102"/>
      <c r="GD553" s="102"/>
      <c r="GE553" s="102"/>
      <c r="GF553" s="102"/>
      <c r="GG553" s="102"/>
      <c r="GH553" s="102"/>
      <c r="GI553" s="102"/>
      <c r="GJ553" s="102"/>
      <c r="GK553" s="102"/>
      <c r="GL553" s="102"/>
      <c r="GM553" s="102"/>
      <c r="GN553" s="102"/>
      <c r="GO553" s="102"/>
      <c r="GP553" s="102"/>
      <c r="GQ553" s="102"/>
      <c r="GR553" s="102"/>
      <c r="GS553" s="102"/>
      <c r="GT553" s="102"/>
      <c r="GU553" s="102"/>
      <c r="GV553" s="102"/>
      <c r="GW553" s="102"/>
      <c r="GX553" s="102"/>
      <c r="GY553" s="102"/>
      <c r="GZ553" s="102"/>
    </row>
    <row r="554" spans="1:208" ht="12.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c r="AB554" s="102"/>
      <c r="AC554" s="102"/>
      <c r="AD554" s="102"/>
      <c r="AE554" s="102"/>
      <c r="AF554" s="102"/>
      <c r="AG554" s="102"/>
      <c r="AH554" s="102"/>
      <c r="AI554" s="102"/>
      <c r="AJ554" s="102"/>
      <c r="AK554" s="102"/>
      <c r="AL554" s="102"/>
      <c r="AM554" s="102"/>
      <c r="AN554" s="102"/>
      <c r="AO554" s="102"/>
      <c r="AP554" s="102"/>
      <c r="AQ554" s="102"/>
      <c r="AR554" s="102"/>
      <c r="AS554" s="102"/>
      <c r="AT554" s="102"/>
      <c r="AU554" s="102"/>
      <c r="AV554" s="102"/>
      <c r="AW554" s="102"/>
      <c r="AX554" s="102"/>
      <c r="AY554" s="102"/>
      <c r="AZ554" s="102"/>
      <c r="BA554" s="102"/>
      <c r="BB554" s="102"/>
      <c r="BC554" s="102"/>
      <c r="BD554" s="102"/>
      <c r="BE554" s="102"/>
      <c r="BF554" s="102"/>
      <c r="BG554" s="102"/>
      <c r="BH554" s="102"/>
      <c r="BI554" s="102"/>
      <c r="BJ554" s="102"/>
      <c r="BK554" s="102"/>
      <c r="BL554" s="102"/>
      <c r="BM554" s="102"/>
      <c r="BN554" s="102"/>
      <c r="BO554" s="102"/>
      <c r="BP554" s="102"/>
      <c r="BQ554" s="102"/>
      <c r="BR554" s="102"/>
      <c r="BS554" s="102"/>
      <c r="BT554" s="102"/>
      <c r="BU554" s="102"/>
      <c r="BV554" s="102"/>
      <c r="BW554" s="102"/>
      <c r="BX554" s="102"/>
      <c r="BY554" s="102"/>
      <c r="BZ554" s="102"/>
      <c r="CA554" s="102"/>
      <c r="CB554" s="102"/>
      <c r="CC554" s="102"/>
      <c r="CD554" s="102"/>
      <c r="CE554" s="102"/>
      <c r="CF554" s="102"/>
      <c r="CG554" s="102"/>
      <c r="CH554" s="102"/>
      <c r="CI554" s="102"/>
      <c r="CJ554" s="102"/>
      <c r="CK554" s="102"/>
      <c r="CL554" s="102"/>
      <c r="CM554" s="102"/>
      <c r="CN554" s="102"/>
      <c r="CO554" s="102"/>
      <c r="CP554" s="102"/>
      <c r="CQ554" s="102"/>
      <c r="CR554" s="102"/>
      <c r="CS554" s="102"/>
      <c r="CT554" s="102"/>
      <c r="CU554" s="102"/>
      <c r="CV554" s="102"/>
      <c r="CW554" s="102"/>
      <c r="CX554" s="102"/>
      <c r="CY554" s="102"/>
      <c r="CZ554" s="102"/>
      <c r="DA554" s="102"/>
      <c r="DB554" s="102"/>
      <c r="DC554" s="102"/>
      <c r="DD554" s="102"/>
      <c r="DE554" s="102"/>
      <c r="DF554" s="102"/>
      <c r="DG554" s="102"/>
      <c r="DH554" s="102"/>
      <c r="DI554" s="102"/>
      <c r="DJ554" s="102"/>
      <c r="DK554" s="102"/>
      <c r="DL554" s="102"/>
      <c r="DM554" s="102"/>
      <c r="DN554" s="102"/>
      <c r="DO554" s="102"/>
      <c r="DP554" s="102"/>
      <c r="DQ554" s="102"/>
      <c r="DR554" s="102"/>
      <c r="DS554" s="102"/>
      <c r="DT554" s="102"/>
      <c r="DU554" s="102"/>
      <c r="DV554" s="102"/>
      <c r="DW554" s="102"/>
      <c r="DX554" s="102"/>
      <c r="DY554" s="102"/>
      <c r="DZ554" s="102"/>
      <c r="EA554" s="102"/>
      <c r="EB554" s="102"/>
      <c r="EC554" s="102"/>
      <c r="ED554" s="102"/>
      <c r="EE554" s="102"/>
      <c r="EF554" s="102"/>
      <c r="EG554" s="102"/>
      <c r="EH554" s="102"/>
      <c r="EI554" s="102"/>
      <c r="EJ554" s="102"/>
      <c r="EK554" s="102"/>
      <c r="EL554" s="102"/>
      <c r="EM554" s="102"/>
      <c r="EN554" s="102"/>
      <c r="EO554" s="102"/>
      <c r="EP554" s="102"/>
      <c r="EQ554" s="102"/>
      <c r="ER554" s="102"/>
      <c r="ES554" s="102"/>
      <c r="ET554" s="102"/>
      <c r="EU554" s="102"/>
      <c r="EV554" s="102"/>
      <c r="EW554" s="102"/>
      <c r="EX554" s="102"/>
      <c r="EY554" s="102"/>
      <c r="EZ554" s="102"/>
      <c r="FA554" s="102"/>
      <c r="FB554" s="102"/>
      <c r="FC554" s="102"/>
      <c r="FD554" s="102"/>
      <c r="FE554" s="102"/>
      <c r="FF554" s="102"/>
      <c r="FG554" s="102"/>
      <c r="FH554" s="102"/>
      <c r="FI554" s="102"/>
      <c r="FJ554" s="102"/>
      <c r="FK554" s="102"/>
      <c r="FL554" s="102"/>
      <c r="FM554" s="102"/>
      <c r="FN554" s="102"/>
      <c r="FO554" s="102"/>
      <c r="FP554" s="102"/>
      <c r="FQ554" s="102"/>
      <c r="FR554" s="102"/>
      <c r="FS554" s="102"/>
      <c r="FT554" s="102"/>
      <c r="FU554" s="102"/>
      <c r="FV554" s="102"/>
      <c r="FW554" s="102"/>
      <c r="FX554" s="102"/>
      <c r="FY554" s="102"/>
      <c r="FZ554" s="102"/>
      <c r="GA554" s="102"/>
      <c r="GB554" s="102"/>
      <c r="GC554" s="102"/>
      <c r="GD554" s="102"/>
      <c r="GE554" s="102"/>
      <c r="GF554" s="102"/>
      <c r="GG554" s="102"/>
      <c r="GH554" s="102"/>
      <c r="GI554" s="102"/>
      <c r="GJ554" s="102"/>
      <c r="GK554" s="102"/>
      <c r="GL554" s="102"/>
      <c r="GM554" s="102"/>
      <c r="GN554" s="102"/>
      <c r="GO554" s="102"/>
      <c r="GP554" s="102"/>
      <c r="GQ554" s="102"/>
      <c r="GR554" s="102"/>
      <c r="GS554" s="102"/>
      <c r="GT554" s="102"/>
      <c r="GU554" s="102"/>
      <c r="GV554" s="102"/>
      <c r="GW554" s="102"/>
      <c r="GX554" s="102"/>
      <c r="GY554" s="102"/>
      <c r="GZ554" s="102"/>
    </row>
    <row r="555" spans="1:208" ht="12.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102"/>
      <c r="AQ555" s="102"/>
      <c r="AR555" s="102"/>
      <c r="AS555" s="102"/>
      <c r="AT555" s="102"/>
      <c r="AU555" s="102"/>
      <c r="AV555" s="102"/>
      <c r="AW555" s="102"/>
      <c r="AX555" s="102"/>
      <c r="AY555" s="102"/>
      <c r="AZ555" s="102"/>
      <c r="BA555" s="102"/>
      <c r="BB555" s="102"/>
      <c r="BC555" s="102"/>
      <c r="BD555" s="102"/>
      <c r="BE555" s="102"/>
      <c r="BF555" s="102"/>
      <c r="BG555" s="102"/>
      <c r="BH555" s="102"/>
      <c r="BI555" s="102"/>
      <c r="BJ555" s="102"/>
      <c r="BK555" s="102"/>
      <c r="BL555" s="102"/>
      <c r="BM555" s="102"/>
      <c r="BN555" s="102"/>
      <c r="BO555" s="102"/>
      <c r="BP555" s="102"/>
      <c r="BQ555" s="102"/>
      <c r="BR555" s="102"/>
      <c r="BS555" s="102"/>
      <c r="BT555" s="102"/>
      <c r="BU555" s="102"/>
      <c r="BV555" s="102"/>
      <c r="BW555" s="102"/>
      <c r="BX555" s="102"/>
      <c r="BY555" s="102"/>
      <c r="BZ555" s="102"/>
      <c r="CA555" s="102"/>
      <c r="CB555" s="102"/>
      <c r="CC555" s="102"/>
      <c r="CD555" s="102"/>
      <c r="CE555" s="102"/>
      <c r="CF555" s="102"/>
      <c r="CG555" s="102"/>
      <c r="CH555" s="102"/>
      <c r="CI555" s="102"/>
      <c r="CJ555" s="102"/>
      <c r="CK555" s="102"/>
      <c r="CL555" s="102"/>
      <c r="CM555" s="102"/>
      <c r="CN555" s="102"/>
      <c r="CO555" s="102"/>
      <c r="CP555" s="102"/>
      <c r="CQ555" s="102"/>
      <c r="CR555" s="102"/>
      <c r="CS555" s="102"/>
      <c r="CT555" s="102"/>
      <c r="CU555" s="102"/>
      <c r="CV555" s="102"/>
      <c r="CW555" s="102"/>
      <c r="CX555" s="102"/>
      <c r="CY555" s="102"/>
      <c r="CZ555" s="102"/>
      <c r="DA555" s="102"/>
      <c r="DB555" s="102"/>
      <c r="DC555" s="102"/>
      <c r="DD555" s="102"/>
      <c r="DE555" s="102"/>
      <c r="DF555" s="102"/>
      <c r="DG555" s="102"/>
      <c r="DH555" s="102"/>
      <c r="DI555" s="102"/>
      <c r="DJ555" s="102"/>
      <c r="DK555" s="102"/>
      <c r="DL555" s="102"/>
      <c r="DM555" s="102"/>
      <c r="DN555" s="102"/>
      <c r="DO555" s="102"/>
      <c r="DP555" s="102"/>
      <c r="DQ555" s="102"/>
      <c r="DR555" s="102"/>
      <c r="DS555" s="102"/>
      <c r="DT555" s="102"/>
      <c r="DU555" s="102"/>
      <c r="DV555" s="102"/>
      <c r="DW555" s="102"/>
      <c r="DX555" s="102"/>
      <c r="DY555" s="102"/>
      <c r="DZ555" s="102"/>
      <c r="EA555" s="102"/>
      <c r="EB555" s="102"/>
      <c r="EC555" s="102"/>
      <c r="ED555" s="102"/>
      <c r="EE555" s="102"/>
      <c r="EF555" s="102"/>
      <c r="EG555" s="102"/>
      <c r="EH555" s="102"/>
      <c r="EI555" s="102"/>
      <c r="EJ555" s="102"/>
      <c r="EK555" s="102"/>
      <c r="EL555" s="102"/>
      <c r="EM555" s="102"/>
      <c r="EN555" s="102"/>
      <c r="EO555" s="102"/>
      <c r="EP555" s="102"/>
      <c r="EQ555" s="102"/>
      <c r="ER555" s="102"/>
      <c r="ES555" s="102"/>
      <c r="ET555" s="102"/>
      <c r="EU555" s="102"/>
      <c r="EV555" s="102"/>
      <c r="EW555" s="102"/>
      <c r="EX555" s="102"/>
      <c r="EY555" s="102"/>
      <c r="EZ555" s="102"/>
      <c r="FA555" s="102"/>
      <c r="FB555" s="102"/>
      <c r="FC555" s="102"/>
      <c r="FD555" s="102"/>
      <c r="FE555" s="102"/>
      <c r="FF555" s="102"/>
      <c r="FG555" s="102"/>
      <c r="FH555" s="102"/>
      <c r="FI555" s="102"/>
      <c r="FJ555" s="102"/>
      <c r="FK555" s="102"/>
      <c r="FL555" s="102"/>
      <c r="FM555" s="102"/>
      <c r="FN555" s="102"/>
      <c r="FO555" s="102"/>
      <c r="FP555" s="102"/>
      <c r="FQ555" s="102"/>
      <c r="FR555" s="102"/>
      <c r="FS555" s="102"/>
      <c r="FT555" s="102"/>
      <c r="FU555" s="102"/>
      <c r="FV555" s="102"/>
      <c r="FW555" s="102"/>
      <c r="FX555" s="102"/>
      <c r="FY555" s="102"/>
      <c r="FZ555" s="102"/>
      <c r="GA555" s="102"/>
      <c r="GB555" s="102"/>
      <c r="GC555" s="102"/>
      <c r="GD555" s="102"/>
      <c r="GE555" s="102"/>
      <c r="GF555" s="102"/>
      <c r="GG555" s="102"/>
      <c r="GH555" s="102"/>
      <c r="GI555" s="102"/>
      <c r="GJ555" s="102"/>
      <c r="GK555" s="102"/>
      <c r="GL555" s="102"/>
      <c r="GM555" s="102"/>
      <c r="GN555" s="102"/>
      <c r="GO555" s="102"/>
      <c r="GP555" s="102"/>
      <c r="GQ555" s="102"/>
      <c r="GR555" s="102"/>
      <c r="GS555" s="102"/>
      <c r="GT555" s="102"/>
      <c r="GU555" s="102"/>
      <c r="GV555" s="102"/>
      <c r="GW555" s="102"/>
      <c r="GX555" s="102"/>
      <c r="GY555" s="102"/>
      <c r="GZ555" s="102"/>
    </row>
    <row r="556" spans="1:208" ht="12.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102"/>
      <c r="BC556" s="102"/>
      <c r="BD556" s="102"/>
      <c r="BE556" s="102"/>
      <c r="BF556" s="102"/>
      <c r="BG556" s="102"/>
      <c r="BH556" s="102"/>
      <c r="BI556" s="102"/>
      <c r="BJ556" s="102"/>
      <c r="BK556" s="102"/>
      <c r="BL556" s="102"/>
      <c r="BM556" s="102"/>
      <c r="BN556" s="102"/>
      <c r="BO556" s="102"/>
      <c r="BP556" s="102"/>
      <c r="BQ556" s="102"/>
      <c r="BR556" s="102"/>
      <c r="BS556" s="102"/>
      <c r="BT556" s="102"/>
      <c r="BU556" s="102"/>
      <c r="BV556" s="102"/>
      <c r="BW556" s="102"/>
      <c r="BX556" s="102"/>
      <c r="BY556" s="102"/>
      <c r="BZ556" s="102"/>
      <c r="CA556" s="102"/>
      <c r="CB556" s="102"/>
      <c r="CC556" s="102"/>
      <c r="CD556" s="102"/>
      <c r="CE556" s="102"/>
      <c r="CF556" s="102"/>
      <c r="CG556" s="102"/>
      <c r="CH556" s="102"/>
      <c r="CI556" s="102"/>
      <c r="CJ556" s="102"/>
      <c r="CK556" s="102"/>
      <c r="CL556" s="102"/>
      <c r="CM556" s="102"/>
      <c r="CN556" s="102"/>
      <c r="CO556" s="102"/>
      <c r="CP556" s="102"/>
      <c r="CQ556" s="102"/>
      <c r="CR556" s="102"/>
      <c r="CS556" s="102"/>
      <c r="CT556" s="102"/>
      <c r="CU556" s="102"/>
      <c r="CV556" s="102"/>
      <c r="CW556" s="102"/>
      <c r="CX556" s="102"/>
      <c r="CY556" s="102"/>
      <c r="CZ556" s="102"/>
      <c r="DA556" s="102"/>
      <c r="DB556" s="102"/>
      <c r="DC556" s="102"/>
      <c r="DD556" s="102"/>
      <c r="DE556" s="102"/>
      <c r="DF556" s="102"/>
      <c r="DG556" s="102"/>
      <c r="DH556" s="102"/>
      <c r="DI556" s="102"/>
      <c r="DJ556" s="102"/>
      <c r="DK556" s="102"/>
      <c r="DL556" s="102"/>
      <c r="DM556" s="102"/>
      <c r="DN556" s="102"/>
      <c r="DO556" s="102"/>
      <c r="DP556" s="102"/>
      <c r="DQ556" s="102"/>
      <c r="DR556" s="102"/>
      <c r="DS556" s="102"/>
      <c r="DT556" s="102"/>
      <c r="DU556" s="102"/>
      <c r="DV556" s="102"/>
      <c r="DW556" s="102"/>
      <c r="DX556" s="102"/>
      <c r="DY556" s="102"/>
      <c r="DZ556" s="102"/>
      <c r="EA556" s="102"/>
      <c r="EB556" s="102"/>
      <c r="EC556" s="102"/>
      <c r="ED556" s="102"/>
      <c r="EE556" s="102"/>
      <c r="EF556" s="102"/>
      <c r="EG556" s="102"/>
      <c r="EH556" s="102"/>
      <c r="EI556" s="102"/>
      <c r="EJ556" s="102"/>
      <c r="EK556" s="102"/>
      <c r="EL556" s="102"/>
      <c r="EM556" s="102"/>
      <c r="EN556" s="102"/>
      <c r="EO556" s="102"/>
      <c r="EP556" s="102"/>
      <c r="EQ556" s="102"/>
      <c r="ER556" s="102"/>
      <c r="ES556" s="102"/>
      <c r="ET556" s="102"/>
      <c r="EU556" s="102"/>
      <c r="EV556" s="102"/>
      <c r="EW556" s="102"/>
      <c r="EX556" s="102"/>
      <c r="EY556" s="102"/>
      <c r="EZ556" s="102"/>
      <c r="FA556" s="102"/>
      <c r="FB556" s="102"/>
      <c r="FC556" s="102"/>
      <c r="FD556" s="102"/>
      <c r="FE556" s="102"/>
      <c r="FF556" s="102"/>
      <c r="FG556" s="102"/>
      <c r="FH556" s="102"/>
      <c r="FI556" s="102"/>
      <c r="FJ556" s="102"/>
      <c r="FK556" s="102"/>
      <c r="FL556" s="102"/>
      <c r="FM556" s="102"/>
      <c r="FN556" s="102"/>
      <c r="FO556" s="102"/>
      <c r="FP556" s="102"/>
      <c r="FQ556" s="102"/>
      <c r="FR556" s="102"/>
      <c r="FS556" s="102"/>
      <c r="FT556" s="102"/>
      <c r="FU556" s="102"/>
      <c r="FV556" s="102"/>
      <c r="FW556" s="102"/>
      <c r="FX556" s="102"/>
      <c r="FY556" s="102"/>
      <c r="FZ556" s="102"/>
      <c r="GA556" s="102"/>
      <c r="GB556" s="102"/>
      <c r="GC556" s="102"/>
      <c r="GD556" s="102"/>
      <c r="GE556" s="102"/>
      <c r="GF556" s="102"/>
      <c r="GG556" s="102"/>
      <c r="GH556" s="102"/>
      <c r="GI556" s="102"/>
      <c r="GJ556" s="102"/>
      <c r="GK556" s="102"/>
      <c r="GL556" s="102"/>
      <c r="GM556" s="102"/>
      <c r="GN556" s="102"/>
      <c r="GO556" s="102"/>
      <c r="GP556" s="102"/>
      <c r="GQ556" s="102"/>
      <c r="GR556" s="102"/>
      <c r="GS556" s="102"/>
      <c r="GT556" s="102"/>
      <c r="GU556" s="102"/>
      <c r="GV556" s="102"/>
      <c r="GW556" s="102"/>
      <c r="GX556" s="102"/>
      <c r="GY556" s="102"/>
      <c r="GZ556" s="102"/>
    </row>
    <row r="557" spans="1:208" ht="12.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c r="AA557" s="102"/>
      <c r="AB557" s="102"/>
      <c r="AC557" s="102"/>
      <c r="AD557" s="102"/>
      <c r="AE557" s="102"/>
      <c r="AF557" s="102"/>
      <c r="AG557" s="102"/>
      <c r="AH557" s="102"/>
      <c r="AI557" s="102"/>
      <c r="AJ557" s="102"/>
      <c r="AK557" s="102"/>
      <c r="AL557" s="102"/>
      <c r="AM557" s="102"/>
      <c r="AN557" s="102"/>
      <c r="AO557" s="102"/>
      <c r="AP557" s="102"/>
      <c r="AQ557" s="102"/>
      <c r="AR557" s="102"/>
      <c r="AS557" s="102"/>
      <c r="AT557" s="102"/>
      <c r="AU557" s="102"/>
      <c r="AV557" s="102"/>
      <c r="AW557" s="102"/>
      <c r="AX557" s="102"/>
      <c r="AY557" s="102"/>
      <c r="AZ557" s="102"/>
      <c r="BA557" s="102"/>
      <c r="BB557" s="102"/>
      <c r="BC557" s="102"/>
      <c r="BD557" s="102"/>
      <c r="BE557" s="102"/>
      <c r="BF557" s="102"/>
      <c r="BG557" s="102"/>
      <c r="BH557" s="102"/>
      <c r="BI557" s="102"/>
      <c r="BJ557" s="102"/>
      <c r="BK557" s="102"/>
      <c r="BL557" s="102"/>
      <c r="BM557" s="102"/>
      <c r="BN557" s="102"/>
      <c r="BO557" s="102"/>
      <c r="BP557" s="102"/>
      <c r="BQ557" s="102"/>
      <c r="BR557" s="102"/>
      <c r="BS557" s="102"/>
      <c r="BT557" s="102"/>
      <c r="BU557" s="102"/>
      <c r="BV557" s="102"/>
      <c r="BW557" s="102"/>
      <c r="BX557" s="102"/>
      <c r="BY557" s="102"/>
      <c r="BZ557" s="102"/>
      <c r="CA557" s="102"/>
      <c r="CB557" s="102"/>
      <c r="CC557" s="102"/>
      <c r="CD557" s="102"/>
      <c r="CE557" s="102"/>
      <c r="CF557" s="102"/>
      <c r="CG557" s="102"/>
      <c r="CH557" s="102"/>
      <c r="CI557" s="102"/>
      <c r="CJ557" s="102"/>
      <c r="CK557" s="102"/>
      <c r="CL557" s="102"/>
      <c r="CM557" s="102"/>
      <c r="CN557" s="102"/>
      <c r="CO557" s="102"/>
      <c r="CP557" s="102"/>
      <c r="CQ557" s="102"/>
      <c r="CR557" s="102"/>
      <c r="CS557" s="102"/>
      <c r="CT557" s="102"/>
      <c r="CU557" s="102"/>
      <c r="CV557" s="102"/>
      <c r="CW557" s="102"/>
      <c r="CX557" s="102"/>
      <c r="CY557" s="102"/>
      <c r="CZ557" s="102"/>
      <c r="DA557" s="102"/>
      <c r="DB557" s="102"/>
      <c r="DC557" s="102"/>
      <c r="DD557" s="102"/>
      <c r="DE557" s="102"/>
      <c r="DF557" s="102"/>
      <c r="DG557" s="102"/>
      <c r="DH557" s="102"/>
      <c r="DI557" s="102"/>
      <c r="DJ557" s="102"/>
      <c r="DK557" s="102"/>
      <c r="DL557" s="102"/>
      <c r="DM557" s="102"/>
      <c r="DN557" s="102"/>
      <c r="DO557" s="102"/>
      <c r="DP557" s="102"/>
      <c r="DQ557" s="102"/>
      <c r="DR557" s="102"/>
      <c r="DS557" s="102"/>
      <c r="DT557" s="102"/>
      <c r="DU557" s="102"/>
      <c r="DV557" s="102"/>
      <c r="DW557" s="102"/>
      <c r="DX557" s="102"/>
      <c r="DY557" s="102"/>
      <c r="DZ557" s="102"/>
      <c r="EA557" s="102"/>
      <c r="EB557" s="102"/>
      <c r="EC557" s="102"/>
      <c r="ED557" s="102"/>
      <c r="EE557" s="102"/>
      <c r="EF557" s="102"/>
      <c r="EG557" s="102"/>
      <c r="EH557" s="102"/>
      <c r="EI557" s="102"/>
      <c r="EJ557" s="102"/>
      <c r="EK557" s="102"/>
      <c r="EL557" s="102"/>
      <c r="EM557" s="102"/>
      <c r="EN557" s="102"/>
      <c r="EO557" s="102"/>
      <c r="EP557" s="102"/>
      <c r="EQ557" s="102"/>
      <c r="ER557" s="102"/>
      <c r="ES557" s="102"/>
      <c r="ET557" s="102"/>
      <c r="EU557" s="102"/>
      <c r="EV557" s="102"/>
      <c r="EW557" s="102"/>
      <c r="EX557" s="102"/>
      <c r="EY557" s="102"/>
      <c r="EZ557" s="102"/>
      <c r="FA557" s="102"/>
      <c r="FB557" s="102"/>
      <c r="FC557" s="102"/>
      <c r="FD557" s="102"/>
      <c r="FE557" s="102"/>
      <c r="FF557" s="102"/>
      <c r="FG557" s="102"/>
      <c r="FH557" s="102"/>
      <c r="FI557" s="102"/>
      <c r="FJ557" s="102"/>
      <c r="FK557" s="102"/>
      <c r="FL557" s="102"/>
      <c r="FM557" s="102"/>
      <c r="FN557" s="102"/>
      <c r="FO557" s="102"/>
      <c r="FP557" s="102"/>
      <c r="FQ557" s="102"/>
      <c r="FR557" s="102"/>
      <c r="FS557" s="102"/>
      <c r="FT557" s="102"/>
      <c r="FU557" s="102"/>
      <c r="FV557" s="102"/>
      <c r="FW557" s="102"/>
      <c r="FX557" s="102"/>
      <c r="FY557" s="102"/>
      <c r="FZ557" s="102"/>
      <c r="GA557" s="102"/>
      <c r="GB557" s="102"/>
      <c r="GC557" s="102"/>
      <c r="GD557" s="102"/>
      <c r="GE557" s="102"/>
      <c r="GF557" s="102"/>
      <c r="GG557" s="102"/>
      <c r="GH557" s="102"/>
      <c r="GI557" s="102"/>
      <c r="GJ557" s="102"/>
      <c r="GK557" s="102"/>
      <c r="GL557" s="102"/>
      <c r="GM557" s="102"/>
      <c r="GN557" s="102"/>
      <c r="GO557" s="102"/>
      <c r="GP557" s="102"/>
      <c r="GQ557" s="102"/>
      <c r="GR557" s="102"/>
      <c r="GS557" s="102"/>
      <c r="GT557" s="102"/>
      <c r="GU557" s="102"/>
      <c r="GV557" s="102"/>
      <c r="GW557" s="102"/>
      <c r="GX557" s="102"/>
      <c r="GY557" s="102"/>
      <c r="GZ557" s="102"/>
    </row>
    <row r="558" spans="1:208" ht="12.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02"/>
      <c r="AT558" s="102"/>
      <c r="AU558" s="102"/>
      <c r="AV558" s="102"/>
      <c r="AW558" s="102"/>
      <c r="AX558" s="102"/>
      <c r="AY558" s="102"/>
      <c r="AZ558" s="102"/>
      <c r="BA558" s="102"/>
      <c r="BB558" s="102"/>
      <c r="BC558" s="102"/>
      <c r="BD558" s="102"/>
      <c r="BE558" s="102"/>
      <c r="BF558" s="102"/>
      <c r="BG558" s="102"/>
      <c r="BH558" s="102"/>
      <c r="BI558" s="102"/>
      <c r="BJ558" s="102"/>
      <c r="BK558" s="102"/>
      <c r="BL558" s="102"/>
      <c r="BM558" s="102"/>
      <c r="BN558" s="102"/>
      <c r="BO558" s="102"/>
      <c r="BP558" s="102"/>
      <c r="BQ558" s="102"/>
      <c r="BR558" s="102"/>
      <c r="BS558" s="102"/>
      <c r="BT558" s="102"/>
      <c r="BU558" s="102"/>
      <c r="BV558" s="102"/>
      <c r="BW558" s="102"/>
      <c r="BX558" s="102"/>
      <c r="BY558" s="102"/>
      <c r="BZ558" s="102"/>
      <c r="CA558" s="102"/>
      <c r="CB558" s="102"/>
      <c r="CC558" s="102"/>
      <c r="CD558" s="102"/>
      <c r="CE558" s="102"/>
      <c r="CF558" s="102"/>
      <c r="CG558" s="102"/>
      <c r="CH558" s="102"/>
      <c r="CI558" s="102"/>
      <c r="CJ558" s="102"/>
      <c r="CK558" s="102"/>
      <c r="CL558" s="102"/>
      <c r="CM558" s="102"/>
      <c r="CN558" s="102"/>
      <c r="CO558" s="102"/>
      <c r="CP558" s="102"/>
      <c r="CQ558" s="102"/>
      <c r="CR558" s="102"/>
      <c r="CS558" s="102"/>
      <c r="CT558" s="102"/>
      <c r="CU558" s="102"/>
      <c r="CV558" s="102"/>
      <c r="CW558" s="102"/>
      <c r="CX558" s="102"/>
      <c r="CY558" s="102"/>
      <c r="CZ558" s="102"/>
      <c r="DA558" s="102"/>
      <c r="DB558" s="102"/>
      <c r="DC558" s="102"/>
      <c r="DD558" s="102"/>
      <c r="DE558" s="102"/>
      <c r="DF558" s="102"/>
      <c r="DG558" s="102"/>
      <c r="DH558" s="102"/>
      <c r="DI558" s="102"/>
      <c r="DJ558" s="102"/>
      <c r="DK558" s="102"/>
      <c r="DL558" s="102"/>
      <c r="DM558" s="102"/>
      <c r="DN558" s="102"/>
      <c r="DO558" s="102"/>
      <c r="DP558" s="102"/>
      <c r="DQ558" s="102"/>
      <c r="DR558" s="102"/>
      <c r="DS558" s="102"/>
      <c r="DT558" s="102"/>
      <c r="DU558" s="102"/>
      <c r="DV558" s="102"/>
      <c r="DW558" s="102"/>
      <c r="DX558" s="102"/>
      <c r="DY558" s="102"/>
      <c r="DZ558" s="102"/>
      <c r="EA558" s="102"/>
      <c r="EB558" s="102"/>
      <c r="EC558" s="102"/>
      <c r="ED558" s="102"/>
      <c r="EE558" s="102"/>
      <c r="EF558" s="102"/>
      <c r="EG558" s="102"/>
      <c r="EH558" s="102"/>
      <c r="EI558" s="102"/>
      <c r="EJ558" s="102"/>
      <c r="EK558" s="102"/>
      <c r="EL558" s="102"/>
      <c r="EM558" s="102"/>
      <c r="EN558" s="102"/>
      <c r="EO558" s="102"/>
      <c r="EP558" s="102"/>
      <c r="EQ558" s="102"/>
      <c r="ER558" s="102"/>
      <c r="ES558" s="102"/>
      <c r="ET558" s="102"/>
      <c r="EU558" s="102"/>
      <c r="EV558" s="102"/>
      <c r="EW558" s="102"/>
      <c r="EX558" s="102"/>
      <c r="EY558" s="102"/>
      <c r="EZ558" s="102"/>
      <c r="FA558" s="102"/>
      <c r="FB558" s="102"/>
      <c r="FC558" s="102"/>
      <c r="FD558" s="102"/>
      <c r="FE558" s="102"/>
      <c r="FF558" s="102"/>
      <c r="FG558" s="102"/>
      <c r="FH558" s="102"/>
      <c r="FI558" s="102"/>
      <c r="FJ558" s="102"/>
      <c r="FK558" s="102"/>
      <c r="FL558" s="102"/>
      <c r="FM558" s="102"/>
      <c r="FN558" s="102"/>
      <c r="FO558" s="102"/>
      <c r="FP558" s="102"/>
      <c r="FQ558" s="102"/>
      <c r="FR558" s="102"/>
      <c r="FS558" s="102"/>
      <c r="FT558" s="102"/>
      <c r="FU558" s="102"/>
      <c r="FV558" s="102"/>
      <c r="FW558" s="102"/>
      <c r="FX558" s="102"/>
      <c r="FY558" s="102"/>
      <c r="FZ558" s="102"/>
      <c r="GA558" s="102"/>
      <c r="GB558" s="102"/>
      <c r="GC558" s="102"/>
      <c r="GD558" s="102"/>
      <c r="GE558" s="102"/>
      <c r="GF558" s="102"/>
      <c r="GG558" s="102"/>
      <c r="GH558" s="102"/>
      <c r="GI558" s="102"/>
      <c r="GJ558" s="102"/>
      <c r="GK558" s="102"/>
      <c r="GL558" s="102"/>
      <c r="GM558" s="102"/>
      <c r="GN558" s="102"/>
      <c r="GO558" s="102"/>
      <c r="GP558" s="102"/>
      <c r="GQ558" s="102"/>
      <c r="GR558" s="102"/>
      <c r="GS558" s="102"/>
      <c r="GT558" s="102"/>
      <c r="GU558" s="102"/>
      <c r="GV558" s="102"/>
      <c r="GW558" s="102"/>
      <c r="GX558" s="102"/>
      <c r="GY558" s="102"/>
      <c r="GZ558" s="102"/>
    </row>
    <row r="559" spans="1:208" ht="12.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02"/>
      <c r="AT559" s="102"/>
      <c r="AU559" s="102"/>
      <c r="AV559" s="102"/>
      <c r="AW559" s="102"/>
      <c r="AX559" s="102"/>
      <c r="AY559" s="102"/>
      <c r="AZ559" s="102"/>
      <c r="BA559" s="102"/>
      <c r="BB559" s="102"/>
      <c r="BC559" s="102"/>
      <c r="BD559" s="102"/>
      <c r="BE559" s="102"/>
      <c r="BF559" s="102"/>
      <c r="BG559" s="102"/>
      <c r="BH559" s="102"/>
      <c r="BI559" s="102"/>
      <c r="BJ559" s="102"/>
      <c r="BK559" s="102"/>
      <c r="BL559" s="102"/>
      <c r="BM559" s="102"/>
      <c r="BN559" s="102"/>
      <c r="BO559" s="102"/>
      <c r="BP559" s="102"/>
      <c r="BQ559" s="102"/>
      <c r="BR559" s="102"/>
      <c r="BS559" s="102"/>
      <c r="BT559" s="102"/>
      <c r="BU559" s="102"/>
      <c r="BV559" s="102"/>
      <c r="BW559" s="102"/>
      <c r="BX559" s="102"/>
      <c r="BY559" s="102"/>
      <c r="BZ559" s="102"/>
      <c r="CA559" s="102"/>
      <c r="CB559" s="102"/>
      <c r="CC559" s="102"/>
      <c r="CD559" s="102"/>
      <c r="CE559" s="102"/>
      <c r="CF559" s="102"/>
      <c r="CG559" s="102"/>
      <c r="CH559" s="102"/>
      <c r="CI559" s="102"/>
      <c r="CJ559" s="102"/>
      <c r="CK559" s="102"/>
      <c r="CL559" s="102"/>
      <c r="CM559" s="102"/>
      <c r="CN559" s="102"/>
      <c r="CO559" s="102"/>
      <c r="CP559" s="102"/>
      <c r="CQ559" s="102"/>
      <c r="CR559" s="102"/>
      <c r="CS559" s="102"/>
      <c r="CT559" s="102"/>
      <c r="CU559" s="102"/>
      <c r="CV559" s="102"/>
      <c r="CW559" s="102"/>
      <c r="CX559" s="102"/>
      <c r="CY559" s="102"/>
      <c r="CZ559" s="102"/>
      <c r="DA559" s="102"/>
      <c r="DB559" s="102"/>
      <c r="DC559" s="102"/>
      <c r="DD559" s="102"/>
      <c r="DE559" s="102"/>
      <c r="DF559" s="102"/>
      <c r="DG559" s="102"/>
      <c r="DH559" s="102"/>
      <c r="DI559" s="102"/>
      <c r="DJ559" s="102"/>
      <c r="DK559" s="102"/>
      <c r="DL559" s="102"/>
      <c r="DM559" s="102"/>
      <c r="DN559" s="102"/>
      <c r="DO559" s="102"/>
      <c r="DP559" s="102"/>
      <c r="DQ559" s="102"/>
      <c r="DR559" s="102"/>
      <c r="DS559" s="102"/>
      <c r="DT559" s="102"/>
      <c r="DU559" s="102"/>
      <c r="DV559" s="102"/>
      <c r="DW559" s="102"/>
      <c r="DX559" s="102"/>
      <c r="DY559" s="102"/>
      <c r="DZ559" s="102"/>
      <c r="EA559" s="102"/>
      <c r="EB559" s="102"/>
      <c r="EC559" s="102"/>
      <c r="ED559" s="102"/>
      <c r="EE559" s="102"/>
      <c r="EF559" s="102"/>
      <c r="EG559" s="102"/>
      <c r="EH559" s="102"/>
      <c r="EI559" s="102"/>
      <c r="EJ559" s="102"/>
      <c r="EK559" s="102"/>
      <c r="EL559" s="102"/>
      <c r="EM559" s="102"/>
      <c r="EN559" s="102"/>
      <c r="EO559" s="102"/>
      <c r="EP559" s="102"/>
      <c r="EQ559" s="102"/>
      <c r="ER559" s="102"/>
      <c r="ES559" s="102"/>
      <c r="ET559" s="102"/>
      <c r="EU559" s="102"/>
      <c r="EV559" s="102"/>
      <c r="EW559" s="102"/>
      <c r="EX559" s="102"/>
      <c r="EY559" s="102"/>
      <c r="EZ559" s="102"/>
      <c r="FA559" s="102"/>
      <c r="FB559" s="102"/>
      <c r="FC559" s="102"/>
      <c r="FD559" s="102"/>
      <c r="FE559" s="102"/>
      <c r="FF559" s="102"/>
      <c r="FG559" s="102"/>
      <c r="FH559" s="102"/>
      <c r="FI559" s="102"/>
      <c r="FJ559" s="102"/>
      <c r="FK559" s="102"/>
      <c r="FL559" s="102"/>
      <c r="FM559" s="102"/>
      <c r="FN559" s="102"/>
      <c r="FO559" s="102"/>
      <c r="FP559" s="102"/>
      <c r="FQ559" s="102"/>
      <c r="FR559" s="102"/>
      <c r="FS559" s="102"/>
      <c r="FT559" s="102"/>
      <c r="FU559" s="102"/>
      <c r="FV559" s="102"/>
      <c r="FW559" s="102"/>
      <c r="FX559" s="102"/>
      <c r="FY559" s="102"/>
      <c r="FZ559" s="102"/>
      <c r="GA559" s="102"/>
      <c r="GB559" s="102"/>
      <c r="GC559" s="102"/>
      <c r="GD559" s="102"/>
      <c r="GE559" s="102"/>
      <c r="GF559" s="102"/>
      <c r="GG559" s="102"/>
      <c r="GH559" s="102"/>
      <c r="GI559" s="102"/>
      <c r="GJ559" s="102"/>
      <c r="GK559" s="102"/>
      <c r="GL559" s="102"/>
      <c r="GM559" s="102"/>
      <c r="GN559" s="102"/>
      <c r="GO559" s="102"/>
      <c r="GP559" s="102"/>
      <c r="GQ559" s="102"/>
      <c r="GR559" s="102"/>
      <c r="GS559" s="102"/>
      <c r="GT559" s="102"/>
      <c r="GU559" s="102"/>
      <c r="GV559" s="102"/>
      <c r="GW559" s="102"/>
      <c r="GX559" s="102"/>
      <c r="GY559" s="102"/>
      <c r="GZ559" s="102"/>
    </row>
    <row r="560" spans="1:208" ht="12.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c r="AB560" s="102"/>
      <c r="AC560" s="102"/>
      <c r="AD560" s="102"/>
      <c r="AE560" s="102"/>
      <c r="AF560" s="102"/>
      <c r="AG560" s="102"/>
      <c r="AH560" s="102"/>
      <c r="AI560" s="102"/>
      <c r="AJ560" s="102"/>
      <c r="AK560" s="102"/>
      <c r="AL560" s="102"/>
      <c r="AM560" s="102"/>
      <c r="AN560" s="102"/>
      <c r="AO560" s="102"/>
      <c r="AP560" s="102"/>
      <c r="AQ560" s="102"/>
      <c r="AR560" s="102"/>
      <c r="AS560" s="102"/>
      <c r="AT560" s="102"/>
      <c r="AU560" s="102"/>
      <c r="AV560" s="102"/>
      <c r="AW560" s="102"/>
      <c r="AX560" s="102"/>
      <c r="AY560" s="102"/>
      <c r="AZ560" s="102"/>
      <c r="BA560" s="102"/>
      <c r="BB560" s="102"/>
      <c r="BC560" s="102"/>
      <c r="BD560" s="102"/>
      <c r="BE560" s="102"/>
      <c r="BF560" s="102"/>
      <c r="BG560" s="102"/>
      <c r="BH560" s="102"/>
      <c r="BI560" s="102"/>
      <c r="BJ560" s="102"/>
      <c r="BK560" s="102"/>
      <c r="BL560" s="102"/>
      <c r="BM560" s="102"/>
      <c r="BN560" s="102"/>
      <c r="BO560" s="102"/>
      <c r="BP560" s="102"/>
      <c r="BQ560" s="102"/>
      <c r="BR560" s="102"/>
      <c r="BS560" s="102"/>
      <c r="BT560" s="102"/>
      <c r="BU560" s="102"/>
      <c r="BV560" s="102"/>
      <c r="BW560" s="102"/>
      <c r="BX560" s="102"/>
      <c r="BY560" s="102"/>
      <c r="BZ560" s="102"/>
      <c r="CA560" s="102"/>
      <c r="CB560" s="102"/>
      <c r="CC560" s="102"/>
      <c r="CD560" s="102"/>
      <c r="CE560" s="102"/>
      <c r="CF560" s="102"/>
      <c r="CG560" s="102"/>
      <c r="CH560" s="102"/>
      <c r="CI560" s="102"/>
      <c r="CJ560" s="102"/>
      <c r="CK560" s="102"/>
      <c r="CL560" s="102"/>
      <c r="CM560" s="102"/>
      <c r="CN560" s="102"/>
      <c r="CO560" s="102"/>
      <c r="CP560" s="102"/>
      <c r="CQ560" s="102"/>
      <c r="CR560" s="102"/>
      <c r="CS560" s="102"/>
      <c r="CT560" s="102"/>
      <c r="CU560" s="102"/>
      <c r="CV560" s="102"/>
      <c r="CW560" s="102"/>
      <c r="CX560" s="102"/>
      <c r="CY560" s="102"/>
      <c r="CZ560" s="102"/>
      <c r="DA560" s="102"/>
      <c r="DB560" s="102"/>
      <c r="DC560" s="102"/>
      <c r="DD560" s="102"/>
      <c r="DE560" s="102"/>
      <c r="DF560" s="102"/>
      <c r="DG560" s="102"/>
      <c r="DH560" s="102"/>
      <c r="DI560" s="102"/>
      <c r="DJ560" s="102"/>
      <c r="DK560" s="102"/>
      <c r="DL560" s="102"/>
      <c r="DM560" s="102"/>
      <c r="DN560" s="102"/>
      <c r="DO560" s="102"/>
      <c r="DP560" s="102"/>
      <c r="DQ560" s="102"/>
      <c r="DR560" s="102"/>
      <c r="DS560" s="102"/>
      <c r="DT560" s="102"/>
      <c r="DU560" s="102"/>
      <c r="DV560" s="102"/>
      <c r="DW560" s="102"/>
      <c r="DX560" s="102"/>
      <c r="DY560" s="102"/>
      <c r="DZ560" s="102"/>
      <c r="EA560" s="102"/>
      <c r="EB560" s="102"/>
      <c r="EC560" s="102"/>
      <c r="ED560" s="102"/>
      <c r="EE560" s="102"/>
      <c r="EF560" s="102"/>
      <c r="EG560" s="102"/>
      <c r="EH560" s="102"/>
      <c r="EI560" s="102"/>
      <c r="EJ560" s="102"/>
      <c r="EK560" s="102"/>
      <c r="EL560" s="102"/>
      <c r="EM560" s="102"/>
      <c r="EN560" s="102"/>
      <c r="EO560" s="102"/>
      <c r="EP560" s="102"/>
      <c r="EQ560" s="102"/>
      <c r="ER560" s="102"/>
      <c r="ES560" s="102"/>
      <c r="ET560" s="102"/>
      <c r="EU560" s="102"/>
      <c r="EV560" s="102"/>
      <c r="EW560" s="102"/>
      <c r="EX560" s="102"/>
      <c r="EY560" s="102"/>
      <c r="EZ560" s="102"/>
      <c r="FA560" s="102"/>
      <c r="FB560" s="102"/>
      <c r="FC560" s="102"/>
      <c r="FD560" s="102"/>
      <c r="FE560" s="102"/>
      <c r="FF560" s="102"/>
      <c r="FG560" s="102"/>
      <c r="FH560" s="102"/>
      <c r="FI560" s="102"/>
      <c r="FJ560" s="102"/>
      <c r="FK560" s="102"/>
      <c r="FL560" s="102"/>
      <c r="FM560" s="102"/>
      <c r="FN560" s="102"/>
      <c r="FO560" s="102"/>
      <c r="FP560" s="102"/>
      <c r="FQ560" s="102"/>
      <c r="FR560" s="102"/>
      <c r="FS560" s="102"/>
      <c r="FT560" s="102"/>
      <c r="FU560" s="102"/>
      <c r="FV560" s="102"/>
      <c r="FW560" s="102"/>
      <c r="FX560" s="102"/>
      <c r="FY560" s="102"/>
      <c r="FZ560" s="102"/>
      <c r="GA560" s="102"/>
      <c r="GB560" s="102"/>
      <c r="GC560" s="102"/>
      <c r="GD560" s="102"/>
      <c r="GE560" s="102"/>
      <c r="GF560" s="102"/>
      <c r="GG560" s="102"/>
      <c r="GH560" s="102"/>
      <c r="GI560" s="102"/>
      <c r="GJ560" s="102"/>
      <c r="GK560" s="102"/>
      <c r="GL560" s="102"/>
      <c r="GM560" s="102"/>
      <c r="GN560" s="102"/>
      <c r="GO560" s="102"/>
      <c r="GP560" s="102"/>
      <c r="GQ560" s="102"/>
      <c r="GR560" s="102"/>
      <c r="GS560" s="102"/>
      <c r="GT560" s="102"/>
      <c r="GU560" s="102"/>
      <c r="GV560" s="102"/>
      <c r="GW560" s="102"/>
      <c r="GX560" s="102"/>
      <c r="GY560" s="102"/>
      <c r="GZ560" s="102"/>
    </row>
    <row r="561" spans="1:208" ht="12.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102"/>
      <c r="AQ561" s="102"/>
      <c r="AR561" s="102"/>
      <c r="AS561" s="102"/>
      <c r="AT561" s="102"/>
      <c r="AU561" s="102"/>
      <c r="AV561" s="102"/>
      <c r="AW561" s="102"/>
      <c r="AX561" s="102"/>
      <c r="AY561" s="102"/>
      <c r="AZ561" s="102"/>
      <c r="BA561" s="102"/>
      <c r="BB561" s="102"/>
      <c r="BC561" s="102"/>
      <c r="BD561" s="102"/>
      <c r="BE561" s="102"/>
      <c r="BF561" s="102"/>
      <c r="BG561" s="102"/>
      <c r="BH561" s="102"/>
      <c r="BI561" s="102"/>
      <c r="BJ561" s="102"/>
      <c r="BK561" s="102"/>
      <c r="BL561" s="102"/>
      <c r="BM561" s="102"/>
      <c r="BN561" s="102"/>
      <c r="BO561" s="102"/>
      <c r="BP561" s="102"/>
      <c r="BQ561" s="102"/>
      <c r="BR561" s="102"/>
      <c r="BS561" s="102"/>
      <c r="BT561" s="102"/>
      <c r="BU561" s="102"/>
      <c r="BV561" s="102"/>
      <c r="BW561" s="102"/>
      <c r="BX561" s="102"/>
      <c r="BY561" s="102"/>
      <c r="BZ561" s="102"/>
      <c r="CA561" s="102"/>
      <c r="CB561" s="102"/>
      <c r="CC561" s="102"/>
      <c r="CD561" s="102"/>
      <c r="CE561" s="102"/>
      <c r="CF561" s="102"/>
      <c r="CG561" s="102"/>
      <c r="CH561" s="102"/>
      <c r="CI561" s="102"/>
      <c r="CJ561" s="102"/>
      <c r="CK561" s="102"/>
      <c r="CL561" s="102"/>
      <c r="CM561" s="102"/>
      <c r="CN561" s="102"/>
      <c r="CO561" s="102"/>
      <c r="CP561" s="102"/>
      <c r="CQ561" s="102"/>
      <c r="CR561" s="102"/>
      <c r="CS561" s="102"/>
      <c r="CT561" s="102"/>
      <c r="CU561" s="102"/>
      <c r="CV561" s="102"/>
      <c r="CW561" s="102"/>
      <c r="CX561" s="102"/>
      <c r="CY561" s="102"/>
      <c r="CZ561" s="102"/>
      <c r="DA561" s="102"/>
      <c r="DB561" s="102"/>
      <c r="DC561" s="102"/>
      <c r="DD561" s="102"/>
      <c r="DE561" s="102"/>
      <c r="DF561" s="102"/>
      <c r="DG561" s="102"/>
      <c r="DH561" s="102"/>
      <c r="DI561" s="102"/>
      <c r="DJ561" s="102"/>
      <c r="DK561" s="102"/>
      <c r="DL561" s="102"/>
      <c r="DM561" s="102"/>
      <c r="DN561" s="102"/>
      <c r="DO561" s="102"/>
      <c r="DP561" s="102"/>
      <c r="DQ561" s="102"/>
      <c r="DR561" s="102"/>
      <c r="DS561" s="102"/>
      <c r="DT561" s="102"/>
      <c r="DU561" s="102"/>
      <c r="DV561" s="102"/>
      <c r="DW561" s="102"/>
      <c r="DX561" s="102"/>
      <c r="DY561" s="102"/>
      <c r="DZ561" s="102"/>
      <c r="EA561" s="102"/>
      <c r="EB561" s="102"/>
      <c r="EC561" s="102"/>
      <c r="ED561" s="102"/>
      <c r="EE561" s="102"/>
      <c r="EF561" s="102"/>
      <c r="EG561" s="102"/>
      <c r="EH561" s="102"/>
      <c r="EI561" s="102"/>
      <c r="EJ561" s="102"/>
      <c r="EK561" s="102"/>
      <c r="EL561" s="102"/>
      <c r="EM561" s="102"/>
      <c r="EN561" s="102"/>
      <c r="EO561" s="102"/>
      <c r="EP561" s="102"/>
      <c r="EQ561" s="102"/>
      <c r="ER561" s="102"/>
      <c r="ES561" s="102"/>
      <c r="ET561" s="102"/>
      <c r="EU561" s="102"/>
      <c r="EV561" s="102"/>
      <c r="EW561" s="102"/>
      <c r="EX561" s="102"/>
      <c r="EY561" s="102"/>
      <c r="EZ561" s="102"/>
      <c r="FA561" s="102"/>
      <c r="FB561" s="102"/>
      <c r="FC561" s="102"/>
      <c r="FD561" s="102"/>
      <c r="FE561" s="102"/>
      <c r="FF561" s="102"/>
      <c r="FG561" s="102"/>
      <c r="FH561" s="102"/>
      <c r="FI561" s="102"/>
      <c r="FJ561" s="102"/>
      <c r="FK561" s="102"/>
      <c r="FL561" s="102"/>
      <c r="FM561" s="102"/>
      <c r="FN561" s="102"/>
      <c r="FO561" s="102"/>
      <c r="FP561" s="102"/>
      <c r="FQ561" s="102"/>
      <c r="FR561" s="102"/>
      <c r="FS561" s="102"/>
      <c r="FT561" s="102"/>
      <c r="FU561" s="102"/>
      <c r="FV561" s="102"/>
      <c r="FW561" s="102"/>
      <c r="FX561" s="102"/>
      <c r="FY561" s="102"/>
      <c r="FZ561" s="102"/>
      <c r="GA561" s="102"/>
      <c r="GB561" s="102"/>
      <c r="GC561" s="102"/>
      <c r="GD561" s="102"/>
      <c r="GE561" s="102"/>
      <c r="GF561" s="102"/>
      <c r="GG561" s="102"/>
      <c r="GH561" s="102"/>
      <c r="GI561" s="102"/>
      <c r="GJ561" s="102"/>
      <c r="GK561" s="102"/>
      <c r="GL561" s="102"/>
      <c r="GM561" s="102"/>
      <c r="GN561" s="102"/>
      <c r="GO561" s="102"/>
      <c r="GP561" s="102"/>
      <c r="GQ561" s="102"/>
      <c r="GR561" s="102"/>
      <c r="GS561" s="102"/>
      <c r="GT561" s="102"/>
      <c r="GU561" s="102"/>
      <c r="GV561" s="102"/>
      <c r="GW561" s="102"/>
      <c r="GX561" s="102"/>
      <c r="GY561" s="102"/>
      <c r="GZ561" s="102"/>
    </row>
    <row r="562" spans="1:208" ht="12.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c r="AA562" s="102"/>
      <c r="AB562" s="102"/>
      <c r="AC562" s="102"/>
      <c r="AD562" s="102"/>
      <c r="AE562" s="102"/>
      <c r="AF562" s="102"/>
      <c r="AG562" s="102"/>
      <c r="AH562" s="102"/>
      <c r="AI562" s="102"/>
      <c r="AJ562" s="102"/>
      <c r="AK562" s="102"/>
      <c r="AL562" s="102"/>
      <c r="AM562" s="102"/>
      <c r="AN562" s="102"/>
      <c r="AO562" s="102"/>
      <c r="AP562" s="102"/>
      <c r="AQ562" s="102"/>
      <c r="AR562" s="102"/>
      <c r="AS562" s="102"/>
      <c r="AT562" s="102"/>
      <c r="AU562" s="102"/>
      <c r="AV562" s="102"/>
      <c r="AW562" s="102"/>
      <c r="AX562" s="102"/>
      <c r="AY562" s="102"/>
      <c r="AZ562" s="102"/>
      <c r="BA562" s="102"/>
      <c r="BB562" s="102"/>
      <c r="BC562" s="102"/>
      <c r="BD562" s="102"/>
      <c r="BE562" s="102"/>
      <c r="BF562" s="102"/>
      <c r="BG562" s="102"/>
      <c r="BH562" s="102"/>
      <c r="BI562" s="102"/>
      <c r="BJ562" s="102"/>
      <c r="BK562" s="102"/>
      <c r="BL562" s="102"/>
      <c r="BM562" s="102"/>
      <c r="BN562" s="102"/>
      <c r="BO562" s="102"/>
      <c r="BP562" s="102"/>
      <c r="BQ562" s="102"/>
      <c r="BR562" s="102"/>
      <c r="BS562" s="102"/>
      <c r="BT562" s="102"/>
      <c r="BU562" s="102"/>
      <c r="BV562" s="102"/>
      <c r="BW562" s="102"/>
      <c r="BX562" s="102"/>
      <c r="BY562" s="102"/>
      <c r="BZ562" s="102"/>
      <c r="CA562" s="102"/>
      <c r="CB562" s="102"/>
      <c r="CC562" s="102"/>
      <c r="CD562" s="102"/>
      <c r="CE562" s="102"/>
      <c r="CF562" s="102"/>
      <c r="CG562" s="102"/>
      <c r="CH562" s="102"/>
      <c r="CI562" s="102"/>
      <c r="CJ562" s="102"/>
      <c r="CK562" s="102"/>
      <c r="CL562" s="102"/>
      <c r="CM562" s="102"/>
      <c r="CN562" s="102"/>
      <c r="CO562" s="102"/>
      <c r="CP562" s="102"/>
      <c r="CQ562" s="102"/>
      <c r="CR562" s="102"/>
      <c r="CS562" s="102"/>
      <c r="CT562" s="102"/>
      <c r="CU562" s="102"/>
      <c r="CV562" s="102"/>
      <c r="CW562" s="102"/>
      <c r="CX562" s="102"/>
      <c r="CY562" s="102"/>
      <c r="CZ562" s="102"/>
      <c r="DA562" s="102"/>
      <c r="DB562" s="102"/>
      <c r="DC562" s="102"/>
      <c r="DD562" s="102"/>
      <c r="DE562" s="102"/>
      <c r="DF562" s="102"/>
      <c r="DG562" s="102"/>
      <c r="DH562" s="102"/>
      <c r="DI562" s="102"/>
      <c r="DJ562" s="102"/>
      <c r="DK562" s="102"/>
      <c r="DL562" s="102"/>
      <c r="DM562" s="102"/>
      <c r="DN562" s="102"/>
      <c r="DO562" s="102"/>
      <c r="DP562" s="102"/>
      <c r="DQ562" s="102"/>
      <c r="DR562" s="102"/>
      <c r="DS562" s="102"/>
      <c r="DT562" s="102"/>
      <c r="DU562" s="102"/>
      <c r="DV562" s="102"/>
      <c r="DW562" s="102"/>
      <c r="DX562" s="102"/>
      <c r="DY562" s="102"/>
      <c r="DZ562" s="102"/>
      <c r="EA562" s="102"/>
      <c r="EB562" s="102"/>
      <c r="EC562" s="102"/>
      <c r="ED562" s="102"/>
      <c r="EE562" s="102"/>
      <c r="EF562" s="102"/>
      <c r="EG562" s="102"/>
      <c r="EH562" s="102"/>
      <c r="EI562" s="102"/>
      <c r="EJ562" s="102"/>
      <c r="EK562" s="102"/>
      <c r="EL562" s="102"/>
      <c r="EM562" s="102"/>
      <c r="EN562" s="102"/>
      <c r="EO562" s="102"/>
      <c r="EP562" s="102"/>
      <c r="EQ562" s="102"/>
      <c r="ER562" s="102"/>
      <c r="ES562" s="102"/>
      <c r="ET562" s="102"/>
      <c r="EU562" s="102"/>
      <c r="EV562" s="102"/>
      <c r="EW562" s="102"/>
      <c r="EX562" s="102"/>
      <c r="EY562" s="102"/>
      <c r="EZ562" s="102"/>
      <c r="FA562" s="102"/>
      <c r="FB562" s="102"/>
      <c r="FC562" s="102"/>
      <c r="FD562" s="102"/>
      <c r="FE562" s="102"/>
      <c r="FF562" s="102"/>
      <c r="FG562" s="102"/>
      <c r="FH562" s="102"/>
      <c r="FI562" s="102"/>
      <c r="FJ562" s="102"/>
      <c r="FK562" s="102"/>
      <c r="FL562" s="102"/>
      <c r="FM562" s="102"/>
      <c r="FN562" s="102"/>
      <c r="FO562" s="102"/>
      <c r="FP562" s="102"/>
      <c r="FQ562" s="102"/>
      <c r="FR562" s="102"/>
      <c r="FS562" s="102"/>
      <c r="FT562" s="102"/>
      <c r="FU562" s="102"/>
      <c r="FV562" s="102"/>
      <c r="FW562" s="102"/>
      <c r="FX562" s="102"/>
      <c r="FY562" s="102"/>
      <c r="FZ562" s="102"/>
      <c r="GA562" s="102"/>
      <c r="GB562" s="102"/>
      <c r="GC562" s="102"/>
      <c r="GD562" s="102"/>
      <c r="GE562" s="102"/>
      <c r="GF562" s="102"/>
      <c r="GG562" s="102"/>
      <c r="GH562" s="102"/>
      <c r="GI562" s="102"/>
      <c r="GJ562" s="102"/>
      <c r="GK562" s="102"/>
      <c r="GL562" s="102"/>
      <c r="GM562" s="102"/>
      <c r="GN562" s="102"/>
      <c r="GO562" s="102"/>
      <c r="GP562" s="102"/>
      <c r="GQ562" s="102"/>
      <c r="GR562" s="102"/>
      <c r="GS562" s="102"/>
      <c r="GT562" s="102"/>
      <c r="GU562" s="102"/>
      <c r="GV562" s="102"/>
      <c r="GW562" s="102"/>
      <c r="GX562" s="102"/>
      <c r="GY562" s="102"/>
      <c r="GZ562" s="102"/>
    </row>
    <row r="563" spans="1:208" ht="12.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c r="AA563" s="102"/>
      <c r="AB563" s="102"/>
      <c r="AC563" s="102"/>
      <c r="AD563" s="102"/>
      <c r="AE563" s="102"/>
      <c r="AF563" s="102"/>
      <c r="AG563" s="102"/>
      <c r="AH563" s="102"/>
      <c r="AI563" s="102"/>
      <c r="AJ563" s="102"/>
      <c r="AK563" s="102"/>
      <c r="AL563" s="102"/>
      <c r="AM563" s="102"/>
      <c r="AN563" s="102"/>
      <c r="AO563" s="102"/>
      <c r="AP563" s="102"/>
      <c r="AQ563" s="102"/>
      <c r="AR563" s="102"/>
      <c r="AS563" s="102"/>
      <c r="AT563" s="102"/>
      <c r="AU563" s="102"/>
      <c r="AV563" s="102"/>
      <c r="AW563" s="102"/>
      <c r="AX563" s="102"/>
      <c r="AY563" s="102"/>
      <c r="AZ563" s="102"/>
      <c r="BA563" s="102"/>
      <c r="BB563" s="102"/>
      <c r="BC563" s="102"/>
      <c r="BD563" s="102"/>
      <c r="BE563" s="102"/>
      <c r="BF563" s="102"/>
      <c r="BG563" s="102"/>
      <c r="BH563" s="102"/>
      <c r="BI563" s="102"/>
      <c r="BJ563" s="102"/>
      <c r="BK563" s="102"/>
      <c r="BL563" s="102"/>
      <c r="BM563" s="102"/>
      <c r="BN563" s="102"/>
      <c r="BO563" s="102"/>
      <c r="BP563" s="102"/>
      <c r="BQ563" s="102"/>
      <c r="BR563" s="102"/>
      <c r="BS563" s="102"/>
      <c r="BT563" s="102"/>
      <c r="BU563" s="102"/>
      <c r="BV563" s="102"/>
      <c r="BW563" s="102"/>
      <c r="BX563" s="102"/>
      <c r="BY563" s="102"/>
      <c r="BZ563" s="102"/>
      <c r="CA563" s="102"/>
      <c r="CB563" s="102"/>
      <c r="CC563" s="102"/>
      <c r="CD563" s="102"/>
      <c r="CE563" s="102"/>
      <c r="CF563" s="102"/>
      <c r="CG563" s="102"/>
      <c r="CH563" s="102"/>
      <c r="CI563" s="102"/>
      <c r="CJ563" s="102"/>
      <c r="CK563" s="102"/>
      <c r="CL563" s="102"/>
      <c r="CM563" s="102"/>
      <c r="CN563" s="102"/>
      <c r="CO563" s="102"/>
      <c r="CP563" s="102"/>
      <c r="CQ563" s="102"/>
      <c r="CR563" s="102"/>
      <c r="CS563" s="102"/>
      <c r="CT563" s="102"/>
      <c r="CU563" s="102"/>
      <c r="CV563" s="102"/>
      <c r="CW563" s="102"/>
      <c r="CX563" s="102"/>
      <c r="CY563" s="102"/>
      <c r="CZ563" s="102"/>
      <c r="DA563" s="102"/>
      <c r="DB563" s="102"/>
      <c r="DC563" s="102"/>
      <c r="DD563" s="102"/>
      <c r="DE563" s="102"/>
      <c r="DF563" s="102"/>
      <c r="DG563" s="102"/>
      <c r="DH563" s="102"/>
      <c r="DI563" s="102"/>
      <c r="DJ563" s="102"/>
      <c r="DK563" s="102"/>
      <c r="DL563" s="102"/>
      <c r="DM563" s="102"/>
      <c r="DN563" s="102"/>
      <c r="DO563" s="102"/>
      <c r="DP563" s="102"/>
      <c r="DQ563" s="102"/>
      <c r="DR563" s="102"/>
      <c r="DS563" s="102"/>
      <c r="DT563" s="102"/>
      <c r="DU563" s="102"/>
      <c r="DV563" s="102"/>
      <c r="DW563" s="102"/>
      <c r="DX563" s="102"/>
      <c r="DY563" s="102"/>
      <c r="DZ563" s="102"/>
      <c r="EA563" s="102"/>
      <c r="EB563" s="102"/>
      <c r="EC563" s="102"/>
      <c r="ED563" s="102"/>
      <c r="EE563" s="102"/>
      <c r="EF563" s="102"/>
      <c r="EG563" s="102"/>
      <c r="EH563" s="102"/>
      <c r="EI563" s="102"/>
      <c r="EJ563" s="102"/>
      <c r="EK563" s="102"/>
      <c r="EL563" s="102"/>
      <c r="EM563" s="102"/>
      <c r="EN563" s="102"/>
      <c r="EO563" s="102"/>
      <c r="EP563" s="102"/>
      <c r="EQ563" s="102"/>
      <c r="ER563" s="102"/>
      <c r="ES563" s="102"/>
      <c r="ET563" s="102"/>
      <c r="EU563" s="102"/>
      <c r="EV563" s="102"/>
      <c r="EW563" s="102"/>
      <c r="EX563" s="102"/>
      <c r="EY563" s="102"/>
      <c r="EZ563" s="102"/>
      <c r="FA563" s="102"/>
      <c r="FB563" s="102"/>
      <c r="FC563" s="102"/>
      <c r="FD563" s="102"/>
      <c r="FE563" s="102"/>
      <c r="FF563" s="102"/>
      <c r="FG563" s="102"/>
      <c r="FH563" s="102"/>
      <c r="FI563" s="102"/>
      <c r="FJ563" s="102"/>
      <c r="FK563" s="102"/>
      <c r="FL563" s="102"/>
      <c r="FM563" s="102"/>
      <c r="FN563" s="102"/>
      <c r="FO563" s="102"/>
      <c r="FP563" s="102"/>
      <c r="FQ563" s="102"/>
      <c r="FR563" s="102"/>
      <c r="FS563" s="102"/>
      <c r="FT563" s="102"/>
      <c r="FU563" s="102"/>
      <c r="FV563" s="102"/>
      <c r="FW563" s="102"/>
      <c r="FX563" s="102"/>
      <c r="FY563" s="102"/>
      <c r="FZ563" s="102"/>
      <c r="GA563" s="102"/>
      <c r="GB563" s="102"/>
      <c r="GC563" s="102"/>
      <c r="GD563" s="102"/>
      <c r="GE563" s="102"/>
      <c r="GF563" s="102"/>
      <c r="GG563" s="102"/>
      <c r="GH563" s="102"/>
      <c r="GI563" s="102"/>
      <c r="GJ563" s="102"/>
      <c r="GK563" s="102"/>
      <c r="GL563" s="102"/>
      <c r="GM563" s="102"/>
      <c r="GN563" s="102"/>
      <c r="GO563" s="102"/>
      <c r="GP563" s="102"/>
      <c r="GQ563" s="102"/>
      <c r="GR563" s="102"/>
      <c r="GS563" s="102"/>
      <c r="GT563" s="102"/>
      <c r="GU563" s="102"/>
      <c r="GV563" s="102"/>
      <c r="GW563" s="102"/>
      <c r="GX563" s="102"/>
      <c r="GY563" s="102"/>
      <c r="GZ563" s="102"/>
    </row>
    <row r="564" spans="1:208" ht="12.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c r="AA564" s="102"/>
      <c r="AB564" s="102"/>
      <c r="AC564" s="102"/>
      <c r="AD564" s="102"/>
      <c r="AE564" s="102"/>
      <c r="AF564" s="102"/>
      <c r="AG564" s="102"/>
      <c r="AH564" s="102"/>
      <c r="AI564" s="102"/>
      <c r="AJ564" s="102"/>
      <c r="AK564" s="102"/>
      <c r="AL564" s="102"/>
      <c r="AM564" s="102"/>
      <c r="AN564" s="102"/>
      <c r="AO564" s="102"/>
      <c r="AP564" s="102"/>
      <c r="AQ564" s="102"/>
      <c r="AR564" s="102"/>
      <c r="AS564" s="102"/>
      <c r="AT564" s="102"/>
      <c r="AU564" s="102"/>
      <c r="AV564" s="102"/>
      <c r="AW564" s="102"/>
      <c r="AX564" s="102"/>
      <c r="AY564" s="102"/>
      <c r="AZ564" s="102"/>
      <c r="BA564" s="102"/>
      <c r="BB564" s="102"/>
      <c r="BC564" s="102"/>
      <c r="BD564" s="102"/>
      <c r="BE564" s="102"/>
      <c r="BF564" s="102"/>
      <c r="BG564" s="102"/>
      <c r="BH564" s="102"/>
      <c r="BI564" s="102"/>
      <c r="BJ564" s="102"/>
      <c r="BK564" s="102"/>
      <c r="BL564" s="102"/>
      <c r="BM564" s="102"/>
      <c r="BN564" s="102"/>
      <c r="BO564" s="102"/>
      <c r="BP564" s="102"/>
      <c r="BQ564" s="102"/>
      <c r="BR564" s="102"/>
      <c r="BS564" s="102"/>
      <c r="BT564" s="102"/>
      <c r="BU564" s="102"/>
      <c r="BV564" s="102"/>
      <c r="BW564" s="102"/>
      <c r="BX564" s="102"/>
      <c r="BY564" s="102"/>
      <c r="BZ564" s="102"/>
      <c r="CA564" s="102"/>
      <c r="CB564" s="102"/>
      <c r="CC564" s="102"/>
      <c r="CD564" s="102"/>
      <c r="CE564" s="102"/>
      <c r="CF564" s="102"/>
      <c r="CG564" s="102"/>
      <c r="CH564" s="102"/>
      <c r="CI564" s="102"/>
      <c r="CJ564" s="102"/>
      <c r="CK564" s="102"/>
      <c r="CL564" s="102"/>
      <c r="CM564" s="102"/>
      <c r="CN564" s="102"/>
      <c r="CO564" s="102"/>
      <c r="CP564" s="102"/>
      <c r="CQ564" s="102"/>
      <c r="CR564" s="102"/>
      <c r="CS564" s="102"/>
      <c r="CT564" s="102"/>
      <c r="CU564" s="102"/>
      <c r="CV564" s="102"/>
      <c r="CW564" s="102"/>
      <c r="CX564" s="102"/>
      <c r="CY564" s="102"/>
      <c r="CZ564" s="102"/>
      <c r="DA564" s="102"/>
      <c r="DB564" s="102"/>
      <c r="DC564" s="102"/>
      <c r="DD564" s="102"/>
      <c r="DE564" s="102"/>
      <c r="DF564" s="102"/>
      <c r="DG564" s="102"/>
      <c r="DH564" s="102"/>
      <c r="DI564" s="102"/>
      <c r="DJ564" s="102"/>
      <c r="DK564" s="102"/>
      <c r="DL564" s="102"/>
      <c r="DM564" s="102"/>
      <c r="DN564" s="102"/>
      <c r="DO564" s="102"/>
      <c r="DP564" s="102"/>
      <c r="DQ564" s="102"/>
      <c r="DR564" s="102"/>
      <c r="DS564" s="102"/>
      <c r="DT564" s="102"/>
      <c r="DU564" s="102"/>
      <c r="DV564" s="102"/>
      <c r="DW564" s="102"/>
      <c r="DX564" s="102"/>
      <c r="DY564" s="102"/>
      <c r="DZ564" s="102"/>
      <c r="EA564" s="102"/>
      <c r="EB564" s="102"/>
      <c r="EC564" s="102"/>
      <c r="ED564" s="102"/>
      <c r="EE564" s="102"/>
      <c r="EF564" s="102"/>
      <c r="EG564" s="102"/>
      <c r="EH564" s="102"/>
      <c r="EI564" s="102"/>
      <c r="EJ564" s="102"/>
      <c r="EK564" s="102"/>
      <c r="EL564" s="102"/>
      <c r="EM564" s="102"/>
      <c r="EN564" s="102"/>
      <c r="EO564" s="102"/>
      <c r="EP564" s="102"/>
      <c r="EQ564" s="102"/>
      <c r="ER564" s="102"/>
      <c r="ES564" s="102"/>
      <c r="ET564" s="102"/>
      <c r="EU564" s="102"/>
      <c r="EV564" s="102"/>
      <c r="EW564" s="102"/>
      <c r="EX564" s="102"/>
      <c r="EY564" s="102"/>
      <c r="EZ564" s="102"/>
      <c r="FA564" s="102"/>
      <c r="FB564" s="102"/>
      <c r="FC564" s="102"/>
      <c r="FD564" s="102"/>
      <c r="FE564" s="102"/>
      <c r="FF564" s="102"/>
      <c r="FG564" s="102"/>
      <c r="FH564" s="102"/>
      <c r="FI564" s="102"/>
      <c r="FJ564" s="102"/>
      <c r="FK564" s="102"/>
      <c r="FL564" s="102"/>
      <c r="FM564" s="102"/>
      <c r="FN564" s="102"/>
      <c r="FO564" s="102"/>
      <c r="FP564" s="102"/>
      <c r="FQ564" s="102"/>
      <c r="FR564" s="102"/>
      <c r="FS564" s="102"/>
      <c r="FT564" s="102"/>
      <c r="FU564" s="102"/>
      <c r="FV564" s="102"/>
      <c r="FW564" s="102"/>
      <c r="FX564" s="102"/>
      <c r="FY564" s="102"/>
      <c r="FZ564" s="102"/>
      <c r="GA564" s="102"/>
      <c r="GB564" s="102"/>
      <c r="GC564" s="102"/>
      <c r="GD564" s="102"/>
      <c r="GE564" s="102"/>
      <c r="GF564" s="102"/>
      <c r="GG564" s="102"/>
      <c r="GH564" s="102"/>
      <c r="GI564" s="102"/>
      <c r="GJ564" s="102"/>
      <c r="GK564" s="102"/>
      <c r="GL564" s="102"/>
      <c r="GM564" s="102"/>
      <c r="GN564" s="102"/>
      <c r="GO564" s="102"/>
      <c r="GP564" s="102"/>
      <c r="GQ564" s="102"/>
      <c r="GR564" s="102"/>
      <c r="GS564" s="102"/>
      <c r="GT564" s="102"/>
      <c r="GU564" s="102"/>
      <c r="GV564" s="102"/>
      <c r="GW564" s="102"/>
      <c r="GX564" s="102"/>
      <c r="GY564" s="102"/>
      <c r="GZ564" s="102"/>
    </row>
    <row r="565" spans="1:208" ht="12.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c r="AP565" s="102"/>
      <c r="AQ565" s="102"/>
      <c r="AR565" s="102"/>
      <c r="AS565" s="102"/>
      <c r="AT565" s="102"/>
      <c r="AU565" s="102"/>
      <c r="AV565" s="102"/>
      <c r="AW565" s="102"/>
      <c r="AX565" s="102"/>
      <c r="AY565" s="102"/>
      <c r="AZ565" s="102"/>
      <c r="BA565" s="102"/>
      <c r="BB565" s="102"/>
      <c r="BC565" s="102"/>
      <c r="BD565" s="102"/>
      <c r="BE565" s="102"/>
      <c r="BF565" s="102"/>
      <c r="BG565" s="102"/>
      <c r="BH565" s="102"/>
      <c r="BI565" s="102"/>
      <c r="BJ565" s="102"/>
      <c r="BK565" s="102"/>
      <c r="BL565" s="102"/>
      <c r="BM565" s="102"/>
      <c r="BN565" s="102"/>
      <c r="BO565" s="102"/>
      <c r="BP565" s="102"/>
      <c r="BQ565" s="102"/>
      <c r="BR565" s="102"/>
      <c r="BS565" s="102"/>
      <c r="BT565" s="102"/>
      <c r="BU565" s="102"/>
      <c r="BV565" s="102"/>
      <c r="BW565" s="102"/>
      <c r="BX565" s="102"/>
      <c r="BY565" s="102"/>
      <c r="BZ565" s="102"/>
      <c r="CA565" s="102"/>
      <c r="CB565" s="102"/>
      <c r="CC565" s="102"/>
      <c r="CD565" s="102"/>
      <c r="CE565" s="102"/>
      <c r="CF565" s="102"/>
      <c r="CG565" s="102"/>
      <c r="CH565" s="102"/>
      <c r="CI565" s="102"/>
      <c r="CJ565" s="102"/>
      <c r="CK565" s="102"/>
      <c r="CL565" s="102"/>
      <c r="CM565" s="102"/>
      <c r="CN565" s="102"/>
      <c r="CO565" s="102"/>
      <c r="CP565" s="102"/>
      <c r="CQ565" s="102"/>
      <c r="CR565" s="102"/>
      <c r="CS565" s="102"/>
      <c r="CT565" s="102"/>
      <c r="CU565" s="102"/>
      <c r="CV565" s="102"/>
      <c r="CW565" s="102"/>
      <c r="CX565" s="102"/>
      <c r="CY565" s="102"/>
      <c r="CZ565" s="102"/>
      <c r="DA565" s="102"/>
      <c r="DB565" s="102"/>
      <c r="DC565" s="102"/>
      <c r="DD565" s="102"/>
      <c r="DE565" s="102"/>
      <c r="DF565" s="102"/>
      <c r="DG565" s="102"/>
      <c r="DH565" s="102"/>
      <c r="DI565" s="102"/>
      <c r="DJ565" s="102"/>
      <c r="DK565" s="102"/>
      <c r="DL565" s="102"/>
      <c r="DM565" s="102"/>
      <c r="DN565" s="102"/>
      <c r="DO565" s="102"/>
      <c r="DP565" s="102"/>
      <c r="DQ565" s="102"/>
      <c r="DR565" s="102"/>
      <c r="DS565" s="102"/>
      <c r="DT565" s="102"/>
      <c r="DU565" s="102"/>
      <c r="DV565" s="102"/>
      <c r="DW565" s="102"/>
      <c r="DX565" s="102"/>
      <c r="DY565" s="102"/>
      <c r="DZ565" s="102"/>
      <c r="EA565" s="102"/>
      <c r="EB565" s="102"/>
      <c r="EC565" s="102"/>
      <c r="ED565" s="102"/>
      <c r="EE565" s="102"/>
      <c r="EF565" s="102"/>
      <c r="EG565" s="102"/>
      <c r="EH565" s="102"/>
      <c r="EI565" s="102"/>
      <c r="EJ565" s="102"/>
      <c r="EK565" s="102"/>
      <c r="EL565" s="102"/>
      <c r="EM565" s="102"/>
      <c r="EN565" s="102"/>
      <c r="EO565" s="102"/>
      <c r="EP565" s="102"/>
      <c r="EQ565" s="102"/>
      <c r="ER565" s="102"/>
      <c r="ES565" s="102"/>
      <c r="ET565" s="102"/>
      <c r="EU565" s="102"/>
      <c r="EV565" s="102"/>
      <c r="EW565" s="102"/>
      <c r="EX565" s="102"/>
      <c r="EY565" s="102"/>
      <c r="EZ565" s="102"/>
      <c r="FA565" s="102"/>
      <c r="FB565" s="102"/>
      <c r="FC565" s="102"/>
      <c r="FD565" s="102"/>
      <c r="FE565" s="102"/>
      <c r="FF565" s="102"/>
      <c r="FG565" s="102"/>
      <c r="FH565" s="102"/>
      <c r="FI565" s="102"/>
      <c r="FJ565" s="102"/>
      <c r="FK565" s="102"/>
      <c r="FL565" s="102"/>
      <c r="FM565" s="102"/>
      <c r="FN565" s="102"/>
      <c r="FO565" s="102"/>
      <c r="FP565" s="102"/>
      <c r="FQ565" s="102"/>
      <c r="FR565" s="102"/>
      <c r="FS565" s="102"/>
      <c r="FT565" s="102"/>
      <c r="FU565" s="102"/>
      <c r="FV565" s="102"/>
      <c r="FW565" s="102"/>
      <c r="FX565" s="102"/>
      <c r="FY565" s="102"/>
      <c r="FZ565" s="102"/>
      <c r="GA565" s="102"/>
      <c r="GB565" s="102"/>
      <c r="GC565" s="102"/>
      <c r="GD565" s="102"/>
      <c r="GE565" s="102"/>
      <c r="GF565" s="102"/>
      <c r="GG565" s="102"/>
      <c r="GH565" s="102"/>
      <c r="GI565" s="102"/>
      <c r="GJ565" s="102"/>
      <c r="GK565" s="102"/>
      <c r="GL565" s="102"/>
      <c r="GM565" s="102"/>
      <c r="GN565" s="102"/>
      <c r="GO565" s="102"/>
      <c r="GP565" s="102"/>
      <c r="GQ565" s="102"/>
      <c r="GR565" s="102"/>
      <c r="GS565" s="102"/>
      <c r="GT565" s="102"/>
      <c r="GU565" s="102"/>
      <c r="GV565" s="102"/>
      <c r="GW565" s="102"/>
      <c r="GX565" s="102"/>
      <c r="GY565" s="102"/>
      <c r="GZ565" s="102"/>
    </row>
    <row r="566" spans="1:208" ht="12.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102"/>
      <c r="BR566" s="102"/>
      <c r="BS566" s="102"/>
      <c r="BT566" s="102"/>
      <c r="BU566" s="102"/>
      <c r="BV566" s="102"/>
      <c r="BW566" s="102"/>
      <c r="BX566" s="102"/>
      <c r="BY566" s="102"/>
      <c r="BZ566" s="102"/>
      <c r="CA566" s="102"/>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c r="EA566" s="102"/>
      <c r="EB566" s="102"/>
      <c r="EC566" s="102"/>
      <c r="ED566" s="102"/>
      <c r="EE566" s="102"/>
      <c r="EF566" s="102"/>
      <c r="EG566" s="102"/>
      <c r="EH566" s="102"/>
      <c r="EI566" s="102"/>
      <c r="EJ566" s="102"/>
      <c r="EK566" s="102"/>
      <c r="EL566" s="102"/>
      <c r="EM566" s="102"/>
      <c r="EN566" s="102"/>
      <c r="EO566" s="102"/>
      <c r="EP566" s="102"/>
      <c r="EQ566" s="102"/>
      <c r="ER566" s="102"/>
      <c r="ES566" s="102"/>
      <c r="ET566" s="102"/>
      <c r="EU566" s="102"/>
      <c r="EV566" s="102"/>
      <c r="EW566" s="102"/>
      <c r="EX566" s="102"/>
      <c r="EY566" s="102"/>
      <c r="EZ566" s="102"/>
      <c r="FA566" s="102"/>
      <c r="FB566" s="102"/>
      <c r="FC566" s="102"/>
      <c r="FD566" s="102"/>
      <c r="FE566" s="102"/>
      <c r="FF566" s="102"/>
      <c r="FG566" s="102"/>
      <c r="FH566" s="102"/>
      <c r="FI566" s="102"/>
      <c r="FJ566" s="102"/>
      <c r="FK566" s="102"/>
      <c r="FL566" s="102"/>
      <c r="FM566" s="102"/>
      <c r="FN566" s="102"/>
      <c r="FO566" s="102"/>
      <c r="FP566" s="102"/>
      <c r="FQ566" s="102"/>
      <c r="FR566" s="102"/>
      <c r="FS566" s="102"/>
      <c r="FT566" s="102"/>
      <c r="FU566" s="102"/>
      <c r="FV566" s="102"/>
      <c r="FW566" s="102"/>
      <c r="FX566" s="102"/>
      <c r="FY566" s="102"/>
      <c r="FZ566" s="102"/>
      <c r="GA566" s="102"/>
      <c r="GB566" s="102"/>
      <c r="GC566" s="102"/>
      <c r="GD566" s="102"/>
      <c r="GE566" s="102"/>
      <c r="GF566" s="102"/>
      <c r="GG566" s="102"/>
      <c r="GH566" s="102"/>
      <c r="GI566" s="102"/>
      <c r="GJ566" s="102"/>
      <c r="GK566" s="102"/>
      <c r="GL566" s="102"/>
      <c r="GM566" s="102"/>
      <c r="GN566" s="102"/>
      <c r="GO566" s="102"/>
      <c r="GP566" s="102"/>
      <c r="GQ566" s="102"/>
      <c r="GR566" s="102"/>
      <c r="GS566" s="102"/>
      <c r="GT566" s="102"/>
      <c r="GU566" s="102"/>
      <c r="GV566" s="102"/>
      <c r="GW566" s="102"/>
      <c r="GX566" s="102"/>
      <c r="GY566" s="102"/>
      <c r="GZ566" s="102"/>
    </row>
    <row r="567" spans="1:208" ht="12.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c r="EA567" s="102"/>
      <c r="EB567" s="102"/>
      <c r="EC567" s="102"/>
      <c r="ED567" s="102"/>
      <c r="EE567" s="102"/>
      <c r="EF567" s="102"/>
      <c r="EG567" s="102"/>
      <c r="EH567" s="102"/>
      <c r="EI567" s="102"/>
      <c r="EJ567" s="102"/>
      <c r="EK567" s="102"/>
      <c r="EL567" s="102"/>
      <c r="EM567" s="102"/>
      <c r="EN567" s="102"/>
      <c r="EO567" s="102"/>
      <c r="EP567" s="102"/>
      <c r="EQ567" s="102"/>
      <c r="ER567" s="102"/>
      <c r="ES567" s="102"/>
      <c r="ET567" s="102"/>
      <c r="EU567" s="102"/>
      <c r="EV567" s="102"/>
      <c r="EW567" s="102"/>
      <c r="EX567" s="102"/>
      <c r="EY567" s="102"/>
      <c r="EZ567" s="102"/>
      <c r="FA567" s="102"/>
      <c r="FB567" s="102"/>
      <c r="FC567" s="102"/>
      <c r="FD567" s="102"/>
      <c r="FE567" s="102"/>
      <c r="FF567" s="102"/>
      <c r="FG567" s="102"/>
      <c r="FH567" s="102"/>
      <c r="FI567" s="102"/>
      <c r="FJ567" s="102"/>
      <c r="FK567" s="102"/>
      <c r="FL567" s="102"/>
      <c r="FM567" s="102"/>
      <c r="FN567" s="102"/>
      <c r="FO567" s="102"/>
      <c r="FP567" s="102"/>
      <c r="FQ567" s="102"/>
      <c r="FR567" s="102"/>
      <c r="FS567" s="102"/>
      <c r="FT567" s="102"/>
      <c r="FU567" s="102"/>
      <c r="FV567" s="102"/>
      <c r="FW567" s="102"/>
      <c r="FX567" s="102"/>
      <c r="FY567" s="102"/>
      <c r="FZ567" s="102"/>
      <c r="GA567" s="102"/>
      <c r="GB567" s="102"/>
      <c r="GC567" s="102"/>
      <c r="GD567" s="102"/>
      <c r="GE567" s="102"/>
      <c r="GF567" s="102"/>
      <c r="GG567" s="102"/>
      <c r="GH567" s="102"/>
      <c r="GI567" s="102"/>
      <c r="GJ567" s="102"/>
      <c r="GK567" s="102"/>
      <c r="GL567" s="102"/>
      <c r="GM567" s="102"/>
      <c r="GN567" s="102"/>
      <c r="GO567" s="102"/>
      <c r="GP567" s="102"/>
      <c r="GQ567" s="102"/>
      <c r="GR567" s="102"/>
      <c r="GS567" s="102"/>
      <c r="GT567" s="102"/>
      <c r="GU567" s="102"/>
      <c r="GV567" s="102"/>
      <c r="GW567" s="102"/>
      <c r="GX567" s="102"/>
      <c r="GY567" s="102"/>
      <c r="GZ567" s="102"/>
    </row>
    <row r="568" spans="1:208" ht="12.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2"/>
      <c r="BR568" s="102"/>
      <c r="BS568" s="102"/>
      <c r="BT568" s="102"/>
      <c r="BU568" s="102"/>
      <c r="BV568" s="102"/>
      <c r="BW568" s="102"/>
      <c r="BX568" s="102"/>
      <c r="BY568" s="102"/>
      <c r="BZ568" s="102"/>
      <c r="CA568" s="102"/>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c r="EA568" s="102"/>
      <c r="EB568" s="102"/>
      <c r="EC568" s="102"/>
      <c r="ED568" s="102"/>
      <c r="EE568" s="102"/>
      <c r="EF568" s="102"/>
      <c r="EG568" s="102"/>
      <c r="EH568" s="102"/>
      <c r="EI568" s="102"/>
      <c r="EJ568" s="102"/>
      <c r="EK568" s="102"/>
      <c r="EL568" s="102"/>
      <c r="EM568" s="102"/>
      <c r="EN568" s="102"/>
      <c r="EO568" s="102"/>
      <c r="EP568" s="102"/>
      <c r="EQ568" s="102"/>
      <c r="ER568" s="102"/>
      <c r="ES568" s="102"/>
      <c r="ET568" s="102"/>
      <c r="EU568" s="102"/>
      <c r="EV568" s="102"/>
      <c r="EW568" s="102"/>
      <c r="EX568" s="102"/>
      <c r="EY568" s="102"/>
      <c r="EZ568" s="102"/>
      <c r="FA568" s="102"/>
      <c r="FB568" s="102"/>
      <c r="FC568" s="102"/>
      <c r="FD568" s="102"/>
      <c r="FE568" s="102"/>
      <c r="FF568" s="102"/>
      <c r="FG568" s="102"/>
      <c r="FH568" s="102"/>
      <c r="FI568" s="102"/>
      <c r="FJ568" s="102"/>
      <c r="FK568" s="102"/>
      <c r="FL568" s="102"/>
      <c r="FM568" s="102"/>
      <c r="FN568" s="102"/>
      <c r="FO568" s="102"/>
      <c r="FP568" s="102"/>
      <c r="FQ568" s="102"/>
      <c r="FR568" s="102"/>
      <c r="FS568" s="102"/>
      <c r="FT568" s="102"/>
      <c r="FU568" s="102"/>
      <c r="FV568" s="102"/>
      <c r="FW568" s="102"/>
      <c r="FX568" s="102"/>
      <c r="FY568" s="102"/>
      <c r="FZ568" s="102"/>
      <c r="GA568" s="102"/>
      <c r="GB568" s="102"/>
      <c r="GC568" s="102"/>
      <c r="GD568" s="102"/>
      <c r="GE568" s="102"/>
      <c r="GF568" s="102"/>
      <c r="GG568" s="102"/>
      <c r="GH568" s="102"/>
      <c r="GI568" s="102"/>
      <c r="GJ568" s="102"/>
      <c r="GK568" s="102"/>
      <c r="GL568" s="102"/>
      <c r="GM568" s="102"/>
      <c r="GN568" s="102"/>
      <c r="GO568" s="102"/>
      <c r="GP568" s="102"/>
      <c r="GQ568" s="102"/>
      <c r="GR568" s="102"/>
      <c r="GS568" s="102"/>
      <c r="GT568" s="102"/>
      <c r="GU568" s="102"/>
      <c r="GV568" s="102"/>
      <c r="GW568" s="102"/>
      <c r="GX568" s="102"/>
      <c r="GY568" s="102"/>
      <c r="GZ568" s="102"/>
    </row>
    <row r="569" spans="1:208" ht="12.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102"/>
      <c r="AF569" s="102"/>
      <c r="AG569" s="102"/>
      <c r="AH569" s="102"/>
      <c r="AI569" s="102"/>
      <c r="AJ569" s="102"/>
      <c r="AK569" s="102"/>
      <c r="AL569" s="102"/>
      <c r="AM569" s="102"/>
      <c r="AN569" s="102"/>
      <c r="AO569" s="102"/>
      <c r="AP569" s="102"/>
      <c r="AQ569" s="102"/>
      <c r="AR569" s="102"/>
      <c r="AS569" s="102"/>
      <c r="AT569" s="102"/>
      <c r="AU569" s="102"/>
      <c r="AV569" s="102"/>
      <c r="AW569" s="102"/>
      <c r="AX569" s="102"/>
      <c r="AY569" s="102"/>
      <c r="AZ569" s="102"/>
      <c r="BA569" s="102"/>
      <c r="BB569" s="102"/>
      <c r="BC569" s="102"/>
      <c r="BD569" s="102"/>
      <c r="BE569" s="102"/>
      <c r="BF569" s="102"/>
      <c r="BG569" s="102"/>
      <c r="BH569" s="102"/>
      <c r="BI569" s="102"/>
      <c r="BJ569" s="102"/>
      <c r="BK569" s="102"/>
      <c r="BL569" s="102"/>
      <c r="BM569" s="102"/>
      <c r="BN569" s="102"/>
      <c r="BO569" s="102"/>
      <c r="BP569" s="102"/>
      <c r="BQ569" s="102"/>
      <c r="BR569" s="102"/>
      <c r="BS569" s="102"/>
      <c r="BT569" s="102"/>
      <c r="BU569" s="102"/>
      <c r="BV569" s="102"/>
      <c r="BW569" s="102"/>
      <c r="BX569" s="102"/>
      <c r="BY569" s="102"/>
      <c r="BZ569" s="102"/>
      <c r="CA569" s="102"/>
      <c r="CB569" s="102"/>
      <c r="CC569" s="102"/>
      <c r="CD569" s="102"/>
      <c r="CE569" s="102"/>
      <c r="CF569" s="102"/>
      <c r="CG569" s="102"/>
      <c r="CH569" s="102"/>
      <c r="CI569" s="102"/>
      <c r="CJ569" s="102"/>
      <c r="CK569" s="102"/>
      <c r="CL569" s="102"/>
      <c r="CM569" s="102"/>
      <c r="CN569" s="102"/>
      <c r="CO569" s="102"/>
      <c r="CP569" s="102"/>
      <c r="CQ569" s="102"/>
      <c r="CR569" s="102"/>
      <c r="CS569" s="102"/>
      <c r="CT569" s="102"/>
      <c r="CU569" s="102"/>
      <c r="CV569" s="102"/>
      <c r="CW569" s="102"/>
      <c r="CX569" s="102"/>
      <c r="CY569" s="102"/>
      <c r="CZ569" s="102"/>
      <c r="DA569" s="102"/>
      <c r="DB569" s="102"/>
      <c r="DC569" s="102"/>
      <c r="DD569" s="102"/>
      <c r="DE569" s="102"/>
      <c r="DF569" s="102"/>
      <c r="DG569" s="102"/>
      <c r="DH569" s="102"/>
      <c r="DI569" s="102"/>
      <c r="DJ569" s="102"/>
      <c r="DK569" s="102"/>
      <c r="DL569" s="102"/>
      <c r="DM569" s="102"/>
      <c r="DN569" s="102"/>
      <c r="DO569" s="102"/>
      <c r="DP569" s="102"/>
      <c r="DQ569" s="102"/>
      <c r="DR569" s="102"/>
      <c r="DS569" s="102"/>
      <c r="DT569" s="102"/>
      <c r="DU569" s="102"/>
      <c r="DV569" s="102"/>
      <c r="DW569" s="102"/>
      <c r="DX569" s="102"/>
      <c r="DY569" s="102"/>
      <c r="DZ569" s="102"/>
      <c r="EA569" s="102"/>
      <c r="EB569" s="102"/>
      <c r="EC569" s="102"/>
      <c r="ED569" s="102"/>
      <c r="EE569" s="102"/>
      <c r="EF569" s="102"/>
      <c r="EG569" s="102"/>
      <c r="EH569" s="102"/>
      <c r="EI569" s="102"/>
      <c r="EJ569" s="102"/>
      <c r="EK569" s="102"/>
      <c r="EL569" s="102"/>
      <c r="EM569" s="102"/>
      <c r="EN569" s="102"/>
      <c r="EO569" s="102"/>
      <c r="EP569" s="102"/>
      <c r="EQ569" s="102"/>
      <c r="ER569" s="102"/>
      <c r="ES569" s="102"/>
      <c r="ET569" s="102"/>
      <c r="EU569" s="102"/>
      <c r="EV569" s="102"/>
      <c r="EW569" s="102"/>
      <c r="EX569" s="102"/>
      <c r="EY569" s="102"/>
      <c r="EZ569" s="102"/>
      <c r="FA569" s="102"/>
      <c r="FB569" s="102"/>
      <c r="FC569" s="102"/>
      <c r="FD569" s="102"/>
      <c r="FE569" s="102"/>
      <c r="FF569" s="102"/>
      <c r="FG569" s="102"/>
      <c r="FH569" s="102"/>
      <c r="FI569" s="102"/>
      <c r="FJ569" s="102"/>
      <c r="FK569" s="102"/>
      <c r="FL569" s="102"/>
      <c r="FM569" s="102"/>
      <c r="FN569" s="102"/>
      <c r="FO569" s="102"/>
      <c r="FP569" s="102"/>
      <c r="FQ569" s="102"/>
      <c r="FR569" s="102"/>
      <c r="FS569" s="102"/>
      <c r="FT569" s="102"/>
      <c r="FU569" s="102"/>
      <c r="FV569" s="102"/>
      <c r="FW569" s="102"/>
      <c r="FX569" s="102"/>
      <c r="FY569" s="102"/>
      <c r="FZ569" s="102"/>
      <c r="GA569" s="102"/>
      <c r="GB569" s="102"/>
      <c r="GC569" s="102"/>
      <c r="GD569" s="102"/>
      <c r="GE569" s="102"/>
      <c r="GF569" s="102"/>
      <c r="GG569" s="102"/>
      <c r="GH569" s="102"/>
      <c r="GI569" s="102"/>
      <c r="GJ569" s="102"/>
      <c r="GK569" s="102"/>
      <c r="GL569" s="102"/>
      <c r="GM569" s="102"/>
      <c r="GN569" s="102"/>
      <c r="GO569" s="102"/>
      <c r="GP569" s="102"/>
      <c r="GQ569" s="102"/>
      <c r="GR569" s="102"/>
      <c r="GS569" s="102"/>
      <c r="GT569" s="102"/>
      <c r="GU569" s="102"/>
      <c r="GV569" s="102"/>
      <c r="GW569" s="102"/>
      <c r="GX569" s="102"/>
      <c r="GY569" s="102"/>
      <c r="GZ569" s="102"/>
    </row>
    <row r="570" spans="1:208" ht="12.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2"/>
      <c r="AY570" s="102"/>
      <c r="AZ570" s="102"/>
      <c r="BA570" s="102"/>
      <c r="BB570" s="102"/>
      <c r="BC570" s="102"/>
      <c r="BD570" s="102"/>
      <c r="BE570" s="102"/>
      <c r="BF570" s="102"/>
      <c r="BG570" s="102"/>
      <c r="BH570" s="102"/>
      <c r="BI570" s="102"/>
      <c r="BJ570" s="102"/>
      <c r="BK570" s="102"/>
      <c r="BL570" s="102"/>
      <c r="BM570" s="102"/>
      <c r="BN570" s="102"/>
      <c r="BO570" s="102"/>
      <c r="BP570" s="102"/>
      <c r="BQ570" s="102"/>
      <c r="BR570" s="102"/>
      <c r="BS570" s="102"/>
      <c r="BT570" s="102"/>
      <c r="BU570" s="102"/>
      <c r="BV570" s="102"/>
      <c r="BW570" s="102"/>
      <c r="BX570" s="102"/>
      <c r="BY570" s="102"/>
      <c r="BZ570" s="102"/>
      <c r="CA570" s="102"/>
      <c r="CB570" s="102"/>
      <c r="CC570" s="102"/>
      <c r="CD570" s="102"/>
      <c r="CE570" s="102"/>
      <c r="CF570" s="102"/>
      <c r="CG570" s="102"/>
      <c r="CH570" s="102"/>
      <c r="CI570" s="102"/>
      <c r="CJ570" s="102"/>
      <c r="CK570" s="102"/>
      <c r="CL570" s="102"/>
      <c r="CM570" s="102"/>
      <c r="CN570" s="102"/>
      <c r="CO570" s="102"/>
      <c r="CP570" s="102"/>
      <c r="CQ570" s="102"/>
      <c r="CR570" s="102"/>
      <c r="CS570" s="102"/>
      <c r="CT570" s="102"/>
      <c r="CU570" s="102"/>
      <c r="CV570" s="102"/>
      <c r="CW570" s="102"/>
      <c r="CX570" s="102"/>
      <c r="CY570" s="102"/>
      <c r="CZ570" s="102"/>
      <c r="DA570" s="102"/>
      <c r="DB570" s="102"/>
      <c r="DC570" s="102"/>
      <c r="DD570" s="102"/>
      <c r="DE570" s="102"/>
      <c r="DF570" s="102"/>
      <c r="DG570" s="102"/>
      <c r="DH570" s="102"/>
      <c r="DI570" s="102"/>
      <c r="DJ570" s="102"/>
      <c r="DK570" s="102"/>
      <c r="DL570" s="102"/>
      <c r="DM570" s="102"/>
      <c r="DN570" s="102"/>
      <c r="DO570" s="102"/>
      <c r="DP570" s="102"/>
      <c r="DQ570" s="102"/>
      <c r="DR570" s="102"/>
      <c r="DS570" s="102"/>
      <c r="DT570" s="102"/>
      <c r="DU570" s="102"/>
      <c r="DV570" s="102"/>
      <c r="DW570" s="102"/>
      <c r="DX570" s="102"/>
      <c r="DY570" s="102"/>
      <c r="DZ570" s="102"/>
      <c r="EA570" s="102"/>
      <c r="EB570" s="102"/>
      <c r="EC570" s="102"/>
      <c r="ED570" s="102"/>
      <c r="EE570" s="102"/>
      <c r="EF570" s="102"/>
      <c r="EG570" s="102"/>
      <c r="EH570" s="102"/>
      <c r="EI570" s="102"/>
      <c r="EJ570" s="102"/>
      <c r="EK570" s="102"/>
      <c r="EL570" s="102"/>
      <c r="EM570" s="102"/>
      <c r="EN570" s="102"/>
      <c r="EO570" s="102"/>
      <c r="EP570" s="102"/>
      <c r="EQ570" s="102"/>
      <c r="ER570" s="102"/>
      <c r="ES570" s="102"/>
      <c r="ET570" s="102"/>
      <c r="EU570" s="102"/>
      <c r="EV570" s="102"/>
      <c r="EW570" s="102"/>
      <c r="EX570" s="102"/>
      <c r="EY570" s="102"/>
      <c r="EZ570" s="102"/>
      <c r="FA570" s="102"/>
      <c r="FB570" s="102"/>
      <c r="FC570" s="102"/>
      <c r="FD570" s="102"/>
      <c r="FE570" s="102"/>
      <c r="FF570" s="102"/>
      <c r="FG570" s="102"/>
      <c r="FH570" s="102"/>
      <c r="FI570" s="102"/>
      <c r="FJ570" s="102"/>
      <c r="FK570" s="102"/>
      <c r="FL570" s="102"/>
      <c r="FM570" s="102"/>
      <c r="FN570" s="102"/>
      <c r="FO570" s="102"/>
      <c r="FP570" s="102"/>
      <c r="FQ570" s="102"/>
      <c r="FR570" s="102"/>
      <c r="FS570" s="102"/>
      <c r="FT570" s="102"/>
      <c r="FU570" s="102"/>
      <c r="FV570" s="102"/>
      <c r="FW570" s="102"/>
      <c r="FX570" s="102"/>
      <c r="FY570" s="102"/>
      <c r="FZ570" s="102"/>
      <c r="GA570" s="102"/>
      <c r="GB570" s="102"/>
      <c r="GC570" s="102"/>
      <c r="GD570" s="102"/>
      <c r="GE570" s="102"/>
      <c r="GF570" s="102"/>
      <c r="GG570" s="102"/>
      <c r="GH570" s="102"/>
      <c r="GI570" s="102"/>
      <c r="GJ570" s="102"/>
      <c r="GK570" s="102"/>
      <c r="GL570" s="102"/>
      <c r="GM570" s="102"/>
      <c r="GN570" s="102"/>
      <c r="GO570" s="102"/>
      <c r="GP570" s="102"/>
      <c r="GQ570" s="102"/>
      <c r="GR570" s="102"/>
      <c r="GS570" s="102"/>
      <c r="GT570" s="102"/>
      <c r="GU570" s="102"/>
      <c r="GV570" s="102"/>
      <c r="GW570" s="102"/>
      <c r="GX570" s="102"/>
      <c r="GY570" s="102"/>
      <c r="GZ570" s="102"/>
    </row>
    <row r="571" spans="1:208" ht="12.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2"/>
      <c r="AY571" s="102"/>
      <c r="AZ571" s="102"/>
      <c r="BA571" s="102"/>
      <c r="BB571" s="102"/>
      <c r="BC571" s="102"/>
      <c r="BD571" s="102"/>
      <c r="BE571" s="102"/>
      <c r="BF571" s="102"/>
      <c r="BG571" s="102"/>
      <c r="BH571" s="102"/>
      <c r="BI571" s="102"/>
      <c r="BJ571" s="102"/>
      <c r="BK571" s="102"/>
      <c r="BL571" s="102"/>
      <c r="BM571" s="102"/>
      <c r="BN571" s="102"/>
      <c r="BO571" s="102"/>
      <c r="BP571" s="102"/>
      <c r="BQ571" s="102"/>
      <c r="BR571" s="102"/>
      <c r="BS571" s="102"/>
      <c r="BT571" s="102"/>
      <c r="BU571" s="102"/>
      <c r="BV571" s="102"/>
      <c r="BW571" s="102"/>
      <c r="BX571" s="102"/>
      <c r="BY571" s="102"/>
      <c r="BZ571" s="102"/>
      <c r="CA571" s="102"/>
      <c r="CB571" s="102"/>
      <c r="CC571" s="102"/>
      <c r="CD571" s="102"/>
      <c r="CE571" s="102"/>
      <c r="CF571" s="102"/>
      <c r="CG571" s="102"/>
      <c r="CH571" s="102"/>
      <c r="CI571" s="102"/>
      <c r="CJ571" s="102"/>
      <c r="CK571" s="102"/>
      <c r="CL571" s="102"/>
      <c r="CM571" s="102"/>
      <c r="CN571" s="102"/>
      <c r="CO571" s="102"/>
      <c r="CP571" s="102"/>
      <c r="CQ571" s="102"/>
      <c r="CR571" s="102"/>
      <c r="CS571" s="102"/>
      <c r="CT571" s="102"/>
      <c r="CU571" s="102"/>
      <c r="CV571" s="102"/>
      <c r="CW571" s="102"/>
      <c r="CX571" s="102"/>
      <c r="CY571" s="102"/>
      <c r="CZ571" s="102"/>
      <c r="DA571" s="102"/>
      <c r="DB571" s="102"/>
      <c r="DC571" s="102"/>
      <c r="DD571" s="102"/>
      <c r="DE571" s="102"/>
      <c r="DF571" s="102"/>
      <c r="DG571" s="102"/>
      <c r="DH571" s="102"/>
      <c r="DI571" s="102"/>
      <c r="DJ571" s="102"/>
      <c r="DK571" s="102"/>
      <c r="DL571" s="102"/>
      <c r="DM571" s="102"/>
      <c r="DN571" s="102"/>
      <c r="DO571" s="102"/>
      <c r="DP571" s="102"/>
      <c r="DQ571" s="102"/>
      <c r="DR571" s="102"/>
      <c r="DS571" s="102"/>
      <c r="DT571" s="102"/>
      <c r="DU571" s="102"/>
      <c r="DV571" s="102"/>
      <c r="DW571" s="102"/>
      <c r="DX571" s="102"/>
      <c r="DY571" s="102"/>
      <c r="DZ571" s="102"/>
      <c r="EA571" s="102"/>
      <c r="EB571" s="102"/>
      <c r="EC571" s="102"/>
      <c r="ED571" s="102"/>
      <c r="EE571" s="102"/>
      <c r="EF571" s="102"/>
      <c r="EG571" s="102"/>
      <c r="EH571" s="102"/>
      <c r="EI571" s="102"/>
      <c r="EJ571" s="102"/>
      <c r="EK571" s="102"/>
      <c r="EL571" s="102"/>
      <c r="EM571" s="102"/>
      <c r="EN571" s="102"/>
      <c r="EO571" s="102"/>
      <c r="EP571" s="102"/>
      <c r="EQ571" s="102"/>
      <c r="ER571" s="102"/>
      <c r="ES571" s="102"/>
      <c r="ET571" s="102"/>
      <c r="EU571" s="102"/>
      <c r="EV571" s="102"/>
      <c r="EW571" s="102"/>
      <c r="EX571" s="102"/>
      <c r="EY571" s="102"/>
      <c r="EZ571" s="102"/>
      <c r="FA571" s="102"/>
      <c r="FB571" s="102"/>
      <c r="FC571" s="102"/>
      <c r="FD571" s="102"/>
      <c r="FE571" s="102"/>
      <c r="FF571" s="102"/>
      <c r="FG571" s="102"/>
      <c r="FH571" s="102"/>
      <c r="FI571" s="102"/>
      <c r="FJ571" s="102"/>
      <c r="FK571" s="102"/>
      <c r="FL571" s="102"/>
      <c r="FM571" s="102"/>
      <c r="FN571" s="102"/>
      <c r="FO571" s="102"/>
      <c r="FP571" s="102"/>
      <c r="FQ571" s="102"/>
      <c r="FR571" s="102"/>
      <c r="FS571" s="102"/>
      <c r="FT571" s="102"/>
      <c r="FU571" s="102"/>
      <c r="FV571" s="102"/>
      <c r="FW571" s="102"/>
      <c r="FX571" s="102"/>
      <c r="FY571" s="102"/>
      <c r="FZ571" s="102"/>
      <c r="GA571" s="102"/>
      <c r="GB571" s="102"/>
      <c r="GC571" s="102"/>
      <c r="GD571" s="102"/>
      <c r="GE571" s="102"/>
      <c r="GF571" s="102"/>
      <c r="GG571" s="102"/>
      <c r="GH571" s="102"/>
      <c r="GI571" s="102"/>
      <c r="GJ571" s="102"/>
      <c r="GK571" s="102"/>
      <c r="GL571" s="102"/>
      <c r="GM571" s="102"/>
      <c r="GN571" s="102"/>
      <c r="GO571" s="102"/>
      <c r="GP571" s="102"/>
      <c r="GQ571" s="102"/>
      <c r="GR571" s="102"/>
      <c r="GS571" s="102"/>
      <c r="GT571" s="102"/>
      <c r="GU571" s="102"/>
      <c r="GV571" s="102"/>
      <c r="GW571" s="102"/>
      <c r="GX571" s="102"/>
      <c r="GY571" s="102"/>
      <c r="GZ571" s="102"/>
    </row>
    <row r="572" spans="1:208" ht="12.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2"/>
      <c r="AY572" s="102"/>
      <c r="AZ572" s="102"/>
      <c r="BA572" s="102"/>
      <c r="BB572" s="102"/>
      <c r="BC572" s="102"/>
      <c r="BD572" s="102"/>
      <c r="BE572" s="102"/>
      <c r="BF572" s="102"/>
      <c r="BG572" s="102"/>
      <c r="BH572" s="102"/>
      <c r="BI572" s="102"/>
      <c r="BJ572" s="102"/>
      <c r="BK572" s="102"/>
      <c r="BL572" s="102"/>
      <c r="BM572" s="102"/>
      <c r="BN572" s="102"/>
      <c r="BO572" s="102"/>
      <c r="BP572" s="102"/>
      <c r="BQ572" s="102"/>
      <c r="BR572" s="102"/>
      <c r="BS572" s="102"/>
      <c r="BT572" s="102"/>
      <c r="BU572" s="102"/>
      <c r="BV572" s="102"/>
      <c r="BW572" s="102"/>
      <c r="BX572" s="102"/>
      <c r="BY572" s="102"/>
      <c r="BZ572" s="102"/>
      <c r="CA572" s="102"/>
      <c r="CB572" s="102"/>
      <c r="CC572" s="102"/>
      <c r="CD572" s="102"/>
      <c r="CE572" s="102"/>
      <c r="CF572" s="102"/>
      <c r="CG572" s="102"/>
      <c r="CH572" s="102"/>
      <c r="CI572" s="102"/>
      <c r="CJ572" s="102"/>
      <c r="CK572" s="102"/>
      <c r="CL572" s="102"/>
      <c r="CM572" s="102"/>
      <c r="CN572" s="102"/>
      <c r="CO572" s="102"/>
      <c r="CP572" s="102"/>
      <c r="CQ572" s="102"/>
      <c r="CR572" s="102"/>
      <c r="CS572" s="102"/>
      <c r="CT572" s="102"/>
      <c r="CU572" s="102"/>
      <c r="CV572" s="102"/>
      <c r="CW572" s="102"/>
      <c r="CX572" s="102"/>
      <c r="CY572" s="102"/>
      <c r="CZ572" s="102"/>
      <c r="DA572" s="102"/>
      <c r="DB572" s="102"/>
      <c r="DC572" s="102"/>
      <c r="DD572" s="102"/>
      <c r="DE572" s="102"/>
      <c r="DF572" s="102"/>
      <c r="DG572" s="102"/>
      <c r="DH572" s="102"/>
      <c r="DI572" s="102"/>
      <c r="DJ572" s="102"/>
      <c r="DK572" s="102"/>
      <c r="DL572" s="102"/>
      <c r="DM572" s="102"/>
      <c r="DN572" s="102"/>
      <c r="DO572" s="102"/>
      <c r="DP572" s="102"/>
      <c r="DQ572" s="102"/>
      <c r="DR572" s="102"/>
      <c r="DS572" s="102"/>
      <c r="DT572" s="102"/>
      <c r="DU572" s="102"/>
      <c r="DV572" s="102"/>
      <c r="DW572" s="102"/>
      <c r="DX572" s="102"/>
      <c r="DY572" s="102"/>
      <c r="DZ572" s="102"/>
      <c r="EA572" s="102"/>
      <c r="EB572" s="102"/>
      <c r="EC572" s="102"/>
      <c r="ED572" s="102"/>
      <c r="EE572" s="102"/>
      <c r="EF572" s="102"/>
      <c r="EG572" s="102"/>
      <c r="EH572" s="102"/>
      <c r="EI572" s="102"/>
      <c r="EJ572" s="102"/>
      <c r="EK572" s="102"/>
      <c r="EL572" s="102"/>
      <c r="EM572" s="102"/>
      <c r="EN572" s="102"/>
      <c r="EO572" s="102"/>
      <c r="EP572" s="102"/>
      <c r="EQ572" s="102"/>
      <c r="ER572" s="102"/>
      <c r="ES572" s="102"/>
      <c r="ET572" s="102"/>
      <c r="EU572" s="102"/>
      <c r="EV572" s="102"/>
      <c r="EW572" s="102"/>
      <c r="EX572" s="102"/>
      <c r="EY572" s="102"/>
      <c r="EZ572" s="102"/>
      <c r="FA572" s="102"/>
      <c r="FB572" s="102"/>
      <c r="FC572" s="102"/>
      <c r="FD572" s="102"/>
      <c r="FE572" s="102"/>
      <c r="FF572" s="102"/>
      <c r="FG572" s="102"/>
      <c r="FH572" s="102"/>
      <c r="FI572" s="102"/>
      <c r="FJ572" s="102"/>
      <c r="FK572" s="102"/>
      <c r="FL572" s="102"/>
      <c r="FM572" s="102"/>
      <c r="FN572" s="102"/>
      <c r="FO572" s="102"/>
      <c r="FP572" s="102"/>
      <c r="FQ572" s="102"/>
      <c r="FR572" s="102"/>
      <c r="FS572" s="102"/>
      <c r="FT572" s="102"/>
      <c r="FU572" s="102"/>
      <c r="FV572" s="102"/>
      <c r="FW572" s="102"/>
      <c r="FX572" s="102"/>
      <c r="FY572" s="102"/>
      <c r="FZ572" s="102"/>
      <c r="GA572" s="102"/>
      <c r="GB572" s="102"/>
      <c r="GC572" s="102"/>
      <c r="GD572" s="102"/>
      <c r="GE572" s="102"/>
      <c r="GF572" s="102"/>
      <c r="GG572" s="102"/>
      <c r="GH572" s="102"/>
      <c r="GI572" s="102"/>
      <c r="GJ572" s="102"/>
      <c r="GK572" s="102"/>
      <c r="GL572" s="102"/>
      <c r="GM572" s="102"/>
      <c r="GN572" s="102"/>
      <c r="GO572" s="102"/>
      <c r="GP572" s="102"/>
      <c r="GQ572" s="102"/>
      <c r="GR572" s="102"/>
      <c r="GS572" s="102"/>
      <c r="GT572" s="102"/>
      <c r="GU572" s="102"/>
      <c r="GV572" s="102"/>
      <c r="GW572" s="102"/>
      <c r="GX572" s="102"/>
      <c r="GY572" s="102"/>
      <c r="GZ572" s="102"/>
    </row>
    <row r="573" spans="1:208" ht="12.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102"/>
      <c r="BC573" s="102"/>
      <c r="BD573" s="102"/>
      <c r="BE573" s="102"/>
      <c r="BF573" s="102"/>
      <c r="BG573" s="102"/>
      <c r="BH573" s="102"/>
      <c r="BI573" s="102"/>
      <c r="BJ573" s="102"/>
      <c r="BK573" s="102"/>
      <c r="BL573" s="102"/>
      <c r="BM573" s="102"/>
      <c r="BN573" s="102"/>
      <c r="BO573" s="102"/>
      <c r="BP573" s="102"/>
      <c r="BQ573" s="102"/>
      <c r="BR573" s="102"/>
      <c r="BS573" s="102"/>
      <c r="BT573" s="102"/>
      <c r="BU573" s="102"/>
      <c r="BV573" s="102"/>
      <c r="BW573" s="102"/>
      <c r="BX573" s="102"/>
      <c r="BY573" s="102"/>
      <c r="BZ573" s="102"/>
      <c r="CA573" s="102"/>
      <c r="CB573" s="102"/>
      <c r="CC573" s="102"/>
      <c r="CD573" s="102"/>
      <c r="CE573" s="102"/>
      <c r="CF573" s="102"/>
      <c r="CG573" s="102"/>
      <c r="CH573" s="102"/>
      <c r="CI573" s="102"/>
      <c r="CJ573" s="102"/>
      <c r="CK573" s="102"/>
      <c r="CL573" s="102"/>
      <c r="CM573" s="102"/>
      <c r="CN573" s="102"/>
      <c r="CO573" s="102"/>
      <c r="CP573" s="102"/>
      <c r="CQ573" s="102"/>
      <c r="CR573" s="102"/>
      <c r="CS573" s="102"/>
      <c r="CT573" s="102"/>
      <c r="CU573" s="102"/>
      <c r="CV573" s="102"/>
      <c r="CW573" s="102"/>
      <c r="CX573" s="102"/>
      <c r="CY573" s="102"/>
      <c r="CZ573" s="102"/>
      <c r="DA573" s="102"/>
      <c r="DB573" s="102"/>
      <c r="DC573" s="102"/>
      <c r="DD573" s="102"/>
      <c r="DE573" s="102"/>
      <c r="DF573" s="102"/>
      <c r="DG573" s="102"/>
      <c r="DH573" s="102"/>
      <c r="DI573" s="102"/>
      <c r="DJ573" s="102"/>
      <c r="DK573" s="102"/>
      <c r="DL573" s="102"/>
      <c r="DM573" s="102"/>
      <c r="DN573" s="102"/>
      <c r="DO573" s="102"/>
      <c r="DP573" s="102"/>
      <c r="DQ573" s="102"/>
      <c r="DR573" s="102"/>
      <c r="DS573" s="102"/>
      <c r="DT573" s="102"/>
      <c r="DU573" s="102"/>
      <c r="DV573" s="102"/>
      <c r="DW573" s="102"/>
      <c r="DX573" s="102"/>
      <c r="DY573" s="102"/>
      <c r="DZ573" s="102"/>
      <c r="EA573" s="102"/>
      <c r="EB573" s="102"/>
      <c r="EC573" s="102"/>
      <c r="ED573" s="102"/>
      <c r="EE573" s="102"/>
      <c r="EF573" s="102"/>
      <c r="EG573" s="102"/>
      <c r="EH573" s="102"/>
      <c r="EI573" s="102"/>
      <c r="EJ573" s="102"/>
      <c r="EK573" s="102"/>
      <c r="EL573" s="102"/>
      <c r="EM573" s="102"/>
      <c r="EN573" s="102"/>
      <c r="EO573" s="102"/>
      <c r="EP573" s="102"/>
      <c r="EQ573" s="102"/>
      <c r="ER573" s="102"/>
      <c r="ES573" s="102"/>
      <c r="ET573" s="102"/>
      <c r="EU573" s="102"/>
      <c r="EV573" s="102"/>
      <c r="EW573" s="102"/>
      <c r="EX573" s="102"/>
      <c r="EY573" s="102"/>
      <c r="EZ573" s="102"/>
      <c r="FA573" s="102"/>
      <c r="FB573" s="102"/>
      <c r="FC573" s="102"/>
      <c r="FD573" s="102"/>
      <c r="FE573" s="102"/>
      <c r="FF573" s="102"/>
      <c r="FG573" s="102"/>
      <c r="FH573" s="102"/>
      <c r="FI573" s="102"/>
      <c r="FJ573" s="102"/>
      <c r="FK573" s="102"/>
      <c r="FL573" s="102"/>
      <c r="FM573" s="102"/>
      <c r="FN573" s="102"/>
      <c r="FO573" s="102"/>
      <c r="FP573" s="102"/>
      <c r="FQ573" s="102"/>
      <c r="FR573" s="102"/>
      <c r="FS573" s="102"/>
      <c r="FT573" s="102"/>
      <c r="FU573" s="102"/>
      <c r="FV573" s="102"/>
      <c r="FW573" s="102"/>
      <c r="FX573" s="102"/>
      <c r="FY573" s="102"/>
      <c r="FZ573" s="102"/>
      <c r="GA573" s="102"/>
      <c r="GB573" s="102"/>
      <c r="GC573" s="102"/>
      <c r="GD573" s="102"/>
      <c r="GE573" s="102"/>
      <c r="GF573" s="102"/>
      <c r="GG573" s="102"/>
      <c r="GH573" s="102"/>
      <c r="GI573" s="102"/>
      <c r="GJ573" s="102"/>
      <c r="GK573" s="102"/>
      <c r="GL573" s="102"/>
      <c r="GM573" s="102"/>
      <c r="GN573" s="102"/>
      <c r="GO573" s="102"/>
      <c r="GP573" s="102"/>
      <c r="GQ573" s="102"/>
      <c r="GR573" s="102"/>
      <c r="GS573" s="102"/>
      <c r="GT573" s="102"/>
      <c r="GU573" s="102"/>
      <c r="GV573" s="102"/>
      <c r="GW573" s="102"/>
      <c r="GX573" s="102"/>
      <c r="GY573" s="102"/>
      <c r="GZ573" s="102"/>
    </row>
    <row r="574" spans="1:208" ht="12.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c r="AG574" s="102"/>
      <c r="AH574" s="102"/>
      <c r="AI574" s="102"/>
      <c r="AJ574" s="102"/>
      <c r="AK574" s="102"/>
      <c r="AL574" s="102"/>
      <c r="AM574" s="102"/>
      <c r="AN574" s="102"/>
      <c r="AO574" s="102"/>
      <c r="AP574" s="102"/>
      <c r="AQ574" s="102"/>
      <c r="AR574" s="102"/>
      <c r="AS574" s="102"/>
      <c r="AT574" s="102"/>
      <c r="AU574" s="102"/>
      <c r="AV574" s="102"/>
      <c r="AW574" s="102"/>
      <c r="AX574" s="102"/>
      <c r="AY574" s="102"/>
      <c r="AZ574" s="102"/>
      <c r="BA574" s="102"/>
      <c r="BB574" s="102"/>
      <c r="BC574" s="102"/>
      <c r="BD574" s="102"/>
      <c r="BE574" s="102"/>
      <c r="BF574" s="102"/>
      <c r="BG574" s="102"/>
      <c r="BH574" s="102"/>
      <c r="BI574" s="102"/>
      <c r="BJ574" s="102"/>
      <c r="BK574" s="102"/>
      <c r="BL574" s="102"/>
      <c r="BM574" s="102"/>
      <c r="BN574" s="102"/>
      <c r="BO574" s="102"/>
      <c r="BP574" s="102"/>
      <c r="BQ574" s="102"/>
      <c r="BR574" s="102"/>
      <c r="BS574" s="102"/>
      <c r="BT574" s="102"/>
      <c r="BU574" s="102"/>
      <c r="BV574" s="102"/>
      <c r="BW574" s="102"/>
      <c r="BX574" s="102"/>
      <c r="BY574" s="102"/>
      <c r="BZ574" s="102"/>
      <c r="CA574" s="102"/>
      <c r="CB574" s="102"/>
      <c r="CC574" s="102"/>
      <c r="CD574" s="102"/>
      <c r="CE574" s="102"/>
      <c r="CF574" s="102"/>
      <c r="CG574" s="102"/>
      <c r="CH574" s="102"/>
      <c r="CI574" s="102"/>
      <c r="CJ574" s="102"/>
      <c r="CK574" s="102"/>
      <c r="CL574" s="102"/>
      <c r="CM574" s="102"/>
      <c r="CN574" s="102"/>
      <c r="CO574" s="102"/>
      <c r="CP574" s="102"/>
      <c r="CQ574" s="102"/>
      <c r="CR574" s="102"/>
      <c r="CS574" s="102"/>
      <c r="CT574" s="102"/>
      <c r="CU574" s="102"/>
      <c r="CV574" s="102"/>
      <c r="CW574" s="102"/>
      <c r="CX574" s="102"/>
      <c r="CY574" s="102"/>
      <c r="CZ574" s="102"/>
      <c r="DA574" s="102"/>
      <c r="DB574" s="102"/>
      <c r="DC574" s="102"/>
      <c r="DD574" s="102"/>
      <c r="DE574" s="102"/>
      <c r="DF574" s="102"/>
      <c r="DG574" s="102"/>
      <c r="DH574" s="102"/>
      <c r="DI574" s="102"/>
      <c r="DJ574" s="102"/>
      <c r="DK574" s="102"/>
      <c r="DL574" s="102"/>
      <c r="DM574" s="102"/>
      <c r="DN574" s="102"/>
      <c r="DO574" s="102"/>
      <c r="DP574" s="102"/>
      <c r="DQ574" s="102"/>
      <c r="DR574" s="102"/>
      <c r="DS574" s="102"/>
      <c r="DT574" s="102"/>
      <c r="DU574" s="102"/>
      <c r="DV574" s="102"/>
      <c r="DW574" s="102"/>
      <c r="DX574" s="102"/>
      <c r="DY574" s="102"/>
      <c r="DZ574" s="102"/>
      <c r="EA574" s="102"/>
      <c r="EB574" s="102"/>
      <c r="EC574" s="102"/>
      <c r="ED574" s="102"/>
      <c r="EE574" s="102"/>
      <c r="EF574" s="102"/>
      <c r="EG574" s="102"/>
      <c r="EH574" s="102"/>
      <c r="EI574" s="102"/>
      <c r="EJ574" s="102"/>
      <c r="EK574" s="102"/>
      <c r="EL574" s="102"/>
      <c r="EM574" s="102"/>
      <c r="EN574" s="102"/>
      <c r="EO574" s="102"/>
      <c r="EP574" s="102"/>
      <c r="EQ574" s="102"/>
      <c r="ER574" s="102"/>
      <c r="ES574" s="102"/>
      <c r="ET574" s="102"/>
      <c r="EU574" s="102"/>
      <c r="EV574" s="102"/>
      <c r="EW574" s="102"/>
      <c r="EX574" s="102"/>
      <c r="EY574" s="102"/>
      <c r="EZ574" s="102"/>
      <c r="FA574" s="102"/>
      <c r="FB574" s="102"/>
      <c r="FC574" s="102"/>
      <c r="FD574" s="102"/>
      <c r="FE574" s="102"/>
      <c r="FF574" s="102"/>
      <c r="FG574" s="102"/>
      <c r="FH574" s="102"/>
      <c r="FI574" s="102"/>
      <c r="FJ574" s="102"/>
      <c r="FK574" s="102"/>
      <c r="FL574" s="102"/>
      <c r="FM574" s="102"/>
      <c r="FN574" s="102"/>
      <c r="FO574" s="102"/>
      <c r="FP574" s="102"/>
      <c r="FQ574" s="102"/>
      <c r="FR574" s="102"/>
      <c r="FS574" s="102"/>
      <c r="FT574" s="102"/>
      <c r="FU574" s="102"/>
      <c r="FV574" s="102"/>
      <c r="FW574" s="102"/>
      <c r="FX574" s="102"/>
      <c r="FY574" s="102"/>
      <c r="FZ574" s="102"/>
      <c r="GA574" s="102"/>
      <c r="GB574" s="102"/>
      <c r="GC574" s="102"/>
      <c r="GD574" s="102"/>
      <c r="GE574" s="102"/>
      <c r="GF574" s="102"/>
      <c r="GG574" s="102"/>
      <c r="GH574" s="102"/>
      <c r="GI574" s="102"/>
      <c r="GJ574" s="102"/>
      <c r="GK574" s="102"/>
      <c r="GL574" s="102"/>
      <c r="GM574" s="102"/>
      <c r="GN574" s="102"/>
      <c r="GO574" s="102"/>
      <c r="GP574" s="102"/>
      <c r="GQ574" s="102"/>
      <c r="GR574" s="102"/>
      <c r="GS574" s="102"/>
      <c r="GT574" s="102"/>
      <c r="GU574" s="102"/>
      <c r="GV574" s="102"/>
      <c r="GW574" s="102"/>
      <c r="GX574" s="102"/>
      <c r="GY574" s="102"/>
      <c r="GZ574" s="102"/>
    </row>
    <row r="575" spans="1:208" ht="12.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c r="AG575" s="102"/>
      <c r="AH575" s="102"/>
      <c r="AI575" s="102"/>
      <c r="AJ575" s="102"/>
      <c r="AK575" s="102"/>
      <c r="AL575" s="102"/>
      <c r="AM575" s="102"/>
      <c r="AN575" s="102"/>
      <c r="AO575" s="102"/>
      <c r="AP575" s="102"/>
      <c r="AQ575" s="102"/>
      <c r="AR575" s="102"/>
      <c r="AS575" s="102"/>
      <c r="AT575" s="102"/>
      <c r="AU575" s="102"/>
      <c r="AV575" s="102"/>
      <c r="AW575" s="102"/>
      <c r="AX575" s="102"/>
      <c r="AY575" s="102"/>
      <c r="AZ575" s="102"/>
      <c r="BA575" s="102"/>
      <c r="BB575" s="102"/>
      <c r="BC575" s="102"/>
      <c r="BD575" s="102"/>
      <c r="BE575" s="102"/>
      <c r="BF575" s="102"/>
      <c r="BG575" s="102"/>
      <c r="BH575" s="102"/>
      <c r="BI575" s="102"/>
      <c r="BJ575" s="102"/>
      <c r="BK575" s="102"/>
      <c r="BL575" s="102"/>
      <c r="BM575" s="102"/>
      <c r="BN575" s="102"/>
      <c r="BO575" s="102"/>
      <c r="BP575" s="102"/>
      <c r="BQ575" s="102"/>
      <c r="BR575" s="102"/>
      <c r="BS575" s="102"/>
      <c r="BT575" s="102"/>
      <c r="BU575" s="102"/>
      <c r="BV575" s="102"/>
      <c r="BW575" s="102"/>
      <c r="BX575" s="102"/>
      <c r="BY575" s="102"/>
      <c r="BZ575" s="102"/>
      <c r="CA575" s="102"/>
      <c r="CB575" s="102"/>
      <c r="CC575" s="102"/>
      <c r="CD575" s="102"/>
      <c r="CE575" s="102"/>
      <c r="CF575" s="102"/>
      <c r="CG575" s="102"/>
      <c r="CH575" s="102"/>
      <c r="CI575" s="102"/>
      <c r="CJ575" s="102"/>
      <c r="CK575" s="102"/>
      <c r="CL575" s="102"/>
      <c r="CM575" s="102"/>
      <c r="CN575" s="102"/>
      <c r="CO575" s="102"/>
      <c r="CP575" s="102"/>
      <c r="CQ575" s="102"/>
      <c r="CR575" s="102"/>
      <c r="CS575" s="102"/>
      <c r="CT575" s="102"/>
      <c r="CU575" s="102"/>
      <c r="CV575" s="102"/>
      <c r="CW575" s="102"/>
      <c r="CX575" s="102"/>
      <c r="CY575" s="102"/>
      <c r="CZ575" s="102"/>
      <c r="DA575" s="102"/>
      <c r="DB575" s="102"/>
      <c r="DC575" s="102"/>
      <c r="DD575" s="102"/>
      <c r="DE575" s="102"/>
      <c r="DF575" s="102"/>
      <c r="DG575" s="102"/>
      <c r="DH575" s="102"/>
      <c r="DI575" s="102"/>
      <c r="DJ575" s="102"/>
      <c r="DK575" s="102"/>
      <c r="DL575" s="102"/>
      <c r="DM575" s="102"/>
      <c r="DN575" s="102"/>
      <c r="DO575" s="102"/>
      <c r="DP575" s="102"/>
      <c r="DQ575" s="102"/>
      <c r="DR575" s="102"/>
      <c r="DS575" s="102"/>
      <c r="DT575" s="102"/>
      <c r="DU575" s="102"/>
      <c r="DV575" s="102"/>
      <c r="DW575" s="102"/>
      <c r="DX575" s="102"/>
      <c r="DY575" s="102"/>
      <c r="DZ575" s="102"/>
      <c r="EA575" s="102"/>
      <c r="EB575" s="102"/>
      <c r="EC575" s="102"/>
      <c r="ED575" s="102"/>
      <c r="EE575" s="102"/>
      <c r="EF575" s="102"/>
      <c r="EG575" s="102"/>
      <c r="EH575" s="102"/>
      <c r="EI575" s="102"/>
      <c r="EJ575" s="102"/>
      <c r="EK575" s="102"/>
      <c r="EL575" s="102"/>
      <c r="EM575" s="102"/>
      <c r="EN575" s="102"/>
      <c r="EO575" s="102"/>
      <c r="EP575" s="102"/>
      <c r="EQ575" s="102"/>
      <c r="ER575" s="102"/>
      <c r="ES575" s="102"/>
      <c r="ET575" s="102"/>
      <c r="EU575" s="102"/>
      <c r="EV575" s="102"/>
      <c r="EW575" s="102"/>
      <c r="EX575" s="102"/>
      <c r="EY575" s="102"/>
      <c r="EZ575" s="102"/>
      <c r="FA575" s="102"/>
      <c r="FB575" s="102"/>
      <c r="FC575" s="102"/>
      <c r="FD575" s="102"/>
      <c r="FE575" s="102"/>
      <c r="FF575" s="102"/>
      <c r="FG575" s="102"/>
      <c r="FH575" s="102"/>
      <c r="FI575" s="102"/>
      <c r="FJ575" s="102"/>
      <c r="FK575" s="102"/>
      <c r="FL575" s="102"/>
      <c r="FM575" s="102"/>
      <c r="FN575" s="102"/>
      <c r="FO575" s="102"/>
      <c r="FP575" s="102"/>
      <c r="FQ575" s="102"/>
      <c r="FR575" s="102"/>
      <c r="FS575" s="102"/>
      <c r="FT575" s="102"/>
      <c r="FU575" s="102"/>
      <c r="FV575" s="102"/>
      <c r="FW575" s="102"/>
      <c r="FX575" s="102"/>
      <c r="FY575" s="102"/>
      <c r="FZ575" s="102"/>
      <c r="GA575" s="102"/>
      <c r="GB575" s="102"/>
      <c r="GC575" s="102"/>
      <c r="GD575" s="102"/>
      <c r="GE575" s="102"/>
      <c r="GF575" s="102"/>
      <c r="GG575" s="102"/>
      <c r="GH575" s="102"/>
      <c r="GI575" s="102"/>
      <c r="GJ575" s="102"/>
      <c r="GK575" s="102"/>
      <c r="GL575" s="102"/>
      <c r="GM575" s="102"/>
      <c r="GN575" s="102"/>
      <c r="GO575" s="102"/>
      <c r="GP575" s="102"/>
      <c r="GQ575" s="102"/>
      <c r="GR575" s="102"/>
      <c r="GS575" s="102"/>
      <c r="GT575" s="102"/>
      <c r="GU575" s="102"/>
      <c r="GV575" s="102"/>
      <c r="GW575" s="102"/>
      <c r="GX575" s="102"/>
      <c r="GY575" s="102"/>
      <c r="GZ575" s="102"/>
    </row>
    <row r="576" spans="1:208" ht="12.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c r="AP576" s="102"/>
      <c r="AQ576" s="102"/>
      <c r="AR576" s="102"/>
      <c r="AS576" s="102"/>
      <c r="AT576" s="102"/>
      <c r="AU576" s="102"/>
      <c r="AV576" s="102"/>
      <c r="AW576" s="102"/>
      <c r="AX576" s="102"/>
      <c r="AY576" s="102"/>
      <c r="AZ576" s="102"/>
      <c r="BA576" s="102"/>
      <c r="BB576" s="102"/>
      <c r="BC576" s="102"/>
      <c r="BD576" s="102"/>
      <c r="BE576" s="102"/>
      <c r="BF576" s="102"/>
      <c r="BG576" s="102"/>
      <c r="BH576" s="102"/>
      <c r="BI576" s="102"/>
      <c r="BJ576" s="102"/>
      <c r="BK576" s="102"/>
      <c r="BL576" s="102"/>
      <c r="BM576" s="102"/>
      <c r="BN576" s="102"/>
      <c r="BO576" s="102"/>
      <c r="BP576" s="102"/>
      <c r="BQ576" s="102"/>
      <c r="BR576" s="102"/>
      <c r="BS576" s="102"/>
      <c r="BT576" s="102"/>
      <c r="BU576" s="102"/>
      <c r="BV576" s="102"/>
      <c r="BW576" s="102"/>
      <c r="BX576" s="102"/>
      <c r="BY576" s="102"/>
      <c r="BZ576" s="102"/>
      <c r="CA576" s="102"/>
      <c r="CB576" s="102"/>
      <c r="CC576" s="102"/>
      <c r="CD576" s="102"/>
      <c r="CE576" s="102"/>
      <c r="CF576" s="102"/>
      <c r="CG576" s="102"/>
      <c r="CH576" s="102"/>
      <c r="CI576" s="102"/>
      <c r="CJ576" s="102"/>
      <c r="CK576" s="102"/>
      <c r="CL576" s="102"/>
      <c r="CM576" s="102"/>
      <c r="CN576" s="102"/>
      <c r="CO576" s="102"/>
      <c r="CP576" s="102"/>
      <c r="CQ576" s="102"/>
      <c r="CR576" s="102"/>
      <c r="CS576" s="102"/>
      <c r="CT576" s="102"/>
      <c r="CU576" s="102"/>
      <c r="CV576" s="102"/>
      <c r="CW576" s="102"/>
      <c r="CX576" s="102"/>
      <c r="CY576" s="102"/>
      <c r="CZ576" s="102"/>
      <c r="DA576" s="102"/>
      <c r="DB576" s="102"/>
      <c r="DC576" s="102"/>
      <c r="DD576" s="102"/>
      <c r="DE576" s="102"/>
      <c r="DF576" s="102"/>
      <c r="DG576" s="102"/>
      <c r="DH576" s="102"/>
      <c r="DI576" s="102"/>
      <c r="DJ576" s="102"/>
      <c r="DK576" s="102"/>
      <c r="DL576" s="102"/>
      <c r="DM576" s="102"/>
      <c r="DN576" s="102"/>
      <c r="DO576" s="102"/>
      <c r="DP576" s="102"/>
      <c r="DQ576" s="102"/>
      <c r="DR576" s="102"/>
      <c r="DS576" s="102"/>
      <c r="DT576" s="102"/>
      <c r="DU576" s="102"/>
      <c r="DV576" s="102"/>
      <c r="DW576" s="102"/>
      <c r="DX576" s="102"/>
      <c r="DY576" s="102"/>
      <c r="DZ576" s="102"/>
      <c r="EA576" s="102"/>
      <c r="EB576" s="102"/>
      <c r="EC576" s="102"/>
      <c r="ED576" s="102"/>
      <c r="EE576" s="102"/>
      <c r="EF576" s="102"/>
      <c r="EG576" s="102"/>
      <c r="EH576" s="102"/>
      <c r="EI576" s="102"/>
      <c r="EJ576" s="102"/>
      <c r="EK576" s="102"/>
      <c r="EL576" s="102"/>
      <c r="EM576" s="102"/>
      <c r="EN576" s="102"/>
      <c r="EO576" s="102"/>
      <c r="EP576" s="102"/>
      <c r="EQ576" s="102"/>
      <c r="ER576" s="102"/>
      <c r="ES576" s="102"/>
      <c r="ET576" s="102"/>
      <c r="EU576" s="102"/>
      <c r="EV576" s="102"/>
      <c r="EW576" s="102"/>
      <c r="EX576" s="102"/>
      <c r="EY576" s="102"/>
      <c r="EZ576" s="102"/>
      <c r="FA576" s="102"/>
      <c r="FB576" s="102"/>
      <c r="FC576" s="102"/>
      <c r="FD576" s="102"/>
      <c r="FE576" s="102"/>
      <c r="FF576" s="102"/>
      <c r="FG576" s="102"/>
      <c r="FH576" s="102"/>
      <c r="FI576" s="102"/>
      <c r="FJ576" s="102"/>
      <c r="FK576" s="102"/>
      <c r="FL576" s="102"/>
      <c r="FM576" s="102"/>
      <c r="FN576" s="102"/>
      <c r="FO576" s="102"/>
      <c r="FP576" s="102"/>
      <c r="FQ576" s="102"/>
      <c r="FR576" s="102"/>
      <c r="FS576" s="102"/>
      <c r="FT576" s="102"/>
      <c r="FU576" s="102"/>
      <c r="FV576" s="102"/>
      <c r="FW576" s="102"/>
      <c r="FX576" s="102"/>
      <c r="FY576" s="102"/>
      <c r="FZ576" s="102"/>
      <c r="GA576" s="102"/>
      <c r="GB576" s="102"/>
      <c r="GC576" s="102"/>
      <c r="GD576" s="102"/>
      <c r="GE576" s="102"/>
      <c r="GF576" s="102"/>
      <c r="GG576" s="102"/>
      <c r="GH576" s="102"/>
      <c r="GI576" s="102"/>
      <c r="GJ576" s="102"/>
      <c r="GK576" s="102"/>
      <c r="GL576" s="102"/>
      <c r="GM576" s="102"/>
      <c r="GN576" s="102"/>
      <c r="GO576" s="102"/>
      <c r="GP576" s="102"/>
      <c r="GQ576" s="102"/>
      <c r="GR576" s="102"/>
      <c r="GS576" s="102"/>
      <c r="GT576" s="102"/>
      <c r="GU576" s="102"/>
      <c r="GV576" s="102"/>
      <c r="GW576" s="102"/>
      <c r="GX576" s="102"/>
      <c r="GY576" s="102"/>
      <c r="GZ576" s="102"/>
    </row>
    <row r="577" spans="1:208" ht="12.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c r="AG577" s="102"/>
      <c r="AH577" s="102"/>
      <c r="AI577" s="102"/>
      <c r="AJ577" s="102"/>
      <c r="AK577" s="102"/>
      <c r="AL577" s="102"/>
      <c r="AM577" s="102"/>
      <c r="AN577" s="102"/>
      <c r="AO577" s="102"/>
      <c r="AP577" s="102"/>
      <c r="AQ577" s="102"/>
      <c r="AR577" s="102"/>
      <c r="AS577" s="102"/>
      <c r="AT577" s="102"/>
      <c r="AU577" s="102"/>
      <c r="AV577" s="102"/>
      <c r="AW577" s="102"/>
      <c r="AX577" s="102"/>
      <c r="AY577" s="102"/>
      <c r="AZ577" s="102"/>
      <c r="BA577" s="102"/>
      <c r="BB577" s="102"/>
      <c r="BC577" s="102"/>
      <c r="BD577" s="102"/>
      <c r="BE577" s="102"/>
      <c r="BF577" s="102"/>
      <c r="BG577" s="102"/>
      <c r="BH577" s="102"/>
      <c r="BI577" s="102"/>
      <c r="BJ577" s="102"/>
      <c r="BK577" s="102"/>
      <c r="BL577" s="102"/>
      <c r="BM577" s="102"/>
      <c r="BN577" s="102"/>
      <c r="BO577" s="102"/>
      <c r="BP577" s="102"/>
      <c r="BQ577" s="102"/>
      <c r="BR577" s="102"/>
      <c r="BS577" s="102"/>
      <c r="BT577" s="102"/>
      <c r="BU577" s="102"/>
      <c r="BV577" s="102"/>
      <c r="BW577" s="102"/>
      <c r="BX577" s="102"/>
      <c r="BY577" s="102"/>
      <c r="BZ577" s="102"/>
      <c r="CA577" s="102"/>
      <c r="CB577" s="102"/>
      <c r="CC577" s="102"/>
      <c r="CD577" s="102"/>
      <c r="CE577" s="102"/>
      <c r="CF577" s="102"/>
      <c r="CG577" s="102"/>
      <c r="CH577" s="102"/>
      <c r="CI577" s="102"/>
      <c r="CJ577" s="102"/>
      <c r="CK577" s="102"/>
      <c r="CL577" s="102"/>
      <c r="CM577" s="102"/>
      <c r="CN577" s="102"/>
      <c r="CO577" s="102"/>
      <c r="CP577" s="102"/>
      <c r="CQ577" s="102"/>
      <c r="CR577" s="102"/>
      <c r="CS577" s="102"/>
      <c r="CT577" s="102"/>
      <c r="CU577" s="102"/>
      <c r="CV577" s="102"/>
      <c r="CW577" s="102"/>
      <c r="CX577" s="102"/>
      <c r="CY577" s="102"/>
      <c r="CZ577" s="102"/>
      <c r="DA577" s="102"/>
      <c r="DB577" s="102"/>
      <c r="DC577" s="102"/>
      <c r="DD577" s="102"/>
      <c r="DE577" s="102"/>
      <c r="DF577" s="102"/>
      <c r="DG577" s="102"/>
      <c r="DH577" s="102"/>
      <c r="DI577" s="102"/>
      <c r="DJ577" s="102"/>
      <c r="DK577" s="102"/>
      <c r="DL577" s="102"/>
      <c r="DM577" s="102"/>
      <c r="DN577" s="102"/>
      <c r="DO577" s="102"/>
      <c r="DP577" s="102"/>
      <c r="DQ577" s="102"/>
      <c r="DR577" s="102"/>
      <c r="DS577" s="102"/>
      <c r="DT577" s="102"/>
      <c r="DU577" s="102"/>
      <c r="DV577" s="102"/>
      <c r="DW577" s="102"/>
      <c r="DX577" s="102"/>
      <c r="DY577" s="102"/>
      <c r="DZ577" s="102"/>
      <c r="EA577" s="102"/>
      <c r="EB577" s="102"/>
      <c r="EC577" s="102"/>
      <c r="ED577" s="102"/>
      <c r="EE577" s="102"/>
      <c r="EF577" s="102"/>
      <c r="EG577" s="102"/>
      <c r="EH577" s="102"/>
      <c r="EI577" s="102"/>
      <c r="EJ577" s="102"/>
      <c r="EK577" s="102"/>
      <c r="EL577" s="102"/>
      <c r="EM577" s="102"/>
      <c r="EN577" s="102"/>
      <c r="EO577" s="102"/>
      <c r="EP577" s="102"/>
      <c r="EQ577" s="102"/>
      <c r="ER577" s="102"/>
      <c r="ES577" s="102"/>
      <c r="ET577" s="102"/>
      <c r="EU577" s="102"/>
      <c r="EV577" s="102"/>
      <c r="EW577" s="102"/>
      <c r="EX577" s="102"/>
      <c r="EY577" s="102"/>
      <c r="EZ577" s="102"/>
      <c r="FA577" s="102"/>
      <c r="FB577" s="102"/>
      <c r="FC577" s="102"/>
      <c r="FD577" s="102"/>
      <c r="FE577" s="102"/>
      <c r="FF577" s="102"/>
      <c r="FG577" s="102"/>
      <c r="FH577" s="102"/>
      <c r="FI577" s="102"/>
      <c r="FJ577" s="102"/>
      <c r="FK577" s="102"/>
      <c r="FL577" s="102"/>
      <c r="FM577" s="102"/>
      <c r="FN577" s="102"/>
      <c r="FO577" s="102"/>
      <c r="FP577" s="102"/>
      <c r="FQ577" s="102"/>
      <c r="FR577" s="102"/>
      <c r="FS577" s="102"/>
      <c r="FT577" s="102"/>
      <c r="FU577" s="102"/>
      <c r="FV577" s="102"/>
      <c r="FW577" s="102"/>
      <c r="FX577" s="102"/>
      <c r="FY577" s="102"/>
      <c r="FZ577" s="102"/>
      <c r="GA577" s="102"/>
      <c r="GB577" s="102"/>
      <c r="GC577" s="102"/>
      <c r="GD577" s="102"/>
      <c r="GE577" s="102"/>
      <c r="GF577" s="102"/>
      <c r="GG577" s="102"/>
      <c r="GH577" s="102"/>
      <c r="GI577" s="102"/>
      <c r="GJ577" s="102"/>
      <c r="GK577" s="102"/>
      <c r="GL577" s="102"/>
      <c r="GM577" s="102"/>
      <c r="GN577" s="102"/>
      <c r="GO577" s="102"/>
      <c r="GP577" s="102"/>
      <c r="GQ577" s="102"/>
      <c r="GR577" s="102"/>
      <c r="GS577" s="102"/>
      <c r="GT577" s="102"/>
      <c r="GU577" s="102"/>
      <c r="GV577" s="102"/>
      <c r="GW577" s="102"/>
      <c r="GX577" s="102"/>
      <c r="GY577" s="102"/>
      <c r="GZ577" s="102"/>
    </row>
    <row r="578" spans="1:208" ht="12.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c r="AG578" s="102"/>
      <c r="AH578" s="102"/>
      <c r="AI578" s="102"/>
      <c r="AJ578" s="102"/>
      <c r="AK578" s="102"/>
      <c r="AL578" s="102"/>
      <c r="AM578" s="102"/>
      <c r="AN578" s="102"/>
      <c r="AO578" s="102"/>
      <c r="AP578" s="102"/>
      <c r="AQ578" s="102"/>
      <c r="AR578" s="102"/>
      <c r="AS578" s="102"/>
      <c r="AT578" s="102"/>
      <c r="AU578" s="102"/>
      <c r="AV578" s="102"/>
      <c r="AW578" s="102"/>
      <c r="AX578" s="102"/>
      <c r="AY578" s="102"/>
      <c r="AZ578" s="102"/>
      <c r="BA578" s="102"/>
      <c r="BB578" s="102"/>
      <c r="BC578" s="102"/>
      <c r="BD578" s="102"/>
      <c r="BE578" s="102"/>
      <c r="BF578" s="102"/>
      <c r="BG578" s="102"/>
      <c r="BH578" s="102"/>
      <c r="BI578" s="102"/>
      <c r="BJ578" s="102"/>
      <c r="BK578" s="102"/>
      <c r="BL578" s="102"/>
      <c r="BM578" s="102"/>
      <c r="BN578" s="102"/>
      <c r="BO578" s="102"/>
      <c r="BP578" s="102"/>
      <c r="BQ578" s="102"/>
      <c r="BR578" s="102"/>
      <c r="BS578" s="102"/>
      <c r="BT578" s="102"/>
      <c r="BU578" s="102"/>
      <c r="BV578" s="102"/>
      <c r="BW578" s="102"/>
      <c r="BX578" s="102"/>
      <c r="BY578" s="102"/>
      <c r="BZ578" s="102"/>
      <c r="CA578" s="102"/>
      <c r="CB578" s="102"/>
      <c r="CC578" s="102"/>
      <c r="CD578" s="102"/>
      <c r="CE578" s="102"/>
      <c r="CF578" s="102"/>
      <c r="CG578" s="102"/>
      <c r="CH578" s="102"/>
      <c r="CI578" s="102"/>
      <c r="CJ578" s="102"/>
      <c r="CK578" s="102"/>
      <c r="CL578" s="102"/>
      <c r="CM578" s="102"/>
      <c r="CN578" s="102"/>
      <c r="CO578" s="102"/>
      <c r="CP578" s="102"/>
      <c r="CQ578" s="102"/>
      <c r="CR578" s="102"/>
      <c r="CS578" s="102"/>
      <c r="CT578" s="102"/>
      <c r="CU578" s="102"/>
      <c r="CV578" s="102"/>
      <c r="CW578" s="102"/>
      <c r="CX578" s="102"/>
      <c r="CY578" s="102"/>
      <c r="CZ578" s="102"/>
      <c r="DA578" s="102"/>
      <c r="DB578" s="102"/>
      <c r="DC578" s="102"/>
      <c r="DD578" s="102"/>
      <c r="DE578" s="102"/>
      <c r="DF578" s="102"/>
      <c r="DG578" s="102"/>
      <c r="DH578" s="102"/>
      <c r="DI578" s="102"/>
      <c r="DJ578" s="102"/>
      <c r="DK578" s="102"/>
      <c r="DL578" s="102"/>
      <c r="DM578" s="102"/>
      <c r="DN578" s="102"/>
      <c r="DO578" s="102"/>
      <c r="DP578" s="102"/>
      <c r="DQ578" s="102"/>
      <c r="DR578" s="102"/>
      <c r="DS578" s="102"/>
      <c r="DT578" s="102"/>
      <c r="DU578" s="102"/>
      <c r="DV578" s="102"/>
      <c r="DW578" s="102"/>
      <c r="DX578" s="102"/>
      <c r="DY578" s="102"/>
      <c r="DZ578" s="102"/>
      <c r="EA578" s="102"/>
      <c r="EB578" s="102"/>
      <c r="EC578" s="102"/>
      <c r="ED578" s="102"/>
      <c r="EE578" s="102"/>
      <c r="EF578" s="102"/>
      <c r="EG578" s="102"/>
      <c r="EH578" s="102"/>
      <c r="EI578" s="102"/>
      <c r="EJ578" s="102"/>
      <c r="EK578" s="102"/>
      <c r="EL578" s="102"/>
      <c r="EM578" s="102"/>
      <c r="EN578" s="102"/>
      <c r="EO578" s="102"/>
      <c r="EP578" s="102"/>
      <c r="EQ578" s="102"/>
      <c r="ER578" s="102"/>
      <c r="ES578" s="102"/>
      <c r="ET578" s="102"/>
      <c r="EU578" s="102"/>
      <c r="EV578" s="102"/>
      <c r="EW578" s="102"/>
      <c r="EX578" s="102"/>
      <c r="EY578" s="102"/>
      <c r="EZ578" s="102"/>
      <c r="FA578" s="102"/>
      <c r="FB578" s="102"/>
      <c r="FC578" s="102"/>
      <c r="FD578" s="102"/>
      <c r="FE578" s="102"/>
      <c r="FF578" s="102"/>
      <c r="FG578" s="102"/>
      <c r="FH578" s="102"/>
      <c r="FI578" s="102"/>
      <c r="FJ578" s="102"/>
      <c r="FK578" s="102"/>
      <c r="FL578" s="102"/>
      <c r="FM578" s="102"/>
      <c r="FN578" s="102"/>
      <c r="FO578" s="102"/>
      <c r="FP578" s="102"/>
      <c r="FQ578" s="102"/>
      <c r="FR578" s="102"/>
      <c r="FS578" s="102"/>
      <c r="FT578" s="102"/>
      <c r="FU578" s="102"/>
      <c r="FV578" s="102"/>
      <c r="FW578" s="102"/>
      <c r="FX578" s="102"/>
      <c r="FY578" s="102"/>
      <c r="FZ578" s="102"/>
      <c r="GA578" s="102"/>
      <c r="GB578" s="102"/>
      <c r="GC578" s="102"/>
      <c r="GD578" s="102"/>
      <c r="GE578" s="102"/>
      <c r="GF578" s="102"/>
      <c r="GG578" s="102"/>
      <c r="GH578" s="102"/>
      <c r="GI578" s="102"/>
      <c r="GJ578" s="102"/>
      <c r="GK578" s="102"/>
      <c r="GL578" s="102"/>
      <c r="GM578" s="102"/>
      <c r="GN578" s="102"/>
      <c r="GO578" s="102"/>
      <c r="GP578" s="102"/>
      <c r="GQ578" s="102"/>
      <c r="GR578" s="102"/>
      <c r="GS578" s="102"/>
      <c r="GT578" s="102"/>
      <c r="GU578" s="102"/>
      <c r="GV578" s="102"/>
      <c r="GW578" s="102"/>
      <c r="GX578" s="102"/>
      <c r="GY578" s="102"/>
      <c r="GZ578" s="102"/>
    </row>
    <row r="579" spans="1:208" ht="12.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102"/>
      <c r="BC579" s="102"/>
      <c r="BD579" s="102"/>
      <c r="BE579" s="102"/>
      <c r="BF579" s="102"/>
      <c r="BG579" s="102"/>
      <c r="BH579" s="102"/>
      <c r="BI579" s="102"/>
      <c r="BJ579" s="102"/>
      <c r="BK579" s="102"/>
      <c r="BL579" s="102"/>
      <c r="BM579" s="102"/>
      <c r="BN579" s="102"/>
      <c r="BO579" s="102"/>
      <c r="BP579" s="102"/>
      <c r="BQ579" s="102"/>
      <c r="BR579" s="102"/>
      <c r="BS579" s="102"/>
      <c r="BT579" s="102"/>
      <c r="BU579" s="102"/>
      <c r="BV579" s="102"/>
      <c r="BW579" s="102"/>
      <c r="BX579" s="102"/>
      <c r="BY579" s="102"/>
      <c r="BZ579" s="102"/>
      <c r="CA579" s="102"/>
      <c r="CB579" s="102"/>
      <c r="CC579" s="102"/>
      <c r="CD579" s="102"/>
      <c r="CE579" s="102"/>
      <c r="CF579" s="102"/>
      <c r="CG579" s="102"/>
      <c r="CH579" s="102"/>
      <c r="CI579" s="102"/>
      <c r="CJ579" s="102"/>
      <c r="CK579" s="102"/>
      <c r="CL579" s="102"/>
      <c r="CM579" s="102"/>
      <c r="CN579" s="102"/>
      <c r="CO579" s="102"/>
      <c r="CP579" s="102"/>
      <c r="CQ579" s="102"/>
      <c r="CR579" s="102"/>
      <c r="CS579" s="102"/>
      <c r="CT579" s="102"/>
      <c r="CU579" s="102"/>
      <c r="CV579" s="102"/>
      <c r="CW579" s="102"/>
      <c r="CX579" s="102"/>
      <c r="CY579" s="102"/>
      <c r="CZ579" s="102"/>
      <c r="DA579" s="102"/>
      <c r="DB579" s="102"/>
      <c r="DC579" s="102"/>
      <c r="DD579" s="102"/>
      <c r="DE579" s="102"/>
      <c r="DF579" s="102"/>
      <c r="DG579" s="102"/>
      <c r="DH579" s="102"/>
      <c r="DI579" s="102"/>
      <c r="DJ579" s="102"/>
      <c r="DK579" s="102"/>
      <c r="DL579" s="102"/>
      <c r="DM579" s="102"/>
      <c r="DN579" s="102"/>
      <c r="DO579" s="102"/>
      <c r="DP579" s="102"/>
      <c r="DQ579" s="102"/>
      <c r="DR579" s="102"/>
      <c r="DS579" s="102"/>
      <c r="DT579" s="102"/>
      <c r="DU579" s="102"/>
      <c r="DV579" s="102"/>
      <c r="DW579" s="102"/>
      <c r="DX579" s="102"/>
      <c r="DY579" s="102"/>
      <c r="DZ579" s="102"/>
      <c r="EA579" s="102"/>
      <c r="EB579" s="102"/>
      <c r="EC579" s="102"/>
      <c r="ED579" s="102"/>
      <c r="EE579" s="102"/>
      <c r="EF579" s="102"/>
      <c r="EG579" s="102"/>
      <c r="EH579" s="102"/>
      <c r="EI579" s="102"/>
      <c r="EJ579" s="102"/>
      <c r="EK579" s="102"/>
      <c r="EL579" s="102"/>
      <c r="EM579" s="102"/>
      <c r="EN579" s="102"/>
      <c r="EO579" s="102"/>
      <c r="EP579" s="102"/>
      <c r="EQ579" s="102"/>
      <c r="ER579" s="102"/>
      <c r="ES579" s="102"/>
      <c r="ET579" s="102"/>
      <c r="EU579" s="102"/>
      <c r="EV579" s="102"/>
      <c r="EW579" s="102"/>
      <c r="EX579" s="102"/>
      <c r="EY579" s="102"/>
      <c r="EZ579" s="102"/>
      <c r="FA579" s="102"/>
      <c r="FB579" s="102"/>
      <c r="FC579" s="102"/>
      <c r="FD579" s="102"/>
      <c r="FE579" s="102"/>
      <c r="FF579" s="102"/>
      <c r="FG579" s="102"/>
      <c r="FH579" s="102"/>
      <c r="FI579" s="102"/>
      <c r="FJ579" s="102"/>
      <c r="FK579" s="102"/>
      <c r="FL579" s="102"/>
      <c r="FM579" s="102"/>
      <c r="FN579" s="102"/>
      <c r="FO579" s="102"/>
      <c r="FP579" s="102"/>
      <c r="FQ579" s="102"/>
      <c r="FR579" s="102"/>
      <c r="FS579" s="102"/>
      <c r="FT579" s="102"/>
      <c r="FU579" s="102"/>
      <c r="FV579" s="102"/>
      <c r="FW579" s="102"/>
      <c r="FX579" s="102"/>
      <c r="FY579" s="102"/>
      <c r="FZ579" s="102"/>
      <c r="GA579" s="102"/>
      <c r="GB579" s="102"/>
      <c r="GC579" s="102"/>
      <c r="GD579" s="102"/>
      <c r="GE579" s="102"/>
      <c r="GF579" s="102"/>
      <c r="GG579" s="102"/>
      <c r="GH579" s="102"/>
      <c r="GI579" s="102"/>
      <c r="GJ579" s="102"/>
      <c r="GK579" s="102"/>
      <c r="GL579" s="102"/>
      <c r="GM579" s="102"/>
      <c r="GN579" s="102"/>
      <c r="GO579" s="102"/>
      <c r="GP579" s="102"/>
      <c r="GQ579" s="102"/>
      <c r="GR579" s="102"/>
      <c r="GS579" s="102"/>
      <c r="GT579" s="102"/>
      <c r="GU579" s="102"/>
      <c r="GV579" s="102"/>
      <c r="GW579" s="102"/>
      <c r="GX579" s="102"/>
      <c r="GY579" s="102"/>
      <c r="GZ579" s="102"/>
    </row>
    <row r="580" spans="1:208" ht="12.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c r="AG580" s="102"/>
      <c r="AH580" s="102"/>
      <c r="AI580" s="102"/>
      <c r="AJ580" s="102"/>
      <c r="AK580" s="102"/>
      <c r="AL580" s="102"/>
      <c r="AM580" s="102"/>
      <c r="AN580" s="102"/>
      <c r="AO580" s="102"/>
      <c r="AP580" s="102"/>
      <c r="AQ580" s="102"/>
      <c r="AR580" s="102"/>
      <c r="AS580" s="102"/>
      <c r="AT580" s="102"/>
      <c r="AU580" s="102"/>
      <c r="AV580" s="102"/>
      <c r="AW580" s="102"/>
      <c r="AX580" s="102"/>
      <c r="AY580" s="102"/>
      <c r="AZ580" s="102"/>
      <c r="BA580" s="102"/>
      <c r="BB580" s="102"/>
      <c r="BC580" s="102"/>
      <c r="BD580" s="102"/>
      <c r="BE580" s="102"/>
      <c r="BF580" s="102"/>
      <c r="BG580" s="102"/>
      <c r="BH580" s="102"/>
      <c r="BI580" s="102"/>
      <c r="BJ580" s="102"/>
      <c r="BK580" s="102"/>
      <c r="BL580" s="102"/>
      <c r="BM580" s="102"/>
      <c r="BN580" s="102"/>
      <c r="BO580" s="102"/>
      <c r="BP580" s="102"/>
      <c r="BQ580" s="102"/>
      <c r="BR580" s="102"/>
      <c r="BS580" s="102"/>
      <c r="BT580" s="102"/>
      <c r="BU580" s="102"/>
      <c r="BV580" s="102"/>
      <c r="BW580" s="102"/>
      <c r="BX580" s="102"/>
      <c r="BY580" s="102"/>
      <c r="BZ580" s="102"/>
      <c r="CA580" s="102"/>
      <c r="CB580" s="102"/>
      <c r="CC580" s="102"/>
      <c r="CD580" s="102"/>
      <c r="CE580" s="102"/>
      <c r="CF580" s="102"/>
      <c r="CG580" s="102"/>
      <c r="CH580" s="102"/>
      <c r="CI580" s="102"/>
      <c r="CJ580" s="102"/>
      <c r="CK580" s="102"/>
      <c r="CL580" s="102"/>
      <c r="CM580" s="102"/>
      <c r="CN580" s="102"/>
      <c r="CO580" s="102"/>
      <c r="CP580" s="102"/>
      <c r="CQ580" s="102"/>
      <c r="CR580" s="102"/>
      <c r="CS580" s="102"/>
      <c r="CT580" s="102"/>
      <c r="CU580" s="102"/>
      <c r="CV580" s="102"/>
      <c r="CW580" s="102"/>
      <c r="CX580" s="102"/>
      <c r="CY580" s="102"/>
      <c r="CZ580" s="102"/>
      <c r="DA580" s="102"/>
      <c r="DB580" s="102"/>
      <c r="DC580" s="102"/>
      <c r="DD580" s="102"/>
      <c r="DE580" s="102"/>
      <c r="DF580" s="102"/>
      <c r="DG580" s="102"/>
      <c r="DH580" s="102"/>
      <c r="DI580" s="102"/>
      <c r="DJ580" s="102"/>
      <c r="DK580" s="102"/>
      <c r="DL580" s="102"/>
      <c r="DM580" s="102"/>
      <c r="DN580" s="102"/>
      <c r="DO580" s="102"/>
      <c r="DP580" s="102"/>
      <c r="DQ580" s="102"/>
      <c r="DR580" s="102"/>
      <c r="DS580" s="102"/>
      <c r="DT580" s="102"/>
      <c r="DU580" s="102"/>
      <c r="DV580" s="102"/>
      <c r="DW580" s="102"/>
      <c r="DX580" s="102"/>
      <c r="DY580" s="102"/>
      <c r="DZ580" s="102"/>
      <c r="EA580" s="102"/>
      <c r="EB580" s="102"/>
      <c r="EC580" s="102"/>
      <c r="ED580" s="102"/>
      <c r="EE580" s="102"/>
      <c r="EF580" s="102"/>
      <c r="EG580" s="102"/>
      <c r="EH580" s="102"/>
      <c r="EI580" s="102"/>
      <c r="EJ580" s="102"/>
      <c r="EK580" s="102"/>
      <c r="EL580" s="102"/>
      <c r="EM580" s="102"/>
      <c r="EN580" s="102"/>
      <c r="EO580" s="102"/>
      <c r="EP580" s="102"/>
      <c r="EQ580" s="102"/>
      <c r="ER580" s="102"/>
      <c r="ES580" s="102"/>
      <c r="ET580" s="102"/>
      <c r="EU580" s="102"/>
      <c r="EV580" s="102"/>
      <c r="EW580" s="102"/>
      <c r="EX580" s="102"/>
      <c r="EY580" s="102"/>
      <c r="EZ580" s="102"/>
      <c r="FA580" s="102"/>
      <c r="FB580" s="102"/>
      <c r="FC580" s="102"/>
      <c r="FD580" s="102"/>
      <c r="FE580" s="102"/>
      <c r="FF580" s="102"/>
      <c r="FG580" s="102"/>
      <c r="FH580" s="102"/>
      <c r="FI580" s="102"/>
      <c r="FJ580" s="102"/>
      <c r="FK580" s="102"/>
      <c r="FL580" s="102"/>
      <c r="FM580" s="102"/>
      <c r="FN580" s="102"/>
      <c r="FO580" s="102"/>
      <c r="FP580" s="102"/>
      <c r="FQ580" s="102"/>
      <c r="FR580" s="102"/>
      <c r="FS580" s="102"/>
      <c r="FT580" s="102"/>
      <c r="FU580" s="102"/>
      <c r="FV580" s="102"/>
      <c r="FW580" s="102"/>
      <c r="FX580" s="102"/>
      <c r="FY580" s="102"/>
      <c r="FZ580" s="102"/>
      <c r="GA580" s="102"/>
      <c r="GB580" s="102"/>
      <c r="GC580" s="102"/>
      <c r="GD580" s="102"/>
      <c r="GE580" s="102"/>
      <c r="GF580" s="102"/>
      <c r="GG580" s="102"/>
      <c r="GH580" s="102"/>
      <c r="GI580" s="102"/>
      <c r="GJ580" s="102"/>
      <c r="GK580" s="102"/>
      <c r="GL580" s="102"/>
      <c r="GM580" s="102"/>
      <c r="GN580" s="102"/>
      <c r="GO580" s="102"/>
      <c r="GP580" s="102"/>
      <c r="GQ580" s="102"/>
      <c r="GR580" s="102"/>
      <c r="GS580" s="102"/>
      <c r="GT580" s="102"/>
      <c r="GU580" s="102"/>
      <c r="GV580" s="102"/>
      <c r="GW580" s="102"/>
      <c r="GX580" s="102"/>
      <c r="GY580" s="102"/>
      <c r="GZ580" s="102"/>
    </row>
    <row r="581" spans="1:208" ht="12.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c r="AP581" s="102"/>
      <c r="AQ581" s="102"/>
      <c r="AR581" s="102"/>
      <c r="AS581" s="102"/>
      <c r="AT581" s="102"/>
      <c r="AU581" s="102"/>
      <c r="AV581" s="102"/>
      <c r="AW581" s="102"/>
      <c r="AX581" s="102"/>
      <c r="AY581" s="102"/>
      <c r="AZ581" s="102"/>
      <c r="BA581" s="102"/>
      <c r="BB581" s="102"/>
      <c r="BC581" s="102"/>
      <c r="BD581" s="102"/>
      <c r="BE581" s="102"/>
      <c r="BF581" s="102"/>
      <c r="BG581" s="102"/>
      <c r="BH581" s="102"/>
      <c r="BI581" s="102"/>
      <c r="BJ581" s="102"/>
      <c r="BK581" s="102"/>
      <c r="BL581" s="102"/>
      <c r="BM581" s="102"/>
      <c r="BN581" s="102"/>
      <c r="BO581" s="102"/>
      <c r="BP581" s="102"/>
      <c r="BQ581" s="102"/>
      <c r="BR581" s="102"/>
      <c r="BS581" s="102"/>
      <c r="BT581" s="102"/>
      <c r="BU581" s="102"/>
      <c r="BV581" s="102"/>
      <c r="BW581" s="102"/>
      <c r="BX581" s="102"/>
      <c r="BY581" s="102"/>
      <c r="BZ581" s="102"/>
      <c r="CA581" s="102"/>
      <c r="CB581" s="102"/>
      <c r="CC581" s="102"/>
      <c r="CD581" s="102"/>
      <c r="CE581" s="102"/>
      <c r="CF581" s="102"/>
      <c r="CG581" s="102"/>
      <c r="CH581" s="102"/>
      <c r="CI581" s="102"/>
      <c r="CJ581" s="102"/>
      <c r="CK581" s="102"/>
      <c r="CL581" s="102"/>
      <c r="CM581" s="102"/>
      <c r="CN581" s="102"/>
      <c r="CO581" s="102"/>
      <c r="CP581" s="102"/>
      <c r="CQ581" s="102"/>
      <c r="CR581" s="102"/>
      <c r="CS581" s="102"/>
      <c r="CT581" s="102"/>
      <c r="CU581" s="102"/>
      <c r="CV581" s="102"/>
      <c r="CW581" s="102"/>
      <c r="CX581" s="102"/>
      <c r="CY581" s="102"/>
      <c r="CZ581" s="102"/>
      <c r="DA581" s="102"/>
      <c r="DB581" s="102"/>
      <c r="DC581" s="102"/>
      <c r="DD581" s="102"/>
      <c r="DE581" s="102"/>
      <c r="DF581" s="102"/>
      <c r="DG581" s="102"/>
      <c r="DH581" s="102"/>
      <c r="DI581" s="102"/>
      <c r="DJ581" s="102"/>
      <c r="DK581" s="102"/>
      <c r="DL581" s="102"/>
      <c r="DM581" s="102"/>
      <c r="DN581" s="102"/>
      <c r="DO581" s="102"/>
      <c r="DP581" s="102"/>
      <c r="DQ581" s="102"/>
      <c r="DR581" s="102"/>
      <c r="DS581" s="102"/>
      <c r="DT581" s="102"/>
      <c r="DU581" s="102"/>
      <c r="DV581" s="102"/>
      <c r="DW581" s="102"/>
      <c r="DX581" s="102"/>
      <c r="DY581" s="102"/>
      <c r="DZ581" s="102"/>
      <c r="EA581" s="102"/>
      <c r="EB581" s="102"/>
      <c r="EC581" s="102"/>
      <c r="ED581" s="102"/>
      <c r="EE581" s="102"/>
      <c r="EF581" s="102"/>
      <c r="EG581" s="102"/>
      <c r="EH581" s="102"/>
      <c r="EI581" s="102"/>
      <c r="EJ581" s="102"/>
      <c r="EK581" s="102"/>
      <c r="EL581" s="102"/>
      <c r="EM581" s="102"/>
      <c r="EN581" s="102"/>
      <c r="EO581" s="102"/>
      <c r="EP581" s="102"/>
      <c r="EQ581" s="102"/>
      <c r="ER581" s="102"/>
      <c r="ES581" s="102"/>
      <c r="ET581" s="102"/>
      <c r="EU581" s="102"/>
      <c r="EV581" s="102"/>
      <c r="EW581" s="102"/>
      <c r="EX581" s="102"/>
      <c r="EY581" s="102"/>
      <c r="EZ581" s="102"/>
      <c r="FA581" s="102"/>
      <c r="FB581" s="102"/>
      <c r="FC581" s="102"/>
      <c r="FD581" s="102"/>
      <c r="FE581" s="102"/>
      <c r="FF581" s="102"/>
      <c r="FG581" s="102"/>
      <c r="FH581" s="102"/>
      <c r="FI581" s="102"/>
      <c r="FJ581" s="102"/>
      <c r="FK581" s="102"/>
      <c r="FL581" s="102"/>
      <c r="FM581" s="102"/>
      <c r="FN581" s="102"/>
      <c r="FO581" s="102"/>
      <c r="FP581" s="102"/>
      <c r="FQ581" s="102"/>
      <c r="FR581" s="102"/>
      <c r="FS581" s="102"/>
      <c r="FT581" s="102"/>
      <c r="FU581" s="102"/>
      <c r="FV581" s="102"/>
      <c r="FW581" s="102"/>
      <c r="FX581" s="102"/>
      <c r="FY581" s="102"/>
      <c r="FZ581" s="102"/>
      <c r="GA581" s="102"/>
      <c r="GB581" s="102"/>
      <c r="GC581" s="102"/>
      <c r="GD581" s="102"/>
      <c r="GE581" s="102"/>
      <c r="GF581" s="102"/>
      <c r="GG581" s="102"/>
      <c r="GH581" s="102"/>
      <c r="GI581" s="102"/>
      <c r="GJ581" s="102"/>
      <c r="GK581" s="102"/>
      <c r="GL581" s="102"/>
      <c r="GM581" s="102"/>
      <c r="GN581" s="102"/>
      <c r="GO581" s="102"/>
      <c r="GP581" s="102"/>
      <c r="GQ581" s="102"/>
      <c r="GR581" s="102"/>
      <c r="GS581" s="102"/>
      <c r="GT581" s="102"/>
      <c r="GU581" s="102"/>
      <c r="GV581" s="102"/>
      <c r="GW581" s="102"/>
      <c r="GX581" s="102"/>
      <c r="GY581" s="102"/>
      <c r="GZ581" s="102"/>
    </row>
    <row r="582" spans="1:208" ht="12.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c r="AP582" s="102"/>
      <c r="AQ582" s="102"/>
      <c r="AR582" s="102"/>
      <c r="AS582" s="102"/>
      <c r="AT582" s="102"/>
      <c r="AU582" s="102"/>
      <c r="AV582" s="102"/>
      <c r="AW582" s="102"/>
      <c r="AX582" s="102"/>
      <c r="AY582" s="102"/>
      <c r="AZ582" s="102"/>
      <c r="BA582" s="102"/>
      <c r="BB582" s="102"/>
      <c r="BC582" s="102"/>
      <c r="BD582" s="102"/>
      <c r="BE582" s="102"/>
      <c r="BF582" s="102"/>
      <c r="BG582" s="102"/>
      <c r="BH582" s="102"/>
      <c r="BI582" s="102"/>
      <c r="BJ582" s="102"/>
      <c r="BK582" s="102"/>
      <c r="BL582" s="102"/>
      <c r="BM582" s="102"/>
      <c r="BN582" s="102"/>
      <c r="BO582" s="102"/>
      <c r="BP582" s="102"/>
      <c r="BQ582" s="102"/>
      <c r="BR582" s="102"/>
      <c r="BS582" s="102"/>
      <c r="BT582" s="102"/>
      <c r="BU582" s="102"/>
      <c r="BV582" s="102"/>
      <c r="BW582" s="102"/>
      <c r="BX582" s="102"/>
      <c r="BY582" s="102"/>
      <c r="BZ582" s="102"/>
      <c r="CA582" s="102"/>
      <c r="CB582" s="102"/>
      <c r="CC582" s="102"/>
      <c r="CD582" s="102"/>
      <c r="CE582" s="102"/>
      <c r="CF582" s="102"/>
      <c r="CG582" s="102"/>
      <c r="CH582" s="102"/>
      <c r="CI582" s="102"/>
      <c r="CJ582" s="102"/>
      <c r="CK582" s="102"/>
      <c r="CL582" s="102"/>
      <c r="CM582" s="102"/>
      <c r="CN582" s="102"/>
      <c r="CO582" s="102"/>
      <c r="CP582" s="102"/>
      <c r="CQ582" s="102"/>
      <c r="CR582" s="102"/>
      <c r="CS582" s="102"/>
      <c r="CT582" s="102"/>
      <c r="CU582" s="102"/>
      <c r="CV582" s="102"/>
      <c r="CW582" s="102"/>
      <c r="CX582" s="102"/>
      <c r="CY582" s="102"/>
      <c r="CZ582" s="102"/>
      <c r="DA582" s="102"/>
      <c r="DB582" s="102"/>
      <c r="DC582" s="102"/>
      <c r="DD582" s="102"/>
      <c r="DE582" s="102"/>
      <c r="DF582" s="102"/>
      <c r="DG582" s="102"/>
      <c r="DH582" s="102"/>
      <c r="DI582" s="102"/>
      <c r="DJ582" s="102"/>
      <c r="DK582" s="102"/>
      <c r="DL582" s="102"/>
      <c r="DM582" s="102"/>
      <c r="DN582" s="102"/>
      <c r="DO582" s="102"/>
      <c r="DP582" s="102"/>
      <c r="DQ582" s="102"/>
      <c r="DR582" s="102"/>
      <c r="DS582" s="102"/>
      <c r="DT582" s="102"/>
      <c r="DU582" s="102"/>
      <c r="DV582" s="102"/>
      <c r="DW582" s="102"/>
      <c r="DX582" s="102"/>
      <c r="DY582" s="102"/>
      <c r="DZ582" s="102"/>
      <c r="EA582" s="102"/>
      <c r="EB582" s="102"/>
      <c r="EC582" s="102"/>
      <c r="ED582" s="102"/>
      <c r="EE582" s="102"/>
      <c r="EF582" s="102"/>
      <c r="EG582" s="102"/>
      <c r="EH582" s="102"/>
      <c r="EI582" s="102"/>
      <c r="EJ582" s="102"/>
      <c r="EK582" s="102"/>
      <c r="EL582" s="102"/>
      <c r="EM582" s="102"/>
      <c r="EN582" s="102"/>
      <c r="EO582" s="102"/>
      <c r="EP582" s="102"/>
      <c r="EQ582" s="102"/>
      <c r="ER582" s="102"/>
      <c r="ES582" s="102"/>
      <c r="ET582" s="102"/>
      <c r="EU582" s="102"/>
      <c r="EV582" s="102"/>
      <c r="EW582" s="102"/>
      <c r="EX582" s="102"/>
      <c r="EY582" s="102"/>
      <c r="EZ582" s="102"/>
      <c r="FA582" s="102"/>
      <c r="FB582" s="102"/>
      <c r="FC582" s="102"/>
      <c r="FD582" s="102"/>
      <c r="FE582" s="102"/>
      <c r="FF582" s="102"/>
      <c r="FG582" s="102"/>
      <c r="FH582" s="102"/>
      <c r="FI582" s="102"/>
      <c r="FJ582" s="102"/>
      <c r="FK582" s="102"/>
      <c r="FL582" s="102"/>
      <c r="FM582" s="102"/>
      <c r="FN582" s="102"/>
      <c r="FO582" s="102"/>
      <c r="FP582" s="102"/>
      <c r="FQ582" s="102"/>
      <c r="FR582" s="102"/>
      <c r="FS582" s="102"/>
      <c r="FT582" s="102"/>
      <c r="FU582" s="102"/>
      <c r="FV582" s="102"/>
      <c r="FW582" s="102"/>
      <c r="FX582" s="102"/>
      <c r="FY582" s="102"/>
      <c r="FZ582" s="102"/>
      <c r="GA582" s="102"/>
      <c r="GB582" s="102"/>
      <c r="GC582" s="102"/>
      <c r="GD582" s="102"/>
      <c r="GE582" s="102"/>
      <c r="GF582" s="102"/>
      <c r="GG582" s="102"/>
      <c r="GH582" s="102"/>
      <c r="GI582" s="102"/>
      <c r="GJ582" s="102"/>
      <c r="GK582" s="102"/>
      <c r="GL582" s="102"/>
      <c r="GM582" s="102"/>
      <c r="GN582" s="102"/>
      <c r="GO582" s="102"/>
      <c r="GP582" s="102"/>
      <c r="GQ582" s="102"/>
      <c r="GR582" s="102"/>
      <c r="GS582" s="102"/>
      <c r="GT582" s="102"/>
      <c r="GU582" s="102"/>
      <c r="GV582" s="102"/>
      <c r="GW582" s="102"/>
      <c r="GX582" s="102"/>
      <c r="GY582" s="102"/>
      <c r="GZ582" s="102"/>
    </row>
    <row r="583" spans="1:208" ht="12.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c r="AG583" s="102"/>
      <c r="AH583" s="102"/>
      <c r="AI583" s="102"/>
      <c r="AJ583" s="102"/>
      <c r="AK583" s="102"/>
      <c r="AL583" s="102"/>
      <c r="AM583" s="102"/>
      <c r="AN583" s="102"/>
      <c r="AO583" s="102"/>
      <c r="AP583" s="102"/>
      <c r="AQ583" s="102"/>
      <c r="AR583" s="102"/>
      <c r="AS583" s="102"/>
      <c r="AT583" s="102"/>
      <c r="AU583" s="102"/>
      <c r="AV583" s="102"/>
      <c r="AW583" s="102"/>
      <c r="AX583" s="102"/>
      <c r="AY583" s="102"/>
      <c r="AZ583" s="102"/>
      <c r="BA583" s="102"/>
      <c r="BB583" s="102"/>
      <c r="BC583" s="102"/>
      <c r="BD583" s="102"/>
      <c r="BE583" s="102"/>
      <c r="BF583" s="102"/>
      <c r="BG583" s="102"/>
      <c r="BH583" s="102"/>
      <c r="BI583" s="102"/>
      <c r="BJ583" s="102"/>
      <c r="BK583" s="102"/>
      <c r="BL583" s="102"/>
      <c r="BM583" s="102"/>
      <c r="BN583" s="102"/>
      <c r="BO583" s="102"/>
      <c r="BP583" s="102"/>
      <c r="BQ583" s="102"/>
      <c r="BR583" s="102"/>
      <c r="BS583" s="102"/>
      <c r="BT583" s="102"/>
      <c r="BU583" s="102"/>
      <c r="BV583" s="102"/>
      <c r="BW583" s="102"/>
      <c r="BX583" s="102"/>
      <c r="BY583" s="102"/>
      <c r="BZ583" s="102"/>
      <c r="CA583" s="102"/>
      <c r="CB583" s="102"/>
      <c r="CC583" s="102"/>
      <c r="CD583" s="102"/>
      <c r="CE583" s="102"/>
      <c r="CF583" s="102"/>
      <c r="CG583" s="102"/>
      <c r="CH583" s="102"/>
      <c r="CI583" s="102"/>
      <c r="CJ583" s="102"/>
      <c r="CK583" s="102"/>
      <c r="CL583" s="102"/>
      <c r="CM583" s="102"/>
      <c r="CN583" s="102"/>
      <c r="CO583" s="102"/>
      <c r="CP583" s="102"/>
      <c r="CQ583" s="102"/>
      <c r="CR583" s="102"/>
      <c r="CS583" s="102"/>
      <c r="CT583" s="102"/>
      <c r="CU583" s="102"/>
      <c r="CV583" s="102"/>
      <c r="CW583" s="102"/>
      <c r="CX583" s="102"/>
      <c r="CY583" s="102"/>
      <c r="CZ583" s="102"/>
      <c r="DA583" s="102"/>
      <c r="DB583" s="102"/>
      <c r="DC583" s="102"/>
      <c r="DD583" s="102"/>
      <c r="DE583" s="102"/>
      <c r="DF583" s="102"/>
      <c r="DG583" s="102"/>
      <c r="DH583" s="102"/>
      <c r="DI583" s="102"/>
      <c r="DJ583" s="102"/>
      <c r="DK583" s="102"/>
      <c r="DL583" s="102"/>
      <c r="DM583" s="102"/>
      <c r="DN583" s="102"/>
      <c r="DO583" s="102"/>
      <c r="DP583" s="102"/>
      <c r="DQ583" s="102"/>
      <c r="DR583" s="102"/>
      <c r="DS583" s="102"/>
      <c r="DT583" s="102"/>
      <c r="DU583" s="102"/>
      <c r="DV583" s="102"/>
      <c r="DW583" s="102"/>
      <c r="DX583" s="102"/>
      <c r="DY583" s="102"/>
      <c r="DZ583" s="102"/>
      <c r="EA583" s="102"/>
      <c r="EB583" s="102"/>
      <c r="EC583" s="102"/>
      <c r="ED583" s="102"/>
      <c r="EE583" s="102"/>
      <c r="EF583" s="102"/>
      <c r="EG583" s="102"/>
      <c r="EH583" s="102"/>
      <c r="EI583" s="102"/>
      <c r="EJ583" s="102"/>
      <c r="EK583" s="102"/>
      <c r="EL583" s="102"/>
      <c r="EM583" s="102"/>
      <c r="EN583" s="102"/>
      <c r="EO583" s="102"/>
      <c r="EP583" s="102"/>
      <c r="EQ583" s="102"/>
      <c r="ER583" s="102"/>
      <c r="ES583" s="102"/>
      <c r="ET583" s="102"/>
      <c r="EU583" s="102"/>
      <c r="EV583" s="102"/>
      <c r="EW583" s="102"/>
      <c r="EX583" s="102"/>
      <c r="EY583" s="102"/>
      <c r="EZ583" s="102"/>
      <c r="FA583" s="102"/>
      <c r="FB583" s="102"/>
      <c r="FC583" s="102"/>
      <c r="FD583" s="102"/>
      <c r="FE583" s="102"/>
      <c r="FF583" s="102"/>
      <c r="FG583" s="102"/>
      <c r="FH583" s="102"/>
      <c r="FI583" s="102"/>
      <c r="FJ583" s="102"/>
      <c r="FK583" s="102"/>
      <c r="FL583" s="102"/>
      <c r="FM583" s="102"/>
      <c r="FN583" s="102"/>
      <c r="FO583" s="102"/>
      <c r="FP583" s="102"/>
      <c r="FQ583" s="102"/>
      <c r="FR583" s="102"/>
      <c r="FS583" s="102"/>
      <c r="FT583" s="102"/>
      <c r="FU583" s="102"/>
      <c r="FV583" s="102"/>
      <c r="FW583" s="102"/>
      <c r="FX583" s="102"/>
      <c r="FY583" s="102"/>
      <c r="FZ583" s="102"/>
      <c r="GA583" s="102"/>
      <c r="GB583" s="102"/>
      <c r="GC583" s="102"/>
      <c r="GD583" s="102"/>
      <c r="GE583" s="102"/>
      <c r="GF583" s="102"/>
      <c r="GG583" s="102"/>
      <c r="GH583" s="102"/>
      <c r="GI583" s="102"/>
      <c r="GJ583" s="102"/>
      <c r="GK583" s="102"/>
      <c r="GL583" s="102"/>
      <c r="GM583" s="102"/>
      <c r="GN583" s="102"/>
      <c r="GO583" s="102"/>
      <c r="GP583" s="102"/>
      <c r="GQ583" s="102"/>
      <c r="GR583" s="102"/>
      <c r="GS583" s="102"/>
      <c r="GT583" s="102"/>
      <c r="GU583" s="102"/>
      <c r="GV583" s="102"/>
      <c r="GW583" s="102"/>
      <c r="GX583" s="102"/>
      <c r="GY583" s="102"/>
      <c r="GZ583" s="102"/>
    </row>
    <row r="584" spans="1:208" ht="12.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c r="AG584" s="102"/>
      <c r="AH584" s="102"/>
      <c r="AI584" s="102"/>
      <c r="AJ584" s="102"/>
      <c r="AK584" s="102"/>
      <c r="AL584" s="102"/>
      <c r="AM584" s="102"/>
      <c r="AN584" s="102"/>
      <c r="AO584" s="102"/>
      <c r="AP584" s="102"/>
      <c r="AQ584" s="102"/>
      <c r="AR584" s="102"/>
      <c r="AS584" s="102"/>
      <c r="AT584" s="102"/>
      <c r="AU584" s="102"/>
      <c r="AV584" s="102"/>
      <c r="AW584" s="102"/>
      <c r="AX584" s="102"/>
      <c r="AY584" s="102"/>
      <c r="AZ584" s="102"/>
      <c r="BA584" s="102"/>
      <c r="BB584" s="102"/>
      <c r="BC584" s="102"/>
      <c r="BD584" s="102"/>
      <c r="BE584" s="102"/>
      <c r="BF584" s="102"/>
      <c r="BG584" s="102"/>
      <c r="BH584" s="102"/>
      <c r="BI584" s="102"/>
      <c r="BJ584" s="102"/>
      <c r="BK584" s="102"/>
      <c r="BL584" s="102"/>
      <c r="BM584" s="102"/>
      <c r="BN584" s="102"/>
      <c r="BO584" s="102"/>
      <c r="BP584" s="102"/>
      <c r="BQ584" s="102"/>
      <c r="BR584" s="102"/>
      <c r="BS584" s="102"/>
      <c r="BT584" s="102"/>
      <c r="BU584" s="102"/>
      <c r="BV584" s="102"/>
      <c r="BW584" s="102"/>
      <c r="BX584" s="102"/>
      <c r="BY584" s="102"/>
      <c r="BZ584" s="102"/>
      <c r="CA584" s="102"/>
      <c r="CB584" s="102"/>
      <c r="CC584" s="102"/>
      <c r="CD584" s="102"/>
      <c r="CE584" s="102"/>
      <c r="CF584" s="102"/>
      <c r="CG584" s="102"/>
      <c r="CH584" s="102"/>
      <c r="CI584" s="102"/>
      <c r="CJ584" s="102"/>
      <c r="CK584" s="102"/>
      <c r="CL584" s="102"/>
      <c r="CM584" s="102"/>
      <c r="CN584" s="102"/>
      <c r="CO584" s="102"/>
      <c r="CP584" s="102"/>
      <c r="CQ584" s="102"/>
      <c r="CR584" s="102"/>
      <c r="CS584" s="102"/>
      <c r="CT584" s="102"/>
      <c r="CU584" s="102"/>
      <c r="CV584" s="102"/>
      <c r="CW584" s="102"/>
      <c r="CX584" s="102"/>
      <c r="CY584" s="102"/>
      <c r="CZ584" s="102"/>
      <c r="DA584" s="102"/>
      <c r="DB584" s="102"/>
      <c r="DC584" s="102"/>
      <c r="DD584" s="102"/>
      <c r="DE584" s="102"/>
      <c r="DF584" s="102"/>
      <c r="DG584" s="102"/>
      <c r="DH584" s="102"/>
      <c r="DI584" s="102"/>
      <c r="DJ584" s="102"/>
      <c r="DK584" s="102"/>
      <c r="DL584" s="102"/>
      <c r="DM584" s="102"/>
      <c r="DN584" s="102"/>
      <c r="DO584" s="102"/>
      <c r="DP584" s="102"/>
      <c r="DQ584" s="102"/>
      <c r="DR584" s="102"/>
      <c r="DS584" s="102"/>
      <c r="DT584" s="102"/>
      <c r="DU584" s="102"/>
      <c r="DV584" s="102"/>
      <c r="DW584" s="102"/>
      <c r="DX584" s="102"/>
      <c r="DY584" s="102"/>
      <c r="DZ584" s="102"/>
      <c r="EA584" s="102"/>
      <c r="EB584" s="102"/>
      <c r="EC584" s="102"/>
      <c r="ED584" s="102"/>
      <c r="EE584" s="102"/>
      <c r="EF584" s="102"/>
      <c r="EG584" s="102"/>
      <c r="EH584" s="102"/>
      <c r="EI584" s="102"/>
      <c r="EJ584" s="102"/>
      <c r="EK584" s="102"/>
      <c r="EL584" s="102"/>
      <c r="EM584" s="102"/>
      <c r="EN584" s="102"/>
      <c r="EO584" s="102"/>
      <c r="EP584" s="102"/>
      <c r="EQ584" s="102"/>
      <c r="ER584" s="102"/>
      <c r="ES584" s="102"/>
      <c r="ET584" s="102"/>
      <c r="EU584" s="102"/>
      <c r="EV584" s="102"/>
      <c r="EW584" s="102"/>
      <c r="EX584" s="102"/>
      <c r="EY584" s="102"/>
      <c r="EZ584" s="102"/>
      <c r="FA584" s="102"/>
      <c r="FB584" s="102"/>
      <c r="FC584" s="102"/>
      <c r="FD584" s="102"/>
      <c r="FE584" s="102"/>
      <c r="FF584" s="102"/>
      <c r="FG584" s="102"/>
      <c r="FH584" s="102"/>
      <c r="FI584" s="102"/>
      <c r="FJ584" s="102"/>
      <c r="FK584" s="102"/>
      <c r="FL584" s="102"/>
      <c r="FM584" s="102"/>
      <c r="FN584" s="102"/>
      <c r="FO584" s="102"/>
      <c r="FP584" s="102"/>
      <c r="FQ584" s="102"/>
      <c r="FR584" s="102"/>
      <c r="FS584" s="102"/>
      <c r="FT584" s="102"/>
      <c r="FU584" s="102"/>
      <c r="FV584" s="102"/>
      <c r="FW584" s="102"/>
      <c r="FX584" s="102"/>
      <c r="FY584" s="102"/>
      <c r="FZ584" s="102"/>
      <c r="GA584" s="102"/>
      <c r="GB584" s="102"/>
      <c r="GC584" s="102"/>
      <c r="GD584" s="102"/>
      <c r="GE584" s="102"/>
      <c r="GF584" s="102"/>
      <c r="GG584" s="102"/>
      <c r="GH584" s="102"/>
      <c r="GI584" s="102"/>
      <c r="GJ584" s="102"/>
      <c r="GK584" s="102"/>
      <c r="GL584" s="102"/>
      <c r="GM584" s="102"/>
      <c r="GN584" s="102"/>
      <c r="GO584" s="102"/>
      <c r="GP584" s="102"/>
      <c r="GQ584" s="102"/>
      <c r="GR584" s="102"/>
      <c r="GS584" s="102"/>
      <c r="GT584" s="102"/>
      <c r="GU584" s="102"/>
      <c r="GV584" s="102"/>
      <c r="GW584" s="102"/>
      <c r="GX584" s="102"/>
      <c r="GY584" s="102"/>
      <c r="GZ584" s="102"/>
    </row>
    <row r="585" spans="1:208" ht="12.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102"/>
      <c r="AQ585" s="102"/>
      <c r="AR585" s="102"/>
      <c r="AS585" s="102"/>
      <c r="AT585" s="102"/>
      <c r="AU585" s="102"/>
      <c r="AV585" s="102"/>
      <c r="AW585" s="102"/>
      <c r="AX585" s="102"/>
      <c r="AY585" s="102"/>
      <c r="AZ585" s="102"/>
      <c r="BA585" s="102"/>
      <c r="BB585" s="102"/>
      <c r="BC585" s="102"/>
      <c r="BD585" s="102"/>
      <c r="BE585" s="102"/>
      <c r="BF585" s="102"/>
      <c r="BG585" s="102"/>
      <c r="BH585" s="102"/>
      <c r="BI585" s="102"/>
      <c r="BJ585" s="102"/>
      <c r="BK585" s="102"/>
      <c r="BL585" s="102"/>
      <c r="BM585" s="102"/>
      <c r="BN585" s="102"/>
      <c r="BO585" s="102"/>
      <c r="BP585" s="102"/>
      <c r="BQ585" s="102"/>
      <c r="BR585" s="102"/>
      <c r="BS585" s="102"/>
      <c r="BT585" s="102"/>
      <c r="BU585" s="102"/>
      <c r="BV585" s="102"/>
      <c r="BW585" s="102"/>
      <c r="BX585" s="102"/>
      <c r="BY585" s="102"/>
      <c r="BZ585" s="102"/>
      <c r="CA585" s="102"/>
      <c r="CB585" s="102"/>
      <c r="CC585" s="102"/>
      <c r="CD585" s="102"/>
      <c r="CE585" s="102"/>
      <c r="CF585" s="102"/>
      <c r="CG585" s="102"/>
      <c r="CH585" s="102"/>
      <c r="CI585" s="102"/>
      <c r="CJ585" s="102"/>
      <c r="CK585" s="102"/>
      <c r="CL585" s="102"/>
      <c r="CM585" s="102"/>
      <c r="CN585" s="102"/>
      <c r="CO585" s="102"/>
      <c r="CP585" s="102"/>
      <c r="CQ585" s="102"/>
      <c r="CR585" s="102"/>
      <c r="CS585" s="102"/>
      <c r="CT585" s="102"/>
      <c r="CU585" s="102"/>
      <c r="CV585" s="102"/>
      <c r="CW585" s="102"/>
      <c r="CX585" s="102"/>
      <c r="CY585" s="102"/>
      <c r="CZ585" s="102"/>
      <c r="DA585" s="102"/>
      <c r="DB585" s="102"/>
      <c r="DC585" s="102"/>
      <c r="DD585" s="102"/>
      <c r="DE585" s="102"/>
      <c r="DF585" s="102"/>
      <c r="DG585" s="102"/>
      <c r="DH585" s="102"/>
      <c r="DI585" s="102"/>
      <c r="DJ585" s="102"/>
      <c r="DK585" s="102"/>
      <c r="DL585" s="102"/>
      <c r="DM585" s="102"/>
      <c r="DN585" s="102"/>
      <c r="DO585" s="102"/>
      <c r="DP585" s="102"/>
      <c r="DQ585" s="102"/>
      <c r="DR585" s="102"/>
      <c r="DS585" s="102"/>
      <c r="DT585" s="102"/>
      <c r="DU585" s="102"/>
      <c r="DV585" s="102"/>
      <c r="DW585" s="102"/>
      <c r="DX585" s="102"/>
      <c r="DY585" s="102"/>
      <c r="DZ585" s="102"/>
      <c r="EA585" s="102"/>
      <c r="EB585" s="102"/>
      <c r="EC585" s="102"/>
      <c r="ED585" s="102"/>
      <c r="EE585" s="102"/>
      <c r="EF585" s="102"/>
      <c r="EG585" s="102"/>
      <c r="EH585" s="102"/>
      <c r="EI585" s="102"/>
      <c r="EJ585" s="102"/>
      <c r="EK585" s="102"/>
      <c r="EL585" s="102"/>
      <c r="EM585" s="102"/>
      <c r="EN585" s="102"/>
      <c r="EO585" s="102"/>
      <c r="EP585" s="102"/>
      <c r="EQ585" s="102"/>
      <c r="ER585" s="102"/>
      <c r="ES585" s="102"/>
      <c r="ET585" s="102"/>
      <c r="EU585" s="102"/>
      <c r="EV585" s="102"/>
      <c r="EW585" s="102"/>
      <c r="EX585" s="102"/>
      <c r="EY585" s="102"/>
      <c r="EZ585" s="102"/>
      <c r="FA585" s="102"/>
      <c r="FB585" s="102"/>
      <c r="FC585" s="102"/>
      <c r="FD585" s="102"/>
      <c r="FE585" s="102"/>
      <c r="FF585" s="102"/>
      <c r="FG585" s="102"/>
      <c r="FH585" s="102"/>
      <c r="FI585" s="102"/>
      <c r="FJ585" s="102"/>
      <c r="FK585" s="102"/>
      <c r="FL585" s="102"/>
      <c r="FM585" s="102"/>
      <c r="FN585" s="102"/>
      <c r="FO585" s="102"/>
      <c r="FP585" s="102"/>
      <c r="FQ585" s="102"/>
      <c r="FR585" s="102"/>
      <c r="FS585" s="102"/>
      <c r="FT585" s="102"/>
      <c r="FU585" s="102"/>
      <c r="FV585" s="102"/>
      <c r="FW585" s="102"/>
      <c r="FX585" s="102"/>
      <c r="FY585" s="102"/>
      <c r="FZ585" s="102"/>
      <c r="GA585" s="102"/>
      <c r="GB585" s="102"/>
      <c r="GC585" s="102"/>
      <c r="GD585" s="102"/>
      <c r="GE585" s="102"/>
      <c r="GF585" s="102"/>
      <c r="GG585" s="102"/>
      <c r="GH585" s="102"/>
      <c r="GI585" s="102"/>
      <c r="GJ585" s="102"/>
      <c r="GK585" s="102"/>
      <c r="GL585" s="102"/>
      <c r="GM585" s="102"/>
      <c r="GN585" s="102"/>
      <c r="GO585" s="102"/>
      <c r="GP585" s="102"/>
      <c r="GQ585" s="102"/>
      <c r="GR585" s="102"/>
      <c r="GS585" s="102"/>
      <c r="GT585" s="102"/>
      <c r="GU585" s="102"/>
      <c r="GV585" s="102"/>
      <c r="GW585" s="102"/>
      <c r="GX585" s="102"/>
      <c r="GY585" s="102"/>
      <c r="GZ585" s="102"/>
    </row>
    <row r="586" spans="1:208" ht="12.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c r="AG586" s="102"/>
      <c r="AH586" s="102"/>
      <c r="AI586" s="102"/>
      <c r="AJ586" s="102"/>
      <c r="AK586" s="102"/>
      <c r="AL586" s="102"/>
      <c r="AM586" s="102"/>
      <c r="AN586" s="102"/>
      <c r="AO586" s="102"/>
      <c r="AP586" s="102"/>
      <c r="AQ586" s="102"/>
      <c r="AR586" s="102"/>
      <c r="AS586" s="102"/>
      <c r="AT586" s="102"/>
      <c r="AU586" s="102"/>
      <c r="AV586" s="102"/>
      <c r="AW586" s="102"/>
      <c r="AX586" s="102"/>
      <c r="AY586" s="102"/>
      <c r="AZ586" s="102"/>
      <c r="BA586" s="102"/>
      <c r="BB586" s="102"/>
      <c r="BC586" s="102"/>
      <c r="BD586" s="102"/>
      <c r="BE586" s="102"/>
      <c r="BF586" s="102"/>
      <c r="BG586" s="102"/>
      <c r="BH586" s="102"/>
      <c r="BI586" s="102"/>
      <c r="BJ586" s="102"/>
      <c r="BK586" s="102"/>
      <c r="BL586" s="102"/>
      <c r="BM586" s="102"/>
      <c r="BN586" s="102"/>
      <c r="BO586" s="102"/>
      <c r="BP586" s="102"/>
      <c r="BQ586" s="102"/>
      <c r="BR586" s="102"/>
      <c r="BS586" s="102"/>
      <c r="BT586" s="102"/>
      <c r="BU586" s="102"/>
      <c r="BV586" s="102"/>
      <c r="BW586" s="102"/>
      <c r="BX586" s="102"/>
      <c r="BY586" s="102"/>
      <c r="BZ586" s="102"/>
      <c r="CA586" s="102"/>
      <c r="CB586" s="102"/>
      <c r="CC586" s="102"/>
      <c r="CD586" s="102"/>
      <c r="CE586" s="102"/>
      <c r="CF586" s="102"/>
      <c r="CG586" s="102"/>
      <c r="CH586" s="102"/>
      <c r="CI586" s="102"/>
      <c r="CJ586" s="102"/>
      <c r="CK586" s="102"/>
      <c r="CL586" s="102"/>
      <c r="CM586" s="102"/>
      <c r="CN586" s="102"/>
      <c r="CO586" s="102"/>
      <c r="CP586" s="102"/>
      <c r="CQ586" s="102"/>
      <c r="CR586" s="102"/>
      <c r="CS586" s="102"/>
      <c r="CT586" s="102"/>
      <c r="CU586" s="102"/>
      <c r="CV586" s="102"/>
      <c r="CW586" s="102"/>
      <c r="CX586" s="102"/>
      <c r="CY586" s="102"/>
      <c r="CZ586" s="102"/>
      <c r="DA586" s="102"/>
      <c r="DB586" s="102"/>
      <c r="DC586" s="102"/>
      <c r="DD586" s="102"/>
      <c r="DE586" s="102"/>
      <c r="DF586" s="102"/>
      <c r="DG586" s="102"/>
      <c r="DH586" s="102"/>
      <c r="DI586" s="102"/>
      <c r="DJ586" s="102"/>
      <c r="DK586" s="102"/>
      <c r="DL586" s="102"/>
      <c r="DM586" s="102"/>
      <c r="DN586" s="102"/>
      <c r="DO586" s="102"/>
      <c r="DP586" s="102"/>
      <c r="DQ586" s="102"/>
      <c r="DR586" s="102"/>
      <c r="DS586" s="102"/>
      <c r="DT586" s="102"/>
      <c r="DU586" s="102"/>
      <c r="DV586" s="102"/>
      <c r="DW586" s="102"/>
      <c r="DX586" s="102"/>
      <c r="DY586" s="102"/>
      <c r="DZ586" s="102"/>
      <c r="EA586" s="102"/>
      <c r="EB586" s="102"/>
      <c r="EC586" s="102"/>
      <c r="ED586" s="102"/>
      <c r="EE586" s="102"/>
      <c r="EF586" s="102"/>
      <c r="EG586" s="102"/>
      <c r="EH586" s="102"/>
      <c r="EI586" s="102"/>
      <c r="EJ586" s="102"/>
      <c r="EK586" s="102"/>
      <c r="EL586" s="102"/>
      <c r="EM586" s="102"/>
      <c r="EN586" s="102"/>
      <c r="EO586" s="102"/>
      <c r="EP586" s="102"/>
      <c r="EQ586" s="102"/>
      <c r="ER586" s="102"/>
      <c r="ES586" s="102"/>
      <c r="ET586" s="102"/>
      <c r="EU586" s="102"/>
      <c r="EV586" s="102"/>
      <c r="EW586" s="102"/>
      <c r="EX586" s="102"/>
      <c r="EY586" s="102"/>
      <c r="EZ586" s="102"/>
      <c r="FA586" s="102"/>
      <c r="FB586" s="102"/>
      <c r="FC586" s="102"/>
      <c r="FD586" s="102"/>
      <c r="FE586" s="102"/>
      <c r="FF586" s="102"/>
      <c r="FG586" s="102"/>
      <c r="FH586" s="102"/>
      <c r="FI586" s="102"/>
      <c r="FJ586" s="102"/>
      <c r="FK586" s="102"/>
      <c r="FL586" s="102"/>
      <c r="FM586" s="102"/>
      <c r="FN586" s="102"/>
      <c r="FO586" s="102"/>
      <c r="FP586" s="102"/>
      <c r="FQ586" s="102"/>
      <c r="FR586" s="102"/>
      <c r="FS586" s="102"/>
      <c r="FT586" s="102"/>
      <c r="FU586" s="102"/>
      <c r="FV586" s="102"/>
      <c r="FW586" s="102"/>
      <c r="FX586" s="102"/>
      <c r="FY586" s="102"/>
      <c r="FZ586" s="102"/>
      <c r="GA586" s="102"/>
      <c r="GB586" s="102"/>
      <c r="GC586" s="102"/>
      <c r="GD586" s="102"/>
      <c r="GE586" s="102"/>
      <c r="GF586" s="102"/>
      <c r="GG586" s="102"/>
      <c r="GH586" s="102"/>
      <c r="GI586" s="102"/>
      <c r="GJ586" s="102"/>
      <c r="GK586" s="102"/>
      <c r="GL586" s="102"/>
      <c r="GM586" s="102"/>
      <c r="GN586" s="102"/>
      <c r="GO586" s="102"/>
      <c r="GP586" s="102"/>
      <c r="GQ586" s="102"/>
      <c r="GR586" s="102"/>
      <c r="GS586" s="102"/>
      <c r="GT586" s="102"/>
      <c r="GU586" s="102"/>
      <c r="GV586" s="102"/>
      <c r="GW586" s="102"/>
      <c r="GX586" s="102"/>
      <c r="GY586" s="102"/>
      <c r="GZ586" s="102"/>
    </row>
    <row r="587" spans="1:208" ht="12.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c r="AP587" s="102"/>
      <c r="AQ587" s="102"/>
      <c r="AR587" s="102"/>
      <c r="AS587" s="102"/>
      <c r="AT587" s="102"/>
      <c r="AU587" s="102"/>
      <c r="AV587" s="102"/>
      <c r="AW587" s="102"/>
      <c r="AX587" s="102"/>
      <c r="AY587" s="102"/>
      <c r="AZ587" s="102"/>
      <c r="BA587" s="102"/>
      <c r="BB587" s="102"/>
      <c r="BC587" s="102"/>
      <c r="BD587" s="102"/>
      <c r="BE587" s="102"/>
      <c r="BF587" s="102"/>
      <c r="BG587" s="102"/>
      <c r="BH587" s="102"/>
      <c r="BI587" s="102"/>
      <c r="BJ587" s="102"/>
      <c r="BK587" s="102"/>
      <c r="BL587" s="102"/>
      <c r="BM587" s="102"/>
      <c r="BN587" s="102"/>
      <c r="BO587" s="102"/>
      <c r="BP587" s="102"/>
      <c r="BQ587" s="102"/>
      <c r="BR587" s="102"/>
      <c r="BS587" s="102"/>
      <c r="BT587" s="102"/>
      <c r="BU587" s="102"/>
      <c r="BV587" s="102"/>
      <c r="BW587" s="102"/>
      <c r="BX587" s="102"/>
      <c r="BY587" s="102"/>
      <c r="BZ587" s="102"/>
      <c r="CA587" s="102"/>
      <c r="CB587" s="102"/>
      <c r="CC587" s="102"/>
      <c r="CD587" s="102"/>
      <c r="CE587" s="102"/>
      <c r="CF587" s="102"/>
      <c r="CG587" s="102"/>
      <c r="CH587" s="102"/>
      <c r="CI587" s="102"/>
      <c r="CJ587" s="102"/>
      <c r="CK587" s="102"/>
      <c r="CL587" s="102"/>
      <c r="CM587" s="102"/>
      <c r="CN587" s="102"/>
      <c r="CO587" s="102"/>
      <c r="CP587" s="102"/>
      <c r="CQ587" s="102"/>
      <c r="CR587" s="102"/>
      <c r="CS587" s="102"/>
      <c r="CT587" s="102"/>
      <c r="CU587" s="102"/>
      <c r="CV587" s="102"/>
      <c r="CW587" s="102"/>
      <c r="CX587" s="102"/>
      <c r="CY587" s="102"/>
      <c r="CZ587" s="102"/>
      <c r="DA587" s="102"/>
      <c r="DB587" s="102"/>
      <c r="DC587" s="102"/>
      <c r="DD587" s="102"/>
      <c r="DE587" s="102"/>
      <c r="DF587" s="102"/>
      <c r="DG587" s="102"/>
      <c r="DH587" s="102"/>
      <c r="DI587" s="102"/>
      <c r="DJ587" s="102"/>
      <c r="DK587" s="102"/>
      <c r="DL587" s="102"/>
      <c r="DM587" s="102"/>
      <c r="DN587" s="102"/>
      <c r="DO587" s="102"/>
      <c r="DP587" s="102"/>
      <c r="DQ587" s="102"/>
      <c r="DR587" s="102"/>
      <c r="DS587" s="102"/>
      <c r="DT587" s="102"/>
      <c r="DU587" s="102"/>
      <c r="DV587" s="102"/>
      <c r="DW587" s="102"/>
      <c r="DX587" s="102"/>
      <c r="DY587" s="102"/>
      <c r="DZ587" s="102"/>
      <c r="EA587" s="102"/>
      <c r="EB587" s="102"/>
      <c r="EC587" s="102"/>
      <c r="ED587" s="102"/>
      <c r="EE587" s="102"/>
      <c r="EF587" s="102"/>
      <c r="EG587" s="102"/>
      <c r="EH587" s="102"/>
      <c r="EI587" s="102"/>
      <c r="EJ587" s="102"/>
      <c r="EK587" s="102"/>
      <c r="EL587" s="102"/>
      <c r="EM587" s="102"/>
      <c r="EN587" s="102"/>
      <c r="EO587" s="102"/>
      <c r="EP587" s="102"/>
      <c r="EQ587" s="102"/>
      <c r="ER587" s="102"/>
      <c r="ES587" s="102"/>
      <c r="ET587" s="102"/>
      <c r="EU587" s="102"/>
      <c r="EV587" s="102"/>
      <c r="EW587" s="102"/>
      <c r="EX587" s="102"/>
      <c r="EY587" s="102"/>
      <c r="EZ587" s="102"/>
      <c r="FA587" s="102"/>
      <c r="FB587" s="102"/>
      <c r="FC587" s="102"/>
      <c r="FD587" s="102"/>
      <c r="FE587" s="102"/>
      <c r="FF587" s="102"/>
      <c r="FG587" s="102"/>
      <c r="FH587" s="102"/>
      <c r="FI587" s="102"/>
      <c r="FJ587" s="102"/>
      <c r="FK587" s="102"/>
      <c r="FL587" s="102"/>
      <c r="FM587" s="102"/>
      <c r="FN587" s="102"/>
      <c r="FO587" s="102"/>
      <c r="FP587" s="102"/>
      <c r="FQ587" s="102"/>
      <c r="FR587" s="102"/>
      <c r="FS587" s="102"/>
      <c r="FT587" s="102"/>
      <c r="FU587" s="102"/>
      <c r="FV587" s="102"/>
      <c r="FW587" s="102"/>
      <c r="FX587" s="102"/>
      <c r="FY587" s="102"/>
      <c r="FZ587" s="102"/>
      <c r="GA587" s="102"/>
      <c r="GB587" s="102"/>
      <c r="GC587" s="102"/>
      <c r="GD587" s="102"/>
      <c r="GE587" s="102"/>
      <c r="GF587" s="102"/>
      <c r="GG587" s="102"/>
      <c r="GH587" s="102"/>
      <c r="GI587" s="102"/>
      <c r="GJ587" s="102"/>
      <c r="GK587" s="102"/>
      <c r="GL587" s="102"/>
      <c r="GM587" s="102"/>
      <c r="GN587" s="102"/>
      <c r="GO587" s="102"/>
      <c r="GP587" s="102"/>
      <c r="GQ587" s="102"/>
      <c r="GR587" s="102"/>
      <c r="GS587" s="102"/>
      <c r="GT587" s="102"/>
      <c r="GU587" s="102"/>
      <c r="GV587" s="102"/>
      <c r="GW587" s="102"/>
      <c r="GX587" s="102"/>
      <c r="GY587" s="102"/>
      <c r="GZ587" s="102"/>
    </row>
    <row r="588" spans="1:208" ht="12.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2"/>
      <c r="AS588" s="102"/>
      <c r="AT588" s="102"/>
      <c r="AU588" s="102"/>
      <c r="AV588" s="102"/>
      <c r="AW588" s="102"/>
      <c r="AX588" s="102"/>
      <c r="AY588" s="102"/>
      <c r="AZ588" s="102"/>
      <c r="BA588" s="102"/>
      <c r="BB588" s="102"/>
      <c r="BC588" s="102"/>
      <c r="BD588" s="102"/>
      <c r="BE588" s="102"/>
      <c r="BF588" s="102"/>
      <c r="BG588" s="102"/>
      <c r="BH588" s="102"/>
      <c r="BI588" s="102"/>
      <c r="BJ588" s="102"/>
      <c r="BK588" s="102"/>
      <c r="BL588" s="102"/>
      <c r="BM588" s="102"/>
      <c r="BN588" s="102"/>
      <c r="BO588" s="102"/>
      <c r="BP588" s="102"/>
      <c r="BQ588" s="102"/>
      <c r="BR588" s="102"/>
      <c r="BS588" s="102"/>
      <c r="BT588" s="102"/>
      <c r="BU588" s="102"/>
      <c r="BV588" s="102"/>
      <c r="BW588" s="102"/>
      <c r="BX588" s="102"/>
      <c r="BY588" s="102"/>
      <c r="BZ588" s="102"/>
      <c r="CA588" s="102"/>
      <c r="CB588" s="102"/>
      <c r="CC588" s="102"/>
      <c r="CD588" s="102"/>
      <c r="CE588" s="102"/>
      <c r="CF588" s="102"/>
      <c r="CG588" s="102"/>
      <c r="CH588" s="102"/>
      <c r="CI588" s="102"/>
      <c r="CJ588" s="102"/>
      <c r="CK588" s="102"/>
      <c r="CL588" s="102"/>
      <c r="CM588" s="102"/>
      <c r="CN588" s="102"/>
      <c r="CO588" s="102"/>
      <c r="CP588" s="102"/>
      <c r="CQ588" s="102"/>
      <c r="CR588" s="102"/>
      <c r="CS588" s="102"/>
      <c r="CT588" s="102"/>
      <c r="CU588" s="102"/>
      <c r="CV588" s="102"/>
      <c r="CW588" s="102"/>
      <c r="CX588" s="102"/>
      <c r="CY588" s="102"/>
      <c r="CZ588" s="102"/>
      <c r="DA588" s="102"/>
      <c r="DB588" s="102"/>
      <c r="DC588" s="102"/>
      <c r="DD588" s="102"/>
      <c r="DE588" s="102"/>
      <c r="DF588" s="102"/>
      <c r="DG588" s="102"/>
      <c r="DH588" s="102"/>
      <c r="DI588" s="102"/>
      <c r="DJ588" s="102"/>
      <c r="DK588" s="102"/>
      <c r="DL588" s="102"/>
      <c r="DM588" s="102"/>
      <c r="DN588" s="102"/>
      <c r="DO588" s="102"/>
      <c r="DP588" s="102"/>
      <c r="DQ588" s="102"/>
      <c r="DR588" s="102"/>
      <c r="DS588" s="102"/>
      <c r="DT588" s="102"/>
      <c r="DU588" s="102"/>
      <c r="DV588" s="102"/>
      <c r="DW588" s="102"/>
      <c r="DX588" s="102"/>
      <c r="DY588" s="102"/>
      <c r="DZ588" s="102"/>
      <c r="EA588" s="102"/>
      <c r="EB588" s="102"/>
      <c r="EC588" s="102"/>
      <c r="ED588" s="102"/>
      <c r="EE588" s="102"/>
      <c r="EF588" s="102"/>
      <c r="EG588" s="102"/>
      <c r="EH588" s="102"/>
      <c r="EI588" s="102"/>
      <c r="EJ588" s="102"/>
      <c r="EK588" s="102"/>
      <c r="EL588" s="102"/>
      <c r="EM588" s="102"/>
      <c r="EN588" s="102"/>
      <c r="EO588" s="102"/>
      <c r="EP588" s="102"/>
      <c r="EQ588" s="102"/>
      <c r="ER588" s="102"/>
      <c r="ES588" s="102"/>
      <c r="ET588" s="102"/>
      <c r="EU588" s="102"/>
      <c r="EV588" s="102"/>
      <c r="EW588" s="102"/>
      <c r="EX588" s="102"/>
      <c r="EY588" s="102"/>
      <c r="EZ588" s="102"/>
      <c r="FA588" s="102"/>
      <c r="FB588" s="102"/>
      <c r="FC588" s="102"/>
      <c r="FD588" s="102"/>
      <c r="FE588" s="102"/>
      <c r="FF588" s="102"/>
      <c r="FG588" s="102"/>
      <c r="FH588" s="102"/>
      <c r="FI588" s="102"/>
      <c r="FJ588" s="102"/>
      <c r="FK588" s="102"/>
      <c r="FL588" s="102"/>
      <c r="FM588" s="102"/>
      <c r="FN588" s="102"/>
      <c r="FO588" s="102"/>
      <c r="FP588" s="102"/>
      <c r="FQ588" s="102"/>
      <c r="FR588" s="102"/>
      <c r="FS588" s="102"/>
      <c r="FT588" s="102"/>
      <c r="FU588" s="102"/>
      <c r="FV588" s="102"/>
      <c r="FW588" s="102"/>
      <c r="FX588" s="102"/>
      <c r="FY588" s="102"/>
      <c r="FZ588" s="102"/>
      <c r="GA588" s="102"/>
      <c r="GB588" s="102"/>
      <c r="GC588" s="102"/>
      <c r="GD588" s="102"/>
      <c r="GE588" s="102"/>
      <c r="GF588" s="102"/>
      <c r="GG588" s="102"/>
      <c r="GH588" s="102"/>
      <c r="GI588" s="102"/>
      <c r="GJ588" s="102"/>
      <c r="GK588" s="102"/>
      <c r="GL588" s="102"/>
      <c r="GM588" s="102"/>
      <c r="GN588" s="102"/>
      <c r="GO588" s="102"/>
      <c r="GP588" s="102"/>
      <c r="GQ588" s="102"/>
      <c r="GR588" s="102"/>
      <c r="GS588" s="102"/>
      <c r="GT588" s="102"/>
      <c r="GU588" s="102"/>
      <c r="GV588" s="102"/>
      <c r="GW588" s="102"/>
      <c r="GX588" s="102"/>
      <c r="GY588" s="102"/>
      <c r="GZ588" s="102"/>
    </row>
    <row r="589" spans="1:208" ht="12.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2"/>
      <c r="AY589" s="102"/>
      <c r="AZ589" s="102"/>
      <c r="BA589" s="102"/>
      <c r="BB589" s="102"/>
      <c r="BC589" s="102"/>
      <c r="BD589" s="102"/>
      <c r="BE589" s="102"/>
      <c r="BF589" s="102"/>
      <c r="BG589" s="102"/>
      <c r="BH589" s="102"/>
      <c r="BI589" s="102"/>
      <c r="BJ589" s="102"/>
      <c r="BK589" s="102"/>
      <c r="BL589" s="102"/>
      <c r="BM589" s="102"/>
      <c r="BN589" s="102"/>
      <c r="BO589" s="102"/>
      <c r="BP589" s="102"/>
      <c r="BQ589" s="102"/>
      <c r="BR589" s="102"/>
      <c r="BS589" s="102"/>
      <c r="BT589" s="102"/>
      <c r="BU589" s="102"/>
      <c r="BV589" s="102"/>
      <c r="BW589" s="102"/>
      <c r="BX589" s="102"/>
      <c r="BY589" s="102"/>
      <c r="BZ589" s="102"/>
      <c r="CA589" s="102"/>
      <c r="CB589" s="102"/>
      <c r="CC589" s="102"/>
      <c r="CD589" s="102"/>
      <c r="CE589" s="102"/>
      <c r="CF589" s="102"/>
      <c r="CG589" s="102"/>
      <c r="CH589" s="102"/>
      <c r="CI589" s="102"/>
      <c r="CJ589" s="102"/>
      <c r="CK589" s="102"/>
      <c r="CL589" s="102"/>
      <c r="CM589" s="102"/>
      <c r="CN589" s="102"/>
      <c r="CO589" s="102"/>
      <c r="CP589" s="102"/>
      <c r="CQ589" s="102"/>
      <c r="CR589" s="102"/>
      <c r="CS589" s="102"/>
      <c r="CT589" s="102"/>
      <c r="CU589" s="102"/>
      <c r="CV589" s="102"/>
      <c r="CW589" s="102"/>
      <c r="CX589" s="102"/>
      <c r="CY589" s="102"/>
      <c r="CZ589" s="102"/>
      <c r="DA589" s="102"/>
      <c r="DB589" s="102"/>
      <c r="DC589" s="102"/>
      <c r="DD589" s="102"/>
      <c r="DE589" s="102"/>
      <c r="DF589" s="102"/>
      <c r="DG589" s="102"/>
      <c r="DH589" s="102"/>
      <c r="DI589" s="102"/>
      <c r="DJ589" s="102"/>
      <c r="DK589" s="102"/>
      <c r="DL589" s="102"/>
      <c r="DM589" s="102"/>
      <c r="DN589" s="102"/>
      <c r="DO589" s="102"/>
      <c r="DP589" s="102"/>
      <c r="DQ589" s="102"/>
      <c r="DR589" s="102"/>
      <c r="DS589" s="102"/>
      <c r="DT589" s="102"/>
      <c r="DU589" s="102"/>
      <c r="DV589" s="102"/>
      <c r="DW589" s="102"/>
      <c r="DX589" s="102"/>
      <c r="DY589" s="102"/>
      <c r="DZ589" s="102"/>
      <c r="EA589" s="102"/>
      <c r="EB589" s="102"/>
      <c r="EC589" s="102"/>
      <c r="ED589" s="102"/>
      <c r="EE589" s="102"/>
      <c r="EF589" s="102"/>
      <c r="EG589" s="102"/>
      <c r="EH589" s="102"/>
      <c r="EI589" s="102"/>
      <c r="EJ589" s="102"/>
      <c r="EK589" s="102"/>
      <c r="EL589" s="102"/>
      <c r="EM589" s="102"/>
      <c r="EN589" s="102"/>
      <c r="EO589" s="102"/>
      <c r="EP589" s="102"/>
      <c r="EQ589" s="102"/>
      <c r="ER589" s="102"/>
      <c r="ES589" s="102"/>
      <c r="ET589" s="102"/>
      <c r="EU589" s="102"/>
      <c r="EV589" s="102"/>
      <c r="EW589" s="102"/>
      <c r="EX589" s="102"/>
      <c r="EY589" s="102"/>
      <c r="EZ589" s="102"/>
      <c r="FA589" s="102"/>
      <c r="FB589" s="102"/>
      <c r="FC589" s="102"/>
      <c r="FD589" s="102"/>
      <c r="FE589" s="102"/>
      <c r="FF589" s="102"/>
      <c r="FG589" s="102"/>
      <c r="FH589" s="102"/>
      <c r="FI589" s="102"/>
      <c r="FJ589" s="102"/>
      <c r="FK589" s="102"/>
      <c r="FL589" s="102"/>
      <c r="FM589" s="102"/>
      <c r="FN589" s="102"/>
      <c r="FO589" s="102"/>
      <c r="FP589" s="102"/>
      <c r="FQ589" s="102"/>
      <c r="FR589" s="102"/>
      <c r="FS589" s="102"/>
      <c r="FT589" s="102"/>
      <c r="FU589" s="102"/>
      <c r="FV589" s="102"/>
      <c r="FW589" s="102"/>
      <c r="FX589" s="102"/>
      <c r="FY589" s="102"/>
      <c r="FZ589" s="102"/>
      <c r="GA589" s="102"/>
      <c r="GB589" s="102"/>
      <c r="GC589" s="102"/>
      <c r="GD589" s="102"/>
      <c r="GE589" s="102"/>
      <c r="GF589" s="102"/>
      <c r="GG589" s="102"/>
      <c r="GH589" s="102"/>
      <c r="GI589" s="102"/>
      <c r="GJ589" s="102"/>
      <c r="GK589" s="102"/>
      <c r="GL589" s="102"/>
      <c r="GM589" s="102"/>
      <c r="GN589" s="102"/>
      <c r="GO589" s="102"/>
      <c r="GP589" s="102"/>
      <c r="GQ589" s="102"/>
      <c r="GR589" s="102"/>
      <c r="GS589" s="102"/>
      <c r="GT589" s="102"/>
      <c r="GU589" s="102"/>
      <c r="GV589" s="102"/>
      <c r="GW589" s="102"/>
      <c r="GX589" s="102"/>
      <c r="GY589" s="102"/>
      <c r="GZ589" s="102"/>
    </row>
    <row r="590" spans="1:208" ht="12.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2"/>
      <c r="AY590" s="102"/>
      <c r="AZ590" s="102"/>
      <c r="BA590" s="102"/>
      <c r="BB590" s="102"/>
      <c r="BC590" s="102"/>
      <c r="BD590" s="102"/>
      <c r="BE590" s="102"/>
      <c r="BF590" s="102"/>
      <c r="BG590" s="102"/>
      <c r="BH590" s="102"/>
      <c r="BI590" s="102"/>
      <c r="BJ590" s="102"/>
      <c r="BK590" s="102"/>
      <c r="BL590" s="102"/>
      <c r="BM590" s="102"/>
      <c r="BN590" s="102"/>
      <c r="BO590" s="102"/>
      <c r="BP590" s="102"/>
      <c r="BQ590" s="102"/>
      <c r="BR590" s="102"/>
      <c r="BS590" s="102"/>
      <c r="BT590" s="102"/>
      <c r="BU590" s="102"/>
      <c r="BV590" s="102"/>
      <c r="BW590" s="102"/>
      <c r="BX590" s="102"/>
      <c r="BY590" s="102"/>
      <c r="BZ590" s="102"/>
      <c r="CA590" s="102"/>
      <c r="CB590" s="102"/>
      <c r="CC590" s="102"/>
      <c r="CD590" s="102"/>
      <c r="CE590" s="102"/>
      <c r="CF590" s="102"/>
      <c r="CG590" s="102"/>
      <c r="CH590" s="102"/>
      <c r="CI590" s="102"/>
      <c r="CJ590" s="102"/>
      <c r="CK590" s="102"/>
      <c r="CL590" s="102"/>
      <c r="CM590" s="102"/>
      <c r="CN590" s="102"/>
      <c r="CO590" s="102"/>
      <c r="CP590" s="102"/>
      <c r="CQ590" s="102"/>
      <c r="CR590" s="102"/>
      <c r="CS590" s="102"/>
      <c r="CT590" s="102"/>
      <c r="CU590" s="102"/>
      <c r="CV590" s="102"/>
      <c r="CW590" s="102"/>
      <c r="CX590" s="102"/>
      <c r="CY590" s="102"/>
      <c r="CZ590" s="102"/>
      <c r="DA590" s="102"/>
      <c r="DB590" s="102"/>
      <c r="DC590" s="102"/>
      <c r="DD590" s="102"/>
      <c r="DE590" s="102"/>
      <c r="DF590" s="102"/>
      <c r="DG590" s="102"/>
      <c r="DH590" s="102"/>
      <c r="DI590" s="102"/>
      <c r="DJ590" s="102"/>
      <c r="DK590" s="102"/>
      <c r="DL590" s="102"/>
      <c r="DM590" s="102"/>
      <c r="DN590" s="102"/>
      <c r="DO590" s="102"/>
      <c r="DP590" s="102"/>
      <c r="DQ590" s="102"/>
      <c r="DR590" s="102"/>
      <c r="DS590" s="102"/>
      <c r="DT590" s="102"/>
      <c r="DU590" s="102"/>
      <c r="DV590" s="102"/>
      <c r="DW590" s="102"/>
      <c r="DX590" s="102"/>
      <c r="DY590" s="102"/>
      <c r="DZ590" s="102"/>
      <c r="EA590" s="102"/>
      <c r="EB590" s="102"/>
      <c r="EC590" s="102"/>
      <c r="ED590" s="102"/>
      <c r="EE590" s="102"/>
      <c r="EF590" s="102"/>
      <c r="EG590" s="102"/>
      <c r="EH590" s="102"/>
      <c r="EI590" s="102"/>
      <c r="EJ590" s="102"/>
      <c r="EK590" s="102"/>
      <c r="EL590" s="102"/>
      <c r="EM590" s="102"/>
      <c r="EN590" s="102"/>
      <c r="EO590" s="102"/>
      <c r="EP590" s="102"/>
      <c r="EQ590" s="102"/>
      <c r="ER590" s="102"/>
      <c r="ES590" s="102"/>
      <c r="ET590" s="102"/>
      <c r="EU590" s="102"/>
      <c r="EV590" s="102"/>
      <c r="EW590" s="102"/>
      <c r="EX590" s="102"/>
      <c r="EY590" s="102"/>
      <c r="EZ590" s="102"/>
      <c r="FA590" s="102"/>
      <c r="FB590" s="102"/>
      <c r="FC590" s="102"/>
      <c r="FD590" s="102"/>
      <c r="FE590" s="102"/>
      <c r="FF590" s="102"/>
      <c r="FG590" s="102"/>
      <c r="FH590" s="102"/>
      <c r="FI590" s="102"/>
      <c r="FJ590" s="102"/>
      <c r="FK590" s="102"/>
      <c r="FL590" s="102"/>
      <c r="FM590" s="102"/>
      <c r="FN590" s="102"/>
      <c r="FO590" s="102"/>
      <c r="FP590" s="102"/>
      <c r="FQ590" s="102"/>
      <c r="FR590" s="102"/>
      <c r="FS590" s="102"/>
      <c r="FT590" s="102"/>
      <c r="FU590" s="102"/>
      <c r="FV590" s="102"/>
      <c r="FW590" s="102"/>
      <c r="FX590" s="102"/>
      <c r="FY590" s="102"/>
      <c r="FZ590" s="102"/>
      <c r="GA590" s="102"/>
      <c r="GB590" s="102"/>
      <c r="GC590" s="102"/>
      <c r="GD590" s="102"/>
      <c r="GE590" s="102"/>
      <c r="GF590" s="102"/>
      <c r="GG590" s="102"/>
      <c r="GH590" s="102"/>
      <c r="GI590" s="102"/>
      <c r="GJ590" s="102"/>
      <c r="GK590" s="102"/>
      <c r="GL590" s="102"/>
      <c r="GM590" s="102"/>
      <c r="GN590" s="102"/>
      <c r="GO590" s="102"/>
      <c r="GP590" s="102"/>
      <c r="GQ590" s="102"/>
      <c r="GR590" s="102"/>
      <c r="GS590" s="102"/>
      <c r="GT590" s="102"/>
      <c r="GU590" s="102"/>
      <c r="GV590" s="102"/>
      <c r="GW590" s="102"/>
      <c r="GX590" s="102"/>
      <c r="GY590" s="102"/>
      <c r="GZ590" s="102"/>
    </row>
    <row r="591" spans="1:208" ht="12.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2"/>
      <c r="AY591" s="102"/>
      <c r="AZ591" s="102"/>
      <c r="BA591" s="102"/>
      <c r="BB591" s="102"/>
      <c r="BC591" s="102"/>
      <c r="BD591" s="102"/>
      <c r="BE591" s="102"/>
      <c r="BF591" s="102"/>
      <c r="BG591" s="102"/>
      <c r="BH591" s="102"/>
      <c r="BI591" s="102"/>
      <c r="BJ591" s="102"/>
      <c r="BK591" s="102"/>
      <c r="BL591" s="102"/>
      <c r="BM591" s="102"/>
      <c r="BN591" s="102"/>
      <c r="BO591" s="102"/>
      <c r="BP591" s="102"/>
      <c r="BQ591" s="102"/>
      <c r="BR591" s="102"/>
      <c r="BS591" s="102"/>
      <c r="BT591" s="102"/>
      <c r="BU591" s="102"/>
      <c r="BV591" s="102"/>
      <c r="BW591" s="102"/>
      <c r="BX591" s="102"/>
      <c r="BY591" s="102"/>
      <c r="BZ591" s="102"/>
      <c r="CA591" s="102"/>
      <c r="CB591" s="102"/>
      <c r="CC591" s="102"/>
      <c r="CD591" s="102"/>
      <c r="CE591" s="102"/>
      <c r="CF591" s="102"/>
      <c r="CG591" s="102"/>
      <c r="CH591" s="102"/>
      <c r="CI591" s="102"/>
      <c r="CJ591" s="102"/>
      <c r="CK591" s="102"/>
      <c r="CL591" s="102"/>
      <c r="CM591" s="102"/>
      <c r="CN591" s="102"/>
      <c r="CO591" s="102"/>
      <c r="CP591" s="102"/>
      <c r="CQ591" s="102"/>
      <c r="CR591" s="102"/>
      <c r="CS591" s="102"/>
      <c r="CT591" s="102"/>
      <c r="CU591" s="102"/>
      <c r="CV591" s="102"/>
      <c r="CW591" s="102"/>
      <c r="CX591" s="102"/>
      <c r="CY591" s="102"/>
      <c r="CZ591" s="102"/>
      <c r="DA591" s="102"/>
      <c r="DB591" s="102"/>
      <c r="DC591" s="102"/>
      <c r="DD591" s="102"/>
      <c r="DE591" s="102"/>
      <c r="DF591" s="102"/>
      <c r="DG591" s="102"/>
      <c r="DH591" s="102"/>
      <c r="DI591" s="102"/>
      <c r="DJ591" s="102"/>
      <c r="DK591" s="102"/>
      <c r="DL591" s="102"/>
      <c r="DM591" s="102"/>
      <c r="DN591" s="102"/>
      <c r="DO591" s="102"/>
      <c r="DP591" s="102"/>
      <c r="DQ591" s="102"/>
      <c r="DR591" s="102"/>
      <c r="DS591" s="102"/>
      <c r="DT591" s="102"/>
      <c r="DU591" s="102"/>
      <c r="DV591" s="102"/>
      <c r="DW591" s="102"/>
      <c r="DX591" s="102"/>
      <c r="DY591" s="102"/>
      <c r="DZ591" s="102"/>
      <c r="EA591" s="102"/>
      <c r="EB591" s="102"/>
      <c r="EC591" s="102"/>
      <c r="ED591" s="102"/>
      <c r="EE591" s="102"/>
      <c r="EF591" s="102"/>
      <c r="EG591" s="102"/>
      <c r="EH591" s="102"/>
      <c r="EI591" s="102"/>
      <c r="EJ591" s="102"/>
      <c r="EK591" s="102"/>
      <c r="EL591" s="102"/>
      <c r="EM591" s="102"/>
      <c r="EN591" s="102"/>
      <c r="EO591" s="102"/>
      <c r="EP591" s="102"/>
      <c r="EQ591" s="102"/>
      <c r="ER591" s="102"/>
      <c r="ES591" s="102"/>
      <c r="ET591" s="102"/>
      <c r="EU591" s="102"/>
      <c r="EV591" s="102"/>
      <c r="EW591" s="102"/>
      <c r="EX591" s="102"/>
      <c r="EY591" s="102"/>
      <c r="EZ591" s="102"/>
      <c r="FA591" s="102"/>
      <c r="FB591" s="102"/>
      <c r="FC591" s="102"/>
      <c r="FD591" s="102"/>
      <c r="FE591" s="102"/>
      <c r="FF591" s="102"/>
      <c r="FG591" s="102"/>
      <c r="FH591" s="102"/>
      <c r="FI591" s="102"/>
      <c r="FJ591" s="102"/>
      <c r="FK591" s="102"/>
      <c r="FL591" s="102"/>
      <c r="FM591" s="102"/>
      <c r="FN591" s="102"/>
      <c r="FO591" s="102"/>
      <c r="FP591" s="102"/>
      <c r="FQ591" s="102"/>
      <c r="FR591" s="102"/>
      <c r="FS591" s="102"/>
      <c r="FT591" s="102"/>
      <c r="FU591" s="102"/>
      <c r="FV591" s="102"/>
      <c r="FW591" s="102"/>
      <c r="FX591" s="102"/>
      <c r="FY591" s="102"/>
      <c r="FZ591" s="102"/>
      <c r="GA591" s="102"/>
      <c r="GB591" s="102"/>
      <c r="GC591" s="102"/>
      <c r="GD591" s="102"/>
      <c r="GE591" s="102"/>
      <c r="GF591" s="102"/>
      <c r="GG591" s="102"/>
      <c r="GH591" s="102"/>
      <c r="GI591" s="102"/>
      <c r="GJ591" s="102"/>
      <c r="GK591" s="102"/>
      <c r="GL591" s="102"/>
      <c r="GM591" s="102"/>
      <c r="GN591" s="102"/>
      <c r="GO591" s="102"/>
      <c r="GP591" s="102"/>
      <c r="GQ591" s="102"/>
      <c r="GR591" s="102"/>
      <c r="GS591" s="102"/>
      <c r="GT591" s="102"/>
      <c r="GU591" s="102"/>
      <c r="GV591" s="102"/>
      <c r="GW591" s="102"/>
      <c r="GX591" s="102"/>
      <c r="GY591" s="102"/>
      <c r="GZ591" s="102"/>
    </row>
    <row r="592" spans="1:208" ht="12.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c r="AT592" s="102"/>
      <c r="AU592" s="102"/>
      <c r="AV592" s="102"/>
      <c r="AW592" s="102"/>
      <c r="AX592" s="102"/>
      <c r="AY592" s="102"/>
      <c r="AZ592" s="102"/>
      <c r="BA592" s="102"/>
      <c r="BB592" s="102"/>
      <c r="BC592" s="102"/>
      <c r="BD592" s="102"/>
      <c r="BE592" s="102"/>
      <c r="BF592" s="102"/>
      <c r="BG592" s="102"/>
      <c r="BH592" s="102"/>
      <c r="BI592" s="102"/>
      <c r="BJ592" s="102"/>
      <c r="BK592" s="102"/>
      <c r="BL592" s="102"/>
      <c r="BM592" s="102"/>
      <c r="BN592" s="102"/>
      <c r="BO592" s="102"/>
      <c r="BP592" s="102"/>
      <c r="BQ592" s="102"/>
      <c r="BR592" s="102"/>
      <c r="BS592" s="102"/>
      <c r="BT592" s="102"/>
      <c r="BU592" s="102"/>
      <c r="BV592" s="102"/>
      <c r="BW592" s="102"/>
      <c r="BX592" s="102"/>
      <c r="BY592" s="102"/>
      <c r="BZ592" s="102"/>
      <c r="CA592" s="102"/>
      <c r="CB592" s="102"/>
      <c r="CC592" s="102"/>
      <c r="CD592" s="102"/>
      <c r="CE592" s="102"/>
      <c r="CF592" s="102"/>
      <c r="CG592" s="102"/>
      <c r="CH592" s="102"/>
      <c r="CI592" s="102"/>
      <c r="CJ592" s="102"/>
      <c r="CK592" s="102"/>
      <c r="CL592" s="102"/>
      <c r="CM592" s="102"/>
      <c r="CN592" s="102"/>
      <c r="CO592" s="102"/>
      <c r="CP592" s="102"/>
      <c r="CQ592" s="102"/>
      <c r="CR592" s="102"/>
      <c r="CS592" s="102"/>
      <c r="CT592" s="102"/>
      <c r="CU592" s="102"/>
      <c r="CV592" s="102"/>
      <c r="CW592" s="102"/>
      <c r="CX592" s="102"/>
      <c r="CY592" s="102"/>
      <c r="CZ592" s="102"/>
      <c r="DA592" s="102"/>
      <c r="DB592" s="102"/>
      <c r="DC592" s="102"/>
      <c r="DD592" s="102"/>
      <c r="DE592" s="102"/>
      <c r="DF592" s="102"/>
      <c r="DG592" s="102"/>
      <c r="DH592" s="102"/>
      <c r="DI592" s="102"/>
      <c r="DJ592" s="102"/>
      <c r="DK592" s="102"/>
      <c r="DL592" s="102"/>
      <c r="DM592" s="102"/>
      <c r="DN592" s="102"/>
      <c r="DO592" s="102"/>
      <c r="DP592" s="102"/>
      <c r="DQ592" s="102"/>
      <c r="DR592" s="102"/>
      <c r="DS592" s="102"/>
      <c r="DT592" s="102"/>
      <c r="DU592" s="102"/>
      <c r="DV592" s="102"/>
      <c r="DW592" s="102"/>
      <c r="DX592" s="102"/>
      <c r="DY592" s="102"/>
      <c r="DZ592" s="102"/>
      <c r="EA592" s="102"/>
      <c r="EB592" s="102"/>
      <c r="EC592" s="102"/>
      <c r="ED592" s="102"/>
      <c r="EE592" s="102"/>
      <c r="EF592" s="102"/>
      <c r="EG592" s="102"/>
      <c r="EH592" s="102"/>
      <c r="EI592" s="102"/>
      <c r="EJ592" s="102"/>
      <c r="EK592" s="102"/>
      <c r="EL592" s="102"/>
      <c r="EM592" s="102"/>
      <c r="EN592" s="102"/>
      <c r="EO592" s="102"/>
      <c r="EP592" s="102"/>
      <c r="EQ592" s="102"/>
      <c r="ER592" s="102"/>
      <c r="ES592" s="102"/>
      <c r="ET592" s="102"/>
      <c r="EU592" s="102"/>
      <c r="EV592" s="102"/>
      <c r="EW592" s="102"/>
      <c r="EX592" s="102"/>
      <c r="EY592" s="102"/>
      <c r="EZ592" s="102"/>
      <c r="FA592" s="102"/>
      <c r="FB592" s="102"/>
      <c r="FC592" s="102"/>
      <c r="FD592" s="102"/>
      <c r="FE592" s="102"/>
      <c r="FF592" s="102"/>
      <c r="FG592" s="102"/>
      <c r="FH592" s="102"/>
      <c r="FI592" s="102"/>
      <c r="FJ592" s="102"/>
      <c r="FK592" s="102"/>
      <c r="FL592" s="102"/>
      <c r="FM592" s="102"/>
      <c r="FN592" s="102"/>
      <c r="FO592" s="102"/>
      <c r="FP592" s="102"/>
      <c r="FQ592" s="102"/>
      <c r="FR592" s="102"/>
      <c r="FS592" s="102"/>
      <c r="FT592" s="102"/>
      <c r="FU592" s="102"/>
      <c r="FV592" s="102"/>
      <c r="FW592" s="102"/>
      <c r="FX592" s="102"/>
      <c r="FY592" s="102"/>
      <c r="FZ592" s="102"/>
      <c r="GA592" s="102"/>
      <c r="GB592" s="102"/>
      <c r="GC592" s="102"/>
      <c r="GD592" s="102"/>
      <c r="GE592" s="102"/>
      <c r="GF592" s="102"/>
      <c r="GG592" s="102"/>
      <c r="GH592" s="102"/>
      <c r="GI592" s="102"/>
      <c r="GJ592" s="102"/>
      <c r="GK592" s="102"/>
      <c r="GL592" s="102"/>
      <c r="GM592" s="102"/>
      <c r="GN592" s="102"/>
      <c r="GO592" s="102"/>
      <c r="GP592" s="102"/>
      <c r="GQ592" s="102"/>
      <c r="GR592" s="102"/>
      <c r="GS592" s="102"/>
      <c r="GT592" s="102"/>
      <c r="GU592" s="102"/>
      <c r="GV592" s="102"/>
      <c r="GW592" s="102"/>
      <c r="GX592" s="102"/>
      <c r="GY592" s="102"/>
      <c r="GZ592" s="102"/>
    </row>
    <row r="593" spans="1:208" ht="12.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c r="AP593" s="102"/>
      <c r="AQ593" s="102"/>
      <c r="AR593" s="102"/>
      <c r="AS593" s="102"/>
      <c r="AT593" s="102"/>
      <c r="AU593" s="102"/>
      <c r="AV593" s="102"/>
      <c r="AW593" s="102"/>
      <c r="AX593" s="102"/>
      <c r="AY593" s="102"/>
      <c r="AZ593" s="102"/>
      <c r="BA593" s="102"/>
      <c r="BB593" s="102"/>
      <c r="BC593" s="102"/>
      <c r="BD593" s="102"/>
      <c r="BE593" s="102"/>
      <c r="BF593" s="102"/>
      <c r="BG593" s="102"/>
      <c r="BH593" s="102"/>
      <c r="BI593" s="102"/>
      <c r="BJ593" s="102"/>
      <c r="BK593" s="102"/>
      <c r="BL593" s="102"/>
      <c r="BM593" s="102"/>
      <c r="BN593" s="102"/>
      <c r="BO593" s="102"/>
      <c r="BP593" s="102"/>
      <c r="BQ593" s="102"/>
      <c r="BR593" s="102"/>
      <c r="BS593" s="102"/>
      <c r="BT593" s="102"/>
      <c r="BU593" s="102"/>
      <c r="BV593" s="102"/>
      <c r="BW593" s="102"/>
      <c r="BX593" s="102"/>
      <c r="BY593" s="102"/>
      <c r="BZ593" s="102"/>
      <c r="CA593" s="102"/>
      <c r="CB593" s="102"/>
      <c r="CC593" s="102"/>
      <c r="CD593" s="102"/>
      <c r="CE593" s="102"/>
      <c r="CF593" s="102"/>
      <c r="CG593" s="102"/>
      <c r="CH593" s="102"/>
      <c r="CI593" s="102"/>
      <c r="CJ593" s="102"/>
      <c r="CK593" s="102"/>
      <c r="CL593" s="102"/>
      <c r="CM593" s="102"/>
      <c r="CN593" s="102"/>
      <c r="CO593" s="102"/>
      <c r="CP593" s="102"/>
      <c r="CQ593" s="102"/>
      <c r="CR593" s="102"/>
      <c r="CS593" s="102"/>
      <c r="CT593" s="102"/>
      <c r="CU593" s="102"/>
      <c r="CV593" s="102"/>
      <c r="CW593" s="102"/>
      <c r="CX593" s="102"/>
      <c r="CY593" s="102"/>
      <c r="CZ593" s="102"/>
      <c r="DA593" s="102"/>
      <c r="DB593" s="102"/>
      <c r="DC593" s="102"/>
      <c r="DD593" s="102"/>
      <c r="DE593" s="102"/>
      <c r="DF593" s="102"/>
      <c r="DG593" s="102"/>
      <c r="DH593" s="102"/>
      <c r="DI593" s="102"/>
      <c r="DJ593" s="102"/>
      <c r="DK593" s="102"/>
      <c r="DL593" s="102"/>
      <c r="DM593" s="102"/>
      <c r="DN593" s="102"/>
      <c r="DO593" s="102"/>
      <c r="DP593" s="102"/>
      <c r="DQ593" s="102"/>
      <c r="DR593" s="102"/>
      <c r="DS593" s="102"/>
      <c r="DT593" s="102"/>
      <c r="DU593" s="102"/>
      <c r="DV593" s="102"/>
      <c r="DW593" s="102"/>
      <c r="DX593" s="102"/>
      <c r="DY593" s="102"/>
      <c r="DZ593" s="102"/>
      <c r="EA593" s="102"/>
      <c r="EB593" s="102"/>
      <c r="EC593" s="102"/>
      <c r="ED593" s="102"/>
      <c r="EE593" s="102"/>
      <c r="EF593" s="102"/>
      <c r="EG593" s="102"/>
      <c r="EH593" s="102"/>
      <c r="EI593" s="102"/>
      <c r="EJ593" s="102"/>
      <c r="EK593" s="102"/>
      <c r="EL593" s="102"/>
      <c r="EM593" s="102"/>
      <c r="EN593" s="102"/>
      <c r="EO593" s="102"/>
      <c r="EP593" s="102"/>
      <c r="EQ593" s="102"/>
      <c r="ER593" s="102"/>
      <c r="ES593" s="102"/>
      <c r="ET593" s="102"/>
      <c r="EU593" s="102"/>
      <c r="EV593" s="102"/>
      <c r="EW593" s="102"/>
      <c r="EX593" s="102"/>
      <c r="EY593" s="102"/>
      <c r="EZ593" s="102"/>
      <c r="FA593" s="102"/>
      <c r="FB593" s="102"/>
      <c r="FC593" s="102"/>
      <c r="FD593" s="102"/>
      <c r="FE593" s="102"/>
      <c r="FF593" s="102"/>
      <c r="FG593" s="102"/>
      <c r="FH593" s="102"/>
      <c r="FI593" s="102"/>
      <c r="FJ593" s="102"/>
      <c r="FK593" s="102"/>
      <c r="FL593" s="102"/>
      <c r="FM593" s="102"/>
      <c r="FN593" s="102"/>
      <c r="FO593" s="102"/>
      <c r="FP593" s="102"/>
      <c r="FQ593" s="102"/>
      <c r="FR593" s="102"/>
      <c r="FS593" s="102"/>
      <c r="FT593" s="102"/>
      <c r="FU593" s="102"/>
      <c r="FV593" s="102"/>
      <c r="FW593" s="102"/>
      <c r="FX593" s="102"/>
      <c r="FY593" s="102"/>
      <c r="FZ593" s="102"/>
      <c r="GA593" s="102"/>
      <c r="GB593" s="102"/>
      <c r="GC593" s="102"/>
      <c r="GD593" s="102"/>
      <c r="GE593" s="102"/>
      <c r="GF593" s="102"/>
      <c r="GG593" s="102"/>
      <c r="GH593" s="102"/>
      <c r="GI593" s="102"/>
      <c r="GJ593" s="102"/>
      <c r="GK593" s="102"/>
      <c r="GL593" s="102"/>
      <c r="GM593" s="102"/>
      <c r="GN593" s="102"/>
      <c r="GO593" s="102"/>
      <c r="GP593" s="102"/>
      <c r="GQ593" s="102"/>
      <c r="GR593" s="102"/>
      <c r="GS593" s="102"/>
      <c r="GT593" s="102"/>
      <c r="GU593" s="102"/>
      <c r="GV593" s="102"/>
      <c r="GW593" s="102"/>
      <c r="GX593" s="102"/>
      <c r="GY593" s="102"/>
      <c r="GZ593" s="102"/>
    </row>
    <row r="594" spans="1:208" ht="12.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2"/>
      <c r="AS594" s="102"/>
      <c r="AT594" s="102"/>
      <c r="AU594" s="102"/>
      <c r="AV594" s="102"/>
      <c r="AW594" s="102"/>
      <c r="AX594" s="102"/>
      <c r="AY594" s="102"/>
      <c r="AZ594" s="102"/>
      <c r="BA594" s="102"/>
      <c r="BB594" s="102"/>
      <c r="BC594" s="102"/>
      <c r="BD594" s="102"/>
      <c r="BE594" s="102"/>
      <c r="BF594" s="102"/>
      <c r="BG594" s="102"/>
      <c r="BH594" s="102"/>
      <c r="BI594" s="102"/>
      <c r="BJ594" s="102"/>
      <c r="BK594" s="102"/>
      <c r="BL594" s="102"/>
      <c r="BM594" s="102"/>
      <c r="BN594" s="102"/>
      <c r="BO594" s="102"/>
      <c r="BP594" s="102"/>
      <c r="BQ594" s="102"/>
      <c r="BR594" s="102"/>
      <c r="BS594" s="102"/>
      <c r="BT594" s="102"/>
      <c r="BU594" s="102"/>
      <c r="BV594" s="102"/>
      <c r="BW594" s="102"/>
      <c r="BX594" s="102"/>
      <c r="BY594" s="102"/>
      <c r="BZ594" s="102"/>
      <c r="CA594" s="102"/>
      <c r="CB594" s="102"/>
      <c r="CC594" s="102"/>
      <c r="CD594" s="102"/>
      <c r="CE594" s="102"/>
      <c r="CF594" s="102"/>
      <c r="CG594" s="102"/>
      <c r="CH594" s="102"/>
      <c r="CI594" s="102"/>
      <c r="CJ594" s="102"/>
      <c r="CK594" s="102"/>
      <c r="CL594" s="102"/>
      <c r="CM594" s="102"/>
      <c r="CN594" s="102"/>
      <c r="CO594" s="102"/>
      <c r="CP594" s="102"/>
      <c r="CQ594" s="102"/>
      <c r="CR594" s="102"/>
      <c r="CS594" s="102"/>
      <c r="CT594" s="102"/>
      <c r="CU594" s="102"/>
      <c r="CV594" s="102"/>
      <c r="CW594" s="102"/>
      <c r="CX594" s="102"/>
      <c r="CY594" s="102"/>
      <c r="CZ594" s="102"/>
      <c r="DA594" s="102"/>
      <c r="DB594" s="102"/>
      <c r="DC594" s="102"/>
      <c r="DD594" s="102"/>
      <c r="DE594" s="102"/>
      <c r="DF594" s="102"/>
      <c r="DG594" s="102"/>
      <c r="DH594" s="102"/>
      <c r="DI594" s="102"/>
      <c r="DJ594" s="102"/>
      <c r="DK594" s="102"/>
      <c r="DL594" s="102"/>
      <c r="DM594" s="102"/>
      <c r="DN594" s="102"/>
      <c r="DO594" s="102"/>
      <c r="DP594" s="102"/>
      <c r="DQ594" s="102"/>
      <c r="DR594" s="102"/>
      <c r="DS594" s="102"/>
      <c r="DT594" s="102"/>
      <c r="DU594" s="102"/>
      <c r="DV594" s="102"/>
      <c r="DW594" s="102"/>
      <c r="DX594" s="102"/>
      <c r="DY594" s="102"/>
      <c r="DZ594" s="102"/>
      <c r="EA594" s="102"/>
      <c r="EB594" s="102"/>
      <c r="EC594" s="102"/>
      <c r="ED594" s="102"/>
      <c r="EE594" s="102"/>
      <c r="EF594" s="102"/>
      <c r="EG594" s="102"/>
      <c r="EH594" s="102"/>
      <c r="EI594" s="102"/>
      <c r="EJ594" s="102"/>
      <c r="EK594" s="102"/>
      <c r="EL594" s="102"/>
      <c r="EM594" s="102"/>
      <c r="EN594" s="102"/>
      <c r="EO594" s="102"/>
      <c r="EP594" s="102"/>
      <c r="EQ594" s="102"/>
      <c r="ER594" s="102"/>
      <c r="ES594" s="102"/>
      <c r="ET594" s="102"/>
      <c r="EU594" s="102"/>
      <c r="EV594" s="102"/>
      <c r="EW594" s="102"/>
      <c r="EX594" s="102"/>
      <c r="EY594" s="102"/>
      <c r="EZ594" s="102"/>
      <c r="FA594" s="102"/>
      <c r="FB594" s="102"/>
      <c r="FC594" s="102"/>
      <c r="FD594" s="102"/>
      <c r="FE594" s="102"/>
      <c r="FF594" s="102"/>
      <c r="FG594" s="102"/>
      <c r="FH594" s="102"/>
      <c r="FI594" s="102"/>
      <c r="FJ594" s="102"/>
      <c r="FK594" s="102"/>
      <c r="FL594" s="102"/>
      <c r="FM594" s="102"/>
      <c r="FN594" s="102"/>
      <c r="FO594" s="102"/>
      <c r="FP594" s="102"/>
      <c r="FQ594" s="102"/>
      <c r="FR594" s="102"/>
      <c r="FS594" s="102"/>
      <c r="FT594" s="102"/>
      <c r="FU594" s="102"/>
      <c r="FV594" s="102"/>
      <c r="FW594" s="102"/>
      <c r="FX594" s="102"/>
      <c r="FY594" s="102"/>
      <c r="FZ594" s="102"/>
      <c r="GA594" s="102"/>
      <c r="GB594" s="102"/>
      <c r="GC594" s="102"/>
      <c r="GD594" s="102"/>
      <c r="GE594" s="102"/>
      <c r="GF594" s="102"/>
      <c r="GG594" s="102"/>
      <c r="GH594" s="102"/>
      <c r="GI594" s="102"/>
      <c r="GJ594" s="102"/>
      <c r="GK594" s="102"/>
      <c r="GL594" s="102"/>
      <c r="GM594" s="102"/>
      <c r="GN594" s="102"/>
      <c r="GO594" s="102"/>
      <c r="GP594" s="102"/>
      <c r="GQ594" s="102"/>
      <c r="GR594" s="102"/>
      <c r="GS594" s="102"/>
      <c r="GT594" s="102"/>
      <c r="GU594" s="102"/>
      <c r="GV594" s="102"/>
      <c r="GW594" s="102"/>
      <c r="GX594" s="102"/>
      <c r="GY594" s="102"/>
      <c r="GZ594" s="102"/>
    </row>
    <row r="595" spans="1:208" ht="12.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c r="AG595" s="102"/>
      <c r="AH595" s="102"/>
      <c r="AI595" s="102"/>
      <c r="AJ595" s="102"/>
      <c r="AK595" s="102"/>
      <c r="AL595" s="102"/>
      <c r="AM595" s="102"/>
      <c r="AN595" s="102"/>
      <c r="AO595" s="102"/>
      <c r="AP595" s="102"/>
      <c r="AQ595" s="102"/>
      <c r="AR595" s="102"/>
      <c r="AS595" s="102"/>
      <c r="AT595" s="102"/>
      <c r="AU595" s="102"/>
      <c r="AV595" s="102"/>
      <c r="AW595" s="102"/>
      <c r="AX595" s="102"/>
      <c r="AY595" s="102"/>
      <c r="AZ595" s="102"/>
      <c r="BA595" s="102"/>
      <c r="BB595" s="102"/>
      <c r="BC595" s="102"/>
      <c r="BD595" s="102"/>
      <c r="BE595" s="102"/>
      <c r="BF595" s="102"/>
      <c r="BG595" s="102"/>
      <c r="BH595" s="102"/>
      <c r="BI595" s="102"/>
      <c r="BJ595" s="102"/>
      <c r="BK595" s="102"/>
      <c r="BL595" s="102"/>
      <c r="BM595" s="102"/>
      <c r="BN595" s="102"/>
      <c r="BO595" s="102"/>
      <c r="BP595" s="102"/>
      <c r="BQ595" s="102"/>
      <c r="BR595" s="102"/>
      <c r="BS595" s="102"/>
      <c r="BT595" s="102"/>
      <c r="BU595" s="102"/>
      <c r="BV595" s="102"/>
      <c r="BW595" s="102"/>
      <c r="BX595" s="102"/>
      <c r="BY595" s="102"/>
      <c r="BZ595" s="102"/>
      <c r="CA595" s="102"/>
      <c r="CB595" s="102"/>
      <c r="CC595" s="102"/>
      <c r="CD595" s="102"/>
      <c r="CE595" s="102"/>
      <c r="CF595" s="102"/>
      <c r="CG595" s="102"/>
      <c r="CH595" s="102"/>
      <c r="CI595" s="102"/>
      <c r="CJ595" s="102"/>
      <c r="CK595" s="102"/>
      <c r="CL595" s="102"/>
      <c r="CM595" s="102"/>
      <c r="CN595" s="102"/>
      <c r="CO595" s="102"/>
      <c r="CP595" s="102"/>
      <c r="CQ595" s="102"/>
      <c r="CR595" s="102"/>
      <c r="CS595" s="102"/>
      <c r="CT595" s="102"/>
      <c r="CU595" s="102"/>
      <c r="CV595" s="102"/>
      <c r="CW595" s="102"/>
      <c r="CX595" s="102"/>
      <c r="CY595" s="102"/>
      <c r="CZ595" s="102"/>
      <c r="DA595" s="102"/>
      <c r="DB595" s="102"/>
      <c r="DC595" s="102"/>
      <c r="DD595" s="102"/>
      <c r="DE595" s="102"/>
      <c r="DF595" s="102"/>
      <c r="DG595" s="102"/>
      <c r="DH595" s="102"/>
      <c r="DI595" s="102"/>
      <c r="DJ595" s="102"/>
      <c r="DK595" s="102"/>
      <c r="DL595" s="102"/>
      <c r="DM595" s="102"/>
      <c r="DN595" s="102"/>
      <c r="DO595" s="102"/>
      <c r="DP595" s="102"/>
      <c r="DQ595" s="102"/>
      <c r="DR595" s="102"/>
      <c r="DS595" s="102"/>
      <c r="DT595" s="102"/>
      <c r="DU595" s="102"/>
      <c r="DV595" s="102"/>
      <c r="DW595" s="102"/>
      <c r="DX595" s="102"/>
      <c r="DY595" s="102"/>
      <c r="DZ595" s="102"/>
      <c r="EA595" s="102"/>
      <c r="EB595" s="102"/>
      <c r="EC595" s="102"/>
      <c r="ED595" s="102"/>
      <c r="EE595" s="102"/>
      <c r="EF595" s="102"/>
      <c r="EG595" s="102"/>
      <c r="EH595" s="102"/>
      <c r="EI595" s="102"/>
      <c r="EJ595" s="102"/>
      <c r="EK595" s="102"/>
      <c r="EL595" s="102"/>
      <c r="EM595" s="102"/>
      <c r="EN595" s="102"/>
      <c r="EO595" s="102"/>
      <c r="EP595" s="102"/>
      <c r="EQ595" s="102"/>
      <c r="ER595" s="102"/>
      <c r="ES595" s="102"/>
      <c r="ET595" s="102"/>
      <c r="EU595" s="102"/>
      <c r="EV595" s="102"/>
      <c r="EW595" s="102"/>
      <c r="EX595" s="102"/>
      <c r="EY595" s="102"/>
      <c r="EZ595" s="102"/>
      <c r="FA595" s="102"/>
      <c r="FB595" s="102"/>
      <c r="FC595" s="102"/>
      <c r="FD595" s="102"/>
      <c r="FE595" s="102"/>
      <c r="FF595" s="102"/>
      <c r="FG595" s="102"/>
      <c r="FH595" s="102"/>
      <c r="FI595" s="102"/>
      <c r="FJ595" s="102"/>
      <c r="FK595" s="102"/>
      <c r="FL595" s="102"/>
      <c r="FM595" s="102"/>
      <c r="FN595" s="102"/>
      <c r="FO595" s="102"/>
      <c r="FP595" s="102"/>
      <c r="FQ595" s="102"/>
      <c r="FR595" s="102"/>
      <c r="FS595" s="102"/>
      <c r="FT595" s="102"/>
      <c r="FU595" s="102"/>
      <c r="FV595" s="102"/>
      <c r="FW595" s="102"/>
      <c r="FX595" s="102"/>
      <c r="FY595" s="102"/>
      <c r="FZ595" s="102"/>
      <c r="GA595" s="102"/>
      <c r="GB595" s="102"/>
      <c r="GC595" s="102"/>
      <c r="GD595" s="102"/>
      <c r="GE595" s="102"/>
      <c r="GF595" s="102"/>
      <c r="GG595" s="102"/>
      <c r="GH595" s="102"/>
      <c r="GI595" s="102"/>
      <c r="GJ595" s="102"/>
      <c r="GK595" s="102"/>
      <c r="GL595" s="102"/>
      <c r="GM595" s="102"/>
      <c r="GN595" s="102"/>
      <c r="GO595" s="102"/>
      <c r="GP595" s="102"/>
      <c r="GQ595" s="102"/>
      <c r="GR595" s="102"/>
      <c r="GS595" s="102"/>
      <c r="GT595" s="102"/>
      <c r="GU595" s="102"/>
      <c r="GV595" s="102"/>
      <c r="GW595" s="102"/>
      <c r="GX595" s="102"/>
      <c r="GY595" s="102"/>
      <c r="GZ595" s="102"/>
    </row>
    <row r="596" spans="1:208" ht="12.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c r="AG596" s="102"/>
      <c r="AH596" s="102"/>
      <c r="AI596" s="102"/>
      <c r="AJ596" s="102"/>
      <c r="AK596" s="102"/>
      <c r="AL596" s="102"/>
      <c r="AM596" s="102"/>
      <c r="AN596" s="102"/>
      <c r="AO596" s="102"/>
      <c r="AP596" s="102"/>
      <c r="AQ596" s="102"/>
      <c r="AR596" s="102"/>
      <c r="AS596" s="102"/>
      <c r="AT596" s="102"/>
      <c r="AU596" s="102"/>
      <c r="AV596" s="102"/>
      <c r="AW596" s="102"/>
      <c r="AX596" s="102"/>
      <c r="AY596" s="102"/>
      <c r="AZ596" s="102"/>
      <c r="BA596" s="102"/>
      <c r="BB596" s="102"/>
      <c r="BC596" s="102"/>
      <c r="BD596" s="102"/>
      <c r="BE596" s="102"/>
      <c r="BF596" s="102"/>
      <c r="BG596" s="102"/>
      <c r="BH596" s="102"/>
      <c r="BI596" s="102"/>
      <c r="BJ596" s="102"/>
      <c r="BK596" s="102"/>
      <c r="BL596" s="102"/>
      <c r="BM596" s="102"/>
      <c r="BN596" s="102"/>
      <c r="BO596" s="102"/>
      <c r="BP596" s="102"/>
      <c r="BQ596" s="102"/>
      <c r="BR596" s="102"/>
      <c r="BS596" s="102"/>
      <c r="BT596" s="102"/>
      <c r="BU596" s="102"/>
      <c r="BV596" s="102"/>
      <c r="BW596" s="102"/>
      <c r="BX596" s="102"/>
      <c r="BY596" s="102"/>
      <c r="BZ596" s="102"/>
      <c r="CA596" s="102"/>
      <c r="CB596" s="102"/>
      <c r="CC596" s="102"/>
      <c r="CD596" s="102"/>
      <c r="CE596" s="102"/>
      <c r="CF596" s="102"/>
      <c r="CG596" s="102"/>
      <c r="CH596" s="102"/>
      <c r="CI596" s="102"/>
      <c r="CJ596" s="102"/>
      <c r="CK596" s="102"/>
      <c r="CL596" s="102"/>
      <c r="CM596" s="102"/>
      <c r="CN596" s="102"/>
      <c r="CO596" s="102"/>
      <c r="CP596" s="102"/>
      <c r="CQ596" s="102"/>
      <c r="CR596" s="102"/>
      <c r="CS596" s="102"/>
      <c r="CT596" s="102"/>
      <c r="CU596" s="102"/>
      <c r="CV596" s="102"/>
      <c r="CW596" s="102"/>
      <c r="CX596" s="102"/>
      <c r="CY596" s="102"/>
      <c r="CZ596" s="102"/>
      <c r="DA596" s="102"/>
      <c r="DB596" s="102"/>
      <c r="DC596" s="102"/>
      <c r="DD596" s="102"/>
      <c r="DE596" s="102"/>
      <c r="DF596" s="102"/>
      <c r="DG596" s="102"/>
      <c r="DH596" s="102"/>
      <c r="DI596" s="102"/>
      <c r="DJ596" s="102"/>
      <c r="DK596" s="102"/>
      <c r="DL596" s="102"/>
      <c r="DM596" s="102"/>
      <c r="DN596" s="102"/>
      <c r="DO596" s="102"/>
      <c r="DP596" s="102"/>
      <c r="DQ596" s="102"/>
      <c r="DR596" s="102"/>
      <c r="DS596" s="102"/>
      <c r="DT596" s="102"/>
      <c r="DU596" s="102"/>
      <c r="DV596" s="102"/>
      <c r="DW596" s="102"/>
      <c r="DX596" s="102"/>
      <c r="DY596" s="102"/>
      <c r="DZ596" s="102"/>
      <c r="EA596" s="102"/>
      <c r="EB596" s="102"/>
      <c r="EC596" s="102"/>
      <c r="ED596" s="102"/>
      <c r="EE596" s="102"/>
      <c r="EF596" s="102"/>
      <c r="EG596" s="102"/>
      <c r="EH596" s="102"/>
      <c r="EI596" s="102"/>
      <c r="EJ596" s="102"/>
      <c r="EK596" s="102"/>
      <c r="EL596" s="102"/>
      <c r="EM596" s="102"/>
      <c r="EN596" s="102"/>
      <c r="EO596" s="102"/>
      <c r="EP596" s="102"/>
      <c r="EQ596" s="102"/>
      <c r="ER596" s="102"/>
      <c r="ES596" s="102"/>
      <c r="ET596" s="102"/>
      <c r="EU596" s="102"/>
      <c r="EV596" s="102"/>
      <c r="EW596" s="102"/>
      <c r="EX596" s="102"/>
      <c r="EY596" s="102"/>
      <c r="EZ596" s="102"/>
      <c r="FA596" s="102"/>
      <c r="FB596" s="102"/>
      <c r="FC596" s="102"/>
      <c r="FD596" s="102"/>
      <c r="FE596" s="102"/>
      <c r="FF596" s="102"/>
      <c r="FG596" s="102"/>
      <c r="FH596" s="102"/>
      <c r="FI596" s="102"/>
      <c r="FJ596" s="102"/>
      <c r="FK596" s="102"/>
      <c r="FL596" s="102"/>
      <c r="FM596" s="102"/>
      <c r="FN596" s="102"/>
      <c r="FO596" s="102"/>
      <c r="FP596" s="102"/>
      <c r="FQ596" s="102"/>
      <c r="FR596" s="102"/>
      <c r="FS596" s="102"/>
      <c r="FT596" s="102"/>
      <c r="FU596" s="102"/>
      <c r="FV596" s="102"/>
      <c r="FW596" s="102"/>
      <c r="FX596" s="102"/>
      <c r="FY596" s="102"/>
      <c r="FZ596" s="102"/>
      <c r="GA596" s="102"/>
      <c r="GB596" s="102"/>
      <c r="GC596" s="102"/>
      <c r="GD596" s="102"/>
      <c r="GE596" s="102"/>
      <c r="GF596" s="102"/>
      <c r="GG596" s="102"/>
      <c r="GH596" s="102"/>
      <c r="GI596" s="102"/>
      <c r="GJ596" s="102"/>
      <c r="GK596" s="102"/>
      <c r="GL596" s="102"/>
      <c r="GM596" s="102"/>
      <c r="GN596" s="102"/>
      <c r="GO596" s="102"/>
      <c r="GP596" s="102"/>
      <c r="GQ596" s="102"/>
      <c r="GR596" s="102"/>
      <c r="GS596" s="102"/>
      <c r="GT596" s="102"/>
      <c r="GU596" s="102"/>
      <c r="GV596" s="102"/>
      <c r="GW596" s="102"/>
      <c r="GX596" s="102"/>
      <c r="GY596" s="102"/>
      <c r="GZ596" s="102"/>
    </row>
    <row r="597" spans="1:208" ht="12.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c r="AG597" s="102"/>
      <c r="AH597" s="102"/>
      <c r="AI597" s="102"/>
      <c r="AJ597" s="102"/>
      <c r="AK597" s="102"/>
      <c r="AL597" s="102"/>
      <c r="AM597" s="102"/>
      <c r="AN597" s="102"/>
      <c r="AO597" s="102"/>
      <c r="AP597" s="102"/>
      <c r="AQ597" s="102"/>
      <c r="AR597" s="102"/>
      <c r="AS597" s="102"/>
      <c r="AT597" s="102"/>
      <c r="AU597" s="102"/>
      <c r="AV597" s="102"/>
      <c r="AW597" s="102"/>
      <c r="AX597" s="102"/>
      <c r="AY597" s="102"/>
      <c r="AZ597" s="102"/>
      <c r="BA597" s="102"/>
      <c r="BB597" s="102"/>
      <c r="BC597" s="102"/>
      <c r="BD597" s="102"/>
      <c r="BE597" s="102"/>
      <c r="BF597" s="102"/>
      <c r="BG597" s="102"/>
      <c r="BH597" s="102"/>
      <c r="BI597" s="102"/>
      <c r="BJ597" s="102"/>
      <c r="BK597" s="102"/>
      <c r="BL597" s="102"/>
      <c r="BM597" s="102"/>
      <c r="BN597" s="102"/>
      <c r="BO597" s="102"/>
      <c r="BP597" s="102"/>
      <c r="BQ597" s="102"/>
      <c r="BR597" s="102"/>
      <c r="BS597" s="102"/>
      <c r="BT597" s="102"/>
      <c r="BU597" s="102"/>
      <c r="BV597" s="102"/>
      <c r="BW597" s="102"/>
      <c r="BX597" s="102"/>
      <c r="BY597" s="102"/>
      <c r="BZ597" s="102"/>
      <c r="CA597" s="102"/>
      <c r="CB597" s="102"/>
      <c r="CC597" s="102"/>
      <c r="CD597" s="102"/>
      <c r="CE597" s="102"/>
      <c r="CF597" s="102"/>
      <c r="CG597" s="102"/>
      <c r="CH597" s="102"/>
      <c r="CI597" s="102"/>
      <c r="CJ597" s="102"/>
      <c r="CK597" s="102"/>
      <c r="CL597" s="102"/>
      <c r="CM597" s="102"/>
      <c r="CN597" s="102"/>
      <c r="CO597" s="102"/>
      <c r="CP597" s="102"/>
      <c r="CQ597" s="102"/>
      <c r="CR597" s="102"/>
      <c r="CS597" s="102"/>
      <c r="CT597" s="102"/>
      <c r="CU597" s="102"/>
      <c r="CV597" s="102"/>
      <c r="CW597" s="102"/>
      <c r="CX597" s="102"/>
      <c r="CY597" s="102"/>
      <c r="CZ597" s="102"/>
      <c r="DA597" s="102"/>
      <c r="DB597" s="102"/>
      <c r="DC597" s="102"/>
      <c r="DD597" s="102"/>
      <c r="DE597" s="102"/>
      <c r="DF597" s="102"/>
      <c r="DG597" s="102"/>
      <c r="DH597" s="102"/>
      <c r="DI597" s="102"/>
      <c r="DJ597" s="102"/>
      <c r="DK597" s="102"/>
      <c r="DL597" s="102"/>
      <c r="DM597" s="102"/>
      <c r="DN597" s="102"/>
      <c r="DO597" s="102"/>
      <c r="DP597" s="102"/>
      <c r="DQ597" s="102"/>
      <c r="DR597" s="102"/>
      <c r="DS597" s="102"/>
      <c r="DT597" s="102"/>
      <c r="DU597" s="102"/>
      <c r="DV597" s="102"/>
      <c r="DW597" s="102"/>
      <c r="DX597" s="102"/>
      <c r="DY597" s="102"/>
      <c r="DZ597" s="102"/>
      <c r="EA597" s="102"/>
      <c r="EB597" s="102"/>
      <c r="EC597" s="102"/>
      <c r="ED597" s="102"/>
      <c r="EE597" s="102"/>
      <c r="EF597" s="102"/>
      <c r="EG597" s="102"/>
      <c r="EH597" s="102"/>
      <c r="EI597" s="102"/>
      <c r="EJ597" s="102"/>
      <c r="EK597" s="102"/>
      <c r="EL597" s="102"/>
      <c r="EM597" s="102"/>
      <c r="EN597" s="102"/>
      <c r="EO597" s="102"/>
      <c r="EP597" s="102"/>
      <c r="EQ597" s="102"/>
      <c r="ER597" s="102"/>
      <c r="ES597" s="102"/>
      <c r="ET597" s="102"/>
      <c r="EU597" s="102"/>
      <c r="EV597" s="102"/>
      <c r="EW597" s="102"/>
      <c r="EX597" s="102"/>
      <c r="EY597" s="102"/>
      <c r="EZ597" s="102"/>
      <c r="FA597" s="102"/>
      <c r="FB597" s="102"/>
      <c r="FC597" s="102"/>
      <c r="FD597" s="102"/>
      <c r="FE597" s="102"/>
      <c r="FF597" s="102"/>
      <c r="FG597" s="102"/>
      <c r="FH597" s="102"/>
      <c r="FI597" s="102"/>
      <c r="FJ597" s="102"/>
      <c r="FK597" s="102"/>
      <c r="FL597" s="102"/>
      <c r="FM597" s="102"/>
      <c r="FN597" s="102"/>
      <c r="FO597" s="102"/>
      <c r="FP597" s="102"/>
      <c r="FQ597" s="102"/>
      <c r="FR597" s="102"/>
      <c r="FS597" s="102"/>
      <c r="FT597" s="102"/>
      <c r="FU597" s="102"/>
      <c r="FV597" s="102"/>
      <c r="FW597" s="102"/>
      <c r="FX597" s="102"/>
      <c r="FY597" s="102"/>
      <c r="FZ597" s="102"/>
      <c r="GA597" s="102"/>
      <c r="GB597" s="102"/>
      <c r="GC597" s="102"/>
      <c r="GD597" s="102"/>
      <c r="GE597" s="102"/>
      <c r="GF597" s="102"/>
      <c r="GG597" s="102"/>
      <c r="GH597" s="102"/>
      <c r="GI597" s="102"/>
      <c r="GJ597" s="102"/>
      <c r="GK597" s="102"/>
      <c r="GL597" s="102"/>
      <c r="GM597" s="102"/>
      <c r="GN597" s="102"/>
      <c r="GO597" s="102"/>
      <c r="GP597" s="102"/>
      <c r="GQ597" s="102"/>
      <c r="GR597" s="102"/>
      <c r="GS597" s="102"/>
      <c r="GT597" s="102"/>
      <c r="GU597" s="102"/>
      <c r="GV597" s="102"/>
      <c r="GW597" s="102"/>
      <c r="GX597" s="102"/>
      <c r="GY597" s="102"/>
      <c r="GZ597" s="102"/>
    </row>
    <row r="598" spans="1:208" ht="12.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c r="AG598" s="102"/>
      <c r="AH598" s="102"/>
      <c r="AI598" s="102"/>
      <c r="AJ598" s="102"/>
      <c r="AK598" s="102"/>
      <c r="AL598" s="102"/>
      <c r="AM598" s="102"/>
      <c r="AN598" s="102"/>
      <c r="AO598" s="102"/>
      <c r="AP598" s="102"/>
      <c r="AQ598" s="102"/>
      <c r="AR598" s="102"/>
      <c r="AS598" s="102"/>
      <c r="AT598" s="102"/>
      <c r="AU598" s="102"/>
      <c r="AV598" s="102"/>
      <c r="AW598" s="102"/>
      <c r="AX598" s="102"/>
      <c r="AY598" s="102"/>
      <c r="AZ598" s="102"/>
      <c r="BA598" s="102"/>
      <c r="BB598" s="102"/>
      <c r="BC598" s="102"/>
      <c r="BD598" s="102"/>
      <c r="BE598" s="102"/>
      <c r="BF598" s="102"/>
      <c r="BG598" s="102"/>
      <c r="BH598" s="102"/>
      <c r="BI598" s="102"/>
      <c r="BJ598" s="102"/>
      <c r="BK598" s="102"/>
      <c r="BL598" s="102"/>
      <c r="BM598" s="102"/>
      <c r="BN598" s="102"/>
      <c r="BO598" s="102"/>
      <c r="BP598" s="102"/>
      <c r="BQ598" s="102"/>
      <c r="BR598" s="102"/>
      <c r="BS598" s="102"/>
      <c r="BT598" s="102"/>
      <c r="BU598" s="102"/>
      <c r="BV598" s="102"/>
      <c r="BW598" s="102"/>
      <c r="BX598" s="102"/>
      <c r="BY598" s="102"/>
      <c r="BZ598" s="102"/>
      <c r="CA598" s="102"/>
      <c r="CB598" s="102"/>
      <c r="CC598" s="102"/>
      <c r="CD598" s="102"/>
      <c r="CE598" s="102"/>
      <c r="CF598" s="102"/>
      <c r="CG598" s="102"/>
      <c r="CH598" s="102"/>
      <c r="CI598" s="102"/>
      <c r="CJ598" s="102"/>
      <c r="CK598" s="102"/>
      <c r="CL598" s="102"/>
      <c r="CM598" s="102"/>
      <c r="CN598" s="102"/>
      <c r="CO598" s="102"/>
      <c r="CP598" s="102"/>
      <c r="CQ598" s="102"/>
      <c r="CR598" s="102"/>
      <c r="CS598" s="102"/>
      <c r="CT598" s="102"/>
      <c r="CU598" s="102"/>
      <c r="CV598" s="102"/>
      <c r="CW598" s="102"/>
      <c r="CX598" s="102"/>
      <c r="CY598" s="102"/>
      <c r="CZ598" s="102"/>
      <c r="DA598" s="102"/>
      <c r="DB598" s="102"/>
      <c r="DC598" s="102"/>
      <c r="DD598" s="102"/>
      <c r="DE598" s="102"/>
      <c r="DF598" s="102"/>
      <c r="DG598" s="102"/>
      <c r="DH598" s="102"/>
      <c r="DI598" s="102"/>
      <c r="DJ598" s="102"/>
      <c r="DK598" s="102"/>
      <c r="DL598" s="102"/>
      <c r="DM598" s="102"/>
      <c r="DN598" s="102"/>
      <c r="DO598" s="102"/>
      <c r="DP598" s="102"/>
      <c r="DQ598" s="102"/>
      <c r="DR598" s="102"/>
      <c r="DS598" s="102"/>
      <c r="DT598" s="102"/>
      <c r="DU598" s="102"/>
      <c r="DV598" s="102"/>
      <c r="DW598" s="102"/>
      <c r="DX598" s="102"/>
      <c r="DY598" s="102"/>
      <c r="DZ598" s="102"/>
      <c r="EA598" s="102"/>
      <c r="EB598" s="102"/>
      <c r="EC598" s="102"/>
      <c r="ED598" s="102"/>
      <c r="EE598" s="102"/>
      <c r="EF598" s="102"/>
      <c r="EG598" s="102"/>
      <c r="EH598" s="102"/>
      <c r="EI598" s="102"/>
      <c r="EJ598" s="102"/>
      <c r="EK598" s="102"/>
      <c r="EL598" s="102"/>
      <c r="EM598" s="102"/>
      <c r="EN598" s="102"/>
      <c r="EO598" s="102"/>
      <c r="EP598" s="102"/>
      <c r="EQ598" s="102"/>
      <c r="ER598" s="102"/>
      <c r="ES598" s="102"/>
      <c r="ET598" s="102"/>
      <c r="EU598" s="102"/>
      <c r="EV598" s="102"/>
      <c r="EW598" s="102"/>
      <c r="EX598" s="102"/>
      <c r="EY598" s="102"/>
      <c r="EZ598" s="102"/>
      <c r="FA598" s="102"/>
      <c r="FB598" s="102"/>
      <c r="FC598" s="102"/>
      <c r="FD598" s="102"/>
      <c r="FE598" s="102"/>
      <c r="FF598" s="102"/>
      <c r="FG598" s="102"/>
      <c r="FH598" s="102"/>
      <c r="FI598" s="102"/>
      <c r="FJ598" s="102"/>
      <c r="FK598" s="102"/>
      <c r="FL598" s="102"/>
      <c r="FM598" s="102"/>
      <c r="FN598" s="102"/>
      <c r="FO598" s="102"/>
      <c r="FP598" s="102"/>
      <c r="FQ598" s="102"/>
      <c r="FR598" s="102"/>
      <c r="FS598" s="102"/>
      <c r="FT598" s="102"/>
      <c r="FU598" s="102"/>
      <c r="FV598" s="102"/>
      <c r="FW598" s="102"/>
      <c r="FX598" s="102"/>
      <c r="FY598" s="102"/>
      <c r="FZ598" s="102"/>
      <c r="GA598" s="102"/>
      <c r="GB598" s="102"/>
      <c r="GC598" s="102"/>
      <c r="GD598" s="102"/>
      <c r="GE598" s="102"/>
      <c r="GF598" s="102"/>
      <c r="GG598" s="102"/>
      <c r="GH598" s="102"/>
      <c r="GI598" s="102"/>
      <c r="GJ598" s="102"/>
      <c r="GK598" s="102"/>
      <c r="GL598" s="102"/>
      <c r="GM598" s="102"/>
      <c r="GN598" s="102"/>
      <c r="GO598" s="102"/>
      <c r="GP598" s="102"/>
      <c r="GQ598" s="102"/>
      <c r="GR598" s="102"/>
      <c r="GS598" s="102"/>
      <c r="GT598" s="102"/>
      <c r="GU598" s="102"/>
      <c r="GV598" s="102"/>
      <c r="GW598" s="102"/>
      <c r="GX598" s="102"/>
      <c r="GY598" s="102"/>
      <c r="GZ598" s="102"/>
    </row>
    <row r="599" spans="1:208" ht="12.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c r="AG599" s="102"/>
      <c r="AH599" s="102"/>
      <c r="AI599" s="102"/>
      <c r="AJ599" s="102"/>
      <c r="AK599" s="102"/>
      <c r="AL599" s="102"/>
      <c r="AM599" s="102"/>
      <c r="AN599" s="102"/>
      <c r="AO599" s="102"/>
      <c r="AP599" s="102"/>
      <c r="AQ599" s="102"/>
      <c r="AR599" s="102"/>
      <c r="AS599" s="102"/>
      <c r="AT599" s="102"/>
      <c r="AU599" s="102"/>
      <c r="AV599" s="102"/>
      <c r="AW599" s="102"/>
      <c r="AX599" s="102"/>
      <c r="AY599" s="102"/>
      <c r="AZ599" s="102"/>
      <c r="BA599" s="102"/>
      <c r="BB599" s="102"/>
      <c r="BC599" s="102"/>
      <c r="BD599" s="102"/>
      <c r="BE599" s="102"/>
      <c r="BF599" s="102"/>
      <c r="BG599" s="102"/>
      <c r="BH599" s="102"/>
      <c r="BI599" s="102"/>
      <c r="BJ599" s="102"/>
      <c r="BK599" s="102"/>
      <c r="BL599" s="102"/>
      <c r="BM599" s="102"/>
      <c r="BN599" s="102"/>
      <c r="BO599" s="102"/>
      <c r="BP599" s="102"/>
      <c r="BQ599" s="102"/>
      <c r="BR599" s="102"/>
      <c r="BS599" s="102"/>
      <c r="BT599" s="102"/>
      <c r="BU599" s="102"/>
      <c r="BV599" s="102"/>
      <c r="BW599" s="102"/>
      <c r="BX599" s="102"/>
      <c r="BY599" s="102"/>
      <c r="BZ599" s="102"/>
      <c r="CA599" s="102"/>
      <c r="CB599" s="102"/>
      <c r="CC599" s="102"/>
      <c r="CD599" s="102"/>
      <c r="CE599" s="102"/>
      <c r="CF599" s="102"/>
      <c r="CG599" s="102"/>
      <c r="CH599" s="102"/>
      <c r="CI599" s="102"/>
      <c r="CJ599" s="102"/>
      <c r="CK599" s="102"/>
      <c r="CL599" s="102"/>
      <c r="CM599" s="102"/>
      <c r="CN599" s="102"/>
      <c r="CO599" s="102"/>
      <c r="CP599" s="102"/>
      <c r="CQ599" s="102"/>
      <c r="CR599" s="102"/>
      <c r="CS599" s="102"/>
      <c r="CT599" s="102"/>
      <c r="CU599" s="102"/>
      <c r="CV599" s="102"/>
      <c r="CW599" s="102"/>
      <c r="CX599" s="102"/>
      <c r="CY599" s="102"/>
      <c r="CZ599" s="102"/>
      <c r="DA599" s="102"/>
      <c r="DB599" s="102"/>
      <c r="DC599" s="102"/>
      <c r="DD599" s="102"/>
      <c r="DE599" s="102"/>
      <c r="DF599" s="102"/>
      <c r="DG599" s="102"/>
      <c r="DH599" s="102"/>
      <c r="DI599" s="102"/>
      <c r="DJ599" s="102"/>
      <c r="DK599" s="102"/>
      <c r="DL599" s="102"/>
      <c r="DM599" s="102"/>
      <c r="DN599" s="102"/>
      <c r="DO599" s="102"/>
      <c r="DP599" s="102"/>
      <c r="DQ599" s="102"/>
      <c r="DR599" s="102"/>
      <c r="DS599" s="102"/>
      <c r="DT599" s="102"/>
      <c r="DU599" s="102"/>
      <c r="DV599" s="102"/>
      <c r="DW599" s="102"/>
      <c r="DX599" s="102"/>
      <c r="DY599" s="102"/>
      <c r="DZ599" s="102"/>
      <c r="EA599" s="102"/>
      <c r="EB599" s="102"/>
      <c r="EC599" s="102"/>
      <c r="ED599" s="102"/>
      <c r="EE599" s="102"/>
      <c r="EF599" s="102"/>
      <c r="EG599" s="102"/>
      <c r="EH599" s="102"/>
      <c r="EI599" s="102"/>
      <c r="EJ599" s="102"/>
      <c r="EK599" s="102"/>
      <c r="EL599" s="102"/>
      <c r="EM599" s="102"/>
      <c r="EN599" s="102"/>
      <c r="EO599" s="102"/>
      <c r="EP599" s="102"/>
      <c r="EQ599" s="102"/>
      <c r="ER599" s="102"/>
      <c r="ES599" s="102"/>
      <c r="ET599" s="102"/>
      <c r="EU599" s="102"/>
      <c r="EV599" s="102"/>
      <c r="EW599" s="102"/>
      <c r="EX599" s="102"/>
      <c r="EY599" s="102"/>
      <c r="EZ599" s="102"/>
      <c r="FA599" s="102"/>
      <c r="FB599" s="102"/>
      <c r="FC599" s="102"/>
      <c r="FD599" s="102"/>
      <c r="FE599" s="102"/>
      <c r="FF599" s="102"/>
      <c r="FG599" s="102"/>
      <c r="FH599" s="102"/>
      <c r="FI599" s="102"/>
      <c r="FJ599" s="102"/>
      <c r="FK599" s="102"/>
      <c r="FL599" s="102"/>
      <c r="FM599" s="102"/>
      <c r="FN599" s="102"/>
      <c r="FO599" s="102"/>
      <c r="FP599" s="102"/>
      <c r="FQ599" s="102"/>
      <c r="FR599" s="102"/>
      <c r="FS599" s="102"/>
      <c r="FT599" s="102"/>
      <c r="FU599" s="102"/>
      <c r="FV599" s="102"/>
      <c r="FW599" s="102"/>
      <c r="FX599" s="102"/>
      <c r="FY599" s="102"/>
      <c r="FZ599" s="102"/>
      <c r="GA599" s="102"/>
      <c r="GB599" s="102"/>
      <c r="GC599" s="102"/>
      <c r="GD599" s="102"/>
      <c r="GE599" s="102"/>
      <c r="GF599" s="102"/>
      <c r="GG599" s="102"/>
      <c r="GH599" s="102"/>
      <c r="GI599" s="102"/>
      <c r="GJ599" s="102"/>
      <c r="GK599" s="102"/>
      <c r="GL599" s="102"/>
      <c r="GM599" s="102"/>
      <c r="GN599" s="102"/>
      <c r="GO599" s="102"/>
      <c r="GP599" s="102"/>
      <c r="GQ599" s="102"/>
      <c r="GR599" s="102"/>
      <c r="GS599" s="102"/>
      <c r="GT599" s="102"/>
      <c r="GU599" s="102"/>
      <c r="GV599" s="102"/>
      <c r="GW599" s="102"/>
      <c r="GX599" s="102"/>
      <c r="GY599" s="102"/>
      <c r="GZ599" s="102"/>
    </row>
    <row r="600" spans="1:208" ht="12.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c r="AG600" s="102"/>
      <c r="AH600" s="102"/>
      <c r="AI600" s="102"/>
      <c r="AJ600" s="102"/>
      <c r="AK600" s="102"/>
      <c r="AL600" s="102"/>
      <c r="AM600" s="102"/>
      <c r="AN600" s="102"/>
      <c r="AO600" s="102"/>
      <c r="AP600" s="102"/>
      <c r="AQ600" s="102"/>
      <c r="AR600" s="102"/>
      <c r="AS600" s="102"/>
      <c r="AT600" s="102"/>
      <c r="AU600" s="102"/>
      <c r="AV600" s="102"/>
      <c r="AW600" s="102"/>
      <c r="AX600" s="102"/>
      <c r="AY600" s="102"/>
      <c r="AZ600" s="102"/>
      <c r="BA600" s="102"/>
      <c r="BB600" s="102"/>
      <c r="BC600" s="102"/>
      <c r="BD600" s="102"/>
      <c r="BE600" s="102"/>
      <c r="BF600" s="102"/>
      <c r="BG600" s="102"/>
      <c r="BH600" s="102"/>
      <c r="BI600" s="102"/>
      <c r="BJ600" s="102"/>
      <c r="BK600" s="102"/>
      <c r="BL600" s="102"/>
      <c r="BM600" s="102"/>
      <c r="BN600" s="102"/>
      <c r="BO600" s="102"/>
      <c r="BP600" s="102"/>
      <c r="BQ600" s="102"/>
      <c r="BR600" s="102"/>
      <c r="BS600" s="102"/>
      <c r="BT600" s="102"/>
      <c r="BU600" s="102"/>
      <c r="BV600" s="102"/>
      <c r="BW600" s="102"/>
      <c r="BX600" s="102"/>
      <c r="BY600" s="102"/>
      <c r="BZ600" s="102"/>
      <c r="CA600" s="102"/>
      <c r="CB600" s="102"/>
      <c r="CC600" s="102"/>
      <c r="CD600" s="102"/>
      <c r="CE600" s="102"/>
      <c r="CF600" s="102"/>
      <c r="CG600" s="102"/>
      <c r="CH600" s="102"/>
      <c r="CI600" s="102"/>
      <c r="CJ600" s="102"/>
      <c r="CK600" s="102"/>
      <c r="CL600" s="102"/>
      <c r="CM600" s="102"/>
      <c r="CN600" s="102"/>
      <c r="CO600" s="102"/>
      <c r="CP600" s="102"/>
      <c r="CQ600" s="102"/>
      <c r="CR600" s="102"/>
      <c r="CS600" s="102"/>
      <c r="CT600" s="102"/>
      <c r="CU600" s="102"/>
      <c r="CV600" s="102"/>
      <c r="CW600" s="102"/>
      <c r="CX600" s="102"/>
      <c r="CY600" s="102"/>
      <c r="CZ600" s="102"/>
      <c r="DA600" s="102"/>
      <c r="DB600" s="102"/>
      <c r="DC600" s="102"/>
      <c r="DD600" s="102"/>
      <c r="DE600" s="102"/>
      <c r="DF600" s="102"/>
      <c r="DG600" s="102"/>
      <c r="DH600" s="102"/>
      <c r="DI600" s="102"/>
      <c r="DJ600" s="102"/>
      <c r="DK600" s="102"/>
      <c r="DL600" s="102"/>
      <c r="DM600" s="102"/>
      <c r="DN600" s="102"/>
      <c r="DO600" s="102"/>
      <c r="DP600" s="102"/>
      <c r="DQ600" s="102"/>
      <c r="DR600" s="102"/>
      <c r="DS600" s="102"/>
      <c r="DT600" s="102"/>
      <c r="DU600" s="102"/>
      <c r="DV600" s="102"/>
      <c r="DW600" s="102"/>
      <c r="DX600" s="102"/>
      <c r="DY600" s="102"/>
      <c r="DZ600" s="102"/>
      <c r="EA600" s="102"/>
      <c r="EB600" s="102"/>
      <c r="EC600" s="102"/>
      <c r="ED600" s="102"/>
      <c r="EE600" s="102"/>
      <c r="EF600" s="102"/>
      <c r="EG600" s="102"/>
      <c r="EH600" s="102"/>
      <c r="EI600" s="102"/>
      <c r="EJ600" s="102"/>
      <c r="EK600" s="102"/>
      <c r="EL600" s="102"/>
      <c r="EM600" s="102"/>
      <c r="EN600" s="102"/>
      <c r="EO600" s="102"/>
      <c r="EP600" s="102"/>
      <c r="EQ600" s="102"/>
      <c r="ER600" s="102"/>
      <c r="ES600" s="102"/>
      <c r="ET600" s="102"/>
      <c r="EU600" s="102"/>
      <c r="EV600" s="102"/>
      <c r="EW600" s="102"/>
      <c r="EX600" s="102"/>
      <c r="EY600" s="102"/>
      <c r="EZ600" s="102"/>
      <c r="FA600" s="102"/>
      <c r="FB600" s="102"/>
      <c r="FC600" s="102"/>
      <c r="FD600" s="102"/>
      <c r="FE600" s="102"/>
      <c r="FF600" s="102"/>
      <c r="FG600" s="102"/>
      <c r="FH600" s="102"/>
      <c r="FI600" s="102"/>
      <c r="FJ600" s="102"/>
      <c r="FK600" s="102"/>
      <c r="FL600" s="102"/>
      <c r="FM600" s="102"/>
      <c r="FN600" s="102"/>
      <c r="FO600" s="102"/>
      <c r="FP600" s="102"/>
      <c r="FQ600" s="102"/>
      <c r="FR600" s="102"/>
      <c r="FS600" s="102"/>
      <c r="FT600" s="102"/>
      <c r="FU600" s="102"/>
      <c r="FV600" s="102"/>
      <c r="FW600" s="102"/>
      <c r="FX600" s="102"/>
      <c r="FY600" s="102"/>
      <c r="FZ600" s="102"/>
      <c r="GA600" s="102"/>
      <c r="GB600" s="102"/>
      <c r="GC600" s="102"/>
      <c r="GD600" s="102"/>
      <c r="GE600" s="102"/>
      <c r="GF600" s="102"/>
      <c r="GG600" s="102"/>
      <c r="GH600" s="102"/>
      <c r="GI600" s="102"/>
      <c r="GJ600" s="102"/>
      <c r="GK600" s="102"/>
      <c r="GL600" s="102"/>
      <c r="GM600" s="102"/>
      <c r="GN600" s="102"/>
      <c r="GO600" s="102"/>
      <c r="GP600" s="102"/>
      <c r="GQ600" s="102"/>
      <c r="GR600" s="102"/>
      <c r="GS600" s="102"/>
      <c r="GT600" s="102"/>
      <c r="GU600" s="102"/>
      <c r="GV600" s="102"/>
      <c r="GW600" s="102"/>
      <c r="GX600" s="102"/>
      <c r="GY600" s="102"/>
      <c r="GZ600" s="102"/>
    </row>
    <row r="601" spans="1:208" ht="12.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102"/>
      <c r="AQ601" s="102"/>
      <c r="AR601" s="102"/>
      <c r="AS601" s="102"/>
      <c r="AT601" s="102"/>
      <c r="AU601" s="102"/>
      <c r="AV601" s="102"/>
      <c r="AW601" s="102"/>
      <c r="AX601" s="102"/>
      <c r="AY601" s="102"/>
      <c r="AZ601" s="102"/>
      <c r="BA601" s="102"/>
      <c r="BB601" s="102"/>
      <c r="BC601" s="102"/>
      <c r="BD601" s="102"/>
      <c r="BE601" s="102"/>
      <c r="BF601" s="102"/>
      <c r="BG601" s="102"/>
      <c r="BH601" s="102"/>
      <c r="BI601" s="102"/>
      <c r="BJ601" s="102"/>
      <c r="BK601" s="102"/>
      <c r="BL601" s="102"/>
      <c r="BM601" s="102"/>
      <c r="BN601" s="102"/>
      <c r="BO601" s="102"/>
      <c r="BP601" s="102"/>
      <c r="BQ601" s="102"/>
      <c r="BR601" s="102"/>
      <c r="BS601" s="102"/>
      <c r="BT601" s="102"/>
      <c r="BU601" s="102"/>
      <c r="BV601" s="102"/>
      <c r="BW601" s="102"/>
      <c r="BX601" s="102"/>
      <c r="BY601" s="102"/>
      <c r="BZ601" s="102"/>
      <c r="CA601" s="102"/>
      <c r="CB601" s="102"/>
      <c r="CC601" s="102"/>
      <c r="CD601" s="102"/>
      <c r="CE601" s="102"/>
      <c r="CF601" s="102"/>
      <c r="CG601" s="102"/>
      <c r="CH601" s="102"/>
      <c r="CI601" s="102"/>
      <c r="CJ601" s="102"/>
      <c r="CK601" s="102"/>
      <c r="CL601" s="102"/>
      <c r="CM601" s="102"/>
      <c r="CN601" s="102"/>
      <c r="CO601" s="102"/>
      <c r="CP601" s="102"/>
      <c r="CQ601" s="102"/>
      <c r="CR601" s="102"/>
      <c r="CS601" s="102"/>
      <c r="CT601" s="102"/>
      <c r="CU601" s="102"/>
      <c r="CV601" s="102"/>
      <c r="CW601" s="102"/>
      <c r="CX601" s="102"/>
      <c r="CY601" s="102"/>
      <c r="CZ601" s="102"/>
      <c r="DA601" s="102"/>
      <c r="DB601" s="102"/>
      <c r="DC601" s="102"/>
      <c r="DD601" s="102"/>
      <c r="DE601" s="102"/>
      <c r="DF601" s="102"/>
      <c r="DG601" s="102"/>
      <c r="DH601" s="102"/>
      <c r="DI601" s="102"/>
      <c r="DJ601" s="102"/>
      <c r="DK601" s="102"/>
      <c r="DL601" s="102"/>
      <c r="DM601" s="102"/>
      <c r="DN601" s="102"/>
      <c r="DO601" s="102"/>
      <c r="DP601" s="102"/>
      <c r="DQ601" s="102"/>
      <c r="DR601" s="102"/>
      <c r="DS601" s="102"/>
      <c r="DT601" s="102"/>
      <c r="DU601" s="102"/>
      <c r="DV601" s="102"/>
      <c r="DW601" s="102"/>
      <c r="DX601" s="102"/>
      <c r="DY601" s="102"/>
      <c r="DZ601" s="102"/>
      <c r="EA601" s="102"/>
      <c r="EB601" s="102"/>
      <c r="EC601" s="102"/>
      <c r="ED601" s="102"/>
      <c r="EE601" s="102"/>
      <c r="EF601" s="102"/>
      <c r="EG601" s="102"/>
      <c r="EH601" s="102"/>
      <c r="EI601" s="102"/>
      <c r="EJ601" s="102"/>
      <c r="EK601" s="102"/>
      <c r="EL601" s="102"/>
      <c r="EM601" s="102"/>
      <c r="EN601" s="102"/>
      <c r="EO601" s="102"/>
      <c r="EP601" s="102"/>
      <c r="EQ601" s="102"/>
      <c r="ER601" s="102"/>
      <c r="ES601" s="102"/>
      <c r="ET601" s="102"/>
      <c r="EU601" s="102"/>
      <c r="EV601" s="102"/>
      <c r="EW601" s="102"/>
      <c r="EX601" s="102"/>
      <c r="EY601" s="102"/>
      <c r="EZ601" s="102"/>
      <c r="FA601" s="102"/>
      <c r="FB601" s="102"/>
      <c r="FC601" s="102"/>
      <c r="FD601" s="102"/>
      <c r="FE601" s="102"/>
      <c r="FF601" s="102"/>
      <c r="FG601" s="102"/>
      <c r="FH601" s="102"/>
      <c r="FI601" s="102"/>
      <c r="FJ601" s="102"/>
      <c r="FK601" s="102"/>
      <c r="FL601" s="102"/>
      <c r="FM601" s="102"/>
      <c r="FN601" s="102"/>
      <c r="FO601" s="102"/>
      <c r="FP601" s="102"/>
      <c r="FQ601" s="102"/>
      <c r="FR601" s="102"/>
      <c r="FS601" s="102"/>
      <c r="FT601" s="102"/>
      <c r="FU601" s="102"/>
      <c r="FV601" s="102"/>
      <c r="FW601" s="102"/>
      <c r="FX601" s="102"/>
      <c r="FY601" s="102"/>
      <c r="FZ601" s="102"/>
      <c r="GA601" s="102"/>
      <c r="GB601" s="102"/>
      <c r="GC601" s="102"/>
      <c r="GD601" s="102"/>
      <c r="GE601" s="102"/>
      <c r="GF601" s="102"/>
      <c r="GG601" s="102"/>
      <c r="GH601" s="102"/>
      <c r="GI601" s="102"/>
      <c r="GJ601" s="102"/>
      <c r="GK601" s="102"/>
      <c r="GL601" s="102"/>
      <c r="GM601" s="102"/>
      <c r="GN601" s="102"/>
      <c r="GO601" s="102"/>
      <c r="GP601" s="102"/>
      <c r="GQ601" s="102"/>
      <c r="GR601" s="102"/>
      <c r="GS601" s="102"/>
      <c r="GT601" s="102"/>
      <c r="GU601" s="102"/>
      <c r="GV601" s="102"/>
      <c r="GW601" s="102"/>
      <c r="GX601" s="102"/>
      <c r="GY601" s="102"/>
      <c r="GZ601" s="102"/>
    </row>
    <row r="602" spans="1:208" ht="12.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102"/>
      <c r="AQ602" s="102"/>
      <c r="AR602" s="102"/>
      <c r="AS602" s="102"/>
      <c r="AT602" s="102"/>
      <c r="AU602" s="102"/>
      <c r="AV602" s="102"/>
      <c r="AW602" s="102"/>
      <c r="AX602" s="102"/>
      <c r="AY602" s="102"/>
      <c r="AZ602" s="102"/>
      <c r="BA602" s="102"/>
      <c r="BB602" s="102"/>
      <c r="BC602" s="102"/>
      <c r="BD602" s="102"/>
      <c r="BE602" s="102"/>
      <c r="BF602" s="102"/>
      <c r="BG602" s="102"/>
      <c r="BH602" s="102"/>
      <c r="BI602" s="102"/>
      <c r="BJ602" s="102"/>
      <c r="BK602" s="102"/>
      <c r="BL602" s="102"/>
      <c r="BM602" s="102"/>
      <c r="BN602" s="102"/>
      <c r="BO602" s="102"/>
      <c r="BP602" s="102"/>
      <c r="BQ602" s="102"/>
      <c r="BR602" s="102"/>
      <c r="BS602" s="102"/>
      <c r="BT602" s="102"/>
      <c r="BU602" s="102"/>
      <c r="BV602" s="102"/>
      <c r="BW602" s="102"/>
      <c r="BX602" s="102"/>
      <c r="BY602" s="102"/>
      <c r="BZ602" s="102"/>
      <c r="CA602" s="102"/>
      <c r="CB602" s="102"/>
      <c r="CC602" s="102"/>
      <c r="CD602" s="102"/>
      <c r="CE602" s="102"/>
      <c r="CF602" s="102"/>
      <c r="CG602" s="102"/>
      <c r="CH602" s="102"/>
      <c r="CI602" s="102"/>
      <c r="CJ602" s="102"/>
      <c r="CK602" s="102"/>
      <c r="CL602" s="102"/>
      <c r="CM602" s="102"/>
      <c r="CN602" s="102"/>
      <c r="CO602" s="102"/>
      <c r="CP602" s="102"/>
      <c r="CQ602" s="102"/>
      <c r="CR602" s="102"/>
      <c r="CS602" s="102"/>
      <c r="CT602" s="102"/>
      <c r="CU602" s="102"/>
      <c r="CV602" s="102"/>
      <c r="CW602" s="102"/>
      <c r="CX602" s="102"/>
      <c r="CY602" s="102"/>
      <c r="CZ602" s="102"/>
      <c r="DA602" s="102"/>
      <c r="DB602" s="102"/>
      <c r="DC602" s="102"/>
      <c r="DD602" s="102"/>
      <c r="DE602" s="102"/>
      <c r="DF602" s="102"/>
      <c r="DG602" s="102"/>
      <c r="DH602" s="102"/>
      <c r="DI602" s="102"/>
      <c r="DJ602" s="102"/>
      <c r="DK602" s="102"/>
      <c r="DL602" s="102"/>
      <c r="DM602" s="102"/>
      <c r="DN602" s="102"/>
      <c r="DO602" s="102"/>
      <c r="DP602" s="102"/>
      <c r="DQ602" s="102"/>
      <c r="DR602" s="102"/>
      <c r="DS602" s="102"/>
      <c r="DT602" s="102"/>
      <c r="DU602" s="102"/>
      <c r="DV602" s="102"/>
      <c r="DW602" s="102"/>
      <c r="DX602" s="102"/>
      <c r="DY602" s="102"/>
      <c r="DZ602" s="102"/>
      <c r="EA602" s="102"/>
      <c r="EB602" s="102"/>
      <c r="EC602" s="102"/>
      <c r="ED602" s="102"/>
      <c r="EE602" s="102"/>
      <c r="EF602" s="102"/>
      <c r="EG602" s="102"/>
      <c r="EH602" s="102"/>
      <c r="EI602" s="102"/>
      <c r="EJ602" s="102"/>
      <c r="EK602" s="102"/>
      <c r="EL602" s="102"/>
      <c r="EM602" s="102"/>
      <c r="EN602" s="102"/>
      <c r="EO602" s="102"/>
      <c r="EP602" s="102"/>
      <c r="EQ602" s="102"/>
      <c r="ER602" s="102"/>
      <c r="ES602" s="102"/>
      <c r="ET602" s="102"/>
      <c r="EU602" s="102"/>
      <c r="EV602" s="102"/>
      <c r="EW602" s="102"/>
      <c r="EX602" s="102"/>
      <c r="EY602" s="102"/>
      <c r="EZ602" s="102"/>
      <c r="FA602" s="102"/>
      <c r="FB602" s="102"/>
      <c r="FC602" s="102"/>
      <c r="FD602" s="102"/>
      <c r="FE602" s="102"/>
      <c r="FF602" s="102"/>
      <c r="FG602" s="102"/>
      <c r="FH602" s="102"/>
      <c r="FI602" s="102"/>
      <c r="FJ602" s="102"/>
      <c r="FK602" s="102"/>
      <c r="FL602" s="102"/>
      <c r="FM602" s="102"/>
      <c r="FN602" s="102"/>
      <c r="FO602" s="102"/>
      <c r="FP602" s="102"/>
      <c r="FQ602" s="102"/>
      <c r="FR602" s="102"/>
      <c r="FS602" s="102"/>
      <c r="FT602" s="102"/>
      <c r="FU602" s="102"/>
      <c r="FV602" s="102"/>
      <c r="FW602" s="102"/>
      <c r="FX602" s="102"/>
      <c r="FY602" s="102"/>
      <c r="FZ602" s="102"/>
      <c r="GA602" s="102"/>
      <c r="GB602" s="102"/>
      <c r="GC602" s="102"/>
      <c r="GD602" s="102"/>
      <c r="GE602" s="102"/>
      <c r="GF602" s="102"/>
      <c r="GG602" s="102"/>
      <c r="GH602" s="102"/>
      <c r="GI602" s="102"/>
      <c r="GJ602" s="102"/>
      <c r="GK602" s="102"/>
      <c r="GL602" s="102"/>
      <c r="GM602" s="102"/>
      <c r="GN602" s="102"/>
      <c r="GO602" s="102"/>
      <c r="GP602" s="102"/>
      <c r="GQ602" s="102"/>
      <c r="GR602" s="102"/>
      <c r="GS602" s="102"/>
      <c r="GT602" s="102"/>
      <c r="GU602" s="102"/>
      <c r="GV602" s="102"/>
      <c r="GW602" s="102"/>
      <c r="GX602" s="102"/>
      <c r="GY602" s="102"/>
      <c r="GZ602" s="102"/>
    </row>
    <row r="603" spans="1:208" ht="12.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c r="AG603" s="102"/>
      <c r="AH603" s="102"/>
      <c r="AI603" s="102"/>
      <c r="AJ603" s="102"/>
      <c r="AK603" s="102"/>
      <c r="AL603" s="102"/>
      <c r="AM603" s="102"/>
      <c r="AN603" s="102"/>
      <c r="AO603" s="102"/>
      <c r="AP603" s="102"/>
      <c r="AQ603" s="102"/>
      <c r="AR603" s="102"/>
      <c r="AS603" s="102"/>
      <c r="AT603" s="102"/>
      <c r="AU603" s="102"/>
      <c r="AV603" s="102"/>
      <c r="AW603" s="102"/>
      <c r="AX603" s="102"/>
      <c r="AY603" s="102"/>
      <c r="AZ603" s="102"/>
      <c r="BA603" s="102"/>
      <c r="BB603" s="102"/>
      <c r="BC603" s="102"/>
      <c r="BD603" s="102"/>
      <c r="BE603" s="102"/>
      <c r="BF603" s="102"/>
      <c r="BG603" s="102"/>
      <c r="BH603" s="102"/>
      <c r="BI603" s="102"/>
      <c r="BJ603" s="102"/>
      <c r="BK603" s="102"/>
      <c r="BL603" s="102"/>
      <c r="BM603" s="102"/>
      <c r="BN603" s="102"/>
      <c r="BO603" s="102"/>
      <c r="BP603" s="102"/>
      <c r="BQ603" s="102"/>
      <c r="BR603" s="102"/>
      <c r="BS603" s="102"/>
      <c r="BT603" s="102"/>
      <c r="BU603" s="102"/>
      <c r="BV603" s="102"/>
      <c r="BW603" s="102"/>
      <c r="BX603" s="102"/>
      <c r="BY603" s="102"/>
      <c r="BZ603" s="102"/>
      <c r="CA603" s="102"/>
      <c r="CB603" s="102"/>
      <c r="CC603" s="102"/>
      <c r="CD603" s="102"/>
      <c r="CE603" s="102"/>
      <c r="CF603" s="102"/>
      <c r="CG603" s="102"/>
      <c r="CH603" s="102"/>
      <c r="CI603" s="102"/>
      <c r="CJ603" s="102"/>
      <c r="CK603" s="102"/>
      <c r="CL603" s="102"/>
      <c r="CM603" s="102"/>
      <c r="CN603" s="102"/>
      <c r="CO603" s="102"/>
      <c r="CP603" s="102"/>
      <c r="CQ603" s="102"/>
      <c r="CR603" s="102"/>
      <c r="CS603" s="102"/>
      <c r="CT603" s="102"/>
      <c r="CU603" s="102"/>
      <c r="CV603" s="102"/>
      <c r="CW603" s="102"/>
      <c r="CX603" s="102"/>
      <c r="CY603" s="102"/>
      <c r="CZ603" s="102"/>
      <c r="DA603" s="102"/>
      <c r="DB603" s="102"/>
      <c r="DC603" s="102"/>
      <c r="DD603" s="102"/>
      <c r="DE603" s="102"/>
      <c r="DF603" s="102"/>
      <c r="DG603" s="102"/>
      <c r="DH603" s="102"/>
      <c r="DI603" s="102"/>
      <c r="DJ603" s="102"/>
      <c r="DK603" s="102"/>
      <c r="DL603" s="102"/>
      <c r="DM603" s="102"/>
      <c r="DN603" s="102"/>
      <c r="DO603" s="102"/>
      <c r="DP603" s="102"/>
      <c r="DQ603" s="102"/>
      <c r="DR603" s="102"/>
      <c r="DS603" s="102"/>
      <c r="DT603" s="102"/>
      <c r="DU603" s="102"/>
      <c r="DV603" s="102"/>
      <c r="DW603" s="102"/>
      <c r="DX603" s="102"/>
      <c r="DY603" s="102"/>
      <c r="DZ603" s="102"/>
      <c r="EA603" s="102"/>
      <c r="EB603" s="102"/>
      <c r="EC603" s="102"/>
      <c r="ED603" s="102"/>
      <c r="EE603" s="102"/>
      <c r="EF603" s="102"/>
      <c r="EG603" s="102"/>
      <c r="EH603" s="102"/>
      <c r="EI603" s="102"/>
      <c r="EJ603" s="102"/>
      <c r="EK603" s="102"/>
      <c r="EL603" s="102"/>
      <c r="EM603" s="102"/>
      <c r="EN603" s="102"/>
      <c r="EO603" s="102"/>
      <c r="EP603" s="102"/>
      <c r="EQ603" s="102"/>
      <c r="ER603" s="102"/>
      <c r="ES603" s="102"/>
      <c r="ET603" s="102"/>
      <c r="EU603" s="102"/>
      <c r="EV603" s="102"/>
      <c r="EW603" s="102"/>
      <c r="EX603" s="102"/>
      <c r="EY603" s="102"/>
      <c r="EZ603" s="102"/>
      <c r="FA603" s="102"/>
      <c r="FB603" s="102"/>
      <c r="FC603" s="102"/>
      <c r="FD603" s="102"/>
      <c r="FE603" s="102"/>
      <c r="FF603" s="102"/>
      <c r="FG603" s="102"/>
      <c r="FH603" s="102"/>
      <c r="FI603" s="102"/>
      <c r="FJ603" s="102"/>
      <c r="FK603" s="102"/>
      <c r="FL603" s="102"/>
      <c r="FM603" s="102"/>
      <c r="FN603" s="102"/>
      <c r="FO603" s="102"/>
      <c r="FP603" s="102"/>
      <c r="FQ603" s="102"/>
      <c r="FR603" s="102"/>
      <c r="FS603" s="102"/>
      <c r="FT603" s="102"/>
      <c r="FU603" s="102"/>
      <c r="FV603" s="102"/>
      <c r="FW603" s="102"/>
      <c r="FX603" s="102"/>
      <c r="FY603" s="102"/>
      <c r="FZ603" s="102"/>
      <c r="GA603" s="102"/>
      <c r="GB603" s="102"/>
      <c r="GC603" s="102"/>
      <c r="GD603" s="102"/>
      <c r="GE603" s="102"/>
      <c r="GF603" s="102"/>
      <c r="GG603" s="102"/>
      <c r="GH603" s="102"/>
      <c r="GI603" s="102"/>
      <c r="GJ603" s="102"/>
      <c r="GK603" s="102"/>
      <c r="GL603" s="102"/>
      <c r="GM603" s="102"/>
      <c r="GN603" s="102"/>
      <c r="GO603" s="102"/>
      <c r="GP603" s="102"/>
      <c r="GQ603" s="102"/>
      <c r="GR603" s="102"/>
      <c r="GS603" s="102"/>
      <c r="GT603" s="102"/>
      <c r="GU603" s="102"/>
      <c r="GV603" s="102"/>
      <c r="GW603" s="102"/>
      <c r="GX603" s="102"/>
      <c r="GY603" s="102"/>
      <c r="GZ603" s="102"/>
    </row>
    <row r="604" spans="1:208" ht="12.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c r="AG604" s="102"/>
      <c r="AH604" s="102"/>
      <c r="AI604" s="102"/>
      <c r="AJ604" s="102"/>
      <c r="AK604" s="102"/>
      <c r="AL604" s="102"/>
      <c r="AM604" s="102"/>
      <c r="AN604" s="102"/>
      <c r="AO604" s="102"/>
      <c r="AP604" s="102"/>
      <c r="AQ604" s="102"/>
      <c r="AR604" s="102"/>
      <c r="AS604" s="102"/>
      <c r="AT604" s="102"/>
      <c r="AU604" s="102"/>
      <c r="AV604" s="102"/>
      <c r="AW604" s="102"/>
      <c r="AX604" s="102"/>
      <c r="AY604" s="102"/>
      <c r="AZ604" s="102"/>
      <c r="BA604" s="102"/>
      <c r="BB604" s="102"/>
      <c r="BC604" s="102"/>
      <c r="BD604" s="102"/>
      <c r="BE604" s="102"/>
      <c r="BF604" s="102"/>
      <c r="BG604" s="102"/>
      <c r="BH604" s="102"/>
      <c r="BI604" s="102"/>
      <c r="BJ604" s="102"/>
      <c r="BK604" s="102"/>
      <c r="BL604" s="102"/>
      <c r="BM604" s="102"/>
      <c r="BN604" s="102"/>
      <c r="BO604" s="102"/>
      <c r="BP604" s="102"/>
      <c r="BQ604" s="102"/>
      <c r="BR604" s="102"/>
      <c r="BS604" s="102"/>
      <c r="BT604" s="102"/>
      <c r="BU604" s="102"/>
      <c r="BV604" s="102"/>
      <c r="BW604" s="102"/>
      <c r="BX604" s="102"/>
      <c r="BY604" s="102"/>
      <c r="BZ604" s="102"/>
      <c r="CA604" s="102"/>
      <c r="CB604" s="102"/>
      <c r="CC604" s="102"/>
      <c r="CD604" s="102"/>
      <c r="CE604" s="102"/>
      <c r="CF604" s="102"/>
      <c r="CG604" s="102"/>
      <c r="CH604" s="102"/>
      <c r="CI604" s="102"/>
      <c r="CJ604" s="102"/>
      <c r="CK604" s="102"/>
      <c r="CL604" s="102"/>
      <c r="CM604" s="102"/>
      <c r="CN604" s="102"/>
      <c r="CO604" s="102"/>
      <c r="CP604" s="102"/>
      <c r="CQ604" s="102"/>
      <c r="CR604" s="102"/>
      <c r="CS604" s="102"/>
      <c r="CT604" s="102"/>
      <c r="CU604" s="102"/>
      <c r="CV604" s="102"/>
      <c r="CW604" s="102"/>
      <c r="CX604" s="102"/>
      <c r="CY604" s="102"/>
      <c r="CZ604" s="102"/>
      <c r="DA604" s="102"/>
      <c r="DB604" s="102"/>
      <c r="DC604" s="102"/>
      <c r="DD604" s="102"/>
      <c r="DE604" s="102"/>
      <c r="DF604" s="102"/>
      <c r="DG604" s="102"/>
      <c r="DH604" s="102"/>
      <c r="DI604" s="102"/>
      <c r="DJ604" s="102"/>
      <c r="DK604" s="102"/>
      <c r="DL604" s="102"/>
      <c r="DM604" s="102"/>
      <c r="DN604" s="102"/>
      <c r="DO604" s="102"/>
      <c r="DP604" s="102"/>
      <c r="DQ604" s="102"/>
      <c r="DR604" s="102"/>
      <c r="DS604" s="102"/>
      <c r="DT604" s="102"/>
      <c r="DU604" s="102"/>
      <c r="DV604" s="102"/>
      <c r="DW604" s="102"/>
      <c r="DX604" s="102"/>
      <c r="DY604" s="102"/>
      <c r="DZ604" s="102"/>
      <c r="EA604" s="102"/>
      <c r="EB604" s="102"/>
      <c r="EC604" s="102"/>
      <c r="ED604" s="102"/>
      <c r="EE604" s="102"/>
      <c r="EF604" s="102"/>
      <c r="EG604" s="102"/>
      <c r="EH604" s="102"/>
      <c r="EI604" s="102"/>
      <c r="EJ604" s="102"/>
      <c r="EK604" s="102"/>
      <c r="EL604" s="102"/>
      <c r="EM604" s="102"/>
      <c r="EN604" s="102"/>
      <c r="EO604" s="102"/>
      <c r="EP604" s="102"/>
      <c r="EQ604" s="102"/>
      <c r="ER604" s="102"/>
      <c r="ES604" s="102"/>
      <c r="ET604" s="102"/>
      <c r="EU604" s="102"/>
      <c r="EV604" s="102"/>
      <c r="EW604" s="102"/>
      <c r="EX604" s="102"/>
      <c r="EY604" s="102"/>
      <c r="EZ604" s="102"/>
      <c r="FA604" s="102"/>
      <c r="FB604" s="102"/>
      <c r="FC604" s="102"/>
      <c r="FD604" s="102"/>
      <c r="FE604" s="102"/>
      <c r="FF604" s="102"/>
      <c r="FG604" s="102"/>
      <c r="FH604" s="102"/>
      <c r="FI604" s="102"/>
      <c r="FJ604" s="102"/>
      <c r="FK604" s="102"/>
      <c r="FL604" s="102"/>
      <c r="FM604" s="102"/>
      <c r="FN604" s="102"/>
      <c r="FO604" s="102"/>
      <c r="FP604" s="102"/>
      <c r="FQ604" s="102"/>
      <c r="FR604" s="102"/>
      <c r="FS604" s="102"/>
      <c r="FT604" s="102"/>
      <c r="FU604" s="102"/>
      <c r="FV604" s="102"/>
      <c r="FW604" s="102"/>
      <c r="FX604" s="102"/>
      <c r="FY604" s="102"/>
      <c r="FZ604" s="102"/>
      <c r="GA604" s="102"/>
      <c r="GB604" s="102"/>
      <c r="GC604" s="102"/>
      <c r="GD604" s="102"/>
      <c r="GE604" s="102"/>
      <c r="GF604" s="102"/>
      <c r="GG604" s="102"/>
      <c r="GH604" s="102"/>
      <c r="GI604" s="102"/>
      <c r="GJ604" s="102"/>
      <c r="GK604" s="102"/>
      <c r="GL604" s="102"/>
      <c r="GM604" s="102"/>
      <c r="GN604" s="102"/>
      <c r="GO604" s="102"/>
      <c r="GP604" s="102"/>
      <c r="GQ604" s="102"/>
      <c r="GR604" s="102"/>
      <c r="GS604" s="102"/>
      <c r="GT604" s="102"/>
      <c r="GU604" s="102"/>
      <c r="GV604" s="102"/>
      <c r="GW604" s="102"/>
      <c r="GX604" s="102"/>
      <c r="GY604" s="102"/>
      <c r="GZ604" s="102"/>
    </row>
    <row r="605" spans="1:208" ht="12.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102"/>
      <c r="BC605" s="102"/>
      <c r="BD605" s="102"/>
      <c r="BE605" s="102"/>
      <c r="BF605" s="102"/>
      <c r="BG605" s="102"/>
      <c r="BH605" s="102"/>
      <c r="BI605" s="102"/>
      <c r="BJ605" s="102"/>
      <c r="BK605" s="102"/>
      <c r="BL605" s="102"/>
      <c r="BM605" s="102"/>
      <c r="BN605" s="102"/>
      <c r="BO605" s="102"/>
      <c r="BP605" s="102"/>
      <c r="BQ605" s="102"/>
      <c r="BR605" s="102"/>
      <c r="BS605" s="102"/>
      <c r="BT605" s="102"/>
      <c r="BU605" s="102"/>
      <c r="BV605" s="102"/>
      <c r="BW605" s="102"/>
      <c r="BX605" s="102"/>
      <c r="BY605" s="102"/>
      <c r="BZ605" s="102"/>
      <c r="CA605" s="102"/>
      <c r="CB605" s="102"/>
      <c r="CC605" s="102"/>
      <c r="CD605" s="102"/>
      <c r="CE605" s="102"/>
      <c r="CF605" s="102"/>
      <c r="CG605" s="102"/>
      <c r="CH605" s="102"/>
      <c r="CI605" s="102"/>
      <c r="CJ605" s="102"/>
      <c r="CK605" s="102"/>
      <c r="CL605" s="102"/>
      <c r="CM605" s="102"/>
      <c r="CN605" s="102"/>
      <c r="CO605" s="102"/>
      <c r="CP605" s="102"/>
      <c r="CQ605" s="102"/>
      <c r="CR605" s="102"/>
      <c r="CS605" s="102"/>
      <c r="CT605" s="102"/>
      <c r="CU605" s="102"/>
      <c r="CV605" s="102"/>
      <c r="CW605" s="102"/>
      <c r="CX605" s="102"/>
      <c r="CY605" s="102"/>
      <c r="CZ605" s="102"/>
      <c r="DA605" s="102"/>
      <c r="DB605" s="102"/>
      <c r="DC605" s="102"/>
      <c r="DD605" s="102"/>
      <c r="DE605" s="102"/>
      <c r="DF605" s="102"/>
      <c r="DG605" s="102"/>
      <c r="DH605" s="102"/>
      <c r="DI605" s="102"/>
      <c r="DJ605" s="102"/>
      <c r="DK605" s="102"/>
      <c r="DL605" s="102"/>
      <c r="DM605" s="102"/>
      <c r="DN605" s="102"/>
      <c r="DO605" s="102"/>
      <c r="DP605" s="102"/>
      <c r="DQ605" s="102"/>
      <c r="DR605" s="102"/>
      <c r="DS605" s="102"/>
      <c r="DT605" s="102"/>
      <c r="DU605" s="102"/>
      <c r="DV605" s="102"/>
      <c r="DW605" s="102"/>
      <c r="DX605" s="102"/>
      <c r="DY605" s="102"/>
      <c r="DZ605" s="102"/>
      <c r="EA605" s="102"/>
      <c r="EB605" s="102"/>
      <c r="EC605" s="102"/>
      <c r="ED605" s="102"/>
      <c r="EE605" s="102"/>
      <c r="EF605" s="102"/>
      <c r="EG605" s="102"/>
      <c r="EH605" s="102"/>
      <c r="EI605" s="102"/>
      <c r="EJ605" s="102"/>
      <c r="EK605" s="102"/>
      <c r="EL605" s="102"/>
      <c r="EM605" s="102"/>
      <c r="EN605" s="102"/>
      <c r="EO605" s="102"/>
      <c r="EP605" s="102"/>
      <c r="EQ605" s="102"/>
      <c r="ER605" s="102"/>
      <c r="ES605" s="102"/>
      <c r="ET605" s="102"/>
      <c r="EU605" s="102"/>
      <c r="EV605" s="102"/>
      <c r="EW605" s="102"/>
      <c r="EX605" s="102"/>
      <c r="EY605" s="102"/>
      <c r="EZ605" s="102"/>
      <c r="FA605" s="102"/>
      <c r="FB605" s="102"/>
      <c r="FC605" s="102"/>
      <c r="FD605" s="102"/>
      <c r="FE605" s="102"/>
      <c r="FF605" s="102"/>
      <c r="FG605" s="102"/>
      <c r="FH605" s="102"/>
      <c r="FI605" s="102"/>
      <c r="FJ605" s="102"/>
      <c r="FK605" s="102"/>
      <c r="FL605" s="102"/>
      <c r="FM605" s="102"/>
      <c r="FN605" s="102"/>
      <c r="FO605" s="102"/>
      <c r="FP605" s="102"/>
      <c r="FQ605" s="102"/>
      <c r="FR605" s="102"/>
      <c r="FS605" s="102"/>
      <c r="FT605" s="102"/>
      <c r="FU605" s="102"/>
      <c r="FV605" s="102"/>
      <c r="FW605" s="102"/>
      <c r="FX605" s="102"/>
      <c r="FY605" s="102"/>
      <c r="FZ605" s="102"/>
      <c r="GA605" s="102"/>
      <c r="GB605" s="102"/>
      <c r="GC605" s="102"/>
      <c r="GD605" s="102"/>
      <c r="GE605" s="102"/>
      <c r="GF605" s="102"/>
      <c r="GG605" s="102"/>
      <c r="GH605" s="102"/>
      <c r="GI605" s="102"/>
      <c r="GJ605" s="102"/>
      <c r="GK605" s="102"/>
      <c r="GL605" s="102"/>
      <c r="GM605" s="102"/>
      <c r="GN605" s="102"/>
      <c r="GO605" s="102"/>
      <c r="GP605" s="102"/>
      <c r="GQ605" s="102"/>
      <c r="GR605" s="102"/>
      <c r="GS605" s="102"/>
      <c r="GT605" s="102"/>
      <c r="GU605" s="102"/>
      <c r="GV605" s="102"/>
      <c r="GW605" s="102"/>
      <c r="GX605" s="102"/>
      <c r="GY605" s="102"/>
      <c r="GZ605" s="102"/>
    </row>
    <row r="606" spans="1:208" ht="12.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c r="AG606" s="102"/>
      <c r="AH606" s="102"/>
      <c r="AI606" s="102"/>
      <c r="AJ606" s="102"/>
      <c r="AK606" s="102"/>
      <c r="AL606" s="102"/>
      <c r="AM606" s="102"/>
      <c r="AN606" s="102"/>
      <c r="AO606" s="102"/>
      <c r="AP606" s="102"/>
      <c r="AQ606" s="102"/>
      <c r="AR606" s="102"/>
      <c r="AS606" s="102"/>
      <c r="AT606" s="102"/>
      <c r="AU606" s="102"/>
      <c r="AV606" s="102"/>
      <c r="AW606" s="102"/>
      <c r="AX606" s="102"/>
      <c r="AY606" s="102"/>
      <c r="AZ606" s="102"/>
      <c r="BA606" s="102"/>
      <c r="BB606" s="102"/>
      <c r="BC606" s="102"/>
      <c r="BD606" s="102"/>
      <c r="BE606" s="102"/>
      <c r="BF606" s="102"/>
      <c r="BG606" s="102"/>
      <c r="BH606" s="102"/>
      <c r="BI606" s="102"/>
      <c r="BJ606" s="102"/>
      <c r="BK606" s="102"/>
      <c r="BL606" s="102"/>
      <c r="BM606" s="102"/>
      <c r="BN606" s="102"/>
      <c r="BO606" s="102"/>
      <c r="BP606" s="102"/>
      <c r="BQ606" s="102"/>
      <c r="BR606" s="102"/>
      <c r="BS606" s="102"/>
      <c r="BT606" s="102"/>
      <c r="BU606" s="102"/>
      <c r="BV606" s="102"/>
      <c r="BW606" s="102"/>
      <c r="BX606" s="102"/>
      <c r="BY606" s="102"/>
      <c r="BZ606" s="102"/>
      <c r="CA606" s="102"/>
      <c r="CB606" s="102"/>
      <c r="CC606" s="102"/>
      <c r="CD606" s="102"/>
      <c r="CE606" s="102"/>
      <c r="CF606" s="102"/>
      <c r="CG606" s="102"/>
      <c r="CH606" s="102"/>
      <c r="CI606" s="102"/>
      <c r="CJ606" s="102"/>
      <c r="CK606" s="102"/>
      <c r="CL606" s="102"/>
      <c r="CM606" s="102"/>
      <c r="CN606" s="102"/>
      <c r="CO606" s="102"/>
      <c r="CP606" s="102"/>
      <c r="CQ606" s="102"/>
      <c r="CR606" s="102"/>
      <c r="CS606" s="102"/>
      <c r="CT606" s="102"/>
      <c r="CU606" s="102"/>
      <c r="CV606" s="102"/>
      <c r="CW606" s="102"/>
      <c r="CX606" s="102"/>
      <c r="CY606" s="102"/>
      <c r="CZ606" s="102"/>
      <c r="DA606" s="102"/>
      <c r="DB606" s="102"/>
      <c r="DC606" s="102"/>
      <c r="DD606" s="102"/>
      <c r="DE606" s="102"/>
      <c r="DF606" s="102"/>
      <c r="DG606" s="102"/>
      <c r="DH606" s="102"/>
      <c r="DI606" s="102"/>
      <c r="DJ606" s="102"/>
      <c r="DK606" s="102"/>
      <c r="DL606" s="102"/>
      <c r="DM606" s="102"/>
      <c r="DN606" s="102"/>
      <c r="DO606" s="102"/>
      <c r="DP606" s="102"/>
      <c r="DQ606" s="102"/>
      <c r="DR606" s="102"/>
      <c r="DS606" s="102"/>
      <c r="DT606" s="102"/>
      <c r="DU606" s="102"/>
      <c r="DV606" s="102"/>
      <c r="DW606" s="102"/>
      <c r="DX606" s="102"/>
      <c r="DY606" s="102"/>
      <c r="DZ606" s="102"/>
      <c r="EA606" s="102"/>
      <c r="EB606" s="102"/>
      <c r="EC606" s="102"/>
      <c r="ED606" s="102"/>
      <c r="EE606" s="102"/>
      <c r="EF606" s="102"/>
      <c r="EG606" s="102"/>
      <c r="EH606" s="102"/>
      <c r="EI606" s="102"/>
      <c r="EJ606" s="102"/>
      <c r="EK606" s="102"/>
      <c r="EL606" s="102"/>
      <c r="EM606" s="102"/>
      <c r="EN606" s="102"/>
      <c r="EO606" s="102"/>
      <c r="EP606" s="102"/>
      <c r="EQ606" s="102"/>
      <c r="ER606" s="102"/>
      <c r="ES606" s="102"/>
      <c r="ET606" s="102"/>
      <c r="EU606" s="102"/>
      <c r="EV606" s="102"/>
      <c r="EW606" s="102"/>
      <c r="EX606" s="102"/>
      <c r="EY606" s="102"/>
      <c r="EZ606" s="102"/>
      <c r="FA606" s="102"/>
      <c r="FB606" s="102"/>
      <c r="FC606" s="102"/>
      <c r="FD606" s="102"/>
      <c r="FE606" s="102"/>
      <c r="FF606" s="102"/>
      <c r="FG606" s="102"/>
      <c r="FH606" s="102"/>
      <c r="FI606" s="102"/>
      <c r="FJ606" s="102"/>
      <c r="FK606" s="102"/>
      <c r="FL606" s="102"/>
      <c r="FM606" s="102"/>
      <c r="FN606" s="102"/>
      <c r="FO606" s="102"/>
      <c r="FP606" s="102"/>
      <c r="FQ606" s="102"/>
      <c r="FR606" s="102"/>
      <c r="FS606" s="102"/>
      <c r="FT606" s="102"/>
      <c r="FU606" s="102"/>
      <c r="FV606" s="102"/>
      <c r="FW606" s="102"/>
      <c r="FX606" s="102"/>
      <c r="FY606" s="102"/>
      <c r="FZ606" s="102"/>
      <c r="GA606" s="102"/>
      <c r="GB606" s="102"/>
      <c r="GC606" s="102"/>
      <c r="GD606" s="102"/>
      <c r="GE606" s="102"/>
      <c r="GF606" s="102"/>
      <c r="GG606" s="102"/>
      <c r="GH606" s="102"/>
      <c r="GI606" s="102"/>
      <c r="GJ606" s="102"/>
      <c r="GK606" s="102"/>
      <c r="GL606" s="102"/>
      <c r="GM606" s="102"/>
      <c r="GN606" s="102"/>
      <c r="GO606" s="102"/>
      <c r="GP606" s="102"/>
      <c r="GQ606" s="102"/>
      <c r="GR606" s="102"/>
      <c r="GS606" s="102"/>
      <c r="GT606" s="102"/>
      <c r="GU606" s="102"/>
      <c r="GV606" s="102"/>
      <c r="GW606" s="102"/>
      <c r="GX606" s="102"/>
      <c r="GY606" s="102"/>
      <c r="GZ606" s="102"/>
    </row>
    <row r="607" spans="1:208" ht="12.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c r="AJ607" s="102"/>
      <c r="AK607" s="102"/>
      <c r="AL607" s="102"/>
      <c r="AM607" s="102"/>
      <c r="AN607" s="102"/>
      <c r="AO607" s="102"/>
      <c r="AP607" s="102"/>
      <c r="AQ607" s="102"/>
      <c r="AR607" s="102"/>
      <c r="AS607" s="102"/>
      <c r="AT607" s="102"/>
      <c r="AU607" s="102"/>
      <c r="AV607" s="102"/>
      <c r="AW607" s="102"/>
      <c r="AX607" s="102"/>
      <c r="AY607" s="102"/>
      <c r="AZ607" s="102"/>
      <c r="BA607" s="102"/>
      <c r="BB607" s="102"/>
      <c r="BC607" s="102"/>
      <c r="BD607" s="102"/>
      <c r="BE607" s="102"/>
      <c r="BF607" s="102"/>
      <c r="BG607" s="102"/>
      <c r="BH607" s="102"/>
      <c r="BI607" s="102"/>
      <c r="BJ607" s="102"/>
      <c r="BK607" s="102"/>
      <c r="BL607" s="102"/>
      <c r="BM607" s="102"/>
      <c r="BN607" s="102"/>
      <c r="BO607" s="102"/>
      <c r="BP607" s="102"/>
      <c r="BQ607" s="102"/>
      <c r="BR607" s="102"/>
      <c r="BS607" s="102"/>
      <c r="BT607" s="102"/>
      <c r="BU607" s="102"/>
      <c r="BV607" s="102"/>
      <c r="BW607" s="102"/>
      <c r="BX607" s="102"/>
      <c r="BY607" s="102"/>
      <c r="BZ607" s="102"/>
      <c r="CA607" s="102"/>
      <c r="CB607" s="102"/>
      <c r="CC607" s="102"/>
      <c r="CD607" s="102"/>
      <c r="CE607" s="102"/>
      <c r="CF607" s="102"/>
      <c r="CG607" s="102"/>
      <c r="CH607" s="102"/>
      <c r="CI607" s="102"/>
      <c r="CJ607" s="102"/>
      <c r="CK607" s="102"/>
      <c r="CL607" s="102"/>
      <c r="CM607" s="102"/>
      <c r="CN607" s="102"/>
      <c r="CO607" s="102"/>
      <c r="CP607" s="102"/>
      <c r="CQ607" s="102"/>
      <c r="CR607" s="102"/>
      <c r="CS607" s="102"/>
      <c r="CT607" s="102"/>
      <c r="CU607" s="102"/>
      <c r="CV607" s="102"/>
      <c r="CW607" s="102"/>
      <c r="CX607" s="102"/>
      <c r="CY607" s="102"/>
      <c r="CZ607" s="102"/>
      <c r="DA607" s="102"/>
      <c r="DB607" s="102"/>
      <c r="DC607" s="102"/>
      <c r="DD607" s="102"/>
      <c r="DE607" s="102"/>
      <c r="DF607" s="102"/>
      <c r="DG607" s="102"/>
      <c r="DH607" s="102"/>
      <c r="DI607" s="102"/>
      <c r="DJ607" s="102"/>
      <c r="DK607" s="102"/>
      <c r="DL607" s="102"/>
      <c r="DM607" s="102"/>
      <c r="DN607" s="102"/>
      <c r="DO607" s="102"/>
      <c r="DP607" s="102"/>
      <c r="DQ607" s="102"/>
      <c r="DR607" s="102"/>
      <c r="DS607" s="102"/>
      <c r="DT607" s="102"/>
      <c r="DU607" s="102"/>
      <c r="DV607" s="102"/>
      <c r="DW607" s="102"/>
      <c r="DX607" s="102"/>
      <c r="DY607" s="102"/>
      <c r="DZ607" s="102"/>
      <c r="EA607" s="102"/>
      <c r="EB607" s="102"/>
      <c r="EC607" s="102"/>
      <c r="ED607" s="102"/>
      <c r="EE607" s="102"/>
      <c r="EF607" s="102"/>
      <c r="EG607" s="102"/>
      <c r="EH607" s="102"/>
      <c r="EI607" s="102"/>
      <c r="EJ607" s="102"/>
      <c r="EK607" s="102"/>
      <c r="EL607" s="102"/>
      <c r="EM607" s="102"/>
      <c r="EN607" s="102"/>
      <c r="EO607" s="102"/>
      <c r="EP607" s="102"/>
      <c r="EQ607" s="102"/>
      <c r="ER607" s="102"/>
      <c r="ES607" s="102"/>
      <c r="ET607" s="102"/>
      <c r="EU607" s="102"/>
      <c r="EV607" s="102"/>
      <c r="EW607" s="102"/>
      <c r="EX607" s="102"/>
      <c r="EY607" s="102"/>
      <c r="EZ607" s="102"/>
      <c r="FA607" s="102"/>
      <c r="FB607" s="102"/>
      <c r="FC607" s="102"/>
      <c r="FD607" s="102"/>
      <c r="FE607" s="102"/>
      <c r="FF607" s="102"/>
      <c r="FG607" s="102"/>
      <c r="FH607" s="102"/>
      <c r="FI607" s="102"/>
      <c r="FJ607" s="102"/>
      <c r="FK607" s="102"/>
      <c r="FL607" s="102"/>
      <c r="FM607" s="102"/>
      <c r="FN607" s="102"/>
      <c r="FO607" s="102"/>
      <c r="FP607" s="102"/>
      <c r="FQ607" s="102"/>
      <c r="FR607" s="102"/>
      <c r="FS607" s="102"/>
      <c r="FT607" s="102"/>
      <c r="FU607" s="102"/>
      <c r="FV607" s="102"/>
      <c r="FW607" s="102"/>
      <c r="FX607" s="102"/>
      <c r="FY607" s="102"/>
      <c r="FZ607" s="102"/>
      <c r="GA607" s="102"/>
      <c r="GB607" s="102"/>
      <c r="GC607" s="102"/>
      <c r="GD607" s="102"/>
      <c r="GE607" s="102"/>
      <c r="GF607" s="102"/>
      <c r="GG607" s="102"/>
      <c r="GH607" s="102"/>
      <c r="GI607" s="102"/>
      <c r="GJ607" s="102"/>
      <c r="GK607" s="102"/>
      <c r="GL607" s="102"/>
      <c r="GM607" s="102"/>
      <c r="GN607" s="102"/>
      <c r="GO607" s="102"/>
      <c r="GP607" s="102"/>
      <c r="GQ607" s="102"/>
      <c r="GR607" s="102"/>
      <c r="GS607" s="102"/>
      <c r="GT607" s="102"/>
      <c r="GU607" s="102"/>
      <c r="GV607" s="102"/>
      <c r="GW607" s="102"/>
      <c r="GX607" s="102"/>
      <c r="GY607" s="102"/>
      <c r="GZ607" s="102"/>
    </row>
    <row r="608" spans="1:208" ht="12.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c r="AG608" s="102"/>
      <c r="AH608" s="102"/>
      <c r="AI608" s="102"/>
      <c r="AJ608" s="102"/>
      <c r="AK608" s="102"/>
      <c r="AL608" s="102"/>
      <c r="AM608" s="102"/>
      <c r="AN608" s="102"/>
      <c r="AO608" s="102"/>
      <c r="AP608" s="102"/>
      <c r="AQ608" s="102"/>
      <c r="AR608" s="102"/>
      <c r="AS608" s="102"/>
      <c r="AT608" s="102"/>
      <c r="AU608" s="102"/>
      <c r="AV608" s="102"/>
      <c r="AW608" s="102"/>
      <c r="AX608" s="102"/>
      <c r="AY608" s="102"/>
      <c r="AZ608" s="102"/>
      <c r="BA608" s="102"/>
      <c r="BB608" s="102"/>
      <c r="BC608" s="102"/>
      <c r="BD608" s="102"/>
      <c r="BE608" s="102"/>
      <c r="BF608" s="102"/>
      <c r="BG608" s="102"/>
      <c r="BH608" s="102"/>
      <c r="BI608" s="102"/>
      <c r="BJ608" s="102"/>
      <c r="BK608" s="102"/>
      <c r="BL608" s="102"/>
      <c r="BM608" s="102"/>
      <c r="BN608" s="102"/>
      <c r="BO608" s="102"/>
      <c r="BP608" s="102"/>
      <c r="BQ608" s="102"/>
      <c r="BR608" s="102"/>
      <c r="BS608" s="102"/>
      <c r="BT608" s="102"/>
      <c r="BU608" s="102"/>
      <c r="BV608" s="102"/>
      <c r="BW608" s="102"/>
      <c r="BX608" s="102"/>
      <c r="BY608" s="102"/>
      <c r="BZ608" s="102"/>
      <c r="CA608" s="102"/>
      <c r="CB608" s="102"/>
      <c r="CC608" s="102"/>
      <c r="CD608" s="102"/>
      <c r="CE608" s="102"/>
      <c r="CF608" s="102"/>
      <c r="CG608" s="102"/>
      <c r="CH608" s="102"/>
      <c r="CI608" s="102"/>
      <c r="CJ608" s="102"/>
      <c r="CK608" s="102"/>
      <c r="CL608" s="102"/>
      <c r="CM608" s="102"/>
      <c r="CN608" s="102"/>
      <c r="CO608" s="102"/>
      <c r="CP608" s="102"/>
      <c r="CQ608" s="102"/>
      <c r="CR608" s="102"/>
      <c r="CS608" s="102"/>
      <c r="CT608" s="102"/>
      <c r="CU608" s="102"/>
      <c r="CV608" s="102"/>
      <c r="CW608" s="102"/>
      <c r="CX608" s="102"/>
      <c r="CY608" s="102"/>
      <c r="CZ608" s="102"/>
      <c r="DA608" s="102"/>
      <c r="DB608" s="102"/>
      <c r="DC608" s="102"/>
      <c r="DD608" s="102"/>
      <c r="DE608" s="102"/>
      <c r="DF608" s="102"/>
      <c r="DG608" s="102"/>
      <c r="DH608" s="102"/>
      <c r="DI608" s="102"/>
      <c r="DJ608" s="102"/>
      <c r="DK608" s="102"/>
      <c r="DL608" s="102"/>
      <c r="DM608" s="102"/>
      <c r="DN608" s="102"/>
      <c r="DO608" s="102"/>
      <c r="DP608" s="102"/>
      <c r="DQ608" s="102"/>
      <c r="DR608" s="102"/>
      <c r="DS608" s="102"/>
      <c r="DT608" s="102"/>
      <c r="DU608" s="102"/>
      <c r="DV608" s="102"/>
      <c r="DW608" s="102"/>
      <c r="DX608" s="102"/>
      <c r="DY608" s="102"/>
      <c r="DZ608" s="102"/>
      <c r="EA608" s="102"/>
      <c r="EB608" s="102"/>
      <c r="EC608" s="102"/>
      <c r="ED608" s="102"/>
      <c r="EE608" s="102"/>
      <c r="EF608" s="102"/>
      <c r="EG608" s="102"/>
      <c r="EH608" s="102"/>
      <c r="EI608" s="102"/>
      <c r="EJ608" s="102"/>
      <c r="EK608" s="102"/>
      <c r="EL608" s="102"/>
      <c r="EM608" s="102"/>
      <c r="EN608" s="102"/>
      <c r="EO608" s="102"/>
      <c r="EP608" s="102"/>
      <c r="EQ608" s="102"/>
      <c r="ER608" s="102"/>
      <c r="ES608" s="102"/>
      <c r="ET608" s="102"/>
      <c r="EU608" s="102"/>
      <c r="EV608" s="102"/>
      <c r="EW608" s="102"/>
      <c r="EX608" s="102"/>
      <c r="EY608" s="102"/>
      <c r="EZ608" s="102"/>
      <c r="FA608" s="102"/>
      <c r="FB608" s="102"/>
      <c r="FC608" s="102"/>
      <c r="FD608" s="102"/>
      <c r="FE608" s="102"/>
      <c r="FF608" s="102"/>
      <c r="FG608" s="102"/>
      <c r="FH608" s="102"/>
      <c r="FI608" s="102"/>
      <c r="FJ608" s="102"/>
      <c r="FK608" s="102"/>
      <c r="FL608" s="102"/>
      <c r="FM608" s="102"/>
      <c r="FN608" s="102"/>
      <c r="FO608" s="102"/>
      <c r="FP608" s="102"/>
      <c r="FQ608" s="102"/>
      <c r="FR608" s="102"/>
      <c r="FS608" s="102"/>
      <c r="FT608" s="102"/>
      <c r="FU608" s="102"/>
      <c r="FV608" s="102"/>
      <c r="FW608" s="102"/>
      <c r="FX608" s="102"/>
      <c r="FY608" s="102"/>
      <c r="FZ608" s="102"/>
      <c r="GA608" s="102"/>
      <c r="GB608" s="102"/>
      <c r="GC608" s="102"/>
      <c r="GD608" s="102"/>
      <c r="GE608" s="102"/>
      <c r="GF608" s="102"/>
      <c r="GG608" s="102"/>
      <c r="GH608" s="102"/>
      <c r="GI608" s="102"/>
      <c r="GJ608" s="102"/>
      <c r="GK608" s="102"/>
      <c r="GL608" s="102"/>
      <c r="GM608" s="102"/>
      <c r="GN608" s="102"/>
      <c r="GO608" s="102"/>
      <c r="GP608" s="102"/>
      <c r="GQ608" s="102"/>
      <c r="GR608" s="102"/>
      <c r="GS608" s="102"/>
      <c r="GT608" s="102"/>
      <c r="GU608" s="102"/>
      <c r="GV608" s="102"/>
      <c r="GW608" s="102"/>
      <c r="GX608" s="102"/>
      <c r="GY608" s="102"/>
      <c r="GZ608" s="102"/>
    </row>
    <row r="609" spans="1:208" ht="12.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c r="AG609" s="102"/>
      <c r="AH609" s="102"/>
      <c r="AI609" s="102"/>
      <c r="AJ609" s="102"/>
      <c r="AK609" s="102"/>
      <c r="AL609" s="102"/>
      <c r="AM609" s="102"/>
      <c r="AN609" s="102"/>
      <c r="AO609" s="102"/>
      <c r="AP609" s="102"/>
      <c r="AQ609" s="102"/>
      <c r="AR609" s="102"/>
      <c r="AS609" s="102"/>
      <c r="AT609" s="102"/>
      <c r="AU609" s="102"/>
      <c r="AV609" s="102"/>
      <c r="AW609" s="102"/>
      <c r="AX609" s="102"/>
      <c r="AY609" s="102"/>
      <c r="AZ609" s="102"/>
      <c r="BA609" s="102"/>
      <c r="BB609" s="102"/>
      <c r="BC609" s="102"/>
      <c r="BD609" s="102"/>
      <c r="BE609" s="102"/>
      <c r="BF609" s="102"/>
      <c r="BG609" s="102"/>
      <c r="BH609" s="102"/>
      <c r="BI609" s="102"/>
      <c r="BJ609" s="102"/>
      <c r="BK609" s="102"/>
      <c r="BL609" s="102"/>
      <c r="BM609" s="102"/>
      <c r="BN609" s="102"/>
      <c r="BO609" s="102"/>
      <c r="BP609" s="102"/>
      <c r="BQ609" s="102"/>
      <c r="BR609" s="102"/>
      <c r="BS609" s="102"/>
      <c r="BT609" s="102"/>
      <c r="BU609" s="102"/>
      <c r="BV609" s="102"/>
      <c r="BW609" s="102"/>
      <c r="BX609" s="102"/>
      <c r="BY609" s="102"/>
      <c r="BZ609" s="102"/>
      <c r="CA609" s="102"/>
      <c r="CB609" s="102"/>
      <c r="CC609" s="102"/>
      <c r="CD609" s="102"/>
      <c r="CE609" s="102"/>
      <c r="CF609" s="102"/>
      <c r="CG609" s="102"/>
      <c r="CH609" s="102"/>
      <c r="CI609" s="102"/>
      <c r="CJ609" s="102"/>
      <c r="CK609" s="102"/>
      <c r="CL609" s="102"/>
      <c r="CM609" s="102"/>
      <c r="CN609" s="102"/>
      <c r="CO609" s="102"/>
      <c r="CP609" s="102"/>
      <c r="CQ609" s="102"/>
      <c r="CR609" s="102"/>
      <c r="CS609" s="102"/>
      <c r="CT609" s="102"/>
      <c r="CU609" s="102"/>
      <c r="CV609" s="102"/>
      <c r="CW609" s="102"/>
      <c r="CX609" s="102"/>
      <c r="CY609" s="102"/>
      <c r="CZ609" s="102"/>
      <c r="DA609" s="102"/>
      <c r="DB609" s="102"/>
      <c r="DC609" s="102"/>
      <c r="DD609" s="102"/>
      <c r="DE609" s="102"/>
      <c r="DF609" s="102"/>
      <c r="DG609" s="102"/>
      <c r="DH609" s="102"/>
      <c r="DI609" s="102"/>
      <c r="DJ609" s="102"/>
      <c r="DK609" s="102"/>
      <c r="DL609" s="102"/>
      <c r="DM609" s="102"/>
      <c r="DN609" s="102"/>
      <c r="DO609" s="102"/>
      <c r="DP609" s="102"/>
      <c r="DQ609" s="102"/>
      <c r="DR609" s="102"/>
      <c r="DS609" s="102"/>
      <c r="DT609" s="102"/>
      <c r="DU609" s="102"/>
      <c r="DV609" s="102"/>
      <c r="DW609" s="102"/>
      <c r="DX609" s="102"/>
      <c r="DY609" s="102"/>
      <c r="DZ609" s="102"/>
      <c r="EA609" s="102"/>
      <c r="EB609" s="102"/>
      <c r="EC609" s="102"/>
      <c r="ED609" s="102"/>
      <c r="EE609" s="102"/>
      <c r="EF609" s="102"/>
      <c r="EG609" s="102"/>
      <c r="EH609" s="102"/>
      <c r="EI609" s="102"/>
      <c r="EJ609" s="102"/>
      <c r="EK609" s="102"/>
      <c r="EL609" s="102"/>
      <c r="EM609" s="102"/>
      <c r="EN609" s="102"/>
      <c r="EO609" s="102"/>
      <c r="EP609" s="102"/>
      <c r="EQ609" s="102"/>
      <c r="ER609" s="102"/>
      <c r="ES609" s="102"/>
      <c r="ET609" s="102"/>
      <c r="EU609" s="102"/>
      <c r="EV609" s="102"/>
      <c r="EW609" s="102"/>
      <c r="EX609" s="102"/>
      <c r="EY609" s="102"/>
      <c r="EZ609" s="102"/>
      <c r="FA609" s="102"/>
      <c r="FB609" s="102"/>
      <c r="FC609" s="102"/>
      <c r="FD609" s="102"/>
      <c r="FE609" s="102"/>
      <c r="FF609" s="102"/>
      <c r="FG609" s="102"/>
      <c r="FH609" s="102"/>
      <c r="FI609" s="102"/>
      <c r="FJ609" s="102"/>
      <c r="FK609" s="102"/>
      <c r="FL609" s="102"/>
      <c r="FM609" s="102"/>
      <c r="FN609" s="102"/>
      <c r="FO609" s="102"/>
      <c r="FP609" s="102"/>
      <c r="FQ609" s="102"/>
      <c r="FR609" s="102"/>
      <c r="FS609" s="102"/>
      <c r="FT609" s="102"/>
      <c r="FU609" s="102"/>
      <c r="FV609" s="102"/>
      <c r="FW609" s="102"/>
      <c r="FX609" s="102"/>
      <c r="FY609" s="102"/>
      <c r="FZ609" s="102"/>
      <c r="GA609" s="102"/>
      <c r="GB609" s="102"/>
      <c r="GC609" s="102"/>
      <c r="GD609" s="102"/>
      <c r="GE609" s="102"/>
      <c r="GF609" s="102"/>
      <c r="GG609" s="102"/>
      <c r="GH609" s="102"/>
      <c r="GI609" s="102"/>
      <c r="GJ609" s="102"/>
      <c r="GK609" s="102"/>
      <c r="GL609" s="102"/>
      <c r="GM609" s="102"/>
      <c r="GN609" s="102"/>
      <c r="GO609" s="102"/>
      <c r="GP609" s="102"/>
      <c r="GQ609" s="102"/>
      <c r="GR609" s="102"/>
      <c r="GS609" s="102"/>
      <c r="GT609" s="102"/>
      <c r="GU609" s="102"/>
      <c r="GV609" s="102"/>
      <c r="GW609" s="102"/>
      <c r="GX609" s="102"/>
      <c r="GY609" s="102"/>
      <c r="GZ609" s="102"/>
    </row>
    <row r="610" spans="1:208" ht="12.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c r="AG610" s="102"/>
      <c r="AH610" s="102"/>
      <c r="AI610" s="102"/>
      <c r="AJ610" s="102"/>
      <c r="AK610" s="102"/>
      <c r="AL610" s="102"/>
      <c r="AM610" s="102"/>
      <c r="AN610" s="102"/>
      <c r="AO610" s="102"/>
      <c r="AP610" s="102"/>
      <c r="AQ610" s="102"/>
      <c r="AR610" s="102"/>
      <c r="AS610" s="102"/>
      <c r="AT610" s="102"/>
      <c r="AU610" s="102"/>
      <c r="AV610" s="102"/>
      <c r="AW610" s="102"/>
      <c r="AX610" s="102"/>
      <c r="AY610" s="102"/>
      <c r="AZ610" s="102"/>
      <c r="BA610" s="102"/>
      <c r="BB610" s="102"/>
      <c r="BC610" s="102"/>
      <c r="BD610" s="102"/>
      <c r="BE610" s="102"/>
      <c r="BF610" s="102"/>
      <c r="BG610" s="102"/>
      <c r="BH610" s="102"/>
      <c r="BI610" s="102"/>
      <c r="BJ610" s="102"/>
      <c r="BK610" s="102"/>
      <c r="BL610" s="102"/>
      <c r="BM610" s="102"/>
      <c r="BN610" s="102"/>
      <c r="BO610" s="102"/>
      <c r="BP610" s="102"/>
      <c r="BQ610" s="102"/>
      <c r="BR610" s="102"/>
      <c r="BS610" s="102"/>
      <c r="BT610" s="102"/>
      <c r="BU610" s="102"/>
      <c r="BV610" s="102"/>
      <c r="BW610" s="102"/>
      <c r="BX610" s="102"/>
      <c r="BY610" s="102"/>
      <c r="BZ610" s="102"/>
      <c r="CA610" s="102"/>
      <c r="CB610" s="102"/>
      <c r="CC610" s="102"/>
      <c r="CD610" s="102"/>
      <c r="CE610" s="102"/>
      <c r="CF610" s="102"/>
      <c r="CG610" s="102"/>
      <c r="CH610" s="102"/>
      <c r="CI610" s="102"/>
      <c r="CJ610" s="102"/>
      <c r="CK610" s="102"/>
      <c r="CL610" s="102"/>
      <c r="CM610" s="102"/>
      <c r="CN610" s="102"/>
      <c r="CO610" s="102"/>
      <c r="CP610" s="102"/>
      <c r="CQ610" s="102"/>
      <c r="CR610" s="102"/>
      <c r="CS610" s="102"/>
      <c r="CT610" s="102"/>
      <c r="CU610" s="102"/>
      <c r="CV610" s="102"/>
      <c r="CW610" s="102"/>
      <c r="CX610" s="102"/>
      <c r="CY610" s="102"/>
      <c r="CZ610" s="102"/>
      <c r="DA610" s="102"/>
      <c r="DB610" s="102"/>
      <c r="DC610" s="102"/>
      <c r="DD610" s="102"/>
      <c r="DE610" s="102"/>
      <c r="DF610" s="102"/>
      <c r="DG610" s="102"/>
      <c r="DH610" s="102"/>
      <c r="DI610" s="102"/>
      <c r="DJ610" s="102"/>
      <c r="DK610" s="102"/>
      <c r="DL610" s="102"/>
      <c r="DM610" s="102"/>
      <c r="DN610" s="102"/>
      <c r="DO610" s="102"/>
      <c r="DP610" s="102"/>
      <c r="DQ610" s="102"/>
      <c r="DR610" s="102"/>
      <c r="DS610" s="102"/>
      <c r="DT610" s="102"/>
      <c r="DU610" s="102"/>
      <c r="DV610" s="102"/>
      <c r="DW610" s="102"/>
      <c r="DX610" s="102"/>
      <c r="DY610" s="102"/>
      <c r="DZ610" s="102"/>
      <c r="EA610" s="102"/>
      <c r="EB610" s="102"/>
      <c r="EC610" s="102"/>
      <c r="ED610" s="102"/>
      <c r="EE610" s="102"/>
      <c r="EF610" s="102"/>
      <c r="EG610" s="102"/>
      <c r="EH610" s="102"/>
      <c r="EI610" s="102"/>
      <c r="EJ610" s="102"/>
      <c r="EK610" s="102"/>
      <c r="EL610" s="102"/>
      <c r="EM610" s="102"/>
      <c r="EN610" s="102"/>
      <c r="EO610" s="102"/>
      <c r="EP610" s="102"/>
      <c r="EQ610" s="102"/>
      <c r="ER610" s="102"/>
      <c r="ES610" s="102"/>
      <c r="ET610" s="102"/>
      <c r="EU610" s="102"/>
      <c r="EV610" s="102"/>
      <c r="EW610" s="102"/>
      <c r="EX610" s="102"/>
      <c r="EY610" s="102"/>
      <c r="EZ610" s="102"/>
      <c r="FA610" s="102"/>
      <c r="FB610" s="102"/>
      <c r="FC610" s="102"/>
      <c r="FD610" s="102"/>
      <c r="FE610" s="102"/>
      <c r="FF610" s="102"/>
      <c r="FG610" s="102"/>
      <c r="FH610" s="102"/>
      <c r="FI610" s="102"/>
      <c r="FJ610" s="102"/>
      <c r="FK610" s="102"/>
      <c r="FL610" s="102"/>
      <c r="FM610" s="102"/>
      <c r="FN610" s="102"/>
      <c r="FO610" s="102"/>
      <c r="FP610" s="102"/>
      <c r="FQ610" s="102"/>
      <c r="FR610" s="102"/>
      <c r="FS610" s="102"/>
      <c r="FT610" s="102"/>
      <c r="FU610" s="102"/>
      <c r="FV610" s="102"/>
      <c r="FW610" s="102"/>
      <c r="FX610" s="102"/>
      <c r="FY610" s="102"/>
      <c r="FZ610" s="102"/>
      <c r="GA610" s="102"/>
      <c r="GB610" s="102"/>
      <c r="GC610" s="102"/>
      <c r="GD610" s="102"/>
      <c r="GE610" s="102"/>
      <c r="GF610" s="102"/>
      <c r="GG610" s="102"/>
      <c r="GH610" s="102"/>
      <c r="GI610" s="102"/>
      <c r="GJ610" s="102"/>
      <c r="GK610" s="102"/>
      <c r="GL610" s="102"/>
      <c r="GM610" s="102"/>
      <c r="GN610" s="102"/>
      <c r="GO610" s="102"/>
      <c r="GP610" s="102"/>
      <c r="GQ610" s="102"/>
      <c r="GR610" s="102"/>
      <c r="GS610" s="102"/>
      <c r="GT610" s="102"/>
      <c r="GU610" s="102"/>
      <c r="GV610" s="102"/>
      <c r="GW610" s="102"/>
      <c r="GX610" s="102"/>
      <c r="GY610" s="102"/>
      <c r="GZ610" s="102"/>
    </row>
    <row r="611" spans="1:208" ht="12.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c r="AG611" s="102"/>
      <c r="AH611" s="102"/>
      <c r="AI611" s="102"/>
      <c r="AJ611" s="102"/>
      <c r="AK611" s="102"/>
      <c r="AL611" s="102"/>
      <c r="AM611" s="102"/>
      <c r="AN611" s="102"/>
      <c r="AO611" s="102"/>
      <c r="AP611" s="102"/>
      <c r="AQ611" s="102"/>
      <c r="AR611" s="102"/>
      <c r="AS611" s="102"/>
      <c r="AT611" s="102"/>
      <c r="AU611" s="102"/>
      <c r="AV611" s="102"/>
      <c r="AW611" s="102"/>
      <c r="AX611" s="102"/>
      <c r="AY611" s="102"/>
      <c r="AZ611" s="102"/>
      <c r="BA611" s="102"/>
      <c r="BB611" s="102"/>
      <c r="BC611" s="102"/>
      <c r="BD611" s="102"/>
      <c r="BE611" s="102"/>
      <c r="BF611" s="102"/>
      <c r="BG611" s="102"/>
      <c r="BH611" s="102"/>
      <c r="BI611" s="102"/>
      <c r="BJ611" s="102"/>
      <c r="BK611" s="102"/>
      <c r="BL611" s="102"/>
      <c r="BM611" s="102"/>
      <c r="BN611" s="102"/>
      <c r="BO611" s="102"/>
      <c r="BP611" s="102"/>
      <c r="BQ611" s="102"/>
      <c r="BR611" s="102"/>
      <c r="BS611" s="102"/>
      <c r="BT611" s="102"/>
      <c r="BU611" s="102"/>
      <c r="BV611" s="102"/>
      <c r="BW611" s="102"/>
      <c r="BX611" s="102"/>
      <c r="BY611" s="102"/>
      <c r="BZ611" s="102"/>
      <c r="CA611" s="102"/>
      <c r="CB611" s="102"/>
      <c r="CC611" s="102"/>
      <c r="CD611" s="102"/>
      <c r="CE611" s="102"/>
      <c r="CF611" s="102"/>
      <c r="CG611" s="102"/>
      <c r="CH611" s="102"/>
      <c r="CI611" s="102"/>
      <c r="CJ611" s="102"/>
      <c r="CK611" s="102"/>
      <c r="CL611" s="102"/>
      <c r="CM611" s="102"/>
      <c r="CN611" s="102"/>
      <c r="CO611" s="102"/>
      <c r="CP611" s="102"/>
      <c r="CQ611" s="102"/>
      <c r="CR611" s="102"/>
      <c r="CS611" s="102"/>
      <c r="CT611" s="102"/>
      <c r="CU611" s="102"/>
      <c r="CV611" s="102"/>
      <c r="CW611" s="102"/>
      <c r="CX611" s="102"/>
      <c r="CY611" s="102"/>
      <c r="CZ611" s="102"/>
      <c r="DA611" s="102"/>
      <c r="DB611" s="102"/>
      <c r="DC611" s="102"/>
      <c r="DD611" s="102"/>
      <c r="DE611" s="102"/>
      <c r="DF611" s="102"/>
      <c r="DG611" s="102"/>
      <c r="DH611" s="102"/>
      <c r="DI611" s="102"/>
      <c r="DJ611" s="102"/>
      <c r="DK611" s="102"/>
      <c r="DL611" s="102"/>
      <c r="DM611" s="102"/>
      <c r="DN611" s="102"/>
      <c r="DO611" s="102"/>
      <c r="DP611" s="102"/>
      <c r="DQ611" s="102"/>
      <c r="DR611" s="102"/>
      <c r="DS611" s="102"/>
      <c r="DT611" s="102"/>
      <c r="DU611" s="102"/>
      <c r="DV611" s="102"/>
      <c r="DW611" s="102"/>
      <c r="DX611" s="102"/>
      <c r="DY611" s="102"/>
      <c r="DZ611" s="102"/>
      <c r="EA611" s="102"/>
      <c r="EB611" s="102"/>
      <c r="EC611" s="102"/>
      <c r="ED611" s="102"/>
      <c r="EE611" s="102"/>
      <c r="EF611" s="102"/>
      <c r="EG611" s="102"/>
      <c r="EH611" s="102"/>
      <c r="EI611" s="102"/>
      <c r="EJ611" s="102"/>
      <c r="EK611" s="102"/>
      <c r="EL611" s="102"/>
      <c r="EM611" s="102"/>
      <c r="EN611" s="102"/>
      <c r="EO611" s="102"/>
      <c r="EP611" s="102"/>
      <c r="EQ611" s="102"/>
      <c r="ER611" s="102"/>
      <c r="ES611" s="102"/>
      <c r="ET611" s="102"/>
      <c r="EU611" s="102"/>
      <c r="EV611" s="102"/>
      <c r="EW611" s="102"/>
      <c r="EX611" s="102"/>
      <c r="EY611" s="102"/>
      <c r="EZ611" s="102"/>
      <c r="FA611" s="102"/>
      <c r="FB611" s="102"/>
      <c r="FC611" s="102"/>
      <c r="FD611" s="102"/>
      <c r="FE611" s="102"/>
      <c r="FF611" s="102"/>
      <c r="FG611" s="102"/>
      <c r="FH611" s="102"/>
      <c r="FI611" s="102"/>
      <c r="FJ611" s="102"/>
      <c r="FK611" s="102"/>
      <c r="FL611" s="102"/>
      <c r="FM611" s="102"/>
      <c r="FN611" s="102"/>
      <c r="FO611" s="102"/>
      <c r="FP611" s="102"/>
      <c r="FQ611" s="102"/>
      <c r="FR611" s="102"/>
      <c r="FS611" s="102"/>
      <c r="FT611" s="102"/>
      <c r="FU611" s="102"/>
      <c r="FV611" s="102"/>
      <c r="FW611" s="102"/>
      <c r="FX611" s="102"/>
      <c r="FY611" s="102"/>
      <c r="FZ611" s="102"/>
      <c r="GA611" s="102"/>
      <c r="GB611" s="102"/>
      <c r="GC611" s="102"/>
      <c r="GD611" s="102"/>
      <c r="GE611" s="102"/>
      <c r="GF611" s="102"/>
      <c r="GG611" s="102"/>
      <c r="GH611" s="102"/>
      <c r="GI611" s="102"/>
      <c r="GJ611" s="102"/>
      <c r="GK611" s="102"/>
      <c r="GL611" s="102"/>
      <c r="GM611" s="102"/>
      <c r="GN611" s="102"/>
      <c r="GO611" s="102"/>
      <c r="GP611" s="102"/>
      <c r="GQ611" s="102"/>
      <c r="GR611" s="102"/>
      <c r="GS611" s="102"/>
      <c r="GT611" s="102"/>
      <c r="GU611" s="102"/>
      <c r="GV611" s="102"/>
      <c r="GW611" s="102"/>
      <c r="GX611" s="102"/>
      <c r="GY611" s="102"/>
      <c r="GZ611" s="102"/>
    </row>
    <row r="612" spans="1:208" ht="12.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c r="AJ612" s="102"/>
      <c r="AK612" s="102"/>
      <c r="AL612" s="102"/>
      <c r="AM612" s="102"/>
      <c r="AN612" s="102"/>
      <c r="AO612" s="102"/>
      <c r="AP612" s="102"/>
      <c r="AQ612" s="102"/>
      <c r="AR612" s="102"/>
      <c r="AS612" s="102"/>
      <c r="AT612" s="102"/>
      <c r="AU612" s="102"/>
      <c r="AV612" s="102"/>
      <c r="AW612" s="102"/>
      <c r="AX612" s="102"/>
      <c r="AY612" s="102"/>
      <c r="AZ612" s="102"/>
      <c r="BA612" s="102"/>
      <c r="BB612" s="102"/>
      <c r="BC612" s="102"/>
      <c r="BD612" s="102"/>
      <c r="BE612" s="102"/>
      <c r="BF612" s="102"/>
      <c r="BG612" s="102"/>
      <c r="BH612" s="102"/>
      <c r="BI612" s="102"/>
      <c r="BJ612" s="102"/>
      <c r="BK612" s="102"/>
      <c r="BL612" s="102"/>
      <c r="BM612" s="102"/>
      <c r="BN612" s="102"/>
      <c r="BO612" s="102"/>
      <c r="BP612" s="102"/>
      <c r="BQ612" s="102"/>
      <c r="BR612" s="102"/>
      <c r="BS612" s="102"/>
      <c r="BT612" s="102"/>
      <c r="BU612" s="102"/>
      <c r="BV612" s="102"/>
      <c r="BW612" s="102"/>
      <c r="BX612" s="102"/>
      <c r="BY612" s="102"/>
      <c r="BZ612" s="102"/>
      <c r="CA612" s="102"/>
      <c r="CB612" s="102"/>
      <c r="CC612" s="102"/>
      <c r="CD612" s="102"/>
      <c r="CE612" s="102"/>
      <c r="CF612" s="102"/>
      <c r="CG612" s="102"/>
      <c r="CH612" s="102"/>
      <c r="CI612" s="102"/>
      <c r="CJ612" s="102"/>
      <c r="CK612" s="102"/>
      <c r="CL612" s="102"/>
      <c r="CM612" s="102"/>
      <c r="CN612" s="102"/>
      <c r="CO612" s="102"/>
      <c r="CP612" s="102"/>
      <c r="CQ612" s="102"/>
      <c r="CR612" s="102"/>
      <c r="CS612" s="102"/>
      <c r="CT612" s="102"/>
      <c r="CU612" s="102"/>
      <c r="CV612" s="102"/>
      <c r="CW612" s="102"/>
      <c r="CX612" s="102"/>
      <c r="CY612" s="102"/>
      <c r="CZ612" s="102"/>
      <c r="DA612" s="102"/>
      <c r="DB612" s="102"/>
      <c r="DC612" s="102"/>
      <c r="DD612" s="102"/>
      <c r="DE612" s="102"/>
      <c r="DF612" s="102"/>
      <c r="DG612" s="102"/>
      <c r="DH612" s="102"/>
      <c r="DI612" s="102"/>
      <c r="DJ612" s="102"/>
      <c r="DK612" s="102"/>
      <c r="DL612" s="102"/>
      <c r="DM612" s="102"/>
      <c r="DN612" s="102"/>
      <c r="DO612" s="102"/>
      <c r="DP612" s="102"/>
      <c r="DQ612" s="102"/>
      <c r="DR612" s="102"/>
      <c r="DS612" s="102"/>
      <c r="DT612" s="102"/>
      <c r="DU612" s="102"/>
      <c r="DV612" s="102"/>
      <c r="DW612" s="102"/>
      <c r="DX612" s="102"/>
      <c r="DY612" s="102"/>
      <c r="DZ612" s="102"/>
      <c r="EA612" s="102"/>
      <c r="EB612" s="102"/>
      <c r="EC612" s="102"/>
      <c r="ED612" s="102"/>
      <c r="EE612" s="102"/>
      <c r="EF612" s="102"/>
      <c r="EG612" s="102"/>
      <c r="EH612" s="102"/>
      <c r="EI612" s="102"/>
      <c r="EJ612" s="102"/>
      <c r="EK612" s="102"/>
      <c r="EL612" s="102"/>
      <c r="EM612" s="102"/>
      <c r="EN612" s="102"/>
      <c r="EO612" s="102"/>
      <c r="EP612" s="102"/>
      <c r="EQ612" s="102"/>
      <c r="ER612" s="102"/>
      <c r="ES612" s="102"/>
      <c r="ET612" s="102"/>
      <c r="EU612" s="102"/>
      <c r="EV612" s="102"/>
      <c r="EW612" s="102"/>
      <c r="EX612" s="102"/>
      <c r="EY612" s="102"/>
      <c r="EZ612" s="102"/>
      <c r="FA612" s="102"/>
      <c r="FB612" s="102"/>
      <c r="FC612" s="102"/>
      <c r="FD612" s="102"/>
      <c r="FE612" s="102"/>
      <c r="FF612" s="102"/>
      <c r="FG612" s="102"/>
      <c r="FH612" s="102"/>
      <c r="FI612" s="102"/>
      <c r="FJ612" s="102"/>
      <c r="FK612" s="102"/>
      <c r="FL612" s="102"/>
      <c r="FM612" s="102"/>
      <c r="FN612" s="102"/>
      <c r="FO612" s="102"/>
      <c r="FP612" s="102"/>
      <c r="FQ612" s="102"/>
      <c r="FR612" s="102"/>
      <c r="FS612" s="102"/>
      <c r="FT612" s="102"/>
      <c r="FU612" s="102"/>
      <c r="FV612" s="102"/>
      <c r="FW612" s="102"/>
      <c r="FX612" s="102"/>
      <c r="FY612" s="102"/>
      <c r="FZ612" s="102"/>
      <c r="GA612" s="102"/>
      <c r="GB612" s="102"/>
      <c r="GC612" s="102"/>
      <c r="GD612" s="102"/>
      <c r="GE612" s="102"/>
      <c r="GF612" s="102"/>
      <c r="GG612" s="102"/>
      <c r="GH612" s="102"/>
      <c r="GI612" s="102"/>
      <c r="GJ612" s="102"/>
      <c r="GK612" s="102"/>
      <c r="GL612" s="102"/>
      <c r="GM612" s="102"/>
      <c r="GN612" s="102"/>
      <c r="GO612" s="102"/>
      <c r="GP612" s="102"/>
      <c r="GQ612" s="102"/>
      <c r="GR612" s="102"/>
      <c r="GS612" s="102"/>
      <c r="GT612" s="102"/>
      <c r="GU612" s="102"/>
      <c r="GV612" s="102"/>
      <c r="GW612" s="102"/>
      <c r="GX612" s="102"/>
      <c r="GY612" s="102"/>
      <c r="GZ612" s="102"/>
    </row>
    <row r="613" spans="1:208" ht="12.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c r="AG613" s="102"/>
      <c r="AH613" s="102"/>
      <c r="AI613" s="102"/>
      <c r="AJ613" s="102"/>
      <c r="AK613" s="102"/>
      <c r="AL613" s="102"/>
      <c r="AM613" s="102"/>
      <c r="AN613" s="102"/>
      <c r="AO613" s="102"/>
      <c r="AP613" s="102"/>
      <c r="AQ613" s="102"/>
      <c r="AR613" s="102"/>
      <c r="AS613" s="102"/>
      <c r="AT613" s="102"/>
      <c r="AU613" s="102"/>
      <c r="AV613" s="102"/>
      <c r="AW613" s="102"/>
      <c r="AX613" s="102"/>
      <c r="AY613" s="102"/>
      <c r="AZ613" s="102"/>
      <c r="BA613" s="102"/>
      <c r="BB613" s="102"/>
      <c r="BC613" s="102"/>
      <c r="BD613" s="102"/>
      <c r="BE613" s="102"/>
      <c r="BF613" s="102"/>
      <c r="BG613" s="102"/>
      <c r="BH613" s="102"/>
      <c r="BI613" s="102"/>
      <c r="BJ613" s="102"/>
      <c r="BK613" s="102"/>
      <c r="BL613" s="102"/>
      <c r="BM613" s="102"/>
      <c r="BN613" s="102"/>
      <c r="BO613" s="102"/>
      <c r="BP613" s="102"/>
      <c r="BQ613" s="102"/>
      <c r="BR613" s="102"/>
      <c r="BS613" s="102"/>
      <c r="BT613" s="102"/>
      <c r="BU613" s="102"/>
      <c r="BV613" s="102"/>
      <c r="BW613" s="102"/>
      <c r="BX613" s="102"/>
      <c r="BY613" s="102"/>
      <c r="BZ613" s="102"/>
      <c r="CA613" s="102"/>
      <c r="CB613" s="102"/>
      <c r="CC613" s="102"/>
      <c r="CD613" s="102"/>
      <c r="CE613" s="102"/>
      <c r="CF613" s="102"/>
      <c r="CG613" s="102"/>
      <c r="CH613" s="102"/>
      <c r="CI613" s="102"/>
      <c r="CJ613" s="102"/>
      <c r="CK613" s="102"/>
      <c r="CL613" s="102"/>
      <c r="CM613" s="102"/>
      <c r="CN613" s="102"/>
      <c r="CO613" s="102"/>
      <c r="CP613" s="102"/>
      <c r="CQ613" s="102"/>
      <c r="CR613" s="102"/>
      <c r="CS613" s="102"/>
      <c r="CT613" s="102"/>
      <c r="CU613" s="102"/>
      <c r="CV613" s="102"/>
      <c r="CW613" s="102"/>
      <c r="CX613" s="102"/>
      <c r="CY613" s="102"/>
      <c r="CZ613" s="102"/>
      <c r="DA613" s="102"/>
      <c r="DB613" s="102"/>
      <c r="DC613" s="102"/>
      <c r="DD613" s="102"/>
      <c r="DE613" s="102"/>
      <c r="DF613" s="102"/>
      <c r="DG613" s="102"/>
      <c r="DH613" s="102"/>
      <c r="DI613" s="102"/>
      <c r="DJ613" s="102"/>
      <c r="DK613" s="102"/>
      <c r="DL613" s="102"/>
      <c r="DM613" s="102"/>
      <c r="DN613" s="102"/>
      <c r="DO613" s="102"/>
      <c r="DP613" s="102"/>
      <c r="DQ613" s="102"/>
      <c r="DR613" s="102"/>
      <c r="DS613" s="102"/>
      <c r="DT613" s="102"/>
      <c r="DU613" s="102"/>
      <c r="DV613" s="102"/>
      <c r="DW613" s="102"/>
      <c r="DX613" s="102"/>
      <c r="DY613" s="102"/>
      <c r="DZ613" s="102"/>
      <c r="EA613" s="102"/>
      <c r="EB613" s="102"/>
      <c r="EC613" s="102"/>
      <c r="ED613" s="102"/>
      <c r="EE613" s="102"/>
      <c r="EF613" s="102"/>
      <c r="EG613" s="102"/>
      <c r="EH613" s="102"/>
      <c r="EI613" s="102"/>
      <c r="EJ613" s="102"/>
      <c r="EK613" s="102"/>
      <c r="EL613" s="102"/>
      <c r="EM613" s="102"/>
      <c r="EN613" s="102"/>
      <c r="EO613" s="102"/>
      <c r="EP613" s="102"/>
      <c r="EQ613" s="102"/>
      <c r="ER613" s="102"/>
      <c r="ES613" s="102"/>
      <c r="ET613" s="102"/>
      <c r="EU613" s="102"/>
      <c r="EV613" s="102"/>
      <c r="EW613" s="102"/>
      <c r="EX613" s="102"/>
      <c r="EY613" s="102"/>
      <c r="EZ613" s="102"/>
      <c r="FA613" s="102"/>
      <c r="FB613" s="102"/>
      <c r="FC613" s="102"/>
      <c r="FD613" s="102"/>
      <c r="FE613" s="102"/>
      <c r="FF613" s="102"/>
      <c r="FG613" s="102"/>
      <c r="FH613" s="102"/>
      <c r="FI613" s="102"/>
      <c r="FJ613" s="102"/>
      <c r="FK613" s="102"/>
      <c r="FL613" s="102"/>
      <c r="FM613" s="102"/>
      <c r="FN613" s="102"/>
      <c r="FO613" s="102"/>
      <c r="FP613" s="102"/>
      <c r="FQ613" s="102"/>
      <c r="FR613" s="102"/>
      <c r="FS613" s="102"/>
      <c r="FT613" s="102"/>
      <c r="FU613" s="102"/>
      <c r="FV613" s="102"/>
      <c r="FW613" s="102"/>
      <c r="FX613" s="102"/>
      <c r="FY613" s="102"/>
      <c r="FZ613" s="102"/>
      <c r="GA613" s="102"/>
      <c r="GB613" s="102"/>
      <c r="GC613" s="102"/>
      <c r="GD613" s="102"/>
      <c r="GE613" s="102"/>
      <c r="GF613" s="102"/>
      <c r="GG613" s="102"/>
      <c r="GH613" s="102"/>
      <c r="GI613" s="102"/>
      <c r="GJ613" s="102"/>
      <c r="GK613" s="102"/>
      <c r="GL613" s="102"/>
      <c r="GM613" s="102"/>
      <c r="GN613" s="102"/>
      <c r="GO613" s="102"/>
      <c r="GP613" s="102"/>
      <c r="GQ613" s="102"/>
      <c r="GR613" s="102"/>
      <c r="GS613" s="102"/>
      <c r="GT613" s="102"/>
      <c r="GU613" s="102"/>
      <c r="GV613" s="102"/>
      <c r="GW613" s="102"/>
      <c r="GX613" s="102"/>
      <c r="GY613" s="102"/>
      <c r="GZ613" s="102"/>
    </row>
    <row r="614" spans="1:208" ht="12.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c r="AG614" s="102"/>
      <c r="AH614" s="102"/>
      <c r="AI614" s="102"/>
      <c r="AJ614" s="102"/>
      <c r="AK614" s="102"/>
      <c r="AL614" s="102"/>
      <c r="AM614" s="102"/>
      <c r="AN614" s="102"/>
      <c r="AO614" s="102"/>
      <c r="AP614" s="102"/>
      <c r="AQ614" s="102"/>
      <c r="AR614" s="102"/>
      <c r="AS614" s="102"/>
      <c r="AT614" s="102"/>
      <c r="AU614" s="102"/>
      <c r="AV614" s="102"/>
      <c r="AW614" s="102"/>
      <c r="AX614" s="102"/>
      <c r="AY614" s="102"/>
      <c r="AZ614" s="102"/>
      <c r="BA614" s="102"/>
      <c r="BB614" s="102"/>
      <c r="BC614" s="102"/>
      <c r="BD614" s="102"/>
      <c r="BE614" s="102"/>
      <c r="BF614" s="102"/>
      <c r="BG614" s="102"/>
      <c r="BH614" s="102"/>
      <c r="BI614" s="102"/>
      <c r="BJ614" s="102"/>
      <c r="BK614" s="102"/>
      <c r="BL614" s="102"/>
      <c r="BM614" s="102"/>
      <c r="BN614" s="102"/>
      <c r="BO614" s="102"/>
      <c r="BP614" s="102"/>
      <c r="BQ614" s="102"/>
      <c r="BR614" s="102"/>
      <c r="BS614" s="102"/>
      <c r="BT614" s="102"/>
      <c r="BU614" s="102"/>
      <c r="BV614" s="102"/>
      <c r="BW614" s="102"/>
      <c r="BX614" s="102"/>
      <c r="BY614" s="102"/>
      <c r="BZ614" s="102"/>
      <c r="CA614" s="102"/>
      <c r="CB614" s="102"/>
      <c r="CC614" s="102"/>
      <c r="CD614" s="102"/>
      <c r="CE614" s="102"/>
      <c r="CF614" s="102"/>
      <c r="CG614" s="102"/>
      <c r="CH614" s="102"/>
      <c r="CI614" s="102"/>
      <c r="CJ614" s="102"/>
      <c r="CK614" s="102"/>
      <c r="CL614" s="102"/>
      <c r="CM614" s="102"/>
      <c r="CN614" s="102"/>
      <c r="CO614" s="102"/>
      <c r="CP614" s="102"/>
      <c r="CQ614" s="102"/>
      <c r="CR614" s="102"/>
      <c r="CS614" s="102"/>
      <c r="CT614" s="102"/>
      <c r="CU614" s="102"/>
      <c r="CV614" s="102"/>
      <c r="CW614" s="102"/>
      <c r="CX614" s="102"/>
      <c r="CY614" s="102"/>
      <c r="CZ614" s="102"/>
      <c r="DA614" s="102"/>
      <c r="DB614" s="102"/>
      <c r="DC614" s="102"/>
      <c r="DD614" s="102"/>
      <c r="DE614" s="102"/>
      <c r="DF614" s="102"/>
      <c r="DG614" s="102"/>
      <c r="DH614" s="102"/>
      <c r="DI614" s="102"/>
      <c r="DJ614" s="102"/>
      <c r="DK614" s="102"/>
      <c r="DL614" s="102"/>
      <c r="DM614" s="102"/>
      <c r="DN614" s="102"/>
      <c r="DO614" s="102"/>
      <c r="DP614" s="102"/>
      <c r="DQ614" s="102"/>
      <c r="DR614" s="102"/>
      <c r="DS614" s="102"/>
      <c r="DT614" s="102"/>
      <c r="DU614" s="102"/>
      <c r="DV614" s="102"/>
      <c r="DW614" s="102"/>
      <c r="DX614" s="102"/>
      <c r="DY614" s="102"/>
      <c r="DZ614" s="102"/>
      <c r="EA614" s="102"/>
      <c r="EB614" s="102"/>
      <c r="EC614" s="102"/>
      <c r="ED614" s="102"/>
      <c r="EE614" s="102"/>
      <c r="EF614" s="102"/>
      <c r="EG614" s="102"/>
      <c r="EH614" s="102"/>
      <c r="EI614" s="102"/>
      <c r="EJ614" s="102"/>
      <c r="EK614" s="102"/>
      <c r="EL614" s="102"/>
      <c r="EM614" s="102"/>
      <c r="EN614" s="102"/>
      <c r="EO614" s="102"/>
      <c r="EP614" s="102"/>
      <c r="EQ614" s="102"/>
      <c r="ER614" s="102"/>
      <c r="ES614" s="102"/>
      <c r="ET614" s="102"/>
      <c r="EU614" s="102"/>
      <c r="EV614" s="102"/>
      <c r="EW614" s="102"/>
      <c r="EX614" s="102"/>
      <c r="EY614" s="102"/>
      <c r="EZ614" s="102"/>
      <c r="FA614" s="102"/>
      <c r="FB614" s="102"/>
      <c r="FC614" s="102"/>
      <c r="FD614" s="102"/>
      <c r="FE614" s="102"/>
      <c r="FF614" s="102"/>
      <c r="FG614" s="102"/>
      <c r="FH614" s="102"/>
      <c r="FI614" s="102"/>
      <c r="FJ614" s="102"/>
      <c r="FK614" s="102"/>
      <c r="FL614" s="102"/>
      <c r="FM614" s="102"/>
      <c r="FN614" s="102"/>
      <c r="FO614" s="102"/>
      <c r="FP614" s="102"/>
      <c r="FQ614" s="102"/>
      <c r="FR614" s="102"/>
      <c r="FS614" s="102"/>
      <c r="FT614" s="102"/>
      <c r="FU614" s="102"/>
      <c r="FV614" s="102"/>
      <c r="FW614" s="102"/>
      <c r="FX614" s="102"/>
      <c r="FY614" s="102"/>
      <c r="FZ614" s="102"/>
      <c r="GA614" s="102"/>
      <c r="GB614" s="102"/>
      <c r="GC614" s="102"/>
      <c r="GD614" s="102"/>
      <c r="GE614" s="102"/>
      <c r="GF614" s="102"/>
      <c r="GG614" s="102"/>
      <c r="GH614" s="102"/>
      <c r="GI614" s="102"/>
      <c r="GJ614" s="102"/>
      <c r="GK614" s="102"/>
      <c r="GL614" s="102"/>
      <c r="GM614" s="102"/>
      <c r="GN614" s="102"/>
      <c r="GO614" s="102"/>
      <c r="GP614" s="102"/>
      <c r="GQ614" s="102"/>
      <c r="GR614" s="102"/>
      <c r="GS614" s="102"/>
      <c r="GT614" s="102"/>
      <c r="GU614" s="102"/>
      <c r="GV614" s="102"/>
      <c r="GW614" s="102"/>
      <c r="GX614" s="102"/>
      <c r="GY614" s="102"/>
      <c r="GZ614" s="102"/>
    </row>
    <row r="615" spans="1:208" ht="12.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c r="AG615" s="102"/>
      <c r="AH615" s="102"/>
      <c r="AI615" s="102"/>
      <c r="AJ615" s="102"/>
      <c r="AK615" s="102"/>
      <c r="AL615" s="102"/>
      <c r="AM615" s="102"/>
      <c r="AN615" s="102"/>
      <c r="AO615" s="102"/>
      <c r="AP615" s="102"/>
      <c r="AQ615" s="102"/>
      <c r="AR615" s="102"/>
      <c r="AS615" s="102"/>
      <c r="AT615" s="102"/>
      <c r="AU615" s="102"/>
      <c r="AV615" s="102"/>
      <c r="AW615" s="102"/>
      <c r="AX615" s="102"/>
      <c r="AY615" s="102"/>
      <c r="AZ615" s="102"/>
      <c r="BA615" s="102"/>
      <c r="BB615" s="102"/>
      <c r="BC615" s="102"/>
      <c r="BD615" s="102"/>
      <c r="BE615" s="102"/>
      <c r="BF615" s="102"/>
      <c r="BG615" s="102"/>
      <c r="BH615" s="102"/>
      <c r="BI615" s="102"/>
      <c r="BJ615" s="102"/>
      <c r="BK615" s="102"/>
      <c r="BL615" s="102"/>
      <c r="BM615" s="102"/>
      <c r="BN615" s="102"/>
      <c r="BO615" s="102"/>
      <c r="BP615" s="102"/>
      <c r="BQ615" s="102"/>
      <c r="BR615" s="102"/>
      <c r="BS615" s="102"/>
      <c r="BT615" s="102"/>
      <c r="BU615" s="102"/>
      <c r="BV615" s="102"/>
      <c r="BW615" s="102"/>
      <c r="BX615" s="102"/>
      <c r="BY615" s="102"/>
      <c r="BZ615" s="102"/>
      <c r="CA615" s="102"/>
      <c r="CB615" s="102"/>
      <c r="CC615" s="102"/>
      <c r="CD615" s="102"/>
      <c r="CE615" s="102"/>
      <c r="CF615" s="102"/>
      <c r="CG615" s="102"/>
      <c r="CH615" s="102"/>
      <c r="CI615" s="102"/>
      <c r="CJ615" s="102"/>
      <c r="CK615" s="102"/>
      <c r="CL615" s="102"/>
      <c r="CM615" s="102"/>
      <c r="CN615" s="102"/>
      <c r="CO615" s="102"/>
      <c r="CP615" s="102"/>
      <c r="CQ615" s="102"/>
      <c r="CR615" s="102"/>
      <c r="CS615" s="102"/>
      <c r="CT615" s="102"/>
      <c r="CU615" s="102"/>
      <c r="CV615" s="102"/>
      <c r="CW615" s="102"/>
      <c r="CX615" s="102"/>
      <c r="CY615" s="102"/>
      <c r="CZ615" s="102"/>
      <c r="DA615" s="102"/>
      <c r="DB615" s="102"/>
      <c r="DC615" s="102"/>
      <c r="DD615" s="102"/>
      <c r="DE615" s="102"/>
      <c r="DF615" s="102"/>
      <c r="DG615" s="102"/>
      <c r="DH615" s="102"/>
      <c r="DI615" s="102"/>
      <c r="DJ615" s="102"/>
      <c r="DK615" s="102"/>
      <c r="DL615" s="102"/>
      <c r="DM615" s="102"/>
      <c r="DN615" s="102"/>
      <c r="DO615" s="102"/>
      <c r="DP615" s="102"/>
      <c r="DQ615" s="102"/>
      <c r="DR615" s="102"/>
      <c r="DS615" s="102"/>
      <c r="DT615" s="102"/>
      <c r="DU615" s="102"/>
      <c r="DV615" s="102"/>
      <c r="DW615" s="102"/>
      <c r="DX615" s="102"/>
      <c r="DY615" s="102"/>
      <c r="DZ615" s="102"/>
      <c r="EA615" s="102"/>
      <c r="EB615" s="102"/>
      <c r="EC615" s="102"/>
      <c r="ED615" s="102"/>
      <c r="EE615" s="102"/>
      <c r="EF615" s="102"/>
      <c r="EG615" s="102"/>
      <c r="EH615" s="102"/>
      <c r="EI615" s="102"/>
      <c r="EJ615" s="102"/>
      <c r="EK615" s="102"/>
      <c r="EL615" s="102"/>
      <c r="EM615" s="102"/>
      <c r="EN615" s="102"/>
      <c r="EO615" s="102"/>
      <c r="EP615" s="102"/>
      <c r="EQ615" s="102"/>
      <c r="ER615" s="102"/>
      <c r="ES615" s="102"/>
      <c r="ET615" s="102"/>
      <c r="EU615" s="102"/>
      <c r="EV615" s="102"/>
      <c r="EW615" s="102"/>
      <c r="EX615" s="102"/>
      <c r="EY615" s="102"/>
      <c r="EZ615" s="102"/>
      <c r="FA615" s="102"/>
      <c r="FB615" s="102"/>
      <c r="FC615" s="102"/>
      <c r="FD615" s="102"/>
      <c r="FE615" s="102"/>
      <c r="FF615" s="102"/>
      <c r="FG615" s="102"/>
      <c r="FH615" s="102"/>
      <c r="FI615" s="102"/>
      <c r="FJ615" s="102"/>
      <c r="FK615" s="102"/>
      <c r="FL615" s="102"/>
      <c r="FM615" s="102"/>
      <c r="FN615" s="102"/>
      <c r="FO615" s="102"/>
      <c r="FP615" s="102"/>
      <c r="FQ615" s="102"/>
      <c r="FR615" s="102"/>
      <c r="FS615" s="102"/>
      <c r="FT615" s="102"/>
      <c r="FU615" s="102"/>
      <c r="FV615" s="102"/>
      <c r="FW615" s="102"/>
      <c r="FX615" s="102"/>
      <c r="FY615" s="102"/>
      <c r="FZ615" s="102"/>
      <c r="GA615" s="102"/>
      <c r="GB615" s="102"/>
      <c r="GC615" s="102"/>
      <c r="GD615" s="102"/>
      <c r="GE615" s="102"/>
      <c r="GF615" s="102"/>
      <c r="GG615" s="102"/>
      <c r="GH615" s="102"/>
      <c r="GI615" s="102"/>
      <c r="GJ615" s="102"/>
      <c r="GK615" s="102"/>
      <c r="GL615" s="102"/>
      <c r="GM615" s="102"/>
      <c r="GN615" s="102"/>
      <c r="GO615" s="102"/>
      <c r="GP615" s="102"/>
      <c r="GQ615" s="102"/>
      <c r="GR615" s="102"/>
      <c r="GS615" s="102"/>
      <c r="GT615" s="102"/>
      <c r="GU615" s="102"/>
      <c r="GV615" s="102"/>
      <c r="GW615" s="102"/>
      <c r="GX615" s="102"/>
      <c r="GY615" s="102"/>
      <c r="GZ615" s="102"/>
    </row>
    <row r="616" spans="1:208" ht="12.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c r="AG616" s="102"/>
      <c r="AH616" s="102"/>
      <c r="AI616" s="102"/>
      <c r="AJ616" s="102"/>
      <c r="AK616" s="102"/>
      <c r="AL616" s="102"/>
      <c r="AM616" s="102"/>
      <c r="AN616" s="102"/>
      <c r="AO616" s="102"/>
      <c r="AP616" s="102"/>
      <c r="AQ616" s="102"/>
      <c r="AR616" s="102"/>
      <c r="AS616" s="102"/>
      <c r="AT616" s="102"/>
      <c r="AU616" s="102"/>
      <c r="AV616" s="102"/>
      <c r="AW616" s="102"/>
      <c r="AX616" s="102"/>
      <c r="AY616" s="102"/>
      <c r="AZ616" s="102"/>
      <c r="BA616" s="102"/>
      <c r="BB616" s="102"/>
      <c r="BC616" s="102"/>
      <c r="BD616" s="102"/>
      <c r="BE616" s="102"/>
      <c r="BF616" s="102"/>
      <c r="BG616" s="102"/>
      <c r="BH616" s="102"/>
      <c r="BI616" s="102"/>
      <c r="BJ616" s="102"/>
      <c r="BK616" s="102"/>
      <c r="BL616" s="102"/>
      <c r="BM616" s="102"/>
      <c r="BN616" s="102"/>
      <c r="BO616" s="102"/>
      <c r="BP616" s="102"/>
      <c r="BQ616" s="102"/>
      <c r="BR616" s="102"/>
      <c r="BS616" s="102"/>
      <c r="BT616" s="102"/>
      <c r="BU616" s="102"/>
      <c r="BV616" s="102"/>
      <c r="BW616" s="102"/>
      <c r="BX616" s="102"/>
      <c r="BY616" s="102"/>
      <c r="BZ616" s="102"/>
      <c r="CA616" s="102"/>
      <c r="CB616" s="102"/>
      <c r="CC616" s="102"/>
      <c r="CD616" s="102"/>
      <c r="CE616" s="102"/>
      <c r="CF616" s="102"/>
      <c r="CG616" s="102"/>
      <c r="CH616" s="102"/>
      <c r="CI616" s="102"/>
      <c r="CJ616" s="102"/>
      <c r="CK616" s="102"/>
      <c r="CL616" s="102"/>
      <c r="CM616" s="102"/>
      <c r="CN616" s="102"/>
      <c r="CO616" s="102"/>
      <c r="CP616" s="102"/>
      <c r="CQ616" s="102"/>
      <c r="CR616" s="102"/>
      <c r="CS616" s="102"/>
      <c r="CT616" s="102"/>
      <c r="CU616" s="102"/>
      <c r="CV616" s="102"/>
      <c r="CW616" s="102"/>
      <c r="CX616" s="102"/>
      <c r="CY616" s="102"/>
      <c r="CZ616" s="102"/>
      <c r="DA616" s="102"/>
      <c r="DB616" s="102"/>
      <c r="DC616" s="102"/>
      <c r="DD616" s="102"/>
      <c r="DE616" s="102"/>
      <c r="DF616" s="102"/>
      <c r="DG616" s="102"/>
      <c r="DH616" s="102"/>
      <c r="DI616" s="102"/>
      <c r="DJ616" s="102"/>
      <c r="DK616" s="102"/>
      <c r="DL616" s="102"/>
      <c r="DM616" s="102"/>
      <c r="DN616" s="102"/>
      <c r="DO616" s="102"/>
      <c r="DP616" s="102"/>
      <c r="DQ616" s="102"/>
      <c r="DR616" s="102"/>
      <c r="DS616" s="102"/>
      <c r="DT616" s="102"/>
      <c r="DU616" s="102"/>
      <c r="DV616" s="102"/>
      <c r="DW616" s="102"/>
      <c r="DX616" s="102"/>
      <c r="DY616" s="102"/>
      <c r="DZ616" s="102"/>
      <c r="EA616" s="102"/>
      <c r="EB616" s="102"/>
      <c r="EC616" s="102"/>
      <c r="ED616" s="102"/>
      <c r="EE616" s="102"/>
      <c r="EF616" s="102"/>
      <c r="EG616" s="102"/>
      <c r="EH616" s="102"/>
      <c r="EI616" s="102"/>
      <c r="EJ616" s="102"/>
      <c r="EK616" s="102"/>
      <c r="EL616" s="102"/>
      <c r="EM616" s="102"/>
      <c r="EN616" s="102"/>
      <c r="EO616" s="102"/>
      <c r="EP616" s="102"/>
      <c r="EQ616" s="102"/>
      <c r="ER616" s="102"/>
      <c r="ES616" s="102"/>
      <c r="ET616" s="102"/>
      <c r="EU616" s="102"/>
      <c r="EV616" s="102"/>
      <c r="EW616" s="102"/>
      <c r="EX616" s="102"/>
      <c r="EY616" s="102"/>
      <c r="EZ616" s="102"/>
      <c r="FA616" s="102"/>
      <c r="FB616" s="102"/>
      <c r="FC616" s="102"/>
      <c r="FD616" s="102"/>
      <c r="FE616" s="102"/>
      <c r="FF616" s="102"/>
      <c r="FG616" s="102"/>
      <c r="FH616" s="102"/>
      <c r="FI616" s="102"/>
      <c r="FJ616" s="102"/>
      <c r="FK616" s="102"/>
      <c r="FL616" s="102"/>
      <c r="FM616" s="102"/>
      <c r="FN616" s="102"/>
      <c r="FO616" s="102"/>
      <c r="FP616" s="102"/>
      <c r="FQ616" s="102"/>
      <c r="FR616" s="102"/>
      <c r="FS616" s="102"/>
      <c r="FT616" s="102"/>
      <c r="FU616" s="102"/>
      <c r="FV616" s="102"/>
      <c r="FW616" s="102"/>
      <c r="FX616" s="102"/>
      <c r="FY616" s="102"/>
      <c r="FZ616" s="102"/>
      <c r="GA616" s="102"/>
      <c r="GB616" s="102"/>
      <c r="GC616" s="102"/>
      <c r="GD616" s="102"/>
      <c r="GE616" s="102"/>
      <c r="GF616" s="102"/>
      <c r="GG616" s="102"/>
      <c r="GH616" s="102"/>
      <c r="GI616" s="102"/>
      <c r="GJ616" s="102"/>
      <c r="GK616" s="102"/>
      <c r="GL616" s="102"/>
      <c r="GM616" s="102"/>
      <c r="GN616" s="102"/>
      <c r="GO616" s="102"/>
      <c r="GP616" s="102"/>
      <c r="GQ616" s="102"/>
      <c r="GR616" s="102"/>
      <c r="GS616" s="102"/>
      <c r="GT616" s="102"/>
      <c r="GU616" s="102"/>
      <c r="GV616" s="102"/>
      <c r="GW616" s="102"/>
      <c r="GX616" s="102"/>
      <c r="GY616" s="102"/>
      <c r="GZ616" s="102"/>
    </row>
    <row r="617" spans="1:208" ht="12.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c r="AG617" s="102"/>
      <c r="AH617" s="102"/>
      <c r="AI617" s="102"/>
      <c r="AJ617" s="102"/>
      <c r="AK617" s="102"/>
      <c r="AL617" s="102"/>
      <c r="AM617" s="102"/>
      <c r="AN617" s="102"/>
      <c r="AO617" s="102"/>
      <c r="AP617" s="102"/>
      <c r="AQ617" s="102"/>
      <c r="AR617" s="102"/>
      <c r="AS617" s="102"/>
      <c r="AT617" s="102"/>
      <c r="AU617" s="102"/>
      <c r="AV617" s="102"/>
      <c r="AW617" s="102"/>
      <c r="AX617" s="102"/>
      <c r="AY617" s="102"/>
      <c r="AZ617" s="102"/>
      <c r="BA617" s="102"/>
      <c r="BB617" s="102"/>
      <c r="BC617" s="102"/>
      <c r="BD617" s="102"/>
      <c r="BE617" s="102"/>
      <c r="BF617" s="102"/>
      <c r="BG617" s="102"/>
      <c r="BH617" s="102"/>
      <c r="BI617" s="102"/>
      <c r="BJ617" s="102"/>
      <c r="BK617" s="102"/>
      <c r="BL617" s="102"/>
      <c r="BM617" s="102"/>
      <c r="BN617" s="102"/>
      <c r="BO617" s="102"/>
      <c r="BP617" s="102"/>
      <c r="BQ617" s="102"/>
      <c r="BR617" s="102"/>
      <c r="BS617" s="102"/>
      <c r="BT617" s="102"/>
      <c r="BU617" s="102"/>
      <c r="BV617" s="102"/>
      <c r="BW617" s="102"/>
      <c r="BX617" s="102"/>
      <c r="BY617" s="102"/>
      <c r="BZ617" s="102"/>
      <c r="CA617" s="102"/>
      <c r="CB617" s="102"/>
      <c r="CC617" s="102"/>
      <c r="CD617" s="102"/>
      <c r="CE617" s="102"/>
      <c r="CF617" s="102"/>
      <c r="CG617" s="102"/>
      <c r="CH617" s="102"/>
      <c r="CI617" s="102"/>
      <c r="CJ617" s="102"/>
      <c r="CK617" s="102"/>
      <c r="CL617" s="102"/>
      <c r="CM617" s="102"/>
      <c r="CN617" s="102"/>
      <c r="CO617" s="102"/>
      <c r="CP617" s="102"/>
      <c r="CQ617" s="102"/>
      <c r="CR617" s="102"/>
      <c r="CS617" s="102"/>
      <c r="CT617" s="102"/>
      <c r="CU617" s="102"/>
      <c r="CV617" s="102"/>
      <c r="CW617" s="102"/>
      <c r="CX617" s="102"/>
      <c r="CY617" s="102"/>
      <c r="CZ617" s="102"/>
      <c r="DA617" s="102"/>
      <c r="DB617" s="102"/>
      <c r="DC617" s="102"/>
      <c r="DD617" s="102"/>
      <c r="DE617" s="102"/>
      <c r="DF617" s="102"/>
      <c r="DG617" s="102"/>
      <c r="DH617" s="102"/>
      <c r="DI617" s="102"/>
      <c r="DJ617" s="102"/>
      <c r="DK617" s="102"/>
      <c r="DL617" s="102"/>
      <c r="DM617" s="102"/>
      <c r="DN617" s="102"/>
      <c r="DO617" s="102"/>
      <c r="DP617" s="102"/>
      <c r="DQ617" s="102"/>
      <c r="DR617" s="102"/>
      <c r="DS617" s="102"/>
      <c r="DT617" s="102"/>
      <c r="DU617" s="102"/>
      <c r="DV617" s="102"/>
      <c r="DW617" s="102"/>
      <c r="DX617" s="102"/>
      <c r="DY617" s="102"/>
      <c r="DZ617" s="102"/>
      <c r="EA617" s="102"/>
      <c r="EB617" s="102"/>
      <c r="EC617" s="102"/>
      <c r="ED617" s="102"/>
      <c r="EE617" s="102"/>
      <c r="EF617" s="102"/>
      <c r="EG617" s="102"/>
      <c r="EH617" s="102"/>
      <c r="EI617" s="102"/>
      <c r="EJ617" s="102"/>
      <c r="EK617" s="102"/>
      <c r="EL617" s="102"/>
      <c r="EM617" s="102"/>
      <c r="EN617" s="102"/>
      <c r="EO617" s="102"/>
      <c r="EP617" s="102"/>
      <c r="EQ617" s="102"/>
      <c r="ER617" s="102"/>
      <c r="ES617" s="102"/>
      <c r="ET617" s="102"/>
      <c r="EU617" s="102"/>
      <c r="EV617" s="102"/>
      <c r="EW617" s="102"/>
      <c r="EX617" s="102"/>
      <c r="EY617" s="102"/>
      <c r="EZ617" s="102"/>
      <c r="FA617" s="102"/>
      <c r="FB617" s="102"/>
      <c r="FC617" s="102"/>
      <c r="FD617" s="102"/>
      <c r="FE617" s="102"/>
      <c r="FF617" s="102"/>
      <c r="FG617" s="102"/>
      <c r="FH617" s="102"/>
      <c r="FI617" s="102"/>
      <c r="FJ617" s="102"/>
      <c r="FK617" s="102"/>
      <c r="FL617" s="102"/>
      <c r="FM617" s="102"/>
      <c r="FN617" s="102"/>
      <c r="FO617" s="102"/>
      <c r="FP617" s="102"/>
      <c r="FQ617" s="102"/>
      <c r="FR617" s="102"/>
      <c r="FS617" s="102"/>
      <c r="FT617" s="102"/>
      <c r="FU617" s="102"/>
      <c r="FV617" s="102"/>
      <c r="FW617" s="102"/>
      <c r="FX617" s="102"/>
      <c r="FY617" s="102"/>
      <c r="FZ617" s="102"/>
      <c r="GA617" s="102"/>
      <c r="GB617" s="102"/>
      <c r="GC617" s="102"/>
      <c r="GD617" s="102"/>
      <c r="GE617" s="102"/>
      <c r="GF617" s="102"/>
      <c r="GG617" s="102"/>
      <c r="GH617" s="102"/>
      <c r="GI617" s="102"/>
      <c r="GJ617" s="102"/>
      <c r="GK617" s="102"/>
      <c r="GL617" s="102"/>
      <c r="GM617" s="102"/>
      <c r="GN617" s="102"/>
      <c r="GO617" s="102"/>
      <c r="GP617" s="102"/>
      <c r="GQ617" s="102"/>
      <c r="GR617" s="102"/>
      <c r="GS617" s="102"/>
      <c r="GT617" s="102"/>
      <c r="GU617" s="102"/>
      <c r="GV617" s="102"/>
      <c r="GW617" s="102"/>
      <c r="GX617" s="102"/>
      <c r="GY617" s="102"/>
      <c r="GZ617" s="102"/>
    </row>
    <row r="618" spans="1:208" ht="12.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c r="AG618" s="102"/>
      <c r="AH618" s="102"/>
      <c r="AI618" s="102"/>
      <c r="AJ618" s="102"/>
      <c r="AK618" s="102"/>
      <c r="AL618" s="102"/>
      <c r="AM618" s="102"/>
      <c r="AN618" s="102"/>
      <c r="AO618" s="102"/>
      <c r="AP618" s="102"/>
      <c r="AQ618" s="102"/>
      <c r="AR618" s="102"/>
      <c r="AS618" s="102"/>
      <c r="AT618" s="102"/>
      <c r="AU618" s="102"/>
      <c r="AV618" s="102"/>
      <c r="AW618" s="102"/>
      <c r="AX618" s="102"/>
      <c r="AY618" s="102"/>
      <c r="AZ618" s="102"/>
      <c r="BA618" s="102"/>
      <c r="BB618" s="102"/>
      <c r="BC618" s="102"/>
      <c r="BD618" s="102"/>
      <c r="BE618" s="102"/>
      <c r="BF618" s="102"/>
      <c r="BG618" s="102"/>
      <c r="BH618" s="102"/>
      <c r="BI618" s="102"/>
      <c r="BJ618" s="102"/>
      <c r="BK618" s="102"/>
      <c r="BL618" s="102"/>
      <c r="BM618" s="102"/>
      <c r="BN618" s="102"/>
      <c r="BO618" s="102"/>
      <c r="BP618" s="102"/>
      <c r="BQ618" s="102"/>
      <c r="BR618" s="102"/>
      <c r="BS618" s="102"/>
      <c r="BT618" s="102"/>
      <c r="BU618" s="102"/>
      <c r="BV618" s="102"/>
      <c r="BW618" s="102"/>
      <c r="BX618" s="102"/>
      <c r="BY618" s="102"/>
      <c r="BZ618" s="102"/>
      <c r="CA618" s="102"/>
      <c r="CB618" s="102"/>
      <c r="CC618" s="102"/>
      <c r="CD618" s="102"/>
      <c r="CE618" s="102"/>
      <c r="CF618" s="102"/>
      <c r="CG618" s="102"/>
      <c r="CH618" s="102"/>
      <c r="CI618" s="102"/>
      <c r="CJ618" s="102"/>
      <c r="CK618" s="102"/>
      <c r="CL618" s="102"/>
      <c r="CM618" s="102"/>
      <c r="CN618" s="102"/>
      <c r="CO618" s="102"/>
      <c r="CP618" s="102"/>
      <c r="CQ618" s="102"/>
      <c r="CR618" s="102"/>
      <c r="CS618" s="102"/>
      <c r="CT618" s="102"/>
      <c r="CU618" s="102"/>
      <c r="CV618" s="102"/>
      <c r="CW618" s="102"/>
      <c r="CX618" s="102"/>
      <c r="CY618" s="102"/>
      <c r="CZ618" s="102"/>
      <c r="DA618" s="102"/>
      <c r="DB618" s="102"/>
      <c r="DC618" s="102"/>
      <c r="DD618" s="102"/>
      <c r="DE618" s="102"/>
      <c r="DF618" s="102"/>
      <c r="DG618" s="102"/>
      <c r="DH618" s="102"/>
      <c r="DI618" s="102"/>
      <c r="DJ618" s="102"/>
      <c r="DK618" s="102"/>
      <c r="DL618" s="102"/>
      <c r="DM618" s="102"/>
      <c r="DN618" s="102"/>
      <c r="DO618" s="102"/>
      <c r="DP618" s="102"/>
      <c r="DQ618" s="102"/>
      <c r="DR618" s="102"/>
      <c r="DS618" s="102"/>
      <c r="DT618" s="102"/>
      <c r="DU618" s="102"/>
      <c r="DV618" s="102"/>
      <c r="DW618" s="102"/>
      <c r="DX618" s="102"/>
      <c r="DY618" s="102"/>
      <c r="DZ618" s="102"/>
      <c r="EA618" s="102"/>
      <c r="EB618" s="102"/>
      <c r="EC618" s="102"/>
      <c r="ED618" s="102"/>
      <c r="EE618" s="102"/>
      <c r="EF618" s="102"/>
      <c r="EG618" s="102"/>
      <c r="EH618" s="102"/>
      <c r="EI618" s="102"/>
      <c r="EJ618" s="102"/>
      <c r="EK618" s="102"/>
      <c r="EL618" s="102"/>
      <c r="EM618" s="102"/>
      <c r="EN618" s="102"/>
      <c r="EO618" s="102"/>
      <c r="EP618" s="102"/>
      <c r="EQ618" s="102"/>
      <c r="ER618" s="102"/>
      <c r="ES618" s="102"/>
      <c r="ET618" s="102"/>
      <c r="EU618" s="102"/>
      <c r="EV618" s="102"/>
      <c r="EW618" s="102"/>
      <c r="EX618" s="102"/>
      <c r="EY618" s="102"/>
      <c r="EZ618" s="102"/>
      <c r="FA618" s="102"/>
      <c r="FB618" s="102"/>
      <c r="FC618" s="102"/>
      <c r="FD618" s="102"/>
      <c r="FE618" s="102"/>
      <c r="FF618" s="102"/>
      <c r="FG618" s="102"/>
      <c r="FH618" s="102"/>
      <c r="FI618" s="102"/>
      <c r="FJ618" s="102"/>
      <c r="FK618" s="102"/>
      <c r="FL618" s="102"/>
      <c r="FM618" s="102"/>
      <c r="FN618" s="102"/>
      <c r="FO618" s="102"/>
      <c r="FP618" s="102"/>
      <c r="FQ618" s="102"/>
      <c r="FR618" s="102"/>
      <c r="FS618" s="102"/>
      <c r="FT618" s="102"/>
      <c r="FU618" s="102"/>
      <c r="FV618" s="102"/>
      <c r="FW618" s="102"/>
      <c r="FX618" s="102"/>
      <c r="FY618" s="102"/>
      <c r="FZ618" s="102"/>
      <c r="GA618" s="102"/>
      <c r="GB618" s="102"/>
      <c r="GC618" s="102"/>
      <c r="GD618" s="102"/>
      <c r="GE618" s="102"/>
      <c r="GF618" s="102"/>
      <c r="GG618" s="102"/>
      <c r="GH618" s="102"/>
      <c r="GI618" s="102"/>
      <c r="GJ618" s="102"/>
      <c r="GK618" s="102"/>
      <c r="GL618" s="102"/>
      <c r="GM618" s="102"/>
      <c r="GN618" s="102"/>
      <c r="GO618" s="102"/>
      <c r="GP618" s="102"/>
      <c r="GQ618" s="102"/>
      <c r="GR618" s="102"/>
      <c r="GS618" s="102"/>
      <c r="GT618" s="102"/>
      <c r="GU618" s="102"/>
      <c r="GV618" s="102"/>
      <c r="GW618" s="102"/>
      <c r="GX618" s="102"/>
      <c r="GY618" s="102"/>
      <c r="GZ618" s="102"/>
    </row>
    <row r="619" spans="1:208" ht="12.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c r="AG619" s="102"/>
      <c r="AH619" s="102"/>
      <c r="AI619" s="102"/>
      <c r="AJ619" s="102"/>
      <c r="AK619" s="102"/>
      <c r="AL619" s="102"/>
      <c r="AM619" s="102"/>
      <c r="AN619" s="102"/>
      <c r="AO619" s="102"/>
      <c r="AP619" s="102"/>
      <c r="AQ619" s="102"/>
      <c r="AR619" s="102"/>
      <c r="AS619" s="102"/>
      <c r="AT619" s="102"/>
      <c r="AU619" s="102"/>
      <c r="AV619" s="102"/>
      <c r="AW619" s="102"/>
      <c r="AX619" s="102"/>
      <c r="AY619" s="102"/>
      <c r="AZ619" s="102"/>
      <c r="BA619" s="102"/>
      <c r="BB619" s="102"/>
      <c r="BC619" s="102"/>
      <c r="BD619" s="102"/>
      <c r="BE619" s="102"/>
      <c r="BF619" s="102"/>
      <c r="BG619" s="102"/>
      <c r="BH619" s="102"/>
      <c r="BI619" s="102"/>
      <c r="BJ619" s="102"/>
      <c r="BK619" s="102"/>
      <c r="BL619" s="102"/>
      <c r="BM619" s="102"/>
      <c r="BN619" s="102"/>
      <c r="BO619" s="102"/>
      <c r="BP619" s="102"/>
      <c r="BQ619" s="102"/>
      <c r="BR619" s="102"/>
      <c r="BS619" s="102"/>
      <c r="BT619" s="102"/>
      <c r="BU619" s="102"/>
      <c r="BV619" s="102"/>
      <c r="BW619" s="102"/>
      <c r="BX619" s="102"/>
      <c r="BY619" s="102"/>
      <c r="BZ619" s="102"/>
      <c r="CA619" s="102"/>
      <c r="CB619" s="102"/>
      <c r="CC619" s="102"/>
      <c r="CD619" s="102"/>
      <c r="CE619" s="102"/>
      <c r="CF619" s="102"/>
      <c r="CG619" s="102"/>
      <c r="CH619" s="102"/>
      <c r="CI619" s="102"/>
      <c r="CJ619" s="102"/>
      <c r="CK619" s="102"/>
      <c r="CL619" s="102"/>
      <c r="CM619" s="102"/>
      <c r="CN619" s="102"/>
      <c r="CO619" s="102"/>
      <c r="CP619" s="102"/>
      <c r="CQ619" s="102"/>
      <c r="CR619" s="102"/>
      <c r="CS619" s="102"/>
      <c r="CT619" s="102"/>
      <c r="CU619" s="102"/>
      <c r="CV619" s="102"/>
      <c r="CW619" s="102"/>
      <c r="CX619" s="102"/>
      <c r="CY619" s="102"/>
      <c r="CZ619" s="102"/>
      <c r="DA619" s="102"/>
      <c r="DB619" s="102"/>
      <c r="DC619" s="102"/>
      <c r="DD619" s="102"/>
      <c r="DE619" s="102"/>
      <c r="DF619" s="102"/>
      <c r="DG619" s="102"/>
      <c r="DH619" s="102"/>
      <c r="DI619" s="102"/>
      <c r="DJ619" s="102"/>
      <c r="DK619" s="102"/>
      <c r="DL619" s="102"/>
      <c r="DM619" s="102"/>
      <c r="DN619" s="102"/>
      <c r="DO619" s="102"/>
      <c r="DP619" s="102"/>
      <c r="DQ619" s="102"/>
      <c r="DR619" s="102"/>
      <c r="DS619" s="102"/>
      <c r="DT619" s="102"/>
      <c r="DU619" s="102"/>
      <c r="DV619" s="102"/>
      <c r="DW619" s="102"/>
      <c r="DX619" s="102"/>
      <c r="DY619" s="102"/>
      <c r="DZ619" s="102"/>
      <c r="EA619" s="102"/>
      <c r="EB619" s="102"/>
      <c r="EC619" s="102"/>
      <c r="ED619" s="102"/>
      <c r="EE619" s="102"/>
      <c r="EF619" s="102"/>
      <c r="EG619" s="102"/>
      <c r="EH619" s="102"/>
      <c r="EI619" s="102"/>
      <c r="EJ619" s="102"/>
      <c r="EK619" s="102"/>
      <c r="EL619" s="102"/>
      <c r="EM619" s="102"/>
      <c r="EN619" s="102"/>
      <c r="EO619" s="102"/>
      <c r="EP619" s="102"/>
      <c r="EQ619" s="102"/>
      <c r="ER619" s="102"/>
      <c r="ES619" s="102"/>
      <c r="ET619" s="102"/>
      <c r="EU619" s="102"/>
      <c r="EV619" s="102"/>
      <c r="EW619" s="102"/>
      <c r="EX619" s="102"/>
      <c r="EY619" s="102"/>
      <c r="EZ619" s="102"/>
      <c r="FA619" s="102"/>
      <c r="FB619" s="102"/>
      <c r="FC619" s="102"/>
      <c r="FD619" s="102"/>
      <c r="FE619" s="102"/>
      <c r="FF619" s="102"/>
      <c r="FG619" s="102"/>
      <c r="FH619" s="102"/>
      <c r="FI619" s="102"/>
      <c r="FJ619" s="102"/>
      <c r="FK619" s="102"/>
      <c r="FL619" s="102"/>
      <c r="FM619" s="102"/>
      <c r="FN619" s="102"/>
      <c r="FO619" s="102"/>
      <c r="FP619" s="102"/>
      <c r="FQ619" s="102"/>
      <c r="FR619" s="102"/>
      <c r="FS619" s="102"/>
      <c r="FT619" s="102"/>
      <c r="FU619" s="102"/>
      <c r="FV619" s="102"/>
      <c r="FW619" s="102"/>
      <c r="FX619" s="102"/>
      <c r="FY619" s="102"/>
      <c r="FZ619" s="102"/>
      <c r="GA619" s="102"/>
      <c r="GB619" s="102"/>
      <c r="GC619" s="102"/>
      <c r="GD619" s="102"/>
      <c r="GE619" s="102"/>
      <c r="GF619" s="102"/>
      <c r="GG619" s="102"/>
      <c r="GH619" s="102"/>
      <c r="GI619" s="102"/>
      <c r="GJ619" s="102"/>
      <c r="GK619" s="102"/>
      <c r="GL619" s="102"/>
      <c r="GM619" s="102"/>
      <c r="GN619" s="102"/>
      <c r="GO619" s="102"/>
      <c r="GP619" s="102"/>
      <c r="GQ619" s="102"/>
      <c r="GR619" s="102"/>
      <c r="GS619" s="102"/>
      <c r="GT619" s="102"/>
      <c r="GU619" s="102"/>
      <c r="GV619" s="102"/>
      <c r="GW619" s="102"/>
      <c r="GX619" s="102"/>
      <c r="GY619" s="102"/>
      <c r="GZ619" s="102"/>
    </row>
    <row r="620" spans="1:208" ht="12.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c r="AG620" s="102"/>
      <c r="AH620" s="102"/>
      <c r="AI620" s="102"/>
      <c r="AJ620" s="102"/>
      <c r="AK620" s="102"/>
      <c r="AL620" s="102"/>
      <c r="AM620" s="102"/>
      <c r="AN620" s="102"/>
      <c r="AO620" s="102"/>
      <c r="AP620" s="102"/>
      <c r="AQ620" s="102"/>
      <c r="AR620" s="102"/>
      <c r="AS620" s="102"/>
      <c r="AT620" s="102"/>
      <c r="AU620" s="102"/>
      <c r="AV620" s="102"/>
      <c r="AW620" s="102"/>
      <c r="AX620" s="102"/>
      <c r="AY620" s="102"/>
      <c r="AZ620" s="102"/>
      <c r="BA620" s="102"/>
      <c r="BB620" s="102"/>
      <c r="BC620" s="102"/>
      <c r="BD620" s="102"/>
      <c r="BE620" s="102"/>
      <c r="BF620" s="102"/>
      <c r="BG620" s="102"/>
      <c r="BH620" s="102"/>
      <c r="BI620" s="102"/>
      <c r="BJ620" s="102"/>
      <c r="BK620" s="102"/>
      <c r="BL620" s="102"/>
      <c r="BM620" s="102"/>
      <c r="BN620" s="102"/>
      <c r="BO620" s="102"/>
      <c r="BP620" s="102"/>
      <c r="BQ620" s="102"/>
      <c r="BR620" s="102"/>
      <c r="BS620" s="102"/>
      <c r="BT620" s="102"/>
      <c r="BU620" s="102"/>
      <c r="BV620" s="102"/>
      <c r="BW620" s="102"/>
      <c r="BX620" s="102"/>
      <c r="BY620" s="102"/>
      <c r="BZ620" s="102"/>
      <c r="CA620" s="102"/>
      <c r="CB620" s="102"/>
      <c r="CC620" s="102"/>
      <c r="CD620" s="102"/>
      <c r="CE620" s="102"/>
      <c r="CF620" s="102"/>
      <c r="CG620" s="102"/>
      <c r="CH620" s="102"/>
      <c r="CI620" s="102"/>
      <c r="CJ620" s="102"/>
      <c r="CK620" s="102"/>
      <c r="CL620" s="102"/>
      <c r="CM620" s="102"/>
      <c r="CN620" s="102"/>
      <c r="CO620" s="102"/>
      <c r="CP620" s="102"/>
      <c r="CQ620" s="102"/>
      <c r="CR620" s="102"/>
      <c r="CS620" s="102"/>
      <c r="CT620" s="102"/>
      <c r="CU620" s="102"/>
      <c r="CV620" s="102"/>
      <c r="CW620" s="102"/>
      <c r="CX620" s="102"/>
      <c r="CY620" s="102"/>
      <c r="CZ620" s="102"/>
      <c r="DA620" s="102"/>
      <c r="DB620" s="102"/>
      <c r="DC620" s="102"/>
      <c r="DD620" s="102"/>
      <c r="DE620" s="102"/>
      <c r="DF620" s="102"/>
      <c r="DG620" s="102"/>
      <c r="DH620" s="102"/>
      <c r="DI620" s="102"/>
      <c r="DJ620" s="102"/>
      <c r="DK620" s="102"/>
      <c r="DL620" s="102"/>
      <c r="DM620" s="102"/>
      <c r="DN620" s="102"/>
      <c r="DO620" s="102"/>
      <c r="DP620" s="102"/>
      <c r="DQ620" s="102"/>
      <c r="DR620" s="102"/>
      <c r="DS620" s="102"/>
      <c r="DT620" s="102"/>
      <c r="DU620" s="102"/>
      <c r="DV620" s="102"/>
      <c r="DW620" s="102"/>
      <c r="DX620" s="102"/>
      <c r="DY620" s="102"/>
      <c r="DZ620" s="102"/>
      <c r="EA620" s="102"/>
      <c r="EB620" s="102"/>
      <c r="EC620" s="102"/>
      <c r="ED620" s="102"/>
      <c r="EE620" s="102"/>
      <c r="EF620" s="102"/>
      <c r="EG620" s="102"/>
      <c r="EH620" s="102"/>
      <c r="EI620" s="102"/>
      <c r="EJ620" s="102"/>
      <c r="EK620" s="102"/>
      <c r="EL620" s="102"/>
      <c r="EM620" s="102"/>
      <c r="EN620" s="102"/>
      <c r="EO620" s="102"/>
      <c r="EP620" s="102"/>
      <c r="EQ620" s="102"/>
      <c r="ER620" s="102"/>
      <c r="ES620" s="102"/>
      <c r="ET620" s="102"/>
      <c r="EU620" s="102"/>
      <c r="EV620" s="102"/>
      <c r="EW620" s="102"/>
      <c r="EX620" s="102"/>
      <c r="EY620" s="102"/>
      <c r="EZ620" s="102"/>
      <c r="FA620" s="102"/>
      <c r="FB620" s="102"/>
      <c r="FC620" s="102"/>
      <c r="FD620" s="102"/>
      <c r="FE620" s="102"/>
      <c r="FF620" s="102"/>
      <c r="FG620" s="102"/>
      <c r="FH620" s="102"/>
      <c r="FI620" s="102"/>
      <c r="FJ620" s="102"/>
      <c r="FK620" s="102"/>
      <c r="FL620" s="102"/>
      <c r="FM620" s="102"/>
      <c r="FN620" s="102"/>
      <c r="FO620" s="102"/>
      <c r="FP620" s="102"/>
      <c r="FQ620" s="102"/>
      <c r="FR620" s="102"/>
      <c r="FS620" s="102"/>
      <c r="FT620" s="102"/>
      <c r="FU620" s="102"/>
      <c r="FV620" s="102"/>
      <c r="FW620" s="102"/>
      <c r="FX620" s="102"/>
      <c r="FY620" s="102"/>
      <c r="FZ620" s="102"/>
      <c r="GA620" s="102"/>
      <c r="GB620" s="102"/>
      <c r="GC620" s="102"/>
      <c r="GD620" s="102"/>
      <c r="GE620" s="102"/>
      <c r="GF620" s="102"/>
      <c r="GG620" s="102"/>
      <c r="GH620" s="102"/>
      <c r="GI620" s="102"/>
      <c r="GJ620" s="102"/>
      <c r="GK620" s="102"/>
      <c r="GL620" s="102"/>
      <c r="GM620" s="102"/>
      <c r="GN620" s="102"/>
      <c r="GO620" s="102"/>
      <c r="GP620" s="102"/>
      <c r="GQ620" s="102"/>
      <c r="GR620" s="102"/>
      <c r="GS620" s="102"/>
      <c r="GT620" s="102"/>
      <c r="GU620" s="102"/>
      <c r="GV620" s="102"/>
      <c r="GW620" s="102"/>
      <c r="GX620" s="102"/>
      <c r="GY620" s="102"/>
      <c r="GZ620" s="102"/>
    </row>
    <row r="621" spans="1:208" ht="12.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c r="AG621" s="102"/>
      <c r="AH621" s="102"/>
      <c r="AI621" s="102"/>
      <c r="AJ621" s="102"/>
      <c r="AK621" s="102"/>
      <c r="AL621" s="102"/>
      <c r="AM621" s="102"/>
      <c r="AN621" s="102"/>
      <c r="AO621" s="102"/>
      <c r="AP621" s="102"/>
      <c r="AQ621" s="102"/>
      <c r="AR621" s="102"/>
      <c r="AS621" s="102"/>
      <c r="AT621" s="102"/>
      <c r="AU621" s="102"/>
      <c r="AV621" s="102"/>
      <c r="AW621" s="102"/>
      <c r="AX621" s="102"/>
      <c r="AY621" s="102"/>
      <c r="AZ621" s="102"/>
      <c r="BA621" s="102"/>
      <c r="BB621" s="102"/>
      <c r="BC621" s="102"/>
      <c r="BD621" s="102"/>
      <c r="BE621" s="102"/>
      <c r="BF621" s="102"/>
      <c r="BG621" s="102"/>
      <c r="BH621" s="102"/>
      <c r="BI621" s="102"/>
      <c r="BJ621" s="102"/>
      <c r="BK621" s="102"/>
      <c r="BL621" s="102"/>
      <c r="BM621" s="102"/>
      <c r="BN621" s="102"/>
      <c r="BO621" s="102"/>
      <c r="BP621" s="102"/>
      <c r="BQ621" s="102"/>
      <c r="BR621" s="102"/>
      <c r="BS621" s="102"/>
      <c r="BT621" s="102"/>
      <c r="BU621" s="102"/>
      <c r="BV621" s="102"/>
      <c r="BW621" s="102"/>
      <c r="BX621" s="102"/>
      <c r="BY621" s="102"/>
      <c r="BZ621" s="102"/>
      <c r="CA621" s="102"/>
      <c r="CB621" s="102"/>
      <c r="CC621" s="102"/>
      <c r="CD621" s="102"/>
      <c r="CE621" s="102"/>
      <c r="CF621" s="102"/>
      <c r="CG621" s="102"/>
      <c r="CH621" s="102"/>
      <c r="CI621" s="102"/>
      <c r="CJ621" s="102"/>
      <c r="CK621" s="102"/>
      <c r="CL621" s="102"/>
      <c r="CM621" s="102"/>
      <c r="CN621" s="102"/>
      <c r="CO621" s="102"/>
      <c r="CP621" s="102"/>
      <c r="CQ621" s="102"/>
      <c r="CR621" s="102"/>
      <c r="CS621" s="102"/>
      <c r="CT621" s="102"/>
      <c r="CU621" s="102"/>
      <c r="CV621" s="102"/>
      <c r="CW621" s="102"/>
      <c r="CX621" s="102"/>
      <c r="CY621" s="102"/>
      <c r="CZ621" s="102"/>
      <c r="DA621" s="102"/>
      <c r="DB621" s="102"/>
      <c r="DC621" s="102"/>
      <c r="DD621" s="102"/>
      <c r="DE621" s="102"/>
      <c r="DF621" s="102"/>
      <c r="DG621" s="102"/>
      <c r="DH621" s="102"/>
      <c r="DI621" s="102"/>
      <c r="DJ621" s="102"/>
      <c r="DK621" s="102"/>
      <c r="DL621" s="102"/>
      <c r="DM621" s="102"/>
      <c r="DN621" s="102"/>
      <c r="DO621" s="102"/>
      <c r="DP621" s="102"/>
      <c r="DQ621" s="102"/>
      <c r="DR621" s="102"/>
      <c r="DS621" s="102"/>
      <c r="DT621" s="102"/>
      <c r="DU621" s="102"/>
      <c r="DV621" s="102"/>
      <c r="DW621" s="102"/>
      <c r="DX621" s="102"/>
      <c r="DY621" s="102"/>
      <c r="DZ621" s="102"/>
      <c r="EA621" s="102"/>
      <c r="EB621" s="102"/>
      <c r="EC621" s="102"/>
      <c r="ED621" s="102"/>
      <c r="EE621" s="102"/>
      <c r="EF621" s="102"/>
      <c r="EG621" s="102"/>
      <c r="EH621" s="102"/>
      <c r="EI621" s="102"/>
      <c r="EJ621" s="102"/>
      <c r="EK621" s="102"/>
      <c r="EL621" s="102"/>
      <c r="EM621" s="102"/>
      <c r="EN621" s="102"/>
      <c r="EO621" s="102"/>
      <c r="EP621" s="102"/>
      <c r="EQ621" s="102"/>
      <c r="ER621" s="102"/>
      <c r="ES621" s="102"/>
      <c r="ET621" s="102"/>
      <c r="EU621" s="102"/>
      <c r="EV621" s="102"/>
      <c r="EW621" s="102"/>
      <c r="EX621" s="102"/>
      <c r="EY621" s="102"/>
      <c r="EZ621" s="102"/>
      <c r="FA621" s="102"/>
      <c r="FB621" s="102"/>
      <c r="FC621" s="102"/>
      <c r="FD621" s="102"/>
      <c r="FE621" s="102"/>
      <c r="FF621" s="102"/>
      <c r="FG621" s="102"/>
      <c r="FH621" s="102"/>
      <c r="FI621" s="102"/>
      <c r="FJ621" s="102"/>
      <c r="FK621" s="102"/>
      <c r="FL621" s="102"/>
      <c r="FM621" s="102"/>
      <c r="FN621" s="102"/>
      <c r="FO621" s="102"/>
      <c r="FP621" s="102"/>
      <c r="FQ621" s="102"/>
      <c r="FR621" s="102"/>
      <c r="FS621" s="102"/>
      <c r="FT621" s="102"/>
      <c r="FU621" s="102"/>
      <c r="FV621" s="102"/>
      <c r="FW621" s="102"/>
      <c r="FX621" s="102"/>
      <c r="FY621" s="102"/>
      <c r="FZ621" s="102"/>
      <c r="GA621" s="102"/>
      <c r="GB621" s="102"/>
      <c r="GC621" s="102"/>
      <c r="GD621" s="102"/>
      <c r="GE621" s="102"/>
      <c r="GF621" s="102"/>
      <c r="GG621" s="102"/>
      <c r="GH621" s="102"/>
      <c r="GI621" s="102"/>
      <c r="GJ621" s="102"/>
      <c r="GK621" s="102"/>
      <c r="GL621" s="102"/>
      <c r="GM621" s="102"/>
      <c r="GN621" s="102"/>
      <c r="GO621" s="102"/>
      <c r="GP621" s="102"/>
      <c r="GQ621" s="102"/>
      <c r="GR621" s="102"/>
      <c r="GS621" s="102"/>
      <c r="GT621" s="102"/>
      <c r="GU621" s="102"/>
      <c r="GV621" s="102"/>
      <c r="GW621" s="102"/>
      <c r="GX621" s="102"/>
      <c r="GY621" s="102"/>
      <c r="GZ621" s="102"/>
    </row>
    <row r="622" spans="1:208" ht="12.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c r="AG622" s="102"/>
      <c r="AH622" s="102"/>
      <c r="AI622" s="102"/>
      <c r="AJ622" s="102"/>
      <c r="AK622" s="102"/>
      <c r="AL622" s="102"/>
      <c r="AM622" s="102"/>
      <c r="AN622" s="102"/>
      <c r="AO622" s="102"/>
      <c r="AP622" s="102"/>
      <c r="AQ622" s="102"/>
      <c r="AR622" s="102"/>
      <c r="AS622" s="102"/>
      <c r="AT622" s="102"/>
      <c r="AU622" s="102"/>
      <c r="AV622" s="102"/>
      <c r="AW622" s="102"/>
      <c r="AX622" s="102"/>
      <c r="AY622" s="102"/>
      <c r="AZ622" s="102"/>
      <c r="BA622" s="102"/>
      <c r="BB622" s="102"/>
      <c r="BC622" s="102"/>
      <c r="BD622" s="102"/>
      <c r="BE622" s="102"/>
      <c r="BF622" s="102"/>
      <c r="BG622" s="102"/>
      <c r="BH622" s="102"/>
      <c r="BI622" s="102"/>
      <c r="BJ622" s="102"/>
      <c r="BK622" s="102"/>
      <c r="BL622" s="102"/>
      <c r="BM622" s="102"/>
      <c r="BN622" s="102"/>
      <c r="BO622" s="102"/>
      <c r="BP622" s="102"/>
      <c r="BQ622" s="102"/>
      <c r="BR622" s="102"/>
      <c r="BS622" s="102"/>
      <c r="BT622" s="102"/>
      <c r="BU622" s="102"/>
      <c r="BV622" s="102"/>
      <c r="BW622" s="102"/>
      <c r="BX622" s="102"/>
      <c r="BY622" s="102"/>
      <c r="BZ622" s="102"/>
      <c r="CA622" s="102"/>
      <c r="CB622" s="102"/>
      <c r="CC622" s="102"/>
      <c r="CD622" s="102"/>
      <c r="CE622" s="102"/>
      <c r="CF622" s="102"/>
      <c r="CG622" s="102"/>
      <c r="CH622" s="102"/>
      <c r="CI622" s="102"/>
      <c r="CJ622" s="102"/>
      <c r="CK622" s="102"/>
      <c r="CL622" s="102"/>
      <c r="CM622" s="102"/>
      <c r="CN622" s="102"/>
      <c r="CO622" s="102"/>
      <c r="CP622" s="102"/>
      <c r="CQ622" s="102"/>
      <c r="CR622" s="102"/>
      <c r="CS622" s="102"/>
      <c r="CT622" s="102"/>
      <c r="CU622" s="102"/>
      <c r="CV622" s="102"/>
      <c r="CW622" s="102"/>
      <c r="CX622" s="102"/>
      <c r="CY622" s="102"/>
      <c r="CZ622" s="102"/>
      <c r="DA622" s="102"/>
      <c r="DB622" s="102"/>
      <c r="DC622" s="102"/>
      <c r="DD622" s="102"/>
      <c r="DE622" s="102"/>
      <c r="DF622" s="102"/>
      <c r="DG622" s="102"/>
      <c r="DH622" s="102"/>
      <c r="DI622" s="102"/>
      <c r="DJ622" s="102"/>
      <c r="DK622" s="102"/>
      <c r="DL622" s="102"/>
      <c r="DM622" s="102"/>
      <c r="DN622" s="102"/>
      <c r="DO622" s="102"/>
      <c r="DP622" s="102"/>
      <c r="DQ622" s="102"/>
      <c r="DR622" s="102"/>
      <c r="DS622" s="102"/>
      <c r="DT622" s="102"/>
      <c r="DU622" s="102"/>
      <c r="DV622" s="102"/>
      <c r="DW622" s="102"/>
      <c r="DX622" s="102"/>
      <c r="DY622" s="102"/>
      <c r="DZ622" s="102"/>
      <c r="EA622" s="102"/>
      <c r="EB622" s="102"/>
      <c r="EC622" s="102"/>
      <c r="ED622" s="102"/>
      <c r="EE622" s="102"/>
      <c r="EF622" s="102"/>
      <c r="EG622" s="102"/>
      <c r="EH622" s="102"/>
      <c r="EI622" s="102"/>
      <c r="EJ622" s="102"/>
      <c r="EK622" s="102"/>
      <c r="EL622" s="102"/>
      <c r="EM622" s="102"/>
      <c r="EN622" s="102"/>
      <c r="EO622" s="102"/>
      <c r="EP622" s="102"/>
      <c r="EQ622" s="102"/>
      <c r="ER622" s="102"/>
      <c r="ES622" s="102"/>
      <c r="ET622" s="102"/>
      <c r="EU622" s="102"/>
      <c r="EV622" s="102"/>
      <c r="EW622" s="102"/>
      <c r="EX622" s="102"/>
      <c r="EY622" s="102"/>
      <c r="EZ622" s="102"/>
      <c r="FA622" s="102"/>
      <c r="FB622" s="102"/>
      <c r="FC622" s="102"/>
      <c r="FD622" s="102"/>
      <c r="FE622" s="102"/>
      <c r="FF622" s="102"/>
      <c r="FG622" s="102"/>
      <c r="FH622" s="102"/>
      <c r="FI622" s="102"/>
      <c r="FJ622" s="102"/>
      <c r="FK622" s="102"/>
      <c r="FL622" s="102"/>
      <c r="FM622" s="102"/>
      <c r="FN622" s="102"/>
      <c r="FO622" s="102"/>
      <c r="FP622" s="102"/>
      <c r="FQ622" s="102"/>
      <c r="FR622" s="102"/>
      <c r="FS622" s="102"/>
      <c r="FT622" s="102"/>
      <c r="FU622" s="102"/>
      <c r="FV622" s="102"/>
      <c r="FW622" s="102"/>
      <c r="FX622" s="102"/>
      <c r="FY622" s="102"/>
      <c r="FZ622" s="102"/>
      <c r="GA622" s="102"/>
      <c r="GB622" s="102"/>
      <c r="GC622" s="102"/>
      <c r="GD622" s="102"/>
      <c r="GE622" s="102"/>
      <c r="GF622" s="102"/>
      <c r="GG622" s="102"/>
      <c r="GH622" s="102"/>
      <c r="GI622" s="102"/>
      <c r="GJ622" s="102"/>
      <c r="GK622" s="102"/>
      <c r="GL622" s="102"/>
      <c r="GM622" s="102"/>
      <c r="GN622" s="102"/>
      <c r="GO622" s="102"/>
      <c r="GP622" s="102"/>
      <c r="GQ622" s="102"/>
      <c r="GR622" s="102"/>
      <c r="GS622" s="102"/>
      <c r="GT622" s="102"/>
      <c r="GU622" s="102"/>
      <c r="GV622" s="102"/>
      <c r="GW622" s="102"/>
      <c r="GX622" s="102"/>
      <c r="GY622" s="102"/>
      <c r="GZ622" s="102"/>
    </row>
    <row r="623" spans="1:208" ht="12.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c r="AG623" s="102"/>
      <c r="AH623" s="102"/>
      <c r="AI623" s="102"/>
      <c r="AJ623" s="102"/>
      <c r="AK623" s="102"/>
      <c r="AL623" s="102"/>
      <c r="AM623" s="102"/>
      <c r="AN623" s="102"/>
      <c r="AO623" s="102"/>
      <c r="AP623" s="102"/>
      <c r="AQ623" s="102"/>
      <c r="AR623" s="102"/>
      <c r="AS623" s="102"/>
      <c r="AT623" s="102"/>
      <c r="AU623" s="102"/>
      <c r="AV623" s="102"/>
      <c r="AW623" s="102"/>
      <c r="AX623" s="102"/>
      <c r="AY623" s="102"/>
      <c r="AZ623" s="102"/>
      <c r="BA623" s="102"/>
      <c r="BB623" s="102"/>
      <c r="BC623" s="102"/>
      <c r="BD623" s="102"/>
      <c r="BE623" s="102"/>
      <c r="BF623" s="102"/>
      <c r="BG623" s="102"/>
      <c r="BH623" s="102"/>
      <c r="BI623" s="102"/>
      <c r="BJ623" s="102"/>
      <c r="BK623" s="102"/>
      <c r="BL623" s="102"/>
      <c r="BM623" s="102"/>
      <c r="BN623" s="102"/>
      <c r="BO623" s="102"/>
      <c r="BP623" s="102"/>
      <c r="BQ623" s="102"/>
      <c r="BR623" s="102"/>
      <c r="BS623" s="102"/>
      <c r="BT623" s="102"/>
      <c r="BU623" s="102"/>
      <c r="BV623" s="102"/>
      <c r="BW623" s="102"/>
      <c r="BX623" s="102"/>
      <c r="BY623" s="102"/>
      <c r="BZ623" s="102"/>
      <c r="CA623" s="102"/>
      <c r="CB623" s="102"/>
      <c r="CC623" s="102"/>
      <c r="CD623" s="102"/>
      <c r="CE623" s="102"/>
      <c r="CF623" s="102"/>
      <c r="CG623" s="102"/>
      <c r="CH623" s="102"/>
      <c r="CI623" s="102"/>
      <c r="CJ623" s="102"/>
      <c r="CK623" s="102"/>
      <c r="CL623" s="102"/>
      <c r="CM623" s="102"/>
      <c r="CN623" s="102"/>
      <c r="CO623" s="102"/>
      <c r="CP623" s="102"/>
      <c r="CQ623" s="102"/>
      <c r="CR623" s="102"/>
      <c r="CS623" s="102"/>
      <c r="CT623" s="102"/>
      <c r="CU623" s="102"/>
      <c r="CV623" s="102"/>
      <c r="CW623" s="102"/>
      <c r="CX623" s="102"/>
      <c r="CY623" s="102"/>
      <c r="CZ623" s="102"/>
      <c r="DA623" s="102"/>
      <c r="DB623" s="102"/>
      <c r="DC623" s="102"/>
      <c r="DD623" s="102"/>
      <c r="DE623" s="102"/>
      <c r="DF623" s="102"/>
      <c r="DG623" s="102"/>
      <c r="DH623" s="102"/>
      <c r="DI623" s="102"/>
      <c r="DJ623" s="102"/>
      <c r="DK623" s="102"/>
      <c r="DL623" s="102"/>
      <c r="DM623" s="102"/>
      <c r="DN623" s="102"/>
      <c r="DO623" s="102"/>
      <c r="DP623" s="102"/>
      <c r="DQ623" s="102"/>
      <c r="DR623" s="102"/>
      <c r="DS623" s="102"/>
      <c r="DT623" s="102"/>
      <c r="DU623" s="102"/>
      <c r="DV623" s="102"/>
      <c r="DW623" s="102"/>
      <c r="DX623" s="102"/>
      <c r="DY623" s="102"/>
      <c r="DZ623" s="102"/>
      <c r="EA623" s="102"/>
      <c r="EB623" s="102"/>
      <c r="EC623" s="102"/>
      <c r="ED623" s="102"/>
      <c r="EE623" s="102"/>
      <c r="EF623" s="102"/>
      <c r="EG623" s="102"/>
      <c r="EH623" s="102"/>
      <c r="EI623" s="102"/>
      <c r="EJ623" s="102"/>
      <c r="EK623" s="102"/>
      <c r="EL623" s="102"/>
      <c r="EM623" s="102"/>
      <c r="EN623" s="102"/>
      <c r="EO623" s="102"/>
      <c r="EP623" s="102"/>
      <c r="EQ623" s="102"/>
      <c r="ER623" s="102"/>
      <c r="ES623" s="102"/>
      <c r="ET623" s="102"/>
      <c r="EU623" s="102"/>
      <c r="EV623" s="102"/>
      <c r="EW623" s="102"/>
      <c r="EX623" s="102"/>
      <c r="EY623" s="102"/>
      <c r="EZ623" s="102"/>
      <c r="FA623" s="102"/>
      <c r="FB623" s="102"/>
      <c r="FC623" s="102"/>
      <c r="FD623" s="102"/>
      <c r="FE623" s="102"/>
      <c r="FF623" s="102"/>
      <c r="FG623" s="102"/>
      <c r="FH623" s="102"/>
      <c r="FI623" s="102"/>
      <c r="FJ623" s="102"/>
      <c r="FK623" s="102"/>
      <c r="FL623" s="102"/>
      <c r="FM623" s="102"/>
      <c r="FN623" s="102"/>
      <c r="FO623" s="102"/>
      <c r="FP623" s="102"/>
      <c r="FQ623" s="102"/>
      <c r="FR623" s="102"/>
      <c r="FS623" s="102"/>
      <c r="FT623" s="102"/>
      <c r="FU623" s="102"/>
      <c r="FV623" s="102"/>
      <c r="FW623" s="102"/>
      <c r="FX623" s="102"/>
      <c r="FY623" s="102"/>
      <c r="FZ623" s="102"/>
      <c r="GA623" s="102"/>
      <c r="GB623" s="102"/>
      <c r="GC623" s="102"/>
      <c r="GD623" s="102"/>
      <c r="GE623" s="102"/>
      <c r="GF623" s="102"/>
      <c r="GG623" s="102"/>
      <c r="GH623" s="102"/>
      <c r="GI623" s="102"/>
      <c r="GJ623" s="102"/>
      <c r="GK623" s="102"/>
      <c r="GL623" s="102"/>
      <c r="GM623" s="102"/>
      <c r="GN623" s="102"/>
      <c r="GO623" s="102"/>
      <c r="GP623" s="102"/>
      <c r="GQ623" s="102"/>
      <c r="GR623" s="102"/>
      <c r="GS623" s="102"/>
      <c r="GT623" s="102"/>
      <c r="GU623" s="102"/>
      <c r="GV623" s="102"/>
      <c r="GW623" s="102"/>
      <c r="GX623" s="102"/>
      <c r="GY623" s="102"/>
      <c r="GZ623" s="102"/>
    </row>
    <row r="624" spans="1:208" ht="12.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2"/>
      <c r="AY624" s="102"/>
      <c r="AZ624" s="102"/>
      <c r="BA624" s="102"/>
      <c r="BB624" s="102"/>
      <c r="BC624" s="102"/>
      <c r="BD624" s="102"/>
      <c r="BE624" s="102"/>
      <c r="BF624" s="102"/>
      <c r="BG624" s="102"/>
      <c r="BH624" s="102"/>
      <c r="BI624" s="102"/>
      <c r="BJ624" s="102"/>
      <c r="BK624" s="102"/>
      <c r="BL624" s="102"/>
      <c r="BM624" s="102"/>
      <c r="BN624" s="102"/>
      <c r="BO624" s="102"/>
      <c r="BP624" s="102"/>
      <c r="BQ624" s="102"/>
      <c r="BR624" s="102"/>
      <c r="BS624" s="102"/>
      <c r="BT624" s="102"/>
      <c r="BU624" s="102"/>
      <c r="BV624" s="102"/>
      <c r="BW624" s="102"/>
      <c r="BX624" s="102"/>
      <c r="BY624" s="102"/>
      <c r="BZ624" s="102"/>
      <c r="CA624" s="102"/>
      <c r="CB624" s="102"/>
      <c r="CC624" s="102"/>
      <c r="CD624" s="102"/>
      <c r="CE624" s="102"/>
      <c r="CF624" s="102"/>
      <c r="CG624" s="102"/>
      <c r="CH624" s="102"/>
      <c r="CI624" s="102"/>
      <c r="CJ624" s="102"/>
      <c r="CK624" s="102"/>
      <c r="CL624" s="102"/>
      <c r="CM624" s="102"/>
      <c r="CN624" s="102"/>
      <c r="CO624" s="102"/>
      <c r="CP624" s="102"/>
      <c r="CQ624" s="102"/>
      <c r="CR624" s="102"/>
      <c r="CS624" s="102"/>
      <c r="CT624" s="102"/>
      <c r="CU624" s="102"/>
      <c r="CV624" s="102"/>
      <c r="CW624" s="102"/>
      <c r="CX624" s="102"/>
      <c r="CY624" s="102"/>
      <c r="CZ624" s="102"/>
      <c r="DA624" s="102"/>
      <c r="DB624" s="102"/>
      <c r="DC624" s="102"/>
      <c r="DD624" s="102"/>
      <c r="DE624" s="102"/>
      <c r="DF624" s="102"/>
      <c r="DG624" s="102"/>
      <c r="DH624" s="102"/>
      <c r="DI624" s="102"/>
      <c r="DJ624" s="102"/>
      <c r="DK624" s="102"/>
      <c r="DL624" s="102"/>
      <c r="DM624" s="102"/>
      <c r="DN624" s="102"/>
      <c r="DO624" s="102"/>
      <c r="DP624" s="102"/>
      <c r="DQ624" s="102"/>
      <c r="DR624" s="102"/>
      <c r="DS624" s="102"/>
      <c r="DT624" s="102"/>
      <c r="DU624" s="102"/>
      <c r="DV624" s="102"/>
      <c r="DW624" s="102"/>
      <c r="DX624" s="102"/>
      <c r="DY624" s="102"/>
      <c r="DZ624" s="102"/>
      <c r="EA624" s="102"/>
      <c r="EB624" s="102"/>
      <c r="EC624" s="102"/>
      <c r="ED624" s="102"/>
      <c r="EE624" s="102"/>
      <c r="EF624" s="102"/>
      <c r="EG624" s="102"/>
      <c r="EH624" s="102"/>
      <c r="EI624" s="102"/>
      <c r="EJ624" s="102"/>
      <c r="EK624" s="102"/>
      <c r="EL624" s="102"/>
      <c r="EM624" s="102"/>
      <c r="EN624" s="102"/>
      <c r="EO624" s="102"/>
      <c r="EP624" s="102"/>
      <c r="EQ624" s="102"/>
      <c r="ER624" s="102"/>
      <c r="ES624" s="102"/>
      <c r="ET624" s="102"/>
      <c r="EU624" s="102"/>
      <c r="EV624" s="102"/>
      <c r="EW624" s="102"/>
      <c r="EX624" s="102"/>
      <c r="EY624" s="102"/>
      <c r="EZ624" s="102"/>
      <c r="FA624" s="102"/>
      <c r="FB624" s="102"/>
      <c r="FC624" s="102"/>
      <c r="FD624" s="102"/>
      <c r="FE624" s="102"/>
      <c r="FF624" s="102"/>
      <c r="FG624" s="102"/>
      <c r="FH624" s="102"/>
      <c r="FI624" s="102"/>
      <c r="FJ624" s="102"/>
      <c r="FK624" s="102"/>
      <c r="FL624" s="102"/>
      <c r="FM624" s="102"/>
      <c r="FN624" s="102"/>
      <c r="FO624" s="102"/>
      <c r="FP624" s="102"/>
      <c r="FQ624" s="102"/>
      <c r="FR624" s="102"/>
      <c r="FS624" s="102"/>
      <c r="FT624" s="102"/>
      <c r="FU624" s="102"/>
      <c r="FV624" s="102"/>
      <c r="FW624" s="102"/>
      <c r="FX624" s="102"/>
      <c r="FY624" s="102"/>
      <c r="FZ624" s="102"/>
      <c r="GA624" s="102"/>
      <c r="GB624" s="102"/>
      <c r="GC624" s="102"/>
      <c r="GD624" s="102"/>
      <c r="GE624" s="102"/>
      <c r="GF624" s="102"/>
      <c r="GG624" s="102"/>
      <c r="GH624" s="102"/>
      <c r="GI624" s="102"/>
      <c r="GJ624" s="102"/>
      <c r="GK624" s="102"/>
      <c r="GL624" s="102"/>
      <c r="GM624" s="102"/>
      <c r="GN624" s="102"/>
      <c r="GO624" s="102"/>
      <c r="GP624" s="102"/>
      <c r="GQ624" s="102"/>
      <c r="GR624" s="102"/>
      <c r="GS624" s="102"/>
      <c r="GT624" s="102"/>
      <c r="GU624" s="102"/>
      <c r="GV624" s="102"/>
      <c r="GW624" s="102"/>
      <c r="GX624" s="102"/>
      <c r="GY624" s="102"/>
      <c r="GZ624" s="102"/>
    </row>
    <row r="625" spans="1:208" ht="12.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2"/>
      <c r="AY625" s="102"/>
      <c r="AZ625" s="102"/>
      <c r="BA625" s="102"/>
      <c r="BB625" s="102"/>
      <c r="BC625" s="102"/>
      <c r="BD625" s="102"/>
      <c r="BE625" s="102"/>
      <c r="BF625" s="102"/>
      <c r="BG625" s="102"/>
      <c r="BH625" s="102"/>
      <c r="BI625" s="102"/>
      <c r="BJ625" s="102"/>
      <c r="BK625" s="102"/>
      <c r="BL625" s="102"/>
      <c r="BM625" s="102"/>
      <c r="BN625" s="102"/>
      <c r="BO625" s="102"/>
      <c r="BP625" s="102"/>
      <c r="BQ625" s="102"/>
      <c r="BR625" s="102"/>
      <c r="BS625" s="102"/>
      <c r="BT625" s="102"/>
      <c r="BU625" s="102"/>
      <c r="BV625" s="102"/>
      <c r="BW625" s="102"/>
      <c r="BX625" s="102"/>
      <c r="BY625" s="102"/>
      <c r="BZ625" s="102"/>
      <c r="CA625" s="102"/>
      <c r="CB625" s="102"/>
      <c r="CC625" s="102"/>
      <c r="CD625" s="102"/>
      <c r="CE625" s="102"/>
      <c r="CF625" s="102"/>
      <c r="CG625" s="102"/>
      <c r="CH625" s="102"/>
      <c r="CI625" s="102"/>
      <c r="CJ625" s="102"/>
      <c r="CK625" s="102"/>
      <c r="CL625" s="102"/>
      <c r="CM625" s="102"/>
      <c r="CN625" s="102"/>
      <c r="CO625" s="102"/>
      <c r="CP625" s="102"/>
      <c r="CQ625" s="102"/>
      <c r="CR625" s="102"/>
      <c r="CS625" s="102"/>
      <c r="CT625" s="102"/>
      <c r="CU625" s="102"/>
      <c r="CV625" s="102"/>
      <c r="CW625" s="102"/>
      <c r="CX625" s="102"/>
      <c r="CY625" s="102"/>
      <c r="CZ625" s="102"/>
      <c r="DA625" s="102"/>
      <c r="DB625" s="102"/>
      <c r="DC625" s="102"/>
      <c r="DD625" s="102"/>
      <c r="DE625" s="102"/>
      <c r="DF625" s="102"/>
      <c r="DG625" s="102"/>
      <c r="DH625" s="102"/>
      <c r="DI625" s="102"/>
      <c r="DJ625" s="102"/>
      <c r="DK625" s="102"/>
      <c r="DL625" s="102"/>
      <c r="DM625" s="102"/>
      <c r="DN625" s="102"/>
      <c r="DO625" s="102"/>
      <c r="DP625" s="102"/>
      <c r="DQ625" s="102"/>
      <c r="DR625" s="102"/>
      <c r="DS625" s="102"/>
      <c r="DT625" s="102"/>
      <c r="DU625" s="102"/>
      <c r="DV625" s="102"/>
      <c r="DW625" s="102"/>
      <c r="DX625" s="102"/>
      <c r="DY625" s="102"/>
      <c r="DZ625" s="102"/>
      <c r="EA625" s="102"/>
      <c r="EB625" s="102"/>
      <c r="EC625" s="102"/>
      <c r="ED625" s="102"/>
      <c r="EE625" s="102"/>
      <c r="EF625" s="102"/>
      <c r="EG625" s="102"/>
      <c r="EH625" s="102"/>
      <c r="EI625" s="102"/>
      <c r="EJ625" s="102"/>
      <c r="EK625" s="102"/>
      <c r="EL625" s="102"/>
      <c r="EM625" s="102"/>
      <c r="EN625" s="102"/>
      <c r="EO625" s="102"/>
      <c r="EP625" s="102"/>
      <c r="EQ625" s="102"/>
      <c r="ER625" s="102"/>
      <c r="ES625" s="102"/>
      <c r="ET625" s="102"/>
      <c r="EU625" s="102"/>
      <c r="EV625" s="102"/>
      <c r="EW625" s="102"/>
      <c r="EX625" s="102"/>
      <c r="EY625" s="102"/>
      <c r="EZ625" s="102"/>
      <c r="FA625" s="102"/>
      <c r="FB625" s="102"/>
      <c r="FC625" s="102"/>
      <c r="FD625" s="102"/>
      <c r="FE625" s="102"/>
      <c r="FF625" s="102"/>
      <c r="FG625" s="102"/>
      <c r="FH625" s="102"/>
      <c r="FI625" s="102"/>
      <c r="FJ625" s="102"/>
      <c r="FK625" s="102"/>
      <c r="FL625" s="102"/>
      <c r="FM625" s="102"/>
      <c r="FN625" s="102"/>
      <c r="FO625" s="102"/>
      <c r="FP625" s="102"/>
      <c r="FQ625" s="102"/>
      <c r="FR625" s="102"/>
      <c r="FS625" s="102"/>
      <c r="FT625" s="102"/>
      <c r="FU625" s="102"/>
      <c r="FV625" s="102"/>
      <c r="FW625" s="102"/>
      <c r="FX625" s="102"/>
      <c r="FY625" s="102"/>
      <c r="FZ625" s="102"/>
      <c r="GA625" s="102"/>
      <c r="GB625" s="102"/>
      <c r="GC625" s="102"/>
      <c r="GD625" s="102"/>
      <c r="GE625" s="102"/>
      <c r="GF625" s="102"/>
      <c r="GG625" s="102"/>
      <c r="GH625" s="102"/>
      <c r="GI625" s="102"/>
      <c r="GJ625" s="102"/>
      <c r="GK625" s="102"/>
      <c r="GL625" s="102"/>
      <c r="GM625" s="102"/>
      <c r="GN625" s="102"/>
      <c r="GO625" s="102"/>
      <c r="GP625" s="102"/>
      <c r="GQ625" s="102"/>
      <c r="GR625" s="102"/>
      <c r="GS625" s="102"/>
      <c r="GT625" s="102"/>
      <c r="GU625" s="102"/>
      <c r="GV625" s="102"/>
      <c r="GW625" s="102"/>
      <c r="GX625" s="102"/>
      <c r="GY625" s="102"/>
      <c r="GZ625" s="102"/>
    </row>
    <row r="626" spans="1:208" ht="12.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2"/>
      <c r="AY626" s="102"/>
      <c r="AZ626" s="102"/>
      <c r="BA626" s="102"/>
      <c r="BB626" s="102"/>
      <c r="BC626" s="102"/>
      <c r="BD626" s="102"/>
      <c r="BE626" s="102"/>
      <c r="BF626" s="102"/>
      <c r="BG626" s="102"/>
      <c r="BH626" s="102"/>
      <c r="BI626" s="102"/>
      <c r="BJ626" s="102"/>
      <c r="BK626" s="102"/>
      <c r="BL626" s="102"/>
      <c r="BM626" s="102"/>
      <c r="BN626" s="102"/>
      <c r="BO626" s="102"/>
      <c r="BP626" s="102"/>
      <c r="BQ626" s="102"/>
      <c r="BR626" s="102"/>
      <c r="BS626" s="102"/>
      <c r="BT626" s="102"/>
      <c r="BU626" s="102"/>
      <c r="BV626" s="102"/>
      <c r="BW626" s="102"/>
      <c r="BX626" s="102"/>
      <c r="BY626" s="102"/>
      <c r="BZ626" s="102"/>
      <c r="CA626" s="102"/>
      <c r="CB626" s="102"/>
      <c r="CC626" s="102"/>
      <c r="CD626" s="102"/>
      <c r="CE626" s="102"/>
      <c r="CF626" s="102"/>
      <c r="CG626" s="102"/>
      <c r="CH626" s="102"/>
      <c r="CI626" s="102"/>
      <c r="CJ626" s="102"/>
      <c r="CK626" s="102"/>
      <c r="CL626" s="102"/>
      <c r="CM626" s="102"/>
      <c r="CN626" s="102"/>
      <c r="CO626" s="102"/>
      <c r="CP626" s="102"/>
      <c r="CQ626" s="102"/>
      <c r="CR626" s="102"/>
      <c r="CS626" s="102"/>
      <c r="CT626" s="102"/>
      <c r="CU626" s="102"/>
      <c r="CV626" s="102"/>
      <c r="CW626" s="102"/>
      <c r="CX626" s="102"/>
      <c r="CY626" s="102"/>
      <c r="CZ626" s="102"/>
      <c r="DA626" s="102"/>
      <c r="DB626" s="102"/>
      <c r="DC626" s="102"/>
      <c r="DD626" s="102"/>
      <c r="DE626" s="102"/>
      <c r="DF626" s="102"/>
      <c r="DG626" s="102"/>
      <c r="DH626" s="102"/>
      <c r="DI626" s="102"/>
      <c r="DJ626" s="102"/>
      <c r="DK626" s="102"/>
      <c r="DL626" s="102"/>
      <c r="DM626" s="102"/>
      <c r="DN626" s="102"/>
      <c r="DO626" s="102"/>
      <c r="DP626" s="102"/>
      <c r="DQ626" s="102"/>
      <c r="DR626" s="102"/>
      <c r="DS626" s="102"/>
      <c r="DT626" s="102"/>
      <c r="DU626" s="102"/>
      <c r="DV626" s="102"/>
      <c r="DW626" s="102"/>
      <c r="DX626" s="102"/>
      <c r="DY626" s="102"/>
      <c r="DZ626" s="102"/>
      <c r="EA626" s="102"/>
      <c r="EB626" s="102"/>
      <c r="EC626" s="102"/>
      <c r="ED626" s="102"/>
      <c r="EE626" s="102"/>
      <c r="EF626" s="102"/>
      <c r="EG626" s="102"/>
      <c r="EH626" s="102"/>
      <c r="EI626" s="102"/>
      <c r="EJ626" s="102"/>
      <c r="EK626" s="102"/>
      <c r="EL626" s="102"/>
      <c r="EM626" s="102"/>
      <c r="EN626" s="102"/>
      <c r="EO626" s="102"/>
      <c r="EP626" s="102"/>
      <c r="EQ626" s="102"/>
      <c r="ER626" s="102"/>
      <c r="ES626" s="102"/>
      <c r="ET626" s="102"/>
      <c r="EU626" s="102"/>
      <c r="EV626" s="102"/>
      <c r="EW626" s="102"/>
      <c r="EX626" s="102"/>
      <c r="EY626" s="102"/>
      <c r="EZ626" s="102"/>
      <c r="FA626" s="102"/>
      <c r="FB626" s="102"/>
      <c r="FC626" s="102"/>
      <c r="FD626" s="102"/>
      <c r="FE626" s="102"/>
      <c r="FF626" s="102"/>
      <c r="FG626" s="102"/>
      <c r="FH626" s="102"/>
      <c r="FI626" s="102"/>
      <c r="FJ626" s="102"/>
      <c r="FK626" s="102"/>
      <c r="FL626" s="102"/>
      <c r="FM626" s="102"/>
      <c r="FN626" s="102"/>
      <c r="FO626" s="102"/>
      <c r="FP626" s="102"/>
      <c r="FQ626" s="102"/>
      <c r="FR626" s="102"/>
      <c r="FS626" s="102"/>
      <c r="FT626" s="102"/>
      <c r="FU626" s="102"/>
      <c r="FV626" s="102"/>
      <c r="FW626" s="102"/>
      <c r="FX626" s="102"/>
      <c r="FY626" s="102"/>
      <c r="FZ626" s="102"/>
      <c r="GA626" s="102"/>
      <c r="GB626" s="102"/>
      <c r="GC626" s="102"/>
      <c r="GD626" s="102"/>
      <c r="GE626" s="102"/>
      <c r="GF626" s="102"/>
      <c r="GG626" s="102"/>
      <c r="GH626" s="102"/>
      <c r="GI626" s="102"/>
      <c r="GJ626" s="102"/>
      <c r="GK626" s="102"/>
      <c r="GL626" s="102"/>
      <c r="GM626" s="102"/>
      <c r="GN626" s="102"/>
      <c r="GO626" s="102"/>
      <c r="GP626" s="102"/>
      <c r="GQ626" s="102"/>
      <c r="GR626" s="102"/>
      <c r="GS626" s="102"/>
      <c r="GT626" s="102"/>
      <c r="GU626" s="102"/>
      <c r="GV626" s="102"/>
      <c r="GW626" s="102"/>
      <c r="GX626" s="102"/>
      <c r="GY626" s="102"/>
      <c r="GZ626" s="102"/>
    </row>
    <row r="627" spans="1:208" ht="12.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c r="AG627" s="102"/>
      <c r="AH627" s="102"/>
      <c r="AI627" s="102"/>
      <c r="AJ627" s="102"/>
      <c r="AK627" s="102"/>
      <c r="AL627" s="102"/>
      <c r="AM627" s="102"/>
      <c r="AN627" s="102"/>
      <c r="AO627" s="102"/>
      <c r="AP627" s="102"/>
      <c r="AQ627" s="102"/>
      <c r="AR627" s="102"/>
      <c r="AS627" s="102"/>
      <c r="AT627" s="102"/>
      <c r="AU627" s="102"/>
      <c r="AV627" s="102"/>
      <c r="AW627" s="102"/>
      <c r="AX627" s="102"/>
      <c r="AY627" s="102"/>
      <c r="AZ627" s="102"/>
      <c r="BA627" s="102"/>
      <c r="BB627" s="102"/>
      <c r="BC627" s="102"/>
      <c r="BD627" s="102"/>
      <c r="BE627" s="102"/>
      <c r="BF627" s="102"/>
      <c r="BG627" s="102"/>
      <c r="BH627" s="102"/>
      <c r="BI627" s="102"/>
      <c r="BJ627" s="102"/>
      <c r="BK627" s="102"/>
      <c r="BL627" s="102"/>
      <c r="BM627" s="102"/>
      <c r="BN627" s="102"/>
      <c r="BO627" s="102"/>
      <c r="BP627" s="102"/>
      <c r="BQ627" s="102"/>
      <c r="BR627" s="102"/>
      <c r="BS627" s="102"/>
      <c r="BT627" s="102"/>
      <c r="BU627" s="102"/>
      <c r="BV627" s="102"/>
      <c r="BW627" s="102"/>
      <c r="BX627" s="102"/>
      <c r="BY627" s="102"/>
      <c r="BZ627" s="102"/>
      <c r="CA627" s="102"/>
      <c r="CB627" s="102"/>
      <c r="CC627" s="102"/>
      <c r="CD627" s="102"/>
      <c r="CE627" s="102"/>
      <c r="CF627" s="102"/>
      <c r="CG627" s="102"/>
      <c r="CH627" s="102"/>
      <c r="CI627" s="102"/>
      <c r="CJ627" s="102"/>
      <c r="CK627" s="102"/>
      <c r="CL627" s="102"/>
      <c r="CM627" s="102"/>
      <c r="CN627" s="102"/>
      <c r="CO627" s="102"/>
      <c r="CP627" s="102"/>
      <c r="CQ627" s="102"/>
      <c r="CR627" s="102"/>
      <c r="CS627" s="102"/>
      <c r="CT627" s="102"/>
      <c r="CU627" s="102"/>
      <c r="CV627" s="102"/>
      <c r="CW627" s="102"/>
      <c r="CX627" s="102"/>
      <c r="CY627" s="102"/>
      <c r="CZ627" s="102"/>
      <c r="DA627" s="102"/>
      <c r="DB627" s="102"/>
      <c r="DC627" s="102"/>
      <c r="DD627" s="102"/>
      <c r="DE627" s="102"/>
      <c r="DF627" s="102"/>
      <c r="DG627" s="102"/>
      <c r="DH627" s="102"/>
      <c r="DI627" s="102"/>
      <c r="DJ627" s="102"/>
      <c r="DK627" s="102"/>
      <c r="DL627" s="102"/>
      <c r="DM627" s="102"/>
      <c r="DN627" s="102"/>
      <c r="DO627" s="102"/>
      <c r="DP627" s="102"/>
      <c r="DQ627" s="102"/>
      <c r="DR627" s="102"/>
      <c r="DS627" s="102"/>
      <c r="DT627" s="102"/>
      <c r="DU627" s="102"/>
      <c r="DV627" s="102"/>
      <c r="DW627" s="102"/>
      <c r="DX627" s="102"/>
      <c r="DY627" s="102"/>
      <c r="DZ627" s="102"/>
      <c r="EA627" s="102"/>
      <c r="EB627" s="102"/>
      <c r="EC627" s="102"/>
      <c r="ED627" s="102"/>
      <c r="EE627" s="102"/>
      <c r="EF627" s="102"/>
      <c r="EG627" s="102"/>
      <c r="EH627" s="102"/>
      <c r="EI627" s="102"/>
      <c r="EJ627" s="102"/>
      <c r="EK627" s="102"/>
      <c r="EL627" s="102"/>
      <c r="EM627" s="102"/>
      <c r="EN627" s="102"/>
      <c r="EO627" s="102"/>
      <c r="EP627" s="102"/>
      <c r="EQ627" s="102"/>
      <c r="ER627" s="102"/>
      <c r="ES627" s="102"/>
      <c r="ET627" s="102"/>
      <c r="EU627" s="102"/>
      <c r="EV627" s="102"/>
      <c r="EW627" s="102"/>
      <c r="EX627" s="102"/>
      <c r="EY627" s="102"/>
      <c r="EZ627" s="102"/>
      <c r="FA627" s="102"/>
      <c r="FB627" s="102"/>
      <c r="FC627" s="102"/>
      <c r="FD627" s="102"/>
      <c r="FE627" s="102"/>
      <c r="FF627" s="102"/>
      <c r="FG627" s="102"/>
      <c r="FH627" s="102"/>
      <c r="FI627" s="102"/>
      <c r="FJ627" s="102"/>
      <c r="FK627" s="102"/>
      <c r="FL627" s="102"/>
      <c r="FM627" s="102"/>
      <c r="FN627" s="102"/>
      <c r="FO627" s="102"/>
      <c r="FP627" s="102"/>
      <c r="FQ627" s="102"/>
      <c r="FR627" s="102"/>
      <c r="FS627" s="102"/>
      <c r="FT627" s="102"/>
      <c r="FU627" s="102"/>
      <c r="FV627" s="102"/>
      <c r="FW627" s="102"/>
      <c r="FX627" s="102"/>
      <c r="FY627" s="102"/>
      <c r="FZ627" s="102"/>
      <c r="GA627" s="102"/>
      <c r="GB627" s="102"/>
      <c r="GC627" s="102"/>
      <c r="GD627" s="102"/>
      <c r="GE627" s="102"/>
      <c r="GF627" s="102"/>
      <c r="GG627" s="102"/>
      <c r="GH627" s="102"/>
      <c r="GI627" s="102"/>
      <c r="GJ627" s="102"/>
      <c r="GK627" s="102"/>
      <c r="GL627" s="102"/>
      <c r="GM627" s="102"/>
      <c r="GN627" s="102"/>
      <c r="GO627" s="102"/>
      <c r="GP627" s="102"/>
      <c r="GQ627" s="102"/>
      <c r="GR627" s="102"/>
      <c r="GS627" s="102"/>
      <c r="GT627" s="102"/>
      <c r="GU627" s="102"/>
      <c r="GV627" s="102"/>
      <c r="GW627" s="102"/>
      <c r="GX627" s="102"/>
      <c r="GY627" s="102"/>
      <c r="GZ627" s="102"/>
    </row>
    <row r="628" spans="1:208" ht="12.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c r="AG628" s="102"/>
      <c r="AH628" s="102"/>
      <c r="AI628" s="102"/>
      <c r="AJ628" s="102"/>
      <c r="AK628" s="102"/>
      <c r="AL628" s="102"/>
      <c r="AM628" s="102"/>
      <c r="AN628" s="102"/>
      <c r="AO628" s="102"/>
      <c r="AP628" s="102"/>
      <c r="AQ628" s="102"/>
      <c r="AR628" s="102"/>
      <c r="AS628" s="102"/>
      <c r="AT628" s="102"/>
      <c r="AU628" s="102"/>
      <c r="AV628" s="102"/>
      <c r="AW628" s="102"/>
      <c r="AX628" s="102"/>
      <c r="AY628" s="102"/>
      <c r="AZ628" s="102"/>
      <c r="BA628" s="102"/>
      <c r="BB628" s="102"/>
      <c r="BC628" s="102"/>
      <c r="BD628" s="102"/>
      <c r="BE628" s="102"/>
      <c r="BF628" s="102"/>
      <c r="BG628" s="102"/>
      <c r="BH628" s="102"/>
      <c r="BI628" s="102"/>
      <c r="BJ628" s="102"/>
      <c r="BK628" s="102"/>
      <c r="BL628" s="102"/>
      <c r="BM628" s="102"/>
      <c r="BN628" s="102"/>
      <c r="BO628" s="102"/>
      <c r="BP628" s="102"/>
      <c r="BQ628" s="102"/>
      <c r="BR628" s="102"/>
      <c r="BS628" s="102"/>
      <c r="BT628" s="102"/>
      <c r="BU628" s="102"/>
      <c r="BV628" s="102"/>
      <c r="BW628" s="102"/>
      <c r="BX628" s="102"/>
      <c r="BY628" s="102"/>
      <c r="BZ628" s="102"/>
      <c r="CA628" s="102"/>
      <c r="CB628" s="102"/>
      <c r="CC628" s="102"/>
      <c r="CD628" s="102"/>
      <c r="CE628" s="102"/>
      <c r="CF628" s="102"/>
      <c r="CG628" s="102"/>
      <c r="CH628" s="102"/>
      <c r="CI628" s="102"/>
      <c r="CJ628" s="102"/>
      <c r="CK628" s="102"/>
      <c r="CL628" s="102"/>
      <c r="CM628" s="102"/>
      <c r="CN628" s="102"/>
      <c r="CO628" s="102"/>
      <c r="CP628" s="102"/>
      <c r="CQ628" s="102"/>
      <c r="CR628" s="102"/>
      <c r="CS628" s="102"/>
      <c r="CT628" s="102"/>
      <c r="CU628" s="102"/>
      <c r="CV628" s="102"/>
      <c r="CW628" s="102"/>
      <c r="CX628" s="102"/>
      <c r="CY628" s="102"/>
      <c r="CZ628" s="102"/>
      <c r="DA628" s="102"/>
      <c r="DB628" s="102"/>
      <c r="DC628" s="102"/>
      <c r="DD628" s="102"/>
      <c r="DE628" s="102"/>
      <c r="DF628" s="102"/>
      <c r="DG628" s="102"/>
      <c r="DH628" s="102"/>
      <c r="DI628" s="102"/>
      <c r="DJ628" s="102"/>
      <c r="DK628" s="102"/>
      <c r="DL628" s="102"/>
      <c r="DM628" s="102"/>
      <c r="DN628" s="102"/>
      <c r="DO628" s="102"/>
      <c r="DP628" s="102"/>
      <c r="DQ628" s="102"/>
      <c r="DR628" s="102"/>
      <c r="DS628" s="102"/>
      <c r="DT628" s="102"/>
      <c r="DU628" s="102"/>
      <c r="DV628" s="102"/>
      <c r="DW628" s="102"/>
      <c r="DX628" s="102"/>
      <c r="DY628" s="102"/>
      <c r="DZ628" s="102"/>
      <c r="EA628" s="102"/>
      <c r="EB628" s="102"/>
      <c r="EC628" s="102"/>
      <c r="ED628" s="102"/>
      <c r="EE628" s="102"/>
      <c r="EF628" s="102"/>
      <c r="EG628" s="102"/>
      <c r="EH628" s="102"/>
      <c r="EI628" s="102"/>
      <c r="EJ628" s="102"/>
      <c r="EK628" s="102"/>
      <c r="EL628" s="102"/>
      <c r="EM628" s="102"/>
      <c r="EN628" s="102"/>
      <c r="EO628" s="102"/>
      <c r="EP628" s="102"/>
      <c r="EQ628" s="102"/>
      <c r="ER628" s="102"/>
      <c r="ES628" s="102"/>
      <c r="ET628" s="102"/>
      <c r="EU628" s="102"/>
      <c r="EV628" s="102"/>
      <c r="EW628" s="102"/>
      <c r="EX628" s="102"/>
      <c r="EY628" s="102"/>
      <c r="EZ628" s="102"/>
      <c r="FA628" s="102"/>
      <c r="FB628" s="102"/>
      <c r="FC628" s="102"/>
      <c r="FD628" s="102"/>
      <c r="FE628" s="102"/>
      <c r="FF628" s="102"/>
      <c r="FG628" s="102"/>
      <c r="FH628" s="102"/>
      <c r="FI628" s="102"/>
      <c r="FJ628" s="102"/>
      <c r="FK628" s="102"/>
      <c r="FL628" s="102"/>
      <c r="FM628" s="102"/>
      <c r="FN628" s="102"/>
      <c r="FO628" s="102"/>
      <c r="FP628" s="102"/>
      <c r="FQ628" s="102"/>
      <c r="FR628" s="102"/>
      <c r="FS628" s="102"/>
      <c r="FT628" s="102"/>
      <c r="FU628" s="102"/>
      <c r="FV628" s="102"/>
      <c r="FW628" s="102"/>
      <c r="FX628" s="102"/>
      <c r="FY628" s="102"/>
      <c r="FZ628" s="102"/>
      <c r="GA628" s="102"/>
      <c r="GB628" s="102"/>
      <c r="GC628" s="102"/>
      <c r="GD628" s="102"/>
      <c r="GE628" s="102"/>
      <c r="GF628" s="102"/>
      <c r="GG628" s="102"/>
      <c r="GH628" s="102"/>
      <c r="GI628" s="102"/>
      <c r="GJ628" s="102"/>
      <c r="GK628" s="102"/>
      <c r="GL628" s="102"/>
      <c r="GM628" s="102"/>
      <c r="GN628" s="102"/>
      <c r="GO628" s="102"/>
      <c r="GP628" s="102"/>
      <c r="GQ628" s="102"/>
      <c r="GR628" s="102"/>
      <c r="GS628" s="102"/>
      <c r="GT628" s="102"/>
      <c r="GU628" s="102"/>
      <c r="GV628" s="102"/>
      <c r="GW628" s="102"/>
      <c r="GX628" s="102"/>
      <c r="GY628" s="102"/>
      <c r="GZ628" s="102"/>
    </row>
    <row r="629" spans="1:208" ht="12.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c r="AG629" s="102"/>
      <c r="AH629" s="102"/>
      <c r="AI629" s="102"/>
      <c r="AJ629" s="102"/>
      <c r="AK629" s="102"/>
      <c r="AL629" s="102"/>
      <c r="AM629" s="102"/>
      <c r="AN629" s="102"/>
      <c r="AO629" s="102"/>
      <c r="AP629" s="102"/>
      <c r="AQ629" s="102"/>
      <c r="AR629" s="102"/>
      <c r="AS629" s="102"/>
      <c r="AT629" s="102"/>
      <c r="AU629" s="102"/>
      <c r="AV629" s="102"/>
      <c r="AW629" s="102"/>
      <c r="AX629" s="102"/>
      <c r="AY629" s="102"/>
      <c r="AZ629" s="102"/>
      <c r="BA629" s="102"/>
      <c r="BB629" s="102"/>
      <c r="BC629" s="102"/>
      <c r="BD629" s="102"/>
      <c r="BE629" s="102"/>
      <c r="BF629" s="102"/>
      <c r="BG629" s="102"/>
      <c r="BH629" s="102"/>
      <c r="BI629" s="102"/>
      <c r="BJ629" s="102"/>
      <c r="BK629" s="102"/>
      <c r="BL629" s="102"/>
      <c r="BM629" s="102"/>
      <c r="BN629" s="102"/>
      <c r="BO629" s="102"/>
      <c r="BP629" s="102"/>
      <c r="BQ629" s="102"/>
      <c r="BR629" s="102"/>
      <c r="BS629" s="102"/>
      <c r="BT629" s="102"/>
      <c r="BU629" s="102"/>
      <c r="BV629" s="102"/>
      <c r="BW629" s="102"/>
      <c r="BX629" s="102"/>
      <c r="BY629" s="102"/>
      <c r="BZ629" s="102"/>
      <c r="CA629" s="102"/>
      <c r="CB629" s="102"/>
      <c r="CC629" s="102"/>
      <c r="CD629" s="102"/>
      <c r="CE629" s="102"/>
      <c r="CF629" s="102"/>
      <c r="CG629" s="102"/>
      <c r="CH629" s="102"/>
      <c r="CI629" s="102"/>
      <c r="CJ629" s="102"/>
      <c r="CK629" s="102"/>
      <c r="CL629" s="102"/>
      <c r="CM629" s="102"/>
      <c r="CN629" s="102"/>
      <c r="CO629" s="102"/>
      <c r="CP629" s="102"/>
      <c r="CQ629" s="102"/>
      <c r="CR629" s="102"/>
      <c r="CS629" s="102"/>
      <c r="CT629" s="102"/>
      <c r="CU629" s="102"/>
      <c r="CV629" s="102"/>
      <c r="CW629" s="102"/>
      <c r="CX629" s="102"/>
      <c r="CY629" s="102"/>
      <c r="CZ629" s="102"/>
      <c r="DA629" s="102"/>
      <c r="DB629" s="102"/>
      <c r="DC629" s="102"/>
      <c r="DD629" s="102"/>
      <c r="DE629" s="102"/>
      <c r="DF629" s="102"/>
      <c r="DG629" s="102"/>
      <c r="DH629" s="102"/>
      <c r="DI629" s="102"/>
      <c r="DJ629" s="102"/>
      <c r="DK629" s="102"/>
      <c r="DL629" s="102"/>
      <c r="DM629" s="102"/>
      <c r="DN629" s="102"/>
      <c r="DO629" s="102"/>
      <c r="DP629" s="102"/>
      <c r="DQ629" s="102"/>
      <c r="DR629" s="102"/>
      <c r="DS629" s="102"/>
      <c r="DT629" s="102"/>
      <c r="DU629" s="102"/>
      <c r="DV629" s="102"/>
      <c r="DW629" s="102"/>
      <c r="DX629" s="102"/>
      <c r="DY629" s="102"/>
      <c r="DZ629" s="102"/>
      <c r="EA629" s="102"/>
      <c r="EB629" s="102"/>
      <c r="EC629" s="102"/>
      <c r="ED629" s="102"/>
      <c r="EE629" s="102"/>
      <c r="EF629" s="102"/>
      <c r="EG629" s="102"/>
      <c r="EH629" s="102"/>
      <c r="EI629" s="102"/>
      <c r="EJ629" s="102"/>
      <c r="EK629" s="102"/>
      <c r="EL629" s="102"/>
      <c r="EM629" s="102"/>
      <c r="EN629" s="102"/>
      <c r="EO629" s="102"/>
      <c r="EP629" s="102"/>
      <c r="EQ629" s="102"/>
      <c r="ER629" s="102"/>
      <c r="ES629" s="102"/>
      <c r="ET629" s="102"/>
      <c r="EU629" s="102"/>
      <c r="EV629" s="102"/>
      <c r="EW629" s="102"/>
      <c r="EX629" s="102"/>
      <c r="EY629" s="102"/>
      <c r="EZ629" s="102"/>
      <c r="FA629" s="102"/>
      <c r="FB629" s="102"/>
      <c r="FC629" s="102"/>
      <c r="FD629" s="102"/>
      <c r="FE629" s="102"/>
      <c r="FF629" s="102"/>
      <c r="FG629" s="102"/>
      <c r="FH629" s="102"/>
      <c r="FI629" s="102"/>
      <c r="FJ629" s="102"/>
      <c r="FK629" s="102"/>
      <c r="FL629" s="102"/>
      <c r="FM629" s="102"/>
      <c r="FN629" s="102"/>
      <c r="FO629" s="102"/>
      <c r="FP629" s="102"/>
      <c r="FQ629" s="102"/>
      <c r="FR629" s="102"/>
      <c r="FS629" s="102"/>
      <c r="FT629" s="102"/>
      <c r="FU629" s="102"/>
      <c r="FV629" s="102"/>
      <c r="FW629" s="102"/>
      <c r="FX629" s="102"/>
      <c r="FY629" s="102"/>
      <c r="FZ629" s="102"/>
      <c r="GA629" s="102"/>
      <c r="GB629" s="102"/>
      <c r="GC629" s="102"/>
      <c r="GD629" s="102"/>
      <c r="GE629" s="102"/>
      <c r="GF629" s="102"/>
      <c r="GG629" s="102"/>
      <c r="GH629" s="102"/>
      <c r="GI629" s="102"/>
      <c r="GJ629" s="102"/>
      <c r="GK629" s="102"/>
      <c r="GL629" s="102"/>
      <c r="GM629" s="102"/>
      <c r="GN629" s="102"/>
      <c r="GO629" s="102"/>
      <c r="GP629" s="102"/>
      <c r="GQ629" s="102"/>
      <c r="GR629" s="102"/>
      <c r="GS629" s="102"/>
      <c r="GT629" s="102"/>
      <c r="GU629" s="102"/>
      <c r="GV629" s="102"/>
      <c r="GW629" s="102"/>
      <c r="GX629" s="102"/>
      <c r="GY629" s="102"/>
      <c r="GZ629" s="102"/>
    </row>
    <row r="630" spans="1:208" ht="12.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c r="AG630" s="102"/>
      <c r="AH630" s="102"/>
      <c r="AI630" s="102"/>
      <c r="AJ630" s="102"/>
      <c r="AK630" s="102"/>
      <c r="AL630" s="102"/>
      <c r="AM630" s="102"/>
      <c r="AN630" s="102"/>
      <c r="AO630" s="102"/>
      <c r="AP630" s="102"/>
      <c r="AQ630" s="102"/>
      <c r="AR630" s="102"/>
      <c r="AS630" s="102"/>
      <c r="AT630" s="102"/>
      <c r="AU630" s="102"/>
      <c r="AV630" s="102"/>
      <c r="AW630" s="102"/>
      <c r="AX630" s="102"/>
      <c r="AY630" s="102"/>
      <c r="AZ630" s="102"/>
      <c r="BA630" s="102"/>
      <c r="BB630" s="102"/>
      <c r="BC630" s="102"/>
      <c r="BD630" s="102"/>
      <c r="BE630" s="102"/>
      <c r="BF630" s="102"/>
      <c r="BG630" s="102"/>
      <c r="BH630" s="102"/>
      <c r="BI630" s="102"/>
      <c r="BJ630" s="102"/>
      <c r="BK630" s="102"/>
      <c r="BL630" s="102"/>
      <c r="BM630" s="102"/>
      <c r="BN630" s="102"/>
      <c r="BO630" s="102"/>
      <c r="BP630" s="102"/>
      <c r="BQ630" s="102"/>
      <c r="BR630" s="102"/>
      <c r="BS630" s="102"/>
      <c r="BT630" s="102"/>
      <c r="BU630" s="102"/>
      <c r="BV630" s="102"/>
      <c r="BW630" s="102"/>
      <c r="BX630" s="102"/>
      <c r="BY630" s="102"/>
      <c r="BZ630" s="102"/>
      <c r="CA630" s="102"/>
      <c r="CB630" s="102"/>
      <c r="CC630" s="102"/>
      <c r="CD630" s="102"/>
      <c r="CE630" s="102"/>
      <c r="CF630" s="102"/>
      <c r="CG630" s="102"/>
      <c r="CH630" s="102"/>
      <c r="CI630" s="102"/>
      <c r="CJ630" s="102"/>
      <c r="CK630" s="102"/>
      <c r="CL630" s="102"/>
      <c r="CM630" s="102"/>
      <c r="CN630" s="102"/>
      <c r="CO630" s="102"/>
      <c r="CP630" s="102"/>
      <c r="CQ630" s="102"/>
      <c r="CR630" s="102"/>
      <c r="CS630" s="102"/>
      <c r="CT630" s="102"/>
      <c r="CU630" s="102"/>
      <c r="CV630" s="102"/>
      <c r="CW630" s="102"/>
      <c r="CX630" s="102"/>
      <c r="CY630" s="102"/>
      <c r="CZ630" s="102"/>
      <c r="DA630" s="102"/>
      <c r="DB630" s="102"/>
      <c r="DC630" s="102"/>
      <c r="DD630" s="102"/>
      <c r="DE630" s="102"/>
      <c r="DF630" s="102"/>
      <c r="DG630" s="102"/>
      <c r="DH630" s="102"/>
      <c r="DI630" s="102"/>
      <c r="DJ630" s="102"/>
      <c r="DK630" s="102"/>
      <c r="DL630" s="102"/>
      <c r="DM630" s="102"/>
      <c r="DN630" s="102"/>
      <c r="DO630" s="102"/>
      <c r="DP630" s="102"/>
      <c r="DQ630" s="102"/>
      <c r="DR630" s="102"/>
      <c r="DS630" s="102"/>
      <c r="DT630" s="102"/>
      <c r="DU630" s="102"/>
      <c r="DV630" s="102"/>
      <c r="DW630" s="102"/>
      <c r="DX630" s="102"/>
      <c r="DY630" s="102"/>
      <c r="DZ630" s="102"/>
      <c r="EA630" s="102"/>
      <c r="EB630" s="102"/>
      <c r="EC630" s="102"/>
      <c r="ED630" s="102"/>
      <c r="EE630" s="102"/>
      <c r="EF630" s="102"/>
      <c r="EG630" s="102"/>
      <c r="EH630" s="102"/>
      <c r="EI630" s="102"/>
      <c r="EJ630" s="102"/>
      <c r="EK630" s="102"/>
      <c r="EL630" s="102"/>
      <c r="EM630" s="102"/>
      <c r="EN630" s="102"/>
      <c r="EO630" s="102"/>
      <c r="EP630" s="102"/>
      <c r="EQ630" s="102"/>
      <c r="ER630" s="102"/>
      <c r="ES630" s="102"/>
      <c r="ET630" s="102"/>
      <c r="EU630" s="102"/>
      <c r="EV630" s="102"/>
      <c r="EW630" s="102"/>
      <c r="EX630" s="102"/>
      <c r="EY630" s="102"/>
      <c r="EZ630" s="102"/>
      <c r="FA630" s="102"/>
      <c r="FB630" s="102"/>
      <c r="FC630" s="102"/>
      <c r="FD630" s="102"/>
      <c r="FE630" s="102"/>
      <c r="FF630" s="102"/>
      <c r="FG630" s="102"/>
      <c r="FH630" s="102"/>
      <c r="FI630" s="102"/>
      <c r="FJ630" s="102"/>
      <c r="FK630" s="102"/>
      <c r="FL630" s="102"/>
      <c r="FM630" s="102"/>
      <c r="FN630" s="102"/>
      <c r="FO630" s="102"/>
      <c r="FP630" s="102"/>
      <c r="FQ630" s="102"/>
      <c r="FR630" s="102"/>
      <c r="FS630" s="102"/>
      <c r="FT630" s="102"/>
      <c r="FU630" s="102"/>
      <c r="FV630" s="102"/>
      <c r="FW630" s="102"/>
      <c r="FX630" s="102"/>
      <c r="FY630" s="102"/>
      <c r="FZ630" s="102"/>
      <c r="GA630" s="102"/>
      <c r="GB630" s="102"/>
      <c r="GC630" s="102"/>
      <c r="GD630" s="102"/>
      <c r="GE630" s="102"/>
      <c r="GF630" s="102"/>
      <c r="GG630" s="102"/>
      <c r="GH630" s="102"/>
      <c r="GI630" s="102"/>
      <c r="GJ630" s="102"/>
      <c r="GK630" s="102"/>
      <c r="GL630" s="102"/>
      <c r="GM630" s="102"/>
      <c r="GN630" s="102"/>
      <c r="GO630" s="102"/>
      <c r="GP630" s="102"/>
      <c r="GQ630" s="102"/>
      <c r="GR630" s="102"/>
      <c r="GS630" s="102"/>
      <c r="GT630" s="102"/>
      <c r="GU630" s="102"/>
      <c r="GV630" s="102"/>
      <c r="GW630" s="102"/>
      <c r="GX630" s="102"/>
      <c r="GY630" s="102"/>
      <c r="GZ630" s="102"/>
    </row>
    <row r="631" spans="1:208" ht="12.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c r="AG631" s="102"/>
      <c r="AH631" s="102"/>
      <c r="AI631" s="102"/>
      <c r="AJ631" s="102"/>
      <c r="AK631" s="102"/>
      <c r="AL631" s="102"/>
      <c r="AM631" s="102"/>
      <c r="AN631" s="102"/>
      <c r="AO631" s="102"/>
      <c r="AP631" s="102"/>
      <c r="AQ631" s="102"/>
      <c r="AR631" s="102"/>
      <c r="AS631" s="102"/>
      <c r="AT631" s="102"/>
      <c r="AU631" s="102"/>
      <c r="AV631" s="102"/>
      <c r="AW631" s="102"/>
      <c r="AX631" s="102"/>
      <c r="AY631" s="102"/>
      <c r="AZ631" s="102"/>
      <c r="BA631" s="102"/>
      <c r="BB631" s="102"/>
      <c r="BC631" s="102"/>
      <c r="BD631" s="102"/>
      <c r="BE631" s="102"/>
      <c r="BF631" s="102"/>
      <c r="BG631" s="102"/>
      <c r="BH631" s="102"/>
      <c r="BI631" s="102"/>
      <c r="BJ631" s="102"/>
      <c r="BK631" s="102"/>
      <c r="BL631" s="102"/>
      <c r="BM631" s="102"/>
      <c r="BN631" s="102"/>
      <c r="BO631" s="102"/>
      <c r="BP631" s="102"/>
      <c r="BQ631" s="102"/>
      <c r="BR631" s="102"/>
      <c r="BS631" s="102"/>
      <c r="BT631" s="102"/>
      <c r="BU631" s="102"/>
      <c r="BV631" s="102"/>
      <c r="BW631" s="102"/>
      <c r="BX631" s="102"/>
      <c r="BY631" s="102"/>
      <c r="BZ631" s="102"/>
      <c r="CA631" s="102"/>
      <c r="CB631" s="102"/>
      <c r="CC631" s="102"/>
      <c r="CD631" s="102"/>
      <c r="CE631" s="102"/>
      <c r="CF631" s="102"/>
      <c r="CG631" s="102"/>
      <c r="CH631" s="102"/>
      <c r="CI631" s="102"/>
      <c r="CJ631" s="102"/>
      <c r="CK631" s="102"/>
      <c r="CL631" s="102"/>
      <c r="CM631" s="102"/>
      <c r="CN631" s="102"/>
      <c r="CO631" s="102"/>
      <c r="CP631" s="102"/>
      <c r="CQ631" s="102"/>
      <c r="CR631" s="102"/>
      <c r="CS631" s="102"/>
      <c r="CT631" s="102"/>
      <c r="CU631" s="102"/>
      <c r="CV631" s="102"/>
      <c r="CW631" s="102"/>
      <c r="CX631" s="102"/>
      <c r="CY631" s="102"/>
      <c r="CZ631" s="102"/>
      <c r="DA631" s="102"/>
      <c r="DB631" s="102"/>
      <c r="DC631" s="102"/>
      <c r="DD631" s="102"/>
      <c r="DE631" s="102"/>
      <c r="DF631" s="102"/>
      <c r="DG631" s="102"/>
      <c r="DH631" s="102"/>
      <c r="DI631" s="102"/>
      <c r="DJ631" s="102"/>
      <c r="DK631" s="102"/>
      <c r="DL631" s="102"/>
      <c r="DM631" s="102"/>
      <c r="DN631" s="102"/>
      <c r="DO631" s="102"/>
      <c r="DP631" s="102"/>
      <c r="DQ631" s="102"/>
      <c r="DR631" s="102"/>
      <c r="DS631" s="102"/>
      <c r="DT631" s="102"/>
      <c r="DU631" s="102"/>
      <c r="DV631" s="102"/>
      <c r="DW631" s="102"/>
      <c r="DX631" s="102"/>
      <c r="DY631" s="102"/>
      <c r="DZ631" s="102"/>
      <c r="EA631" s="102"/>
      <c r="EB631" s="102"/>
      <c r="EC631" s="102"/>
      <c r="ED631" s="102"/>
      <c r="EE631" s="102"/>
      <c r="EF631" s="102"/>
      <c r="EG631" s="102"/>
      <c r="EH631" s="102"/>
      <c r="EI631" s="102"/>
      <c r="EJ631" s="102"/>
      <c r="EK631" s="102"/>
      <c r="EL631" s="102"/>
      <c r="EM631" s="102"/>
      <c r="EN631" s="102"/>
      <c r="EO631" s="102"/>
      <c r="EP631" s="102"/>
      <c r="EQ631" s="102"/>
      <c r="ER631" s="102"/>
      <c r="ES631" s="102"/>
      <c r="ET631" s="102"/>
      <c r="EU631" s="102"/>
      <c r="EV631" s="102"/>
      <c r="EW631" s="102"/>
      <c r="EX631" s="102"/>
      <c r="EY631" s="102"/>
      <c r="EZ631" s="102"/>
      <c r="FA631" s="102"/>
      <c r="FB631" s="102"/>
      <c r="FC631" s="102"/>
      <c r="FD631" s="102"/>
      <c r="FE631" s="102"/>
      <c r="FF631" s="102"/>
      <c r="FG631" s="102"/>
      <c r="FH631" s="102"/>
      <c r="FI631" s="102"/>
      <c r="FJ631" s="102"/>
      <c r="FK631" s="102"/>
      <c r="FL631" s="102"/>
      <c r="FM631" s="102"/>
      <c r="FN631" s="102"/>
      <c r="FO631" s="102"/>
      <c r="FP631" s="102"/>
      <c r="FQ631" s="102"/>
      <c r="FR631" s="102"/>
      <c r="FS631" s="102"/>
      <c r="FT631" s="102"/>
      <c r="FU631" s="102"/>
      <c r="FV631" s="102"/>
      <c r="FW631" s="102"/>
      <c r="FX631" s="102"/>
      <c r="FY631" s="102"/>
      <c r="FZ631" s="102"/>
      <c r="GA631" s="102"/>
      <c r="GB631" s="102"/>
      <c r="GC631" s="102"/>
      <c r="GD631" s="102"/>
      <c r="GE631" s="102"/>
      <c r="GF631" s="102"/>
      <c r="GG631" s="102"/>
      <c r="GH631" s="102"/>
      <c r="GI631" s="102"/>
      <c r="GJ631" s="102"/>
      <c r="GK631" s="102"/>
      <c r="GL631" s="102"/>
      <c r="GM631" s="102"/>
      <c r="GN631" s="102"/>
      <c r="GO631" s="102"/>
      <c r="GP631" s="102"/>
      <c r="GQ631" s="102"/>
      <c r="GR631" s="102"/>
      <c r="GS631" s="102"/>
      <c r="GT631" s="102"/>
      <c r="GU631" s="102"/>
      <c r="GV631" s="102"/>
      <c r="GW631" s="102"/>
      <c r="GX631" s="102"/>
      <c r="GY631" s="102"/>
      <c r="GZ631" s="102"/>
    </row>
    <row r="632" spans="1:208" ht="12.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c r="AG632" s="102"/>
      <c r="AH632" s="102"/>
      <c r="AI632" s="102"/>
      <c r="AJ632" s="102"/>
      <c r="AK632" s="102"/>
      <c r="AL632" s="102"/>
      <c r="AM632" s="102"/>
      <c r="AN632" s="102"/>
      <c r="AO632" s="102"/>
      <c r="AP632" s="102"/>
      <c r="AQ632" s="102"/>
      <c r="AR632" s="102"/>
      <c r="AS632" s="102"/>
      <c r="AT632" s="102"/>
      <c r="AU632" s="102"/>
      <c r="AV632" s="102"/>
      <c r="AW632" s="102"/>
      <c r="AX632" s="102"/>
      <c r="AY632" s="102"/>
      <c r="AZ632" s="102"/>
      <c r="BA632" s="102"/>
      <c r="BB632" s="102"/>
      <c r="BC632" s="102"/>
      <c r="BD632" s="102"/>
      <c r="BE632" s="102"/>
      <c r="BF632" s="102"/>
      <c r="BG632" s="102"/>
      <c r="BH632" s="102"/>
      <c r="BI632" s="102"/>
      <c r="BJ632" s="102"/>
      <c r="BK632" s="102"/>
      <c r="BL632" s="102"/>
      <c r="BM632" s="102"/>
      <c r="BN632" s="102"/>
      <c r="BO632" s="102"/>
      <c r="BP632" s="102"/>
      <c r="BQ632" s="102"/>
      <c r="BR632" s="102"/>
      <c r="BS632" s="102"/>
      <c r="BT632" s="102"/>
      <c r="BU632" s="102"/>
      <c r="BV632" s="102"/>
      <c r="BW632" s="102"/>
      <c r="BX632" s="102"/>
      <c r="BY632" s="102"/>
      <c r="BZ632" s="102"/>
      <c r="CA632" s="102"/>
      <c r="CB632" s="102"/>
      <c r="CC632" s="102"/>
      <c r="CD632" s="102"/>
      <c r="CE632" s="102"/>
      <c r="CF632" s="102"/>
      <c r="CG632" s="102"/>
      <c r="CH632" s="102"/>
      <c r="CI632" s="102"/>
      <c r="CJ632" s="102"/>
      <c r="CK632" s="102"/>
      <c r="CL632" s="102"/>
      <c r="CM632" s="102"/>
      <c r="CN632" s="102"/>
      <c r="CO632" s="102"/>
      <c r="CP632" s="102"/>
      <c r="CQ632" s="102"/>
      <c r="CR632" s="102"/>
      <c r="CS632" s="102"/>
      <c r="CT632" s="102"/>
      <c r="CU632" s="102"/>
      <c r="CV632" s="102"/>
      <c r="CW632" s="102"/>
      <c r="CX632" s="102"/>
      <c r="CY632" s="102"/>
      <c r="CZ632" s="102"/>
      <c r="DA632" s="102"/>
      <c r="DB632" s="102"/>
      <c r="DC632" s="102"/>
      <c r="DD632" s="102"/>
      <c r="DE632" s="102"/>
      <c r="DF632" s="102"/>
      <c r="DG632" s="102"/>
      <c r="DH632" s="102"/>
      <c r="DI632" s="102"/>
      <c r="DJ632" s="102"/>
      <c r="DK632" s="102"/>
      <c r="DL632" s="102"/>
      <c r="DM632" s="102"/>
      <c r="DN632" s="102"/>
      <c r="DO632" s="102"/>
      <c r="DP632" s="102"/>
      <c r="DQ632" s="102"/>
      <c r="DR632" s="102"/>
      <c r="DS632" s="102"/>
      <c r="DT632" s="102"/>
      <c r="DU632" s="102"/>
      <c r="DV632" s="102"/>
      <c r="DW632" s="102"/>
      <c r="DX632" s="102"/>
      <c r="DY632" s="102"/>
      <c r="DZ632" s="102"/>
      <c r="EA632" s="102"/>
      <c r="EB632" s="102"/>
      <c r="EC632" s="102"/>
      <c r="ED632" s="102"/>
      <c r="EE632" s="102"/>
      <c r="EF632" s="102"/>
      <c r="EG632" s="102"/>
      <c r="EH632" s="102"/>
      <c r="EI632" s="102"/>
      <c r="EJ632" s="102"/>
      <c r="EK632" s="102"/>
      <c r="EL632" s="102"/>
      <c r="EM632" s="102"/>
      <c r="EN632" s="102"/>
      <c r="EO632" s="102"/>
      <c r="EP632" s="102"/>
      <c r="EQ632" s="102"/>
      <c r="ER632" s="102"/>
      <c r="ES632" s="102"/>
      <c r="ET632" s="102"/>
      <c r="EU632" s="102"/>
      <c r="EV632" s="102"/>
      <c r="EW632" s="102"/>
      <c r="EX632" s="102"/>
      <c r="EY632" s="102"/>
      <c r="EZ632" s="102"/>
      <c r="FA632" s="102"/>
      <c r="FB632" s="102"/>
      <c r="FC632" s="102"/>
      <c r="FD632" s="102"/>
      <c r="FE632" s="102"/>
      <c r="FF632" s="102"/>
      <c r="FG632" s="102"/>
      <c r="FH632" s="102"/>
      <c r="FI632" s="102"/>
      <c r="FJ632" s="102"/>
      <c r="FK632" s="102"/>
      <c r="FL632" s="102"/>
      <c r="FM632" s="102"/>
      <c r="FN632" s="102"/>
      <c r="FO632" s="102"/>
      <c r="FP632" s="102"/>
      <c r="FQ632" s="102"/>
      <c r="FR632" s="102"/>
      <c r="FS632" s="102"/>
      <c r="FT632" s="102"/>
      <c r="FU632" s="102"/>
      <c r="FV632" s="102"/>
      <c r="FW632" s="102"/>
      <c r="FX632" s="102"/>
      <c r="FY632" s="102"/>
      <c r="FZ632" s="102"/>
      <c r="GA632" s="102"/>
      <c r="GB632" s="102"/>
      <c r="GC632" s="102"/>
      <c r="GD632" s="102"/>
      <c r="GE632" s="102"/>
      <c r="GF632" s="102"/>
      <c r="GG632" s="102"/>
      <c r="GH632" s="102"/>
      <c r="GI632" s="102"/>
      <c r="GJ632" s="102"/>
      <c r="GK632" s="102"/>
      <c r="GL632" s="102"/>
      <c r="GM632" s="102"/>
      <c r="GN632" s="102"/>
      <c r="GO632" s="102"/>
      <c r="GP632" s="102"/>
      <c r="GQ632" s="102"/>
      <c r="GR632" s="102"/>
      <c r="GS632" s="102"/>
      <c r="GT632" s="102"/>
      <c r="GU632" s="102"/>
      <c r="GV632" s="102"/>
      <c r="GW632" s="102"/>
      <c r="GX632" s="102"/>
      <c r="GY632" s="102"/>
      <c r="GZ632" s="102"/>
    </row>
    <row r="633" spans="1:208" ht="12.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c r="AG633" s="102"/>
      <c r="AH633" s="102"/>
      <c r="AI633" s="102"/>
      <c r="AJ633" s="102"/>
      <c r="AK633" s="102"/>
      <c r="AL633" s="102"/>
      <c r="AM633" s="102"/>
      <c r="AN633" s="102"/>
      <c r="AO633" s="102"/>
      <c r="AP633" s="102"/>
      <c r="AQ633" s="102"/>
      <c r="AR633" s="102"/>
      <c r="AS633" s="102"/>
      <c r="AT633" s="102"/>
      <c r="AU633" s="102"/>
      <c r="AV633" s="102"/>
      <c r="AW633" s="102"/>
      <c r="AX633" s="102"/>
      <c r="AY633" s="102"/>
      <c r="AZ633" s="102"/>
      <c r="BA633" s="102"/>
      <c r="BB633" s="102"/>
      <c r="BC633" s="102"/>
      <c r="BD633" s="102"/>
      <c r="BE633" s="102"/>
      <c r="BF633" s="102"/>
      <c r="BG633" s="102"/>
      <c r="BH633" s="102"/>
      <c r="BI633" s="102"/>
      <c r="BJ633" s="102"/>
      <c r="BK633" s="102"/>
      <c r="BL633" s="102"/>
      <c r="BM633" s="102"/>
      <c r="BN633" s="102"/>
      <c r="BO633" s="102"/>
      <c r="BP633" s="102"/>
      <c r="BQ633" s="102"/>
      <c r="BR633" s="102"/>
      <c r="BS633" s="102"/>
      <c r="BT633" s="102"/>
      <c r="BU633" s="102"/>
      <c r="BV633" s="102"/>
      <c r="BW633" s="102"/>
      <c r="BX633" s="102"/>
      <c r="BY633" s="102"/>
      <c r="BZ633" s="102"/>
      <c r="CA633" s="102"/>
      <c r="CB633" s="102"/>
      <c r="CC633" s="102"/>
      <c r="CD633" s="102"/>
      <c r="CE633" s="102"/>
      <c r="CF633" s="102"/>
      <c r="CG633" s="102"/>
      <c r="CH633" s="102"/>
      <c r="CI633" s="102"/>
      <c r="CJ633" s="102"/>
      <c r="CK633" s="102"/>
      <c r="CL633" s="102"/>
      <c r="CM633" s="102"/>
      <c r="CN633" s="102"/>
      <c r="CO633" s="102"/>
      <c r="CP633" s="102"/>
      <c r="CQ633" s="102"/>
      <c r="CR633" s="102"/>
      <c r="CS633" s="102"/>
      <c r="CT633" s="102"/>
      <c r="CU633" s="102"/>
      <c r="CV633" s="102"/>
      <c r="CW633" s="102"/>
      <c r="CX633" s="102"/>
      <c r="CY633" s="102"/>
      <c r="CZ633" s="102"/>
      <c r="DA633" s="102"/>
      <c r="DB633" s="102"/>
      <c r="DC633" s="102"/>
      <c r="DD633" s="102"/>
      <c r="DE633" s="102"/>
      <c r="DF633" s="102"/>
      <c r="DG633" s="102"/>
      <c r="DH633" s="102"/>
      <c r="DI633" s="102"/>
      <c r="DJ633" s="102"/>
      <c r="DK633" s="102"/>
      <c r="DL633" s="102"/>
      <c r="DM633" s="102"/>
      <c r="DN633" s="102"/>
      <c r="DO633" s="102"/>
      <c r="DP633" s="102"/>
      <c r="DQ633" s="102"/>
      <c r="DR633" s="102"/>
      <c r="DS633" s="102"/>
      <c r="DT633" s="102"/>
      <c r="DU633" s="102"/>
      <c r="DV633" s="102"/>
      <c r="DW633" s="102"/>
      <c r="DX633" s="102"/>
      <c r="DY633" s="102"/>
      <c r="DZ633" s="102"/>
      <c r="EA633" s="102"/>
      <c r="EB633" s="102"/>
      <c r="EC633" s="102"/>
      <c r="ED633" s="102"/>
      <c r="EE633" s="102"/>
      <c r="EF633" s="102"/>
      <c r="EG633" s="102"/>
      <c r="EH633" s="102"/>
      <c r="EI633" s="102"/>
      <c r="EJ633" s="102"/>
      <c r="EK633" s="102"/>
      <c r="EL633" s="102"/>
      <c r="EM633" s="102"/>
      <c r="EN633" s="102"/>
      <c r="EO633" s="102"/>
      <c r="EP633" s="102"/>
      <c r="EQ633" s="102"/>
      <c r="ER633" s="102"/>
      <c r="ES633" s="102"/>
      <c r="ET633" s="102"/>
      <c r="EU633" s="102"/>
      <c r="EV633" s="102"/>
      <c r="EW633" s="102"/>
      <c r="EX633" s="102"/>
      <c r="EY633" s="102"/>
      <c r="EZ633" s="102"/>
      <c r="FA633" s="102"/>
      <c r="FB633" s="102"/>
      <c r="FC633" s="102"/>
      <c r="FD633" s="102"/>
      <c r="FE633" s="102"/>
      <c r="FF633" s="102"/>
      <c r="FG633" s="102"/>
      <c r="FH633" s="102"/>
      <c r="FI633" s="102"/>
      <c r="FJ633" s="102"/>
      <c r="FK633" s="102"/>
      <c r="FL633" s="102"/>
      <c r="FM633" s="102"/>
      <c r="FN633" s="102"/>
      <c r="FO633" s="102"/>
      <c r="FP633" s="102"/>
      <c r="FQ633" s="102"/>
      <c r="FR633" s="102"/>
      <c r="FS633" s="102"/>
      <c r="FT633" s="102"/>
      <c r="FU633" s="102"/>
      <c r="FV633" s="102"/>
      <c r="FW633" s="102"/>
      <c r="FX633" s="102"/>
      <c r="FY633" s="102"/>
      <c r="FZ633" s="102"/>
      <c r="GA633" s="102"/>
      <c r="GB633" s="102"/>
      <c r="GC633" s="102"/>
      <c r="GD633" s="102"/>
      <c r="GE633" s="102"/>
      <c r="GF633" s="102"/>
      <c r="GG633" s="102"/>
      <c r="GH633" s="102"/>
      <c r="GI633" s="102"/>
      <c r="GJ633" s="102"/>
      <c r="GK633" s="102"/>
      <c r="GL633" s="102"/>
      <c r="GM633" s="102"/>
      <c r="GN633" s="102"/>
      <c r="GO633" s="102"/>
      <c r="GP633" s="102"/>
      <c r="GQ633" s="102"/>
      <c r="GR633" s="102"/>
      <c r="GS633" s="102"/>
      <c r="GT633" s="102"/>
      <c r="GU633" s="102"/>
      <c r="GV633" s="102"/>
      <c r="GW633" s="102"/>
      <c r="GX633" s="102"/>
      <c r="GY633" s="102"/>
      <c r="GZ633" s="102"/>
    </row>
    <row r="634" spans="1:208" ht="12.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c r="AG634" s="102"/>
      <c r="AH634" s="102"/>
      <c r="AI634" s="102"/>
      <c r="AJ634" s="102"/>
      <c r="AK634" s="102"/>
      <c r="AL634" s="102"/>
      <c r="AM634" s="102"/>
      <c r="AN634" s="102"/>
      <c r="AO634" s="102"/>
      <c r="AP634" s="102"/>
      <c r="AQ634" s="102"/>
      <c r="AR634" s="102"/>
      <c r="AS634" s="102"/>
      <c r="AT634" s="102"/>
      <c r="AU634" s="102"/>
      <c r="AV634" s="102"/>
      <c r="AW634" s="102"/>
      <c r="AX634" s="102"/>
      <c r="AY634" s="102"/>
      <c r="AZ634" s="102"/>
      <c r="BA634" s="102"/>
      <c r="BB634" s="102"/>
      <c r="BC634" s="102"/>
      <c r="BD634" s="102"/>
      <c r="BE634" s="102"/>
      <c r="BF634" s="102"/>
      <c r="BG634" s="102"/>
      <c r="BH634" s="102"/>
      <c r="BI634" s="102"/>
      <c r="BJ634" s="102"/>
      <c r="BK634" s="102"/>
      <c r="BL634" s="102"/>
      <c r="BM634" s="102"/>
      <c r="BN634" s="102"/>
      <c r="BO634" s="102"/>
      <c r="BP634" s="102"/>
      <c r="BQ634" s="102"/>
      <c r="BR634" s="102"/>
      <c r="BS634" s="102"/>
      <c r="BT634" s="102"/>
      <c r="BU634" s="102"/>
      <c r="BV634" s="102"/>
      <c r="BW634" s="102"/>
      <c r="BX634" s="102"/>
      <c r="BY634" s="102"/>
      <c r="BZ634" s="102"/>
      <c r="CA634" s="102"/>
      <c r="CB634" s="102"/>
      <c r="CC634" s="102"/>
      <c r="CD634" s="102"/>
      <c r="CE634" s="102"/>
      <c r="CF634" s="102"/>
      <c r="CG634" s="102"/>
      <c r="CH634" s="102"/>
      <c r="CI634" s="102"/>
      <c r="CJ634" s="102"/>
      <c r="CK634" s="102"/>
      <c r="CL634" s="102"/>
      <c r="CM634" s="102"/>
      <c r="CN634" s="102"/>
      <c r="CO634" s="102"/>
      <c r="CP634" s="102"/>
      <c r="CQ634" s="102"/>
      <c r="CR634" s="102"/>
      <c r="CS634" s="102"/>
      <c r="CT634" s="102"/>
      <c r="CU634" s="102"/>
      <c r="CV634" s="102"/>
      <c r="CW634" s="102"/>
      <c r="CX634" s="102"/>
      <c r="CY634" s="102"/>
      <c r="CZ634" s="102"/>
      <c r="DA634" s="102"/>
      <c r="DB634" s="102"/>
      <c r="DC634" s="102"/>
      <c r="DD634" s="102"/>
      <c r="DE634" s="102"/>
      <c r="DF634" s="102"/>
      <c r="DG634" s="102"/>
      <c r="DH634" s="102"/>
      <c r="DI634" s="102"/>
      <c r="DJ634" s="102"/>
      <c r="DK634" s="102"/>
      <c r="DL634" s="102"/>
      <c r="DM634" s="102"/>
      <c r="DN634" s="102"/>
      <c r="DO634" s="102"/>
      <c r="DP634" s="102"/>
      <c r="DQ634" s="102"/>
      <c r="DR634" s="102"/>
      <c r="DS634" s="102"/>
      <c r="DT634" s="102"/>
      <c r="DU634" s="102"/>
      <c r="DV634" s="102"/>
      <c r="DW634" s="102"/>
      <c r="DX634" s="102"/>
      <c r="DY634" s="102"/>
      <c r="DZ634" s="102"/>
      <c r="EA634" s="102"/>
      <c r="EB634" s="102"/>
      <c r="EC634" s="102"/>
      <c r="ED634" s="102"/>
      <c r="EE634" s="102"/>
      <c r="EF634" s="102"/>
      <c r="EG634" s="102"/>
      <c r="EH634" s="102"/>
      <c r="EI634" s="102"/>
      <c r="EJ634" s="102"/>
      <c r="EK634" s="102"/>
      <c r="EL634" s="102"/>
      <c r="EM634" s="102"/>
      <c r="EN634" s="102"/>
      <c r="EO634" s="102"/>
      <c r="EP634" s="102"/>
      <c r="EQ634" s="102"/>
      <c r="ER634" s="102"/>
      <c r="ES634" s="102"/>
      <c r="ET634" s="102"/>
      <c r="EU634" s="102"/>
      <c r="EV634" s="102"/>
      <c r="EW634" s="102"/>
      <c r="EX634" s="102"/>
      <c r="EY634" s="102"/>
      <c r="EZ634" s="102"/>
      <c r="FA634" s="102"/>
      <c r="FB634" s="102"/>
      <c r="FC634" s="102"/>
      <c r="FD634" s="102"/>
      <c r="FE634" s="102"/>
      <c r="FF634" s="102"/>
      <c r="FG634" s="102"/>
      <c r="FH634" s="102"/>
      <c r="FI634" s="102"/>
      <c r="FJ634" s="102"/>
      <c r="FK634" s="102"/>
      <c r="FL634" s="102"/>
      <c r="FM634" s="102"/>
      <c r="FN634" s="102"/>
      <c r="FO634" s="102"/>
      <c r="FP634" s="102"/>
      <c r="FQ634" s="102"/>
      <c r="FR634" s="102"/>
      <c r="FS634" s="102"/>
      <c r="FT634" s="102"/>
      <c r="FU634" s="102"/>
      <c r="FV634" s="102"/>
      <c r="FW634" s="102"/>
      <c r="FX634" s="102"/>
      <c r="FY634" s="102"/>
      <c r="FZ634" s="102"/>
      <c r="GA634" s="102"/>
      <c r="GB634" s="102"/>
      <c r="GC634" s="102"/>
      <c r="GD634" s="102"/>
      <c r="GE634" s="102"/>
      <c r="GF634" s="102"/>
      <c r="GG634" s="102"/>
      <c r="GH634" s="102"/>
      <c r="GI634" s="102"/>
      <c r="GJ634" s="102"/>
      <c r="GK634" s="102"/>
      <c r="GL634" s="102"/>
      <c r="GM634" s="102"/>
      <c r="GN634" s="102"/>
      <c r="GO634" s="102"/>
      <c r="GP634" s="102"/>
      <c r="GQ634" s="102"/>
      <c r="GR634" s="102"/>
      <c r="GS634" s="102"/>
      <c r="GT634" s="102"/>
      <c r="GU634" s="102"/>
      <c r="GV634" s="102"/>
      <c r="GW634" s="102"/>
      <c r="GX634" s="102"/>
      <c r="GY634" s="102"/>
      <c r="GZ634" s="102"/>
    </row>
    <row r="635" spans="1:208" ht="12.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c r="AG635" s="102"/>
      <c r="AH635" s="102"/>
      <c r="AI635" s="102"/>
      <c r="AJ635" s="102"/>
      <c r="AK635" s="102"/>
      <c r="AL635" s="102"/>
      <c r="AM635" s="102"/>
      <c r="AN635" s="102"/>
      <c r="AO635" s="102"/>
      <c r="AP635" s="102"/>
      <c r="AQ635" s="102"/>
      <c r="AR635" s="102"/>
      <c r="AS635" s="102"/>
      <c r="AT635" s="102"/>
      <c r="AU635" s="102"/>
      <c r="AV635" s="102"/>
      <c r="AW635" s="102"/>
      <c r="AX635" s="102"/>
      <c r="AY635" s="102"/>
      <c r="AZ635" s="102"/>
      <c r="BA635" s="102"/>
      <c r="BB635" s="102"/>
      <c r="BC635" s="102"/>
      <c r="BD635" s="102"/>
      <c r="BE635" s="102"/>
      <c r="BF635" s="102"/>
      <c r="BG635" s="102"/>
      <c r="BH635" s="102"/>
      <c r="BI635" s="102"/>
      <c r="BJ635" s="102"/>
      <c r="BK635" s="102"/>
      <c r="BL635" s="102"/>
      <c r="BM635" s="102"/>
      <c r="BN635" s="102"/>
      <c r="BO635" s="102"/>
      <c r="BP635" s="102"/>
      <c r="BQ635" s="102"/>
      <c r="BR635" s="102"/>
      <c r="BS635" s="102"/>
      <c r="BT635" s="102"/>
      <c r="BU635" s="102"/>
      <c r="BV635" s="102"/>
      <c r="BW635" s="102"/>
      <c r="BX635" s="102"/>
      <c r="BY635" s="102"/>
      <c r="BZ635" s="102"/>
      <c r="CA635" s="102"/>
      <c r="CB635" s="102"/>
      <c r="CC635" s="102"/>
      <c r="CD635" s="102"/>
      <c r="CE635" s="102"/>
      <c r="CF635" s="102"/>
      <c r="CG635" s="102"/>
      <c r="CH635" s="102"/>
      <c r="CI635" s="102"/>
      <c r="CJ635" s="102"/>
      <c r="CK635" s="102"/>
      <c r="CL635" s="102"/>
      <c r="CM635" s="102"/>
      <c r="CN635" s="102"/>
      <c r="CO635" s="102"/>
      <c r="CP635" s="102"/>
      <c r="CQ635" s="102"/>
      <c r="CR635" s="102"/>
      <c r="CS635" s="102"/>
      <c r="CT635" s="102"/>
      <c r="CU635" s="102"/>
      <c r="CV635" s="102"/>
      <c r="CW635" s="102"/>
      <c r="CX635" s="102"/>
      <c r="CY635" s="102"/>
      <c r="CZ635" s="102"/>
      <c r="DA635" s="102"/>
      <c r="DB635" s="102"/>
      <c r="DC635" s="102"/>
      <c r="DD635" s="102"/>
      <c r="DE635" s="102"/>
      <c r="DF635" s="102"/>
      <c r="DG635" s="102"/>
      <c r="DH635" s="102"/>
      <c r="DI635" s="102"/>
      <c r="DJ635" s="102"/>
      <c r="DK635" s="102"/>
      <c r="DL635" s="102"/>
      <c r="DM635" s="102"/>
      <c r="DN635" s="102"/>
      <c r="DO635" s="102"/>
      <c r="DP635" s="102"/>
      <c r="DQ635" s="102"/>
      <c r="DR635" s="102"/>
      <c r="DS635" s="102"/>
      <c r="DT635" s="102"/>
      <c r="DU635" s="102"/>
      <c r="DV635" s="102"/>
      <c r="DW635" s="102"/>
      <c r="DX635" s="102"/>
      <c r="DY635" s="102"/>
      <c r="DZ635" s="102"/>
      <c r="EA635" s="102"/>
      <c r="EB635" s="102"/>
      <c r="EC635" s="102"/>
      <c r="ED635" s="102"/>
      <c r="EE635" s="102"/>
      <c r="EF635" s="102"/>
      <c r="EG635" s="102"/>
      <c r="EH635" s="102"/>
      <c r="EI635" s="102"/>
      <c r="EJ635" s="102"/>
      <c r="EK635" s="102"/>
      <c r="EL635" s="102"/>
      <c r="EM635" s="102"/>
      <c r="EN635" s="102"/>
      <c r="EO635" s="102"/>
      <c r="EP635" s="102"/>
      <c r="EQ635" s="102"/>
      <c r="ER635" s="102"/>
      <c r="ES635" s="102"/>
      <c r="ET635" s="102"/>
      <c r="EU635" s="102"/>
      <c r="EV635" s="102"/>
      <c r="EW635" s="102"/>
      <c r="EX635" s="102"/>
      <c r="EY635" s="102"/>
      <c r="EZ635" s="102"/>
      <c r="FA635" s="102"/>
      <c r="FB635" s="102"/>
      <c r="FC635" s="102"/>
      <c r="FD635" s="102"/>
      <c r="FE635" s="102"/>
      <c r="FF635" s="102"/>
      <c r="FG635" s="102"/>
      <c r="FH635" s="102"/>
      <c r="FI635" s="102"/>
      <c r="FJ635" s="102"/>
      <c r="FK635" s="102"/>
      <c r="FL635" s="102"/>
      <c r="FM635" s="102"/>
      <c r="FN635" s="102"/>
      <c r="FO635" s="102"/>
      <c r="FP635" s="102"/>
      <c r="FQ635" s="102"/>
      <c r="FR635" s="102"/>
      <c r="FS635" s="102"/>
      <c r="FT635" s="102"/>
      <c r="FU635" s="102"/>
      <c r="FV635" s="102"/>
      <c r="FW635" s="102"/>
      <c r="FX635" s="102"/>
      <c r="FY635" s="102"/>
      <c r="FZ635" s="102"/>
      <c r="GA635" s="102"/>
      <c r="GB635" s="102"/>
      <c r="GC635" s="102"/>
      <c r="GD635" s="102"/>
      <c r="GE635" s="102"/>
      <c r="GF635" s="102"/>
      <c r="GG635" s="102"/>
      <c r="GH635" s="102"/>
      <c r="GI635" s="102"/>
      <c r="GJ635" s="102"/>
      <c r="GK635" s="102"/>
      <c r="GL635" s="102"/>
      <c r="GM635" s="102"/>
      <c r="GN635" s="102"/>
      <c r="GO635" s="102"/>
      <c r="GP635" s="102"/>
      <c r="GQ635" s="102"/>
      <c r="GR635" s="102"/>
      <c r="GS635" s="102"/>
      <c r="GT635" s="102"/>
      <c r="GU635" s="102"/>
      <c r="GV635" s="102"/>
      <c r="GW635" s="102"/>
      <c r="GX635" s="102"/>
      <c r="GY635" s="102"/>
      <c r="GZ635" s="102"/>
    </row>
    <row r="636" spans="1:208" ht="12.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c r="AG636" s="102"/>
      <c r="AH636" s="102"/>
      <c r="AI636" s="102"/>
      <c r="AJ636" s="102"/>
      <c r="AK636" s="102"/>
      <c r="AL636" s="102"/>
      <c r="AM636" s="102"/>
      <c r="AN636" s="102"/>
      <c r="AO636" s="102"/>
      <c r="AP636" s="102"/>
      <c r="AQ636" s="102"/>
      <c r="AR636" s="102"/>
      <c r="AS636" s="102"/>
      <c r="AT636" s="102"/>
      <c r="AU636" s="102"/>
      <c r="AV636" s="102"/>
      <c r="AW636" s="102"/>
      <c r="AX636" s="102"/>
      <c r="AY636" s="102"/>
      <c r="AZ636" s="102"/>
      <c r="BA636" s="102"/>
      <c r="BB636" s="102"/>
      <c r="BC636" s="102"/>
      <c r="BD636" s="102"/>
      <c r="BE636" s="102"/>
      <c r="BF636" s="102"/>
      <c r="BG636" s="102"/>
      <c r="BH636" s="102"/>
      <c r="BI636" s="102"/>
      <c r="BJ636" s="102"/>
      <c r="BK636" s="102"/>
      <c r="BL636" s="102"/>
      <c r="BM636" s="102"/>
      <c r="BN636" s="102"/>
      <c r="BO636" s="102"/>
      <c r="BP636" s="102"/>
      <c r="BQ636" s="102"/>
      <c r="BR636" s="102"/>
      <c r="BS636" s="102"/>
      <c r="BT636" s="102"/>
      <c r="BU636" s="102"/>
      <c r="BV636" s="102"/>
      <c r="BW636" s="102"/>
      <c r="BX636" s="102"/>
      <c r="BY636" s="102"/>
      <c r="BZ636" s="102"/>
      <c r="CA636" s="102"/>
      <c r="CB636" s="102"/>
      <c r="CC636" s="102"/>
      <c r="CD636" s="102"/>
      <c r="CE636" s="102"/>
      <c r="CF636" s="102"/>
      <c r="CG636" s="102"/>
      <c r="CH636" s="102"/>
      <c r="CI636" s="102"/>
      <c r="CJ636" s="102"/>
      <c r="CK636" s="102"/>
      <c r="CL636" s="102"/>
      <c r="CM636" s="102"/>
      <c r="CN636" s="102"/>
      <c r="CO636" s="102"/>
      <c r="CP636" s="102"/>
      <c r="CQ636" s="102"/>
      <c r="CR636" s="102"/>
      <c r="CS636" s="102"/>
      <c r="CT636" s="102"/>
      <c r="CU636" s="102"/>
      <c r="CV636" s="102"/>
      <c r="CW636" s="102"/>
      <c r="CX636" s="102"/>
      <c r="CY636" s="102"/>
      <c r="CZ636" s="102"/>
      <c r="DA636" s="102"/>
      <c r="DB636" s="102"/>
      <c r="DC636" s="102"/>
      <c r="DD636" s="102"/>
      <c r="DE636" s="102"/>
      <c r="DF636" s="102"/>
      <c r="DG636" s="102"/>
      <c r="DH636" s="102"/>
      <c r="DI636" s="102"/>
      <c r="DJ636" s="102"/>
      <c r="DK636" s="102"/>
      <c r="DL636" s="102"/>
      <c r="DM636" s="102"/>
      <c r="DN636" s="102"/>
      <c r="DO636" s="102"/>
      <c r="DP636" s="102"/>
      <c r="DQ636" s="102"/>
      <c r="DR636" s="102"/>
      <c r="DS636" s="102"/>
      <c r="DT636" s="102"/>
      <c r="DU636" s="102"/>
      <c r="DV636" s="102"/>
      <c r="DW636" s="102"/>
      <c r="DX636" s="102"/>
      <c r="DY636" s="102"/>
      <c r="DZ636" s="102"/>
      <c r="EA636" s="102"/>
      <c r="EB636" s="102"/>
      <c r="EC636" s="102"/>
      <c r="ED636" s="102"/>
      <c r="EE636" s="102"/>
      <c r="EF636" s="102"/>
      <c r="EG636" s="102"/>
      <c r="EH636" s="102"/>
      <c r="EI636" s="102"/>
      <c r="EJ636" s="102"/>
      <c r="EK636" s="102"/>
      <c r="EL636" s="102"/>
      <c r="EM636" s="102"/>
      <c r="EN636" s="102"/>
      <c r="EO636" s="102"/>
      <c r="EP636" s="102"/>
      <c r="EQ636" s="102"/>
      <c r="ER636" s="102"/>
      <c r="ES636" s="102"/>
      <c r="ET636" s="102"/>
      <c r="EU636" s="102"/>
      <c r="EV636" s="102"/>
      <c r="EW636" s="102"/>
      <c r="EX636" s="102"/>
      <c r="EY636" s="102"/>
      <c r="EZ636" s="102"/>
      <c r="FA636" s="102"/>
      <c r="FB636" s="102"/>
      <c r="FC636" s="102"/>
      <c r="FD636" s="102"/>
      <c r="FE636" s="102"/>
      <c r="FF636" s="102"/>
      <c r="FG636" s="102"/>
      <c r="FH636" s="102"/>
      <c r="FI636" s="102"/>
      <c r="FJ636" s="102"/>
      <c r="FK636" s="102"/>
      <c r="FL636" s="102"/>
      <c r="FM636" s="102"/>
      <c r="FN636" s="102"/>
      <c r="FO636" s="102"/>
      <c r="FP636" s="102"/>
      <c r="FQ636" s="102"/>
      <c r="FR636" s="102"/>
      <c r="FS636" s="102"/>
      <c r="FT636" s="102"/>
      <c r="FU636" s="102"/>
      <c r="FV636" s="102"/>
      <c r="FW636" s="102"/>
      <c r="FX636" s="102"/>
      <c r="FY636" s="102"/>
      <c r="FZ636" s="102"/>
      <c r="GA636" s="102"/>
      <c r="GB636" s="102"/>
      <c r="GC636" s="102"/>
      <c r="GD636" s="102"/>
      <c r="GE636" s="102"/>
      <c r="GF636" s="102"/>
      <c r="GG636" s="102"/>
      <c r="GH636" s="102"/>
      <c r="GI636" s="102"/>
      <c r="GJ636" s="102"/>
      <c r="GK636" s="102"/>
      <c r="GL636" s="102"/>
      <c r="GM636" s="102"/>
      <c r="GN636" s="102"/>
      <c r="GO636" s="102"/>
      <c r="GP636" s="102"/>
      <c r="GQ636" s="102"/>
      <c r="GR636" s="102"/>
      <c r="GS636" s="102"/>
      <c r="GT636" s="102"/>
      <c r="GU636" s="102"/>
      <c r="GV636" s="102"/>
      <c r="GW636" s="102"/>
      <c r="GX636" s="102"/>
      <c r="GY636" s="102"/>
      <c r="GZ636" s="102"/>
    </row>
    <row r="637" spans="1:208" ht="12.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c r="AG637" s="102"/>
      <c r="AH637" s="102"/>
      <c r="AI637" s="102"/>
      <c r="AJ637" s="102"/>
      <c r="AK637" s="102"/>
      <c r="AL637" s="102"/>
      <c r="AM637" s="102"/>
      <c r="AN637" s="102"/>
      <c r="AO637" s="102"/>
      <c r="AP637" s="102"/>
      <c r="AQ637" s="102"/>
      <c r="AR637" s="102"/>
      <c r="AS637" s="102"/>
      <c r="AT637" s="102"/>
      <c r="AU637" s="102"/>
      <c r="AV637" s="102"/>
      <c r="AW637" s="102"/>
      <c r="AX637" s="102"/>
      <c r="AY637" s="102"/>
      <c r="AZ637" s="102"/>
      <c r="BA637" s="102"/>
      <c r="BB637" s="102"/>
      <c r="BC637" s="102"/>
      <c r="BD637" s="102"/>
      <c r="BE637" s="102"/>
      <c r="BF637" s="102"/>
      <c r="BG637" s="102"/>
      <c r="BH637" s="102"/>
      <c r="BI637" s="102"/>
      <c r="BJ637" s="102"/>
      <c r="BK637" s="102"/>
      <c r="BL637" s="102"/>
      <c r="BM637" s="102"/>
      <c r="BN637" s="102"/>
      <c r="BO637" s="102"/>
      <c r="BP637" s="102"/>
      <c r="BQ637" s="102"/>
      <c r="BR637" s="102"/>
      <c r="BS637" s="102"/>
      <c r="BT637" s="102"/>
      <c r="BU637" s="102"/>
      <c r="BV637" s="102"/>
      <c r="BW637" s="102"/>
      <c r="BX637" s="102"/>
      <c r="BY637" s="102"/>
      <c r="BZ637" s="102"/>
      <c r="CA637" s="102"/>
      <c r="CB637" s="102"/>
      <c r="CC637" s="102"/>
      <c r="CD637" s="102"/>
      <c r="CE637" s="102"/>
      <c r="CF637" s="102"/>
      <c r="CG637" s="102"/>
      <c r="CH637" s="102"/>
      <c r="CI637" s="102"/>
      <c r="CJ637" s="102"/>
      <c r="CK637" s="102"/>
      <c r="CL637" s="102"/>
      <c r="CM637" s="102"/>
      <c r="CN637" s="102"/>
      <c r="CO637" s="102"/>
      <c r="CP637" s="102"/>
      <c r="CQ637" s="102"/>
      <c r="CR637" s="102"/>
      <c r="CS637" s="102"/>
      <c r="CT637" s="102"/>
      <c r="CU637" s="102"/>
      <c r="CV637" s="102"/>
      <c r="CW637" s="102"/>
      <c r="CX637" s="102"/>
      <c r="CY637" s="102"/>
      <c r="CZ637" s="102"/>
      <c r="DA637" s="102"/>
      <c r="DB637" s="102"/>
      <c r="DC637" s="102"/>
      <c r="DD637" s="102"/>
      <c r="DE637" s="102"/>
      <c r="DF637" s="102"/>
      <c r="DG637" s="102"/>
      <c r="DH637" s="102"/>
      <c r="DI637" s="102"/>
      <c r="DJ637" s="102"/>
      <c r="DK637" s="102"/>
      <c r="DL637" s="102"/>
      <c r="DM637" s="102"/>
      <c r="DN637" s="102"/>
      <c r="DO637" s="102"/>
      <c r="DP637" s="102"/>
      <c r="DQ637" s="102"/>
      <c r="DR637" s="102"/>
      <c r="DS637" s="102"/>
      <c r="DT637" s="102"/>
      <c r="DU637" s="102"/>
      <c r="DV637" s="102"/>
      <c r="DW637" s="102"/>
      <c r="DX637" s="102"/>
      <c r="DY637" s="102"/>
      <c r="DZ637" s="102"/>
      <c r="EA637" s="102"/>
      <c r="EB637" s="102"/>
      <c r="EC637" s="102"/>
      <c r="ED637" s="102"/>
      <c r="EE637" s="102"/>
      <c r="EF637" s="102"/>
      <c r="EG637" s="102"/>
      <c r="EH637" s="102"/>
      <c r="EI637" s="102"/>
      <c r="EJ637" s="102"/>
      <c r="EK637" s="102"/>
      <c r="EL637" s="102"/>
      <c r="EM637" s="102"/>
      <c r="EN637" s="102"/>
      <c r="EO637" s="102"/>
      <c r="EP637" s="102"/>
      <c r="EQ637" s="102"/>
      <c r="ER637" s="102"/>
      <c r="ES637" s="102"/>
      <c r="ET637" s="102"/>
      <c r="EU637" s="102"/>
      <c r="EV637" s="102"/>
      <c r="EW637" s="102"/>
      <c r="EX637" s="102"/>
      <c r="EY637" s="102"/>
      <c r="EZ637" s="102"/>
      <c r="FA637" s="102"/>
      <c r="FB637" s="102"/>
      <c r="FC637" s="102"/>
      <c r="FD637" s="102"/>
      <c r="FE637" s="102"/>
      <c r="FF637" s="102"/>
      <c r="FG637" s="102"/>
      <c r="FH637" s="102"/>
      <c r="FI637" s="102"/>
      <c r="FJ637" s="102"/>
      <c r="FK637" s="102"/>
      <c r="FL637" s="102"/>
      <c r="FM637" s="102"/>
      <c r="FN637" s="102"/>
      <c r="FO637" s="102"/>
      <c r="FP637" s="102"/>
      <c r="FQ637" s="102"/>
      <c r="FR637" s="102"/>
      <c r="FS637" s="102"/>
      <c r="FT637" s="102"/>
      <c r="FU637" s="102"/>
      <c r="FV637" s="102"/>
      <c r="FW637" s="102"/>
      <c r="FX637" s="102"/>
      <c r="FY637" s="102"/>
      <c r="FZ637" s="102"/>
      <c r="GA637" s="102"/>
      <c r="GB637" s="102"/>
      <c r="GC637" s="102"/>
      <c r="GD637" s="102"/>
      <c r="GE637" s="102"/>
      <c r="GF637" s="102"/>
      <c r="GG637" s="102"/>
      <c r="GH637" s="102"/>
      <c r="GI637" s="102"/>
      <c r="GJ637" s="102"/>
      <c r="GK637" s="102"/>
      <c r="GL637" s="102"/>
      <c r="GM637" s="102"/>
      <c r="GN637" s="102"/>
      <c r="GO637" s="102"/>
      <c r="GP637" s="102"/>
      <c r="GQ637" s="102"/>
      <c r="GR637" s="102"/>
      <c r="GS637" s="102"/>
      <c r="GT637" s="102"/>
      <c r="GU637" s="102"/>
      <c r="GV637" s="102"/>
      <c r="GW637" s="102"/>
      <c r="GX637" s="102"/>
      <c r="GY637" s="102"/>
      <c r="GZ637" s="102"/>
    </row>
    <row r="638" spans="1:208" ht="12.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c r="AG638" s="102"/>
      <c r="AH638" s="102"/>
      <c r="AI638" s="102"/>
      <c r="AJ638" s="102"/>
      <c r="AK638" s="102"/>
      <c r="AL638" s="102"/>
      <c r="AM638" s="102"/>
      <c r="AN638" s="102"/>
      <c r="AO638" s="102"/>
      <c r="AP638" s="102"/>
      <c r="AQ638" s="102"/>
      <c r="AR638" s="102"/>
      <c r="AS638" s="102"/>
      <c r="AT638" s="102"/>
      <c r="AU638" s="102"/>
      <c r="AV638" s="102"/>
      <c r="AW638" s="102"/>
      <c r="AX638" s="102"/>
      <c r="AY638" s="102"/>
      <c r="AZ638" s="102"/>
      <c r="BA638" s="102"/>
      <c r="BB638" s="102"/>
      <c r="BC638" s="102"/>
      <c r="BD638" s="102"/>
      <c r="BE638" s="102"/>
      <c r="BF638" s="102"/>
      <c r="BG638" s="102"/>
      <c r="BH638" s="102"/>
      <c r="BI638" s="102"/>
      <c r="BJ638" s="102"/>
      <c r="BK638" s="102"/>
      <c r="BL638" s="102"/>
      <c r="BM638" s="102"/>
      <c r="BN638" s="102"/>
      <c r="BO638" s="102"/>
      <c r="BP638" s="102"/>
      <c r="BQ638" s="102"/>
      <c r="BR638" s="102"/>
      <c r="BS638" s="102"/>
      <c r="BT638" s="102"/>
      <c r="BU638" s="102"/>
      <c r="BV638" s="102"/>
      <c r="BW638" s="102"/>
      <c r="BX638" s="102"/>
      <c r="BY638" s="102"/>
      <c r="BZ638" s="102"/>
      <c r="CA638" s="102"/>
      <c r="CB638" s="102"/>
      <c r="CC638" s="102"/>
      <c r="CD638" s="102"/>
      <c r="CE638" s="102"/>
      <c r="CF638" s="102"/>
      <c r="CG638" s="102"/>
      <c r="CH638" s="102"/>
      <c r="CI638" s="102"/>
      <c r="CJ638" s="102"/>
      <c r="CK638" s="102"/>
      <c r="CL638" s="102"/>
      <c r="CM638" s="102"/>
      <c r="CN638" s="102"/>
      <c r="CO638" s="102"/>
      <c r="CP638" s="102"/>
      <c r="CQ638" s="102"/>
      <c r="CR638" s="102"/>
      <c r="CS638" s="102"/>
      <c r="CT638" s="102"/>
      <c r="CU638" s="102"/>
      <c r="CV638" s="102"/>
      <c r="CW638" s="102"/>
      <c r="CX638" s="102"/>
      <c r="CY638" s="102"/>
      <c r="CZ638" s="102"/>
      <c r="DA638" s="102"/>
      <c r="DB638" s="102"/>
      <c r="DC638" s="102"/>
      <c r="DD638" s="102"/>
      <c r="DE638" s="102"/>
      <c r="DF638" s="102"/>
      <c r="DG638" s="102"/>
      <c r="DH638" s="102"/>
      <c r="DI638" s="102"/>
      <c r="DJ638" s="102"/>
      <c r="DK638" s="102"/>
      <c r="DL638" s="102"/>
      <c r="DM638" s="102"/>
      <c r="DN638" s="102"/>
      <c r="DO638" s="102"/>
      <c r="DP638" s="102"/>
      <c r="DQ638" s="102"/>
      <c r="DR638" s="102"/>
      <c r="DS638" s="102"/>
      <c r="DT638" s="102"/>
      <c r="DU638" s="102"/>
      <c r="DV638" s="102"/>
      <c r="DW638" s="102"/>
      <c r="DX638" s="102"/>
      <c r="DY638" s="102"/>
      <c r="DZ638" s="102"/>
      <c r="EA638" s="102"/>
      <c r="EB638" s="102"/>
      <c r="EC638" s="102"/>
      <c r="ED638" s="102"/>
      <c r="EE638" s="102"/>
      <c r="EF638" s="102"/>
      <c r="EG638" s="102"/>
      <c r="EH638" s="102"/>
      <c r="EI638" s="102"/>
      <c r="EJ638" s="102"/>
      <c r="EK638" s="102"/>
      <c r="EL638" s="102"/>
      <c r="EM638" s="102"/>
      <c r="EN638" s="102"/>
      <c r="EO638" s="102"/>
      <c r="EP638" s="102"/>
      <c r="EQ638" s="102"/>
      <c r="ER638" s="102"/>
      <c r="ES638" s="102"/>
      <c r="ET638" s="102"/>
      <c r="EU638" s="102"/>
      <c r="EV638" s="102"/>
      <c r="EW638" s="102"/>
      <c r="EX638" s="102"/>
      <c r="EY638" s="102"/>
      <c r="EZ638" s="102"/>
      <c r="FA638" s="102"/>
      <c r="FB638" s="102"/>
      <c r="FC638" s="102"/>
      <c r="FD638" s="102"/>
      <c r="FE638" s="102"/>
      <c r="FF638" s="102"/>
      <c r="FG638" s="102"/>
      <c r="FH638" s="102"/>
      <c r="FI638" s="102"/>
      <c r="FJ638" s="102"/>
      <c r="FK638" s="102"/>
      <c r="FL638" s="102"/>
      <c r="FM638" s="102"/>
      <c r="FN638" s="102"/>
      <c r="FO638" s="102"/>
      <c r="FP638" s="102"/>
      <c r="FQ638" s="102"/>
      <c r="FR638" s="102"/>
      <c r="FS638" s="102"/>
      <c r="FT638" s="102"/>
      <c r="FU638" s="102"/>
      <c r="FV638" s="102"/>
      <c r="FW638" s="102"/>
      <c r="FX638" s="102"/>
      <c r="FY638" s="102"/>
      <c r="FZ638" s="102"/>
      <c r="GA638" s="102"/>
      <c r="GB638" s="102"/>
      <c r="GC638" s="102"/>
      <c r="GD638" s="102"/>
      <c r="GE638" s="102"/>
      <c r="GF638" s="102"/>
      <c r="GG638" s="102"/>
      <c r="GH638" s="102"/>
      <c r="GI638" s="102"/>
      <c r="GJ638" s="102"/>
      <c r="GK638" s="102"/>
      <c r="GL638" s="102"/>
      <c r="GM638" s="102"/>
      <c r="GN638" s="102"/>
      <c r="GO638" s="102"/>
      <c r="GP638" s="102"/>
      <c r="GQ638" s="102"/>
      <c r="GR638" s="102"/>
      <c r="GS638" s="102"/>
      <c r="GT638" s="102"/>
      <c r="GU638" s="102"/>
      <c r="GV638" s="102"/>
      <c r="GW638" s="102"/>
      <c r="GX638" s="102"/>
      <c r="GY638" s="102"/>
      <c r="GZ638" s="102"/>
    </row>
    <row r="639" spans="1:208" ht="12.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c r="AG639" s="102"/>
      <c r="AH639" s="102"/>
      <c r="AI639" s="102"/>
      <c r="AJ639" s="102"/>
      <c r="AK639" s="102"/>
      <c r="AL639" s="102"/>
      <c r="AM639" s="102"/>
      <c r="AN639" s="102"/>
      <c r="AO639" s="102"/>
      <c r="AP639" s="102"/>
      <c r="AQ639" s="102"/>
      <c r="AR639" s="102"/>
      <c r="AS639" s="102"/>
      <c r="AT639" s="102"/>
      <c r="AU639" s="102"/>
      <c r="AV639" s="102"/>
      <c r="AW639" s="102"/>
      <c r="AX639" s="102"/>
      <c r="AY639" s="102"/>
      <c r="AZ639" s="102"/>
      <c r="BA639" s="102"/>
      <c r="BB639" s="102"/>
      <c r="BC639" s="102"/>
      <c r="BD639" s="102"/>
      <c r="BE639" s="102"/>
      <c r="BF639" s="102"/>
      <c r="BG639" s="102"/>
      <c r="BH639" s="102"/>
      <c r="BI639" s="102"/>
      <c r="BJ639" s="102"/>
      <c r="BK639" s="102"/>
      <c r="BL639" s="102"/>
      <c r="BM639" s="102"/>
      <c r="BN639" s="102"/>
      <c r="BO639" s="102"/>
      <c r="BP639" s="102"/>
      <c r="BQ639" s="102"/>
      <c r="BR639" s="102"/>
      <c r="BS639" s="102"/>
      <c r="BT639" s="102"/>
      <c r="BU639" s="102"/>
      <c r="BV639" s="102"/>
      <c r="BW639" s="102"/>
      <c r="BX639" s="102"/>
      <c r="BY639" s="102"/>
      <c r="BZ639" s="102"/>
      <c r="CA639" s="102"/>
      <c r="CB639" s="102"/>
      <c r="CC639" s="102"/>
      <c r="CD639" s="102"/>
      <c r="CE639" s="102"/>
      <c r="CF639" s="102"/>
      <c r="CG639" s="102"/>
      <c r="CH639" s="102"/>
      <c r="CI639" s="102"/>
      <c r="CJ639" s="102"/>
      <c r="CK639" s="102"/>
      <c r="CL639" s="102"/>
      <c r="CM639" s="102"/>
      <c r="CN639" s="102"/>
      <c r="CO639" s="102"/>
      <c r="CP639" s="102"/>
      <c r="CQ639" s="102"/>
      <c r="CR639" s="102"/>
      <c r="CS639" s="102"/>
      <c r="CT639" s="102"/>
      <c r="CU639" s="102"/>
      <c r="CV639" s="102"/>
      <c r="CW639" s="102"/>
      <c r="CX639" s="102"/>
      <c r="CY639" s="102"/>
      <c r="CZ639" s="102"/>
      <c r="DA639" s="102"/>
      <c r="DB639" s="102"/>
      <c r="DC639" s="102"/>
      <c r="DD639" s="102"/>
      <c r="DE639" s="102"/>
      <c r="DF639" s="102"/>
      <c r="DG639" s="102"/>
      <c r="DH639" s="102"/>
      <c r="DI639" s="102"/>
      <c r="DJ639" s="102"/>
      <c r="DK639" s="102"/>
      <c r="DL639" s="102"/>
      <c r="DM639" s="102"/>
      <c r="DN639" s="102"/>
      <c r="DO639" s="102"/>
      <c r="DP639" s="102"/>
      <c r="DQ639" s="102"/>
      <c r="DR639" s="102"/>
      <c r="DS639" s="102"/>
      <c r="DT639" s="102"/>
      <c r="DU639" s="102"/>
      <c r="DV639" s="102"/>
      <c r="DW639" s="102"/>
      <c r="DX639" s="102"/>
      <c r="DY639" s="102"/>
      <c r="DZ639" s="102"/>
      <c r="EA639" s="102"/>
      <c r="EB639" s="102"/>
      <c r="EC639" s="102"/>
      <c r="ED639" s="102"/>
      <c r="EE639" s="102"/>
      <c r="EF639" s="102"/>
      <c r="EG639" s="102"/>
      <c r="EH639" s="102"/>
      <c r="EI639" s="102"/>
      <c r="EJ639" s="102"/>
      <c r="EK639" s="102"/>
      <c r="EL639" s="102"/>
      <c r="EM639" s="102"/>
      <c r="EN639" s="102"/>
      <c r="EO639" s="102"/>
      <c r="EP639" s="102"/>
      <c r="EQ639" s="102"/>
      <c r="ER639" s="102"/>
      <c r="ES639" s="102"/>
      <c r="ET639" s="102"/>
      <c r="EU639" s="102"/>
      <c r="EV639" s="102"/>
      <c r="EW639" s="102"/>
      <c r="EX639" s="102"/>
      <c r="EY639" s="102"/>
      <c r="EZ639" s="102"/>
      <c r="FA639" s="102"/>
      <c r="FB639" s="102"/>
      <c r="FC639" s="102"/>
      <c r="FD639" s="102"/>
      <c r="FE639" s="102"/>
      <c r="FF639" s="102"/>
      <c r="FG639" s="102"/>
      <c r="FH639" s="102"/>
      <c r="FI639" s="102"/>
      <c r="FJ639" s="102"/>
      <c r="FK639" s="102"/>
      <c r="FL639" s="102"/>
      <c r="FM639" s="102"/>
      <c r="FN639" s="102"/>
      <c r="FO639" s="102"/>
      <c r="FP639" s="102"/>
      <c r="FQ639" s="102"/>
      <c r="FR639" s="102"/>
      <c r="FS639" s="102"/>
      <c r="FT639" s="102"/>
      <c r="FU639" s="102"/>
      <c r="FV639" s="102"/>
      <c r="FW639" s="102"/>
      <c r="FX639" s="102"/>
      <c r="FY639" s="102"/>
      <c r="FZ639" s="102"/>
      <c r="GA639" s="102"/>
      <c r="GB639" s="102"/>
      <c r="GC639" s="102"/>
      <c r="GD639" s="102"/>
      <c r="GE639" s="102"/>
      <c r="GF639" s="102"/>
      <c r="GG639" s="102"/>
      <c r="GH639" s="102"/>
      <c r="GI639" s="102"/>
      <c r="GJ639" s="102"/>
      <c r="GK639" s="102"/>
      <c r="GL639" s="102"/>
      <c r="GM639" s="102"/>
      <c r="GN639" s="102"/>
      <c r="GO639" s="102"/>
      <c r="GP639" s="102"/>
      <c r="GQ639" s="102"/>
      <c r="GR639" s="102"/>
      <c r="GS639" s="102"/>
      <c r="GT639" s="102"/>
      <c r="GU639" s="102"/>
      <c r="GV639" s="102"/>
      <c r="GW639" s="102"/>
      <c r="GX639" s="102"/>
      <c r="GY639" s="102"/>
      <c r="GZ639" s="102"/>
    </row>
    <row r="640" spans="1:208" ht="12.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c r="AG640" s="102"/>
      <c r="AH640" s="102"/>
      <c r="AI640" s="102"/>
      <c r="AJ640" s="102"/>
      <c r="AK640" s="102"/>
      <c r="AL640" s="102"/>
      <c r="AM640" s="102"/>
      <c r="AN640" s="102"/>
      <c r="AO640" s="102"/>
      <c r="AP640" s="102"/>
      <c r="AQ640" s="102"/>
      <c r="AR640" s="102"/>
      <c r="AS640" s="102"/>
      <c r="AT640" s="102"/>
      <c r="AU640" s="102"/>
      <c r="AV640" s="102"/>
      <c r="AW640" s="102"/>
      <c r="AX640" s="102"/>
      <c r="AY640" s="102"/>
      <c r="AZ640" s="102"/>
      <c r="BA640" s="102"/>
      <c r="BB640" s="102"/>
      <c r="BC640" s="102"/>
      <c r="BD640" s="102"/>
      <c r="BE640" s="102"/>
      <c r="BF640" s="102"/>
      <c r="BG640" s="102"/>
      <c r="BH640" s="102"/>
      <c r="BI640" s="102"/>
      <c r="BJ640" s="102"/>
      <c r="BK640" s="102"/>
      <c r="BL640" s="102"/>
      <c r="BM640" s="102"/>
      <c r="BN640" s="102"/>
      <c r="BO640" s="102"/>
      <c r="BP640" s="102"/>
      <c r="BQ640" s="102"/>
      <c r="BR640" s="102"/>
      <c r="BS640" s="102"/>
      <c r="BT640" s="102"/>
      <c r="BU640" s="102"/>
      <c r="BV640" s="102"/>
      <c r="BW640" s="102"/>
      <c r="BX640" s="102"/>
      <c r="BY640" s="102"/>
      <c r="BZ640" s="102"/>
      <c r="CA640" s="102"/>
      <c r="CB640" s="102"/>
      <c r="CC640" s="102"/>
      <c r="CD640" s="102"/>
      <c r="CE640" s="102"/>
      <c r="CF640" s="102"/>
      <c r="CG640" s="102"/>
      <c r="CH640" s="102"/>
      <c r="CI640" s="102"/>
      <c r="CJ640" s="102"/>
      <c r="CK640" s="102"/>
      <c r="CL640" s="102"/>
      <c r="CM640" s="102"/>
      <c r="CN640" s="102"/>
      <c r="CO640" s="102"/>
      <c r="CP640" s="102"/>
      <c r="CQ640" s="102"/>
      <c r="CR640" s="102"/>
      <c r="CS640" s="102"/>
      <c r="CT640" s="102"/>
      <c r="CU640" s="102"/>
      <c r="CV640" s="102"/>
      <c r="CW640" s="102"/>
      <c r="CX640" s="102"/>
      <c r="CY640" s="102"/>
      <c r="CZ640" s="102"/>
      <c r="DA640" s="102"/>
      <c r="DB640" s="102"/>
      <c r="DC640" s="102"/>
      <c r="DD640" s="102"/>
      <c r="DE640" s="102"/>
      <c r="DF640" s="102"/>
      <c r="DG640" s="102"/>
      <c r="DH640" s="102"/>
      <c r="DI640" s="102"/>
      <c r="DJ640" s="102"/>
      <c r="DK640" s="102"/>
      <c r="DL640" s="102"/>
      <c r="DM640" s="102"/>
      <c r="DN640" s="102"/>
      <c r="DO640" s="102"/>
      <c r="DP640" s="102"/>
      <c r="DQ640" s="102"/>
      <c r="DR640" s="102"/>
      <c r="DS640" s="102"/>
      <c r="DT640" s="102"/>
      <c r="DU640" s="102"/>
      <c r="DV640" s="102"/>
      <c r="DW640" s="102"/>
      <c r="DX640" s="102"/>
      <c r="DY640" s="102"/>
      <c r="DZ640" s="102"/>
      <c r="EA640" s="102"/>
      <c r="EB640" s="102"/>
      <c r="EC640" s="102"/>
      <c r="ED640" s="102"/>
      <c r="EE640" s="102"/>
      <c r="EF640" s="102"/>
      <c r="EG640" s="102"/>
      <c r="EH640" s="102"/>
      <c r="EI640" s="102"/>
      <c r="EJ640" s="102"/>
      <c r="EK640" s="102"/>
      <c r="EL640" s="102"/>
      <c r="EM640" s="102"/>
      <c r="EN640" s="102"/>
      <c r="EO640" s="102"/>
      <c r="EP640" s="102"/>
      <c r="EQ640" s="102"/>
      <c r="ER640" s="102"/>
      <c r="ES640" s="102"/>
      <c r="ET640" s="102"/>
      <c r="EU640" s="102"/>
      <c r="EV640" s="102"/>
      <c r="EW640" s="102"/>
      <c r="EX640" s="102"/>
      <c r="EY640" s="102"/>
      <c r="EZ640" s="102"/>
      <c r="FA640" s="102"/>
      <c r="FB640" s="102"/>
      <c r="FC640" s="102"/>
      <c r="FD640" s="102"/>
      <c r="FE640" s="102"/>
      <c r="FF640" s="102"/>
      <c r="FG640" s="102"/>
      <c r="FH640" s="102"/>
      <c r="FI640" s="102"/>
      <c r="FJ640" s="102"/>
      <c r="FK640" s="102"/>
      <c r="FL640" s="102"/>
      <c r="FM640" s="102"/>
      <c r="FN640" s="102"/>
      <c r="FO640" s="102"/>
      <c r="FP640" s="102"/>
      <c r="FQ640" s="102"/>
      <c r="FR640" s="102"/>
      <c r="FS640" s="102"/>
      <c r="FT640" s="102"/>
      <c r="FU640" s="102"/>
      <c r="FV640" s="102"/>
      <c r="FW640" s="102"/>
      <c r="FX640" s="102"/>
      <c r="FY640" s="102"/>
      <c r="FZ640" s="102"/>
      <c r="GA640" s="102"/>
      <c r="GB640" s="102"/>
      <c r="GC640" s="102"/>
      <c r="GD640" s="102"/>
      <c r="GE640" s="102"/>
      <c r="GF640" s="102"/>
      <c r="GG640" s="102"/>
      <c r="GH640" s="102"/>
      <c r="GI640" s="102"/>
      <c r="GJ640" s="102"/>
      <c r="GK640" s="102"/>
      <c r="GL640" s="102"/>
      <c r="GM640" s="102"/>
      <c r="GN640" s="102"/>
      <c r="GO640" s="102"/>
      <c r="GP640" s="102"/>
      <c r="GQ640" s="102"/>
      <c r="GR640" s="102"/>
      <c r="GS640" s="102"/>
      <c r="GT640" s="102"/>
      <c r="GU640" s="102"/>
      <c r="GV640" s="102"/>
      <c r="GW640" s="102"/>
      <c r="GX640" s="102"/>
      <c r="GY640" s="102"/>
      <c r="GZ640" s="102"/>
    </row>
    <row r="641" spans="1:208" ht="12.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c r="AG641" s="102"/>
      <c r="AH641" s="102"/>
      <c r="AI641" s="102"/>
      <c r="AJ641" s="102"/>
      <c r="AK641" s="102"/>
      <c r="AL641" s="102"/>
      <c r="AM641" s="102"/>
      <c r="AN641" s="102"/>
      <c r="AO641" s="102"/>
      <c r="AP641" s="102"/>
      <c r="AQ641" s="102"/>
      <c r="AR641" s="102"/>
      <c r="AS641" s="102"/>
      <c r="AT641" s="102"/>
      <c r="AU641" s="102"/>
      <c r="AV641" s="102"/>
      <c r="AW641" s="102"/>
      <c r="AX641" s="102"/>
      <c r="AY641" s="102"/>
      <c r="AZ641" s="102"/>
      <c r="BA641" s="102"/>
      <c r="BB641" s="102"/>
      <c r="BC641" s="102"/>
      <c r="BD641" s="102"/>
      <c r="BE641" s="102"/>
      <c r="BF641" s="102"/>
      <c r="BG641" s="102"/>
      <c r="BH641" s="102"/>
      <c r="BI641" s="102"/>
      <c r="BJ641" s="102"/>
      <c r="BK641" s="102"/>
      <c r="BL641" s="102"/>
      <c r="BM641" s="102"/>
      <c r="BN641" s="102"/>
      <c r="BO641" s="102"/>
      <c r="BP641" s="102"/>
      <c r="BQ641" s="102"/>
      <c r="BR641" s="102"/>
      <c r="BS641" s="102"/>
      <c r="BT641" s="102"/>
      <c r="BU641" s="102"/>
      <c r="BV641" s="102"/>
      <c r="BW641" s="102"/>
      <c r="BX641" s="102"/>
      <c r="BY641" s="102"/>
      <c r="BZ641" s="102"/>
      <c r="CA641" s="102"/>
      <c r="CB641" s="102"/>
      <c r="CC641" s="102"/>
      <c r="CD641" s="102"/>
      <c r="CE641" s="102"/>
      <c r="CF641" s="102"/>
      <c r="CG641" s="102"/>
      <c r="CH641" s="102"/>
      <c r="CI641" s="102"/>
      <c r="CJ641" s="102"/>
      <c r="CK641" s="102"/>
      <c r="CL641" s="102"/>
      <c r="CM641" s="102"/>
      <c r="CN641" s="102"/>
      <c r="CO641" s="102"/>
      <c r="CP641" s="102"/>
      <c r="CQ641" s="102"/>
      <c r="CR641" s="102"/>
      <c r="CS641" s="102"/>
      <c r="CT641" s="102"/>
      <c r="CU641" s="102"/>
      <c r="CV641" s="102"/>
      <c r="CW641" s="102"/>
      <c r="CX641" s="102"/>
      <c r="CY641" s="102"/>
      <c r="CZ641" s="102"/>
      <c r="DA641" s="102"/>
      <c r="DB641" s="102"/>
      <c r="DC641" s="102"/>
      <c r="DD641" s="102"/>
      <c r="DE641" s="102"/>
      <c r="DF641" s="102"/>
      <c r="DG641" s="102"/>
      <c r="DH641" s="102"/>
      <c r="DI641" s="102"/>
      <c r="DJ641" s="102"/>
      <c r="DK641" s="102"/>
      <c r="DL641" s="102"/>
      <c r="DM641" s="102"/>
      <c r="DN641" s="102"/>
      <c r="DO641" s="102"/>
      <c r="DP641" s="102"/>
      <c r="DQ641" s="102"/>
      <c r="DR641" s="102"/>
      <c r="DS641" s="102"/>
      <c r="DT641" s="102"/>
      <c r="DU641" s="102"/>
      <c r="DV641" s="102"/>
      <c r="DW641" s="102"/>
      <c r="DX641" s="102"/>
      <c r="DY641" s="102"/>
      <c r="DZ641" s="102"/>
      <c r="EA641" s="102"/>
      <c r="EB641" s="102"/>
      <c r="EC641" s="102"/>
      <c r="ED641" s="102"/>
      <c r="EE641" s="102"/>
      <c r="EF641" s="102"/>
      <c r="EG641" s="102"/>
      <c r="EH641" s="102"/>
      <c r="EI641" s="102"/>
      <c r="EJ641" s="102"/>
      <c r="EK641" s="102"/>
      <c r="EL641" s="102"/>
      <c r="EM641" s="102"/>
      <c r="EN641" s="102"/>
      <c r="EO641" s="102"/>
      <c r="EP641" s="102"/>
      <c r="EQ641" s="102"/>
      <c r="ER641" s="102"/>
      <c r="ES641" s="102"/>
      <c r="ET641" s="102"/>
      <c r="EU641" s="102"/>
      <c r="EV641" s="102"/>
      <c r="EW641" s="102"/>
      <c r="EX641" s="102"/>
      <c r="EY641" s="102"/>
      <c r="EZ641" s="102"/>
      <c r="FA641" s="102"/>
      <c r="FB641" s="102"/>
      <c r="FC641" s="102"/>
      <c r="FD641" s="102"/>
      <c r="FE641" s="102"/>
      <c r="FF641" s="102"/>
      <c r="FG641" s="102"/>
      <c r="FH641" s="102"/>
      <c r="FI641" s="102"/>
      <c r="FJ641" s="102"/>
      <c r="FK641" s="102"/>
      <c r="FL641" s="102"/>
      <c r="FM641" s="102"/>
      <c r="FN641" s="102"/>
      <c r="FO641" s="102"/>
      <c r="FP641" s="102"/>
      <c r="FQ641" s="102"/>
      <c r="FR641" s="102"/>
      <c r="FS641" s="102"/>
      <c r="FT641" s="102"/>
      <c r="FU641" s="102"/>
      <c r="FV641" s="102"/>
      <c r="FW641" s="102"/>
      <c r="FX641" s="102"/>
      <c r="FY641" s="102"/>
      <c r="FZ641" s="102"/>
      <c r="GA641" s="102"/>
      <c r="GB641" s="102"/>
      <c r="GC641" s="102"/>
      <c r="GD641" s="102"/>
      <c r="GE641" s="102"/>
      <c r="GF641" s="102"/>
      <c r="GG641" s="102"/>
      <c r="GH641" s="102"/>
      <c r="GI641" s="102"/>
      <c r="GJ641" s="102"/>
      <c r="GK641" s="102"/>
      <c r="GL641" s="102"/>
      <c r="GM641" s="102"/>
      <c r="GN641" s="102"/>
      <c r="GO641" s="102"/>
      <c r="GP641" s="102"/>
      <c r="GQ641" s="102"/>
      <c r="GR641" s="102"/>
      <c r="GS641" s="102"/>
      <c r="GT641" s="102"/>
      <c r="GU641" s="102"/>
      <c r="GV641" s="102"/>
      <c r="GW641" s="102"/>
      <c r="GX641" s="102"/>
      <c r="GY641" s="102"/>
      <c r="GZ641" s="102"/>
    </row>
    <row r="642" spans="1:208" ht="12.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c r="AG642" s="102"/>
      <c r="AH642" s="102"/>
      <c r="AI642" s="102"/>
      <c r="AJ642" s="102"/>
      <c r="AK642" s="102"/>
      <c r="AL642" s="102"/>
      <c r="AM642" s="102"/>
      <c r="AN642" s="102"/>
      <c r="AO642" s="102"/>
      <c r="AP642" s="102"/>
      <c r="AQ642" s="102"/>
      <c r="AR642" s="102"/>
      <c r="AS642" s="102"/>
      <c r="AT642" s="102"/>
      <c r="AU642" s="102"/>
      <c r="AV642" s="102"/>
      <c r="AW642" s="102"/>
      <c r="AX642" s="102"/>
      <c r="AY642" s="102"/>
      <c r="AZ642" s="102"/>
      <c r="BA642" s="102"/>
      <c r="BB642" s="102"/>
      <c r="BC642" s="102"/>
      <c r="BD642" s="102"/>
      <c r="BE642" s="102"/>
      <c r="BF642" s="102"/>
      <c r="BG642" s="102"/>
      <c r="BH642" s="102"/>
      <c r="BI642" s="102"/>
      <c r="BJ642" s="102"/>
      <c r="BK642" s="102"/>
      <c r="BL642" s="102"/>
      <c r="BM642" s="102"/>
      <c r="BN642" s="102"/>
      <c r="BO642" s="102"/>
      <c r="BP642" s="102"/>
      <c r="BQ642" s="102"/>
      <c r="BR642" s="102"/>
      <c r="BS642" s="102"/>
      <c r="BT642" s="102"/>
      <c r="BU642" s="102"/>
      <c r="BV642" s="102"/>
      <c r="BW642" s="102"/>
      <c r="BX642" s="102"/>
      <c r="BY642" s="102"/>
      <c r="BZ642" s="102"/>
      <c r="CA642" s="102"/>
      <c r="CB642" s="102"/>
      <c r="CC642" s="102"/>
      <c r="CD642" s="102"/>
      <c r="CE642" s="102"/>
      <c r="CF642" s="102"/>
      <c r="CG642" s="102"/>
      <c r="CH642" s="102"/>
      <c r="CI642" s="102"/>
      <c r="CJ642" s="102"/>
      <c r="CK642" s="102"/>
      <c r="CL642" s="102"/>
      <c r="CM642" s="102"/>
      <c r="CN642" s="102"/>
      <c r="CO642" s="102"/>
      <c r="CP642" s="102"/>
      <c r="CQ642" s="102"/>
      <c r="CR642" s="102"/>
      <c r="CS642" s="102"/>
      <c r="CT642" s="102"/>
      <c r="CU642" s="102"/>
      <c r="CV642" s="102"/>
      <c r="CW642" s="102"/>
      <c r="CX642" s="102"/>
      <c r="CY642" s="102"/>
      <c r="CZ642" s="102"/>
      <c r="DA642" s="102"/>
      <c r="DB642" s="102"/>
      <c r="DC642" s="102"/>
      <c r="DD642" s="102"/>
      <c r="DE642" s="102"/>
      <c r="DF642" s="102"/>
      <c r="DG642" s="102"/>
      <c r="DH642" s="102"/>
      <c r="DI642" s="102"/>
      <c r="DJ642" s="102"/>
      <c r="DK642" s="102"/>
      <c r="DL642" s="102"/>
      <c r="DM642" s="102"/>
      <c r="DN642" s="102"/>
      <c r="DO642" s="102"/>
      <c r="DP642" s="102"/>
      <c r="DQ642" s="102"/>
      <c r="DR642" s="102"/>
      <c r="DS642" s="102"/>
      <c r="DT642" s="102"/>
      <c r="DU642" s="102"/>
      <c r="DV642" s="102"/>
      <c r="DW642" s="102"/>
      <c r="DX642" s="102"/>
      <c r="DY642" s="102"/>
      <c r="DZ642" s="102"/>
      <c r="EA642" s="102"/>
      <c r="EB642" s="102"/>
      <c r="EC642" s="102"/>
      <c r="ED642" s="102"/>
      <c r="EE642" s="102"/>
      <c r="EF642" s="102"/>
      <c r="EG642" s="102"/>
      <c r="EH642" s="102"/>
      <c r="EI642" s="102"/>
      <c r="EJ642" s="102"/>
      <c r="EK642" s="102"/>
      <c r="EL642" s="102"/>
      <c r="EM642" s="102"/>
      <c r="EN642" s="102"/>
      <c r="EO642" s="102"/>
      <c r="EP642" s="102"/>
      <c r="EQ642" s="102"/>
      <c r="ER642" s="102"/>
      <c r="ES642" s="102"/>
      <c r="ET642" s="102"/>
      <c r="EU642" s="102"/>
      <c r="EV642" s="102"/>
      <c r="EW642" s="102"/>
      <c r="EX642" s="102"/>
      <c r="EY642" s="102"/>
      <c r="EZ642" s="102"/>
      <c r="FA642" s="102"/>
      <c r="FB642" s="102"/>
      <c r="FC642" s="102"/>
      <c r="FD642" s="102"/>
      <c r="FE642" s="102"/>
      <c r="FF642" s="102"/>
      <c r="FG642" s="102"/>
      <c r="FH642" s="102"/>
      <c r="FI642" s="102"/>
      <c r="FJ642" s="102"/>
      <c r="FK642" s="102"/>
      <c r="FL642" s="102"/>
      <c r="FM642" s="102"/>
      <c r="FN642" s="102"/>
      <c r="FO642" s="102"/>
      <c r="FP642" s="102"/>
      <c r="FQ642" s="102"/>
      <c r="FR642" s="102"/>
      <c r="FS642" s="102"/>
      <c r="FT642" s="102"/>
      <c r="FU642" s="102"/>
      <c r="FV642" s="102"/>
      <c r="FW642" s="102"/>
      <c r="FX642" s="102"/>
      <c r="FY642" s="102"/>
      <c r="FZ642" s="102"/>
      <c r="GA642" s="102"/>
      <c r="GB642" s="102"/>
      <c r="GC642" s="102"/>
      <c r="GD642" s="102"/>
      <c r="GE642" s="102"/>
      <c r="GF642" s="102"/>
      <c r="GG642" s="102"/>
      <c r="GH642" s="102"/>
      <c r="GI642" s="102"/>
      <c r="GJ642" s="102"/>
      <c r="GK642" s="102"/>
      <c r="GL642" s="102"/>
      <c r="GM642" s="102"/>
      <c r="GN642" s="102"/>
      <c r="GO642" s="102"/>
      <c r="GP642" s="102"/>
      <c r="GQ642" s="102"/>
      <c r="GR642" s="102"/>
      <c r="GS642" s="102"/>
      <c r="GT642" s="102"/>
      <c r="GU642" s="102"/>
      <c r="GV642" s="102"/>
      <c r="GW642" s="102"/>
      <c r="GX642" s="102"/>
      <c r="GY642" s="102"/>
      <c r="GZ642" s="102"/>
    </row>
    <row r="643" spans="1:208" ht="12.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2"/>
      <c r="AY643" s="102"/>
      <c r="AZ643" s="102"/>
      <c r="BA643" s="102"/>
      <c r="BB643" s="102"/>
      <c r="BC643" s="102"/>
      <c r="BD643" s="102"/>
      <c r="BE643" s="102"/>
      <c r="BF643" s="102"/>
      <c r="BG643" s="102"/>
      <c r="BH643" s="102"/>
      <c r="BI643" s="102"/>
      <c r="BJ643" s="102"/>
      <c r="BK643" s="102"/>
      <c r="BL643" s="102"/>
      <c r="BM643" s="102"/>
      <c r="BN643" s="102"/>
      <c r="BO643" s="102"/>
      <c r="BP643" s="102"/>
      <c r="BQ643" s="102"/>
      <c r="BR643" s="102"/>
      <c r="BS643" s="102"/>
      <c r="BT643" s="102"/>
      <c r="BU643" s="102"/>
      <c r="BV643" s="102"/>
      <c r="BW643" s="102"/>
      <c r="BX643" s="102"/>
      <c r="BY643" s="102"/>
      <c r="BZ643" s="102"/>
      <c r="CA643" s="102"/>
      <c r="CB643" s="102"/>
      <c r="CC643" s="102"/>
      <c r="CD643" s="102"/>
      <c r="CE643" s="102"/>
      <c r="CF643" s="102"/>
      <c r="CG643" s="102"/>
      <c r="CH643" s="102"/>
      <c r="CI643" s="102"/>
      <c r="CJ643" s="102"/>
      <c r="CK643" s="102"/>
      <c r="CL643" s="102"/>
      <c r="CM643" s="102"/>
      <c r="CN643" s="102"/>
      <c r="CO643" s="102"/>
      <c r="CP643" s="102"/>
      <c r="CQ643" s="102"/>
      <c r="CR643" s="102"/>
      <c r="CS643" s="102"/>
      <c r="CT643" s="102"/>
      <c r="CU643" s="102"/>
      <c r="CV643" s="102"/>
      <c r="CW643" s="102"/>
      <c r="CX643" s="102"/>
      <c r="CY643" s="102"/>
      <c r="CZ643" s="102"/>
      <c r="DA643" s="102"/>
      <c r="DB643" s="102"/>
      <c r="DC643" s="102"/>
      <c r="DD643" s="102"/>
      <c r="DE643" s="102"/>
      <c r="DF643" s="102"/>
      <c r="DG643" s="102"/>
      <c r="DH643" s="102"/>
      <c r="DI643" s="102"/>
      <c r="DJ643" s="102"/>
      <c r="DK643" s="102"/>
      <c r="DL643" s="102"/>
      <c r="DM643" s="102"/>
      <c r="DN643" s="102"/>
      <c r="DO643" s="102"/>
      <c r="DP643" s="102"/>
      <c r="DQ643" s="102"/>
      <c r="DR643" s="102"/>
      <c r="DS643" s="102"/>
      <c r="DT643" s="102"/>
      <c r="DU643" s="102"/>
      <c r="DV643" s="102"/>
      <c r="DW643" s="102"/>
      <c r="DX643" s="102"/>
      <c r="DY643" s="102"/>
      <c r="DZ643" s="102"/>
      <c r="EA643" s="102"/>
      <c r="EB643" s="102"/>
      <c r="EC643" s="102"/>
      <c r="ED643" s="102"/>
      <c r="EE643" s="102"/>
      <c r="EF643" s="102"/>
      <c r="EG643" s="102"/>
      <c r="EH643" s="102"/>
      <c r="EI643" s="102"/>
      <c r="EJ643" s="102"/>
      <c r="EK643" s="102"/>
      <c r="EL643" s="102"/>
      <c r="EM643" s="102"/>
      <c r="EN643" s="102"/>
      <c r="EO643" s="102"/>
      <c r="EP643" s="102"/>
      <c r="EQ643" s="102"/>
      <c r="ER643" s="102"/>
      <c r="ES643" s="102"/>
      <c r="ET643" s="102"/>
      <c r="EU643" s="102"/>
      <c r="EV643" s="102"/>
      <c r="EW643" s="102"/>
      <c r="EX643" s="102"/>
      <c r="EY643" s="102"/>
      <c r="EZ643" s="102"/>
      <c r="FA643" s="102"/>
      <c r="FB643" s="102"/>
      <c r="FC643" s="102"/>
      <c r="FD643" s="102"/>
      <c r="FE643" s="102"/>
      <c r="FF643" s="102"/>
      <c r="FG643" s="102"/>
      <c r="FH643" s="102"/>
      <c r="FI643" s="102"/>
      <c r="FJ643" s="102"/>
      <c r="FK643" s="102"/>
      <c r="FL643" s="102"/>
      <c r="FM643" s="102"/>
      <c r="FN643" s="102"/>
      <c r="FO643" s="102"/>
      <c r="FP643" s="102"/>
      <c r="FQ643" s="102"/>
      <c r="FR643" s="102"/>
      <c r="FS643" s="102"/>
      <c r="FT643" s="102"/>
      <c r="FU643" s="102"/>
      <c r="FV643" s="102"/>
      <c r="FW643" s="102"/>
      <c r="FX643" s="102"/>
      <c r="FY643" s="102"/>
      <c r="FZ643" s="102"/>
      <c r="GA643" s="102"/>
      <c r="GB643" s="102"/>
      <c r="GC643" s="102"/>
      <c r="GD643" s="102"/>
      <c r="GE643" s="102"/>
      <c r="GF643" s="102"/>
      <c r="GG643" s="102"/>
      <c r="GH643" s="102"/>
      <c r="GI643" s="102"/>
      <c r="GJ643" s="102"/>
      <c r="GK643" s="102"/>
      <c r="GL643" s="102"/>
      <c r="GM643" s="102"/>
      <c r="GN643" s="102"/>
      <c r="GO643" s="102"/>
      <c r="GP643" s="102"/>
      <c r="GQ643" s="102"/>
      <c r="GR643" s="102"/>
      <c r="GS643" s="102"/>
      <c r="GT643" s="102"/>
      <c r="GU643" s="102"/>
      <c r="GV643" s="102"/>
      <c r="GW643" s="102"/>
      <c r="GX643" s="102"/>
      <c r="GY643" s="102"/>
      <c r="GZ643" s="102"/>
    </row>
    <row r="644" spans="1:208" ht="12.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2"/>
      <c r="AY644" s="102"/>
      <c r="AZ644" s="102"/>
      <c r="BA644" s="102"/>
      <c r="BB644" s="102"/>
      <c r="BC644" s="102"/>
      <c r="BD644" s="102"/>
      <c r="BE644" s="102"/>
      <c r="BF644" s="102"/>
      <c r="BG644" s="102"/>
      <c r="BH644" s="102"/>
      <c r="BI644" s="102"/>
      <c r="BJ644" s="102"/>
      <c r="BK644" s="102"/>
      <c r="BL644" s="102"/>
      <c r="BM644" s="102"/>
      <c r="BN644" s="102"/>
      <c r="BO644" s="102"/>
      <c r="BP644" s="102"/>
      <c r="BQ644" s="102"/>
      <c r="BR644" s="102"/>
      <c r="BS644" s="102"/>
      <c r="BT644" s="102"/>
      <c r="BU644" s="102"/>
      <c r="BV644" s="102"/>
      <c r="BW644" s="102"/>
      <c r="BX644" s="102"/>
      <c r="BY644" s="102"/>
      <c r="BZ644" s="102"/>
      <c r="CA644" s="102"/>
      <c r="CB644" s="102"/>
      <c r="CC644" s="102"/>
      <c r="CD644" s="102"/>
      <c r="CE644" s="102"/>
      <c r="CF644" s="102"/>
      <c r="CG644" s="102"/>
      <c r="CH644" s="102"/>
      <c r="CI644" s="102"/>
      <c r="CJ644" s="102"/>
      <c r="CK644" s="102"/>
      <c r="CL644" s="102"/>
      <c r="CM644" s="102"/>
      <c r="CN644" s="102"/>
      <c r="CO644" s="102"/>
      <c r="CP644" s="102"/>
      <c r="CQ644" s="102"/>
      <c r="CR644" s="102"/>
      <c r="CS644" s="102"/>
      <c r="CT644" s="102"/>
      <c r="CU644" s="102"/>
      <c r="CV644" s="102"/>
      <c r="CW644" s="102"/>
      <c r="CX644" s="102"/>
      <c r="CY644" s="102"/>
      <c r="CZ644" s="102"/>
      <c r="DA644" s="102"/>
      <c r="DB644" s="102"/>
      <c r="DC644" s="102"/>
      <c r="DD644" s="102"/>
      <c r="DE644" s="102"/>
      <c r="DF644" s="102"/>
      <c r="DG644" s="102"/>
      <c r="DH644" s="102"/>
      <c r="DI644" s="102"/>
      <c r="DJ644" s="102"/>
      <c r="DK644" s="102"/>
      <c r="DL644" s="102"/>
      <c r="DM644" s="102"/>
      <c r="DN644" s="102"/>
      <c r="DO644" s="102"/>
      <c r="DP644" s="102"/>
      <c r="DQ644" s="102"/>
      <c r="DR644" s="102"/>
      <c r="DS644" s="102"/>
      <c r="DT644" s="102"/>
      <c r="DU644" s="102"/>
      <c r="DV644" s="102"/>
      <c r="DW644" s="102"/>
      <c r="DX644" s="102"/>
      <c r="DY644" s="102"/>
      <c r="DZ644" s="102"/>
      <c r="EA644" s="102"/>
      <c r="EB644" s="102"/>
      <c r="EC644" s="102"/>
      <c r="ED644" s="102"/>
      <c r="EE644" s="102"/>
      <c r="EF644" s="102"/>
      <c r="EG644" s="102"/>
      <c r="EH644" s="102"/>
      <c r="EI644" s="102"/>
      <c r="EJ644" s="102"/>
      <c r="EK644" s="102"/>
      <c r="EL644" s="102"/>
      <c r="EM644" s="102"/>
      <c r="EN644" s="102"/>
      <c r="EO644" s="102"/>
      <c r="EP644" s="102"/>
      <c r="EQ644" s="102"/>
      <c r="ER644" s="102"/>
      <c r="ES644" s="102"/>
      <c r="ET644" s="102"/>
      <c r="EU644" s="102"/>
      <c r="EV644" s="102"/>
      <c r="EW644" s="102"/>
      <c r="EX644" s="102"/>
      <c r="EY644" s="102"/>
      <c r="EZ644" s="102"/>
      <c r="FA644" s="102"/>
      <c r="FB644" s="102"/>
      <c r="FC644" s="102"/>
      <c r="FD644" s="102"/>
      <c r="FE644" s="102"/>
      <c r="FF644" s="102"/>
      <c r="FG644" s="102"/>
      <c r="FH644" s="102"/>
      <c r="FI644" s="102"/>
      <c r="FJ644" s="102"/>
      <c r="FK644" s="102"/>
      <c r="FL644" s="102"/>
      <c r="FM644" s="102"/>
      <c r="FN644" s="102"/>
      <c r="FO644" s="102"/>
      <c r="FP644" s="102"/>
      <c r="FQ644" s="102"/>
      <c r="FR644" s="102"/>
      <c r="FS644" s="102"/>
      <c r="FT644" s="102"/>
      <c r="FU644" s="102"/>
      <c r="FV644" s="102"/>
      <c r="FW644" s="102"/>
      <c r="FX644" s="102"/>
      <c r="FY644" s="102"/>
      <c r="FZ644" s="102"/>
      <c r="GA644" s="102"/>
      <c r="GB644" s="102"/>
      <c r="GC644" s="102"/>
      <c r="GD644" s="102"/>
      <c r="GE644" s="102"/>
      <c r="GF644" s="102"/>
      <c r="GG644" s="102"/>
      <c r="GH644" s="102"/>
      <c r="GI644" s="102"/>
      <c r="GJ644" s="102"/>
      <c r="GK644" s="102"/>
      <c r="GL644" s="102"/>
      <c r="GM644" s="102"/>
      <c r="GN644" s="102"/>
      <c r="GO644" s="102"/>
      <c r="GP644" s="102"/>
      <c r="GQ644" s="102"/>
      <c r="GR644" s="102"/>
      <c r="GS644" s="102"/>
      <c r="GT644" s="102"/>
      <c r="GU644" s="102"/>
      <c r="GV644" s="102"/>
      <c r="GW644" s="102"/>
      <c r="GX644" s="102"/>
      <c r="GY644" s="102"/>
      <c r="GZ644" s="102"/>
    </row>
    <row r="645" spans="1:208" ht="12.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2"/>
      <c r="AY645" s="102"/>
      <c r="AZ645" s="102"/>
      <c r="BA645" s="102"/>
      <c r="BB645" s="102"/>
      <c r="BC645" s="102"/>
      <c r="BD645" s="102"/>
      <c r="BE645" s="102"/>
      <c r="BF645" s="102"/>
      <c r="BG645" s="102"/>
      <c r="BH645" s="102"/>
      <c r="BI645" s="102"/>
      <c r="BJ645" s="102"/>
      <c r="BK645" s="102"/>
      <c r="BL645" s="102"/>
      <c r="BM645" s="102"/>
      <c r="BN645" s="102"/>
      <c r="BO645" s="102"/>
      <c r="BP645" s="102"/>
      <c r="BQ645" s="102"/>
      <c r="BR645" s="102"/>
      <c r="BS645" s="102"/>
      <c r="BT645" s="102"/>
      <c r="BU645" s="102"/>
      <c r="BV645" s="102"/>
      <c r="BW645" s="102"/>
      <c r="BX645" s="102"/>
      <c r="BY645" s="102"/>
      <c r="BZ645" s="102"/>
      <c r="CA645" s="102"/>
      <c r="CB645" s="102"/>
      <c r="CC645" s="102"/>
      <c r="CD645" s="102"/>
      <c r="CE645" s="102"/>
      <c r="CF645" s="102"/>
      <c r="CG645" s="102"/>
      <c r="CH645" s="102"/>
      <c r="CI645" s="102"/>
      <c r="CJ645" s="102"/>
      <c r="CK645" s="102"/>
      <c r="CL645" s="102"/>
      <c r="CM645" s="102"/>
      <c r="CN645" s="102"/>
      <c r="CO645" s="102"/>
      <c r="CP645" s="102"/>
      <c r="CQ645" s="102"/>
      <c r="CR645" s="102"/>
      <c r="CS645" s="102"/>
      <c r="CT645" s="102"/>
      <c r="CU645" s="102"/>
      <c r="CV645" s="102"/>
      <c r="CW645" s="102"/>
      <c r="CX645" s="102"/>
      <c r="CY645" s="102"/>
      <c r="CZ645" s="102"/>
      <c r="DA645" s="102"/>
      <c r="DB645" s="102"/>
      <c r="DC645" s="102"/>
      <c r="DD645" s="102"/>
      <c r="DE645" s="102"/>
      <c r="DF645" s="102"/>
      <c r="DG645" s="102"/>
      <c r="DH645" s="102"/>
      <c r="DI645" s="102"/>
      <c r="DJ645" s="102"/>
      <c r="DK645" s="102"/>
      <c r="DL645" s="102"/>
      <c r="DM645" s="102"/>
      <c r="DN645" s="102"/>
      <c r="DO645" s="102"/>
      <c r="DP645" s="102"/>
      <c r="DQ645" s="102"/>
      <c r="DR645" s="102"/>
      <c r="DS645" s="102"/>
      <c r="DT645" s="102"/>
      <c r="DU645" s="102"/>
      <c r="DV645" s="102"/>
      <c r="DW645" s="102"/>
      <c r="DX645" s="102"/>
      <c r="DY645" s="102"/>
      <c r="DZ645" s="102"/>
      <c r="EA645" s="102"/>
      <c r="EB645" s="102"/>
      <c r="EC645" s="102"/>
      <c r="ED645" s="102"/>
      <c r="EE645" s="102"/>
      <c r="EF645" s="102"/>
      <c r="EG645" s="102"/>
      <c r="EH645" s="102"/>
      <c r="EI645" s="102"/>
      <c r="EJ645" s="102"/>
      <c r="EK645" s="102"/>
      <c r="EL645" s="102"/>
      <c r="EM645" s="102"/>
      <c r="EN645" s="102"/>
      <c r="EO645" s="102"/>
      <c r="EP645" s="102"/>
      <c r="EQ645" s="102"/>
      <c r="ER645" s="102"/>
      <c r="ES645" s="102"/>
      <c r="ET645" s="102"/>
      <c r="EU645" s="102"/>
      <c r="EV645" s="102"/>
      <c r="EW645" s="102"/>
      <c r="EX645" s="102"/>
      <c r="EY645" s="102"/>
      <c r="EZ645" s="102"/>
      <c r="FA645" s="102"/>
      <c r="FB645" s="102"/>
      <c r="FC645" s="102"/>
      <c r="FD645" s="102"/>
      <c r="FE645" s="102"/>
      <c r="FF645" s="102"/>
      <c r="FG645" s="102"/>
      <c r="FH645" s="102"/>
      <c r="FI645" s="102"/>
      <c r="FJ645" s="102"/>
      <c r="FK645" s="102"/>
      <c r="FL645" s="102"/>
      <c r="FM645" s="102"/>
      <c r="FN645" s="102"/>
      <c r="FO645" s="102"/>
      <c r="FP645" s="102"/>
      <c r="FQ645" s="102"/>
      <c r="FR645" s="102"/>
      <c r="FS645" s="102"/>
      <c r="FT645" s="102"/>
      <c r="FU645" s="102"/>
      <c r="FV645" s="102"/>
      <c r="FW645" s="102"/>
      <c r="FX645" s="102"/>
      <c r="FY645" s="102"/>
      <c r="FZ645" s="102"/>
      <c r="GA645" s="102"/>
      <c r="GB645" s="102"/>
      <c r="GC645" s="102"/>
      <c r="GD645" s="102"/>
      <c r="GE645" s="102"/>
      <c r="GF645" s="102"/>
      <c r="GG645" s="102"/>
      <c r="GH645" s="102"/>
      <c r="GI645" s="102"/>
      <c r="GJ645" s="102"/>
      <c r="GK645" s="102"/>
      <c r="GL645" s="102"/>
      <c r="GM645" s="102"/>
      <c r="GN645" s="102"/>
      <c r="GO645" s="102"/>
      <c r="GP645" s="102"/>
      <c r="GQ645" s="102"/>
      <c r="GR645" s="102"/>
      <c r="GS645" s="102"/>
      <c r="GT645" s="102"/>
      <c r="GU645" s="102"/>
      <c r="GV645" s="102"/>
      <c r="GW645" s="102"/>
      <c r="GX645" s="102"/>
      <c r="GY645" s="102"/>
      <c r="GZ645" s="102"/>
    </row>
    <row r="646" spans="1:208" ht="12.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c r="AG646" s="102"/>
      <c r="AH646" s="102"/>
      <c r="AI646" s="102"/>
      <c r="AJ646" s="102"/>
      <c r="AK646" s="102"/>
      <c r="AL646" s="102"/>
      <c r="AM646" s="102"/>
      <c r="AN646" s="102"/>
      <c r="AO646" s="102"/>
      <c r="AP646" s="102"/>
      <c r="AQ646" s="102"/>
      <c r="AR646" s="102"/>
      <c r="AS646" s="102"/>
      <c r="AT646" s="102"/>
      <c r="AU646" s="102"/>
      <c r="AV646" s="102"/>
      <c r="AW646" s="102"/>
      <c r="AX646" s="102"/>
      <c r="AY646" s="102"/>
      <c r="AZ646" s="102"/>
      <c r="BA646" s="102"/>
      <c r="BB646" s="102"/>
      <c r="BC646" s="102"/>
      <c r="BD646" s="102"/>
      <c r="BE646" s="102"/>
      <c r="BF646" s="102"/>
      <c r="BG646" s="102"/>
      <c r="BH646" s="102"/>
      <c r="BI646" s="102"/>
      <c r="BJ646" s="102"/>
      <c r="BK646" s="102"/>
      <c r="BL646" s="102"/>
      <c r="BM646" s="102"/>
      <c r="BN646" s="102"/>
      <c r="BO646" s="102"/>
      <c r="BP646" s="102"/>
      <c r="BQ646" s="102"/>
      <c r="BR646" s="102"/>
      <c r="BS646" s="102"/>
      <c r="BT646" s="102"/>
      <c r="BU646" s="102"/>
      <c r="BV646" s="102"/>
      <c r="BW646" s="102"/>
      <c r="BX646" s="102"/>
      <c r="BY646" s="102"/>
      <c r="BZ646" s="102"/>
      <c r="CA646" s="102"/>
      <c r="CB646" s="102"/>
      <c r="CC646" s="102"/>
      <c r="CD646" s="102"/>
      <c r="CE646" s="102"/>
      <c r="CF646" s="102"/>
      <c r="CG646" s="102"/>
      <c r="CH646" s="102"/>
      <c r="CI646" s="102"/>
      <c r="CJ646" s="102"/>
      <c r="CK646" s="102"/>
      <c r="CL646" s="102"/>
      <c r="CM646" s="102"/>
      <c r="CN646" s="102"/>
      <c r="CO646" s="102"/>
      <c r="CP646" s="102"/>
      <c r="CQ646" s="102"/>
      <c r="CR646" s="102"/>
      <c r="CS646" s="102"/>
      <c r="CT646" s="102"/>
      <c r="CU646" s="102"/>
      <c r="CV646" s="102"/>
      <c r="CW646" s="102"/>
      <c r="CX646" s="102"/>
      <c r="CY646" s="102"/>
      <c r="CZ646" s="102"/>
      <c r="DA646" s="102"/>
      <c r="DB646" s="102"/>
      <c r="DC646" s="102"/>
      <c r="DD646" s="102"/>
      <c r="DE646" s="102"/>
      <c r="DF646" s="102"/>
      <c r="DG646" s="102"/>
      <c r="DH646" s="102"/>
      <c r="DI646" s="102"/>
      <c r="DJ646" s="102"/>
      <c r="DK646" s="102"/>
      <c r="DL646" s="102"/>
      <c r="DM646" s="102"/>
      <c r="DN646" s="102"/>
      <c r="DO646" s="102"/>
      <c r="DP646" s="102"/>
      <c r="DQ646" s="102"/>
      <c r="DR646" s="102"/>
      <c r="DS646" s="102"/>
      <c r="DT646" s="102"/>
      <c r="DU646" s="102"/>
      <c r="DV646" s="102"/>
      <c r="DW646" s="102"/>
      <c r="DX646" s="102"/>
      <c r="DY646" s="102"/>
      <c r="DZ646" s="102"/>
      <c r="EA646" s="102"/>
      <c r="EB646" s="102"/>
      <c r="EC646" s="102"/>
      <c r="ED646" s="102"/>
      <c r="EE646" s="102"/>
      <c r="EF646" s="102"/>
      <c r="EG646" s="102"/>
      <c r="EH646" s="102"/>
      <c r="EI646" s="102"/>
      <c r="EJ646" s="102"/>
      <c r="EK646" s="102"/>
      <c r="EL646" s="102"/>
      <c r="EM646" s="102"/>
      <c r="EN646" s="102"/>
      <c r="EO646" s="102"/>
      <c r="EP646" s="102"/>
      <c r="EQ646" s="102"/>
      <c r="ER646" s="102"/>
      <c r="ES646" s="102"/>
      <c r="ET646" s="102"/>
      <c r="EU646" s="102"/>
      <c r="EV646" s="102"/>
      <c r="EW646" s="102"/>
      <c r="EX646" s="102"/>
      <c r="EY646" s="102"/>
      <c r="EZ646" s="102"/>
      <c r="FA646" s="102"/>
      <c r="FB646" s="102"/>
      <c r="FC646" s="102"/>
      <c r="FD646" s="102"/>
      <c r="FE646" s="102"/>
      <c r="FF646" s="102"/>
      <c r="FG646" s="102"/>
      <c r="FH646" s="102"/>
      <c r="FI646" s="102"/>
      <c r="FJ646" s="102"/>
      <c r="FK646" s="102"/>
      <c r="FL646" s="102"/>
      <c r="FM646" s="102"/>
      <c r="FN646" s="102"/>
      <c r="FO646" s="102"/>
      <c r="FP646" s="102"/>
      <c r="FQ646" s="102"/>
      <c r="FR646" s="102"/>
      <c r="FS646" s="102"/>
      <c r="FT646" s="102"/>
      <c r="FU646" s="102"/>
      <c r="FV646" s="102"/>
      <c r="FW646" s="102"/>
      <c r="FX646" s="102"/>
      <c r="FY646" s="102"/>
      <c r="FZ646" s="102"/>
      <c r="GA646" s="102"/>
      <c r="GB646" s="102"/>
      <c r="GC646" s="102"/>
      <c r="GD646" s="102"/>
      <c r="GE646" s="102"/>
      <c r="GF646" s="102"/>
      <c r="GG646" s="102"/>
      <c r="GH646" s="102"/>
      <c r="GI646" s="102"/>
      <c r="GJ646" s="102"/>
      <c r="GK646" s="102"/>
      <c r="GL646" s="102"/>
      <c r="GM646" s="102"/>
      <c r="GN646" s="102"/>
      <c r="GO646" s="102"/>
      <c r="GP646" s="102"/>
      <c r="GQ646" s="102"/>
      <c r="GR646" s="102"/>
      <c r="GS646" s="102"/>
      <c r="GT646" s="102"/>
      <c r="GU646" s="102"/>
      <c r="GV646" s="102"/>
      <c r="GW646" s="102"/>
      <c r="GX646" s="102"/>
      <c r="GY646" s="102"/>
      <c r="GZ646" s="102"/>
    </row>
    <row r="647" spans="1:208" ht="12.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c r="AG647" s="102"/>
      <c r="AH647" s="102"/>
      <c r="AI647" s="102"/>
      <c r="AJ647" s="102"/>
      <c r="AK647" s="102"/>
      <c r="AL647" s="102"/>
      <c r="AM647" s="102"/>
      <c r="AN647" s="102"/>
      <c r="AO647" s="102"/>
      <c r="AP647" s="102"/>
      <c r="AQ647" s="102"/>
      <c r="AR647" s="102"/>
      <c r="AS647" s="102"/>
      <c r="AT647" s="102"/>
      <c r="AU647" s="102"/>
      <c r="AV647" s="102"/>
      <c r="AW647" s="102"/>
      <c r="AX647" s="102"/>
      <c r="AY647" s="102"/>
      <c r="AZ647" s="102"/>
      <c r="BA647" s="102"/>
      <c r="BB647" s="102"/>
      <c r="BC647" s="102"/>
      <c r="BD647" s="102"/>
      <c r="BE647" s="102"/>
      <c r="BF647" s="102"/>
      <c r="BG647" s="102"/>
      <c r="BH647" s="102"/>
      <c r="BI647" s="102"/>
      <c r="BJ647" s="102"/>
      <c r="BK647" s="102"/>
      <c r="BL647" s="102"/>
      <c r="BM647" s="102"/>
      <c r="BN647" s="102"/>
      <c r="BO647" s="102"/>
      <c r="BP647" s="102"/>
      <c r="BQ647" s="102"/>
      <c r="BR647" s="102"/>
      <c r="BS647" s="102"/>
      <c r="BT647" s="102"/>
      <c r="BU647" s="102"/>
      <c r="BV647" s="102"/>
      <c r="BW647" s="102"/>
      <c r="BX647" s="102"/>
      <c r="BY647" s="102"/>
      <c r="BZ647" s="102"/>
      <c r="CA647" s="102"/>
      <c r="CB647" s="102"/>
      <c r="CC647" s="102"/>
      <c r="CD647" s="102"/>
      <c r="CE647" s="102"/>
      <c r="CF647" s="102"/>
      <c r="CG647" s="102"/>
      <c r="CH647" s="102"/>
      <c r="CI647" s="102"/>
      <c r="CJ647" s="102"/>
      <c r="CK647" s="102"/>
      <c r="CL647" s="102"/>
      <c r="CM647" s="102"/>
      <c r="CN647" s="102"/>
      <c r="CO647" s="102"/>
      <c r="CP647" s="102"/>
      <c r="CQ647" s="102"/>
      <c r="CR647" s="102"/>
      <c r="CS647" s="102"/>
      <c r="CT647" s="102"/>
      <c r="CU647" s="102"/>
      <c r="CV647" s="102"/>
      <c r="CW647" s="102"/>
      <c r="CX647" s="102"/>
      <c r="CY647" s="102"/>
      <c r="CZ647" s="102"/>
      <c r="DA647" s="102"/>
      <c r="DB647" s="102"/>
      <c r="DC647" s="102"/>
      <c r="DD647" s="102"/>
      <c r="DE647" s="102"/>
      <c r="DF647" s="102"/>
      <c r="DG647" s="102"/>
      <c r="DH647" s="102"/>
      <c r="DI647" s="102"/>
      <c r="DJ647" s="102"/>
      <c r="DK647" s="102"/>
      <c r="DL647" s="102"/>
      <c r="DM647" s="102"/>
      <c r="DN647" s="102"/>
      <c r="DO647" s="102"/>
      <c r="DP647" s="102"/>
      <c r="DQ647" s="102"/>
      <c r="DR647" s="102"/>
      <c r="DS647" s="102"/>
      <c r="DT647" s="102"/>
      <c r="DU647" s="102"/>
      <c r="DV647" s="102"/>
      <c r="DW647" s="102"/>
      <c r="DX647" s="102"/>
      <c r="DY647" s="102"/>
      <c r="DZ647" s="102"/>
      <c r="EA647" s="102"/>
      <c r="EB647" s="102"/>
      <c r="EC647" s="102"/>
      <c r="ED647" s="102"/>
      <c r="EE647" s="102"/>
      <c r="EF647" s="102"/>
      <c r="EG647" s="102"/>
      <c r="EH647" s="102"/>
      <c r="EI647" s="102"/>
      <c r="EJ647" s="102"/>
      <c r="EK647" s="102"/>
      <c r="EL647" s="102"/>
      <c r="EM647" s="102"/>
      <c r="EN647" s="102"/>
      <c r="EO647" s="102"/>
      <c r="EP647" s="102"/>
      <c r="EQ647" s="102"/>
      <c r="ER647" s="102"/>
      <c r="ES647" s="102"/>
      <c r="ET647" s="102"/>
      <c r="EU647" s="102"/>
      <c r="EV647" s="102"/>
      <c r="EW647" s="102"/>
      <c r="EX647" s="102"/>
      <c r="EY647" s="102"/>
      <c r="EZ647" s="102"/>
      <c r="FA647" s="102"/>
      <c r="FB647" s="102"/>
      <c r="FC647" s="102"/>
      <c r="FD647" s="102"/>
      <c r="FE647" s="102"/>
      <c r="FF647" s="102"/>
      <c r="FG647" s="102"/>
      <c r="FH647" s="102"/>
      <c r="FI647" s="102"/>
      <c r="FJ647" s="102"/>
      <c r="FK647" s="102"/>
      <c r="FL647" s="102"/>
      <c r="FM647" s="102"/>
      <c r="FN647" s="102"/>
      <c r="FO647" s="102"/>
      <c r="FP647" s="102"/>
      <c r="FQ647" s="102"/>
      <c r="FR647" s="102"/>
      <c r="FS647" s="102"/>
      <c r="FT647" s="102"/>
      <c r="FU647" s="102"/>
      <c r="FV647" s="102"/>
      <c r="FW647" s="102"/>
      <c r="FX647" s="102"/>
      <c r="FY647" s="102"/>
      <c r="FZ647" s="102"/>
      <c r="GA647" s="102"/>
      <c r="GB647" s="102"/>
      <c r="GC647" s="102"/>
      <c r="GD647" s="102"/>
      <c r="GE647" s="102"/>
      <c r="GF647" s="102"/>
      <c r="GG647" s="102"/>
      <c r="GH647" s="102"/>
      <c r="GI647" s="102"/>
      <c r="GJ647" s="102"/>
      <c r="GK647" s="102"/>
      <c r="GL647" s="102"/>
      <c r="GM647" s="102"/>
      <c r="GN647" s="102"/>
      <c r="GO647" s="102"/>
      <c r="GP647" s="102"/>
      <c r="GQ647" s="102"/>
      <c r="GR647" s="102"/>
      <c r="GS647" s="102"/>
      <c r="GT647" s="102"/>
      <c r="GU647" s="102"/>
      <c r="GV647" s="102"/>
      <c r="GW647" s="102"/>
      <c r="GX647" s="102"/>
      <c r="GY647" s="102"/>
      <c r="GZ647" s="102"/>
    </row>
    <row r="648" spans="1:208" ht="12.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c r="AG648" s="102"/>
      <c r="AH648" s="102"/>
      <c r="AI648" s="102"/>
      <c r="AJ648" s="102"/>
      <c r="AK648" s="102"/>
      <c r="AL648" s="102"/>
      <c r="AM648" s="102"/>
      <c r="AN648" s="102"/>
      <c r="AO648" s="102"/>
      <c r="AP648" s="102"/>
      <c r="AQ648" s="102"/>
      <c r="AR648" s="102"/>
      <c r="AS648" s="102"/>
      <c r="AT648" s="102"/>
      <c r="AU648" s="102"/>
      <c r="AV648" s="102"/>
      <c r="AW648" s="102"/>
      <c r="AX648" s="102"/>
      <c r="AY648" s="102"/>
      <c r="AZ648" s="102"/>
      <c r="BA648" s="102"/>
      <c r="BB648" s="102"/>
      <c r="BC648" s="102"/>
      <c r="BD648" s="102"/>
      <c r="BE648" s="102"/>
      <c r="BF648" s="102"/>
      <c r="BG648" s="102"/>
      <c r="BH648" s="102"/>
      <c r="BI648" s="102"/>
      <c r="BJ648" s="102"/>
      <c r="BK648" s="102"/>
      <c r="BL648" s="102"/>
      <c r="BM648" s="102"/>
      <c r="BN648" s="102"/>
      <c r="BO648" s="102"/>
      <c r="BP648" s="102"/>
      <c r="BQ648" s="102"/>
      <c r="BR648" s="102"/>
      <c r="BS648" s="102"/>
      <c r="BT648" s="102"/>
      <c r="BU648" s="102"/>
      <c r="BV648" s="102"/>
      <c r="BW648" s="102"/>
      <c r="BX648" s="102"/>
      <c r="BY648" s="102"/>
      <c r="BZ648" s="102"/>
      <c r="CA648" s="102"/>
      <c r="CB648" s="102"/>
      <c r="CC648" s="102"/>
      <c r="CD648" s="102"/>
      <c r="CE648" s="102"/>
      <c r="CF648" s="102"/>
      <c r="CG648" s="102"/>
      <c r="CH648" s="102"/>
      <c r="CI648" s="102"/>
      <c r="CJ648" s="102"/>
      <c r="CK648" s="102"/>
      <c r="CL648" s="102"/>
      <c r="CM648" s="102"/>
      <c r="CN648" s="102"/>
      <c r="CO648" s="102"/>
      <c r="CP648" s="102"/>
      <c r="CQ648" s="102"/>
      <c r="CR648" s="102"/>
      <c r="CS648" s="102"/>
      <c r="CT648" s="102"/>
      <c r="CU648" s="102"/>
      <c r="CV648" s="102"/>
      <c r="CW648" s="102"/>
      <c r="CX648" s="102"/>
      <c r="CY648" s="102"/>
      <c r="CZ648" s="102"/>
      <c r="DA648" s="102"/>
      <c r="DB648" s="102"/>
      <c r="DC648" s="102"/>
      <c r="DD648" s="102"/>
      <c r="DE648" s="102"/>
      <c r="DF648" s="102"/>
      <c r="DG648" s="102"/>
      <c r="DH648" s="102"/>
      <c r="DI648" s="102"/>
      <c r="DJ648" s="102"/>
      <c r="DK648" s="102"/>
      <c r="DL648" s="102"/>
      <c r="DM648" s="102"/>
      <c r="DN648" s="102"/>
      <c r="DO648" s="102"/>
      <c r="DP648" s="102"/>
      <c r="DQ648" s="102"/>
      <c r="DR648" s="102"/>
      <c r="DS648" s="102"/>
      <c r="DT648" s="102"/>
      <c r="DU648" s="102"/>
      <c r="DV648" s="102"/>
      <c r="DW648" s="102"/>
      <c r="DX648" s="102"/>
      <c r="DY648" s="102"/>
      <c r="DZ648" s="102"/>
      <c r="EA648" s="102"/>
      <c r="EB648" s="102"/>
      <c r="EC648" s="102"/>
      <c r="ED648" s="102"/>
      <c r="EE648" s="102"/>
      <c r="EF648" s="102"/>
      <c r="EG648" s="102"/>
      <c r="EH648" s="102"/>
      <c r="EI648" s="102"/>
      <c r="EJ648" s="102"/>
      <c r="EK648" s="102"/>
      <c r="EL648" s="102"/>
      <c r="EM648" s="102"/>
      <c r="EN648" s="102"/>
      <c r="EO648" s="102"/>
      <c r="EP648" s="102"/>
      <c r="EQ648" s="102"/>
      <c r="ER648" s="102"/>
      <c r="ES648" s="102"/>
      <c r="ET648" s="102"/>
      <c r="EU648" s="102"/>
      <c r="EV648" s="102"/>
      <c r="EW648" s="102"/>
      <c r="EX648" s="102"/>
      <c r="EY648" s="102"/>
      <c r="EZ648" s="102"/>
      <c r="FA648" s="102"/>
      <c r="FB648" s="102"/>
      <c r="FC648" s="102"/>
      <c r="FD648" s="102"/>
      <c r="FE648" s="102"/>
      <c r="FF648" s="102"/>
      <c r="FG648" s="102"/>
      <c r="FH648" s="102"/>
      <c r="FI648" s="102"/>
      <c r="FJ648" s="102"/>
      <c r="FK648" s="102"/>
      <c r="FL648" s="102"/>
      <c r="FM648" s="102"/>
      <c r="FN648" s="102"/>
      <c r="FO648" s="102"/>
      <c r="FP648" s="102"/>
      <c r="FQ648" s="102"/>
      <c r="FR648" s="102"/>
      <c r="FS648" s="102"/>
      <c r="FT648" s="102"/>
      <c r="FU648" s="102"/>
      <c r="FV648" s="102"/>
      <c r="FW648" s="102"/>
      <c r="FX648" s="102"/>
      <c r="FY648" s="102"/>
      <c r="FZ648" s="102"/>
      <c r="GA648" s="102"/>
      <c r="GB648" s="102"/>
      <c r="GC648" s="102"/>
      <c r="GD648" s="102"/>
      <c r="GE648" s="102"/>
      <c r="GF648" s="102"/>
      <c r="GG648" s="102"/>
      <c r="GH648" s="102"/>
      <c r="GI648" s="102"/>
      <c r="GJ648" s="102"/>
      <c r="GK648" s="102"/>
      <c r="GL648" s="102"/>
      <c r="GM648" s="102"/>
      <c r="GN648" s="102"/>
      <c r="GO648" s="102"/>
      <c r="GP648" s="102"/>
      <c r="GQ648" s="102"/>
      <c r="GR648" s="102"/>
      <c r="GS648" s="102"/>
      <c r="GT648" s="102"/>
      <c r="GU648" s="102"/>
      <c r="GV648" s="102"/>
      <c r="GW648" s="102"/>
      <c r="GX648" s="102"/>
      <c r="GY648" s="102"/>
      <c r="GZ648" s="102"/>
    </row>
    <row r="649" spans="1:208" ht="12.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c r="AG649" s="102"/>
      <c r="AH649" s="102"/>
      <c r="AI649" s="102"/>
      <c r="AJ649" s="102"/>
      <c r="AK649" s="102"/>
      <c r="AL649" s="102"/>
      <c r="AM649" s="102"/>
      <c r="AN649" s="102"/>
      <c r="AO649" s="102"/>
      <c r="AP649" s="102"/>
      <c r="AQ649" s="102"/>
      <c r="AR649" s="102"/>
      <c r="AS649" s="102"/>
      <c r="AT649" s="102"/>
      <c r="AU649" s="102"/>
      <c r="AV649" s="102"/>
      <c r="AW649" s="102"/>
      <c r="AX649" s="102"/>
      <c r="AY649" s="102"/>
      <c r="AZ649" s="102"/>
      <c r="BA649" s="102"/>
      <c r="BB649" s="102"/>
      <c r="BC649" s="102"/>
      <c r="BD649" s="102"/>
      <c r="BE649" s="102"/>
      <c r="BF649" s="102"/>
      <c r="BG649" s="102"/>
      <c r="BH649" s="102"/>
      <c r="BI649" s="102"/>
      <c r="BJ649" s="102"/>
      <c r="BK649" s="102"/>
      <c r="BL649" s="102"/>
      <c r="BM649" s="102"/>
      <c r="BN649" s="102"/>
      <c r="BO649" s="102"/>
      <c r="BP649" s="102"/>
      <c r="BQ649" s="102"/>
      <c r="BR649" s="102"/>
      <c r="BS649" s="102"/>
      <c r="BT649" s="102"/>
      <c r="BU649" s="102"/>
      <c r="BV649" s="102"/>
      <c r="BW649" s="102"/>
      <c r="BX649" s="102"/>
      <c r="BY649" s="102"/>
      <c r="BZ649" s="102"/>
      <c r="CA649" s="102"/>
      <c r="CB649" s="102"/>
      <c r="CC649" s="102"/>
      <c r="CD649" s="102"/>
      <c r="CE649" s="102"/>
      <c r="CF649" s="102"/>
      <c r="CG649" s="102"/>
      <c r="CH649" s="102"/>
      <c r="CI649" s="102"/>
      <c r="CJ649" s="102"/>
      <c r="CK649" s="102"/>
      <c r="CL649" s="102"/>
      <c r="CM649" s="102"/>
      <c r="CN649" s="102"/>
      <c r="CO649" s="102"/>
      <c r="CP649" s="102"/>
      <c r="CQ649" s="102"/>
      <c r="CR649" s="102"/>
      <c r="CS649" s="102"/>
      <c r="CT649" s="102"/>
      <c r="CU649" s="102"/>
      <c r="CV649" s="102"/>
      <c r="CW649" s="102"/>
      <c r="CX649" s="102"/>
      <c r="CY649" s="102"/>
      <c r="CZ649" s="102"/>
      <c r="DA649" s="102"/>
      <c r="DB649" s="102"/>
      <c r="DC649" s="102"/>
      <c r="DD649" s="102"/>
      <c r="DE649" s="102"/>
      <c r="DF649" s="102"/>
      <c r="DG649" s="102"/>
      <c r="DH649" s="102"/>
      <c r="DI649" s="102"/>
      <c r="DJ649" s="102"/>
      <c r="DK649" s="102"/>
      <c r="DL649" s="102"/>
      <c r="DM649" s="102"/>
      <c r="DN649" s="102"/>
      <c r="DO649" s="102"/>
      <c r="DP649" s="102"/>
      <c r="DQ649" s="102"/>
      <c r="DR649" s="102"/>
      <c r="DS649" s="102"/>
      <c r="DT649" s="102"/>
      <c r="DU649" s="102"/>
      <c r="DV649" s="102"/>
      <c r="DW649" s="102"/>
      <c r="DX649" s="102"/>
      <c r="DY649" s="102"/>
      <c r="DZ649" s="102"/>
      <c r="EA649" s="102"/>
      <c r="EB649" s="102"/>
      <c r="EC649" s="102"/>
      <c r="ED649" s="102"/>
      <c r="EE649" s="102"/>
      <c r="EF649" s="102"/>
      <c r="EG649" s="102"/>
      <c r="EH649" s="102"/>
      <c r="EI649" s="102"/>
      <c r="EJ649" s="102"/>
      <c r="EK649" s="102"/>
      <c r="EL649" s="102"/>
      <c r="EM649" s="102"/>
      <c r="EN649" s="102"/>
      <c r="EO649" s="102"/>
      <c r="EP649" s="102"/>
      <c r="EQ649" s="102"/>
      <c r="ER649" s="102"/>
      <c r="ES649" s="102"/>
      <c r="ET649" s="102"/>
      <c r="EU649" s="102"/>
      <c r="EV649" s="102"/>
      <c r="EW649" s="102"/>
      <c r="EX649" s="102"/>
      <c r="EY649" s="102"/>
      <c r="EZ649" s="102"/>
      <c r="FA649" s="102"/>
      <c r="FB649" s="102"/>
      <c r="FC649" s="102"/>
      <c r="FD649" s="102"/>
      <c r="FE649" s="102"/>
      <c r="FF649" s="102"/>
      <c r="FG649" s="102"/>
      <c r="FH649" s="102"/>
      <c r="FI649" s="102"/>
      <c r="FJ649" s="102"/>
      <c r="FK649" s="102"/>
      <c r="FL649" s="102"/>
      <c r="FM649" s="102"/>
      <c r="FN649" s="102"/>
      <c r="FO649" s="102"/>
      <c r="FP649" s="102"/>
      <c r="FQ649" s="102"/>
      <c r="FR649" s="102"/>
      <c r="FS649" s="102"/>
      <c r="FT649" s="102"/>
      <c r="FU649" s="102"/>
      <c r="FV649" s="102"/>
      <c r="FW649" s="102"/>
      <c r="FX649" s="102"/>
      <c r="FY649" s="102"/>
      <c r="FZ649" s="102"/>
      <c r="GA649" s="102"/>
      <c r="GB649" s="102"/>
      <c r="GC649" s="102"/>
      <c r="GD649" s="102"/>
      <c r="GE649" s="102"/>
      <c r="GF649" s="102"/>
      <c r="GG649" s="102"/>
      <c r="GH649" s="102"/>
      <c r="GI649" s="102"/>
      <c r="GJ649" s="102"/>
      <c r="GK649" s="102"/>
      <c r="GL649" s="102"/>
      <c r="GM649" s="102"/>
      <c r="GN649" s="102"/>
      <c r="GO649" s="102"/>
      <c r="GP649" s="102"/>
      <c r="GQ649" s="102"/>
      <c r="GR649" s="102"/>
      <c r="GS649" s="102"/>
      <c r="GT649" s="102"/>
      <c r="GU649" s="102"/>
      <c r="GV649" s="102"/>
      <c r="GW649" s="102"/>
      <c r="GX649" s="102"/>
      <c r="GY649" s="102"/>
      <c r="GZ649" s="102"/>
    </row>
    <row r="650" spans="1:208" ht="12.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c r="AG650" s="102"/>
      <c r="AH650" s="102"/>
      <c r="AI650" s="102"/>
      <c r="AJ650" s="102"/>
      <c r="AK650" s="102"/>
      <c r="AL650" s="102"/>
      <c r="AM650" s="102"/>
      <c r="AN650" s="102"/>
      <c r="AO650" s="102"/>
      <c r="AP650" s="102"/>
      <c r="AQ650" s="102"/>
      <c r="AR650" s="102"/>
      <c r="AS650" s="102"/>
      <c r="AT650" s="102"/>
      <c r="AU650" s="102"/>
      <c r="AV650" s="102"/>
      <c r="AW650" s="102"/>
      <c r="AX650" s="102"/>
      <c r="AY650" s="102"/>
      <c r="AZ650" s="102"/>
      <c r="BA650" s="102"/>
      <c r="BB650" s="102"/>
      <c r="BC650" s="102"/>
      <c r="BD650" s="102"/>
      <c r="BE650" s="102"/>
      <c r="BF650" s="102"/>
      <c r="BG650" s="102"/>
      <c r="BH650" s="102"/>
      <c r="BI650" s="102"/>
      <c r="BJ650" s="102"/>
      <c r="BK650" s="102"/>
      <c r="BL650" s="102"/>
      <c r="BM650" s="102"/>
      <c r="BN650" s="102"/>
      <c r="BO650" s="102"/>
      <c r="BP650" s="102"/>
      <c r="BQ650" s="102"/>
      <c r="BR650" s="102"/>
      <c r="BS650" s="102"/>
      <c r="BT650" s="102"/>
      <c r="BU650" s="102"/>
      <c r="BV650" s="102"/>
      <c r="BW650" s="102"/>
      <c r="BX650" s="102"/>
      <c r="BY650" s="102"/>
      <c r="BZ650" s="102"/>
      <c r="CA650" s="102"/>
      <c r="CB650" s="102"/>
      <c r="CC650" s="102"/>
      <c r="CD650" s="102"/>
      <c r="CE650" s="102"/>
      <c r="CF650" s="102"/>
      <c r="CG650" s="102"/>
      <c r="CH650" s="102"/>
      <c r="CI650" s="102"/>
      <c r="CJ650" s="102"/>
      <c r="CK650" s="102"/>
      <c r="CL650" s="102"/>
      <c r="CM650" s="102"/>
      <c r="CN650" s="102"/>
      <c r="CO650" s="102"/>
      <c r="CP650" s="102"/>
      <c r="CQ650" s="102"/>
      <c r="CR650" s="102"/>
      <c r="CS650" s="102"/>
      <c r="CT650" s="102"/>
      <c r="CU650" s="102"/>
      <c r="CV650" s="102"/>
      <c r="CW650" s="102"/>
      <c r="CX650" s="102"/>
      <c r="CY650" s="102"/>
      <c r="CZ650" s="102"/>
      <c r="DA650" s="102"/>
      <c r="DB650" s="102"/>
      <c r="DC650" s="102"/>
      <c r="DD650" s="102"/>
      <c r="DE650" s="102"/>
      <c r="DF650" s="102"/>
      <c r="DG650" s="102"/>
      <c r="DH650" s="102"/>
      <c r="DI650" s="102"/>
      <c r="DJ650" s="102"/>
      <c r="DK650" s="102"/>
      <c r="DL650" s="102"/>
      <c r="DM650" s="102"/>
      <c r="DN650" s="102"/>
      <c r="DO650" s="102"/>
      <c r="DP650" s="102"/>
      <c r="DQ650" s="102"/>
      <c r="DR650" s="102"/>
      <c r="DS650" s="102"/>
      <c r="DT650" s="102"/>
      <c r="DU650" s="102"/>
      <c r="DV650" s="102"/>
      <c r="DW650" s="102"/>
      <c r="DX650" s="102"/>
      <c r="DY650" s="102"/>
      <c r="DZ650" s="102"/>
      <c r="EA650" s="102"/>
      <c r="EB650" s="102"/>
      <c r="EC650" s="102"/>
      <c r="ED650" s="102"/>
      <c r="EE650" s="102"/>
      <c r="EF650" s="102"/>
      <c r="EG650" s="102"/>
      <c r="EH650" s="102"/>
      <c r="EI650" s="102"/>
      <c r="EJ650" s="102"/>
      <c r="EK650" s="102"/>
      <c r="EL650" s="102"/>
      <c r="EM650" s="102"/>
      <c r="EN650" s="102"/>
      <c r="EO650" s="102"/>
      <c r="EP650" s="102"/>
      <c r="EQ650" s="102"/>
      <c r="ER650" s="102"/>
      <c r="ES650" s="102"/>
      <c r="ET650" s="102"/>
      <c r="EU650" s="102"/>
      <c r="EV650" s="102"/>
      <c r="EW650" s="102"/>
      <c r="EX650" s="102"/>
      <c r="EY650" s="102"/>
      <c r="EZ650" s="102"/>
      <c r="FA650" s="102"/>
      <c r="FB650" s="102"/>
      <c r="FC650" s="102"/>
      <c r="FD650" s="102"/>
      <c r="FE650" s="102"/>
      <c r="FF650" s="102"/>
      <c r="FG650" s="102"/>
      <c r="FH650" s="102"/>
      <c r="FI650" s="102"/>
      <c r="FJ650" s="102"/>
      <c r="FK650" s="102"/>
      <c r="FL650" s="102"/>
      <c r="FM650" s="102"/>
      <c r="FN650" s="102"/>
      <c r="FO650" s="102"/>
      <c r="FP650" s="102"/>
      <c r="FQ650" s="102"/>
      <c r="FR650" s="102"/>
      <c r="FS650" s="102"/>
      <c r="FT650" s="102"/>
      <c r="FU650" s="102"/>
      <c r="FV650" s="102"/>
      <c r="FW650" s="102"/>
      <c r="FX650" s="102"/>
      <c r="FY650" s="102"/>
      <c r="FZ650" s="102"/>
      <c r="GA650" s="102"/>
      <c r="GB650" s="102"/>
      <c r="GC650" s="102"/>
      <c r="GD650" s="102"/>
      <c r="GE650" s="102"/>
      <c r="GF650" s="102"/>
      <c r="GG650" s="102"/>
      <c r="GH650" s="102"/>
      <c r="GI650" s="102"/>
      <c r="GJ650" s="102"/>
      <c r="GK650" s="102"/>
      <c r="GL650" s="102"/>
      <c r="GM650" s="102"/>
      <c r="GN650" s="102"/>
      <c r="GO650" s="102"/>
      <c r="GP650" s="102"/>
      <c r="GQ650" s="102"/>
      <c r="GR650" s="102"/>
      <c r="GS650" s="102"/>
      <c r="GT650" s="102"/>
      <c r="GU650" s="102"/>
      <c r="GV650" s="102"/>
      <c r="GW650" s="102"/>
      <c r="GX650" s="102"/>
      <c r="GY650" s="102"/>
      <c r="GZ650" s="102"/>
    </row>
    <row r="651" spans="1:208" ht="12.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c r="AG651" s="102"/>
      <c r="AH651" s="102"/>
      <c r="AI651" s="102"/>
      <c r="AJ651" s="102"/>
      <c r="AK651" s="102"/>
      <c r="AL651" s="102"/>
      <c r="AM651" s="102"/>
      <c r="AN651" s="102"/>
      <c r="AO651" s="102"/>
      <c r="AP651" s="102"/>
      <c r="AQ651" s="102"/>
      <c r="AR651" s="102"/>
      <c r="AS651" s="102"/>
      <c r="AT651" s="102"/>
      <c r="AU651" s="102"/>
      <c r="AV651" s="102"/>
      <c r="AW651" s="102"/>
      <c r="AX651" s="102"/>
      <c r="AY651" s="102"/>
      <c r="AZ651" s="102"/>
      <c r="BA651" s="102"/>
      <c r="BB651" s="102"/>
      <c r="BC651" s="102"/>
      <c r="BD651" s="102"/>
      <c r="BE651" s="102"/>
      <c r="BF651" s="102"/>
      <c r="BG651" s="102"/>
      <c r="BH651" s="102"/>
      <c r="BI651" s="102"/>
      <c r="BJ651" s="102"/>
      <c r="BK651" s="102"/>
      <c r="BL651" s="102"/>
      <c r="BM651" s="102"/>
      <c r="BN651" s="102"/>
      <c r="BO651" s="102"/>
      <c r="BP651" s="102"/>
      <c r="BQ651" s="102"/>
      <c r="BR651" s="102"/>
      <c r="BS651" s="102"/>
      <c r="BT651" s="102"/>
      <c r="BU651" s="102"/>
      <c r="BV651" s="102"/>
      <c r="BW651" s="102"/>
      <c r="BX651" s="102"/>
      <c r="BY651" s="102"/>
      <c r="BZ651" s="102"/>
      <c r="CA651" s="102"/>
      <c r="CB651" s="102"/>
      <c r="CC651" s="102"/>
      <c r="CD651" s="102"/>
      <c r="CE651" s="102"/>
      <c r="CF651" s="102"/>
      <c r="CG651" s="102"/>
      <c r="CH651" s="102"/>
      <c r="CI651" s="102"/>
      <c r="CJ651" s="102"/>
      <c r="CK651" s="102"/>
      <c r="CL651" s="102"/>
      <c r="CM651" s="102"/>
      <c r="CN651" s="102"/>
      <c r="CO651" s="102"/>
      <c r="CP651" s="102"/>
      <c r="CQ651" s="102"/>
      <c r="CR651" s="102"/>
      <c r="CS651" s="102"/>
      <c r="CT651" s="102"/>
      <c r="CU651" s="102"/>
      <c r="CV651" s="102"/>
      <c r="CW651" s="102"/>
      <c r="CX651" s="102"/>
      <c r="CY651" s="102"/>
      <c r="CZ651" s="102"/>
      <c r="DA651" s="102"/>
      <c r="DB651" s="102"/>
      <c r="DC651" s="102"/>
      <c r="DD651" s="102"/>
      <c r="DE651" s="102"/>
      <c r="DF651" s="102"/>
      <c r="DG651" s="102"/>
      <c r="DH651" s="102"/>
      <c r="DI651" s="102"/>
      <c r="DJ651" s="102"/>
      <c r="DK651" s="102"/>
      <c r="DL651" s="102"/>
      <c r="DM651" s="102"/>
      <c r="DN651" s="102"/>
      <c r="DO651" s="102"/>
      <c r="DP651" s="102"/>
      <c r="DQ651" s="102"/>
      <c r="DR651" s="102"/>
      <c r="DS651" s="102"/>
      <c r="DT651" s="102"/>
      <c r="DU651" s="102"/>
      <c r="DV651" s="102"/>
      <c r="DW651" s="102"/>
      <c r="DX651" s="102"/>
      <c r="DY651" s="102"/>
      <c r="DZ651" s="102"/>
      <c r="EA651" s="102"/>
      <c r="EB651" s="102"/>
      <c r="EC651" s="102"/>
      <c r="ED651" s="102"/>
      <c r="EE651" s="102"/>
      <c r="EF651" s="102"/>
      <c r="EG651" s="102"/>
      <c r="EH651" s="102"/>
      <c r="EI651" s="102"/>
      <c r="EJ651" s="102"/>
      <c r="EK651" s="102"/>
      <c r="EL651" s="102"/>
      <c r="EM651" s="102"/>
      <c r="EN651" s="102"/>
      <c r="EO651" s="102"/>
      <c r="EP651" s="102"/>
      <c r="EQ651" s="102"/>
      <c r="ER651" s="102"/>
      <c r="ES651" s="102"/>
      <c r="ET651" s="102"/>
      <c r="EU651" s="102"/>
      <c r="EV651" s="102"/>
      <c r="EW651" s="102"/>
      <c r="EX651" s="102"/>
      <c r="EY651" s="102"/>
      <c r="EZ651" s="102"/>
      <c r="FA651" s="102"/>
      <c r="FB651" s="102"/>
      <c r="FC651" s="102"/>
      <c r="FD651" s="102"/>
      <c r="FE651" s="102"/>
      <c r="FF651" s="102"/>
      <c r="FG651" s="102"/>
      <c r="FH651" s="102"/>
      <c r="FI651" s="102"/>
      <c r="FJ651" s="102"/>
      <c r="FK651" s="102"/>
      <c r="FL651" s="102"/>
      <c r="FM651" s="102"/>
      <c r="FN651" s="102"/>
      <c r="FO651" s="102"/>
      <c r="FP651" s="102"/>
      <c r="FQ651" s="102"/>
      <c r="FR651" s="102"/>
      <c r="FS651" s="102"/>
      <c r="FT651" s="102"/>
      <c r="FU651" s="102"/>
      <c r="FV651" s="102"/>
      <c r="FW651" s="102"/>
      <c r="FX651" s="102"/>
      <c r="FY651" s="102"/>
      <c r="FZ651" s="102"/>
      <c r="GA651" s="102"/>
      <c r="GB651" s="102"/>
      <c r="GC651" s="102"/>
      <c r="GD651" s="102"/>
      <c r="GE651" s="102"/>
      <c r="GF651" s="102"/>
      <c r="GG651" s="102"/>
      <c r="GH651" s="102"/>
      <c r="GI651" s="102"/>
      <c r="GJ651" s="102"/>
      <c r="GK651" s="102"/>
      <c r="GL651" s="102"/>
      <c r="GM651" s="102"/>
      <c r="GN651" s="102"/>
      <c r="GO651" s="102"/>
      <c r="GP651" s="102"/>
      <c r="GQ651" s="102"/>
      <c r="GR651" s="102"/>
      <c r="GS651" s="102"/>
      <c r="GT651" s="102"/>
      <c r="GU651" s="102"/>
      <c r="GV651" s="102"/>
      <c r="GW651" s="102"/>
      <c r="GX651" s="102"/>
      <c r="GY651" s="102"/>
      <c r="GZ651" s="102"/>
    </row>
    <row r="652" spans="1:208" ht="12.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c r="AG652" s="102"/>
      <c r="AH652" s="102"/>
      <c r="AI652" s="102"/>
      <c r="AJ652" s="102"/>
      <c r="AK652" s="102"/>
      <c r="AL652" s="102"/>
      <c r="AM652" s="102"/>
      <c r="AN652" s="102"/>
      <c r="AO652" s="102"/>
      <c r="AP652" s="102"/>
      <c r="AQ652" s="102"/>
      <c r="AR652" s="102"/>
      <c r="AS652" s="102"/>
      <c r="AT652" s="102"/>
      <c r="AU652" s="102"/>
      <c r="AV652" s="102"/>
      <c r="AW652" s="102"/>
      <c r="AX652" s="102"/>
      <c r="AY652" s="102"/>
      <c r="AZ652" s="102"/>
      <c r="BA652" s="102"/>
      <c r="BB652" s="102"/>
      <c r="BC652" s="102"/>
      <c r="BD652" s="102"/>
      <c r="BE652" s="102"/>
      <c r="BF652" s="102"/>
      <c r="BG652" s="102"/>
      <c r="BH652" s="102"/>
      <c r="BI652" s="102"/>
      <c r="BJ652" s="102"/>
      <c r="BK652" s="102"/>
      <c r="BL652" s="102"/>
      <c r="BM652" s="102"/>
      <c r="BN652" s="102"/>
      <c r="BO652" s="102"/>
      <c r="BP652" s="102"/>
      <c r="BQ652" s="102"/>
      <c r="BR652" s="102"/>
      <c r="BS652" s="102"/>
      <c r="BT652" s="102"/>
      <c r="BU652" s="102"/>
      <c r="BV652" s="102"/>
      <c r="BW652" s="102"/>
      <c r="BX652" s="102"/>
      <c r="BY652" s="102"/>
      <c r="BZ652" s="102"/>
      <c r="CA652" s="102"/>
      <c r="CB652" s="102"/>
      <c r="CC652" s="102"/>
      <c r="CD652" s="102"/>
      <c r="CE652" s="102"/>
      <c r="CF652" s="102"/>
      <c r="CG652" s="102"/>
      <c r="CH652" s="102"/>
      <c r="CI652" s="102"/>
      <c r="CJ652" s="102"/>
      <c r="CK652" s="102"/>
      <c r="CL652" s="102"/>
      <c r="CM652" s="102"/>
      <c r="CN652" s="102"/>
      <c r="CO652" s="102"/>
      <c r="CP652" s="102"/>
      <c r="CQ652" s="102"/>
      <c r="CR652" s="102"/>
      <c r="CS652" s="102"/>
      <c r="CT652" s="102"/>
      <c r="CU652" s="102"/>
      <c r="CV652" s="102"/>
      <c r="CW652" s="102"/>
      <c r="CX652" s="102"/>
      <c r="CY652" s="102"/>
      <c r="CZ652" s="102"/>
      <c r="DA652" s="102"/>
      <c r="DB652" s="102"/>
      <c r="DC652" s="102"/>
      <c r="DD652" s="102"/>
      <c r="DE652" s="102"/>
      <c r="DF652" s="102"/>
      <c r="DG652" s="102"/>
      <c r="DH652" s="102"/>
      <c r="DI652" s="102"/>
      <c r="DJ652" s="102"/>
      <c r="DK652" s="102"/>
      <c r="DL652" s="102"/>
      <c r="DM652" s="102"/>
      <c r="DN652" s="102"/>
      <c r="DO652" s="102"/>
      <c r="DP652" s="102"/>
      <c r="DQ652" s="102"/>
      <c r="DR652" s="102"/>
      <c r="DS652" s="102"/>
      <c r="DT652" s="102"/>
      <c r="DU652" s="102"/>
      <c r="DV652" s="102"/>
      <c r="DW652" s="102"/>
      <c r="DX652" s="102"/>
      <c r="DY652" s="102"/>
      <c r="DZ652" s="102"/>
      <c r="EA652" s="102"/>
      <c r="EB652" s="102"/>
      <c r="EC652" s="102"/>
      <c r="ED652" s="102"/>
      <c r="EE652" s="102"/>
      <c r="EF652" s="102"/>
      <c r="EG652" s="102"/>
      <c r="EH652" s="102"/>
      <c r="EI652" s="102"/>
      <c r="EJ652" s="102"/>
      <c r="EK652" s="102"/>
      <c r="EL652" s="102"/>
      <c r="EM652" s="102"/>
      <c r="EN652" s="102"/>
      <c r="EO652" s="102"/>
      <c r="EP652" s="102"/>
      <c r="EQ652" s="102"/>
      <c r="ER652" s="102"/>
      <c r="ES652" s="102"/>
      <c r="ET652" s="102"/>
      <c r="EU652" s="102"/>
      <c r="EV652" s="102"/>
      <c r="EW652" s="102"/>
      <c r="EX652" s="102"/>
      <c r="EY652" s="102"/>
      <c r="EZ652" s="102"/>
      <c r="FA652" s="102"/>
      <c r="FB652" s="102"/>
      <c r="FC652" s="102"/>
      <c r="FD652" s="102"/>
      <c r="FE652" s="102"/>
      <c r="FF652" s="102"/>
      <c r="FG652" s="102"/>
      <c r="FH652" s="102"/>
      <c r="FI652" s="102"/>
      <c r="FJ652" s="102"/>
      <c r="FK652" s="102"/>
      <c r="FL652" s="102"/>
      <c r="FM652" s="102"/>
      <c r="FN652" s="102"/>
      <c r="FO652" s="102"/>
      <c r="FP652" s="102"/>
      <c r="FQ652" s="102"/>
      <c r="FR652" s="102"/>
      <c r="FS652" s="102"/>
      <c r="FT652" s="102"/>
      <c r="FU652" s="102"/>
      <c r="FV652" s="102"/>
      <c r="FW652" s="102"/>
      <c r="FX652" s="102"/>
      <c r="FY652" s="102"/>
      <c r="FZ652" s="102"/>
      <c r="GA652" s="102"/>
      <c r="GB652" s="102"/>
      <c r="GC652" s="102"/>
      <c r="GD652" s="102"/>
      <c r="GE652" s="102"/>
      <c r="GF652" s="102"/>
      <c r="GG652" s="102"/>
      <c r="GH652" s="102"/>
      <c r="GI652" s="102"/>
      <c r="GJ652" s="102"/>
      <c r="GK652" s="102"/>
      <c r="GL652" s="102"/>
      <c r="GM652" s="102"/>
      <c r="GN652" s="102"/>
      <c r="GO652" s="102"/>
      <c r="GP652" s="102"/>
      <c r="GQ652" s="102"/>
      <c r="GR652" s="102"/>
      <c r="GS652" s="102"/>
      <c r="GT652" s="102"/>
      <c r="GU652" s="102"/>
      <c r="GV652" s="102"/>
      <c r="GW652" s="102"/>
      <c r="GX652" s="102"/>
      <c r="GY652" s="102"/>
      <c r="GZ652" s="102"/>
    </row>
    <row r="653" spans="1:208" ht="12.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c r="AG653" s="102"/>
      <c r="AH653" s="102"/>
      <c r="AI653" s="102"/>
      <c r="AJ653" s="102"/>
      <c r="AK653" s="102"/>
      <c r="AL653" s="102"/>
      <c r="AM653" s="102"/>
      <c r="AN653" s="102"/>
      <c r="AO653" s="102"/>
      <c r="AP653" s="102"/>
      <c r="AQ653" s="102"/>
      <c r="AR653" s="102"/>
      <c r="AS653" s="102"/>
      <c r="AT653" s="102"/>
      <c r="AU653" s="102"/>
      <c r="AV653" s="102"/>
      <c r="AW653" s="102"/>
      <c r="AX653" s="102"/>
      <c r="AY653" s="102"/>
      <c r="AZ653" s="102"/>
      <c r="BA653" s="102"/>
      <c r="BB653" s="102"/>
      <c r="BC653" s="102"/>
      <c r="BD653" s="102"/>
      <c r="BE653" s="102"/>
      <c r="BF653" s="102"/>
      <c r="BG653" s="102"/>
      <c r="BH653" s="102"/>
      <c r="BI653" s="102"/>
      <c r="BJ653" s="102"/>
      <c r="BK653" s="102"/>
      <c r="BL653" s="102"/>
      <c r="BM653" s="102"/>
      <c r="BN653" s="102"/>
      <c r="BO653" s="102"/>
      <c r="BP653" s="102"/>
      <c r="BQ653" s="102"/>
      <c r="BR653" s="102"/>
      <c r="BS653" s="102"/>
      <c r="BT653" s="102"/>
      <c r="BU653" s="102"/>
      <c r="BV653" s="102"/>
      <c r="BW653" s="102"/>
      <c r="BX653" s="102"/>
      <c r="BY653" s="102"/>
      <c r="BZ653" s="102"/>
      <c r="CA653" s="102"/>
      <c r="CB653" s="102"/>
      <c r="CC653" s="102"/>
      <c r="CD653" s="102"/>
      <c r="CE653" s="102"/>
      <c r="CF653" s="102"/>
      <c r="CG653" s="102"/>
      <c r="CH653" s="102"/>
      <c r="CI653" s="102"/>
      <c r="CJ653" s="102"/>
      <c r="CK653" s="102"/>
      <c r="CL653" s="102"/>
      <c r="CM653" s="102"/>
      <c r="CN653" s="102"/>
      <c r="CO653" s="102"/>
      <c r="CP653" s="102"/>
      <c r="CQ653" s="102"/>
      <c r="CR653" s="102"/>
      <c r="CS653" s="102"/>
      <c r="CT653" s="102"/>
      <c r="CU653" s="102"/>
      <c r="CV653" s="102"/>
      <c r="CW653" s="102"/>
      <c r="CX653" s="102"/>
      <c r="CY653" s="102"/>
      <c r="CZ653" s="102"/>
      <c r="DA653" s="102"/>
      <c r="DB653" s="102"/>
      <c r="DC653" s="102"/>
      <c r="DD653" s="102"/>
      <c r="DE653" s="102"/>
      <c r="DF653" s="102"/>
      <c r="DG653" s="102"/>
      <c r="DH653" s="102"/>
      <c r="DI653" s="102"/>
      <c r="DJ653" s="102"/>
      <c r="DK653" s="102"/>
      <c r="DL653" s="102"/>
      <c r="DM653" s="102"/>
      <c r="DN653" s="102"/>
      <c r="DO653" s="102"/>
      <c r="DP653" s="102"/>
      <c r="DQ653" s="102"/>
      <c r="DR653" s="102"/>
      <c r="DS653" s="102"/>
      <c r="DT653" s="102"/>
      <c r="DU653" s="102"/>
      <c r="DV653" s="102"/>
      <c r="DW653" s="102"/>
      <c r="DX653" s="102"/>
      <c r="DY653" s="102"/>
      <c r="DZ653" s="102"/>
      <c r="EA653" s="102"/>
      <c r="EB653" s="102"/>
      <c r="EC653" s="102"/>
      <c r="ED653" s="102"/>
      <c r="EE653" s="102"/>
      <c r="EF653" s="102"/>
      <c r="EG653" s="102"/>
      <c r="EH653" s="102"/>
      <c r="EI653" s="102"/>
      <c r="EJ653" s="102"/>
      <c r="EK653" s="102"/>
      <c r="EL653" s="102"/>
      <c r="EM653" s="102"/>
      <c r="EN653" s="102"/>
      <c r="EO653" s="102"/>
      <c r="EP653" s="102"/>
      <c r="EQ653" s="102"/>
      <c r="ER653" s="102"/>
      <c r="ES653" s="102"/>
      <c r="ET653" s="102"/>
      <c r="EU653" s="102"/>
      <c r="EV653" s="102"/>
      <c r="EW653" s="102"/>
      <c r="EX653" s="102"/>
      <c r="EY653" s="102"/>
      <c r="EZ653" s="102"/>
      <c r="FA653" s="102"/>
      <c r="FB653" s="102"/>
      <c r="FC653" s="102"/>
      <c r="FD653" s="102"/>
      <c r="FE653" s="102"/>
      <c r="FF653" s="102"/>
      <c r="FG653" s="102"/>
      <c r="FH653" s="102"/>
      <c r="FI653" s="102"/>
      <c r="FJ653" s="102"/>
      <c r="FK653" s="102"/>
      <c r="FL653" s="102"/>
      <c r="FM653" s="102"/>
      <c r="FN653" s="102"/>
      <c r="FO653" s="102"/>
      <c r="FP653" s="102"/>
      <c r="FQ653" s="102"/>
      <c r="FR653" s="102"/>
      <c r="FS653" s="102"/>
      <c r="FT653" s="102"/>
      <c r="FU653" s="102"/>
      <c r="FV653" s="102"/>
      <c r="FW653" s="102"/>
      <c r="FX653" s="102"/>
      <c r="FY653" s="102"/>
      <c r="FZ653" s="102"/>
      <c r="GA653" s="102"/>
      <c r="GB653" s="102"/>
      <c r="GC653" s="102"/>
      <c r="GD653" s="102"/>
      <c r="GE653" s="102"/>
      <c r="GF653" s="102"/>
      <c r="GG653" s="102"/>
      <c r="GH653" s="102"/>
      <c r="GI653" s="102"/>
      <c r="GJ653" s="102"/>
      <c r="GK653" s="102"/>
      <c r="GL653" s="102"/>
      <c r="GM653" s="102"/>
      <c r="GN653" s="102"/>
      <c r="GO653" s="102"/>
      <c r="GP653" s="102"/>
      <c r="GQ653" s="102"/>
      <c r="GR653" s="102"/>
      <c r="GS653" s="102"/>
      <c r="GT653" s="102"/>
      <c r="GU653" s="102"/>
      <c r="GV653" s="102"/>
      <c r="GW653" s="102"/>
      <c r="GX653" s="102"/>
      <c r="GY653" s="102"/>
      <c r="GZ653" s="102"/>
    </row>
    <row r="654" spans="1:208" ht="12.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c r="AG654" s="102"/>
      <c r="AH654" s="102"/>
      <c r="AI654" s="102"/>
      <c r="AJ654" s="102"/>
      <c r="AK654" s="102"/>
      <c r="AL654" s="102"/>
      <c r="AM654" s="102"/>
      <c r="AN654" s="102"/>
      <c r="AO654" s="102"/>
      <c r="AP654" s="102"/>
      <c r="AQ654" s="102"/>
      <c r="AR654" s="102"/>
      <c r="AS654" s="102"/>
      <c r="AT654" s="102"/>
      <c r="AU654" s="102"/>
      <c r="AV654" s="102"/>
      <c r="AW654" s="102"/>
      <c r="AX654" s="102"/>
      <c r="AY654" s="102"/>
      <c r="AZ654" s="102"/>
      <c r="BA654" s="102"/>
      <c r="BB654" s="102"/>
      <c r="BC654" s="102"/>
      <c r="BD654" s="102"/>
      <c r="BE654" s="102"/>
      <c r="BF654" s="102"/>
      <c r="BG654" s="102"/>
      <c r="BH654" s="102"/>
      <c r="BI654" s="102"/>
      <c r="BJ654" s="102"/>
      <c r="BK654" s="102"/>
      <c r="BL654" s="102"/>
      <c r="BM654" s="102"/>
      <c r="BN654" s="102"/>
      <c r="BO654" s="102"/>
      <c r="BP654" s="102"/>
      <c r="BQ654" s="102"/>
      <c r="BR654" s="102"/>
      <c r="BS654" s="102"/>
      <c r="BT654" s="102"/>
      <c r="BU654" s="102"/>
      <c r="BV654" s="102"/>
      <c r="BW654" s="102"/>
      <c r="BX654" s="102"/>
      <c r="BY654" s="102"/>
      <c r="BZ654" s="102"/>
      <c r="CA654" s="102"/>
      <c r="CB654" s="102"/>
      <c r="CC654" s="102"/>
      <c r="CD654" s="102"/>
      <c r="CE654" s="102"/>
      <c r="CF654" s="102"/>
      <c r="CG654" s="102"/>
      <c r="CH654" s="102"/>
      <c r="CI654" s="102"/>
      <c r="CJ654" s="102"/>
      <c r="CK654" s="102"/>
      <c r="CL654" s="102"/>
      <c r="CM654" s="102"/>
      <c r="CN654" s="102"/>
      <c r="CO654" s="102"/>
      <c r="CP654" s="102"/>
      <c r="CQ654" s="102"/>
      <c r="CR654" s="102"/>
      <c r="CS654" s="102"/>
      <c r="CT654" s="102"/>
      <c r="CU654" s="102"/>
      <c r="CV654" s="102"/>
      <c r="CW654" s="102"/>
      <c r="CX654" s="102"/>
      <c r="CY654" s="102"/>
      <c r="CZ654" s="102"/>
      <c r="DA654" s="102"/>
      <c r="DB654" s="102"/>
      <c r="DC654" s="102"/>
      <c r="DD654" s="102"/>
      <c r="DE654" s="102"/>
      <c r="DF654" s="102"/>
      <c r="DG654" s="102"/>
      <c r="DH654" s="102"/>
      <c r="DI654" s="102"/>
      <c r="DJ654" s="102"/>
      <c r="DK654" s="102"/>
      <c r="DL654" s="102"/>
      <c r="DM654" s="102"/>
      <c r="DN654" s="102"/>
      <c r="DO654" s="102"/>
      <c r="DP654" s="102"/>
      <c r="DQ654" s="102"/>
      <c r="DR654" s="102"/>
      <c r="DS654" s="102"/>
      <c r="DT654" s="102"/>
      <c r="DU654" s="102"/>
      <c r="DV654" s="102"/>
      <c r="DW654" s="102"/>
      <c r="DX654" s="102"/>
      <c r="DY654" s="102"/>
      <c r="DZ654" s="102"/>
      <c r="EA654" s="102"/>
      <c r="EB654" s="102"/>
      <c r="EC654" s="102"/>
      <c r="ED654" s="102"/>
      <c r="EE654" s="102"/>
      <c r="EF654" s="102"/>
      <c r="EG654" s="102"/>
      <c r="EH654" s="102"/>
      <c r="EI654" s="102"/>
      <c r="EJ654" s="102"/>
      <c r="EK654" s="102"/>
      <c r="EL654" s="102"/>
      <c r="EM654" s="102"/>
      <c r="EN654" s="102"/>
      <c r="EO654" s="102"/>
      <c r="EP654" s="102"/>
      <c r="EQ654" s="102"/>
      <c r="ER654" s="102"/>
      <c r="ES654" s="102"/>
      <c r="ET654" s="102"/>
      <c r="EU654" s="102"/>
      <c r="EV654" s="102"/>
      <c r="EW654" s="102"/>
      <c r="EX654" s="102"/>
      <c r="EY654" s="102"/>
      <c r="EZ654" s="102"/>
      <c r="FA654" s="102"/>
      <c r="FB654" s="102"/>
      <c r="FC654" s="102"/>
      <c r="FD654" s="102"/>
      <c r="FE654" s="102"/>
      <c r="FF654" s="102"/>
      <c r="FG654" s="102"/>
      <c r="FH654" s="102"/>
      <c r="FI654" s="102"/>
      <c r="FJ654" s="102"/>
      <c r="FK654" s="102"/>
      <c r="FL654" s="102"/>
      <c r="FM654" s="102"/>
      <c r="FN654" s="102"/>
      <c r="FO654" s="102"/>
      <c r="FP654" s="102"/>
      <c r="FQ654" s="102"/>
      <c r="FR654" s="102"/>
      <c r="FS654" s="102"/>
      <c r="FT654" s="102"/>
      <c r="FU654" s="102"/>
      <c r="FV654" s="102"/>
      <c r="FW654" s="102"/>
      <c r="FX654" s="102"/>
      <c r="FY654" s="102"/>
      <c r="FZ654" s="102"/>
      <c r="GA654" s="102"/>
      <c r="GB654" s="102"/>
      <c r="GC654" s="102"/>
      <c r="GD654" s="102"/>
      <c r="GE654" s="102"/>
      <c r="GF654" s="102"/>
      <c r="GG654" s="102"/>
      <c r="GH654" s="102"/>
      <c r="GI654" s="102"/>
      <c r="GJ654" s="102"/>
      <c r="GK654" s="102"/>
      <c r="GL654" s="102"/>
      <c r="GM654" s="102"/>
      <c r="GN654" s="102"/>
      <c r="GO654" s="102"/>
      <c r="GP654" s="102"/>
      <c r="GQ654" s="102"/>
      <c r="GR654" s="102"/>
      <c r="GS654" s="102"/>
      <c r="GT654" s="102"/>
      <c r="GU654" s="102"/>
      <c r="GV654" s="102"/>
      <c r="GW654" s="102"/>
      <c r="GX654" s="102"/>
      <c r="GY654" s="102"/>
      <c r="GZ654" s="102"/>
    </row>
    <row r="655" spans="1:208" ht="12.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c r="AG655" s="102"/>
      <c r="AH655" s="102"/>
      <c r="AI655" s="102"/>
      <c r="AJ655" s="102"/>
      <c r="AK655" s="102"/>
      <c r="AL655" s="102"/>
      <c r="AM655" s="102"/>
      <c r="AN655" s="102"/>
      <c r="AO655" s="102"/>
      <c r="AP655" s="102"/>
      <c r="AQ655" s="102"/>
      <c r="AR655" s="102"/>
      <c r="AS655" s="102"/>
      <c r="AT655" s="102"/>
      <c r="AU655" s="102"/>
      <c r="AV655" s="102"/>
      <c r="AW655" s="102"/>
      <c r="AX655" s="102"/>
      <c r="AY655" s="102"/>
      <c r="AZ655" s="102"/>
      <c r="BA655" s="102"/>
      <c r="BB655" s="102"/>
      <c r="BC655" s="102"/>
      <c r="BD655" s="102"/>
      <c r="BE655" s="102"/>
      <c r="BF655" s="102"/>
      <c r="BG655" s="102"/>
      <c r="BH655" s="102"/>
      <c r="BI655" s="102"/>
      <c r="BJ655" s="102"/>
      <c r="BK655" s="102"/>
      <c r="BL655" s="102"/>
      <c r="BM655" s="102"/>
      <c r="BN655" s="102"/>
      <c r="BO655" s="102"/>
      <c r="BP655" s="102"/>
      <c r="BQ655" s="102"/>
      <c r="BR655" s="102"/>
      <c r="BS655" s="102"/>
      <c r="BT655" s="102"/>
      <c r="BU655" s="102"/>
      <c r="BV655" s="102"/>
      <c r="BW655" s="102"/>
      <c r="BX655" s="102"/>
      <c r="BY655" s="102"/>
      <c r="BZ655" s="102"/>
      <c r="CA655" s="102"/>
      <c r="CB655" s="102"/>
      <c r="CC655" s="102"/>
      <c r="CD655" s="102"/>
      <c r="CE655" s="102"/>
      <c r="CF655" s="102"/>
      <c r="CG655" s="102"/>
      <c r="CH655" s="102"/>
      <c r="CI655" s="102"/>
      <c r="CJ655" s="102"/>
      <c r="CK655" s="102"/>
      <c r="CL655" s="102"/>
      <c r="CM655" s="102"/>
      <c r="CN655" s="102"/>
      <c r="CO655" s="102"/>
      <c r="CP655" s="102"/>
      <c r="CQ655" s="102"/>
      <c r="CR655" s="102"/>
      <c r="CS655" s="102"/>
      <c r="CT655" s="102"/>
      <c r="CU655" s="102"/>
      <c r="CV655" s="102"/>
      <c r="CW655" s="102"/>
      <c r="CX655" s="102"/>
      <c r="CY655" s="102"/>
      <c r="CZ655" s="102"/>
      <c r="DA655" s="102"/>
      <c r="DB655" s="102"/>
      <c r="DC655" s="102"/>
      <c r="DD655" s="102"/>
      <c r="DE655" s="102"/>
      <c r="DF655" s="102"/>
      <c r="DG655" s="102"/>
      <c r="DH655" s="102"/>
      <c r="DI655" s="102"/>
      <c r="DJ655" s="102"/>
      <c r="DK655" s="102"/>
      <c r="DL655" s="102"/>
      <c r="DM655" s="102"/>
      <c r="DN655" s="102"/>
      <c r="DO655" s="102"/>
      <c r="DP655" s="102"/>
      <c r="DQ655" s="102"/>
      <c r="DR655" s="102"/>
      <c r="DS655" s="102"/>
      <c r="DT655" s="102"/>
      <c r="DU655" s="102"/>
      <c r="DV655" s="102"/>
      <c r="DW655" s="102"/>
      <c r="DX655" s="102"/>
      <c r="DY655" s="102"/>
      <c r="DZ655" s="102"/>
      <c r="EA655" s="102"/>
      <c r="EB655" s="102"/>
      <c r="EC655" s="102"/>
      <c r="ED655" s="102"/>
      <c r="EE655" s="102"/>
      <c r="EF655" s="102"/>
      <c r="EG655" s="102"/>
      <c r="EH655" s="102"/>
      <c r="EI655" s="102"/>
      <c r="EJ655" s="102"/>
      <c r="EK655" s="102"/>
      <c r="EL655" s="102"/>
      <c r="EM655" s="102"/>
      <c r="EN655" s="102"/>
      <c r="EO655" s="102"/>
      <c r="EP655" s="102"/>
      <c r="EQ655" s="102"/>
      <c r="ER655" s="102"/>
      <c r="ES655" s="102"/>
      <c r="ET655" s="102"/>
      <c r="EU655" s="102"/>
      <c r="EV655" s="102"/>
      <c r="EW655" s="102"/>
      <c r="EX655" s="102"/>
      <c r="EY655" s="102"/>
      <c r="EZ655" s="102"/>
      <c r="FA655" s="102"/>
      <c r="FB655" s="102"/>
      <c r="FC655" s="102"/>
      <c r="FD655" s="102"/>
      <c r="FE655" s="102"/>
      <c r="FF655" s="102"/>
      <c r="FG655" s="102"/>
      <c r="FH655" s="102"/>
      <c r="FI655" s="102"/>
      <c r="FJ655" s="102"/>
      <c r="FK655" s="102"/>
      <c r="FL655" s="102"/>
      <c r="FM655" s="102"/>
      <c r="FN655" s="102"/>
      <c r="FO655" s="102"/>
      <c r="FP655" s="102"/>
      <c r="FQ655" s="102"/>
      <c r="FR655" s="102"/>
      <c r="FS655" s="102"/>
      <c r="FT655" s="102"/>
      <c r="FU655" s="102"/>
      <c r="FV655" s="102"/>
      <c r="FW655" s="102"/>
      <c r="FX655" s="102"/>
      <c r="FY655" s="102"/>
      <c r="FZ655" s="102"/>
      <c r="GA655" s="102"/>
      <c r="GB655" s="102"/>
      <c r="GC655" s="102"/>
      <c r="GD655" s="102"/>
      <c r="GE655" s="102"/>
      <c r="GF655" s="102"/>
      <c r="GG655" s="102"/>
      <c r="GH655" s="102"/>
      <c r="GI655" s="102"/>
      <c r="GJ655" s="102"/>
      <c r="GK655" s="102"/>
      <c r="GL655" s="102"/>
      <c r="GM655" s="102"/>
      <c r="GN655" s="102"/>
      <c r="GO655" s="102"/>
      <c r="GP655" s="102"/>
      <c r="GQ655" s="102"/>
      <c r="GR655" s="102"/>
      <c r="GS655" s="102"/>
      <c r="GT655" s="102"/>
      <c r="GU655" s="102"/>
      <c r="GV655" s="102"/>
      <c r="GW655" s="102"/>
      <c r="GX655" s="102"/>
      <c r="GY655" s="102"/>
      <c r="GZ655" s="102"/>
    </row>
    <row r="656" spans="1:208" ht="12.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c r="AJ656" s="102"/>
      <c r="AK656" s="102"/>
      <c r="AL656" s="102"/>
      <c r="AM656" s="102"/>
      <c r="AN656" s="102"/>
      <c r="AO656" s="102"/>
      <c r="AP656" s="102"/>
      <c r="AQ656" s="102"/>
      <c r="AR656" s="102"/>
      <c r="AS656" s="102"/>
      <c r="AT656" s="102"/>
      <c r="AU656" s="102"/>
      <c r="AV656" s="102"/>
      <c r="AW656" s="102"/>
      <c r="AX656" s="102"/>
      <c r="AY656" s="102"/>
      <c r="AZ656" s="102"/>
      <c r="BA656" s="102"/>
      <c r="BB656" s="102"/>
      <c r="BC656" s="102"/>
      <c r="BD656" s="102"/>
      <c r="BE656" s="102"/>
      <c r="BF656" s="102"/>
      <c r="BG656" s="102"/>
      <c r="BH656" s="102"/>
      <c r="BI656" s="102"/>
      <c r="BJ656" s="102"/>
      <c r="BK656" s="102"/>
      <c r="BL656" s="102"/>
      <c r="BM656" s="102"/>
      <c r="BN656" s="102"/>
      <c r="BO656" s="102"/>
      <c r="BP656" s="102"/>
      <c r="BQ656" s="102"/>
      <c r="BR656" s="102"/>
      <c r="BS656" s="102"/>
      <c r="BT656" s="102"/>
      <c r="BU656" s="102"/>
      <c r="BV656" s="102"/>
      <c r="BW656" s="102"/>
      <c r="BX656" s="102"/>
      <c r="BY656" s="102"/>
      <c r="BZ656" s="102"/>
      <c r="CA656" s="102"/>
      <c r="CB656" s="102"/>
      <c r="CC656" s="102"/>
      <c r="CD656" s="102"/>
      <c r="CE656" s="102"/>
      <c r="CF656" s="102"/>
      <c r="CG656" s="102"/>
      <c r="CH656" s="102"/>
      <c r="CI656" s="102"/>
      <c r="CJ656" s="102"/>
      <c r="CK656" s="102"/>
      <c r="CL656" s="102"/>
      <c r="CM656" s="102"/>
      <c r="CN656" s="102"/>
      <c r="CO656" s="102"/>
      <c r="CP656" s="102"/>
      <c r="CQ656" s="102"/>
      <c r="CR656" s="102"/>
      <c r="CS656" s="102"/>
      <c r="CT656" s="102"/>
      <c r="CU656" s="102"/>
      <c r="CV656" s="102"/>
      <c r="CW656" s="102"/>
      <c r="CX656" s="102"/>
      <c r="CY656" s="102"/>
      <c r="CZ656" s="102"/>
      <c r="DA656" s="102"/>
      <c r="DB656" s="102"/>
      <c r="DC656" s="102"/>
      <c r="DD656" s="102"/>
      <c r="DE656" s="102"/>
      <c r="DF656" s="102"/>
      <c r="DG656" s="102"/>
      <c r="DH656" s="102"/>
      <c r="DI656" s="102"/>
      <c r="DJ656" s="102"/>
      <c r="DK656" s="102"/>
      <c r="DL656" s="102"/>
      <c r="DM656" s="102"/>
      <c r="DN656" s="102"/>
      <c r="DO656" s="102"/>
      <c r="DP656" s="102"/>
      <c r="DQ656" s="102"/>
      <c r="DR656" s="102"/>
      <c r="DS656" s="102"/>
      <c r="DT656" s="102"/>
      <c r="DU656" s="102"/>
      <c r="DV656" s="102"/>
      <c r="DW656" s="102"/>
      <c r="DX656" s="102"/>
      <c r="DY656" s="102"/>
      <c r="DZ656" s="102"/>
      <c r="EA656" s="102"/>
      <c r="EB656" s="102"/>
      <c r="EC656" s="102"/>
      <c r="ED656" s="102"/>
      <c r="EE656" s="102"/>
      <c r="EF656" s="102"/>
      <c r="EG656" s="102"/>
      <c r="EH656" s="102"/>
      <c r="EI656" s="102"/>
      <c r="EJ656" s="102"/>
      <c r="EK656" s="102"/>
      <c r="EL656" s="102"/>
      <c r="EM656" s="102"/>
      <c r="EN656" s="102"/>
      <c r="EO656" s="102"/>
      <c r="EP656" s="102"/>
      <c r="EQ656" s="102"/>
      <c r="ER656" s="102"/>
      <c r="ES656" s="102"/>
      <c r="ET656" s="102"/>
      <c r="EU656" s="102"/>
      <c r="EV656" s="102"/>
      <c r="EW656" s="102"/>
      <c r="EX656" s="102"/>
      <c r="EY656" s="102"/>
      <c r="EZ656" s="102"/>
      <c r="FA656" s="102"/>
      <c r="FB656" s="102"/>
      <c r="FC656" s="102"/>
      <c r="FD656" s="102"/>
      <c r="FE656" s="102"/>
      <c r="FF656" s="102"/>
      <c r="FG656" s="102"/>
      <c r="FH656" s="102"/>
      <c r="FI656" s="102"/>
      <c r="FJ656" s="102"/>
      <c r="FK656" s="102"/>
      <c r="FL656" s="102"/>
      <c r="FM656" s="102"/>
      <c r="FN656" s="102"/>
      <c r="FO656" s="102"/>
      <c r="FP656" s="102"/>
      <c r="FQ656" s="102"/>
      <c r="FR656" s="102"/>
      <c r="FS656" s="102"/>
      <c r="FT656" s="102"/>
      <c r="FU656" s="102"/>
      <c r="FV656" s="102"/>
      <c r="FW656" s="102"/>
      <c r="FX656" s="102"/>
      <c r="FY656" s="102"/>
      <c r="FZ656" s="102"/>
      <c r="GA656" s="102"/>
      <c r="GB656" s="102"/>
      <c r="GC656" s="102"/>
      <c r="GD656" s="102"/>
      <c r="GE656" s="102"/>
      <c r="GF656" s="102"/>
      <c r="GG656" s="102"/>
      <c r="GH656" s="102"/>
      <c r="GI656" s="102"/>
      <c r="GJ656" s="102"/>
      <c r="GK656" s="102"/>
      <c r="GL656" s="102"/>
      <c r="GM656" s="102"/>
      <c r="GN656" s="102"/>
      <c r="GO656" s="102"/>
      <c r="GP656" s="102"/>
      <c r="GQ656" s="102"/>
      <c r="GR656" s="102"/>
      <c r="GS656" s="102"/>
      <c r="GT656" s="102"/>
      <c r="GU656" s="102"/>
      <c r="GV656" s="102"/>
      <c r="GW656" s="102"/>
      <c r="GX656" s="102"/>
      <c r="GY656" s="102"/>
      <c r="GZ656" s="102"/>
    </row>
    <row r="657" spans="1:208" ht="12.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c r="AG657" s="102"/>
      <c r="AH657" s="102"/>
      <c r="AI657" s="102"/>
      <c r="AJ657" s="102"/>
      <c r="AK657" s="102"/>
      <c r="AL657" s="102"/>
      <c r="AM657" s="102"/>
      <c r="AN657" s="102"/>
      <c r="AO657" s="102"/>
      <c r="AP657" s="102"/>
      <c r="AQ657" s="102"/>
      <c r="AR657" s="102"/>
      <c r="AS657" s="102"/>
      <c r="AT657" s="102"/>
      <c r="AU657" s="102"/>
      <c r="AV657" s="102"/>
      <c r="AW657" s="102"/>
      <c r="AX657" s="102"/>
      <c r="AY657" s="102"/>
      <c r="AZ657" s="102"/>
      <c r="BA657" s="102"/>
      <c r="BB657" s="102"/>
      <c r="BC657" s="102"/>
      <c r="BD657" s="102"/>
      <c r="BE657" s="102"/>
      <c r="BF657" s="102"/>
      <c r="BG657" s="102"/>
      <c r="BH657" s="102"/>
      <c r="BI657" s="102"/>
      <c r="BJ657" s="102"/>
      <c r="BK657" s="102"/>
      <c r="BL657" s="102"/>
      <c r="BM657" s="102"/>
      <c r="BN657" s="102"/>
      <c r="BO657" s="102"/>
      <c r="BP657" s="102"/>
      <c r="BQ657" s="102"/>
      <c r="BR657" s="102"/>
      <c r="BS657" s="102"/>
      <c r="BT657" s="102"/>
      <c r="BU657" s="102"/>
      <c r="BV657" s="102"/>
      <c r="BW657" s="102"/>
      <c r="BX657" s="102"/>
      <c r="BY657" s="102"/>
      <c r="BZ657" s="102"/>
      <c r="CA657" s="102"/>
      <c r="CB657" s="102"/>
      <c r="CC657" s="102"/>
      <c r="CD657" s="102"/>
      <c r="CE657" s="102"/>
      <c r="CF657" s="102"/>
      <c r="CG657" s="102"/>
      <c r="CH657" s="102"/>
      <c r="CI657" s="102"/>
      <c r="CJ657" s="102"/>
      <c r="CK657" s="102"/>
      <c r="CL657" s="102"/>
      <c r="CM657" s="102"/>
      <c r="CN657" s="102"/>
      <c r="CO657" s="102"/>
      <c r="CP657" s="102"/>
      <c r="CQ657" s="102"/>
      <c r="CR657" s="102"/>
      <c r="CS657" s="102"/>
      <c r="CT657" s="102"/>
      <c r="CU657" s="102"/>
      <c r="CV657" s="102"/>
      <c r="CW657" s="102"/>
      <c r="CX657" s="102"/>
      <c r="CY657" s="102"/>
      <c r="CZ657" s="102"/>
      <c r="DA657" s="102"/>
      <c r="DB657" s="102"/>
      <c r="DC657" s="102"/>
      <c r="DD657" s="102"/>
      <c r="DE657" s="102"/>
      <c r="DF657" s="102"/>
      <c r="DG657" s="102"/>
      <c r="DH657" s="102"/>
      <c r="DI657" s="102"/>
      <c r="DJ657" s="102"/>
      <c r="DK657" s="102"/>
      <c r="DL657" s="102"/>
      <c r="DM657" s="102"/>
      <c r="DN657" s="102"/>
      <c r="DO657" s="102"/>
      <c r="DP657" s="102"/>
      <c r="DQ657" s="102"/>
      <c r="DR657" s="102"/>
      <c r="DS657" s="102"/>
      <c r="DT657" s="102"/>
      <c r="DU657" s="102"/>
      <c r="DV657" s="102"/>
      <c r="DW657" s="102"/>
      <c r="DX657" s="102"/>
      <c r="DY657" s="102"/>
      <c r="DZ657" s="102"/>
      <c r="EA657" s="102"/>
      <c r="EB657" s="102"/>
      <c r="EC657" s="102"/>
      <c r="ED657" s="102"/>
      <c r="EE657" s="102"/>
      <c r="EF657" s="102"/>
      <c r="EG657" s="102"/>
      <c r="EH657" s="102"/>
      <c r="EI657" s="102"/>
      <c r="EJ657" s="102"/>
      <c r="EK657" s="102"/>
      <c r="EL657" s="102"/>
      <c r="EM657" s="102"/>
      <c r="EN657" s="102"/>
      <c r="EO657" s="102"/>
      <c r="EP657" s="102"/>
      <c r="EQ657" s="102"/>
      <c r="ER657" s="102"/>
      <c r="ES657" s="102"/>
      <c r="ET657" s="102"/>
      <c r="EU657" s="102"/>
      <c r="EV657" s="102"/>
      <c r="EW657" s="102"/>
      <c r="EX657" s="102"/>
      <c r="EY657" s="102"/>
      <c r="EZ657" s="102"/>
      <c r="FA657" s="102"/>
      <c r="FB657" s="102"/>
      <c r="FC657" s="102"/>
      <c r="FD657" s="102"/>
      <c r="FE657" s="102"/>
      <c r="FF657" s="102"/>
      <c r="FG657" s="102"/>
      <c r="FH657" s="102"/>
      <c r="FI657" s="102"/>
      <c r="FJ657" s="102"/>
      <c r="FK657" s="102"/>
      <c r="FL657" s="102"/>
      <c r="FM657" s="102"/>
      <c r="FN657" s="102"/>
      <c r="FO657" s="102"/>
      <c r="FP657" s="102"/>
      <c r="FQ657" s="102"/>
      <c r="FR657" s="102"/>
      <c r="FS657" s="102"/>
      <c r="FT657" s="102"/>
      <c r="FU657" s="102"/>
      <c r="FV657" s="102"/>
      <c r="FW657" s="102"/>
      <c r="FX657" s="102"/>
      <c r="FY657" s="102"/>
      <c r="FZ657" s="102"/>
      <c r="GA657" s="102"/>
      <c r="GB657" s="102"/>
      <c r="GC657" s="102"/>
      <c r="GD657" s="102"/>
      <c r="GE657" s="102"/>
      <c r="GF657" s="102"/>
      <c r="GG657" s="102"/>
      <c r="GH657" s="102"/>
      <c r="GI657" s="102"/>
      <c r="GJ657" s="102"/>
      <c r="GK657" s="102"/>
      <c r="GL657" s="102"/>
      <c r="GM657" s="102"/>
      <c r="GN657" s="102"/>
      <c r="GO657" s="102"/>
      <c r="GP657" s="102"/>
      <c r="GQ657" s="102"/>
      <c r="GR657" s="102"/>
      <c r="GS657" s="102"/>
      <c r="GT657" s="102"/>
      <c r="GU657" s="102"/>
      <c r="GV657" s="102"/>
      <c r="GW657" s="102"/>
      <c r="GX657" s="102"/>
      <c r="GY657" s="102"/>
      <c r="GZ657" s="102"/>
    </row>
    <row r="658" spans="1:208" ht="12.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c r="AJ658" s="102"/>
      <c r="AK658" s="102"/>
      <c r="AL658" s="102"/>
      <c r="AM658" s="102"/>
      <c r="AN658" s="102"/>
      <c r="AO658" s="102"/>
      <c r="AP658" s="102"/>
      <c r="AQ658" s="102"/>
      <c r="AR658" s="102"/>
      <c r="AS658" s="102"/>
      <c r="AT658" s="102"/>
      <c r="AU658" s="102"/>
      <c r="AV658" s="102"/>
      <c r="AW658" s="102"/>
      <c r="AX658" s="102"/>
      <c r="AY658" s="102"/>
      <c r="AZ658" s="102"/>
      <c r="BA658" s="102"/>
      <c r="BB658" s="102"/>
      <c r="BC658" s="102"/>
      <c r="BD658" s="102"/>
      <c r="BE658" s="102"/>
      <c r="BF658" s="102"/>
      <c r="BG658" s="102"/>
      <c r="BH658" s="102"/>
      <c r="BI658" s="102"/>
      <c r="BJ658" s="102"/>
      <c r="BK658" s="102"/>
      <c r="BL658" s="102"/>
      <c r="BM658" s="102"/>
      <c r="BN658" s="102"/>
      <c r="BO658" s="102"/>
      <c r="BP658" s="102"/>
      <c r="BQ658" s="102"/>
      <c r="BR658" s="102"/>
      <c r="BS658" s="102"/>
      <c r="BT658" s="102"/>
      <c r="BU658" s="102"/>
      <c r="BV658" s="102"/>
      <c r="BW658" s="102"/>
      <c r="BX658" s="102"/>
      <c r="BY658" s="102"/>
      <c r="BZ658" s="102"/>
      <c r="CA658" s="102"/>
      <c r="CB658" s="102"/>
      <c r="CC658" s="102"/>
      <c r="CD658" s="102"/>
      <c r="CE658" s="102"/>
      <c r="CF658" s="102"/>
      <c r="CG658" s="102"/>
      <c r="CH658" s="102"/>
      <c r="CI658" s="102"/>
      <c r="CJ658" s="102"/>
      <c r="CK658" s="102"/>
      <c r="CL658" s="102"/>
      <c r="CM658" s="102"/>
      <c r="CN658" s="102"/>
      <c r="CO658" s="102"/>
      <c r="CP658" s="102"/>
      <c r="CQ658" s="102"/>
      <c r="CR658" s="102"/>
      <c r="CS658" s="102"/>
      <c r="CT658" s="102"/>
      <c r="CU658" s="102"/>
      <c r="CV658" s="102"/>
      <c r="CW658" s="102"/>
      <c r="CX658" s="102"/>
      <c r="CY658" s="102"/>
      <c r="CZ658" s="102"/>
      <c r="DA658" s="102"/>
      <c r="DB658" s="102"/>
      <c r="DC658" s="102"/>
      <c r="DD658" s="102"/>
      <c r="DE658" s="102"/>
      <c r="DF658" s="102"/>
      <c r="DG658" s="102"/>
      <c r="DH658" s="102"/>
      <c r="DI658" s="102"/>
      <c r="DJ658" s="102"/>
      <c r="DK658" s="102"/>
      <c r="DL658" s="102"/>
      <c r="DM658" s="102"/>
      <c r="DN658" s="102"/>
      <c r="DO658" s="102"/>
      <c r="DP658" s="102"/>
      <c r="DQ658" s="102"/>
      <c r="DR658" s="102"/>
      <c r="DS658" s="102"/>
      <c r="DT658" s="102"/>
      <c r="DU658" s="102"/>
      <c r="DV658" s="102"/>
      <c r="DW658" s="102"/>
      <c r="DX658" s="102"/>
      <c r="DY658" s="102"/>
      <c r="DZ658" s="102"/>
      <c r="EA658" s="102"/>
      <c r="EB658" s="102"/>
      <c r="EC658" s="102"/>
      <c r="ED658" s="102"/>
      <c r="EE658" s="102"/>
      <c r="EF658" s="102"/>
      <c r="EG658" s="102"/>
      <c r="EH658" s="102"/>
      <c r="EI658" s="102"/>
      <c r="EJ658" s="102"/>
      <c r="EK658" s="102"/>
      <c r="EL658" s="102"/>
      <c r="EM658" s="102"/>
      <c r="EN658" s="102"/>
      <c r="EO658" s="102"/>
      <c r="EP658" s="102"/>
      <c r="EQ658" s="102"/>
      <c r="ER658" s="102"/>
      <c r="ES658" s="102"/>
      <c r="ET658" s="102"/>
      <c r="EU658" s="102"/>
      <c r="EV658" s="102"/>
      <c r="EW658" s="102"/>
      <c r="EX658" s="102"/>
      <c r="EY658" s="102"/>
      <c r="EZ658" s="102"/>
      <c r="FA658" s="102"/>
      <c r="FB658" s="102"/>
      <c r="FC658" s="102"/>
      <c r="FD658" s="102"/>
      <c r="FE658" s="102"/>
      <c r="FF658" s="102"/>
      <c r="FG658" s="102"/>
      <c r="FH658" s="102"/>
      <c r="FI658" s="102"/>
      <c r="FJ658" s="102"/>
      <c r="FK658" s="102"/>
      <c r="FL658" s="102"/>
      <c r="FM658" s="102"/>
      <c r="FN658" s="102"/>
      <c r="FO658" s="102"/>
      <c r="FP658" s="102"/>
      <c r="FQ658" s="102"/>
      <c r="FR658" s="102"/>
      <c r="FS658" s="102"/>
      <c r="FT658" s="102"/>
      <c r="FU658" s="102"/>
      <c r="FV658" s="102"/>
      <c r="FW658" s="102"/>
      <c r="FX658" s="102"/>
      <c r="FY658" s="102"/>
      <c r="FZ658" s="102"/>
      <c r="GA658" s="102"/>
      <c r="GB658" s="102"/>
      <c r="GC658" s="102"/>
      <c r="GD658" s="102"/>
      <c r="GE658" s="102"/>
      <c r="GF658" s="102"/>
      <c r="GG658" s="102"/>
      <c r="GH658" s="102"/>
      <c r="GI658" s="102"/>
      <c r="GJ658" s="102"/>
      <c r="GK658" s="102"/>
      <c r="GL658" s="102"/>
      <c r="GM658" s="102"/>
      <c r="GN658" s="102"/>
      <c r="GO658" s="102"/>
      <c r="GP658" s="102"/>
      <c r="GQ658" s="102"/>
      <c r="GR658" s="102"/>
      <c r="GS658" s="102"/>
      <c r="GT658" s="102"/>
      <c r="GU658" s="102"/>
      <c r="GV658" s="102"/>
      <c r="GW658" s="102"/>
      <c r="GX658" s="102"/>
      <c r="GY658" s="102"/>
      <c r="GZ658" s="102"/>
    </row>
    <row r="659" spans="1:208" ht="12.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c r="AG659" s="102"/>
      <c r="AH659" s="102"/>
      <c r="AI659" s="102"/>
      <c r="AJ659" s="102"/>
      <c r="AK659" s="102"/>
      <c r="AL659" s="102"/>
      <c r="AM659" s="102"/>
      <c r="AN659" s="102"/>
      <c r="AO659" s="102"/>
      <c r="AP659" s="102"/>
      <c r="AQ659" s="102"/>
      <c r="AR659" s="102"/>
      <c r="AS659" s="102"/>
      <c r="AT659" s="102"/>
      <c r="AU659" s="102"/>
      <c r="AV659" s="102"/>
      <c r="AW659" s="102"/>
      <c r="AX659" s="102"/>
      <c r="AY659" s="102"/>
      <c r="AZ659" s="102"/>
      <c r="BA659" s="102"/>
      <c r="BB659" s="102"/>
      <c r="BC659" s="102"/>
      <c r="BD659" s="102"/>
      <c r="BE659" s="102"/>
      <c r="BF659" s="102"/>
      <c r="BG659" s="102"/>
      <c r="BH659" s="102"/>
      <c r="BI659" s="102"/>
      <c r="BJ659" s="102"/>
      <c r="BK659" s="102"/>
      <c r="BL659" s="102"/>
      <c r="BM659" s="102"/>
      <c r="BN659" s="102"/>
      <c r="BO659" s="102"/>
      <c r="BP659" s="102"/>
      <c r="BQ659" s="102"/>
      <c r="BR659" s="102"/>
      <c r="BS659" s="102"/>
      <c r="BT659" s="102"/>
      <c r="BU659" s="102"/>
      <c r="BV659" s="102"/>
      <c r="BW659" s="102"/>
      <c r="BX659" s="102"/>
      <c r="BY659" s="102"/>
      <c r="BZ659" s="102"/>
      <c r="CA659" s="102"/>
      <c r="CB659" s="102"/>
      <c r="CC659" s="102"/>
      <c r="CD659" s="102"/>
      <c r="CE659" s="102"/>
      <c r="CF659" s="102"/>
      <c r="CG659" s="102"/>
      <c r="CH659" s="102"/>
      <c r="CI659" s="102"/>
      <c r="CJ659" s="102"/>
      <c r="CK659" s="102"/>
      <c r="CL659" s="102"/>
      <c r="CM659" s="102"/>
      <c r="CN659" s="102"/>
      <c r="CO659" s="102"/>
      <c r="CP659" s="102"/>
      <c r="CQ659" s="102"/>
      <c r="CR659" s="102"/>
      <c r="CS659" s="102"/>
      <c r="CT659" s="102"/>
      <c r="CU659" s="102"/>
      <c r="CV659" s="102"/>
      <c r="CW659" s="102"/>
      <c r="CX659" s="102"/>
      <c r="CY659" s="102"/>
      <c r="CZ659" s="102"/>
      <c r="DA659" s="102"/>
      <c r="DB659" s="102"/>
      <c r="DC659" s="102"/>
      <c r="DD659" s="102"/>
      <c r="DE659" s="102"/>
      <c r="DF659" s="102"/>
      <c r="DG659" s="102"/>
      <c r="DH659" s="102"/>
      <c r="DI659" s="102"/>
      <c r="DJ659" s="102"/>
      <c r="DK659" s="102"/>
      <c r="DL659" s="102"/>
      <c r="DM659" s="102"/>
      <c r="DN659" s="102"/>
      <c r="DO659" s="102"/>
      <c r="DP659" s="102"/>
      <c r="DQ659" s="102"/>
      <c r="DR659" s="102"/>
      <c r="DS659" s="102"/>
      <c r="DT659" s="102"/>
      <c r="DU659" s="102"/>
      <c r="DV659" s="102"/>
      <c r="DW659" s="102"/>
      <c r="DX659" s="102"/>
      <c r="DY659" s="102"/>
      <c r="DZ659" s="102"/>
      <c r="EA659" s="102"/>
      <c r="EB659" s="102"/>
      <c r="EC659" s="102"/>
      <c r="ED659" s="102"/>
      <c r="EE659" s="102"/>
      <c r="EF659" s="102"/>
      <c r="EG659" s="102"/>
      <c r="EH659" s="102"/>
      <c r="EI659" s="102"/>
      <c r="EJ659" s="102"/>
      <c r="EK659" s="102"/>
      <c r="EL659" s="102"/>
      <c r="EM659" s="102"/>
      <c r="EN659" s="102"/>
      <c r="EO659" s="102"/>
      <c r="EP659" s="102"/>
      <c r="EQ659" s="102"/>
      <c r="ER659" s="102"/>
      <c r="ES659" s="102"/>
      <c r="ET659" s="102"/>
      <c r="EU659" s="102"/>
      <c r="EV659" s="102"/>
      <c r="EW659" s="102"/>
      <c r="EX659" s="102"/>
      <c r="EY659" s="102"/>
      <c r="EZ659" s="102"/>
      <c r="FA659" s="102"/>
      <c r="FB659" s="102"/>
      <c r="FC659" s="102"/>
      <c r="FD659" s="102"/>
      <c r="FE659" s="102"/>
      <c r="FF659" s="102"/>
      <c r="FG659" s="102"/>
      <c r="FH659" s="102"/>
      <c r="FI659" s="102"/>
      <c r="FJ659" s="102"/>
      <c r="FK659" s="102"/>
      <c r="FL659" s="102"/>
      <c r="FM659" s="102"/>
      <c r="FN659" s="102"/>
      <c r="FO659" s="102"/>
      <c r="FP659" s="102"/>
      <c r="FQ659" s="102"/>
      <c r="FR659" s="102"/>
      <c r="FS659" s="102"/>
      <c r="FT659" s="102"/>
      <c r="FU659" s="102"/>
      <c r="FV659" s="102"/>
      <c r="FW659" s="102"/>
      <c r="FX659" s="102"/>
      <c r="FY659" s="102"/>
      <c r="FZ659" s="102"/>
      <c r="GA659" s="102"/>
      <c r="GB659" s="102"/>
      <c r="GC659" s="102"/>
      <c r="GD659" s="102"/>
      <c r="GE659" s="102"/>
      <c r="GF659" s="102"/>
      <c r="GG659" s="102"/>
      <c r="GH659" s="102"/>
      <c r="GI659" s="102"/>
      <c r="GJ659" s="102"/>
      <c r="GK659" s="102"/>
      <c r="GL659" s="102"/>
      <c r="GM659" s="102"/>
      <c r="GN659" s="102"/>
      <c r="GO659" s="102"/>
      <c r="GP659" s="102"/>
      <c r="GQ659" s="102"/>
      <c r="GR659" s="102"/>
      <c r="GS659" s="102"/>
      <c r="GT659" s="102"/>
      <c r="GU659" s="102"/>
      <c r="GV659" s="102"/>
      <c r="GW659" s="102"/>
      <c r="GX659" s="102"/>
      <c r="GY659" s="102"/>
      <c r="GZ659" s="102"/>
    </row>
    <row r="660" spans="1:208" ht="12.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102"/>
      <c r="AL660" s="102"/>
      <c r="AM660" s="102"/>
      <c r="AN660" s="102"/>
      <c r="AO660" s="102"/>
      <c r="AP660" s="102"/>
      <c r="AQ660" s="102"/>
      <c r="AR660" s="102"/>
      <c r="AS660" s="102"/>
      <c r="AT660" s="102"/>
      <c r="AU660" s="102"/>
      <c r="AV660" s="102"/>
      <c r="AW660" s="102"/>
      <c r="AX660" s="102"/>
      <c r="AY660" s="102"/>
      <c r="AZ660" s="102"/>
      <c r="BA660" s="102"/>
      <c r="BB660" s="102"/>
      <c r="BC660" s="102"/>
      <c r="BD660" s="102"/>
      <c r="BE660" s="102"/>
      <c r="BF660" s="102"/>
      <c r="BG660" s="102"/>
      <c r="BH660" s="102"/>
      <c r="BI660" s="102"/>
      <c r="BJ660" s="102"/>
      <c r="BK660" s="102"/>
      <c r="BL660" s="102"/>
      <c r="BM660" s="102"/>
      <c r="BN660" s="102"/>
      <c r="BO660" s="102"/>
      <c r="BP660" s="102"/>
      <c r="BQ660" s="102"/>
      <c r="BR660" s="102"/>
      <c r="BS660" s="102"/>
      <c r="BT660" s="102"/>
      <c r="BU660" s="102"/>
      <c r="BV660" s="102"/>
      <c r="BW660" s="102"/>
      <c r="BX660" s="102"/>
      <c r="BY660" s="102"/>
      <c r="BZ660" s="102"/>
      <c r="CA660" s="102"/>
      <c r="CB660" s="102"/>
      <c r="CC660" s="102"/>
      <c r="CD660" s="102"/>
      <c r="CE660" s="102"/>
      <c r="CF660" s="102"/>
      <c r="CG660" s="102"/>
      <c r="CH660" s="102"/>
      <c r="CI660" s="102"/>
      <c r="CJ660" s="102"/>
      <c r="CK660" s="102"/>
      <c r="CL660" s="102"/>
      <c r="CM660" s="102"/>
      <c r="CN660" s="102"/>
      <c r="CO660" s="102"/>
      <c r="CP660" s="102"/>
      <c r="CQ660" s="102"/>
      <c r="CR660" s="102"/>
      <c r="CS660" s="102"/>
      <c r="CT660" s="102"/>
      <c r="CU660" s="102"/>
      <c r="CV660" s="102"/>
      <c r="CW660" s="102"/>
      <c r="CX660" s="102"/>
      <c r="CY660" s="102"/>
      <c r="CZ660" s="102"/>
      <c r="DA660" s="102"/>
      <c r="DB660" s="102"/>
      <c r="DC660" s="102"/>
      <c r="DD660" s="102"/>
      <c r="DE660" s="102"/>
      <c r="DF660" s="102"/>
      <c r="DG660" s="102"/>
      <c r="DH660" s="102"/>
      <c r="DI660" s="102"/>
      <c r="DJ660" s="102"/>
      <c r="DK660" s="102"/>
      <c r="DL660" s="102"/>
      <c r="DM660" s="102"/>
      <c r="DN660" s="102"/>
      <c r="DO660" s="102"/>
      <c r="DP660" s="102"/>
      <c r="DQ660" s="102"/>
      <c r="DR660" s="102"/>
      <c r="DS660" s="102"/>
      <c r="DT660" s="102"/>
      <c r="DU660" s="102"/>
      <c r="DV660" s="102"/>
      <c r="DW660" s="102"/>
      <c r="DX660" s="102"/>
      <c r="DY660" s="102"/>
      <c r="DZ660" s="102"/>
      <c r="EA660" s="102"/>
      <c r="EB660" s="102"/>
      <c r="EC660" s="102"/>
      <c r="ED660" s="102"/>
      <c r="EE660" s="102"/>
      <c r="EF660" s="102"/>
      <c r="EG660" s="102"/>
      <c r="EH660" s="102"/>
      <c r="EI660" s="102"/>
      <c r="EJ660" s="102"/>
      <c r="EK660" s="102"/>
      <c r="EL660" s="102"/>
      <c r="EM660" s="102"/>
      <c r="EN660" s="102"/>
      <c r="EO660" s="102"/>
      <c r="EP660" s="102"/>
      <c r="EQ660" s="102"/>
      <c r="ER660" s="102"/>
      <c r="ES660" s="102"/>
      <c r="ET660" s="102"/>
      <c r="EU660" s="102"/>
      <c r="EV660" s="102"/>
      <c r="EW660" s="102"/>
      <c r="EX660" s="102"/>
      <c r="EY660" s="102"/>
      <c r="EZ660" s="102"/>
      <c r="FA660" s="102"/>
      <c r="FB660" s="102"/>
      <c r="FC660" s="102"/>
      <c r="FD660" s="102"/>
      <c r="FE660" s="102"/>
      <c r="FF660" s="102"/>
      <c r="FG660" s="102"/>
      <c r="FH660" s="102"/>
      <c r="FI660" s="102"/>
      <c r="FJ660" s="102"/>
      <c r="FK660" s="102"/>
      <c r="FL660" s="102"/>
      <c r="FM660" s="102"/>
      <c r="FN660" s="102"/>
      <c r="FO660" s="102"/>
      <c r="FP660" s="102"/>
      <c r="FQ660" s="102"/>
      <c r="FR660" s="102"/>
      <c r="FS660" s="102"/>
      <c r="FT660" s="102"/>
      <c r="FU660" s="102"/>
      <c r="FV660" s="102"/>
      <c r="FW660" s="102"/>
      <c r="FX660" s="102"/>
      <c r="FY660" s="102"/>
      <c r="FZ660" s="102"/>
      <c r="GA660" s="102"/>
      <c r="GB660" s="102"/>
      <c r="GC660" s="102"/>
      <c r="GD660" s="102"/>
      <c r="GE660" s="102"/>
      <c r="GF660" s="102"/>
      <c r="GG660" s="102"/>
      <c r="GH660" s="102"/>
      <c r="GI660" s="102"/>
      <c r="GJ660" s="102"/>
      <c r="GK660" s="102"/>
      <c r="GL660" s="102"/>
      <c r="GM660" s="102"/>
      <c r="GN660" s="102"/>
      <c r="GO660" s="102"/>
      <c r="GP660" s="102"/>
      <c r="GQ660" s="102"/>
      <c r="GR660" s="102"/>
      <c r="GS660" s="102"/>
      <c r="GT660" s="102"/>
      <c r="GU660" s="102"/>
      <c r="GV660" s="102"/>
      <c r="GW660" s="102"/>
      <c r="GX660" s="102"/>
      <c r="GY660" s="102"/>
      <c r="GZ660" s="102"/>
    </row>
    <row r="661" spans="1:208" ht="12.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c r="AG661" s="102"/>
      <c r="AH661" s="102"/>
      <c r="AI661" s="102"/>
      <c r="AJ661" s="102"/>
      <c r="AK661" s="102"/>
      <c r="AL661" s="102"/>
      <c r="AM661" s="102"/>
      <c r="AN661" s="102"/>
      <c r="AO661" s="102"/>
      <c r="AP661" s="102"/>
      <c r="AQ661" s="102"/>
      <c r="AR661" s="102"/>
      <c r="AS661" s="102"/>
      <c r="AT661" s="102"/>
      <c r="AU661" s="102"/>
      <c r="AV661" s="102"/>
      <c r="AW661" s="102"/>
      <c r="AX661" s="102"/>
      <c r="AY661" s="102"/>
      <c r="AZ661" s="102"/>
      <c r="BA661" s="102"/>
      <c r="BB661" s="102"/>
      <c r="BC661" s="102"/>
      <c r="BD661" s="102"/>
      <c r="BE661" s="102"/>
      <c r="BF661" s="102"/>
      <c r="BG661" s="102"/>
      <c r="BH661" s="102"/>
      <c r="BI661" s="102"/>
      <c r="BJ661" s="102"/>
      <c r="BK661" s="102"/>
      <c r="BL661" s="102"/>
      <c r="BM661" s="102"/>
      <c r="BN661" s="102"/>
      <c r="BO661" s="102"/>
      <c r="BP661" s="102"/>
      <c r="BQ661" s="102"/>
      <c r="BR661" s="102"/>
      <c r="BS661" s="102"/>
      <c r="BT661" s="102"/>
      <c r="BU661" s="102"/>
      <c r="BV661" s="102"/>
      <c r="BW661" s="102"/>
      <c r="BX661" s="102"/>
      <c r="BY661" s="102"/>
      <c r="BZ661" s="102"/>
      <c r="CA661" s="102"/>
      <c r="CB661" s="102"/>
      <c r="CC661" s="102"/>
      <c r="CD661" s="102"/>
      <c r="CE661" s="102"/>
      <c r="CF661" s="102"/>
      <c r="CG661" s="102"/>
      <c r="CH661" s="102"/>
      <c r="CI661" s="102"/>
      <c r="CJ661" s="102"/>
      <c r="CK661" s="102"/>
      <c r="CL661" s="102"/>
      <c r="CM661" s="102"/>
      <c r="CN661" s="102"/>
      <c r="CO661" s="102"/>
      <c r="CP661" s="102"/>
      <c r="CQ661" s="102"/>
      <c r="CR661" s="102"/>
      <c r="CS661" s="102"/>
      <c r="CT661" s="102"/>
      <c r="CU661" s="102"/>
      <c r="CV661" s="102"/>
      <c r="CW661" s="102"/>
      <c r="CX661" s="102"/>
      <c r="CY661" s="102"/>
      <c r="CZ661" s="102"/>
      <c r="DA661" s="102"/>
      <c r="DB661" s="102"/>
      <c r="DC661" s="102"/>
      <c r="DD661" s="102"/>
      <c r="DE661" s="102"/>
      <c r="DF661" s="102"/>
      <c r="DG661" s="102"/>
      <c r="DH661" s="102"/>
      <c r="DI661" s="102"/>
      <c r="DJ661" s="102"/>
      <c r="DK661" s="102"/>
      <c r="DL661" s="102"/>
      <c r="DM661" s="102"/>
      <c r="DN661" s="102"/>
      <c r="DO661" s="102"/>
      <c r="DP661" s="102"/>
      <c r="DQ661" s="102"/>
      <c r="DR661" s="102"/>
      <c r="DS661" s="102"/>
      <c r="DT661" s="102"/>
      <c r="DU661" s="102"/>
      <c r="DV661" s="102"/>
      <c r="DW661" s="102"/>
      <c r="DX661" s="102"/>
      <c r="DY661" s="102"/>
      <c r="DZ661" s="102"/>
      <c r="EA661" s="102"/>
      <c r="EB661" s="102"/>
      <c r="EC661" s="102"/>
      <c r="ED661" s="102"/>
      <c r="EE661" s="102"/>
      <c r="EF661" s="102"/>
      <c r="EG661" s="102"/>
      <c r="EH661" s="102"/>
      <c r="EI661" s="102"/>
      <c r="EJ661" s="102"/>
      <c r="EK661" s="102"/>
      <c r="EL661" s="102"/>
      <c r="EM661" s="102"/>
      <c r="EN661" s="102"/>
      <c r="EO661" s="102"/>
      <c r="EP661" s="102"/>
      <c r="EQ661" s="102"/>
      <c r="ER661" s="102"/>
      <c r="ES661" s="102"/>
      <c r="ET661" s="102"/>
      <c r="EU661" s="102"/>
      <c r="EV661" s="102"/>
      <c r="EW661" s="102"/>
      <c r="EX661" s="102"/>
      <c r="EY661" s="102"/>
      <c r="EZ661" s="102"/>
      <c r="FA661" s="102"/>
      <c r="FB661" s="102"/>
      <c r="FC661" s="102"/>
      <c r="FD661" s="102"/>
      <c r="FE661" s="102"/>
      <c r="FF661" s="102"/>
      <c r="FG661" s="102"/>
      <c r="FH661" s="102"/>
      <c r="FI661" s="102"/>
      <c r="FJ661" s="102"/>
      <c r="FK661" s="102"/>
      <c r="FL661" s="102"/>
      <c r="FM661" s="102"/>
      <c r="FN661" s="102"/>
      <c r="FO661" s="102"/>
      <c r="FP661" s="102"/>
      <c r="FQ661" s="102"/>
      <c r="FR661" s="102"/>
      <c r="FS661" s="102"/>
      <c r="FT661" s="102"/>
      <c r="FU661" s="102"/>
      <c r="FV661" s="102"/>
      <c r="FW661" s="102"/>
      <c r="FX661" s="102"/>
      <c r="FY661" s="102"/>
      <c r="FZ661" s="102"/>
      <c r="GA661" s="102"/>
      <c r="GB661" s="102"/>
      <c r="GC661" s="102"/>
      <c r="GD661" s="102"/>
      <c r="GE661" s="102"/>
      <c r="GF661" s="102"/>
      <c r="GG661" s="102"/>
      <c r="GH661" s="102"/>
      <c r="GI661" s="102"/>
      <c r="GJ661" s="102"/>
      <c r="GK661" s="102"/>
      <c r="GL661" s="102"/>
      <c r="GM661" s="102"/>
      <c r="GN661" s="102"/>
      <c r="GO661" s="102"/>
      <c r="GP661" s="102"/>
      <c r="GQ661" s="102"/>
      <c r="GR661" s="102"/>
      <c r="GS661" s="102"/>
      <c r="GT661" s="102"/>
      <c r="GU661" s="102"/>
      <c r="GV661" s="102"/>
      <c r="GW661" s="102"/>
      <c r="GX661" s="102"/>
      <c r="GY661" s="102"/>
      <c r="GZ661" s="102"/>
    </row>
    <row r="662" spans="1:208" ht="12.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2"/>
      <c r="AS662" s="102"/>
      <c r="AT662" s="102"/>
      <c r="AU662" s="102"/>
      <c r="AV662" s="102"/>
      <c r="AW662" s="102"/>
      <c r="AX662" s="102"/>
      <c r="AY662" s="102"/>
      <c r="AZ662" s="102"/>
      <c r="BA662" s="102"/>
      <c r="BB662" s="102"/>
      <c r="BC662" s="102"/>
      <c r="BD662" s="102"/>
      <c r="BE662" s="102"/>
      <c r="BF662" s="102"/>
      <c r="BG662" s="102"/>
      <c r="BH662" s="102"/>
      <c r="BI662" s="102"/>
      <c r="BJ662" s="102"/>
      <c r="BK662" s="102"/>
      <c r="BL662" s="102"/>
      <c r="BM662" s="102"/>
      <c r="BN662" s="102"/>
      <c r="BO662" s="102"/>
      <c r="BP662" s="102"/>
      <c r="BQ662" s="102"/>
      <c r="BR662" s="102"/>
      <c r="BS662" s="102"/>
      <c r="BT662" s="102"/>
      <c r="BU662" s="102"/>
      <c r="BV662" s="102"/>
      <c r="BW662" s="102"/>
      <c r="BX662" s="102"/>
      <c r="BY662" s="102"/>
      <c r="BZ662" s="102"/>
      <c r="CA662" s="102"/>
      <c r="CB662" s="102"/>
      <c r="CC662" s="102"/>
      <c r="CD662" s="102"/>
      <c r="CE662" s="102"/>
      <c r="CF662" s="102"/>
      <c r="CG662" s="102"/>
      <c r="CH662" s="102"/>
      <c r="CI662" s="102"/>
      <c r="CJ662" s="102"/>
      <c r="CK662" s="102"/>
      <c r="CL662" s="102"/>
      <c r="CM662" s="102"/>
      <c r="CN662" s="102"/>
      <c r="CO662" s="102"/>
      <c r="CP662" s="102"/>
      <c r="CQ662" s="102"/>
      <c r="CR662" s="102"/>
      <c r="CS662" s="102"/>
      <c r="CT662" s="102"/>
      <c r="CU662" s="102"/>
      <c r="CV662" s="102"/>
      <c r="CW662" s="102"/>
      <c r="CX662" s="102"/>
      <c r="CY662" s="102"/>
      <c r="CZ662" s="102"/>
      <c r="DA662" s="102"/>
      <c r="DB662" s="102"/>
      <c r="DC662" s="102"/>
      <c r="DD662" s="102"/>
      <c r="DE662" s="102"/>
      <c r="DF662" s="102"/>
      <c r="DG662" s="102"/>
      <c r="DH662" s="102"/>
      <c r="DI662" s="102"/>
      <c r="DJ662" s="102"/>
      <c r="DK662" s="102"/>
      <c r="DL662" s="102"/>
      <c r="DM662" s="102"/>
      <c r="DN662" s="102"/>
      <c r="DO662" s="102"/>
      <c r="DP662" s="102"/>
      <c r="DQ662" s="102"/>
      <c r="DR662" s="102"/>
      <c r="DS662" s="102"/>
      <c r="DT662" s="102"/>
      <c r="DU662" s="102"/>
      <c r="DV662" s="102"/>
      <c r="DW662" s="102"/>
      <c r="DX662" s="102"/>
      <c r="DY662" s="102"/>
      <c r="DZ662" s="102"/>
      <c r="EA662" s="102"/>
      <c r="EB662" s="102"/>
      <c r="EC662" s="102"/>
      <c r="ED662" s="102"/>
      <c r="EE662" s="102"/>
      <c r="EF662" s="102"/>
      <c r="EG662" s="102"/>
      <c r="EH662" s="102"/>
      <c r="EI662" s="102"/>
      <c r="EJ662" s="102"/>
      <c r="EK662" s="102"/>
      <c r="EL662" s="102"/>
      <c r="EM662" s="102"/>
      <c r="EN662" s="102"/>
      <c r="EO662" s="102"/>
      <c r="EP662" s="102"/>
      <c r="EQ662" s="102"/>
      <c r="ER662" s="102"/>
      <c r="ES662" s="102"/>
      <c r="ET662" s="102"/>
      <c r="EU662" s="102"/>
      <c r="EV662" s="102"/>
      <c r="EW662" s="102"/>
      <c r="EX662" s="102"/>
      <c r="EY662" s="102"/>
      <c r="EZ662" s="102"/>
      <c r="FA662" s="102"/>
      <c r="FB662" s="102"/>
      <c r="FC662" s="102"/>
      <c r="FD662" s="102"/>
      <c r="FE662" s="102"/>
      <c r="FF662" s="102"/>
      <c r="FG662" s="102"/>
      <c r="FH662" s="102"/>
      <c r="FI662" s="102"/>
      <c r="FJ662" s="102"/>
      <c r="FK662" s="102"/>
      <c r="FL662" s="102"/>
      <c r="FM662" s="102"/>
      <c r="FN662" s="102"/>
      <c r="FO662" s="102"/>
      <c r="FP662" s="102"/>
      <c r="FQ662" s="102"/>
      <c r="FR662" s="102"/>
      <c r="FS662" s="102"/>
      <c r="FT662" s="102"/>
      <c r="FU662" s="102"/>
      <c r="FV662" s="102"/>
      <c r="FW662" s="102"/>
      <c r="FX662" s="102"/>
      <c r="FY662" s="102"/>
      <c r="FZ662" s="102"/>
      <c r="GA662" s="102"/>
      <c r="GB662" s="102"/>
      <c r="GC662" s="102"/>
      <c r="GD662" s="102"/>
      <c r="GE662" s="102"/>
      <c r="GF662" s="102"/>
      <c r="GG662" s="102"/>
      <c r="GH662" s="102"/>
      <c r="GI662" s="102"/>
      <c r="GJ662" s="102"/>
      <c r="GK662" s="102"/>
      <c r="GL662" s="102"/>
      <c r="GM662" s="102"/>
      <c r="GN662" s="102"/>
      <c r="GO662" s="102"/>
      <c r="GP662" s="102"/>
      <c r="GQ662" s="102"/>
      <c r="GR662" s="102"/>
      <c r="GS662" s="102"/>
      <c r="GT662" s="102"/>
      <c r="GU662" s="102"/>
      <c r="GV662" s="102"/>
      <c r="GW662" s="102"/>
      <c r="GX662" s="102"/>
      <c r="GY662" s="102"/>
      <c r="GZ662" s="102"/>
    </row>
    <row r="663" spans="1:208" ht="12.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c r="AJ663" s="102"/>
      <c r="AK663" s="102"/>
      <c r="AL663" s="102"/>
      <c r="AM663" s="102"/>
      <c r="AN663" s="102"/>
      <c r="AO663" s="102"/>
      <c r="AP663" s="102"/>
      <c r="AQ663" s="102"/>
      <c r="AR663" s="102"/>
      <c r="AS663" s="102"/>
      <c r="AT663" s="102"/>
      <c r="AU663" s="102"/>
      <c r="AV663" s="102"/>
      <c r="AW663" s="102"/>
      <c r="AX663" s="102"/>
      <c r="AY663" s="102"/>
      <c r="AZ663" s="102"/>
      <c r="BA663" s="102"/>
      <c r="BB663" s="102"/>
      <c r="BC663" s="102"/>
      <c r="BD663" s="102"/>
      <c r="BE663" s="102"/>
      <c r="BF663" s="102"/>
      <c r="BG663" s="102"/>
      <c r="BH663" s="102"/>
      <c r="BI663" s="102"/>
      <c r="BJ663" s="102"/>
      <c r="BK663" s="102"/>
      <c r="BL663" s="102"/>
      <c r="BM663" s="102"/>
      <c r="BN663" s="102"/>
      <c r="BO663" s="102"/>
      <c r="BP663" s="102"/>
      <c r="BQ663" s="102"/>
      <c r="BR663" s="102"/>
      <c r="BS663" s="102"/>
      <c r="BT663" s="102"/>
      <c r="BU663" s="102"/>
      <c r="BV663" s="102"/>
      <c r="BW663" s="102"/>
      <c r="BX663" s="102"/>
      <c r="BY663" s="102"/>
      <c r="BZ663" s="102"/>
      <c r="CA663" s="102"/>
      <c r="CB663" s="102"/>
      <c r="CC663" s="102"/>
      <c r="CD663" s="102"/>
      <c r="CE663" s="102"/>
      <c r="CF663" s="102"/>
      <c r="CG663" s="102"/>
      <c r="CH663" s="102"/>
      <c r="CI663" s="102"/>
      <c r="CJ663" s="102"/>
      <c r="CK663" s="102"/>
      <c r="CL663" s="102"/>
      <c r="CM663" s="102"/>
      <c r="CN663" s="102"/>
      <c r="CO663" s="102"/>
      <c r="CP663" s="102"/>
      <c r="CQ663" s="102"/>
      <c r="CR663" s="102"/>
      <c r="CS663" s="102"/>
      <c r="CT663" s="102"/>
      <c r="CU663" s="102"/>
      <c r="CV663" s="102"/>
      <c r="CW663" s="102"/>
      <c r="CX663" s="102"/>
      <c r="CY663" s="102"/>
      <c r="CZ663" s="102"/>
      <c r="DA663" s="102"/>
      <c r="DB663" s="102"/>
      <c r="DC663" s="102"/>
      <c r="DD663" s="102"/>
      <c r="DE663" s="102"/>
      <c r="DF663" s="102"/>
      <c r="DG663" s="102"/>
      <c r="DH663" s="102"/>
      <c r="DI663" s="102"/>
      <c r="DJ663" s="102"/>
      <c r="DK663" s="102"/>
      <c r="DL663" s="102"/>
      <c r="DM663" s="102"/>
      <c r="DN663" s="102"/>
      <c r="DO663" s="102"/>
      <c r="DP663" s="102"/>
      <c r="DQ663" s="102"/>
      <c r="DR663" s="102"/>
      <c r="DS663" s="102"/>
      <c r="DT663" s="102"/>
      <c r="DU663" s="102"/>
      <c r="DV663" s="102"/>
      <c r="DW663" s="102"/>
      <c r="DX663" s="102"/>
      <c r="DY663" s="102"/>
      <c r="DZ663" s="102"/>
      <c r="EA663" s="102"/>
      <c r="EB663" s="102"/>
      <c r="EC663" s="102"/>
      <c r="ED663" s="102"/>
      <c r="EE663" s="102"/>
      <c r="EF663" s="102"/>
      <c r="EG663" s="102"/>
      <c r="EH663" s="102"/>
      <c r="EI663" s="102"/>
      <c r="EJ663" s="102"/>
      <c r="EK663" s="102"/>
      <c r="EL663" s="102"/>
      <c r="EM663" s="102"/>
      <c r="EN663" s="102"/>
      <c r="EO663" s="102"/>
      <c r="EP663" s="102"/>
      <c r="EQ663" s="102"/>
      <c r="ER663" s="102"/>
      <c r="ES663" s="102"/>
      <c r="ET663" s="102"/>
      <c r="EU663" s="102"/>
      <c r="EV663" s="102"/>
      <c r="EW663" s="102"/>
      <c r="EX663" s="102"/>
      <c r="EY663" s="102"/>
      <c r="EZ663" s="102"/>
      <c r="FA663" s="102"/>
      <c r="FB663" s="102"/>
      <c r="FC663" s="102"/>
      <c r="FD663" s="102"/>
      <c r="FE663" s="102"/>
      <c r="FF663" s="102"/>
      <c r="FG663" s="102"/>
      <c r="FH663" s="102"/>
      <c r="FI663" s="102"/>
      <c r="FJ663" s="102"/>
      <c r="FK663" s="102"/>
      <c r="FL663" s="102"/>
      <c r="FM663" s="102"/>
      <c r="FN663" s="102"/>
      <c r="FO663" s="102"/>
      <c r="FP663" s="102"/>
      <c r="FQ663" s="102"/>
      <c r="FR663" s="102"/>
      <c r="FS663" s="102"/>
      <c r="FT663" s="102"/>
      <c r="FU663" s="102"/>
      <c r="FV663" s="102"/>
      <c r="FW663" s="102"/>
      <c r="FX663" s="102"/>
      <c r="FY663" s="102"/>
      <c r="FZ663" s="102"/>
      <c r="GA663" s="102"/>
      <c r="GB663" s="102"/>
      <c r="GC663" s="102"/>
      <c r="GD663" s="102"/>
      <c r="GE663" s="102"/>
      <c r="GF663" s="102"/>
      <c r="GG663" s="102"/>
      <c r="GH663" s="102"/>
      <c r="GI663" s="102"/>
      <c r="GJ663" s="102"/>
      <c r="GK663" s="102"/>
      <c r="GL663" s="102"/>
      <c r="GM663" s="102"/>
      <c r="GN663" s="102"/>
      <c r="GO663" s="102"/>
      <c r="GP663" s="102"/>
      <c r="GQ663" s="102"/>
      <c r="GR663" s="102"/>
      <c r="GS663" s="102"/>
      <c r="GT663" s="102"/>
      <c r="GU663" s="102"/>
      <c r="GV663" s="102"/>
      <c r="GW663" s="102"/>
      <c r="GX663" s="102"/>
      <c r="GY663" s="102"/>
      <c r="GZ663" s="102"/>
    </row>
    <row r="664" spans="1:208" ht="12.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102"/>
      <c r="AL664" s="102"/>
      <c r="AM664" s="102"/>
      <c r="AN664" s="102"/>
      <c r="AO664" s="102"/>
      <c r="AP664" s="102"/>
      <c r="AQ664" s="102"/>
      <c r="AR664" s="102"/>
      <c r="AS664" s="102"/>
      <c r="AT664" s="102"/>
      <c r="AU664" s="102"/>
      <c r="AV664" s="102"/>
      <c r="AW664" s="102"/>
      <c r="AX664" s="102"/>
      <c r="AY664" s="102"/>
      <c r="AZ664" s="102"/>
      <c r="BA664" s="102"/>
      <c r="BB664" s="102"/>
      <c r="BC664" s="102"/>
      <c r="BD664" s="102"/>
      <c r="BE664" s="102"/>
      <c r="BF664" s="102"/>
      <c r="BG664" s="102"/>
      <c r="BH664" s="102"/>
      <c r="BI664" s="102"/>
      <c r="BJ664" s="102"/>
      <c r="BK664" s="102"/>
      <c r="BL664" s="102"/>
      <c r="BM664" s="102"/>
      <c r="BN664" s="102"/>
      <c r="BO664" s="102"/>
      <c r="BP664" s="102"/>
      <c r="BQ664" s="102"/>
      <c r="BR664" s="102"/>
      <c r="BS664" s="102"/>
      <c r="BT664" s="102"/>
      <c r="BU664" s="102"/>
      <c r="BV664" s="102"/>
      <c r="BW664" s="102"/>
      <c r="BX664" s="102"/>
      <c r="BY664" s="102"/>
      <c r="BZ664" s="102"/>
      <c r="CA664" s="102"/>
      <c r="CB664" s="102"/>
      <c r="CC664" s="102"/>
      <c r="CD664" s="102"/>
      <c r="CE664" s="102"/>
      <c r="CF664" s="102"/>
      <c r="CG664" s="102"/>
      <c r="CH664" s="102"/>
      <c r="CI664" s="102"/>
      <c r="CJ664" s="102"/>
      <c r="CK664" s="102"/>
      <c r="CL664" s="102"/>
      <c r="CM664" s="102"/>
      <c r="CN664" s="102"/>
      <c r="CO664" s="102"/>
      <c r="CP664" s="102"/>
      <c r="CQ664" s="102"/>
      <c r="CR664" s="102"/>
      <c r="CS664" s="102"/>
      <c r="CT664" s="102"/>
      <c r="CU664" s="102"/>
      <c r="CV664" s="102"/>
      <c r="CW664" s="102"/>
      <c r="CX664" s="102"/>
      <c r="CY664" s="102"/>
      <c r="CZ664" s="102"/>
      <c r="DA664" s="102"/>
      <c r="DB664" s="102"/>
      <c r="DC664" s="102"/>
      <c r="DD664" s="102"/>
      <c r="DE664" s="102"/>
      <c r="DF664" s="102"/>
      <c r="DG664" s="102"/>
      <c r="DH664" s="102"/>
      <c r="DI664" s="102"/>
      <c r="DJ664" s="102"/>
      <c r="DK664" s="102"/>
      <c r="DL664" s="102"/>
      <c r="DM664" s="102"/>
      <c r="DN664" s="102"/>
      <c r="DO664" s="102"/>
      <c r="DP664" s="102"/>
      <c r="DQ664" s="102"/>
      <c r="DR664" s="102"/>
      <c r="DS664" s="102"/>
      <c r="DT664" s="102"/>
      <c r="DU664" s="102"/>
      <c r="DV664" s="102"/>
      <c r="DW664" s="102"/>
      <c r="DX664" s="102"/>
      <c r="DY664" s="102"/>
      <c r="DZ664" s="102"/>
      <c r="EA664" s="102"/>
      <c r="EB664" s="102"/>
      <c r="EC664" s="102"/>
      <c r="ED664" s="102"/>
      <c r="EE664" s="102"/>
      <c r="EF664" s="102"/>
      <c r="EG664" s="102"/>
      <c r="EH664" s="102"/>
      <c r="EI664" s="102"/>
      <c r="EJ664" s="102"/>
      <c r="EK664" s="102"/>
      <c r="EL664" s="102"/>
      <c r="EM664" s="102"/>
      <c r="EN664" s="102"/>
      <c r="EO664" s="102"/>
      <c r="EP664" s="102"/>
      <c r="EQ664" s="102"/>
      <c r="ER664" s="102"/>
      <c r="ES664" s="102"/>
      <c r="ET664" s="102"/>
      <c r="EU664" s="102"/>
      <c r="EV664" s="102"/>
      <c r="EW664" s="102"/>
      <c r="EX664" s="102"/>
      <c r="EY664" s="102"/>
      <c r="EZ664" s="102"/>
      <c r="FA664" s="102"/>
      <c r="FB664" s="102"/>
      <c r="FC664" s="102"/>
      <c r="FD664" s="102"/>
      <c r="FE664" s="102"/>
      <c r="FF664" s="102"/>
      <c r="FG664" s="102"/>
      <c r="FH664" s="102"/>
      <c r="FI664" s="102"/>
      <c r="FJ664" s="102"/>
      <c r="FK664" s="102"/>
      <c r="FL664" s="102"/>
      <c r="FM664" s="102"/>
      <c r="FN664" s="102"/>
      <c r="FO664" s="102"/>
      <c r="FP664" s="102"/>
      <c r="FQ664" s="102"/>
      <c r="FR664" s="102"/>
      <c r="FS664" s="102"/>
      <c r="FT664" s="102"/>
      <c r="FU664" s="102"/>
      <c r="FV664" s="102"/>
      <c r="FW664" s="102"/>
      <c r="FX664" s="102"/>
      <c r="FY664" s="102"/>
      <c r="FZ664" s="102"/>
      <c r="GA664" s="102"/>
      <c r="GB664" s="102"/>
      <c r="GC664" s="102"/>
      <c r="GD664" s="102"/>
      <c r="GE664" s="102"/>
      <c r="GF664" s="102"/>
      <c r="GG664" s="102"/>
      <c r="GH664" s="102"/>
      <c r="GI664" s="102"/>
      <c r="GJ664" s="102"/>
      <c r="GK664" s="102"/>
      <c r="GL664" s="102"/>
      <c r="GM664" s="102"/>
      <c r="GN664" s="102"/>
      <c r="GO664" s="102"/>
      <c r="GP664" s="102"/>
      <c r="GQ664" s="102"/>
      <c r="GR664" s="102"/>
      <c r="GS664" s="102"/>
      <c r="GT664" s="102"/>
      <c r="GU664" s="102"/>
      <c r="GV664" s="102"/>
      <c r="GW664" s="102"/>
      <c r="GX664" s="102"/>
      <c r="GY664" s="102"/>
      <c r="GZ664" s="102"/>
    </row>
    <row r="665" spans="1:208" ht="12.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c r="AG665" s="102"/>
      <c r="AH665" s="102"/>
      <c r="AI665" s="102"/>
      <c r="AJ665" s="102"/>
      <c r="AK665" s="102"/>
      <c r="AL665" s="102"/>
      <c r="AM665" s="102"/>
      <c r="AN665" s="102"/>
      <c r="AO665" s="102"/>
      <c r="AP665" s="102"/>
      <c r="AQ665" s="102"/>
      <c r="AR665" s="102"/>
      <c r="AS665" s="102"/>
      <c r="AT665" s="102"/>
      <c r="AU665" s="102"/>
      <c r="AV665" s="102"/>
      <c r="AW665" s="102"/>
      <c r="AX665" s="102"/>
      <c r="AY665" s="102"/>
      <c r="AZ665" s="102"/>
      <c r="BA665" s="102"/>
      <c r="BB665" s="102"/>
      <c r="BC665" s="102"/>
      <c r="BD665" s="102"/>
      <c r="BE665" s="102"/>
      <c r="BF665" s="102"/>
      <c r="BG665" s="102"/>
      <c r="BH665" s="102"/>
      <c r="BI665" s="102"/>
      <c r="BJ665" s="102"/>
      <c r="BK665" s="102"/>
      <c r="BL665" s="102"/>
      <c r="BM665" s="102"/>
      <c r="BN665" s="102"/>
      <c r="BO665" s="102"/>
      <c r="BP665" s="102"/>
      <c r="BQ665" s="102"/>
      <c r="BR665" s="102"/>
      <c r="BS665" s="102"/>
      <c r="BT665" s="102"/>
      <c r="BU665" s="102"/>
      <c r="BV665" s="102"/>
      <c r="BW665" s="102"/>
      <c r="BX665" s="102"/>
      <c r="BY665" s="102"/>
      <c r="BZ665" s="102"/>
      <c r="CA665" s="102"/>
      <c r="CB665" s="102"/>
      <c r="CC665" s="102"/>
      <c r="CD665" s="102"/>
      <c r="CE665" s="102"/>
      <c r="CF665" s="102"/>
      <c r="CG665" s="102"/>
      <c r="CH665" s="102"/>
      <c r="CI665" s="102"/>
      <c r="CJ665" s="102"/>
      <c r="CK665" s="102"/>
      <c r="CL665" s="102"/>
      <c r="CM665" s="102"/>
      <c r="CN665" s="102"/>
      <c r="CO665" s="102"/>
      <c r="CP665" s="102"/>
      <c r="CQ665" s="102"/>
      <c r="CR665" s="102"/>
      <c r="CS665" s="102"/>
      <c r="CT665" s="102"/>
      <c r="CU665" s="102"/>
      <c r="CV665" s="102"/>
      <c r="CW665" s="102"/>
      <c r="CX665" s="102"/>
      <c r="CY665" s="102"/>
      <c r="CZ665" s="102"/>
      <c r="DA665" s="102"/>
      <c r="DB665" s="102"/>
      <c r="DC665" s="102"/>
      <c r="DD665" s="102"/>
      <c r="DE665" s="102"/>
      <c r="DF665" s="102"/>
      <c r="DG665" s="102"/>
      <c r="DH665" s="102"/>
      <c r="DI665" s="102"/>
      <c r="DJ665" s="102"/>
      <c r="DK665" s="102"/>
      <c r="DL665" s="102"/>
      <c r="DM665" s="102"/>
      <c r="DN665" s="102"/>
      <c r="DO665" s="102"/>
      <c r="DP665" s="102"/>
      <c r="DQ665" s="102"/>
      <c r="DR665" s="102"/>
      <c r="DS665" s="102"/>
      <c r="DT665" s="102"/>
      <c r="DU665" s="102"/>
      <c r="DV665" s="102"/>
      <c r="DW665" s="102"/>
      <c r="DX665" s="102"/>
      <c r="DY665" s="102"/>
      <c r="DZ665" s="102"/>
      <c r="EA665" s="102"/>
      <c r="EB665" s="102"/>
      <c r="EC665" s="102"/>
      <c r="ED665" s="102"/>
      <c r="EE665" s="102"/>
      <c r="EF665" s="102"/>
      <c r="EG665" s="102"/>
      <c r="EH665" s="102"/>
      <c r="EI665" s="102"/>
      <c r="EJ665" s="102"/>
      <c r="EK665" s="102"/>
      <c r="EL665" s="102"/>
      <c r="EM665" s="102"/>
      <c r="EN665" s="102"/>
      <c r="EO665" s="102"/>
      <c r="EP665" s="102"/>
      <c r="EQ665" s="102"/>
      <c r="ER665" s="102"/>
      <c r="ES665" s="102"/>
      <c r="ET665" s="102"/>
      <c r="EU665" s="102"/>
      <c r="EV665" s="102"/>
      <c r="EW665" s="102"/>
      <c r="EX665" s="102"/>
      <c r="EY665" s="102"/>
      <c r="EZ665" s="102"/>
      <c r="FA665" s="102"/>
      <c r="FB665" s="102"/>
      <c r="FC665" s="102"/>
      <c r="FD665" s="102"/>
      <c r="FE665" s="102"/>
      <c r="FF665" s="102"/>
      <c r="FG665" s="102"/>
      <c r="FH665" s="102"/>
      <c r="FI665" s="102"/>
      <c r="FJ665" s="102"/>
      <c r="FK665" s="102"/>
      <c r="FL665" s="102"/>
      <c r="FM665" s="102"/>
      <c r="FN665" s="102"/>
      <c r="FO665" s="102"/>
      <c r="FP665" s="102"/>
      <c r="FQ665" s="102"/>
      <c r="FR665" s="102"/>
      <c r="FS665" s="102"/>
      <c r="FT665" s="102"/>
      <c r="FU665" s="102"/>
      <c r="FV665" s="102"/>
      <c r="FW665" s="102"/>
      <c r="FX665" s="102"/>
      <c r="FY665" s="102"/>
      <c r="FZ665" s="102"/>
      <c r="GA665" s="102"/>
      <c r="GB665" s="102"/>
      <c r="GC665" s="102"/>
      <c r="GD665" s="102"/>
      <c r="GE665" s="102"/>
      <c r="GF665" s="102"/>
      <c r="GG665" s="102"/>
      <c r="GH665" s="102"/>
      <c r="GI665" s="102"/>
      <c r="GJ665" s="102"/>
      <c r="GK665" s="102"/>
      <c r="GL665" s="102"/>
      <c r="GM665" s="102"/>
      <c r="GN665" s="102"/>
      <c r="GO665" s="102"/>
      <c r="GP665" s="102"/>
      <c r="GQ665" s="102"/>
      <c r="GR665" s="102"/>
      <c r="GS665" s="102"/>
      <c r="GT665" s="102"/>
      <c r="GU665" s="102"/>
      <c r="GV665" s="102"/>
      <c r="GW665" s="102"/>
      <c r="GX665" s="102"/>
      <c r="GY665" s="102"/>
      <c r="GZ665" s="102"/>
    </row>
    <row r="666" spans="1:208" ht="12.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2"/>
      <c r="AL666" s="102"/>
      <c r="AM666" s="102"/>
      <c r="AN666" s="102"/>
      <c r="AO666" s="102"/>
      <c r="AP666" s="102"/>
      <c r="AQ666" s="102"/>
      <c r="AR666" s="102"/>
      <c r="AS666" s="102"/>
      <c r="AT666" s="102"/>
      <c r="AU666" s="102"/>
      <c r="AV666" s="102"/>
      <c r="AW666" s="102"/>
      <c r="AX666" s="102"/>
      <c r="AY666" s="102"/>
      <c r="AZ666" s="102"/>
      <c r="BA666" s="102"/>
      <c r="BB666" s="102"/>
      <c r="BC666" s="102"/>
      <c r="BD666" s="102"/>
      <c r="BE666" s="102"/>
      <c r="BF666" s="102"/>
      <c r="BG666" s="102"/>
      <c r="BH666" s="102"/>
      <c r="BI666" s="102"/>
      <c r="BJ666" s="102"/>
      <c r="BK666" s="102"/>
      <c r="BL666" s="102"/>
      <c r="BM666" s="102"/>
      <c r="BN666" s="102"/>
      <c r="BO666" s="102"/>
      <c r="BP666" s="102"/>
      <c r="BQ666" s="102"/>
      <c r="BR666" s="102"/>
      <c r="BS666" s="102"/>
      <c r="BT666" s="102"/>
      <c r="BU666" s="102"/>
      <c r="BV666" s="102"/>
      <c r="BW666" s="102"/>
      <c r="BX666" s="102"/>
      <c r="BY666" s="102"/>
      <c r="BZ666" s="102"/>
      <c r="CA666" s="102"/>
      <c r="CB666" s="102"/>
      <c r="CC666" s="102"/>
      <c r="CD666" s="102"/>
      <c r="CE666" s="102"/>
      <c r="CF666" s="102"/>
      <c r="CG666" s="102"/>
      <c r="CH666" s="102"/>
      <c r="CI666" s="102"/>
      <c r="CJ666" s="102"/>
      <c r="CK666" s="102"/>
      <c r="CL666" s="102"/>
      <c r="CM666" s="102"/>
      <c r="CN666" s="102"/>
      <c r="CO666" s="102"/>
      <c r="CP666" s="102"/>
      <c r="CQ666" s="102"/>
      <c r="CR666" s="102"/>
      <c r="CS666" s="102"/>
      <c r="CT666" s="102"/>
      <c r="CU666" s="102"/>
      <c r="CV666" s="102"/>
      <c r="CW666" s="102"/>
      <c r="CX666" s="102"/>
      <c r="CY666" s="102"/>
      <c r="CZ666" s="102"/>
      <c r="DA666" s="102"/>
      <c r="DB666" s="102"/>
      <c r="DC666" s="102"/>
      <c r="DD666" s="102"/>
      <c r="DE666" s="102"/>
      <c r="DF666" s="102"/>
      <c r="DG666" s="102"/>
      <c r="DH666" s="102"/>
      <c r="DI666" s="102"/>
      <c r="DJ666" s="102"/>
      <c r="DK666" s="102"/>
      <c r="DL666" s="102"/>
      <c r="DM666" s="102"/>
      <c r="DN666" s="102"/>
      <c r="DO666" s="102"/>
      <c r="DP666" s="102"/>
      <c r="DQ666" s="102"/>
      <c r="DR666" s="102"/>
      <c r="DS666" s="102"/>
      <c r="DT666" s="102"/>
      <c r="DU666" s="102"/>
      <c r="DV666" s="102"/>
      <c r="DW666" s="102"/>
      <c r="DX666" s="102"/>
      <c r="DY666" s="102"/>
      <c r="DZ666" s="102"/>
      <c r="EA666" s="102"/>
      <c r="EB666" s="102"/>
      <c r="EC666" s="102"/>
      <c r="ED666" s="102"/>
      <c r="EE666" s="102"/>
      <c r="EF666" s="102"/>
      <c r="EG666" s="102"/>
      <c r="EH666" s="102"/>
      <c r="EI666" s="102"/>
      <c r="EJ666" s="102"/>
      <c r="EK666" s="102"/>
      <c r="EL666" s="102"/>
      <c r="EM666" s="102"/>
      <c r="EN666" s="102"/>
      <c r="EO666" s="102"/>
      <c r="EP666" s="102"/>
      <c r="EQ666" s="102"/>
      <c r="ER666" s="102"/>
      <c r="ES666" s="102"/>
      <c r="ET666" s="102"/>
      <c r="EU666" s="102"/>
      <c r="EV666" s="102"/>
      <c r="EW666" s="102"/>
      <c r="EX666" s="102"/>
      <c r="EY666" s="102"/>
      <c r="EZ666" s="102"/>
      <c r="FA666" s="102"/>
      <c r="FB666" s="102"/>
      <c r="FC666" s="102"/>
      <c r="FD666" s="102"/>
      <c r="FE666" s="102"/>
      <c r="FF666" s="102"/>
      <c r="FG666" s="102"/>
      <c r="FH666" s="102"/>
      <c r="FI666" s="102"/>
      <c r="FJ666" s="102"/>
      <c r="FK666" s="102"/>
      <c r="FL666" s="102"/>
      <c r="FM666" s="102"/>
      <c r="FN666" s="102"/>
      <c r="FO666" s="102"/>
      <c r="FP666" s="102"/>
      <c r="FQ666" s="102"/>
      <c r="FR666" s="102"/>
      <c r="FS666" s="102"/>
      <c r="FT666" s="102"/>
      <c r="FU666" s="102"/>
      <c r="FV666" s="102"/>
      <c r="FW666" s="102"/>
      <c r="FX666" s="102"/>
      <c r="FY666" s="102"/>
      <c r="FZ666" s="102"/>
      <c r="GA666" s="102"/>
      <c r="GB666" s="102"/>
      <c r="GC666" s="102"/>
      <c r="GD666" s="102"/>
      <c r="GE666" s="102"/>
      <c r="GF666" s="102"/>
      <c r="GG666" s="102"/>
      <c r="GH666" s="102"/>
      <c r="GI666" s="102"/>
      <c r="GJ666" s="102"/>
      <c r="GK666" s="102"/>
      <c r="GL666" s="102"/>
      <c r="GM666" s="102"/>
      <c r="GN666" s="102"/>
      <c r="GO666" s="102"/>
      <c r="GP666" s="102"/>
      <c r="GQ666" s="102"/>
      <c r="GR666" s="102"/>
      <c r="GS666" s="102"/>
      <c r="GT666" s="102"/>
      <c r="GU666" s="102"/>
      <c r="GV666" s="102"/>
      <c r="GW666" s="102"/>
      <c r="GX666" s="102"/>
      <c r="GY666" s="102"/>
      <c r="GZ666" s="102"/>
    </row>
    <row r="667" spans="1:208" ht="12.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c r="AJ667" s="102"/>
      <c r="AK667" s="102"/>
      <c r="AL667" s="102"/>
      <c r="AM667" s="102"/>
      <c r="AN667" s="102"/>
      <c r="AO667" s="102"/>
      <c r="AP667" s="102"/>
      <c r="AQ667" s="102"/>
      <c r="AR667" s="102"/>
      <c r="AS667" s="102"/>
      <c r="AT667" s="102"/>
      <c r="AU667" s="102"/>
      <c r="AV667" s="102"/>
      <c r="AW667" s="102"/>
      <c r="AX667" s="102"/>
      <c r="AY667" s="102"/>
      <c r="AZ667" s="102"/>
      <c r="BA667" s="102"/>
      <c r="BB667" s="102"/>
      <c r="BC667" s="102"/>
      <c r="BD667" s="102"/>
      <c r="BE667" s="102"/>
      <c r="BF667" s="102"/>
      <c r="BG667" s="102"/>
      <c r="BH667" s="102"/>
      <c r="BI667" s="102"/>
      <c r="BJ667" s="102"/>
      <c r="BK667" s="102"/>
      <c r="BL667" s="102"/>
      <c r="BM667" s="102"/>
      <c r="BN667" s="102"/>
      <c r="BO667" s="102"/>
      <c r="BP667" s="102"/>
      <c r="BQ667" s="102"/>
      <c r="BR667" s="102"/>
      <c r="BS667" s="102"/>
      <c r="BT667" s="102"/>
      <c r="BU667" s="102"/>
      <c r="BV667" s="102"/>
      <c r="BW667" s="102"/>
      <c r="BX667" s="102"/>
      <c r="BY667" s="102"/>
      <c r="BZ667" s="102"/>
      <c r="CA667" s="102"/>
      <c r="CB667" s="102"/>
      <c r="CC667" s="102"/>
      <c r="CD667" s="102"/>
      <c r="CE667" s="102"/>
      <c r="CF667" s="102"/>
      <c r="CG667" s="102"/>
      <c r="CH667" s="102"/>
      <c r="CI667" s="102"/>
      <c r="CJ667" s="102"/>
      <c r="CK667" s="102"/>
      <c r="CL667" s="102"/>
      <c r="CM667" s="102"/>
      <c r="CN667" s="102"/>
      <c r="CO667" s="102"/>
      <c r="CP667" s="102"/>
      <c r="CQ667" s="102"/>
      <c r="CR667" s="102"/>
      <c r="CS667" s="102"/>
      <c r="CT667" s="102"/>
      <c r="CU667" s="102"/>
      <c r="CV667" s="102"/>
      <c r="CW667" s="102"/>
      <c r="CX667" s="102"/>
      <c r="CY667" s="102"/>
      <c r="CZ667" s="102"/>
      <c r="DA667" s="102"/>
      <c r="DB667" s="102"/>
      <c r="DC667" s="102"/>
      <c r="DD667" s="102"/>
      <c r="DE667" s="102"/>
      <c r="DF667" s="102"/>
      <c r="DG667" s="102"/>
      <c r="DH667" s="102"/>
      <c r="DI667" s="102"/>
      <c r="DJ667" s="102"/>
      <c r="DK667" s="102"/>
      <c r="DL667" s="102"/>
      <c r="DM667" s="102"/>
      <c r="DN667" s="102"/>
      <c r="DO667" s="102"/>
      <c r="DP667" s="102"/>
      <c r="DQ667" s="102"/>
      <c r="DR667" s="102"/>
      <c r="DS667" s="102"/>
      <c r="DT667" s="102"/>
      <c r="DU667" s="102"/>
      <c r="DV667" s="102"/>
      <c r="DW667" s="102"/>
      <c r="DX667" s="102"/>
      <c r="DY667" s="102"/>
      <c r="DZ667" s="102"/>
      <c r="EA667" s="102"/>
      <c r="EB667" s="102"/>
      <c r="EC667" s="102"/>
      <c r="ED667" s="102"/>
      <c r="EE667" s="102"/>
      <c r="EF667" s="102"/>
      <c r="EG667" s="102"/>
      <c r="EH667" s="102"/>
      <c r="EI667" s="102"/>
      <c r="EJ667" s="102"/>
      <c r="EK667" s="102"/>
      <c r="EL667" s="102"/>
      <c r="EM667" s="102"/>
      <c r="EN667" s="102"/>
      <c r="EO667" s="102"/>
      <c r="EP667" s="102"/>
      <c r="EQ667" s="102"/>
      <c r="ER667" s="102"/>
      <c r="ES667" s="102"/>
      <c r="ET667" s="102"/>
      <c r="EU667" s="102"/>
      <c r="EV667" s="102"/>
      <c r="EW667" s="102"/>
      <c r="EX667" s="102"/>
      <c r="EY667" s="102"/>
      <c r="EZ667" s="102"/>
      <c r="FA667" s="102"/>
      <c r="FB667" s="102"/>
      <c r="FC667" s="102"/>
      <c r="FD667" s="102"/>
      <c r="FE667" s="102"/>
      <c r="FF667" s="102"/>
      <c r="FG667" s="102"/>
      <c r="FH667" s="102"/>
      <c r="FI667" s="102"/>
      <c r="FJ667" s="102"/>
      <c r="FK667" s="102"/>
      <c r="FL667" s="102"/>
      <c r="FM667" s="102"/>
      <c r="FN667" s="102"/>
      <c r="FO667" s="102"/>
      <c r="FP667" s="102"/>
      <c r="FQ667" s="102"/>
      <c r="FR667" s="102"/>
      <c r="FS667" s="102"/>
      <c r="FT667" s="102"/>
      <c r="FU667" s="102"/>
      <c r="FV667" s="102"/>
      <c r="FW667" s="102"/>
      <c r="FX667" s="102"/>
      <c r="FY667" s="102"/>
      <c r="FZ667" s="102"/>
      <c r="GA667" s="102"/>
      <c r="GB667" s="102"/>
      <c r="GC667" s="102"/>
      <c r="GD667" s="102"/>
      <c r="GE667" s="102"/>
      <c r="GF667" s="102"/>
      <c r="GG667" s="102"/>
      <c r="GH667" s="102"/>
      <c r="GI667" s="102"/>
      <c r="GJ667" s="102"/>
      <c r="GK667" s="102"/>
      <c r="GL667" s="102"/>
      <c r="GM667" s="102"/>
      <c r="GN667" s="102"/>
      <c r="GO667" s="102"/>
      <c r="GP667" s="102"/>
      <c r="GQ667" s="102"/>
      <c r="GR667" s="102"/>
      <c r="GS667" s="102"/>
      <c r="GT667" s="102"/>
      <c r="GU667" s="102"/>
      <c r="GV667" s="102"/>
      <c r="GW667" s="102"/>
      <c r="GX667" s="102"/>
      <c r="GY667" s="102"/>
      <c r="GZ667" s="102"/>
    </row>
    <row r="668" spans="1:208" ht="12.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c r="AJ668" s="102"/>
      <c r="AK668" s="102"/>
      <c r="AL668" s="102"/>
      <c r="AM668" s="102"/>
      <c r="AN668" s="102"/>
      <c r="AO668" s="102"/>
      <c r="AP668" s="102"/>
      <c r="AQ668" s="102"/>
      <c r="AR668" s="102"/>
      <c r="AS668" s="102"/>
      <c r="AT668" s="102"/>
      <c r="AU668" s="102"/>
      <c r="AV668" s="102"/>
      <c r="AW668" s="102"/>
      <c r="AX668" s="102"/>
      <c r="AY668" s="102"/>
      <c r="AZ668" s="102"/>
      <c r="BA668" s="102"/>
      <c r="BB668" s="102"/>
      <c r="BC668" s="102"/>
      <c r="BD668" s="102"/>
      <c r="BE668" s="102"/>
      <c r="BF668" s="102"/>
      <c r="BG668" s="102"/>
      <c r="BH668" s="102"/>
      <c r="BI668" s="102"/>
      <c r="BJ668" s="102"/>
      <c r="BK668" s="102"/>
      <c r="BL668" s="102"/>
      <c r="BM668" s="102"/>
      <c r="BN668" s="102"/>
      <c r="BO668" s="102"/>
      <c r="BP668" s="102"/>
      <c r="BQ668" s="102"/>
      <c r="BR668" s="102"/>
      <c r="BS668" s="102"/>
      <c r="BT668" s="102"/>
      <c r="BU668" s="102"/>
      <c r="BV668" s="102"/>
      <c r="BW668" s="102"/>
      <c r="BX668" s="102"/>
      <c r="BY668" s="102"/>
      <c r="BZ668" s="102"/>
      <c r="CA668" s="102"/>
      <c r="CB668" s="102"/>
      <c r="CC668" s="102"/>
      <c r="CD668" s="102"/>
      <c r="CE668" s="102"/>
      <c r="CF668" s="102"/>
      <c r="CG668" s="102"/>
      <c r="CH668" s="102"/>
      <c r="CI668" s="102"/>
      <c r="CJ668" s="102"/>
      <c r="CK668" s="102"/>
      <c r="CL668" s="102"/>
      <c r="CM668" s="102"/>
      <c r="CN668" s="102"/>
      <c r="CO668" s="102"/>
      <c r="CP668" s="102"/>
      <c r="CQ668" s="102"/>
      <c r="CR668" s="102"/>
      <c r="CS668" s="102"/>
      <c r="CT668" s="102"/>
      <c r="CU668" s="102"/>
      <c r="CV668" s="102"/>
      <c r="CW668" s="102"/>
      <c r="CX668" s="102"/>
      <c r="CY668" s="102"/>
      <c r="CZ668" s="102"/>
      <c r="DA668" s="102"/>
      <c r="DB668" s="102"/>
      <c r="DC668" s="102"/>
      <c r="DD668" s="102"/>
      <c r="DE668" s="102"/>
      <c r="DF668" s="102"/>
      <c r="DG668" s="102"/>
      <c r="DH668" s="102"/>
      <c r="DI668" s="102"/>
      <c r="DJ668" s="102"/>
      <c r="DK668" s="102"/>
      <c r="DL668" s="102"/>
      <c r="DM668" s="102"/>
      <c r="DN668" s="102"/>
      <c r="DO668" s="102"/>
      <c r="DP668" s="102"/>
      <c r="DQ668" s="102"/>
      <c r="DR668" s="102"/>
      <c r="DS668" s="102"/>
      <c r="DT668" s="102"/>
      <c r="DU668" s="102"/>
      <c r="DV668" s="102"/>
      <c r="DW668" s="102"/>
      <c r="DX668" s="102"/>
      <c r="DY668" s="102"/>
      <c r="DZ668" s="102"/>
      <c r="EA668" s="102"/>
      <c r="EB668" s="102"/>
      <c r="EC668" s="102"/>
      <c r="ED668" s="102"/>
      <c r="EE668" s="102"/>
      <c r="EF668" s="102"/>
      <c r="EG668" s="102"/>
      <c r="EH668" s="102"/>
      <c r="EI668" s="102"/>
      <c r="EJ668" s="102"/>
      <c r="EK668" s="102"/>
      <c r="EL668" s="102"/>
      <c r="EM668" s="102"/>
      <c r="EN668" s="102"/>
      <c r="EO668" s="102"/>
      <c r="EP668" s="102"/>
      <c r="EQ668" s="102"/>
      <c r="ER668" s="102"/>
      <c r="ES668" s="102"/>
      <c r="ET668" s="102"/>
      <c r="EU668" s="102"/>
      <c r="EV668" s="102"/>
      <c r="EW668" s="102"/>
      <c r="EX668" s="102"/>
      <c r="EY668" s="102"/>
      <c r="EZ668" s="102"/>
      <c r="FA668" s="102"/>
      <c r="FB668" s="102"/>
      <c r="FC668" s="102"/>
      <c r="FD668" s="102"/>
      <c r="FE668" s="102"/>
      <c r="FF668" s="102"/>
      <c r="FG668" s="102"/>
      <c r="FH668" s="102"/>
      <c r="FI668" s="102"/>
      <c r="FJ668" s="102"/>
      <c r="FK668" s="102"/>
      <c r="FL668" s="102"/>
      <c r="FM668" s="102"/>
      <c r="FN668" s="102"/>
      <c r="FO668" s="102"/>
      <c r="FP668" s="102"/>
      <c r="FQ668" s="102"/>
      <c r="FR668" s="102"/>
      <c r="FS668" s="102"/>
      <c r="FT668" s="102"/>
      <c r="FU668" s="102"/>
      <c r="FV668" s="102"/>
      <c r="FW668" s="102"/>
      <c r="FX668" s="102"/>
      <c r="FY668" s="102"/>
      <c r="FZ668" s="102"/>
      <c r="GA668" s="102"/>
      <c r="GB668" s="102"/>
      <c r="GC668" s="102"/>
      <c r="GD668" s="102"/>
      <c r="GE668" s="102"/>
      <c r="GF668" s="102"/>
      <c r="GG668" s="102"/>
      <c r="GH668" s="102"/>
      <c r="GI668" s="102"/>
      <c r="GJ668" s="102"/>
      <c r="GK668" s="102"/>
      <c r="GL668" s="102"/>
      <c r="GM668" s="102"/>
      <c r="GN668" s="102"/>
      <c r="GO668" s="102"/>
      <c r="GP668" s="102"/>
      <c r="GQ668" s="102"/>
      <c r="GR668" s="102"/>
      <c r="GS668" s="102"/>
      <c r="GT668" s="102"/>
      <c r="GU668" s="102"/>
      <c r="GV668" s="102"/>
      <c r="GW668" s="102"/>
      <c r="GX668" s="102"/>
      <c r="GY668" s="102"/>
      <c r="GZ668" s="102"/>
    </row>
    <row r="669" spans="1:208" ht="12.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c r="AJ669" s="102"/>
      <c r="AK669" s="102"/>
      <c r="AL669" s="102"/>
      <c r="AM669" s="102"/>
      <c r="AN669" s="102"/>
      <c r="AO669" s="102"/>
      <c r="AP669" s="102"/>
      <c r="AQ669" s="102"/>
      <c r="AR669" s="102"/>
      <c r="AS669" s="102"/>
      <c r="AT669" s="102"/>
      <c r="AU669" s="102"/>
      <c r="AV669" s="102"/>
      <c r="AW669" s="102"/>
      <c r="AX669" s="102"/>
      <c r="AY669" s="102"/>
      <c r="AZ669" s="102"/>
      <c r="BA669" s="102"/>
      <c r="BB669" s="102"/>
      <c r="BC669" s="102"/>
      <c r="BD669" s="102"/>
      <c r="BE669" s="102"/>
      <c r="BF669" s="102"/>
      <c r="BG669" s="102"/>
      <c r="BH669" s="102"/>
      <c r="BI669" s="102"/>
      <c r="BJ669" s="102"/>
      <c r="BK669" s="102"/>
      <c r="BL669" s="102"/>
      <c r="BM669" s="102"/>
      <c r="BN669" s="102"/>
      <c r="BO669" s="102"/>
      <c r="BP669" s="102"/>
      <c r="BQ669" s="102"/>
      <c r="BR669" s="102"/>
      <c r="BS669" s="102"/>
      <c r="BT669" s="102"/>
      <c r="BU669" s="102"/>
      <c r="BV669" s="102"/>
      <c r="BW669" s="102"/>
      <c r="BX669" s="102"/>
      <c r="BY669" s="102"/>
      <c r="BZ669" s="102"/>
      <c r="CA669" s="102"/>
      <c r="CB669" s="102"/>
      <c r="CC669" s="102"/>
      <c r="CD669" s="102"/>
      <c r="CE669" s="102"/>
      <c r="CF669" s="102"/>
      <c r="CG669" s="102"/>
      <c r="CH669" s="102"/>
      <c r="CI669" s="102"/>
      <c r="CJ669" s="102"/>
      <c r="CK669" s="102"/>
      <c r="CL669" s="102"/>
      <c r="CM669" s="102"/>
      <c r="CN669" s="102"/>
      <c r="CO669" s="102"/>
      <c r="CP669" s="102"/>
      <c r="CQ669" s="102"/>
      <c r="CR669" s="102"/>
      <c r="CS669" s="102"/>
      <c r="CT669" s="102"/>
      <c r="CU669" s="102"/>
      <c r="CV669" s="102"/>
      <c r="CW669" s="102"/>
      <c r="CX669" s="102"/>
      <c r="CY669" s="102"/>
      <c r="CZ669" s="102"/>
      <c r="DA669" s="102"/>
      <c r="DB669" s="102"/>
      <c r="DC669" s="102"/>
      <c r="DD669" s="102"/>
      <c r="DE669" s="102"/>
      <c r="DF669" s="102"/>
      <c r="DG669" s="102"/>
      <c r="DH669" s="102"/>
      <c r="DI669" s="102"/>
      <c r="DJ669" s="102"/>
      <c r="DK669" s="102"/>
      <c r="DL669" s="102"/>
      <c r="DM669" s="102"/>
      <c r="DN669" s="102"/>
      <c r="DO669" s="102"/>
      <c r="DP669" s="102"/>
      <c r="DQ669" s="102"/>
      <c r="DR669" s="102"/>
      <c r="DS669" s="102"/>
      <c r="DT669" s="102"/>
      <c r="DU669" s="102"/>
      <c r="DV669" s="102"/>
      <c r="DW669" s="102"/>
      <c r="DX669" s="102"/>
      <c r="DY669" s="102"/>
      <c r="DZ669" s="102"/>
      <c r="EA669" s="102"/>
      <c r="EB669" s="102"/>
      <c r="EC669" s="102"/>
      <c r="ED669" s="102"/>
      <c r="EE669" s="102"/>
      <c r="EF669" s="102"/>
      <c r="EG669" s="102"/>
      <c r="EH669" s="102"/>
      <c r="EI669" s="102"/>
      <c r="EJ669" s="102"/>
      <c r="EK669" s="102"/>
      <c r="EL669" s="102"/>
      <c r="EM669" s="102"/>
      <c r="EN669" s="102"/>
      <c r="EO669" s="102"/>
      <c r="EP669" s="102"/>
      <c r="EQ669" s="102"/>
      <c r="ER669" s="102"/>
      <c r="ES669" s="102"/>
      <c r="ET669" s="102"/>
      <c r="EU669" s="102"/>
      <c r="EV669" s="102"/>
      <c r="EW669" s="102"/>
      <c r="EX669" s="102"/>
      <c r="EY669" s="102"/>
      <c r="EZ669" s="102"/>
      <c r="FA669" s="102"/>
      <c r="FB669" s="102"/>
      <c r="FC669" s="102"/>
      <c r="FD669" s="102"/>
      <c r="FE669" s="102"/>
      <c r="FF669" s="102"/>
      <c r="FG669" s="102"/>
      <c r="FH669" s="102"/>
      <c r="FI669" s="102"/>
      <c r="FJ669" s="102"/>
      <c r="FK669" s="102"/>
      <c r="FL669" s="102"/>
      <c r="FM669" s="102"/>
      <c r="FN669" s="102"/>
      <c r="FO669" s="102"/>
      <c r="FP669" s="102"/>
      <c r="FQ669" s="102"/>
      <c r="FR669" s="102"/>
      <c r="FS669" s="102"/>
      <c r="FT669" s="102"/>
      <c r="FU669" s="102"/>
      <c r="FV669" s="102"/>
      <c r="FW669" s="102"/>
      <c r="FX669" s="102"/>
      <c r="FY669" s="102"/>
      <c r="FZ669" s="102"/>
      <c r="GA669" s="102"/>
      <c r="GB669" s="102"/>
      <c r="GC669" s="102"/>
      <c r="GD669" s="102"/>
      <c r="GE669" s="102"/>
      <c r="GF669" s="102"/>
      <c r="GG669" s="102"/>
      <c r="GH669" s="102"/>
      <c r="GI669" s="102"/>
      <c r="GJ669" s="102"/>
      <c r="GK669" s="102"/>
      <c r="GL669" s="102"/>
      <c r="GM669" s="102"/>
      <c r="GN669" s="102"/>
      <c r="GO669" s="102"/>
      <c r="GP669" s="102"/>
      <c r="GQ669" s="102"/>
      <c r="GR669" s="102"/>
      <c r="GS669" s="102"/>
      <c r="GT669" s="102"/>
      <c r="GU669" s="102"/>
      <c r="GV669" s="102"/>
      <c r="GW669" s="102"/>
      <c r="GX669" s="102"/>
      <c r="GY669" s="102"/>
      <c r="GZ669" s="102"/>
    </row>
    <row r="670" spans="1:208" ht="12.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c r="AM670" s="102"/>
      <c r="AN670" s="102"/>
      <c r="AO670" s="102"/>
      <c r="AP670" s="102"/>
      <c r="AQ670" s="102"/>
      <c r="AR670" s="102"/>
      <c r="AS670" s="102"/>
      <c r="AT670" s="102"/>
      <c r="AU670" s="102"/>
      <c r="AV670" s="102"/>
      <c r="AW670" s="102"/>
      <c r="AX670" s="102"/>
      <c r="AY670" s="102"/>
      <c r="AZ670" s="102"/>
      <c r="BA670" s="102"/>
      <c r="BB670" s="102"/>
      <c r="BC670" s="102"/>
      <c r="BD670" s="102"/>
      <c r="BE670" s="102"/>
      <c r="BF670" s="102"/>
      <c r="BG670" s="102"/>
      <c r="BH670" s="102"/>
      <c r="BI670" s="102"/>
      <c r="BJ670" s="102"/>
      <c r="BK670" s="102"/>
      <c r="BL670" s="102"/>
      <c r="BM670" s="102"/>
      <c r="BN670" s="102"/>
      <c r="BO670" s="102"/>
      <c r="BP670" s="102"/>
      <c r="BQ670" s="102"/>
      <c r="BR670" s="102"/>
      <c r="BS670" s="102"/>
      <c r="BT670" s="102"/>
      <c r="BU670" s="102"/>
      <c r="BV670" s="102"/>
      <c r="BW670" s="102"/>
      <c r="BX670" s="102"/>
      <c r="BY670" s="102"/>
      <c r="BZ670" s="102"/>
      <c r="CA670" s="102"/>
      <c r="CB670" s="102"/>
      <c r="CC670" s="102"/>
      <c r="CD670" s="102"/>
      <c r="CE670" s="102"/>
      <c r="CF670" s="102"/>
      <c r="CG670" s="102"/>
      <c r="CH670" s="102"/>
      <c r="CI670" s="102"/>
      <c r="CJ670" s="102"/>
      <c r="CK670" s="102"/>
      <c r="CL670" s="102"/>
      <c r="CM670" s="102"/>
      <c r="CN670" s="102"/>
      <c r="CO670" s="102"/>
      <c r="CP670" s="102"/>
      <c r="CQ670" s="102"/>
      <c r="CR670" s="102"/>
      <c r="CS670" s="102"/>
      <c r="CT670" s="102"/>
      <c r="CU670" s="102"/>
      <c r="CV670" s="102"/>
      <c r="CW670" s="102"/>
      <c r="CX670" s="102"/>
      <c r="CY670" s="102"/>
      <c r="CZ670" s="102"/>
      <c r="DA670" s="102"/>
      <c r="DB670" s="102"/>
      <c r="DC670" s="102"/>
      <c r="DD670" s="102"/>
      <c r="DE670" s="102"/>
      <c r="DF670" s="102"/>
      <c r="DG670" s="102"/>
      <c r="DH670" s="102"/>
      <c r="DI670" s="102"/>
      <c r="DJ670" s="102"/>
      <c r="DK670" s="102"/>
      <c r="DL670" s="102"/>
      <c r="DM670" s="102"/>
      <c r="DN670" s="102"/>
      <c r="DO670" s="102"/>
      <c r="DP670" s="102"/>
      <c r="DQ670" s="102"/>
      <c r="DR670" s="102"/>
      <c r="DS670" s="102"/>
      <c r="DT670" s="102"/>
      <c r="DU670" s="102"/>
      <c r="DV670" s="102"/>
      <c r="DW670" s="102"/>
      <c r="DX670" s="102"/>
      <c r="DY670" s="102"/>
      <c r="DZ670" s="102"/>
      <c r="EA670" s="102"/>
      <c r="EB670" s="102"/>
      <c r="EC670" s="102"/>
      <c r="ED670" s="102"/>
      <c r="EE670" s="102"/>
      <c r="EF670" s="102"/>
      <c r="EG670" s="102"/>
      <c r="EH670" s="102"/>
      <c r="EI670" s="102"/>
      <c r="EJ670" s="102"/>
      <c r="EK670" s="102"/>
      <c r="EL670" s="102"/>
      <c r="EM670" s="102"/>
      <c r="EN670" s="102"/>
      <c r="EO670" s="102"/>
      <c r="EP670" s="102"/>
      <c r="EQ670" s="102"/>
      <c r="ER670" s="102"/>
      <c r="ES670" s="102"/>
      <c r="ET670" s="102"/>
      <c r="EU670" s="102"/>
      <c r="EV670" s="102"/>
      <c r="EW670" s="102"/>
      <c r="EX670" s="102"/>
      <c r="EY670" s="102"/>
      <c r="EZ670" s="102"/>
      <c r="FA670" s="102"/>
      <c r="FB670" s="102"/>
      <c r="FC670" s="102"/>
      <c r="FD670" s="102"/>
      <c r="FE670" s="102"/>
      <c r="FF670" s="102"/>
      <c r="FG670" s="102"/>
      <c r="FH670" s="102"/>
      <c r="FI670" s="102"/>
      <c r="FJ670" s="102"/>
      <c r="FK670" s="102"/>
      <c r="FL670" s="102"/>
      <c r="FM670" s="102"/>
      <c r="FN670" s="102"/>
      <c r="FO670" s="102"/>
      <c r="FP670" s="102"/>
      <c r="FQ670" s="102"/>
      <c r="FR670" s="102"/>
      <c r="FS670" s="102"/>
      <c r="FT670" s="102"/>
      <c r="FU670" s="102"/>
      <c r="FV670" s="102"/>
      <c r="FW670" s="102"/>
      <c r="FX670" s="102"/>
      <c r="FY670" s="102"/>
      <c r="FZ670" s="102"/>
      <c r="GA670" s="102"/>
      <c r="GB670" s="102"/>
      <c r="GC670" s="102"/>
      <c r="GD670" s="102"/>
      <c r="GE670" s="102"/>
      <c r="GF670" s="102"/>
      <c r="GG670" s="102"/>
      <c r="GH670" s="102"/>
      <c r="GI670" s="102"/>
      <c r="GJ670" s="102"/>
      <c r="GK670" s="102"/>
      <c r="GL670" s="102"/>
      <c r="GM670" s="102"/>
      <c r="GN670" s="102"/>
      <c r="GO670" s="102"/>
      <c r="GP670" s="102"/>
      <c r="GQ670" s="102"/>
      <c r="GR670" s="102"/>
      <c r="GS670" s="102"/>
      <c r="GT670" s="102"/>
      <c r="GU670" s="102"/>
      <c r="GV670" s="102"/>
      <c r="GW670" s="102"/>
      <c r="GX670" s="102"/>
      <c r="GY670" s="102"/>
      <c r="GZ670" s="102"/>
    </row>
    <row r="671" spans="1:208" ht="12.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c r="AJ671" s="102"/>
      <c r="AK671" s="102"/>
      <c r="AL671" s="102"/>
      <c r="AM671" s="102"/>
      <c r="AN671" s="102"/>
      <c r="AO671" s="102"/>
      <c r="AP671" s="102"/>
      <c r="AQ671" s="102"/>
      <c r="AR671" s="102"/>
      <c r="AS671" s="102"/>
      <c r="AT671" s="102"/>
      <c r="AU671" s="102"/>
      <c r="AV671" s="102"/>
      <c r="AW671" s="102"/>
      <c r="AX671" s="102"/>
      <c r="AY671" s="102"/>
      <c r="AZ671" s="102"/>
      <c r="BA671" s="102"/>
      <c r="BB671" s="102"/>
      <c r="BC671" s="102"/>
      <c r="BD671" s="102"/>
      <c r="BE671" s="102"/>
      <c r="BF671" s="102"/>
      <c r="BG671" s="102"/>
      <c r="BH671" s="102"/>
      <c r="BI671" s="102"/>
      <c r="BJ671" s="102"/>
      <c r="BK671" s="102"/>
      <c r="BL671" s="102"/>
      <c r="BM671" s="102"/>
      <c r="BN671" s="102"/>
      <c r="BO671" s="102"/>
      <c r="BP671" s="102"/>
      <c r="BQ671" s="102"/>
      <c r="BR671" s="102"/>
      <c r="BS671" s="102"/>
      <c r="BT671" s="102"/>
      <c r="BU671" s="102"/>
      <c r="BV671" s="102"/>
      <c r="BW671" s="102"/>
      <c r="BX671" s="102"/>
      <c r="BY671" s="102"/>
      <c r="BZ671" s="102"/>
      <c r="CA671" s="102"/>
      <c r="CB671" s="102"/>
      <c r="CC671" s="102"/>
      <c r="CD671" s="102"/>
      <c r="CE671" s="102"/>
      <c r="CF671" s="102"/>
      <c r="CG671" s="102"/>
      <c r="CH671" s="102"/>
      <c r="CI671" s="102"/>
      <c r="CJ671" s="102"/>
      <c r="CK671" s="102"/>
      <c r="CL671" s="102"/>
      <c r="CM671" s="102"/>
      <c r="CN671" s="102"/>
      <c r="CO671" s="102"/>
      <c r="CP671" s="102"/>
      <c r="CQ671" s="102"/>
      <c r="CR671" s="102"/>
      <c r="CS671" s="102"/>
      <c r="CT671" s="102"/>
      <c r="CU671" s="102"/>
      <c r="CV671" s="102"/>
      <c r="CW671" s="102"/>
      <c r="CX671" s="102"/>
      <c r="CY671" s="102"/>
      <c r="CZ671" s="102"/>
      <c r="DA671" s="102"/>
      <c r="DB671" s="102"/>
      <c r="DC671" s="102"/>
      <c r="DD671" s="102"/>
      <c r="DE671" s="102"/>
      <c r="DF671" s="102"/>
      <c r="DG671" s="102"/>
      <c r="DH671" s="102"/>
      <c r="DI671" s="102"/>
      <c r="DJ671" s="102"/>
      <c r="DK671" s="102"/>
      <c r="DL671" s="102"/>
      <c r="DM671" s="102"/>
      <c r="DN671" s="102"/>
      <c r="DO671" s="102"/>
      <c r="DP671" s="102"/>
      <c r="DQ671" s="102"/>
      <c r="DR671" s="102"/>
      <c r="DS671" s="102"/>
      <c r="DT671" s="102"/>
      <c r="DU671" s="102"/>
      <c r="DV671" s="102"/>
      <c r="DW671" s="102"/>
      <c r="DX671" s="102"/>
      <c r="DY671" s="102"/>
      <c r="DZ671" s="102"/>
      <c r="EA671" s="102"/>
      <c r="EB671" s="102"/>
      <c r="EC671" s="102"/>
      <c r="ED671" s="102"/>
      <c r="EE671" s="102"/>
      <c r="EF671" s="102"/>
      <c r="EG671" s="102"/>
      <c r="EH671" s="102"/>
      <c r="EI671" s="102"/>
      <c r="EJ671" s="102"/>
      <c r="EK671" s="102"/>
      <c r="EL671" s="102"/>
      <c r="EM671" s="102"/>
      <c r="EN671" s="102"/>
      <c r="EO671" s="102"/>
      <c r="EP671" s="102"/>
      <c r="EQ671" s="102"/>
      <c r="ER671" s="102"/>
      <c r="ES671" s="102"/>
      <c r="ET671" s="102"/>
      <c r="EU671" s="102"/>
      <c r="EV671" s="102"/>
      <c r="EW671" s="102"/>
      <c r="EX671" s="102"/>
      <c r="EY671" s="102"/>
      <c r="EZ671" s="102"/>
      <c r="FA671" s="102"/>
      <c r="FB671" s="102"/>
      <c r="FC671" s="102"/>
      <c r="FD671" s="102"/>
      <c r="FE671" s="102"/>
      <c r="FF671" s="102"/>
      <c r="FG671" s="102"/>
      <c r="FH671" s="102"/>
      <c r="FI671" s="102"/>
      <c r="FJ671" s="102"/>
      <c r="FK671" s="102"/>
      <c r="FL671" s="102"/>
      <c r="FM671" s="102"/>
      <c r="FN671" s="102"/>
      <c r="FO671" s="102"/>
      <c r="FP671" s="102"/>
      <c r="FQ671" s="102"/>
      <c r="FR671" s="102"/>
      <c r="FS671" s="102"/>
      <c r="FT671" s="102"/>
      <c r="FU671" s="102"/>
      <c r="FV671" s="102"/>
      <c r="FW671" s="102"/>
      <c r="FX671" s="102"/>
      <c r="FY671" s="102"/>
      <c r="FZ671" s="102"/>
      <c r="GA671" s="102"/>
      <c r="GB671" s="102"/>
      <c r="GC671" s="102"/>
      <c r="GD671" s="102"/>
      <c r="GE671" s="102"/>
      <c r="GF671" s="102"/>
      <c r="GG671" s="102"/>
      <c r="GH671" s="102"/>
      <c r="GI671" s="102"/>
      <c r="GJ671" s="102"/>
      <c r="GK671" s="102"/>
      <c r="GL671" s="102"/>
      <c r="GM671" s="102"/>
      <c r="GN671" s="102"/>
      <c r="GO671" s="102"/>
      <c r="GP671" s="102"/>
      <c r="GQ671" s="102"/>
      <c r="GR671" s="102"/>
      <c r="GS671" s="102"/>
      <c r="GT671" s="102"/>
      <c r="GU671" s="102"/>
      <c r="GV671" s="102"/>
      <c r="GW671" s="102"/>
      <c r="GX671" s="102"/>
      <c r="GY671" s="102"/>
      <c r="GZ671" s="102"/>
    </row>
    <row r="672" spans="1:208" ht="12.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02"/>
      <c r="AL672" s="102"/>
      <c r="AM672" s="102"/>
      <c r="AN672" s="102"/>
      <c r="AO672" s="102"/>
      <c r="AP672" s="102"/>
      <c r="AQ672" s="102"/>
      <c r="AR672" s="102"/>
      <c r="AS672" s="102"/>
      <c r="AT672" s="102"/>
      <c r="AU672" s="102"/>
      <c r="AV672" s="102"/>
      <c r="AW672" s="102"/>
      <c r="AX672" s="102"/>
      <c r="AY672" s="102"/>
      <c r="AZ672" s="102"/>
      <c r="BA672" s="102"/>
      <c r="BB672" s="102"/>
      <c r="BC672" s="102"/>
      <c r="BD672" s="102"/>
      <c r="BE672" s="102"/>
      <c r="BF672" s="102"/>
      <c r="BG672" s="102"/>
      <c r="BH672" s="102"/>
      <c r="BI672" s="102"/>
      <c r="BJ672" s="102"/>
      <c r="BK672" s="102"/>
      <c r="BL672" s="102"/>
      <c r="BM672" s="102"/>
      <c r="BN672" s="102"/>
      <c r="BO672" s="102"/>
      <c r="BP672" s="102"/>
      <c r="BQ672" s="102"/>
      <c r="BR672" s="102"/>
      <c r="BS672" s="102"/>
      <c r="BT672" s="102"/>
      <c r="BU672" s="102"/>
      <c r="BV672" s="102"/>
      <c r="BW672" s="102"/>
      <c r="BX672" s="102"/>
      <c r="BY672" s="102"/>
      <c r="BZ672" s="102"/>
      <c r="CA672" s="102"/>
      <c r="CB672" s="102"/>
      <c r="CC672" s="102"/>
      <c r="CD672" s="102"/>
      <c r="CE672" s="102"/>
      <c r="CF672" s="102"/>
      <c r="CG672" s="102"/>
      <c r="CH672" s="102"/>
      <c r="CI672" s="102"/>
      <c r="CJ672" s="102"/>
      <c r="CK672" s="102"/>
      <c r="CL672" s="102"/>
      <c r="CM672" s="102"/>
      <c r="CN672" s="102"/>
      <c r="CO672" s="102"/>
      <c r="CP672" s="102"/>
      <c r="CQ672" s="102"/>
      <c r="CR672" s="102"/>
      <c r="CS672" s="102"/>
      <c r="CT672" s="102"/>
      <c r="CU672" s="102"/>
      <c r="CV672" s="102"/>
      <c r="CW672" s="102"/>
      <c r="CX672" s="102"/>
      <c r="CY672" s="102"/>
      <c r="CZ672" s="102"/>
      <c r="DA672" s="102"/>
      <c r="DB672" s="102"/>
      <c r="DC672" s="102"/>
      <c r="DD672" s="102"/>
      <c r="DE672" s="102"/>
      <c r="DF672" s="102"/>
      <c r="DG672" s="102"/>
      <c r="DH672" s="102"/>
      <c r="DI672" s="102"/>
      <c r="DJ672" s="102"/>
      <c r="DK672" s="102"/>
      <c r="DL672" s="102"/>
      <c r="DM672" s="102"/>
      <c r="DN672" s="102"/>
      <c r="DO672" s="102"/>
      <c r="DP672" s="102"/>
      <c r="DQ672" s="102"/>
      <c r="DR672" s="102"/>
      <c r="DS672" s="102"/>
      <c r="DT672" s="102"/>
      <c r="DU672" s="102"/>
      <c r="DV672" s="102"/>
      <c r="DW672" s="102"/>
      <c r="DX672" s="102"/>
      <c r="DY672" s="102"/>
      <c r="DZ672" s="102"/>
      <c r="EA672" s="102"/>
      <c r="EB672" s="102"/>
      <c r="EC672" s="102"/>
      <c r="ED672" s="102"/>
      <c r="EE672" s="102"/>
      <c r="EF672" s="102"/>
      <c r="EG672" s="102"/>
      <c r="EH672" s="102"/>
      <c r="EI672" s="102"/>
      <c r="EJ672" s="102"/>
      <c r="EK672" s="102"/>
      <c r="EL672" s="102"/>
      <c r="EM672" s="102"/>
      <c r="EN672" s="102"/>
      <c r="EO672" s="102"/>
      <c r="EP672" s="102"/>
      <c r="EQ672" s="102"/>
      <c r="ER672" s="102"/>
      <c r="ES672" s="102"/>
      <c r="ET672" s="102"/>
      <c r="EU672" s="102"/>
      <c r="EV672" s="102"/>
      <c r="EW672" s="102"/>
      <c r="EX672" s="102"/>
      <c r="EY672" s="102"/>
      <c r="EZ672" s="102"/>
      <c r="FA672" s="102"/>
      <c r="FB672" s="102"/>
      <c r="FC672" s="102"/>
      <c r="FD672" s="102"/>
      <c r="FE672" s="102"/>
      <c r="FF672" s="102"/>
      <c r="FG672" s="102"/>
      <c r="FH672" s="102"/>
      <c r="FI672" s="102"/>
      <c r="FJ672" s="102"/>
      <c r="FK672" s="102"/>
      <c r="FL672" s="102"/>
      <c r="FM672" s="102"/>
      <c r="FN672" s="102"/>
      <c r="FO672" s="102"/>
      <c r="FP672" s="102"/>
      <c r="FQ672" s="102"/>
      <c r="FR672" s="102"/>
      <c r="FS672" s="102"/>
      <c r="FT672" s="102"/>
      <c r="FU672" s="102"/>
      <c r="FV672" s="102"/>
      <c r="FW672" s="102"/>
      <c r="FX672" s="102"/>
      <c r="FY672" s="102"/>
      <c r="FZ672" s="102"/>
      <c r="GA672" s="102"/>
      <c r="GB672" s="102"/>
      <c r="GC672" s="102"/>
      <c r="GD672" s="102"/>
      <c r="GE672" s="102"/>
      <c r="GF672" s="102"/>
      <c r="GG672" s="102"/>
      <c r="GH672" s="102"/>
      <c r="GI672" s="102"/>
      <c r="GJ672" s="102"/>
      <c r="GK672" s="102"/>
      <c r="GL672" s="102"/>
      <c r="GM672" s="102"/>
      <c r="GN672" s="102"/>
      <c r="GO672" s="102"/>
      <c r="GP672" s="102"/>
      <c r="GQ672" s="102"/>
      <c r="GR672" s="102"/>
      <c r="GS672" s="102"/>
      <c r="GT672" s="102"/>
      <c r="GU672" s="102"/>
      <c r="GV672" s="102"/>
      <c r="GW672" s="102"/>
      <c r="GX672" s="102"/>
      <c r="GY672" s="102"/>
      <c r="GZ672" s="102"/>
    </row>
    <row r="673" spans="1:208" ht="12.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c r="AJ673" s="102"/>
      <c r="AK673" s="102"/>
      <c r="AL673" s="102"/>
      <c r="AM673" s="102"/>
      <c r="AN673" s="102"/>
      <c r="AO673" s="102"/>
      <c r="AP673" s="102"/>
      <c r="AQ673" s="102"/>
      <c r="AR673" s="102"/>
      <c r="AS673" s="102"/>
      <c r="AT673" s="102"/>
      <c r="AU673" s="102"/>
      <c r="AV673" s="102"/>
      <c r="AW673" s="102"/>
      <c r="AX673" s="102"/>
      <c r="AY673" s="102"/>
      <c r="AZ673" s="102"/>
      <c r="BA673" s="102"/>
      <c r="BB673" s="102"/>
      <c r="BC673" s="102"/>
      <c r="BD673" s="102"/>
      <c r="BE673" s="102"/>
      <c r="BF673" s="102"/>
      <c r="BG673" s="102"/>
      <c r="BH673" s="102"/>
      <c r="BI673" s="102"/>
      <c r="BJ673" s="102"/>
      <c r="BK673" s="102"/>
      <c r="BL673" s="102"/>
      <c r="BM673" s="102"/>
      <c r="BN673" s="102"/>
      <c r="BO673" s="102"/>
      <c r="BP673" s="102"/>
      <c r="BQ673" s="102"/>
      <c r="BR673" s="102"/>
      <c r="BS673" s="102"/>
      <c r="BT673" s="102"/>
      <c r="BU673" s="102"/>
      <c r="BV673" s="102"/>
      <c r="BW673" s="102"/>
      <c r="BX673" s="102"/>
      <c r="BY673" s="102"/>
      <c r="BZ673" s="102"/>
      <c r="CA673" s="102"/>
      <c r="CB673" s="102"/>
      <c r="CC673" s="102"/>
      <c r="CD673" s="102"/>
      <c r="CE673" s="102"/>
      <c r="CF673" s="102"/>
      <c r="CG673" s="102"/>
      <c r="CH673" s="102"/>
      <c r="CI673" s="102"/>
      <c r="CJ673" s="102"/>
      <c r="CK673" s="102"/>
      <c r="CL673" s="102"/>
      <c r="CM673" s="102"/>
      <c r="CN673" s="102"/>
      <c r="CO673" s="102"/>
      <c r="CP673" s="102"/>
      <c r="CQ673" s="102"/>
      <c r="CR673" s="102"/>
      <c r="CS673" s="102"/>
      <c r="CT673" s="102"/>
      <c r="CU673" s="102"/>
      <c r="CV673" s="102"/>
      <c r="CW673" s="102"/>
      <c r="CX673" s="102"/>
      <c r="CY673" s="102"/>
      <c r="CZ673" s="102"/>
      <c r="DA673" s="102"/>
      <c r="DB673" s="102"/>
      <c r="DC673" s="102"/>
      <c r="DD673" s="102"/>
      <c r="DE673" s="102"/>
      <c r="DF673" s="102"/>
      <c r="DG673" s="102"/>
      <c r="DH673" s="102"/>
      <c r="DI673" s="102"/>
      <c r="DJ673" s="102"/>
      <c r="DK673" s="102"/>
      <c r="DL673" s="102"/>
      <c r="DM673" s="102"/>
      <c r="DN673" s="102"/>
      <c r="DO673" s="102"/>
      <c r="DP673" s="102"/>
      <c r="DQ673" s="102"/>
      <c r="DR673" s="102"/>
      <c r="DS673" s="102"/>
      <c r="DT673" s="102"/>
      <c r="DU673" s="102"/>
      <c r="DV673" s="102"/>
      <c r="DW673" s="102"/>
      <c r="DX673" s="102"/>
      <c r="DY673" s="102"/>
      <c r="DZ673" s="102"/>
      <c r="EA673" s="102"/>
      <c r="EB673" s="102"/>
      <c r="EC673" s="102"/>
      <c r="ED673" s="102"/>
      <c r="EE673" s="102"/>
      <c r="EF673" s="102"/>
      <c r="EG673" s="102"/>
      <c r="EH673" s="102"/>
      <c r="EI673" s="102"/>
      <c r="EJ673" s="102"/>
      <c r="EK673" s="102"/>
      <c r="EL673" s="102"/>
      <c r="EM673" s="102"/>
      <c r="EN673" s="102"/>
      <c r="EO673" s="102"/>
      <c r="EP673" s="102"/>
      <c r="EQ673" s="102"/>
      <c r="ER673" s="102"/>
      <c r="ES673" s="102"/>
      <c r="ET673" s="102"/>
      <c r="EU673" s="102"/>
      <c r="EV673" s="102"/>
      <c r="EW673" s="102"/>
      <c r="EX673" s="102"/>
      <c r="EY673" s="102"/>
      <c r="EZ673" s="102"/>
      <c r="FA673" s="102"/>
      <c r="FB673" s="102"/>
      <c r="FC673" s="102"/>
      <c r="FD673" s="102"/>
      <c r="FE673" s="102"/>
      <c r="FF673" s="102"/>
      <c r="FG673" s="102"/>
      <c r="FH673" s="102"/>
      <c r="FI673" s="102"/>
      <c r="FJ673" s="102"/>
      <c r="FK673" s="102"/>
      <c r="FL673" s="102"/>
      <c r="FM673" s="102"/>
      <c r="FN673" s="102"/>
      <c r="FO673" s="102"/>
      <c r="FP673" s="102"/>
      <c r="FQ673" s="102"/>
      <c r="FR673" s="102"/>
      <c r="FS673" s="102"/>
      <c r="FT673" s="102"/>
      <c r="FU673" s="102"/>
      <c r="FV673" s="102"/>
      <c r="FW673" s="102"/>
      <c r="FX673" s="102"/>
      <c r="FY673" s="102"/>
      <c r="FZ673" s="102"/>
      <c r="GA673" s="102"/>
      <c r="GB673" s="102"/>
      <c r="GC673" s="102"/>
      <c r="GD673" s="102"/>
      <c r="GE673" s="102"/>
      <c r="GF673" s="102"/>
      <c r="GG673" s="102"/>
      <c r="GH673" s="102"/>
      <c r="GI673" s="102"/>
      <c r="GJ673" s="102"/>
      <c r="GK673" s="102"/>
      <c r="GL673" s="102"/>
      <c r="GM673" s="102"/>
      <c r="GN673" s="102"/>
      <c r="GO673" s="102"/>
      <c r="GP673" s="102"/>
      <c r="GQ673" s="102"/>
      <c r="GR673" s="102"/>
      <c r="GS673" s="102"/>
      <c r="GT673" s="102"/>
      <c r="GU673" s="102"/>
      <c r="GV673" s="102"/>
      <c r="GW673" s="102"/>
      <c r="GX673" s="102"/>
      <c r="GY673" s="102"/>
      <c r="GZ673" s="102"/>
    </row>
    <row r="674" spans="1:208" ht="12.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c r="AJ674" s="102"/>
      <c r="AK674" s="102"/>
      <c r="AL674" s="102"/>
      <c r="AM674" s="102"/>
      <c r="AN674" s="102"/>
      <c r="AO674" s="102"/>
      <c r="AP674" s="102"/>
      <c r="AQ674" s="102"/>
      <c r="AR674" s="102"/>
      <c r="AS674" s="102"/>
      <c r="AT674" s="102"/>
      <c r="AU674" s="102"/>
      <c r="AV674" s="102"/>
      <c r="AW674" s="102"/>
      <c r="AX674" s="102"/>
      <c r="AY674" s="102"/>
      <c r="AZ674" s="102"/>
      <c r="BA674" s="102"/>
      <c r="BB674" s="102"/>
      <c r="BC674" s="102"/>
      <c r="BD674" s="102"/>
      <c r="BE674" s="102"/>
      <c r="BF674" s="102"/>
      <c r="BG674" s="102"/>
      <c r="BH674" s="102"/>
      <c r="BI674" s="102"/>
      <c r="BJ674" s="102"/>
      <c r="BK674" s="102"/>
      <c r="BL674" s="102"/>
      <c r="BM674" s="102"/>
      <c r="BN674" s="102"/>
      <c r="BO674" s="102"/>
      <c r="BP674" s="102"/>
      <c r="BQ674" s="102"/>
      <c r="BR674" s="102"/>
      <c r="BS674" s="102"/>
      <c r="BT674" s="102"/>
      <c r="BU674" s="102"/>
      <c r="BV674" s="102"/>
      <c r="BW674" s="102"/>
      <c r="BX674" s="102"/>
      <c r="BY674" s="102"/>
      <c r="BZ674" s="102"/>
      <c r="CA674" s="102"/>
      <c r="CB674" s="102"/>
      <c r="CC674" s="102"/>
      <c r="CD674" s="102"/>
      <c r="CE674" s="102"/>
      <c r="CF674" s="102"/>
      <c r="CG674" s="102"/>
      <c r="CH674" s="102"/>
      <c r="CI674" s="102"/>
      <c r="CJ674" s="102"/>
      <c r="CK674" s="102"/>
      <c r="CL674" s="102"/>
      <c r="CM674" s="102"/>
      <c r="CN674" s="102"/>
      <c r="CO674" s="102"/>
      <c r="CP674" s="102"/>
      <c r="CQ674" s="102"/>
      <c r="CR674" s="102"/>
      <c r="CS674" s="102"/>
      <c r="CT674" s="102"/>
      <c r="CU674" s="102"/>
      <c r="CV674" s="102"/>
      <c r="CW674" s="102"/>
      <c r="CX674" s="102"/>
      <c r="CY674" s="102"/>
      <c r="CZ674" s="102"/>
      <c r="DA674" s="102"/>
      <c r="DB674" s="102"/>
      <c r="DC674" s="102"/>
      <c r="DD674" s="102"/>
      <c r="DE674" s="102"/>
      <c r="DF674" s="102"/>
      <c r="DG674" s="102"/>
      <c r="DH674" s="102"/>
      <c r="DI674" s="102"/>
      <c r="DJ674" s="102"/>
      <c r="DK674" s="102"/>
      <c r="DL674" s="102"/>
      <c r="DM674" s="102"/>
      <c r="DN674" s="102"/>
      <c r="DO674" s="102"/>
      <c r="DP674" s="102"/>
      <c r="DQ674" s="102"/>
      <c r="DR674" s="102"/>
      <c r="DS674" s="102"/>
      <c r="DT674" s="102"/>
      <c r="DU674" s="102"/>
      <c r="DV674" s="102"/>
      <c r="DW674" s="102"/>
      <c r="DX674" s="102"/>
      <c r="DY674" s="102"/>
      <c r="DZ674" s="102"/>
      <c r="EA674" s="102"/>
      <c r="EB674" s="102"/>
      <c r="EC674" s="102"/>
      <c r="ED674" s="102"/>
      <c r="EE674" s="102"/>
      <c r="EF674" s="102"/>
      <c r="EG674" s="102"/>
      <c r="EH674" s="102"/>
      <c r="EI674" s="102"/>
      <c r="EJ674" s="102"/>
      <c r="EK674" s="102"/>
      <c r="EL674" s="102"/>
      <c r="EM674" s="102"/>
      <c r="EN674" s="102"/>
      <c r="EO674" s="102"/>
      <c r="EP674" s="102"/>
      <c r="EQ674" s="102"/>
      <c r="ER674" s="102"/>
      <c r="ES674" s="102"/>
      <c r="ET674" s="102"/>
      <c r="EU674" s="102"/>
      <c r="EV674" s="102"/>
      <c r="EW674" s="102"/>
      <c r="EX674" s="102"/>
      <c r="EY674" s="102"/>
      <c r="EZ674" s="102"/>
      <c r="FA674" s="102"/>
      <c r="FB674" s="102"/>
      <c r="FC674" s="102"/>
      <c r="FD674" s="102"/>
      <c r="FE674" s="102"/>
      <c r="FF674" s="102"/>
      <c r="FG674" s="102"/>
      <c r="FH674" s="102"/>
      <c r="FI674" s="102"/>
      <c r="FJ674" s="102"/>
      <c r="FK674" s="102"/>
      <c r="FL674" s="102"/>
      <c r="FM674" s="102"/>
      <c r="FN674" s="102"/>
      <c r="FO674" s="102"/>
      <c r="FP674" s="102"/>
      <c r="FQ674" s="102"/>
      <c r="FR674" s="102"/>
      <c r="FS674" s="102"/>
      <c r="FT674" s="102"/>
      <c r="FU674" s="102"/>
      <c r="FV674" s="102"/>
      <c r="FW674" s="102"/>
      <c r="FX674" s="102"/>
      <c r="FY674" s="102"/>
      <c r="FZ674" s="102"/>
      <c r="GA674" s="102"/>
      <c r="GB674" s="102"/>
      <c r="GC674" s="102"/>
      <c r="GD674" s="102"/>
      <c r="GE674" s="102"/>
      <c r="GF674" s="102"/>
      <c r="GG674" s="102"/>
      <c r="GH674" s="102"/>
      <c r="GI674" s="102"/>
      <c r="GJ674" s="102"/>
      <c r="GK674" s="102"/>
      <c r="GL674" s="102"/>
      <c r="GM674" s="102"/>
      <c r="GN674" s="102"/>
      <c r="GO674" s="102"/>
      <c r="GP674" s="102"/>
      <c r="GQ674" s="102"/>
      <c r="GR674" s="102"/>
      <c r="GS674" s="102"/>
      <c r="GT674" s="102"/>
      <c r="GU674" s="102"/>
      <c r="GV674" s="102"/>
      <c r="GW674" s="102"/>
      <c r="GX674" s="102"/>
      <c r="GY674" s="102"/>
      <c r="GZ674" s="102"/>
    </row>
    <row r="675" spans="1:208" ht="12.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c r="AG675" s="102"/>
      <c r="AH675" s="102"/>
      <c r="AI675" s="102"/>
      <c r="AJ675" s="102"/>
      <c r="AK675" s="102"/>
      <c r="AL675" s="102"/>
      <c r="AM675" s="102"/>
      <c r="AN675" s="102"/>
      <c r="AO675" s="102"/>
      <c r="AP675" s="102"/>
      <c r="AQ675" s="102"/>
      <c r="AR675" s="102"/>
      <c r="AS675" s="102"/>
      <c r="AT675" s="102"/>
      <c r="AU675" s="102"/>
      <c r="AV675" s="102"/>
      <c r="AW675" s="102"/>
      <c r="AX675" s="102"/>
      <c r="AY675" s="102"/>
      <c r="AZ675" s="102"/>
      <c r="BA675" s="102"/>
      <c r="BB675" s="102"/>
      <c r="BC675" s="102"/>
      <c r="BD675" s="102"/>
      <c r="BE675" s="102"/>
      <c r="BF675" s="102"/>
      <c r="BG675" s="102"/>
      <c r="BH675" s="102"/>
      <c r="BI675" s="102"/>
      <c r="BJ675" s="102"/>
      <c r="BK675" s="102"/>
      <c r="BL675" s="102"/>
      <c r="BM675" s="102"/>
      <c r="BN675" s="102"/>
      <c r="BO675" s="102"/>
      <c r="BP675" s="102"/>
      <c r="BQ675" s="102"/>
      <c r="BR675" s="102"/>
      <c r="BS675" s="102"/>
      <c r="BT675" s="102"/>
      <c r="BU675" s="102"/>
      <c r="BV675" s="102"/>
      <c r="BW675" s="102"/>
      <c r="BX675" s="102"/>
      <c r="BY675" s="102"/>
      <c r="BZ675" s="102"/>
      <c r="CA675" s="102"/>
      <c r="CB675" s="102"/>
      <c r="CC675" s="102"/>
      <c r="CD675" s="102"/>
      <c r="CE675" s="102"/>
      <c r="CF675" s="102"/>
      <c r="CG675" s="102"/>
      <c r="CH675" s="102"/>
      <c r="CI675" s="102"/>
      <c r="CJ675" s="102"/>
      <c r="CK675" s="102"/>
      <c r="CL675" s="102"/>
      <c r="CM675" s="102"/>
      <c r="CN675" s="102"/>
      <c r="CO675" s="102"/>
      <c r="CP675" s="102"/>
      <c r="CQ675" s="102"/>
      <c r="CR675" s="102"/>
      <c r="CS675" s="102"/>
      <c r="CT675" s="102"/>
      <c r="CU675" s="102"/>
      <c r="CV675" s="102"/>
      <c r="CW675" s="102"/>
      <c r="CX675" s="102"/>
      <c r="CY675" s="102"/>
      <c r="CZ675" s="102"/>
      <c r="DA675" s="102"/>
      <c r="DB675" s="102"/>
      <c r="DC675" s="102"/>
      <c r="DD675" s="102"/>
      <c r="DE675" s="102"/>
      <c r="DF675" s="102"/>
      <c r="DG675" s="102"/>
      <c r="DH675" s="102"/>
      <c r="DI675" s="102"/>
      <c r="DJ675" s="102"/>
      <c r="DK675" s="102"/>
      <c r="DL675" s="102"/>
      <c r="DM675" s="102"/>
      <c r="DN675" s="102"/>
      <c r="DO675" s="102"/>
      <c r="DP675" s="102"/>
      <c r="DQ675" s="102"/>
      <c r="DR675" s="102"/>
      <c r="DS675" s="102"/>
      <c r="DT675" s="102"/>
      <c r="DU675" s="102"/>
      <c r="DV675" s="102"/>
      <c r="DW675" s="102"/>
      <c r="DX675" s="102"/>
      <c r="DY675" s="102"/>
      <c r="DZ675" s="102"/>
      <c r="EA675" s="102"/>
      <c r="EB675" s="102"/>
      <c r="EC675" s="102"/>
      <c r="ED675" s="102"/>
      <c r="EE675" s="102"/>
      <c r="EF675" s="102"/>
      <c r="EG675" s="102"/>
      <c r="EH675" s="102"/>
      <c r="EI675" s="102"/>
      <c r="EJ675" s="102"/>
      <c r="EK675" s="102"/>
      <c r="EL675" s="102"/>
      <c r="EM675" s="102"/>
      <c r="EN675" s="102"/>
      <c r="EO675" s="102"/>
      <c r="EP675" s="102"/>
      <c r="EQ675" s="102"/>
      <c r="ER675" s="102"/>
      <c r="ES675" s="102"/>
      <c r="ET675" s="102"/>
      <c r="EU675" s="102"/>
      <c r="EV675" s="102"/>
      <c r="EW675" s="102"/>
      <c r="EX675" s="102"/>
      <c r="EY675" s="102"/>
      <c r="EZ675" s="102"/>
      <c r="FA675" s="102"/>
      <c r="FB675" s="102"/>
      <c r="FC675" s="102"/>
      <c r="FD675" s="102"/>
      <c r="FE675" s="102"/>
      <c r="FF675" s="102"/>
      <c r="FG675" s="102"/>
      <c r="FH675" s="102"/>
      <c r="FI675" s="102"/>
      <c r="FJ675" s="102"/>
      <c r="FK675" s="102"/>
      <c r="FL675" s="102"/>
      <c r="FM675" s="102"/>
      <c r="FN675" s="102"/>
      <c r="FO675" s="102"/>
      <c r="FP675" s="102"/>
      <c r="FQ675" s="102"/>
      <c r="FR675" s="102"/>
      <c r="FS675" s="102"/>
      <c r="FT675" s="102"/>
      <c r="FU675" s="102"/>
      <c r="FV675" s="102"/>
      <c r="FW675" s="102"/>
      <c r="FX675" s="102"/>
      <c r="FY675" s="102"/>
      <c r="FZ675" s="102"/>
      <c r="GA675" s="102"/>
      <c r="GB675" s="102"/>
      <c r="GC675" s="102"/>
      <c r="GD675" s="102"/>
      <c r="GE675" s="102"/>
      <c r="GF675" s="102"/>
      <c r="GG675" s="102"/>
      <c r="GH675" s="102"/>
      <c r="GI675" s="102"/>
      <c r="GJ675" s="102"/>
      <c r="GK675" s="102"/>
      <c r="GL675" s="102"/>
      <c r="GM675" s="102"/>
      <c r="GN675" s="102"/>
      <c r="GO675" s="102"/>
      <c r="GP675" s="102"/>
      <c r="GQ675" s="102"/>
      <c r="GR675" s="102"/>
      <c r="GS675" s="102"/>
      <c r="GT675" s="102"/>
      <c r="GU675" s="102"/>
      <c r="GV675" s="102"/>
      <c r="GW675" s="102"/>
      <c r="GX675" s="102"/>
      <c r="GY675" s="102"/>
      <c r="GZ675" s="102"/>
    </row>
    <row r="676" spans="1:208" ht="12.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c r="AJ676" s="102"/>
      <c r="AK676" s="102"/>
      <c r="AL676" s="102"/>
      <c r="AM676" s="102"/>
      <c r="AN676" s="102"/>
      <c r="AO676" s="102"/>
      <c r="AP676" s="102"/>
      <c r="AQ676" s="102"/>
      <c r="AR676" s="102"/>
      <c r="AS676" s="102"/>
      <c r="AT676" s="102"/>
      <c r="AU676" s="102"/>
      <c r="AV676" s="102"/>
      <c r="AW676" s="102"/>
      <c r="AX676" s="102"/>
      <c r="AY676" s="102"/>
      <c r="AZ676" s="102"/>
      <c r="BA676" s="102"/>
      <c r="BB676" s="102"/>
      <c r="BC676" s="102"/>
      <c r="BD676" s="102"/>
      <c r="BE676" s="102"/>
      <c r="BF676" s="102"/>
      <c r="BG676" s="102"/>
      <c r="BH676" s="102"/>
      <c r="BI676" s="102"/>
      <c r="BJ676" s="102"/>
      <c r="BK676" s="102"/>
      <c r="BL676" s="102"/>
      <c r="BM676" s="102"/>
      <c r="BN676" s="102"/>
      <c r="BO676" s="102"/>
      <c r="BP676" s="102"/>
      <c r="BQ676" s="102"/>
      <c r="BR676" s="102"/>
      <c r="BS676" s="102"/>
      <c r="BT676" s="102"/>
      <c r="BU676" s="102"/>
      <c r="BV676" s="102"/>
      <c r="BW676" s="102"/>
      <c r="BX676" s="102"/>
      <c r="BY676" s="102"/>
      <c r="BZ676" s="102"/>
      <c r="CA676" s="102"/>
      <c r="CB676" s="102"/>
      <c r="CC676" s="102"/>
      <c r="CD676" s="102"/>
      <c r="CE676" s="102"/>
      <c r="CF676" s="102"/>
      <c r="CG676" s="102"/>
      <c r="CH676" s="102"/>
      <c r="CI676" s="102"/>
      <c r="CJ676" s="102"/>
      <c r="CK676" s="102"/>
      <c r="CL676" s="102"/>
      <c r="CM676" s="102"/>
      <c r="CN676" s="102"/>
      <c r="CO676" s="102"/>
      <c r="CP676" s="102"/>
      <c r="CQ676" s="102"/>
      <c r="CR676" s="102"/>
      <c r="CS676" s="102"/>
      <c r="CT676" s="102"/>
      <c r="CU676" s="102"/>
      <c r="CV676" s="102"/>
      <c r="CW676" s="102"/>
      <c r="CX676" s="102"/>
      <c r="CY676" s="102"/>
      <c r="CZ676" s="102"/>
      <c r="DA676" s="102"/>
      <c r="DB676" s="102"/>
      <c r="DC676" s="102"/>
      <c r="DD676" s="102"/>
      <c r="DE676" s="102"/>
      <c r="DF676" s="102"/>
      <c r="DG676" s="102"/>
      <c r="DH676" s="102"/>
      <c r="DI676" s="102"/>
      <c r="DJ676" s="102"/>
      <c r="DK676" s="102"/>
      <c r="DL676" s="102"/>
      <c r="DM676" s="102"/>
      <c r="DN676" s="102"/>
      <c r="DO676" s="102"/>
      <c r="DP676" s="102"/>
      <c r="DQ676" s="102"/>
      <c r="DR676" s="102"/>
      <c r="DS676" s="102"/>
      <c r="DT676" s="102"/>
      <c r="DU676" s="102"/>
      <c r="DV676" s="102"/>
      <c r="DW676" s="102"/>
      <c r="DX676" s="102"/>
      <c r="DY676" s="102"/>
      <c r="DZ676" s="102"/>
      <c r="EA676" s="102"/>
      <c r="EB676" s="102"/>
      <c r="EC676" s="102"/>
      <c r="ED676" s="102"/>
      <c r="EE676" s="102"/>
      <c r="EF676" s="102"/>
      <c r="EG676" s="102"/>
      <c r="EH676" s="102"/>
      <c r="EI676" s="102"/>
      <c r="EJ676" s="102"/>
      <c r="EK676" s="102"/>
      <c r="EL676" s="102"/>
      <c r="EM676" s="102"/>
      <c r="EN676" s="102"/>
      <c r="EO676" s="102"/>
      <c r="EP676" s="102"/>
      <c r="EQ676" s="102"/>
      <c r="ER676" s="102"/>
      <c r="ES676" s="102"/>
      <c r="ET676" s="102"/>
      <c r="EU676" s="102"/>
      <c r="EV676" s="102"/>
      <c r="EW676" s="102"/>
      <c r="EX676" s="102"/>
      <c r="EY676" s="102"/>
      <c r="EZ676" s="102"/>
      <c r="FA676" s="102"/>
      <c r="FB676" s="102"/>
      <c r="FC676" s="102"/>
      <c r="FD676" s="102"/>
      <c r="FE676" s="102"/>
      <c r="FF676" s="102"/>
      <c r="FG676" s="102"/>
      <c r="FH676" s="102"/>
      <c r="FI676" s="102"/>
      <c r="FJ676" s="102"/>
      <c r="FK676" s="102"/>
      <c r="FL676" s="102"/>
      <c r="FM676" s="102"/>
      <c r="FN676" s="102"/>
      <c r="FO676" s="102"/>
      <c r="FP676" s="102"/>
      <c r="FQ676" s="102"/>
      <c r="FR676" s="102"/>
      <c r="FS676" s="102"/>
      <c r="FT676" s="102"/>
      <c r="FU676" s="102"/>
      <c r="FV676" s="102"/>
      <c r="FW676" s="102"/>
      <c r="FX676" s="102"/>
      <c r="FY676" s="102"/>
      <c r="FZ676" s="102"/>
      <c r="GA676" s="102"/>
      <c r="GB676" s="102"/>
      <c r="GC676" s="102"/>
      <c r="GD676" s="102"/>
      <c r="GE676" s="102"/>
      <c r="GF676" s="102"/>
      <c r="GG676" s="102"/>
      <c r="GH676" s="102"/>
      <c r="GI676" s="102"/>
      <c r="GJ676" s="102"/>
      <c r="GK676" s="102"/>
      <c r="GL676" s="102"/>
      <c r="GM676" s="102"/>
      <c r="GN676" s="102"/>
      <c r="GO676" s="102"/>
      <c r="GP676" s="102"/>
      <c r="GQ676" s="102"/>
      <c r="GR676" s="102"/>
      <c r="GS676" s="102"/>
      <c r="GT676" s="102"/>
      <c r="GU676" s="102"/>
      <c r="GV676" s="102"/>
      <c r="GW676" s="102"/>
      <c r="GX676" s="102"/>
      <c r="GY676" s="102"/>
      <c r="GZ676" s="102"/>
    </row>
    <row r="677" spans="1:208" ht="12.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c r="AG677" s="102"/>
      <c r="AH677" s="102"/>
      <c r="AI677" s="102"/>
      <c r="AJ677" s="102"/>
      <c r="AK677" s="102"/>
      <c r="AL677" s="102"/>
      <c r="AM677" s="102"/>
      <c r="AN677" s="102"/>
      <c r="AO677" s="102"/>
      <c r="AP677" s="102"/>
      <c r="AQ677" s="102"/>
      <c r="AR677" s="102"/>
      <c r="AS677" s="102"/>
      <c r="AT677" s="102"/>
      <c r="AU677" s="102"/>
      <c r="AV677" s="102"/>
      <c r="AW677" s="102"/>
      <c r="AX677" s="102"/>
      <c r="AY677" s="102"/>
      <c r="AZ677" s="102"/>
      <c r="BA677" s="102"/>
      <c r="BB677" s="102"/>
      <c r="BC677" s="102"/>
      <c r="BD677" s="102"/>
      <c r="BE677" s="102"/>
      <c r="BF677" s="102"/>
      <c r="BG677" s="102"/>
      <c r="BH677" s="102"/>
      <c r="BI677" s="102"/>
      <c r="BJ677" s="102"/>
      <c r="BK677" s="102"/>
      <c r="BL677" s="102"/>
      <c r="BM677" s="102"/>
      <c r="BN677" s="102"/>
      <c r="BO677" s="102"/>
      <c r="BP677" s="102"/>
      <c r="BQ677" s="102"/>
      <c r="BR677" s="102"/>
      <c r="BS677" s="102"/>
      <c r="BT677" s="102"/>
      <c r="BU677" s="102"/>
      <c r="BV677" s="102"/>
      <c r="BW677" s="102"/>
      <c r="BX677" s="102"/>
      <c r="BY677" s="102"/>
      <c r="BZ677" s="102"/>
      <c r="CA677" s="102"/>
      <c r="CB677" s="102"/>
      <c r="CC677" s="102"/>
      <c r="CD677" s="102"/>
      <c r="CE677" s="102"/>
      <c r="CF677" s="102"/>
      <c r="CG677" s="102"/>
      <c r="CH677" s="102"/>
      <c r="CI677" s="102"/>
      <c r="CJ677" s="102"/>
      <c r="CK677" s="102"/>
      <c r="CL677" s="102"/>
      <c r="CM677" s="102"/>
      <c r="CN677" s="102"/>
      <c r="CO677" s="102"/>
      <c r="CP677" s="102"/>
      <c r="CQ677" s="102"/>
      <c r="CR677" s="102"/>
      <c r="CS677" s="102"/>
      <c r="CT677" s="102"/>
      <c r="CU677" s="102"/>
      <c r="CV677" s="102"/>
      <c r="CW677" s="102"/>
      <c r="CX677" s="102"/>
      <c r="CY677" s="102"/>
      <c r="CZ677" s="102"/>
      <c r="DA677" s="102"/>
      <c r="DB677" s="102"/>
      <c r="DC677" s="102"/>
      <c r="DD677" s="102"/>
      <c r="DE677" s="102"/>
      <c r="DF677" s="102"/>
      <c r="DG677" s="102"/>
      <c r="DH677" s="102"/>
      <c r="DI677" s="102"/>
      <c r="DJ677" s="102"/>
      <c r="DK677" s="102"/>
      <c r="DL677" s="102"/>
      <c r="DM677" s="102"/>
      <c r="DN677" s="102"/>
      <c r="DO677" s="102"/>
      <c r="DP677" s="102"/>
      <c r="DQ677" s="102"/>
      <c r="DR677" s="102"/>
      <c r="DS677" s="102"/>
      <c r="DT677" s="102"/>
      <c r="DU677" s="102"/>
      <c r="DV677" s="102"/>
      <c r="DW677" s="102"/>
      <c r="DX677" s="102"/>
      <c r="DY677" s="102"/>
      <c r="DZ677" s="102"/>
      <c r="EA677" s="102"/>
      <c r="EB677" s="102"/>
      <c r="EC677" s="102"/>
      <c r="ED677" s="102"/>
      <c r="EE677" s="102"/>
      <c r="EF677" s="102"/>
      <c r="EG677" s="102"/>
      <c r="EH677" s="102"/>
      <c r="EI677" s="102"/>
      <c r="EJ677" s="102"/>
      <c r="EK677" s="102"/>
      <c r="EL677" s="102"/>
      <c r="EM677" s="102"/>
      <c r="EN677" s="102"/>
      <c r="EO677" s="102"/>
      <c r="EP677" s="102"/>
      <c r="EQ677" s="102"/>
      <c r="ER677" s="102"/>
      <c r="ES677" s="102"/>
      <c r="ET677" s="102"/>
      <c r="EU677" s="102"/>
      <c r="EV677" s="102"/>
      <c r="EW677" s="102"/>
      <c r="EX677" s="102"/>
      <c r="EY677" s="102"/>
      <c r="EZ677" s="102"/>
      <c r="FA677" s="102"/>
      <c r="FB677" s="102"/>
      <c r="FC677" s="102"/>
      <c r="FD677" s="102"/>
      <c r="FE677" s="102"/>
      <c r="FF677" s="102"/>
      <c r="FG677" s="102"/>
      <c r="FH677" s="102"/>
      <c r="FI677" s="102"/>
      <c r="FJ677" s="102"/>
      <c r="FK677" s="102"/>
      <c r="FL677" s="102"/>
      <c r="FM677" s="102"/>
      <c r="FN677" s="102"/>
      <c r="FO677" s="102"/>
      <c r="FP677" s="102"/>
      <c r="FQ677" s="102"/>
      <c r="FR677" s="102"/>
      <c r="FS677" s="102"/>
      <c r="FT677" s="102"/>
      <c r="FU677" s="102"/>
      <c r="FV677" s="102"/>
      <c r="FW677" s="102"/>
      <c r="FX677" s="102"/>
      <c r="FY677" s="102"/>
      <c r="FZ677" s="102"/>
      <c r="GA677" s="102"/>
      <c r="GB677" s="102"/>
      <c r="GC677" s="102"/>
      <c r="GD677" s="102"/>
      <c r="GE677" s="102"/>
      <c r="GF677" s="102"/>
      <c r="GG677" s="102"/>
      <c r="GH677" s="102"/>
      <c r="GI677" s="102"/>
      <c r="GJ677" s="102"/>
      <c r="GK677" s="102"/>
      <c r="GL677" s="102"/>
      <c r="GM677" s="102"/>
      <c r="GN677" s="102"/>
      <c r="GO677" s="102"/>
      <c r="GP677" s="102"/>
      <c r="GQ677" s="102"/>
      <c r="GR677" s="102"/>
      <c r="GS677" s="102"/>
      <c r="GT677" s="102"/>
      <c r="GU677" s="102"/>
      <c r="GV677" s="102"/>
      <c r="GW677" s="102"/>
      <c r="GX677" s="102"/>
      <c r="GY677" s="102"/>
      <c r="GZ677" s="102"/>
    </row>
    <row r="678" spans="1:208" ht="12.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2"/>
      <c r="AY678" s="102"/>
      <c r="AZ678" s="102"/>
      <c r="BA678" s="102"/>
      <c r="BB678" s="102"/>
      <c r="BC678" s="102"/>
      <c r="BD678" s="102"/>
      <c r="BE678" s="102"/>
      <c r="BF678" s="102"/>
      <c r="BG678" s="102"/>
      <c r="BH678" s="102"/>
      <c r="BI678" s="102"/>
      <c r="BJ678" s="102"/>
      <c r="BK678" s="102"/>
      <c r="BL678" s="102"/>
      <c r="BM678" s="102"/>
      <c r="BN678" s="102"/>
      <c r="BO678" s="102"/>
      <c r="BP678" s="102"/>
      <c r="BQ678" s="102"/>
      <c r="BR678" s="102"/>
      <c r="BS678" s="102"/>
      <c r="BT678" s="102"/>
      <c r="BU678" s="102"/>
      <c r="BV678" s="102"/>
      <c r="BW678" s="102"/>
      <c r="BX678" s="102"/>
      <c r="BY678" s="102"/>
      <c r="BZ678" s="102"/>
      <c r="CA678" s="102"/>
      <c r="CB678" s="102"/>
      <c r="CC678" s="102"/>
      <c r="CD678" s="102"/>
      <c r="CE678" s="102"/>
      <c r="CF678" s="102"/>
      <c r="CG678" s="102"/>
      <c r="CH678" s="102"/>
      <c r="CI678" s="102"/>
      <c r="CJ678" s="102"/>
      <c r="CK678" s="102"/>
      <c r="CL678" s="102"/>
      <c r="CM678" s="102"/>
      <c r="CN678" s="102"/>
      <c r="CO678" s="102"/>
      <c r="CP678" s="102"/>
      <c r="CQ678" s="102"/>
      <c r="CR678" s="102"/>
      <c r="CS678" s="102"/>
      <c r="CT678" s="102"/>
      <c r="CU678" s="102"/>
      <c r="CV678" s="102"/>
      <c r="CW678" s="102"/>
      <c r="CX678" s="102"/>
      <c r="CY678" s="102"/>
      <c r="CZ678" s="102"/>
      <c r="DA678" s="102"/>
      <c r="DB678" s="102"/>
      <c r="DC678" s="102"/>
      <c r="DD678" s="102"/>
      <c r="DE678" s="102"/>
      <c r="DF678" s="102"/>
      <c r="DG678" s="102"/>
      <c r="DH678" s="102"/>
      <c r="DI678" s="102"/>
      <c r="DJ678" s="102"/>
      <c r="DK678" s="102"/>
      <c r="DL678" s="102"/>
      <c r="DM678" s="102"/>
      <c r="DN678" s="102"/>
      <c r="DO678" s="102"/>
      <c r="DP678" s="102"/>
      <c r="DQ678" s="102"/>
      <c r="DR678" s="102"/>
      <c r="DS678" s="102"/>
      <c r="DT678" s="102"/>
      <c r="DU678" s="102"/>
      <c r="DV678" s="102"/>
      <c r="DW678" s="102"/>
      <c r="DX678" s="102"/>
      <c r="DY678" s="102"/>
      <c r="DZ678" s="102"/>
      <c r="EA678" s="102"/>
      <c r="EB678" s="102"/>
      <c r="EC678" s="102"/>
      <c r="ED678" s="102"/>
      <c r="EE678" s="102"/>
      <c r="EF678" s="102"/>
      <c r="EG678" s="102"/>
      <c r="EH678" s="102"/>
      <c r="EI678" s="102"/>
      <c r="EJ678" s="102"/>
      <c r="EK678" s="102"/>
      <c r="EL678" s="102"/>
      <c r="EM678" s="102"/>
      <c r="EN678" s="102"/>
      <c r="EO678" s="102"/>
      <c r="EP678" s="102"/>
      <c r="EQ678" s="102"/>
      <c r="ER678" s="102"/>
      <c r="ES678" s="102"/>
      <c r="ET678" s="102"/>
      <c r="EU678" s="102"/>
      <c r="EV678" s="102"/>
      <c r="EW678" s="102"/>
      <c r="EX678" s="102"/>
      <c r="EY678" s="102"/>
      <c r="EZ678" s="102"/>
      <c r="FA678" s="102"/>
      <c r="FB678" s="102"/>
      <c r="FC678" s="102"/>
      <c r="FD678" s="102"/>
      <c r="FE678" s="102"/>
      <c r="FF678" s="102"/>
      <c r="FG678" s="102"/>
      <c r="FH678" s="102"/>
      <c r="FI678" s="102"/>
      <c r="FJ678" s="102"/>
      <c r="FK678" s="102"/>
      <c r="FL678" s="102"/>
      <c r="FM678" s="102"/>
      <c r="FN678" s="102"/>
      <c r="FO678" s="102"/>
      <c r="FP678" s="102"/>
      <c r="FQ678" s="102"/>
      <c r="FR678" s="102"/>
      <c r="FS678" s="102"/>
      <c r="FT678" s="102"/>
      <c r="FU678" s="102"/>
      <c r="FV678" s="102"/>
      <c r="FW678" s="102"/>
      <c r="FX678" s="102"/>
      <c r="FY678" s="102"/>
      <c r="FZ678" s="102"/>
      <c r="GA678" s="102"/>
      <c r="GB678" s="102"/>
      <c r="GC678" s="102"/>
      <c r="GD678" s="102"/>
      <c r="GE678" s="102"/>
      <c r="GF678" s="102"/>
      <c r="GG678" s="102"/>
      <c r="GH678" s="102"/>
      <c r="GI678" s="102"/>
      <c r="GJ678" s="102"/>
      <c r="GK678" s="102"/>
      <c r="GL678" s="102"/>
      <c r="GM678" s="102"/>
      <c r="GN678" s="102"/>
      <c r="GO678" s="102"/>
      <c r="GP678" s="102"/>
      <c r="GQ678" s="102"/>
      <c r="GR678" s="102"/>
      <c r="GS678" s="102"/>
      <c r="GT678" s="102"/>
      <c r="GU678" s="102"/>
      <c r="GV678" s="102"/>
      <c r="GW678" s="102"/>
      <c r="GX678" s="102"/>
      <c r="GY678" s="102"/>
      <c r="GZ678" s="102"/>
    </row>
    <row r="679" spans="1:208" ht="12.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2"/>
      <c r="AY679" s="102"/>
      <c r="AZ679" s="102"/>
      <c r="BA679" s="102"/>
      <c r="BB679" s="102"/>
      <c r="BC679" s="102"/>
      <c r="BD679" s="102"/>
      <c r="BE679" s="102"/>
      <c r="BF679" s="102"/>
      <c r="BG679" s="102"/>
      <c r="BH679" s="102"/>
      <c r="BI679" s="102"/>
      <c r="BJ679" s="102"/>
      <c r="BK679" s="102"/>
      <c r="BL679" s="102"/>
      <c r="BM679" s="102"/>
      <c r="BN679" s="102"/>
      <c r="BO679" s="102"/>
      <c r="BP679" s="102"/>
      <c r="BQ679" s="102"/>
      <c r="BR679" s="102"/>
      <c r="BS679" s="102"/>
      <c r="BT679" s="102"/>
      <c r="BU679" s="102"/>
      <c r="BV679" s="102"/>
      <c r="BW679" s="102"/>
      <c r="BX679" s="102"/>
      <c r="BY679" s="102"/>
      <c r="BZ679" s="102"/>
      <c r="CA679" s="102"/>
      <c r="CB679" s="102"/>
      <c r="CC679" s="102"/>
      <c r="CD679" s="102"/>
      <c r="CE679" s="102"/>
      <c r="CF679" s="102"/>
      <c r="CG679" s="102"/>
      <c r="CH679" s="102"/>
      <c r="CI679" s="102"/>
      <c r="CJ679" s="102"/>
      <c r="CK679" s="102"/>
      <c r="CL679" s="102"/>
      <c r="CM679" s="102"/>
      <c r="CN679" s="102"/>
      <c r="CO679" s="102"/>
      <c r="CP679" s="102"/>
      <c r="CQ679" s="102"/>
      <c r="CR679" s="102"/>
      <c r="CS679" s="102"/>
      <c r="CT679" s="102"/>
      <c r="CU679" s="102"/>
      <c r="CV679" s="102"/>
      <c r="CW679" s="102"/>
      <c r="CX679" s="102"/>
      <c r="CY679" s="102"/>
      <c r="CZ679" s="102"/>
      <c r="DA679" s="102"/>
      <c r="DB679" s="102"/>
      <c r="DC679" s="102"/>
      <c r="DD679" s="102"/>
      <c r="DE679" s="102"/>
      <c r="DF679" s="102"/>
      <c r="DG679" s="102"/>
      <c r="DH679" s="102"/>
      <c r="DI679" s="102"/>
      <c r="DJ679" s="102"/>
      <c r="DK679" s="102"/>
      <c r="DL679" s="102"/>
      <c r="DM679" s="102"/>
      <c r="DN679" s="102"/>
      <c r="DO679" s="102"/>
      <c r="DP679" s="102"/>
      <c r="DQ679" s="102"/>
      <c r="DR679" s="102"/>
      <c r="DS679" s="102"/>
      <c r="DT679" s="102"/>
      <c r="DU679" s="102"/>
      <c r="DV679" s="102"/>
      <c r="DW679" s="102"/>
      <c r="DX679" s="102"/>
      <c r="DY679" s="102"/>
      <c r="DZ679" s="102"/>
      <c r="EA679" s="102"/>
      <c r="EB679" s="102"/>
      <c r="EC679" s="102"/>
      <c r="ED679" s="102"/>
      <c r="EE679" s="102"/>
      <c r="EF679" s="102"/>
      <c r="EG679" s="102"/>
      <c r="EH679" s="102"/>
      <c r="EI679" s="102"/>
      <c r="EJ679" s="102"/>
      <c r="EK679" s="102"/>
      <c r="EL679" s="102"/>
      <c r="EM679" s="102"/>
      <c r="EN679" s="102"/>
      <c r="EO679" s="102"/>
      <c r="EP679" s="102"/>
      <c r="EQ679" s="102"/>
      <c r="ER679" s="102"/>
      <c r="ES679" s="102"/>
      <c r="ET679" s="102"/>
      <c r="EU679" s="102"/>
      <c r="EV679" s="102"/>
      <c r="EW679" s="102"/>
      <c r="EX679" s="102"/>
      <c r="EY679" s="102"/>
      <c r="EZ679" s="102"/>
      <c r="FA679" s="102"/>
      <c r="FB679" s="102"/>
      <c r="FC679" s="102"/>
      <c r="FD679" s="102"/>
      <c r="FE679" s="102"/>
      <c r="FF679" s="102"/>
      <c r="FG679" s="102"/>
      <c r="FH679" s="102"/>
      <c r="FI679" s="102"/>
      <c r="FJ679" s="102"/>
      <c r="FK679" s="102"/>
      <c r="FL679" s="102"/>
      <c r="FM679" s="102"/>
      <c r="FN679" s="102"/>
      <c r="FO679" s="102"/>
      <c r="FP679" s="102"/>
      <c r="FQ679" s="102"/>
      <c r="FR679" s="102"/>
      <c r="FS679" s="102"/>
      <c r="FT679" s="102"/>
      <c r="FU679" s="102"/>
      <c r="FV679" s="102"/>
      <c r="FW679" s="102"/>
      <c r="FX679" s="102"/>
      <c r="FY679" s="102"/>
      <c r="FZ679" s="102"/>
      <c r="GA679" s="102"/>
      <c r="GB679" s="102"/>
      <c r="GC679" s="102"/>
      <c r="GD679" s="102"/>
      <c r="GE679" s="102"/>
      <c r="GF679" s="102"/>
      <c r="GG679" s="102"/>
      <c r="GH679" s="102"/>
      <c r="GI679" s="102"/>
      <c r="GJ679" s="102"/>
      <c r="GK679" s="102"/>
      <c r="GL679" s="102"/>
      <c r="GM679" s="102"/>
      <c r="GN679" s="102"/>
      <c r="GO679" s="102"/>
      <c r="GP679" s="102"/>
      <c r="GQ679" s="102"/>
      <c r="GR679" s="102"/>
      <c r="GS679" s="102"/>
      <c r="GT679" s="102"/>
      <c r="GU679" s="102"/>
      <c r="GV679" s="102"/>
      <c r="GW679" s="102"/>
      <c r="GX679" s="102"/>
      <c r="GY679" s="102"/>
      <c r="GZ679" s="102"/>
    </row>
    <row r="680" spans="1:208" ht="12.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c r="AJ680" s="102"/>
      <c r="AK680" s="102"/>
      <c r="AL680" s="102"/>
      <c r="AM680" s="102"/>
      <c r="AN680" s="102"/>
      <c r="AO680" s="102"/>
      <c r="AP680" s="102"/>
      <c r="AQ680" s="102"/>
      <c r="AR680" s="102"/>
      <c r="AS680" s="102"/>
      <c r="AT680" s="102"/>
      <c r="AU680" s="102"/>
      <c r="AV680" s="102"/>
      <c r="AW680" s="102"/>
      <c r="AX680" s="102"/>
      <c r="AY680" s="102"/>
      <c r="AZ680" s="102"/>
      <c r="BA680" s="102"/>
      <c r="BB680" s="102"/>
      <c r="BC680" s="102"/>
      <c r="BD680" s="102"/>
      <c r="BE680" s="102"/>
      <c r="BF680" s="102"/>
      <c r="BG680" s="102"/>
      <c r="BH680" s="102"/>
      <c r="BI680" s="102"/>
      <c r="BJ680" s="102"/>
      <c r="BK680" s="102"/>
      <c r="BL680" s="102"/>
      <c r="BM680" s="102"/>
      <c r="BN680" s="102"/>
      <c r="BO680" s="102"/>
      <c r="BP680" s="102"/>
      <c r="BQ680" s="102"/>
      <c r="BR680" s="102"/>
      <c r="BS680" s="102"/>
      <c r="BT680" s="102"/>
      <c r="BU680" s="102"/>
      <c r="BV680" s="102"/>
      <c r="BW680" s="102"/>
      <c r="BX680" s="102"/>
      <c r="BY680" s="102"/>
      <c r="BZ680" s="102"/>
      <c r="CA680" s="102"/>
      <c r="CB680" s="102"/>
      <c r="CC680" s="102"/>
      <c r="CD680" s="102"/>
      <c r="CE680" s="102"/>
      <c r="CF680" s="102"/>
      <c r="CG680" s="102"/>
      <c r="CH680" s="102"/>
      <c r="CI680" s="102"/>
      <c r="CJ680" s="102"/>
      <c r="CK680" s="102"/>
      <c r="CL680" s="102"/>
      <c r="CM680" s="102"/>
      <c r="CN680" s="102"/>
      <c r="CO680" s="102"/>
      <c r="CP680" s="102"/>
      <c r="CQ680" s="102"/>
      <c r="CR680" s="102"/>
      <c r="CS680" s="102"/>
      <c r="CT680" s="102"/>
      <c r="CU680" s="102"/>
      <c r="CV680" s="102"/>
      <c r="CW680" s="102"/>
      <c r="CX680" s="102"/>
      <c r="CY680" s="102"/>
      <c r="CZ680" s="102"/>
      <c r="DA680" s="102"/>
      <c r="DB680" s="102"/>
      <c r="DC680" s="102"/>
      <c r="DD680" s="102"/>
      <c r="DE680" s="102"/>
      <c r="DF680" s="102"/>
      <c r="DG680" s="102"/>
      <c r="DH680" s="102"/>
      <c r="DI680" s="102"/>
      <c r="DJ680" s="102"/>
      <c r="DK680" s="102"/>
      <c r="DL680" s="102"/>
      <c r="DM680" s="102"/>
      <c r="DN680" s="102"/>
      <c r="DO680" s="102"/>
      <c r="DP680" s="102"/>
      <c r="DQ680" s="102"/>
      <c r="DR680" s="102"/>
      <c r="DS680" s="102"/>
      <c r="DT680" s="102"/>
      <c r="DU680" s="102"/>
      <c r="DV680" s="102"/>
      <c r="DW680" s="102"/>
      <c r="DX680" s="102"/>
      <c r="DY680" s="102"/>
      <c r="DZ680" s="102"/>
      <c r="EA680" s="102"/>
      <c r="EB680" s="102"/>
      <c r="EC680" s="102"/>
      <c r="ED680" s="102"/>
      <c r="EE680" s="102"/>
      <c r="EF680" s="102"/>
      <c r="EG680" s="102"/>
      <c r="EH680" s="102"/>
      <c r="EI680" s="102"/>
      <c r="EJ680" s="102"/>
      <c r="EK680" s="102"/>
      <c r="EL680" s="102"/>
      <c r="EM680" s="102"/>
      <c r="EN680" s="102"/>
      <c r="EO680" s="102"/>
      <c r="EP680" s="102"/>
      <c r="EQ680" s="102"/>
      <c r="ER680" s="102"/>
      <c r="ES680" s="102"/>
      <c r="ET680" s="102"/>
      <c r="EU680" s="102"/>
      <c r="EV680" s="102"/>
      <c r="EW680" s="102"/>
      <c r="EX680" s="102"/>
      <c r="EY680" s="102"/>
      <c r="EZ680" s="102"/>
      <c r="FA680" s="102"/>
      <c r="FB680" s="102"/>
      <c r="FC680" s="102"/>
      <c r="FD680" s="102"/>
      <c r="FE680" s="102"/>
      <c r="FF680" s="102"/>
      <c r="FG680" s="102"/>
      <c r="FH680" s="102"/>
      <c r="FI680" s="102"/>
      <c r="FJ680" s="102"/>
      <c r="FK680" s="102"/>
      <c r="FL680" s="102"/>
      <c r="FM680" s="102"/>
      <c r="FN680" s="102"/>
      <c r="FO680" s="102"/>
      <c r="FP680" s="102"/>
      <c r="FQ680" s="102"/>
      <c r="FR680" s="102"/>
      <c r="FS680" s="102"/>
      <c r="FT680" s="102"/>
      <c r="FU680" s="102"/>
      <c r="FV680" s="102"/>
      <c r="FW680" s="102"/>
      <c r="FX680" s="102"/>
      <c r="FY680" s="102"/>
      <c r="FZ680" s="102"/>
      <c r="GA680" s="102"/>
      <c r="GB680" s="102"/>
      <c r="GC680" s="102"/>
      <c r="GD680" s="102"/>
      <c r="GE680" s="102"/>
      <c r="GF680" s="102"/>
      <c r="GG680" s="102"/>
      <c r="GH680" s="102"/>
      <c r="GI680" s="102"/>
      <c r="GJ680" s="102"/>
      <c r="GK680" s="102"/>
      <c r="GL680" s="102"/>
      <c r="GM680" s="102"/>
      <c r="GN680" s="102"/>
      <c r="GO680" s="102"/>
      <c r="GP680" s="102"/>
      <c r="GQ680" s="102"/>
      <c r="GR680" s="102"/>
      <c r="GS680" s="102"/>
      <c r="GT680" s="102"/>
      <c r="GU680" s="102"/>
      <c r="GV680" s="102"/>
      <c r="GW680" s="102"/>
      <c r="GX680" s="102"/>
      <c r="GY680" s="102"/>
      <c r="GZ680" s="102"/>
    </row>
  </sheetData>
  <mergeCells count="1477">
    <mergeCell ref="GS115:GY115"/>
    <mergeCell ref="GL108:GR108"/>
    <mergeCell ref="GS108:GY108"/>
    <mergeCell ref="GS107:GY107"/>
    <mergeCell ref="ES107:EY107"/>
    <mergeCell ref="FX103:GD103"/>
    <mergeCell ref="GS103:GY103"/>
    <mergeCell ref="ES102:EY102"/>
    <mergeCell ref="GL104:GR104"/>
    <mergeCell ref="GS104:GY104"/>
    <mergeCell ref="FF99:FI99"/>
    <mergeCell ref="FQ103:FW103"/>
    <mergeCell ref="FQ102:FW102"/>
    <mergeCell ref="ES104:EY104"/>
    <mergeCell ref="FB103:FE103"/>
    <mergeCell ref="FF103:FI103"/>
    <mergeCell ref="FJ103:FP103"/>
    <mergeCell ref="FF106:FI106"/>
    <mergeCell ref="FJ106:FP106"/>
    <mergeCell ref="FQ106:FW106"/>
    <mergeCell ref="FJ100:FP100"/>
    <mergeCell ref="FQ100:FW100"/>
    <mergeCell ref="FX107:GD107"/>
    <mergeCell ref="GE107:GK107"/>
    <mergeCell ref="GL101:GR101"/>
    <mergeCell ref="FF105:FI105"/>
    <mergeCell ref="GE103:GK103"/>
    <mergeCell ref="GL103:GR103"/>
    <mergeCell ref="FJ102:FP102"/>
    <mergeCell ref="FJ101:FP101"/>
    <mergeCell ref="FQ101:FW101"/>
    <mergeCell ref="ES114:EY114"/>
    <mergeCell ref="FB110:GK110"/>
    <mergeCell ref="GS110:GY110"/>
    <mergeCell ref="FB109:GK109"/>
    <mergeCell ref="FF108:FI108"/>
    <mergeCell ref="FJ108:FP108"/>
    <mergeCell ref="FB111:GK111"/>
    <mergeCell ref="EL113:EY113"/>
    <mergeCell ref="FB112:GK112"/>
    <mergeCell ref="DB111:DW111"/>
    <mergeCell ref="EL112:ER112"/>
    <mergeCell ref="EL110:ER110"/>
    <mergeCell ref="ES110:EY110"/>
    <mergeCell ref="ES109:EY109"/>
    <mergeCell ref="GL110:GR110"/>
    <mergeCell ref="DX110:ED110"/>
    <mergeCell ref="EE110:EK110"/>
    <mergeCell ref="ES112:EY112"/>
    <mergeCell ref="GL112:GR112"/>
    <mergeCell ref="DX112:ED112"/>
    <mergeCell ref="EE112:EK112"/>
    <mergeCell ref="DB112:DW112"/>
    <mergeCell ref="GL111:GR111"/>
    <mergeCell ref="GL113:GR113"/>
    <mergeCell ref="EE111:EK111"/>
    <mergeCell ref="EL111:ER111"/>
    <mergeCell ref="GS109:GY109"/>
    <mergeCell ref="GS112:GY112"/>
    <mergeCell ref="FB108:FE108"/>
    <mergeCell ref="FQ107:FW107"/>
    <mergeCell ref="FX106:GD106"/>
    <mergeCell ref="GE106:GK106"/>
    <mergeCell ref="EE108:EK108"/>
    <mergeCell ref="FB115:GK115"/>
    <mergeCell ref="GS105:GY105"/>
    <mergeCell ref="ES105:EY105"/>
    <mergeCell ref="DX105:ED105"/>
    <mergeCell ref="FB105:FE105"/>
    <mergeCell ref="DB105:DW105"/>
    <mergeCell ref="EE106:EK106"/>
    <mergeCell ref="DB107:DW107"/>
    <mergeCell ref="FX108:GD108"/>
    <mergeCell ref="GL109:GR109"/>
    <mergeCell ref="FQ108:FW108"/>
    <mergeCell ref="DX107:ED107"/>
    <mergeCell ref="EE107:EK107"/>
    <mergeCell ref="GL107:GR107"/>
    <mergeCell ref="FB107:FE107"/>
    <mergeCell ref="FF107:FI107"/>
    <mergeCell ref="FJ107:FP107"/>
    <mergeCell ref="GE108:GK108"/>
    <mergeCell ref="GS111:GY111"/>
    <mergeCell ref="GS106:GY106"/>
    <mergeCell ref="FQ105:FW105"/>
    <mergeCell ref="FX105:GD105"/>
    <mergeCell ref="GE105:GK105"/>
    <mergeCell ref="GL105:GR105"/>
    <mergeCell ref="DB106:DW106"/>
    <mergeCell ref="FJ105:FP105"/>
    <mergeCell ref="DX106:ED106"/>
    <mergeCell ref="DX111:ED111"/>
    <mergeCell ref="FB104:FE104"/>
    <mergeCell ref="FX101:GD101"/>
    <mergeCell ref="FB102:FE102"/>
    <mergeCell ref="FF102:FI102"/>
    <mergeCell ref="GS101:GY101"/>
    <mergeCell ref="GE102:GK102"/>
    <mergeCell ref="GL102:GR102"/>
    <mergeCell ref="GS102:GY102"/>
    <mergeCell ref="GE101:GK101"/>
    <mergeCell ref="FF104:FI104"/>
    <mergeCell ref="FJ104:FP104"/>
    <mergeCell ref="FQ104:FW104"/>
    <mergeCell ref="FX104:GD104"/>
    <mergeCell ref="GE100:GK100"/>
    <mergeCell ref="GE104:GK104"/>
    <mergeCell ref="DB116:DW116"/>
    <mergeCell ref="GS113:GY113"/>
    <mergeCell ref="FB114:GK114"/>
    <mergeCell ref="GL114:GR114"/>
    <mergeCell ref="GS114:GY114"/>
    <mergeCell ref="FB113:GK113"/>
    <mergeCell ref="DB115:DO115"/>
    <mergeCell ref="GL115:GR115"/>
    <mergeCell ref="EL114:ER114"/>
    <mergeCell ref="DB114:EK114"/>
    <mergeCell ref="EL105:ER105"/>
    <mergeCell ref="GL106:GR106"/>
    <mergeCell ref="EL108:ER108"/>
    <mergeCell ref="ES108:EY108"/>
    <mergeCell ref="FB106:FE106"/>
    <mergeCell ref="EL106:ER106"/>
    <mergeCell ref="ES106:EY106"/>
    <mergeCell ref="FB99:FE99"/>
    <mergeCell ref="FJ99:FP99"/>
    <mergeCell ref="FQ99:FW99"/>
    <mergeCell ref="FX99:GD99"/>
    <mergeCell ref="ES103:EY103"/>
    <mergeCell ref="EE102:EK102"/>
    <mergeCell ref="EL102:ER102"/>
    <mergeCell ref="FX100:GD100"/>
    <mergeCell ref="FB98:FE98"/>
    <mergeCell ref="ES101:EY101"/>
    <mergeCell ref="GS99:GY99"/>
    <mergeCell ref="DB101:DW101"/>
    <mergeCell ref="FB100:FE100"/>
    <mergeCell ref="FF100:FI100"/>
    <mergeCell ref="FB101:FE101"/>
    <mergeCell ref="FF101:FI101"/>
    <mergeCell ref="GL100:GR100"/>
    <mergeCell ref="ES99:EY99"/>
    <mergeCell ref="GE99:GK99"/>
    <mergeCell ref="DB99:DW99"/>
    <mergeCell ref="DX99:ED99"/>
    <mergeCell ref="EE99:EK99"/>
    <mergeCell ref="FX102:GD102"/>
    <mergeCell ref="EE103:EK103"/>
    <mergeCell ref="EL103:ER103"/>
    <mergeCell ref="DX102:ED102"/>
    <mergeCell ref="DB103:DW103"/>
    <mergeCell ref="DX103:ED103"/>
    <mergeCell ref="ES98:EY98"/>
    <mergeCell ref="GS100:GY100"/>
    <mergeCell ref="DB100:DW100"/>
    <mergeCell ref="GL99:GR99"/>
    <mergeCell ref="GL97:GR97"/>
    <mergeCell ref="GS97:GY97"/>
    <mergeCell ref="GS96:GY96"/>
    <mergeCell ref="FQ96:FW96"/>
    <mergeCell ref="FX96:GD96"/>
    <mergeCell ref="GE97:GK97"/>
    <mergeCell ref="GE95:GK95"/>
    <mergeCell ref="FQ95:FW95"/>
    <mergeCell ref="GL95:GR95"/>
    <mergeCell ref="FB96:FE96"/>
    <mergeCell ref="FF96:FI96"/>
    <mergeCell ref="FJ96:FP96"/>
    <mergeCell ref="FF97:FI97"/>
    <mergeCell ref="FJ97:FP97"/>
    <mergeCell ref="GL98:GR98"/>
    <mergeCell ref="FX97:GD97"/>
    <mergeCell ref="GE96:GK96"/>
    <mergeCell ref="FF98:FI98"/>
    <mergeCell ref="FJ98:FP98"/>
    <mergeCell ref="GL96:GR96"/>
    <mergeCell ref="FQ98:FW98"/>
    <mergeCell ref="FX98:GD98"/>
    <mergeCell ref="GE98:GK98"/>
    <mergeCell ref="GS98:GY98"/>
    <mergeCell ref="FQ97:FW97"/>
    <mergeCell ref="FB97:FE97"/>
    <mergeCell ref="FQ93:FW93"/>
    <mergeCell ref="FQ92:FW92"/>
    <mergeCell ref="ES93:EY93"/>
    <mergeCell ref="FB92:FE92"/>
    <mergeCell ref="ES91:EY91"/>
    <mergeCell ref="FQ91:FW91"/>
    <mergeCell ref="GE94:GK94"/>
    <mergeCell ref="GS94:GY94"/>
    <mergeCell ref="FB94:FE94"/>
    <mergeCell ref="FF94:FI94"/>
    <mergeCell ref="FJ94:FP94"/>
    <mergeCell ref="FQ94:FW94"/>
    <mergeCell ref="GL94:GR94"/>
    <mergeCell ref="FX95:GD95"/>
    <mergeCell ref="FB95:FE95"/>
    <mergeCell ref="FF95:FI95"/>
    <mergeCell ref="FJ95:FP95"/>
    <mergeCell ref="FJ92:FP92"/>
    <mergeCell ref="FB93:FE93"/>
    <mergeCell ref="FF93:FI93"/>
    <mergeCell ref="FJ93:FP93"/>
    <mergeCell ref="FF92:FI92"/>
    <mergeCell ref="FX94:GD94"/>
    <mergeCell ref="GL93:GR93"/>
    <mergeCell ref="GS93:GY93"/>
    <mergeCell ref="GS92:GY92"/>
    <mergeCell ref="FX93:GD93"/>
    <mergeCell ref="GE93:GK93"/>
    <mergeCell ref="GS95:GY95"/>
    <mergeCell ref="GS91:GY91"/>
    <mergeCell ref="DB89:DW89"/>
    <mergeCell ref="DX89:ED89"/>
    <mergeCell ref="EE89:EK89"/>
    <mergeCell ref="ES90:EY90"/>
    <mergeCell ref="DB94:DW94"/>
    <mergeCell ref="DX94:ED94"/>
    <mergeCell ref="EE94:EK94"/>
    <mergeCell ref="EL94:ER94"/>
    <mergeCell ref="ES94:EY94"/>
    <mergeCell ref="DB93:DW93"/>
    <mergeCell ref="DX93:ED93"/>
    <mergeCell ref="EE93:EK93"/>
    <mergeCell ref="EL93:ER93"/>
    <mergeCell ref="DX91:ED91"/>
    <mergeCell ref="EE91:EK91"/>
    <mergeCell ref="EL91:ER91"/>
    <mergeCell ref="DB92:DW92"/>
    <mergeCell ref="DX92:ED92"/>
    <mergeCell ref="GS88:GY88"/>
    <mergeCell ref="FX90:GD90"/>
    <mergeCell ref="FX91:GD91"/>
    <mergeCell ref="GE91:GK91"/>
    <mergeCell ref="GL91:GR91"/>
    <mergeCell ref="GL88:GR88"/>
    <mergeCell ref="GS90:GY90"/>
    <mergeCell ref="FQ90:FW90"/>
    <mergeCell ref="FX92:GD92"/>
    <mergeCell ref="FB91:FE91"/>
    <mergeCell ref="FF91:FI91"/>
    <mergeCell ref="FJ91:FP91"/>
    <mergeCell ref="EE92:EK92"/>
    <mergeCell ref="EL92:ER92"/>
    <mergeCell ref="ES92:EY92"/>
    <mergeCell ref="GL90:GR90"/>
    <mergeCell ref="GE90:GK90"/>
    <mergeCell ref="FB90:FE90"/>
    <mergeCell ref="FF90:FI90"/>
    <mergeCell ref="FJ90:FP90"/>
    <mergeCell ref="GE92:GK92"/>
    <mergeCell ref="GL92:GR92"/>
    <mergeCell ref="FF89:FI89"/>
    <mergeCell ref="FJ89:FP89"/>
    <mergeCell ref="FQ89:FW89"/>
    <mergeCell ref="EE90:EK90"/>
    <mergeCell ref="EL90:ER90"/>
    <mergeCell ref="EL87:ER87"/>
    <mergeCell ref="GS84:GY84"/>
    <mergeCell ref="DB86:DW86"/>
    <mergeCell ref="DX86:ED86"/>
    <mergeCell ref="EE86:EK86"/>
    <mergeCell ref="EL86:ER86"/>
    <mergeCell ref="GL87:GR87"/>
    <mergeCell ref="GS85:GY85"/>
    <mergeCell ref="FX86:GD86"/>
    <mergeCell ref="FB87:FE87"/>
    <mergeCell ref="FF87:FI87"/>
    <mergeCell ref="FJ87:FP87"/>
    <mergeCell ref="FQ87:FW87"/>
    <mergeCell ref="GE87:GK87"/>
    <mergeCell ref="GL84:GR84"/>
    <mergeCell ref="GE86:GK86"/>
    <mergeCell ref="GE85:GK85"/>
    <mergeCell ref="FX84:GD84"/>
    <mergeCell ref="GE84:GK84"/>
    <mergeCell ref="FB85:FE85"/>
    <mergeCell ref="EE84:EK84"/>
    <mergeCell ref="EL84:ER84"/>
    <mergeCell ref="ES84:EY84"/>
    <mergeCell ref="GS87:GY87"/>
    <mergeCell ref="GL85:GR85"/>
    <mergeCell ref="GS86:GY86"/>
    <mergeCell ref="ES87:EY87"/>
    <mergeCell ref="FB86:FE86"/>
    <mergeCell ref="FF86:FI86"/>
    <mergeCell ref="FJ86:FP86"/>
    <mergeCell ref="FQ86:FW86"/>
    <mergeCell ref="GL86:GR86"/>
    <mergeCell ref="EE85:EK85"/>
    <mergeCell ref="FF88:FI88"/>
    <mergeCell ref="FJ88:FP88"/>
    <mergeCell ref="FB89:FE89"/>
    <mergeCell ref="EL89:ER89"/>
    <mergeCell ref="FB83:FE83"/>
    <mergeCell ref="FF83:FI83"/>
    <mergeCell ref="FJ83:FP83"/>
    <mergeCell ref="EL85:ER85"/>
    <mergeCell ref="FX83:GD83"/>
    <mergeCell ref="GE83:GK83"/>
    <mergeCell ref="FQ85:FW85"/>
    <mergeCell ref="FX85:GD85"/>
    <mergeCell ref="FF85:FI85"/>
    <mergeCell ref="FJ85:FP85"/>
    <mergeCell ref="DB84:DW84"/>
    <mergeCell ref="DX84:ED84"/>
    <mergeCell ref="EE88:EK88"/>
    <mergeCell ref="EL88:ER88"/>
    <mergeCell ref="ES88:EY88"/>
    <mergeCell ref="GE88:GK88"/>
    <mergeCell ref="ES89:EY89"/>
    <mergeCell ref="FB88:FE88"/>
    <mergeCell ref="ES86:EY86"/>
    <mergeCell ref="DB88:DW88"/>
    <mergeCell ref="DX88:ED88"/>
    <mergeCell ref="DB83:DW83"/>
    <mergeCell ref="DX83:ED83"/>
    <mergeCell ref="EE83:EK83"/>
    <mergeCell ref="DB87:DW87"/>
    <mergeCell ref="DX87:ED87"/>
    <mergeCell ref="EE87:EK87"/>
    <mergeCell ref="ES85:EY85"/>
    <mergeCell ref="FB84:FE84"/>
    <mergeCell ref="FF84:FI84"/>
    <mergeCell ref="FJ84:FP84"/>
    <mergeCell ref="FQ84:FW84"/>
    <mergeCell ref="GL81:GR81"/>
    <mergeCell ref="GE82:GK82"/>
    <mergeCell ref="FQ88:FW88"/>
    <mergeCell ref="FX88:GD88"/>
    <mergeCell ref="FX89:GD89"/>
    <mergeCell ref="GS81:GY81"/>
    <mergeCell ref="GS80:GY80"/>
    <mergeCell ref="FB82:FE82"/>
    <mergeCell ref="FF82:FI82"/>
    <mergeCell ref="FJ82:FP82"/>
    <mergeCell ref="FX81:GD81"/>
    <mergeCell ref="FJ81:FP81"/>
    <mergeCell ref="FQ81:FW81"/>
    <mergeCell ref="FQ82:FW82"/>
    <mergeCell ref="FX82:GD82"/>
    <mergeCell ref="GL82:GR82"/>
    <mergeCell ref="GS83:GY83"/>
    <mergeCell ref="GS82:GY82"/>
    <mergeCell ref="ES82:EY82"/>
    <mergeCell ref="FB81:FE81"/>
    <mergeCell ref="FF81:FI81"/>
    <mergeCell ref="ES81:EY81"/>
    <mergeCell ref="GE81:GK81"/>
    <mergeCell ref="FX87:GD87"/>
    <mergeCell ref="GE89:GK89"/>
    <mergeCell ref="GL89:GR89"/>
    <mergeCell ref="GS89:GY89"/>
    <mergeCell ref="GS79:GY79"/>
    <mergeCell ref="GS78:GY78"/>
    <mergeCell ref="DB80:DW80"/>
    <mergeCell ref="DX80:ED80"/>
    <mergeCell ref="EE80:EK80"/>
    <mergeCell ref="EL80:ER80"/>
    <mergeCell ref="ES80:EY80"/>
    <mergeCell ref="FB79:FE79"/>
    <mergeCell ref="FF79:FI79"/>
    <mergeCell ref="FJ79:FP79"/>
    <mergeCell ref="GE79:GK79"/>
    <mergeCell ref="GL79:GR79"/>
    <mergeCell ref="GE80:GK80"/>
    <mergeCell ref="GL80:GR80"/>
    <mergeCell ref="DB78:DW78"/>
    <mergeCell ref="DX78:ED78"/>
    <mergeCell ref="GL83:GR83"/>
    <mergeCell ref="FQ83:FW83"/>
    <mergeCell ref="ES83:EY83"/>
    <mergeCell ref="EL82:ER82"/>
    <mergeCell ref="EE82:EK82"/>
    <mergeCell ref="EL83:ER83"/>
    <mergeCell ref="FQ77:FW77"/>
    <mergeCell ref="ES77:EY77"/>
    <mergeCell ref="FX77:GD77"/>
    <mergeCell ref="DB77:DW77"/>
    <mergeCell ref="DX77:ED77"/>
    <mergeCell ref="EE77:EK77"/>
    <mergeCell ref="EL77:ER77"/>
    <mergeCell ref="DB81:DW81"/>
    <mergeCell ref="DX81:ED81"/>
    <mergeCell ref="DB82:DW82"/>
    <mergeCell ref="DX82:ED82"/>
    <mergeCell ref="ES79:EY79"/>
    <mergeCell ref="FB80:FE80"/>
    <mergeCell ref="FF80:FI80"/>
    <mergeCell ref="FJ80:FP80"/>
    <mergeCell ref="FQ78:FW78"/>
    <mergeCell ref="FX78:GD78"/>
    <mergeCell ref="FX79:GD79"/>
    <mergeCell ref="FQ79:FW79"/>
    <mergeCell ref="FQ80:FW80"/>
    <mergeCell ref="FX80:GD80"/>
    <mergeCell ref="EE81:EK81"/>
    <mergeCell ref="EL81:ER81"/>
    <mergeCell ref="GS76:GY76"/>
    <mergeCell ref="GS75:GY75"/>
    <mergeCell ref="GS74:GY74"/>
    <mergeCell ref="GS73:GY73"/>
    <mergeCell ref="GE77:GK77"/>
    <mergeCell ref="GL77:GR77"/>
    <mergeCell ref="GE78:GK78"/>
    <mergeCell ref="GL78:GR78"/>
    <mergeCell ref="ES76:EY76"/>
    <mergeCell ref="FB75:FE75"/>
    <mergeCell ref="FF75:FI75"/>
    <mergeCell ref="FJ75:FP75"/>
    <mergeCell ref="FB76:FE76"/>
    <mergeCell ref="FF76:FI76"/>
    <mergeCell ref="FJ76:FP76"/>
    <mergeCell ref="FQ75:FW75"/>
    <mergeCell ref="FX75:GD75"/>
    <mergeCell ref="FX76:GD76"/>
    <mergeCell ref="GE76:GK76"/>
    <mergeCell ref="GL76:GR76"/>
    <mergeCell ref="GE75:GK75"/>
    <mergeCell ref="GL75:GR75"/>
    <mergeCell ref="FQ76:FW76"/>
    <mergeCell ref="ES75:EY75"/>
    <mergeCell ref="FB78:FE78"/>
    <mergeCell ref="FF78:FI78"/>
    <mergeCell ref="FJ78:FP78"/>
    <mergeCell ref="ES78:EY78"/>
    <mergeCell ref="GS77:GY77"/>
    <mergeCell ref="FB77:FE77"/>
    <mergeCell ref="FF77:FI77"/>
    <mergeCell ref="FJ77:FP77"/>
    <mergeCell ref="GS72:GY72"/>
    <mergeCell ref="GS71:GY71"/>
    <mergeCell ref="GE71:GK71"/>
    <mergeCell ref="GL71:GR71"/>
    <mergeCell ref="DB73:DW73"/>
    <mergeCell ref="DX73:ED73"/>
    <mergeCell ref="EE73:EK73"/>
    <mergeCell ref="EL73:ER73"/>
    <mergeCell ref="ES73:EY73"/>
    <mergeCell ref="GE73:GK73"/>
    <mergeCell ref="FX73:GD73"/>
    <mergeCell ref="GL73:GR73"/>
    <mergeCell ref="ES74:EY74"/>
    <mergeCell ref="FB73:FE73"/>
    <mergeCell ref="FQ71:FW71"/>
    <mergeCell ref="FX71:GD71"/>
    <mergeCell ref="FF73:FI73"/>
    <mergeCell ref="FJ73:FP73"/>
    <mergeCell ref="FB74:FE74"/>
    <mergeCell ref="FF74:FI74"/>
    <mergeCell ref="FJ74:FP74"/>
    <mergeCell ref="FQ74:FW74"/>
    <mergeCell ref="FQ73:FW73"/>
    <mergeCell ref="FX74:GD74"/>
    <mergeCell ref="GE74:GK74"/>
    <mergeCell ref="GL74:GR74"/>
    <mergeCell ref="FQ72:FW72"/>
    <mergeCell ref="ES72:EY72"/>
    <mergeCell ref="FB71:FE71"/>
    <mergeCell ref="FF71:FI71"/>
    <mergeCell ref="FJ71:FP71"/>
    <mergeCell ref="FB72:FE72"/>
    <mergeCell ref="GL72:GR72"/>
    <mergeCell ref="DB72:DW72"/>
    <mergeCell ref="DX72:ED72"/>
    <mergeCell ref="EE72:EK72"/>
    <mergeCell ref="EL72:ER72"/>
    <mergeCell ref="EE70:EK70"/>
    <mergeCell ref="EL70:ER70"/>
    <mergeCell ref="FB69:FE69"/>
    <mergeCell ref="FF69:FI69"/>
    <mergeCell ref="FJ69:FP69"/>
    <mergeCell ref="FQ69:FW69"/>
    <mergeCell ref="FJ70:FP70"/>
    <mergeCell ref="FQ70:FW70"/>
    <mergeCell ref="DB71:DW71"/>
    <mergeCell ref="DX71:ED71"/>
    <mergeCell ref="EE71:EK71"/>
    <mergeCell ref="EL71:ER71"/>
    <mergeCell ref="ES71:EY71"/>
    <mergeCell ref="EL69:ER69"/>
    <mergeCell ref="DX70:ED70"/>
    <mergeCell ref="DB69:DW69"/>
    <mergeCell ref="GS68:GY68"/>
    <mergeCell ref="ES70:EY70"/>
    <mergeCell ref="ES69:EY69"/>
    <mergeCell ref="FQ68:FW68"/>
    <mergeCell ref="FX68:GD68"/>
    <mergeCell ref="GE68:GK68"/>
    <mergeCell ref="GL68:GR68"/>
    <mergeCell ref="GS69:GY69"/>
    <mergeCell ref="FB68:FE68"/>
    <mergeCell ref="FF68:FI68"/>
    <mergeCell ref="FB70:FE70"/>
    <mergeCell ref="FF70:FI70"/>
    <mergeCell ref="FX69:GD69"/>
    <mergeCell ref="GE69:GK69"/>
    <mergeCell ref="GL69:GR69"/>
    <mergeCell ref="GE67:GK67"/>
    <mergeCell ref="FB67:FE67"/>
    <mergeCell ref="GE70:GK70"/>
    <mergeCell ref="GL70:GR70"/>
    <mergeCell ref="GS70:GY70"/>
    <mergeCell ref="GE64:GK64"/>
    <mergeCell ref="GL67:GR67"/>
    <mergeCell ref="GS67:GY67"/>
    <mergeCell ref="DX67:ED67"/>
    <mergeCell ref="EE67:EK67"/>
    <mergeCell ref="EL67:ER67"/>
    <mergeCell ref="FX67:GD67"/>
    <mergeCell ref="GL64:GR64"/>
    <mergeCell ref="GS64:GY64"/>
    <mergeCell ref="FJ64:FP64"/>
    <mergeCell ref="FQ64:FW64"/>
    <mergeCell ref="FX64:GD64"/>
    <mergeCell ref="FB64:FI64"/>
    <mergeCell ref="ES66:EY66"/>
    <mergeCell ref="GE66:GK66"/>
    <mergeCell ref="FF67:FI67"/>
    <mergeCell ref="FJ67:FP67"/>
    <mergeCell ref="GL65:GR65"/>
    <mergeCell ref="GS65:GY65"/>
    <mergeCell ref="GL66:GR66"/>
    <mergeCell ref="GS66:GY66"/>
    <mergeCell ref="FB66:FI66"/>
    <mergeCell ref="FJ66:FP66"/>
    <mergeCell ref="FX65:GD65"/>
    <mergeCell ref="FB65:FI65"/>
    <mergeCell ref="FJ65:FP65"/>
    <mergeCell ref="FQ65:FW65"/>
    <mergeCell ref="FX66:GD66"/>
    <mergeCell ref="ES67:EY67"/>
    <mergeCell ref="EE66:EK66"/>
    <mergeCell ref="EL66:ER66"/>
    <mergeCell ref="DB66:DW66"/>
    <mergeCell ref="FJ68:FP68"/>
    <mergeCell ref="CR81:CY81"/>
    <mergeCell ref="CR78:CY78"/>
    <mergeCell ref="CR79:CY79"/>
    <mergeCell ref="CD78:CJ78"/>
    <mergeCell ref="FX70:GD70"/>
    <mergeCell ref="GE65:GK65"/>
    <mergeCell ref="FQ67:FW67"/>
    <mergeCell ref="BW82:CC82"/>
    <mergeCell ref="CD82:CJ82"/>
    <mergeCell ref="CR80:CY80"/>
    <mergeCell ref="BW81:CC81"/>
    <mergeCell ref="CD81:CJ81"/>
    <mergeCell ref="CK81:CQ81"/>
    <mergeCell ref="BW73:CC73"/>
    <mergeCell ref="CD73:CJ73"/>
    <mergeCell ref="CK73:CQ73"/>
    <mergeCell ref="CR73:CY73"/>
    <mergeCell ref="FQ66:FW66"/>
    <mergeCell ref="FF72:FI72"/>
    <mergeCell ref="FJ72:FP72"/>
    <mergeCell ref="FX72:GD72"/>
    <mergeCell ref="GE72:GK72"/>
    <mergeCell ref="DB79:DW79"/>
    <mergeCell ref="DX79:ED79"/>
    <mergeCell ref="EE65:EK65"/>
    <mergeCell ref="CK78:CQ78"/>
    <mergeCell ref="BW70:CC70"/>
    <mergeCell ref="CR71:CY71"/>
    <mergeCell ref="DX69:ED69"/>
    <mergeCell ref="EE69:EK69"/>
    <mergeCell ref="BP78:BV78"/>
    <mergeCell ref="BW78:CC78"/>
    <mergeCell ref="CD80:CJ80"/>
    <mergeCell ref="CK80:CQ80"/>
    <mergeCell ref="BB78:BH78"/>
    <mergeCell ref="BI78:BO78"/>
    <mergeCell ref="BB80:BH80"/>
    <mergeCell ref="BI80:BO80"/>
    <mergeCell ref="BP80:BV80"/>
    <mergeCell ref="BW80:CC80"/>
    <mergeCell ref="DB68:DW68"/>
    <mergeCell ref="DX68:ED68"/>
    <mergeCell ref="EE68:EK68"/>
    <mergeCell ref="EL68:ER68"/>
    <mergeCell ref="DB70:DW70"/>
    <mergeCell ref="BB79:BH79"/>
    <mergeCell ref="BI79:BO79"/>
    <mergeCell ref="BI77:BO77"/>
    <mergeCell ref="EE79:EK79"/>
    <mergeCell ref="EL79:ER79"/>
    <mergeCell ref="BB76:BH76"/>
    <mergeCell ref="BI76:BO76"/>
    <mergeCell ref="BB74:BH74"/>
    <mergeCell ref="BI74:BO74"/>
    <mergeCell ref="CR76:CY76"/>
    <mergeCell ref="CK75:CQ75"/>
    <mergeCell ref="CR75:CY75"/>
    <mergeCell ref="BP68:BV68"/>
    <mergeCell ref="BW68:CC68"/>
    <mergeCell ref="CD68:CJ68"/>
    <mergeCell ref="CK68:CQ68"/>
    <mergeCell ref="BI68:BO68"/>
    <mergeCell ref="CD94:CJ94"/>
    <mergeCell ref="CK94:CQ94"/>
    <mergeCell ref="CD92:CJ92"/>
    <mergeCell ref="CK88:CQ88"/>
    <mergeCell ref="CK90:CQ90"/>
    <mergeCell ref="CD84:CJ84"/>
    <mergeCell ref="BI87:BO87"/>
    <mergeCell ref="BP87:BV87"/>
    <mergeCell ref="BW87:CC87"/>
    <mergeCell ref="CD87:CJ87"/>
    <mergeCell ref="CK87:CQ87"/>
    <mergeCell ref="BB87:BH87"/>
    <mergeCell ref="BI88:BO88"/>
    <mergeCell ref="BB90:BH90"/>
    <mergeCell ref="BI90:BO90"/>
    <mergeCell ref="CR83:CY83"/>
    <mergeCell ref="DX66:ED66"/>
    <mergeCell ref="BB83:BH83"/>
    <mergeCell ref="BI83:BO83"/>
    <mergeCell ref="BP83:BV83"/>
    <mergeCell ref="DB67:DW67"/>
    <mergeCell ref="BB82:BH82"/>
    <mergeCell ref="BI82:BO82"/>
    <mergeCell ref="BP82:BV82"/>
    <mergeCell ref="BB81:BH81"/>
    <mergeCell ref="BI81:BO81"/>
    <mergeCell ref="BP81:BV81"/>
    <mergeCell ref="DB85:DW85"/>
    <mergeCell ref="DX85:ED85"/>
    <mergeCell ref="DB91:DW91"/>
    <mergeCell ref="DB90:DW90"/>
    <mergeCell ref="DX90:ED90"/>
    <mergeCell ref="BB108:BI108"/>
    <mergeCell ref="BJ108:BP108"/>
    <mergeCell ref="BQ108:BW108"/>
    <mergeCell ref="BX108:CD108"/>
    <mergeCell ref="CE108:CK108"/>
    <mergeCell ref="CL108:CR108"/>
    <mergeCell ref="BB107:BI107"/>
    <mergeCell ref="BJ107:BP107"/>
    <mergeCell ref="CE101:CK101"/>
    <mergeCell ref="CL101:CR101"/>
    <mergeCell ref="BB95:BH95"/>
    <mergeCell ref="BI95:BO95"/>
    <mergeCell ref="BP95:BV95"/>
    <mergeCell ref="BW95:CC95"/>
    <mergeCell ref="CD95:CJ95"/>
    <mergeCell ref="CK95:CQ95"/>
    <mergeCell ref="CD96:CJ96"/>
    <mergeCell ref="CK96:CQ96"/>
    <mergeCell ref="BX102:CD102"/>
    <mergeCell ref="CE102:CK102"/>
    <mergeCell ref="BX100:CK100"/>
    <mergeCell ref="BB96:BH96"/>
    <mergeCell ref="BI96:BO96"/>
    <mergeCell ref="BP96:BV96"/>
    <mergeCell ref="CR96:CY96"/>
    <mergeCell ref="BB105:BI105"/>
    <mergeCell ref="BJ105:BP105"/>
    <mergeCell ref="BQ105:BW105"/>
    <mergeCell ref="BX105:CD105"/>
    <mergeCell ref="CE104:CK104"/>
    <mergeCell ref="CL104:CR104"/>
    <mergeCell ref="CS103:CY103"/>
    <mergeCell ref="BQ107:BW107"/>
    <mergeCell ref="BB106:BI106"/>
    <mergeCell ref="BJ106:BP106"/>
    <mergeCell ref="BQ106:BW106"/>
    <mergeCell ref="BX106:CD106"/>
    <mergeCell ref="FB59:GY59"/>
    <mergeCell ref="FB60:GY60"/>
    <mergeCell ref="DB63:DW63"/>
    <mergeCell ref="ES63:EY63"/>
    <mergeCell ref="FB62:GY62"/>
    <mergeCell ref="BX107:CD107"/>
    <mergeCell ref="CS100:CY100"/>
    <mergeCell ref="GL63:GY63"/>
    <mergeCell ref="DB59:EY59"/>
    <mergeCell ref="DB62:DW62"/>
    <mergeCell ref="DX62:ED62"/>
    <mergeCell ref="EE62:EK62"/>
    <mergeCell ref="CR94:CY94"/>
    <mergeCell ref="ES64:EY64"/>
    <mergeCell ref="CR84:CY84"/>
    <mergeCell ref="FB63:GK63"/>
    <mergeCell ref="BB101:BI101"/>
    <mergeCell ref="BJ101:BP101"/>
    <mergeCell ref="BQ101:BW101"/>
    <mergeCell ref="BX101:CD101"/>
    <mergeCell ref="BB100:BI100"/>
    <mergeCell ref="BJ100:BP100"/>
    <mergeCell ref="BW96:CC96"/>
    <mergeCell ref="EL65:ER65"/>
    <mergeCell ref="ES65:EY65"/>
    <mergeCell ref="CK82:CQ82"/>
    <mergeCell ref="CR82:CY82"/>
    <mergeCell ref="BQ100:BW100"/>
    <mergeCell ref="BB93:BH93"/>
    <mergeCell ref="BI93:BO93"/>
    <mergeCell ref="BB91:BH91"/>
    <mergeCell ref="BI92:BO92"/>
    <mergeCell ref="BB94:BH94"/>
    <mergeCell ref="BB104:BI104"/>
    <mergeCell ref="BJ104:BP104"/>
    <mergeCell ref="BQ104:BW104"/>
    <mergeCell ref="BX104:CD104"/>
    <mergeCell ref="BP91:BV91"/>
    <mergeCell ref="BW91:CC91"/>
    <mergeCell ref="CD91:CJ91"/>
    <mergeCell ref="CK91:CQ91"/>
    <mergeCell ref="CK93:CQ93"/>
    <mergeCell ref="CR93:CY93"/>
    <mergeCell ref="CR91:CY91"/>
    <mergeCell ref="CR92:CY92"/>
    <mergeCell ref="BP93:BV93"/>
    <mergeCell ref="BW93:CC93"/>
    <mergeCell ref="CD93:CJ93"/>
    <mergeCell ref="CS102:CY102"/>
    <mergeCell ref="BB102:BI102"/>
    <mergeCell ref="BJ102:BP102"/>
    <mergeCell ref="BQ102:BW102"/>
    <mergeCell ref="BI94:BO94"/>
    <mergeCell ref="BP94:BV94"/>
    <mergeCell ref="BW94:CC94"/>
    <mergeCell ref="BI91:BO91"/>
    <mergeCell ref="CK92:CQ92"/>
    <mergeCell ref="BP92:BV92"/>
    <mergeCell ref="BW92:CC92"/>
    <mergeCell ref="AQ89:AY89"/>
    <mergeCell ref="AQ90:AY90"/>
    <mergeCell ref="CR88:CY88"/>
    <mergeCell ref="BB89:BH89"/>
    <mergeCell ref="BI89:BO89"/>
    <mergeCell ref="BP89:BV89"/>
    <mergeCell ref="BW89:CC89"/>
    <mergeCell ref="CD89:CJ89"/>
    <mergeCell ref="CK89:CQ89"/>
    <mergeCell ref="CR89:CY89"/>
    <mergeCell ref="BB88:BH88"/>
    <mergeCell ref="BP90:BV90"/>
    <mergeCell ref="BW90:CC90"/>
    <mergeCell ref="CD88:CJ88"/>
    <mergeCell ref="BP88:BV88"/>
    <mergeCell ref="BW88:CC88"/>
    <mergeCell ref="CD90:CJ90"/>
    <mergeCell ref="CR90:CY90"/>
    <mergeCell ref="BW83:CC83"/>
    <mergeCell ref="CR87:CY87"/>
    <mergeCell ref="CD83:CJ83"/>
    <mergeCell ref="CK83:CQ83"/>
    <mergeCell ref="BB84:BH84"/>
    <mergeCell ref="BI84:BO84"/>
    <mergeCell ref="BP84:BV84"/>
    <mergeCell ref="BW84:CC84"/>
    <mergeCell ref="CK84:CQ84"/>
    <mergeCell ref="AQ91:AY91"/>
    <mergeCell ref="AQ92:AY92"/>
    <mergeCell ref="AQ93:AY93"/>
    <mergeCell ref="BB68:BH68"/>
    <mergeCell ref="BB72:BH72"/>
    <mergeCell ref="BB70:BH70"/>
    <mergeCell ref="BB77:BH77"/>
    <mergeCell ref="BB92:BH92"/>
    <mergeCell ref="CD70:CJ70"/>
    <mergeCell ref="CK70:CQ70"/>
    <mergeCell ref="BI70:BO70"/>
    <mergeCell ref="CR72:CY72"/>
    <mergeCell ref="BB73:BH73"/>
    <mergeCell ref="BI73:BO73"/>
    <mergeCell ref="BP73:BV73"/>
    <mergeCell ref="BI71:BO71"/>
    <mergeCell ref="BI72:BO72"/>
    <mergeCell ref="CR74:CY74"/>
    <mergeCell ref="BB75:BH75"/>
    <mergeCell ref="BI75:BO75"/>
    <mergeCell ref="BP75:BV75"/>
    <mergeCell ref="BW75:CC75"/>
    <mergeCell ref="CD75:CJ75"/>
    <mergeCell ref="BP71:BV71"/>
    <mergeCell ref="AQ105:AY105"/>
    <mergeCell ref="AQ100:AY100"/>
    <mergeCell ref="AQ101:AY101"/>
    <mergeCell ref="AQ102:AY102"/>
    <mergeCell ref="AQ103:AY103"/>
    <mergeCell ref="AE100:AJ100"/>
    <mergeCell ref="AK100:AP100"/>
    <mergeCell ref="CR65:CY65"/>
    <mergeCell ref="BB65:BH65"/>
    <mergeCell ref="BI65:BO65"/>
    <mergeCell ref="BP65:BV65"/>
    <mergeCell ref="BW65:CC65"/>
    <mergeCell ref="X100:AD100"/>
    <mergeCell ref="AQ96:AY96"/>
    <mergeCell ref="AQ94:AY94"/>
    <mergeCell ref="AQ95:AY95"/>
    <mergeCell ref="AQ88:AY88"/>
    <mergeCell ref="AQ69:AY69"/>
    <mergeCell ref="AQ70:AY70"/>
    <mergeCell ref="AQ71:AY71"/>
    <mergeCell ref="AQ72:AY72"/>
    <mergeCell ref="BB103:BI103"/>
    <mergeCell ref="BJ103:BP103"/>
    <mergeCell ref="BQ103:BW103"/>
    <mergeCell ref="BX103:CD103"/>
    <mergeCell ref="CR69:CY69"/>
    <mergeCell ref="BP72:BV72"/>
    <mergeCell ref="BW72:CC72"/>
    <mergeCell ref="CD72:CJ72"/>
    <mergeCell ref="CK72:CQ72"/>
    <mergeCell ref="BP70:BV70"/>
    <mergeCell ref="AQ110:AY110"/>
    <mergeCell ref="AQ108:AY108"/>
    <mergeCell ref="AQ109:AY109"/>
    <mergeCell ref="AQ106:AY106"/>
    <mergeCell ref="AQ107:AY107"/>
    <mergeCell ref="AQ104:AY104"/>
    <mergeCell ref="AQ83:AY83"/>
    <mergeCell ref="AQ87:AY87"/>
    <mergeCell ref="AQ77:AY77"/>
    <mergeCell ref="AQ78:AY78"/>
    <mergeCell ref="AQ79:AY79"/>
    <mergeCell ref="AQ80:AY80"/>
    <mergeCell ref="AQ81:AY81"/>
    <mergeCell ref="AQ84:AY84"/>
    <mergeCell ref="CX3:CY3"/>
    <mergeCell ref="EP45:EY45"/>
    <mergeCell ref="DB46:DK46"/>
    <mergeCell ref="DL46:DU46"/>
    <mergeCell ref="DV46:EE46"/>
    <mergeCell ref="AQ82:AY82"/>
    <mergeCell ref="AQ73:AY73"/>
    <mergeCell ref="AQ74:AY74"/>
    <mergeCell ref="AQ75:AY75"/>
    <mergeCell ref="AQ76:AY76"/>
    <mergeCell ref="EF50:EO50"/>
    <mergeCell ref="EP48:EY48"/>
    <mergeCell ref="DB49:DK49"/>
    <mergeCell ref="DL49:DU49"/>
    <mergeCell ref="DV49:EE49"/>
    <mergeCell ref="EF49:EO49"/>
    <mergeCell ref="EP49:EY49"/>
    <mergeCell ref="DB48:DK48"/>
    <mergeCell ref="EP38:EY38"/>
    <mergeCell ref="DL48:DU48"/>
    <mergeCell ref="DV48:EE48"/>
    <mergeCell ref="EF53:EO53"/>
    <mergeCell ref="EP50:EY50"/>
    <mergeCell ref="DB51:DK51"/>
    <mergeCell ref="DL51:DU51"/>
    <mergeCell ref="DV51:EE51"/>
    <mergeCell ref="EF51:EO51"/>
    <mergeCell ref="EP51:EY51"/>
    <mergeCell ref="DB50:DK50"/>
    <mergeCell ref="DL50:DU50"/>
    <mergeCell ref="DV50:EE50"/>
    <mergeCell ref="BB2:CY2"/>
    <mergeCell ref="EP53:EY53"/>
    <mergeCell ref="DB54:DK54"/>
    <mergeCell ref="DL54:DU54"/>
    <mergeCell ref="DV54:EE54"/>
    <mergeCell ref="EF54:EO54"/>
    <mergeCell ref="EP54:EY54"/>
    <mergeCell ref="DB53:DK53"/>
    <mergeCell ref="DL53:DU53"/>
    <mergeCell ref="DV53:EE53"/>
    <mergeCell ref="EP41:EY41"/>
    <mergeCell ref="DB42:DK42"/>
    <mergeCell ref="DL42:DU42"/>
    <mergeCell ref="DV42:EE42"/>
    <mergeCell ref="EF42:EO42"/>
    <mergeCell ref="EP42:EY42"/>
    <mergeCell ref="DB41:DK41"/>
    <mergeCell ref="DL41:DU41"/>
    <mergeCell ref="DV41:EE41"/>
    <mergeCell ref="EF31:EO31"/>
    <mergeCell ref="EF33:EO33"/>
    <mergeCell ref="EP33:EY33"/>
    <mergeCell ref="EP39:EY39"/>
    <mergeCell ref="DB40:DK40"/>
    <mergeCell ref="DL40:DU40"/>
    <mergeCell ref="DV40:EE40"/>
    <mergeCell ref="EF40:EO40"/>
    <mergeCell ref="EP40:EY40"/>
    <mergeCell ref="EF34:EO34"/>
    <mergeCell ref="EP36:EY36"/>
    <mergeCell ref="EP31:EY31"/>
    <mergeCell ref="DB32:DK32"/>
    <mergeCell ref="DL32:DU32"/>
    <mergeCell ref="DV32:EE32"/>
    <mergeCell ref="EF32:EO32"/>
    <mergeCell ref="EP32:EY32"/>
    <mergeCell ref="DB31:DK31"/>
    <mergeCell ref="DL31:DU31"/>
    <mergeCell ref="DB37:DK37"/>
    <mergeCell ref="DL37:DU37"/>
    <mergeCell ref="DV37:EE37"/>
    <mergeCell ref="EF37:EO37"/>
    <mergeCell ref="DB39:DK39"/>
    <mergeCell ref="DL39:DU39"/>
    <mergeCell ref="DV39:EE39"/>
    <mergeCell ref="EF39:EO39"/>
    <mergeCell ref="EP37:EY37"/>
    <mergeCell ref="DB38:DK38"/>
    <mergeCell ref="DL38:DU38"/>
    <mergeCell ref="DV38:EE38"/>
    <mergeCell ref="EF38:EO38"/>
    <mergeCell ref="EF26:EO26"/>
    <mergeCell ref="EP34:EY34"/>
    <mergeCell ref="DB35:DK35"/>
    <mergeCell ref="DL35:DU35"/>
    <mergeCell ref="DV35:EE35"/>
    <mergeCell ref="EF35:EO35"/>
    <mergeCell ref="EP35:EY35"/>
    <mergeCell ref="DB34:DK34"/>
    <mergeCell ref="DL34:DU34"/>
    <mergeCell ref="DV34:EE34"/>
    <mergeCell ref="DV28:EE28"/>
    <mergeCell ref="EF28:EO28"/>
    <mergeCell ref="EP28:EY28"/>
    <mergeCell ref="EP26:EY26"/>
    <mergeCell ref="DB27:DK27"/>
    <mergeCell ref="DL27:DU27"/>
    <mergeCell ref="DV27:EE27"/>
    <mergeCell ref="EF27:EO27"/>
    <mergeCell ref="EP27:EY27"/>
    <mergeCell ref="DV26:EE26"/>
    <mergeCell ref="EP29:EY29"/>
    <mergeCell ref="DB30:DK30"/>
    <mergeCell ref="DL30:DU30"/>
    <mergeCell ref="DV30:EE30"/>
    <mergeCell ref="EF30:EO30"/>
    <mergeCell ref="EP30:EY30"/>
    <mergeCell ref="DB29:DK29"/>
    <mergeCell ref="DL29:DU29"/>
    <mergeCell ref="DV29:EE29"/>
    <mergeCell ref="EF29:EO29"/>
    <mergeCell ref="DL28:DU28"/>
    <mergeCell ref="DV31:EE31"/>
    <mergeCell ref="DV25:EE25"/>
    <mergeCell ref="EF25:EO25"/>
    <mergeCell ref="EP25:EY25"/>
    <mergeCell ref="DL22:DU22"/>
    <mergeCell ref="DV22:EE22"/>
    <mergeCell ref="EF22:EO22"/>
    <mergeCell ref="EP22:EY22"/>
    <mergeCell ref="EP23:EY23"/>
    <mergeCell ref="DB24:DK24"/>
    <mergeCell ref="DL24:DU24"/>
    <mergeCell ref="DV24:EE24"/>
    <mergeCell ref="EF24:EO24"/>
    <mergeCell ref="EP24:EY24"/>
    <mergeCell ref="DB23:DK23"/>
    <mergeCell ref="DL23:DU23"/>
    <mergeCell ref="DV23:EE23"/>
    <mergeCell ref="EF23:EO23"/>
    <mergeCell ref="DB25:DK25"/>
    <mergeCell ref="DL25:DU25"/>
    <mergeCell ref="DV19:EE19"/>
    <mergeCell ref="EF19:EO19"/>
    <mergeCell ref="EP19:EY19"/>
    <mergeCell ref="DB18:DK18"/>
    <mergeCell ref="DL18:DU18"/>
    <mergeCell ref="DV18:EE18"/>
    <mergeCell ref="EF18:EO18"/>
    <mergeCell ref="EP20:EY20"/>
    <mergeCell ref="DB21:DK21"/>
    <mergeCell ref="DL21:DU21"/>
    <mergeCell ref="DV21:EE21"/>
    <mergeCell ref="EF21:EO21"/>
    <mergeCell ref="EP21:EY21"/>
    <mergeCell ref="DB20:DK20"/>
    <mergeCell ref="DL20:DU20"/>
    <mergeCell ref="DV20:EE20"/>
    <mergeCell ref="EF20:EO20"/>
    <mergeCell ref="EP8:EY8"/>
    <mergeCell ref="DL5:DU5"/>
    <mergeCell ref="DV5:EY5"/>
    <mergeCell ref="DB6:DK6"/>
    <mergeCell ref="DL6:DU6"/>
    <mergeCell ref="DV6:EE6"/>
    <mergeCell ref="EF6:EO6"/>
    <mergeCell ref="EP6:EY6"/>
    <mergeCell ref="CL111:CR111"/>
    <mergeCell ref="BB112:BI112"/>
    <mergeCell ref="BJ112:BP112"/>
    <mergeCell ref="BQ112:BW112"/>
    <mergeCell ref="BX112:CD112"/>
    <mergeCell ref="EP7:EY7"/>
    <mergeCell ref="DB8:DK8"/>
    <mergeCell ref="DL8:DU8"/>
    <mergeCell ref="DV8:EE8"/>
    <mergeCell ref="EF8:EO8"/>
    <mergeCell ref="CE112:CK112"/>
    <mergeCell ref="CL112:CR112"/>
    <mergeCell ref="CS112:CY112"/>
    <mergeCell ref="CE105:CK105"/>
    <mergeCell ref="CL105:CR105"/>
    <mergeCell ref="CL107:CR107"/>
    <mergeCell ref="CS108:CY108"/>
    <mergeCell ref="DB108:DW108"/>
    <mergeCell ref="CE106:CK106"/>
    <mergeCell ref="CL106:CR106"/>
    <mergeCell ref="CS106:CY106"/>
    <mergeCell ref="EE105:EK105"/>
    <mergeCell ref="CS107:CY107"/>
    <mergeCell ref="DX108:ED108"/>
    <mergeCell ref="CS113:CY113"/>
    <mergeCell ref="DB113:EK113"/>
    <mergeCell ref="BB111:BI111"/>
    <mergeCell ref="BJ111:BP111"/>
    <mergeCell ref="BQ111:BW111"/>
    <mergeCell ref="BX111:CD111"/>
    <mergeCell ref="CE111:CK111"/>
    <mergeCell ref="BB113:BI113"/>
    <mergeCell ref="BJ113:BP113"/>
    <mergeCell ref="BQ113:BW113"/>
    <mergeCell ref="BX113:CD113"/>
    <mergeCell ref="CE113:CK113"/>
    <mergeCell ref="CL113:CR113"/>
    <mergeCell ref="BB109:BI109"/>
    <mergeCell ref="BJ109:BP109"/>
    <mergeCell ref="BQ109:BW109"/>
    <mergeCell ref="BX109:CD109"/>
    <mergeCell ref="BB110:BI110"/>
    <mergeCell ref="BJ110:BP110"/>
    <mergeCell ref="BQ110:BW110"/>
    <mergeCell ref="BX110:CD110"/>
    <mergeCell ref="CS109:CY109"/>
    <mergeCell ref="CE109:CK109"/>
    <mergeCell ref="DX109:ED109"/>
    <mergeCell ref="EE109:EK109"/>
    <mergeCell ref="CL109:CR109"/>
    <mergeCell ref="DB109:DW109"/>
    <mergeCell ref="CE110:CK110"/>
    <mergeCell ref="CL110:CR110"/>
    <mergeCell ref="CS110:CY110"/>
    <mergeCell ref="CS111:CY111"/>
    <mergeCell ref="DB110:DW110"/>
    <mergeCell ref="CE107:CK107"/>
    <mergeCell ref="DB97:DW97"/>
    <mergeCell ref="DX97:ED97"/>
    <mergeCell ref="DB98:DW98"/>
    <mergeCell ref="DX98:ED98"/>
    <mergeCell ref="EE98:EK98"/>
    <mergeCell ref="EL98:ER98"/>
    <mergeCell ref="EL97:ER97"/>
    <mergeCell ref="DB102:DW102"/>
    <mergeCell ref="CE103:CK103"/>
    <mergeCell ref="CL103:CR103"/>
    <mergeCell ref="CS104:CY104"/>
    <mergeCell ref="CS105:CY105"/>
    <mergeCell ref="EL99:ER99"/>
    <mergeCell ref="DB104:DW104"/>
    <mergeCell ref="CL102:CR102"/>
    <mergeCell ref="DX104:ED104"/>
    <mergeCell ref="ES97:EY97"/>
    <mergeCell ref="EL109:ER109"/>
    <mergeCell ref="ES111:EY111"/>
    <mergeCell ref="CL100:CR100"/>
    <mergeCell ref="EE104:EK104"/>
    <mergeCell ref="EL104:ER104"/>
    <mergeCell ref="DB95:DW95"/>
    <mergeCell ref="DX95:ED95"/>
    <mergeCell ref="EE95:EK95"/>
    <mergeCell ref="EL95:ER95"/>
    <mergeCell ref="ES95:EY95"/>
    <mergeCell ref="DB96:DW96"/>
    <mergeCell ref="DX96:ED96"/>
    <mergeCell ref="EE96:EK96"/>
    <mergeCell ref="EL96:ER96"/>
    <mergeCell ref="ES96:EY96"/>
    <mergeCell ref="DX101:ED101"/>
    <mergeCell ref="EE101:EK101"/>
    <mergeCell ref="EL101:ER101"/>
    <mergeCell ref="EL100:ER100"/>
    <mergeCell ref="ES100:EY100"/>
    <mergeCell ref="CS101:CY101"/>
    <mergeCell ref="DX100:ED100"/>
    <mergeCell ref="EE100:EK100"/>
    <mergeCell ref="CR95:CY95"/>
    <mergeCell ref="EE97:EK97"/>
    <mergeCell ref="EL107:ER107"/>
    <mergeCell ref="BP76:BV76"/>
    <mergeCell ref="BW76:CC76"/>
    <mergeCell ref="CD76:CJ76"/>
    <mergeCell ref="CK76:CQ76"/>
    <mergeCell ref="DB74:DW74"/>
    <mergeCell ref="DX74:ED74"/>
    <mergeCell ref="BP74:BV74"/>
    <mergeCell ref="BW74:CC74"/>
    <mergeCell ref="CD74:CJ74"/>
    <mergeCell ref="CK74:CQ74"/>
    <mergeCell ref="DB76:DW76"/>
    <mergeCell ref="DX76:ED76"/>
    <mergeCell ref="EE76:EK76"/>
    <mergeCell ref="EL76:ER76"/>
    <mergeCell ref="EE74:EK74"/>
    <mergeCell ref="EL74:ER74"/>
    <mergeCell ref="BP77:BV77"/>
    <mergeCell ref="BW77:CC77"/>
    <mergeCell ref="CD77:CJ77"/>
    <mergeCell ref="CK77:CQ77"/>
    <mergeCell ref="CR77:CY77"/>
    <mergeCell ref="BP79:BV79"/>
    <mergeCell ref="BW79:CC79"/>
    <mergeCell ref="CD79:CJ79"/>
    <mergeCell ref="CK79:CQ79"/>
    <mergeCell ref="DB75:DW75"/>
    <mergeCell ref="DX75:ED75"/>
    <mergeCell ref="EE75:EK75"/>
    <mergeCell ref="EL75:ER75"/>
    <mergeCell ref="EE78:EK78"/>
    <mergeCell ref="EL78:ER78"/>
    <mergeCell ref="CR64:CY64"/>
    <mergeCell ref="DB64:DW64"/>
    <mergeCell ref="BB63:CY63"/>
    <mergeCell ref="EL62:ER62"/>
    <mergeCell ref="CR70:CY70"/>
    <mergeCell ref="BB71:BH71"/>
    <mergeCell ref="BB69:BH69"/>
    <mergeCell ref="BI69:BO69"/>
    <mergeCell ref="BP69:BV69"/>
    <mergeCell ref="BW69:CC69"/>
    <mergeCell ref="CD69:CJ69"/>
    <mergeCell ref="CK69:CQ69"/>
    <mergeCell ref="CR68:CY68"/>
    <mergeCell ref="BP66:BV66"/>
    <mergeCell ref="BW66:CC66"/>
    <mergeCell ref="CR66:CY66"/>
    <mergeCell ref="BB67:BH67"/>
    <mergeCell ref="BI67:BO67"/>
    <mergeCell ref="BP67:BV67"/>
    <mergeCell ref="BW71:CC71"/>
    <mergeCell ref="CD71:CJ71"/>
    <mergeCell ref="CK71:CQ71"/>
    <mergeCell ref="DB65:DW65"/>
    <mergeCell ref="DX65:ED65"/>
    <mergeCell ref="EP57:EY57"/>
    <mergeCell ref="AQ64:AY64"/>
    <mergeCell ref="BB64:BH64"/>
    <mergeCell ref="BI64:BO64"/>
    <mergeCell ref="BP64:BV64"/>
    <mergeCell ref="BB61:CY61"/>
    <mergeCell ref="BB60:CY60"/>
    <mergeCell ref="ES68:EY68"/>
    <mergeCell ref="CH56:CP56"/>
    <mergeCell ref="CQ56:CY56"/>
    <mergeCell ref="EF55:EO55"/>
    <mergeCell ref="EP55:EY55"/>
    <mergeCell ref="DL55:DU55"/>
    <mergeCell ref="DV55:EE55"/>
    <mergeCell ref="DB56:DK56"/>
    <mergeCell ref="DL56:DU56"/>
    <mergeCell ref="DV56:EE56"/>
    <mergeCell ref="ES62:EY62"/>
    <mergeCell ref="DX63:ER63"/>
    <mergeCell ref="EL64:ER64"/>
    <mergeCell ref="BW67:CC67"/>
    <mergeCell ref="CD67:CJ67"/>
    <mergeCell ref="CK67:CQ67"/>
    <mergeCell ref="CR67:CY67"/>
    <mergeCell ref="BB66:BH66"/>
    <mergeCell ref="BI66:BO66"/>
    <mergeCell ref="B60:AY60"/>
    <mergeCell ref="B61:AY61"/>
    <mergeCell ref="BW64:CC64"/>
    <mergeCell ref="CD64:CJ64"/>
    <mergeCell ref="DB60:EY60"/>
    <mergeCell ref="CK64:CQ64"/>
    <mergeCell ref="EP52:EY52"/>
    <mergeCell ref="CH52:CP52"/>
    <mergeCell ref="CQ52:CY52"/>
    <mergeCell ref="DB52:DK52"/>
    <mergeCell ref="DL52:DU52"/>
    <mergeCell ref="EF52:EO52"/>
    <mergeCell ref="BB54:CG54"/>
    <mergeCell ref="CH54:CP54"/>
    <mergeCell ref="CQ54:CY54"/>
    <mergeCell ref="EP56:EY56"/>
    <mergeCell ref="BB53:CG53"/>
    <mergeCell ref="CH53:CP53"/>
    <mergeCell ref="CQ53:CY53"/>
    <mergeCell ref="EF56:EO56"/>
    <mergeCell ref="BB55:CG55"/>
    <mergeCell ref="CQ55:CY55"/>
    <mergeCell ref="DB55:DK55"/>
    <mergeCell ref="DX64:ED64"/>
    <mergeCell ref="EE64:EK64"/>
    <mergeCell ref="EF48:EO48"/>
    <mergeCell ref="AR45:AZ45"/>
    <mergeCell ref="BB45:CG45"/>
    <mergeCell ref="CH45:CP45"/>
    <mergeCell ref="CQ45:CY45"/>
    <mergeCell ref="EF47:EO47"/>
    <mergeCell ref="CH51:CP51"/>
    <mergeCell ref="CQ51:CY51"/>
    <mergeCell ref="AQ65:AY65"/>
    <mergeCell ref="AQ66:AY66"/>
    <mergeCell ref="AQ67:AY67"/>
    <mergeCell ref="DV52:EE52"/>
    <mergeCell ref="CH55:CP55"/>
    <mergeCell ref="AQ52:AZ52"/>
    <mergeCell ref="AR51:AZ51"/>
    <mergeCell ref="AQ68:AY68"/>
    <mergeCell ref="CD65:CJ65"/>
    <mergeCell ref="CK65:CQ65"/>
    <mergeCell ref="CD66:CJ66"/>
    <mergeCell ref="CK66:CQ66"/>
    <mergeCell ref="CP57:CY57"/>
    <mergeCell ref="EF46:EO46"/>
    <mergeCell ref="DB45:DK45"/>
    <mergeCell ref="DL45:DU45"/>
    <mergeCell ref="DV45:EE45"/>
    <mergeCell ref="EF45:EO45"/>
    <mergeCell ref="BB49:CG49"/>
    <mergeCell ref="CH49:CP49"/>
    <mergeCell ref="CQ49:CY49"/>
    <mergeCell ref="AR48:AZ48"/>
    <mergeCell ref="BB48:CG48"/>
    <mergeCell ref="CH48:CP48"/>
    <mergeCell ref="CQ48:CY48"/>
    <mergeCell ref="BB51:CG51"/>
    <mergeCell ref="CQ44:CY44"/>
    <mergeCell ref="AR43:AZ43"/>
    <mergeCell ref="BB43:CG43"/>
    <mergeCell ref="CH43:CP43"/>
    <mergeCell ref="CQ43:CY43"/>
    <mergeCell ref="AR50:AZ50"/>
    <mergeCell ref="BB50:CG50"/>
    <mergeCell ref="CH50:CP50"/>
    <mergeCell ref="CQ50:CY50"/>
    <mergeCell ref="AR46:AZ46"/>
    <mergeCell ref="BB46:CG46"/>
    <mergeCell ref="CH46:CP46"/>
    <mergeCell ref="CQ46:CY46"/>
    <mergeCell ref="BB44:CG44"/>
    <mergeCell ref="CH44:CP44"/>
    <mergeCell ref="CQ39:CY39"/>
    <mergeCell ref="EP47:EY47"/>
    <mergeCell ref="AR47:AZ47"/>
    <mergeCell ref="CH47:CP47"/>
    <mergeCell ref="CQ47:CY47"/>
    <mergeCell ref="DB47:DK47"/>
    <mergeCell ref="DL47:DU47"/>
    <mergeCell ref="DV47:EE47"/>
    <mergeCell ref="EP43:EY43"/>
    <mergeCell ref="DB44:DK44"/>
    <mergeCell ref="DL44:DU44"/>
    <mergeCell ref="DV44:EE44"/>
    <mergeCell ref="EF44:EO44"/>
    <mergeCell ref="EP44:EY44"/>
    <mergeCell ref="DB43:DK43"/>
    <mergeCell ref="DL43:DU43"/>
    <mergeCell ref="DV43:EE43"/>
    <mergeCell ref="EF43:EO43"/>
    <mergeCell ref="EP46:EY46"/>
    <mergeCell ref="AR42:AZ42"/>
    <mergeCell ref="BB42:CG42"/>
    <mergeCell ref="CH42:CP42"/>
    <mergeCell ref="CQ42:CY42"/>
    <mergeCell ref="AR41:AZ41"/>
    <mergeCell ref="BB41:CG41"/>
    <mergeCell ref="CH41:CP41"/>
    <mergeCell ref="CQ41:CY41"/>
    <mergeCell ref="EF36:EO36"/>
    <mergeCell ref="AR36:AZ36"/>
    <mergeCell ref="CH36:CP36"/>
    <mergeCell ref="CQ36:CY36"/>
    <mergeCell ref="DB36:DK36"/>
    <mergeCell ref="DL36:DU36"/>
    <mergeCell ref="DV36:EE36"/>
    <mergeCell ref="AR38:AZ38"/>
    <mergeCell ref="BB38:CG38"/>
    <mergeCell ref="CH38:CP38"/>
    <mergeCell ref="CQ38:CY38"/>
    <mergeCell ref="EF41:EO41"/>
    <mergeCell ref="BB32:CG32"/>
    <mergeCell ref="CH32:CP32"/>
    <mergeCell ref="AR37:AZ37"/>
    <mergeCell ref="BB37:CG37"/>
    <mergeCell ref="CH37:CP37"/>
    <mergeCell ref="CQ37:CY37"/>
    <mergeCell ref="AR35:AZ35"/>
    <mergeCell ref="CH35:CP35"/>
    <mergeCell ref="CQ35:CY35"/>
    <mergeCell ref="BB34:CG34"/>
    <mergeCell ref="DL33:DU33"/>
    <mergeCell ref="DV33:EE33"/>
    <mergeCell ref="CQ32:CY32"/>
    <mergeCell ref="AR40:AZ40"/>
    <mergeCell ref="BB40:CG40"/>
    <mergeCell ref="CH40:CP40"/>
    <mergeCell ref="CQ40:CY40"/>
    <mergeCell ref="AR39:AZ39"/>
    <mergeCell ref="BB39:CG39"/>
    <mergeCell ref="CH39:CP39"/>
    <mergeCell ref="AI31:AQ31"/>
    <mergeCell ref="AR31:AZ31"/>
    <mergeCell ref="BB31:CG31"/>
    <mergeCell ref="CH31:CP31"/>
    <mergeCell ref="CQ31:CY31"/>
    <mergeCell ref="AI32:AQ32"/>
    <mergeCell ref="AR32:AZ32"/>
    <mergeCell ref="AI33:AQ33"/>
    <mergeCell ref="AR33:AZ33"/>
    <mergeCell ref="BB33:CG33"/>
    <mergeCell ref="CH33:CP33"/>
    <mergeCell ref="CQ33:CY33"/>
    <mergeCell ref="DB33:DK33"/>
    <mergeCell ref="CH34:CP34"/>
    <mergeCell ref="CQ34:CY34"/>
    <mergeCell ref="BB27:CG27"/>
    <mergeCell ref="CH27:CP27"/>
    <mergeCell ref="CQ27:CY27"/>
    <mergeCell ref="AI26:AQ27"/>
    <mergeCell ref="AR26:AZ27"/>
    <mergeCell ref="BB26:CG26"/>
    <mergeCell ref="CH26:CP26"/>
    <mergeCell ref="CQ26:CY26"/>
    <mergeCell ref="CH30:CP30"/>
    <mergeCell ref="AI28:AQ28"/>
    <mergeCell ref="AR28:AZ28"/>
    <mergeCell ref="CH28:CP28"/>
    <mergeCell ref="CQ28:CY28"/>
    <mergeCell ref="DB28:DK28"/>
    <mergeCell ref="DB26:DK26"/>
    <mergeCell ref="CQ30:CY30"/>
    <mergeCell ref="AI29:AQ29"/>
    <mergeCell ref="AR29:AZ29"/>
    <mergeCell ref="BB29:CG29"/>
    <mergeCell ref="CH29:CP29"/>
    <mergeCell ref="CQ29:CY29"/>
    <mergeCell ref="AI30:AQ30"/>
    <mergeCell ref="AR30:AZ30"/>
    <mergeCell ref="BB30:CG30"/>
    <mergeCell ref="CQ24:CY24"/>
    <mergeCell ref="AI23:AQ23"/>
    <mergeCell ref="AR23:AZ23"/>
    <mergeCell ref="BB23:CG23"/>
    <mergeCell ref="CH23:CP23"/>
    <mergeCell ref="CQ23:CY23"/>
    <mergeCell ref="AI24:AQ24"/>
    <mergeCell ref="AR24:AZ24"/>
    <mergeCell ref="BB24:CG24"/>
    <mergeCell ref="CQ25:CY25"/>
    <mergeCell ref="DL26:DU26"/>
    <mergeCell ref="AI25:AQ25"/>
    <mergeCell ref="AR25:AZ25"/>
    <mergeCell ref="BB25:CG25"/>
    <mergeCell ref="CH25:CP25"/>
    <mergeCell ref="CH20:CP20"/>
    <mergeCell ref="CQ20:CY20"/>
    <mergeCell ref="B19:AH19"/>
    <mergeCell ref="AI19:AQ19"/>
    <mergeCell ref="AR19:AZ19"/>
    <mergeCell ref="CH19:CP19"/>
    <mergeCell ref="CQ19:CY19"/>
    <mergeCell ref="AI22:AQ22"/>
    <mergeCell ref="AR22:AZ22"/>
    <mergeCell ref="CH22:CP22"/>
    <mergeCell ref="CQ22:CY22"/>
    <mergeCell ref="DB22:DK22"/>
    <mergeCell ref="BB21:CG21"/>
    <mergeCell ref="CH21:CP21"/>
    <mergeCell ref="CQ21:CY21"/>
    <mergeCell ref="AI20:AQ21"/>
    <mergeCell ref="AR20:AZ21"/>
    <mergeCell ref="DB19:DK19"/>
    <mergeCell ref="CH24:CP24"/>
    <mergeCell ref="DL19:DU19"/>
    <mergeCell ref="EP16:EY16"/>
    <mergeCell ref="AR16:AZ16"/>
    <mergeCell ref="BB16:CG16"/>
    <mergeCell ref="CH16:CP16"/>
    <mergeCell ref="CQ16:CY16"/>
    <mergeCell ref="DB16:DK16"/>
    <mergeCell ref="DL16:DU16"/>
    <mergeCell ref="DV16:EE16"/>
    <mergeCell ref="EF16:EO16"/>
    <mergeCell ref="CH18:CP18"/>
    <mergeCell ref="CQ18:CY18"/>
    <mergeCell ref="DB17:DK17"/>
    <mergeCell ref="EP17:EY17"/>
    <mergeCell ref="BB17:CG17"/>
    <mergeCell ref="CH17:CP17"/>
    <mergeCell ref="CQ17:CY17"/>
    <mergeCell ref="DL17:DU17"/>
    <mergeCell ref="DV17:EE17"/>
    <mergeCell ref="EF17:EO17"/>
    <mergeCell ref="EP18:EY18"/>
    <mergeCell ref="EP14:EY14"/>
    <mergeCell ref="AR14:AZ14"/>
    <mergeCell ref="BB14:CG14"/>
    <mergeCell ref="CH14:CP14"/>
    <mergeCell ref="CQ14:CY14"/>
    <mergeCell ref="DB14:DK14"/>
    <mergeCell ref="DL14:DU14"/>
    <mergeCell ref="DV14:EE14"/>
    <mergeCell ref="EF14:EO14"/>
    <mergeCell ref="EP15:EY15"/>
    <mergeCell ref="AR15:AZ15"/>
    <mergeCell ref="BB15:CG15"/>
    <mergeCell ref="CH15:CP15"/>
    <mergeCell ref="CQ15:CY15"/>
    <mergeCell ref="DB15:DK15"/>
    <mergeCell ref="DL15:DU15"/>
    <mergeCell ref="DV15:EE15"/>
    <mergeCell ref="EF15:EO15"/>
    <mergeCell ref="EP12:EY12"/>
    <mergeCell ref="AR12:AZ12"/>
    <mergeCell ref="BB12:CG12"/>
    <mergeCell ref="CH12:CP12"/>
    <mergeCell ref="CQ12:CY12"/>
    <mergeCell ref="DB12:DK12"/>
    <mergeCell ref="DL12:DU12"/>
    <mergeCell ref="DV12:EE12"/>
    <mergeCell ref="EF12:EO12"/>
    <mergeCell ref="EP13:EY13"/>
    <mergeCell ref="AR13:AZ13"/>
    <mergeCell ref="BB13:CG13"/>
    <mergeCell ref="CH13:CP13"/>
    <mergeCell ref="CQ13:CY13"/>
    <mergeCell ref="DB13:DK13"/>
    <mergeCell ref="DL13:DU13"/>
    <mergeCell ref="DV13:EE13"/>
    <mergeCell ref="EF13:EO13"/>
    <mergeCell ref="BB9:CG9"/>
    <mergeCell ref="CH9:CP9"/>
    <mergeCell ref="CQ9:CY9"/>
    <mergeCell ref="DB9:DK9"/>
    <mergeCell ref="DL9:DU9"/>
    <mergeCell ref="DV9:EE9"/>
    <mergeCell ref="EF9:EO9"/>
    <mergeCell ref="AR10:AZ11"/>
    <mergeCell ref="BB10:CG10"/>
    <mergeCell ref="CH10:CP10"/>
    <mergeCell ref="CQ10:CY10"/>
    <mergeCell ref="CH11:CP11"/>
    <mergeCell ref="CQ11:CY11"/>
    <mergeCell ref="DL10:DU10"/>
    <mergeCell ref="DV10:EE10"/>
    <mergeCell ref="EF10:EO10"/>
    <mergeCell ref="EP10:EY10"/>
    <mergeCell ref="DB11:DK11"/>
    <mergeCell ref="DL11:DU11"/>
    <mergeCell ref="DV11:EE11"/>
    <mergeCell ref="EF11:EO11"/>
    <mergeCell ref="AP111:AY111"/>
    <mergeCell ref="CP114:CY114"/>
    <mergeCell ref="EP116:EY116"/>
    <mergeCell ref="GP116:GY116"/>
    <mergeCell ref="AR8:AZ8"/>
    <mergeCell ref="BB8:CG8"/>
    <mergeCell ref="CH8:CP8"/>
    <mergeCell ref="CQ8:CY8"/>
    <mergeCell ref="EP11:EY11"/>
    <mergeCell ref="DB10:DK10"/>
    <mergeCell ref="B1:AZ1"/>
    <mergeCell ref="BB1:CY1"/>
    <mergeCell ref="DB1:EY1"/>
    <mergeCell ref="CQ7:CY7"/>
    <mergeCell ref="AR6:AZ7"/>
    <mergeCell ref="CH6:CP6"/>
    <mergeCell ref="CQ6:CY6"/>
    <mergeCell ref="B2:AZ2"/>
    <mergeCell ref="DB2:EY2"/>
    <mergeCell ref="EF7:EO7"/>
    <mergeCell ref="BB4:CY4"/>
    <mergeCell ref="DB4:EY4"/>
    <mergeCell ref="AR5:AZ5"/>
    <mergeCell ref="BB5:CG7"/>
    <mergeCell ref="CH5:CY5"/>
    <mergeCell ref="CH7:CP7"/>
    <mergeCell ref="DB7:DK7"/>
    <mergeCell ref="DL7:DU7"/>
    <mergeCell ref="DV7:EE7"/>
    <mergeCell ref="DB5:DK5"/>
    <mergeCell ref="EP9:EY9"/>
    <mergeCell ref="AR9:AZ9"/>
  </mergeCells>
  <phoneticPr fontId="0" type="noConversion"/>
  <pageMargins left="0.25" right="0.25" top="0.25" bottom="0.25" header="0.5" footer="0.5"/>
  <pageSetup scale="98" pageOrder="overThenDown" orientation="portrait" verticalDpi="1200" r:id="rId1"/>
  <headerFooter alignWithMargins="0"/>
  <rowBreaks count="1" manualBreakCount="1">
    <brk id="58" max="16383" man="1"/>
  </rowBreaks>
  <colBreaks count="3" manualBreakCount="3">
    <brk id="52" max="1048575" man="1"/>
    <brk id="104" max="1048575" man="1"/>
    <brk id="156" max="1048575" man="1"/>
  </colBreaks>
</worksheet>
</file>

<file path=xl/worksheets/sheet5.xml><?xml version="1.0" encoding="utf-8"?>
<worksheet xmlns="http://schemas.openxmlformats.org/spreadsheetml/2006/main" xmlns:r="http://schemas.openxmlformats.org/officeDocument/2006/relationships">
  <sheetPr codeName="Sheet6"/>
  <dimension ref="A1:GZ463"/>
  <sheetViews>
    <sheetView topLeftCell="AK85" zoomScale="63" zoomScaleNormal="63" workbookViewId="0">
      <selection activeCell="DW106" sqref="DW106"/>
    </sheetView>
  </sheetViews>
  <sheetFormatPr defaultColWidth="2.625" defaultRowHeight="12.75" customHeight="1"/>
  <cols>
    <col min="1" max="1" width="0.375" style="16" customWidth="1"/>
    <col min="2" max="2" width="1.5" style="16" customWidth="1"/>
    <col min="3" max="3" width="2" style="16" customWidth="1"/>
    <col min="4" max="25" width="2.625" style="16" customWidth="1"/>
    <col min="26" max="26" width="2" style="16" customWidth="1"/>
    <col min="27" max="47" width="2.625" style="16" customWidth="1"/>
    <col min="48" max="48" width="2.875" style="16" customWidth="1"/>
    <col min="49" max="50" width="2.625" style="16" customWidth="1"/>
    <col min="51" max="51" width="3" style="16" customWidth="1"/>
    <col min="52" max="52" width="1.5" style="16" customWidth="1"/>
    <col min="53" max="53" width="2.625" style="16" customWidth="1"/>
    <col min="54" max="54" width="4.25" style="16" customWidth="1"/>
    <col min="55" max="61" width="3.5" style="16" customWidth="1"/>
    <col min="62" max="102" width="2.5" style="16" customWidth="1"/>
    <col min="103" max="106" width="2.375" style="16" customWidth="1"/>
    <col min="107" max="155" width="2.625" style="16" customWidth="1"/>
    <col min="156" max="157" width="0.125" style="16" customWidth="1"/>
    <col min="158" max="158" width="2" style="16" customWidth="1"/>
    <col min="159" max="166" width="3.5" style="16" customWidth="1"/>
    <col min="167" max="208" width="2.5" style="16" customWidth="1"/>
    <col min="209" max="16384" width="2.625" style="16"/>
  </cols>
  <sheetData>
    <row r="1" spans="1:155" ht="12.75" customHeight="1">
      <c r="B1" s="498" t="str">
        <f>"SPECIAL REVENUE FUND ACCOUNTS COVERING THE PERIOD JULY 1, "&amp;Help!C18&amp;", to JUNE 30, "&amp;Help!C18+1</f>
        <v>SPECIAL REVENUE FUND ACCOUNTS COVERING THE PERIOD JULY 1, 2011, to JUNE 30, 2012</v>
      </c>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B1" s="498" t="str">
        <f>B1</f>
        <v>SPECIAL REVENUE FUND ACCOUNTS COVERING THE PERIOD JULY 1, 2011, to JUNE 30, 2012</v>
      </c>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B1" s="498" t="str">
        <f>BB1</f>
        <v>SPECIAL REVENUE FUND ACCOUNTS COVERING THE PERIOD JULY 1, 2011, to JUNE 30, 2012</v>
      </c>
      <c r="DC1" s="498"/>
      <c r="DD1" s="498"/>
      <c r="DE1" s="498"/>
      <c r="DF1" s="498"/>
      <c r="DG1" s="498"/>
      <c r="DH1" s="498"/>
      <c r="DI1" s="498"/>
      <c r="DJ1" s="498"/>
      <c r="DK1" s="498"/>
      <c r="DL1" s="498"/>
      <c r="DM1" s="498"/>
      <c r="DN1" s="498"/>
      <c r="DO1" s="498"/>
      <c r="DP1" s="498"/>
      <c r="DQ1" s="498"/>
      <c r="DR1" s="498"/>
      <c r="DS1" s="498"/>
      <c r="DT1" s="498"/>
      <c r="DU1" s="498"/>
      <c r="DV1" s="498"/>
      <c r="DW1" s="498"/>
      <c r="DX1" s="498"/>
      <c r="DY1" s="498"/>
      <c r="DZ1" s="498"/>
      <c r="EA1" s="498"/>
      <c r="EB1" s="498"/>
      <c r="EC1" s="498"/>
      <c r="ED1" s="498"/>
      <c r="EE1" s="498"/>
      <c r="EF1" s="498"/>
      <c r="EG1" s="498"/>
      <c r="EH1" s="498"/>
      <c r="EI1" s="498"/>
      <c r="EJ1" s="498"/>
      <c r="EK1" s="498"/>
      <c r="EL1" s="498"/>
      <c r="EM1" s="498"/>
      <c r="EN1" s="498"/>
      <c r="EO1" s="498"/>
      <c r="EP1" s="498"/>
      <c r="EQ1" s="498"/>
      <c r="ER1" s="498"/>
      <c r="ES1" s="498"/>
      <c r="ET1" s="498"/>
      <c r="EU1" s="498"/>
      <c r="EV1" s="498"/>
      <c r="EW1" s="498"/>
      <c r="EX1" s="498"/>
      <c r="EY1" s="498"/>
    </row>
    <row r="2" spans="1:155" ht="12.75" customHeight="1">
      <c r="B2" s="498" t="str">
        <f>"ESTIMATE OF NEEDS FOR "&amp;Help!C18+1&amp;"-"&amp;Help!C18+2</f>
        <v>ESTIMATE OF NEEDS FOR 2012-2013</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B2" s="498" t="str">
        <f>B2</f>
        <v>ESTIMATE OF NEEDS FOR 2012-2013</v>
      </c>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B2" s="498" t="str">
        <f>BB2</f>
        <v>ESTIMATE OF NEEDS FOR 2012-2013</v>
      </c>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8"/>
      <c r="EN2" s="498"/>
      <c r="EO2" s="498"/>
      <c r="EP2" s="498"/>
      <c r="EQ2" s="498"/>
      <c r="ER2" s="498"/>
      <c r="ES2" s="498"/>
      <c r="ET2" s="498"/>
      <c r="EU2" s="498"/>
      <c r="EV2" s="498"/>
      <c r="EW2" s="498"/>
      <c r="EX2" s="498"/>
      <c r="EY2" s="498"/>
    </row>
    <row r="3" spans="1:155" ht="12.75" customHeight="1" thickBot="1">
      <c r="A3" s="337"/>
      <c r="B3" s="381" t="s">
        <v>792</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337"/>
      <c r="AJ3" s="337"/>
      <c r="AK3" s="337"/>
      <c r="AL3" s="337"/>
      <c r="AM3" s="337"/>
      <c r="AN3" s="337"/>
      <c r="AO3" s="337"/>
      <c r="AP3" s="337"/>
      <c r="AQ3" s="337"/>
      <c r="AR3" s="337"/>
      <c r="AS3" s="337"/>
      <c r="AT3" s="337"/>
      <c r="AU3" s="337"/>
      <c r="AV3" s="337"/>
      <c r="AW3" s="337"/>
      <c r="AX3" s="337"/>
      <c r="AY3" s="18" t="s">
        <v>31</v>
      </c>
      <c r="AZ3" s="337"/>
      <c r="BB3" s="16" t="str">
        <f>B3</f>
        <v>EXHIBIT "C"</v>
      </c>
      <c r="CY3" s="18" t="s">
        <v>66</v>
      </c>
      <c r="EY3" s="18" t="s">
        <v>120</v>
      </c>
    </row>
    <row r="4" spans="1:155" ht="12.75" customHeight="1" thickTop="1" thickBot="1">
      <c r="A4" s="337"/>
      <c r="B4" s="22" t="str">
        <f>"Schedule 1, Current Balance Sheet - June 30, "&amp;Help!C18+1</f>
        <v>Schedule 1, Current Balance Sheet - June 30, 2012</v>
      </c>
      <c r="C4" s="23"/>
      <c r="D4" s="23"/>
      <c r="E4" s="23"/>
      <c r="F4" s="23"/>
      <c r="G4" s="23"/>
      <c r="H4" s="23"/>
      <c r="I4" s="23"/>
      <c r="J4" s="23"/>
      <c r="K4" s="23"/>
      <c r="L4" s="23"/>
      <c r="M4" s="23"/>
      <c r="N4" s="23"/>
      <c r="O4" s="23"/>
      <c r="P4" s="23"/>
      <c r="Q4" s="23"/>
      <c r="R4" s="23"/>
      <c r="S4" s="23"/>
      <c r="T4" s="23"/>
      <c r="U4" s="359"/>
      <c r="V4" s="359"/>
      <c r="W4" s="359"/>
      <c r="X4" s="359"/>
      <c r="Y4" s="23"/>
      <c r="Z4" s="23"/>
      <c r="AA4" s="23"/>
      <c r="AB4" s="23"/>
      <c r="AC4" s="23"/>
      <c r="AD4" s="23"/>
      <c r="AE4" s="23"/>
      <c r="AF4" s="23"/>
      <c r="AG4" s="23"/>
      <c r="AH4" s="23"/>
      <c r="AI4" s="343"/>
      <c r="AJ4" s="343"/>
      <c r="AK4" s="343"/>
      <c r="AL4" s="343"/>
      <c r="AM4" s="343"/>
      <c r="AN4" s="343"/>
      <c r="AO4" s="343"/>
      <c r="AP4" s="343"/>
      <c r="AQ4" s="343"/>
      <c r="AR4" s="343"/>
      <c r="AS4" s="343"/>
      <c r="AT4" s="343"/>
      <c r="AU4" s="343"/>
      <c r="AV4" s="343"/>
      <c r="AW4" s="343"/>
      <c r="AX4" s="343"/>
      <c r="AY4" s="26"/>
      <c r="BB4" s="499" t="s">
        <v>67</v>
      </c>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632"/>
      <c r="DB4" s="466"/>
      <c r="DC4" s="467"/>
      <c r="DD4" s="467"/>
      <c r="DE4" s="467"/>
      <c r="DF4" s="467"/>
      <c r="DG4" s="467"/>
      <c r="DH4" s="467"/>
      <c r="DI4" s="467"/>
      <c r="DJ4" s="467"/>
      <c r="DK4" s="467"/>
      <c r="DL4" s="467"/>
      <c r="DM4" s="467"/>
      <c r="DN4" s="467"/>
      <c r="DO4" s="467"/>
      <c r="DP4" s="467"/>
      <c r="DQ4" s="467"/>
      <c r="DR4" s="467"/>
      <c r="DS4" s="467"/>
      <c r="DT4" s="467"/>
      <c r="DU4" s="467"/>
      <c r="DV4" s="467"/>
      <c r="DW4" s="467"/>
      <c r="DX4" s="467"/>
      <c r="DY4" s="467"/>
      <c r="DZ4" s="467"/>
      <c r="EA4" s="467"/>
      <c r="EB4" s="467"/>
      <c r="EC4" s="467"/>
      <c r="ED4" s="467"/>
      <c r="EE4" s="467"/>
      <c r="EF4" s="467"/>
      <c r="EG4" s="467"/>
      <c r="EH4" s="467"/>
      <c r="EI4" s="467"/>
      <c r="EJ4" s="467"/>
      <c r="EK4" s="467"/>
      <c r="EL4" s="467"/>
      <c r="EM4" s="467"/>
      <c r="EN4" s="467"/>
      <c r="EO4" s="467"/>
      <c r="EP4" s="467"/>
      <c r="EQ4" s="467"/>
      <c r="ER4" s="467"/>
      <c r="ES4" s="467"/>
      <c r="ET4" s="467"/>
      <c r="EU4" s="467"/>
      <c r="EV4" s="467"/>
      <c r="EW4" s="467"/>
      <c r="EX4" s="467"/>
      <c r="EY4" s="470"/>
    </row>
    <row r="5" spans="1:155" ht="12.75" customHeight="1" thickTop="1" thickBot="1">
      <c r="A5" s="337"/>
      <c r="B5" s="358"/>
      <c r="C5" s="359"/>
      <c r="D5" s="359"/>
      <c r="E5" s="359"/>
      <c r="F5" s="359"/>
      <c r="G5" s="2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7"/>
      <c r="AJ5" s="357"/>
      <c r="AK5" s="357"/>
      <c r="AL5" s="357"/>
      <c r="AM5" s="357"/>
      <c r="AN5" s="357"/>
      <c r="AO5" s="357"/>
      <c r="AP5" s="357"/>
      <c r="AQ5" s="592" t="s">
        <v>32</v>
      </c>
      <c r="AR5" s="581"/>
      <c r="AS5" s="581"/>
      <c r="AT5" s="581"/>
      <c r="AU5" s="581"/>
      <c r="AV5" s="581"/>
      <c r="AW5" s="581"/>
      <c r="AX5" s="581"/>
      <c r="AY5" s="582"/>
      <c r="BB5" s="656" t="s">
        <v>72</v>
      </c>
      <c r="BC5" s="657"/>
      <c r="BD5" s="657"/>
      <c r="BE5" s="657"/>
      <c r="BF5" s="657"/>
      <c r="BG5" s="657"/>
      <c r="BH5" s="657"/>
      <c r="BI5" s="657"/>
      <c r="BJ5" s="657"/>
      <c r="BK5" s="657"/>
      <c r="BL5" s="657"/>
      <c r="BM5" s="657"/>
      <c r="BN5" s="657"/>
      <c r="BO5" s="657"/>
      <c r="BP5" s="657"/>
      <c r="BQ5" s="657"/>
      <c r="BR5" s="657"/>
      <c r="BS5" s="657"/>
      <c r="BT5" s="657"/>
      <c r="BU5" s="657"/>
      <c r="BV5" s="657"/>
      <c r="BW5" s="657"/>
      <c r="BX5" s="657"/>
      <c r="BY5" s="657"/>
      <c r="BZ5" s="657"/>
      <c r="CA5" s="657"/>
      <c r="CB5" s="657"/>
      <c r="CC5" s="657"/>
      <c r="CD5" s="657"/>
      <c r="CE5" s="657"/>
      <c r="CF5" s="657"/>
      <c r="CG5" s="658"/>
      <c r="CH5" s="441" t="str">
        <f>Help!C18&amp;"-"&amp;Help!C18+1&amp;" ACCOUNT"</f>
        <v>2011-2012 ACCOUNT</v>
      </c>
      <c r="CI5" s="442"/>
      <c r="CJ5" s="442"/>
      <c r="CK5" s="442"/>
      <c r="CL5" s="442"/>
      <c r="CM5" s="442"/>
      <c r="CN5" s="442"/>
      <c r="CO5" s="442"/>
      <c r="CP5" s="442"/>
      <c r="CQ5" s="442"/>
      <c r="CR5" s="442"/>
      <c r="CS5" s="442"/>
      <c r="CT5" s="442"/>
      <c r="CU5" s="442"/>
      <c r="CV5" s="442"/>
      <c r="CW5" s="442"/>
      <c r="CX5" s="442"/>
      <c r="CY5" s="461"/>
      <c r="DB5" s="441" t="str">
        <f>Help!C18&amp;"-"&amp;Help!C18+1&amp;" ACCOUNT"</f>
        <v>2011-2012 ACCOUNT</v>
      </c>
      <c r="DC5" s="442"/>
      <c r="DD5" s="442"/>
      <c r="DE5" s="442"/>
      <c r="DF5" s="442"/>
      <c r="DG5" s="442"/>
      <c r="DH5" s="442"/>
      <c r="DI5" s="442"/>
      <c r="DJ5" s="442"/>
      <c r="DK5" s="461"/>
      <c r="DL5" s="531" t="s">
        <v>123</v>
      </c>
      <c r="DM5" s="532"/>
      <c r="DN5" s="532"/>
      <c r="DO5" s="532"/>
      <c r="DP5" s="532"/>
      <c r="DQ5" s="532"/>
      <c r="DR5" s="532"/>
      <c r="DS5" s="532"/>
      <c r="DT5" s="532"/>
      <c r="DU5" s="533"/>
      <c r="DV5" s="441" t="str">
        <f>Help!C18+1&amp;"-"&amp;Help!C18+2&amp;" ACCOUNT"</f>
        <v>2012-2013 ACCOUNT</v>
      </c>
      <c r="DW5" s="442"/>
      <c r="DX5" s="442"/>
      <c r="DY5" s="442"/>
      <c r="DZ5" s="442"/>
      <c r="EA5" s="442"/>
      <c r="EB5" s="442"/>
      <c r="EC5" s="442"/>
      <c r="ED5" s="442"/>
      <c r="EE5" s="442"/>
      <c r="EF5" s="442"/>
      <c r="EG5" s="442"/>
      <c r="EH5" s="442"/>
      <c r="EI5" s="442"/>
      <c r="EJ5" s="442"/>
      <c r="EK5" s="442"/>
      <c r="EL5" s="442"/>
      <c r="EM5" s="442"/>
      <c r="EN5" s="442"/>
      <c r="EO5" s="442"/>
      <c r="EP5" s="442"/>
      <c r="EQ5" s="442"/>
      <c r="ER5" s="442"/>
      <c r="ES5" s="442"/>
      <c r="ET5" s="442"/>
      <c r="EU5" s="442"/>
      <c r="EV5" s="442"/>
      <c r="EW5" s="442"/>
      <c r="EX5" s="442"/>
      <c r="EY5" s="461"/>
    </row>
    <row r="6" spans="1:155" ht="12.75" customHeight="1" thickTop="1">
      <c r="A6" s="337"/>
      <c r="B6" s="34" t="s">
        <v>33</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18"/>
      <c r="AJ6" s="18"/>
      <c r="AK6" s="18"/>
      <c r="AL6" s="18"/>
      <c r="AM6" s="18"/>
      <c r="AN6" s="18"/>
      <c r="AO6" s="18"/>
      <c r="AP6" s="18"/>
      <c r="AQ6" s="621">
        <f>EQ77-AQ8</f>
        <v>0</v>
      </c>
      <c r="AR6" s="477"/>
      <c r="AS6" s="477"/>
      <c r="AT6" s="477"/>
      <c r="AU6" s="477"/>
      <c r="AV6" s="477"/>
      <c r="AW6" s="477"/>
      <c r="AX6" s="477"/>
      <c r="AY6" s="622"/>
      <c r="BB6" s="629"/>
      <c r="BC6" s="630"/>
      <c r="BD6" s="630"/>
      <c r="BE6" s="630"/>
      <c r="BF6" s="630"/>
      <c r="BG6" s="630"/>
      <c r="BH6" s="630"/>
      <c r="BI6" s="630"/>
      <c r="BJ6" s="630"/>
      <c r="BK6" s="630"/>
      <c r="BL6" s="630"/>
      <c r="BM6" s="630"/>
      <c r="BN6" s="630"/>
      <c r="BO6" s="630"/>
      <c r="BP6" s="630"/>
      <c r="BQ6" s="630"/>
      <c r="BR6" s="630"/>
      <c r="BS6" s="630"/>
      <c r="BT6" s="630"/>
      <c r="BU6" s="630"/>
      <c r="BV6" s="630"/>
      <c r="BW6" s="630"/>
      <c r="BX6" s="630"/>
      <c r="BY6" s="630"/>
      <c r="BZ6" s="630"/>
      <c r="CA6" s="630"/>
      <c r="CB6" s="630"/>
      <c r="CC6" s="630"/>
      <c r="CD6" s="630"/>
      <c r="CE6" s="630"/>
      <c r="CF6" s="630"/>
      <c r="CG6" s="631"/>
      <c r="CH6" s="442" t="s">
        <v>68</v>
      </c>
      <c r="CI6" s="442"/>
      <c r="CJ6" s="442"/>
      <c r="CK6" s="442"/>
      <c r="CL6" s="442"/>
      <c r="CM6" s="442"/>
      <c r="CN6" s="442"/>
      <c r="CO6" s="442"/>
      <c r="CP6" s="443"/>
      <c r="CQ6" s="444" t="s">
        <v>69</v>
      </c>
      <c r="CR6" s="442"/>
      <c r="CS6" s="442"/>
      <c r="CT6" s="442"/>
      <c r="CU6" s="442"/>
      <c r="CV6" s="442"/>
      <c r="CW6" s="442"/>
      <c r="CX6" s="442"/>
      <c r="CY6" s="461"/>
      <c r="DB6" s="534" t="s">
        <v>121</v>
      </c>
      <c r="DC6" s="529"/>
      <c r="DD6" s="529"/>
      <c r="DE6" s="529"/>
      <c r="DF6" s="529"/>
      <c r="DG6" s="529"/>
      <c r="DH6" s="529"/>
      <c r="DI6" s="529"/>
      <c r="DJ6" s="529"/>
      <c r="DK6" s="444"/>
      <c r="DL6" s="608" t="s">
        <v>124</v>
      </c>
      <c r="DM6" s="609"/>
      <c r="DN6" s="609"/>
      <c r="DO6" s="609"/>
      <c r="DP6" s="609"/>
      <c r="DQ6" s="609"/>
      <c r="DR6" s="609"/>
      <c r="DS6" s="609"/>
      <c r="DT6" s="609"/>
      <c r="DU6" s="610"/>
      <c r="DV6" s="443" t="s">
        <v>126</v>
      </c>
      <c r="DW6" s="529"/>
      <c r="DX6" s="529"/>
      <c r="DY6" s="529"/>
      <c r="DZ6" s="529"/>
      <c r="EA6" s="529"/>
      <c r="EB6" s="529"/>
      <c r="EC6" s="529"/>
      <c r="ED6" s="529"/>
      <c r="EE6" s="529"/>
      <c r="EF6" s="529" t="s">
        <v>128</v>
      </c>
      <c r="EG6" s="529"/>
      <c r="EH6" s="529"/>
      <c r="EI6" s="529"/>
      <c r="EJ6" s="529"/>
      <c r="EK6" s="529"/>
      <c r="EL6" s="529"/>
      <c r="EM6" s="529"/>
      <c r="EN6" s="529"/>
      <c r="EO6" s="529"/>
      <c r="EP6" s="529" t="s">
        <v>130</v>
      </c>
      <c r="EQ6" s="529"/>
      <c r="ER6" s="529"/>
      <c r="ES6" s="529"/>
      <c r="ET6" s="529"/>
      <c r="EU6" s="529"/>
      <c r="EV6" s="529"/>
      <c r="EW6" s="529"/>
      <c r="EX6" s="529"/>
      <c r="EY6" s="530"/>
    </row>
    <row r="7" spans="1:155" ht="12.75" customHeight="1" thickBot="1">
      <c r="A7" s="337"/>
      <c r="B7" s="37" t="str">
        <f>"Cash Balance June 30, "&amp;Help!C18+1</f>
        <v>Cash Balance June 30, 2012</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45"/>
      <c r="AJ7" s="345"/>
      <c r="AK7" s="345"/>
      <c r="AL7" s="345"/>
      <c r="AM7" s="345"/>
      <c r="AN7" s="345"/>
      <c r="AO7" s="345"/>
      <c r="AP7" s="345"/>
      <c r="AQ7" s="623"/>
      <c r="AR7" s="624"/>
      <c r="AS7" s="624"/>
      <c r="AT7" s="624"/>
      <c r="AU7" s="624"/>
      <c r="AV7" s="624"/>
      <c r="AW7" s="624"/>
      <c r="AX7" s="624"/>
      <c r="AY7" s="625"/>
      <c r="BB7" s="659"/>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1"/>
      <c r="CH7" s="560" t="s">
        <v>70</v>
      </c>
      <c r="CI7" s="457"/>
      <c r="CJ7" s="457"/>
      <c r="CK7" s="457"/>
      <c r="CL7" s="457"/>
      <c r="CM7" s="457"/>
      <c r="CN7" s="457"/>
      <c r="CO7" s="457"/>
      <c r="CP7" s="458"/>
      <c r="CQ7" s="456" t="s">
        <v>71</v>
      </c>
      <c r="CR7" s="457"/>
      <c r="CS7" s="457"/>
      <c r="CT7" s="457"/>
      <c r="CU7" s="457"/>
      <c r="CV7" s="457"/>
      <c r="CW7" s="457"/>
      <c r="CX7" s="457"/>
      <c r="CY7" s="459"/>
      <c r="DB7" s="601" t="s">
        <v>122</v>
      </c>
      <c r="DC7" s="603"/>
      <c r="DD7" s="603"/>
      <c r="DE7" s="603"/>
      <c r="DF7" s="603"/>
      <c r="DG7" s="603"/>
      <c r="DH7" s="603"/>
      <c r="DI7" s="603"/>
      <c r="DJ7" s="603"/>
      <c r="DK7" s="604"/>
      <c r="DL7" s="605" t="s">
        <v>125</v>
      </c>
      <c r="DM7" s="606"/>
      <c r="DN7" s="606"/>
      <c r="DO7" s="606"/>
      <c r="DP7" s="606"/>
      <c r="DQ7" s="606"/>
      <c r="DR7" s="606"/>
      <c r="DS7" s="606"/>
      <c r="DT7" s="606"/>
      <c r="DU7" s="607"/>
      <c r="DV7" s="601" t="s">
        <v>127</v>
      </c>
      <c r="DW7" s="603"/>
      <c r="DX7" s="603"/>
      <c r="DY7" s="603"/>
      <c r="DZ7" s="603"/>
      <c r="EA7" s="603"/>
      <c r="EB7" s="603"/>
      <c r="EC7" s="603"/>
      <c r="ED7" s="603"/>
      <c r="EE7" s="603"/>
      <c r="EF7" s="603" t="s">
        <v>129</v>
      </c>
      <c r="EG7" s="603"/>
      <c r="EH7" s="603"/>
      <c r="EI7" s="603"/>
      <c r="EJ7" s="603"/>
      <c r="EK7" s="603"/>
      <c r="EL7" s="603"/>
      <c r="EM7" s="603"/>
      <c r="EN7" s="603"/>
      <c r="EO7" s="603"/>
      <c r="EP7" s="603" t="s">
        <v>131</v>
      </c>
      <c r="EQ7" s="603"/>
      <c r="ER7" s="603"/>
      <c r="ES7" s="603"/>
      <c r="ET7" s="603"/>
      <c r="EU7" s="603"/>
      <c r="EV7" s="603"/>
      <c r="EW7" s="603"/>
      <c r="EX7" s="603"/>
      <c r="EY7" s="604"/>
    </row>
    <row r="8" spans="1:155" ht="12.75" customHeight="1" thickTop="1">
      <c r="A8" s="337"/>
      <c r="B8" s="43"/>
      <c r="C8" s="44"/>
      <c r="D8" s="44"/>
      <c r="E8" s="44" t="s">
        <v>34</v>
      </c>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347"/>
      <c r="AJ8" s="347"/>
      <c r="AK8" s="347"/>
      <c r="AL8" s="347"/>
      <c r="AM8" s="347"/>
      <c r="AN8" s="347"/>
      <c r="AO8" s="347"/>
      <c r="AP8" s="347"/>
      <c r="AQ8" s="626">
        <f>GT112</f>
        <v>0</v>
      </c>
      <c r="AR8" s="627"/>
      <c r="AS8" s="627"/>
      <c r="AT8" s="627"/>
      <c r="AU8" s="627"/>
      <c r="AV8" s="627"/>
      <c r="AW8" s="627"/>
      <c r="AX8" s="627"/>
      <c r="AY8" s="628"/>
      <c r="BB8" s="508" t="s">
        <v>73</v>
      </c>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10"/>
      <c r="CH8" s="653"/>
      <c r="CI8" s="654"/>
      <c r="CJ8" s="654"/>
      <c r="CK8" s="654"/>
      <c r="CL8" s="654"/>
      <c r="CM8" s="654"/>
      <c r="CN8" s="654"/>
      <c r="CO8" s="654"/>
      <c r="CP8" s="655"/>
      <c r="CQ8" s="653"/>
      <c r="CR8" s="654"/>
      <c r="CS8" s="654"/>
      <c r="CT8" s="654"/>
      <c r="CU8" s="654"/>
      <c r="CV8" s="654"/>
      <c r="CW8" s="654"/>
      <c r="CX8" s="654"/>
      <c r="CY8" s="655"/>
      <c r="DB8" s="478"/>
      <c r="DC8" s="478"/>
      <c r="DD8" s="478"/>
      <c r="DE8" s="478"/>
      <c r="DF8" s="478"/>
      <c r="DG8" s="478"/>
      <c r="DH8" s="478"/>
      <c r="DI8" s="478"/>
      <c r="DJ8" s="478"/>
      <c r="DK8" s="478"/>
      <c r="DL8" s="478"/>
      <c r="DM8" s="478"/>
      <c r="DN8" s="478"/>
      <c r="DO8" s="478"/>
      <c r="DP8" s="478"/>
      <c r="DQ8" s="478"/>
      <c r="DR8" s="478"/>
      <c r="DS8" s="478"/>
      <c r="DT8" s="478"/>
      <c r="DU8" s="478"/>
      <c r="DV8" s="478"/>
      <c r="DW8" s="478"/>
      <c r="DX8" s="478"/>
      <c r="DY8" s="478"/>
      <c r="DZ8" s="478"/>
      <c r="EA8" s="478"/>
      <c r="EB8" s="478"/>
      <c r="EC8" s="478"/>
      <c r="ED8" s="478"/>
      <c r="EE8" s="478"/>
      <c r="EF8" s="478"/>
      <c r="EG8" s="478"/>
      <c r="EH8" s="478"/>
      <c r="EI8" s="478"/>
      <c r="EJ8" s="478"/>
      <c r="EK8" s="478"/>
      <c r="EL8" s="478"/>
      <c r="EM8" s="478"/>
      <c r="EN8" s="478"/>
      <c r="EO8" s="478"/>
      <c r="EP8" s="478"/>
      <c r="EQ8" s="478"/>
      <c r="ER8" s="478"/>
      <c r="ES8" s="478"/>
      <c r="ET8" s="478"/>
      <c r="EU8" s="478"/>
      <c r="EV8" s="478"/>
      <c r="EW8" s="478"/>
      <c r="EX8" s="478"/>
      <c r="EY8" s="478"/>
    </row>
    <row r="9" spans="1:155" ht="12.75" customHeight="1" thickBot="1">
      <c r="A9" s="337"/>
      <c r="B9" s="48"/>
      <c r="C9" s="49"/>
      <c r="D9" s="49"/>
      <c r="E9" s="49"/>
      <c r="F9" s="49"/>
      <c r="G9" s="49" t="s">
        <v>35</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356"/>
      <c r="AJ9" s="356"/>
      <c r="AK9" s="356"/>
      <c r="AL9" s="354"/>
      <c r="AM9" s="356"/>
      <c r="AN9" s="356"/>
      <c r="AO9" s="356"/>
      <c r="AP9" s="356"/>
      <c r="AQ9" s="637">
        <f>AQ6+AQ8</f>
        <v>0</v>
      </c>
      <c r="AR9" s="638"/>
      <c r="AS9" s="638"/>
      <c r="AT9" s="638"/>
      <c r="AU9" s="638"/>
      <c r="AV9" s="638"/>
      <c r="AW9" s="638"/>
      <c r="AX9" s="638"/>
      <c r="AY9" s="639"/>
      <c r="BB9" s="646" t="s">
        <v>1172</v>
      </c>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5"/>
      <c r="CH9" s="614">
        <v>0</v>
      </c>
      <c r="CI9" s="615"/>
      <c r="CJ9" s="615"/>
      <c r="CK9" s="615"/>
      <c r="CL9" s="615"/>
      <c r="CM9" s="615"/>
      <c r="CN9" s="615"/>
      <c r="CO9" s="615"/>
      <c r="CP9" s="616"/>
      <c r="CQ9" s="614">
        <v>0</v>
      </c>
      <c r="CR9" s="615"/>
      <c r="CS9" s="615"/>
      <c r="CT9" s="615"/>
      <c r="CU9" s="615"/>
      <c r="CV9" s="615"/>
      <c r="CW9" s="615"/>
      <c r="CX9" s="615"/>
      <c r="CY9" s="616"/>
      <c r="DB9" s="479">
        <f t="shared" ref="DB9:DB18" si="0">CQ9-CH9</f>
        <v>0</v>
      </c>
      <c r="DC9" s="479"/>
      <c r="DD9" s="479"/>
      <c r="DE9" s="479"/>
      <c r="DF9" s="479"/>
      <c r="DG9" s="479"/>
      <c r="DH9" s="479"/>
      <c r="DI9" s="479"/>
      <c r="DJ9" s="479"/>
      <c r="DK9" s="479"/>
      <c r="DL9" s="590">
        <f>IF(CQ9=0,0.9,IF(EF9=0,0,EF9/CQ9))</f>
        <v>0.9</v>
      </c>
      <c r="DM9" s="590"/>
      <c r="DN9" s="590"/>
      <c r="DO9" s="590"/>
      <c r="DP9" s="590"/>
      <c r="DQ9" s="590"/>
      <c r="DR9" s="590"/>
      <c r="DS9" s="590"/>
      <c r="DT9" s="590"/>
      <c r="DU9" s="590"/>
      <c r="DV9" s="451">
        <v>0</v>
      </c>
      <c r="DW9" s="451"/>
      <c r="DX9" s="451"/>
      <c r="DY9" s="451"/>
      <c r="DZ9" s="451"/>
      <c r="EA9" s="451"/>
      <c r="EB9" s="451"/>
      <c r="EC9" s="451"/>
      <c r="ED9" s="451"/>
      <c r="EE9" s="451"/>
      <c r="EF9" s="451">
        <v>0</v>
      </c>
      <c r="EG9" s="451"/>
      <c r="EH9" s="451"/>
      <c r="EI9" s="451"/>
      <c r="EJ9" s="451"/>
      <c r="EK9" s="451"/>
      <c r="EL9" s="451"/>
      <c r="EM9" s="451"/>
      <c r="EN9" s="451"/>
      <c r="EO9" s="451"/>
      <c r="EP9" s="480">
        <f>EF9</f>
        <v>0</v>
      </c>
      <c r="EQ9" s="480"/>
      <c r="ER9" s="480"/>
      <c r="ES9" s="480"/>
      <c r="ET9" s="480"/>
      <c r="EU9" s="480"/>
      <c r="EV9" s="480"/>
      <c r="EW9" s="480"/>
      <c r="EX9" s="480"/>
      <c r="EY9" s="480"/>
    </row>
    <row r="10" spans="1:155" ht="12.75" customHeight="1" thickTop="1">
      <c r="A10" s="337"/>
      <c r="B10" s="22" t="s">
        <v>36</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36"/>
      <c r="AJ10" s="336"/>
      <c r="AK10" s="336"/>
      <c r="AL10" s="53"/>
      <c r="AM10" s="336"/>
      <c r="AN10" s="336"/>
      <c r="AO10" s="336"/>
      <c r="AP10" s="336"/>
      <c r="AQ10" s="621">
        <f>FC95</f>
        <v>0</v>
      </c>
      <c r="AR10" s="477"/>
      <c r="AS10" s="477"/>
      <c r="AT10" s="477"/>
      <c r="AU10" s="477"/>
      <c r="AV10" s="477"/>
      <c r="AW10" s="477"/>
      <c r="AX10" s="477"/>
      <c r="AY10" s="622"/>
      <c r="BB10" s="646" t="s">
        <v>1173</v>
      </c>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5"/>
      <c r="CH10" s="614">
        <v>0</v>
      </c>
      <c r="CI10" s="615"/>
      <c r="CJ10" s="615"/>
      <c r="CK10" s="615"/>
      <c r="CL10" s="615"/>
      <c r="CM10" s="615"/>
      <c r="CN10" s="615"/>
      <c r="CO10" s="615"/>
      <c r="CP10" s="616"/>
      <c r="CQ10" s="614">
        <v>0</v>
      </c>
      <c r="CR10" s="615"/>
      <c r="CS10" s="615"/>
      <c r="CT10" s="615"/>
      <c r="CU10" s="615"/>
      <c r="CV10" s="615"/>
      <c r="CW10" s="615"/>
      <c r="CX10" s="615"/>
      <c r="CY10" s="616"/>
      <c r="DB10" s="479">
        <f t="shared" si="0"/>
        <v>0</v>
      </c>
      <c r="DC10" s="479"/>
      <c r="DD10" s="479"/>
      <c r="DE10" s="479"/>
      <c r="DF10" s="479"/>
      <c r="DG10" s="479"/>
      <c r="DH10" s="479"/>
      <c r="DI10" s="479"/>
      <c r="DJ10" s="479"/>
      <c r="DK10" s="479"/>
      <c r="DL10" s="590">
        <f t="shared" ref="DL10:DL18" si="1">IF(CQ10=0,0.9,IF(EF10=0,0,EF10/CQ10))</f>
        <v>0.9</v>
      </c>
      <c r="DM10" s="590"/>
      <c r="DN10" s="590"/>
      <c r="DO10" s="590"/>
      <c r="DP10" s="590"/>
      <c r="DQ10" s="590"/>
      <c r="DR10" s="590"/>
      <c r="DS10" s="590"/>
      <c r="DT10" s="590"/>
      <c r="DU10" s="590"/>
      <c r="DV10" s="451">
        <v>0</v>
      </c>
      <c r="DW10" s="451"/>
      <c r="DX10" s="451"/>
      <c r="DY10" s="451"/>
      <c r="DZ10" s="451"/>
      <c r="EA10" s="451"/>
      <c r="EB10" s="451"/>
      <c r="EC10" s="451"/>
      <c r="ED10" s="451"/>
      <c r="EE10" s="451"/>
      <c r="EF10" s="451">
        <v>0</v>
      </c>
      <c r="EG10" s="451"/>
      <c r="EH10" s="451"/>
      <c r="EI10" s="451"/>
      <c r="EJ10" s="451"/>
      <c r="EK10" s="451"/>
      <c r="EL10" s="451"/>
      <c r="EM10" s="451"/>
      <c r="EN10" s="451"/>
      <c r="EO10" s="451"/>
      <c r="EP10" s="480">
        <f t="shared" ref="EP10:EP18" si="2">EF10</f>
        <v>0</v>
      </c>
      <c r="EQ10" s="480"/>
      <c r="ER10" s="480"/>
      <c r="ES10" s="480"/>
      <c r="ET10" s="480"/>
      <c r="EU10" s="480"/>
      <c r="EV10" s="480"/>
      <c r="EW10" s="480"/>
      <c r="EX10" s="480"/>
      <c r="EY10" s="480"/>
    </row>
    <row r="11" spans="1:155" ht="12.75" customHeight="1">
      <c r="A11" s="337"/>
      <c r="B11" s="37" t="s">
        <v>37</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45"/>
      <c r="AJ11" s="345"/>
      <c r="AK11" s="345"/>
      <c r="AL11" s="345"/>
      <c r="AM11" s="345"/>
      <c r="AN11" s="345"/>
      <c r="AO11" s="345"/>
      <c r="AP11" s="345"/>
      <c r="AQ11" s="623"/>
      <c r="AR11" s="624"/>
      <c r="AS11" s="624"/>
      <c r="AT11" s="624"/>
      <c r="AU11" s="624"/>
      <c r="AV11" s="624"/>
      <c r="AW11" s="624"/>
      <c r="AX11" s="624"/>
      <c r="AY11" s="625"/>
      <c r="BB11" s="646" t="s">
        <v>1174</v>
      </c>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5"/>
      <c r="CH11" s="614">
        <v>0</v>
      </c>
      <c r="CI11" s="615"/>
      <c r="CJ11" s="615"/>
      <c r="CK11" s="615"/>
      <c r="CL11" s="615"/>
      <c r="CM11" s="615"/>
      <c r="CN11" s="615"/>
      <c r="CO11" s="615"/>
      <c r="CP11" s="616"/>
      <c r="CQ11" s="614">
        <v>0</v>
      </c>
      <c r="CR11" s="615"/>
      <c r="CS11" s="615"/>
      <c r="CT11" s="615"/>
      <c r="CU11" s="615"/>
      <c r="CV11" s="615"/>
      <c r="CW11" s="615"/>
      <c r="CX11" s="615"/>
      <c r="CY11" s="616"/>
      <c r="DB11" s="479">
        <f t="shared" si="0"/>
        <v>0</v>
      </c>
      <c r="DC11" s="479"/>
      <c r="DD11" s="479"/>
      <c r="DE11" s="479"/>
      <c r="DF11" s="479"/>
      <c r="DG11" s="479"/>
      <c r="DH11" s="479"/>
      <c r="DI11" s="479"/>
      <c r="DJ11" s="479"/>
      <c r="DK11" s="479"/>
      <c r="DL11" s="590">
        <f t="shared" si="1"/>
        <v>0.9</v>
      </c>
      <c r="DM11" s="590"/>
      <c r="DN11" s="590"/>
      <c r="DO11" s="590"/>
      <c r="DP11" s="590"/>
      <c r="DQ11" s="590"/>
      <c r="DR11" s="590"/>
      <c r="DS11" s="590"/>
      <c r="DT11" s="590"/>
      <c r="DU11" s="590"/>
      <c r="DV11" s="451">
        <v>0</v>
      </c>
      <c r="DW11" s="451"/>
      <c r="DX11" s="451"/>
      <c r="DY11" s="451"/>
      <c r="DZ11" s="451"/>
      <c r="EA11" s="451"/>
      <c r="EB11" s="451"/>
      <c r="EC11" s="451"/>
      <c r="ED11" s="451"/>
      <c r="EE11" s="451"/>
      <c r="EF11" s="451">
        <v>0</v>
      </c>
      <c r="EG11" s="451"/>
      <c r="EH11" s="451"/>
      <c r="EI11" s="451"/>
      <c r="EJ11" s="451"/>
      <c r="EK11" s="451"/>
      <c r="EL11" s="451"/>
      <c r="EM11" s="451"/>
      <c r="EN11" s="451"/>
      <c r="EO11" s="451"/>
      <c r="EP11" s="480">
        <f t="shared" si="2"/>
        <v>0</v>
      </c>
      <c r="EQ11" s="480"/>
      <c r="ER11" s="480"/>
      <c r="ES11" s="480"/>
      <c r="ET11" s="480"/>
      <c r="EU11" s="480"/>
      <c r="EV11" s="480"/>
      <c r="EW11" s="480"/>
      <c r="EX11" s="480"/>
      <c r="EY11" s="480"/>
    </row>
    <row r="12" spans="1:155" ht="12.75" customHeight="1">
      <c r="A12" s="337"/>
      <c r="B12" s="43" t="s">
        <v>38</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347"/>
      <c r="AJ12" s="347"/>
      <c r="AK12" s="347"/>
      <c r="AL12" s="347"/>
      <c r="AM12" s="347"/>
      <c r="AN12" s="347"/>
      <c r="AO12" s="347"/>
      <c r="AP12" s="347"/>
      <c r="AQ12" s="626">
        <f>GS79</f>
        <v>0</v>
      </c>
      <c r="AR12" s="627"/>
      <c r="AS12" s="627"/>
      <c r="AT12" s="627"/>
      <c r="AU12" s="627"/>
      <c r="AV12" s="627"/>
      <c r="AW12" s="627"/>
      <c r="AX12" s="627"/>
      <c r="AY12" s="628"/>
      <c r="BB12" s="646" t="s">
        <v>1175</v>
      </c>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5"/>
      <c r="CH12" s="614">
        <v>0</v>
      </c>
      <c r="CI12" s="615"/>
      <c r="CJ12" s="615"/>
      <c r="CK12" s="615"/>
      <c r="CL12" s="615"/>
      <c r="CM12" s="615"/>
      <c r="CN12" s="615"/>
      <c r="CO12" s="615"/>
      <c r="CP12" s="616"/>
      <c r="CQ12" s="614">
        <v>0</v>
      </c>
      <c r="CR12" s="615"/>
      <c r="CS12" s="615"/>
      <c r="CT12" s="615"/>
      <c r="CU12" s="615"/>
      <c r="CV12" s="615"/>
      <c r="CW12" s="615"/>
      <c r="CX12" s="615"/>
      <c r="CY12" s="616"/>
      <c r="DB12" s="479">
        <f t="shared" si="0"/>
        <v>0</v>
      </c>
      <c r="DC12" s="479"/>
      <c r="DD12" s="479"/>
      <c r="DE12" s="479"/>
      <c r="DF12" s="479"/>
      <c r="DG12" s="479"/>
      <c r="DH12" s="479"/>
      <c r="DI12" s="479"/>
      <c r="DJ12" s="479"/>
      <c r="DK12" s="479"/>
      <c r="DL12" s="590">
        <f t="shared" si="1"/>
        <v>0.9</v>
      </c>
      <c r="DM12" s="590"/>
      <c r="DN12" s="590"/>
      <c r="DO12" s="590"/>
      <c r="DP12" s="590"/>
      <c r="DQ12" s="590"/>
      <c r="DR12" s="590"/>
      <c r="DS12" s="590"/>
      <c r="DT12" s="590"/>
      <c r="DU12" s="590"/>
      <c r="DV12" s="451">
        <v>0</v>
      </c>
      <c r="DW12" s="451"/>
      <c r="DX12" s="451"/>
      <c r="DY12" s="451"/>
      <c r="DZ12" s="451"/>
      <c r="EA12" s="451"/>
      <c r="EB12" s="451"/>
      <c r="EC12" s="451"/>
      <c r="ED12" s="451"/>
      <c r="EE12" s="451"/>
      <c r="EF12" s="451">
        <v>0</v>
      </c>
      <c r="EG12" s="451"/>
      <c r="EH12" s="451"/>
      <c r="EI12" s="451"/>
      <c r="EJ12" s="451"/>
      <c r="EK12" s="451"/>
      <c r="EL12" s="451"/>
      <c r="EM12" s="451"/>
      <c r="EN12" s="451"/>
      <c r="EO12" s="451"/>
      <c r="EP12" s="480">
        <f t="shared" si="2"/>
        <v>0</v>
      </c>
      <c r="EQ12" s="480"/>
      <c r="ER12" s="480"/>
      <c r="ES12" s="480"/>
      <c r="ET12" s="480"/>
      <c r="EU12" s="480"/>
      <c r="EV12" s="480"/>
      <c r="EW12" s="480"/>
      <c r="EX12" s="480"/>
      <c r="EY12" s="480"/>
    </row>
    <row r="13" spans="1:155" ht="12.75" customHeight="1">
      <c r="A13" s="337"/>
      <c r="B13" s="43" t="s">
        <v>39</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347"/>
      <c r="AJ13" s="347"/>
      <c r="AK13" s="347"/>
      <c r="AL13" s="347"/>
      <c r="AM13" s="347"/>
      <c r="AN13" s="347"/>
      <c r="AO13" s="347"/>
      <c r="AP13" s="347"/>
      <c r="AQ13" s="626">
        <f>BX450</f>
        <v>0</v>
      </c>
      <c r="AR13" s="627"/>
      <c r="AS13" s="627"/>
      <c r="AT13" s="627"/>
      <c r="AU13" s="627"/>
      <c r="AV13" s="627"/>
      <c r="AW13" s="627"/>
      <c r="AX13" s="627"/>
      <c r="AY13" s="628"/>
      <c r="BB13" s="646" t="s">
        <v>1176</v>
      </c>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5"/>
      <c r="CH13" s="614">
        <v>0</v>
      </c>
      <c r="CI13" s="615"/>
      <c r="CJ13" s="615"/>
      <c r="CK13" s="615"/>
      <c r="CL13" s="615"/>
      <c r="CM13" s="615"/>
      <c r="CN13" s="615"/>
      <c r="CO13" s="615"/>
      <c r="CP13" s="616"/>
      <c r="CQ13" s="614">
        <v>0</v>
      </c>
      <c r="CR13" s="615"/>
      <c r="CS13" s="615"/>
      <c r="CT13" s="615"/>
      <c r="CU13" s="615"/>
      <c r="CV13" s="615"/>
      <c r="CW13" s="615"/>
      <c r="CX13" s="615"/>
      <c r="CY13" s="616"/>
      <c r="DB13" s="479">
        <f t="shared" si="0"/>
        <v>0</v>
      </c>
      <c r="DC13" s="479"/>
      <c r="DD13" s="479"/>
      <c r="DE13" s="479"/>
      <c r="DF13" s="479"/>
      <c r="DG13" s="479"/>
      <c r="DH13" s="479"/>
      <c r="DI13" s="479"/>
      <c r="DJ13" s="479"/>
      <c r="DK13" s="479"/>
      <c r="DL13" s="590">
        <f t="shared" si="1"/>
        <v>0.9</v>
      </c>
      <c r="DM13" s="590"/>
      <c r="DN13" s="590"/>
      <c r="DO13" s="590"/>
      <c r="DP13" s="590"/>
      <c r="DQ13" s="590"/>
      <c r="DR13" s="590"/>
      <c r="DS13" s="590"/>
      <c r="DT13" s="590"/>
      <c r="DU13" s="590"/>
      <c r="DV13" s="451">
        <v>0</v>
      </c>
      <c r="DW13" s="451"/>
      <c r="DX13" s="451"/>
      <c r="DY13" s="451"/>
      <c r="DZ13" s="451"/>
      <c r="EA13" s="451"/>
      <c r="EB13" s="451"/>
      <c r="EC13" s="451"/>
      <c r="ED13" s="451"/>
      <c r="EE13" s="451"/>
      <c r="EF13" s="451">
        <v>0</v>
      </c>
      <c r="EG13" s="451"/>
      <c r="EH13" s="451"/>
      <c r="EI13" s="451"/>
      <c r="EJ13" s="451"/>
      <c r="EK13" s="451"/>
      <c r="EL13" s="451"/>
      <c r="EM13" s="451"/>
      <c r="EN13" s="451"/>
      <c r="EO13" s="451"/>
      <c r="EP13" s="480">
        <f t="shared" si="2"/>
        <v>0</v>
      </c>
      <c r="EQ13" s="480"/>
      <c r="ER13" s="480"/>
      <c r="ES13" s="480"/>
      <c r="ET13" s="480"/>
      <c r="EU13" s="480"/>
      <c r="EV13" s="480"/>
      <c r="EW13" s="480"/>
      <c r="EX13" s="480"/>
      <c r="EY13" s="480"/>
    </row>
    <row r="14" spans="1:155" ht="12.75" customHeight="1" thickBot="1">
      <c r="A14" s="337"/>
      <c r="B14" s="54"/>
      <c r="C14" s="55"/>
      <c r="D14" s="55"/>
      <c r="E14" s="55"/>
      <c r="F14" s="55"/>
      <c r="G14" s="55" t="s">
        <v>40</v>
      </c>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354"/>
      <c r="AJ14" s="354"/>
      <c r="AK14" s="354"/>
      <c r="AL14" s="354"/>
      <c r="AM14" s="354"/>
      <c r="AN14" s="354"/>
      <c r="AO14" s="354"/>
      <c r="AP14" s="354"/>
      <c r="AQ14" s="637">
        <f>AQ13+AQ12+AQ10</f>
        <v>0</v>
      </c>
      <c r="AR14" s="638"/>
      <c r="AS14" s="638"/>
      <c r="AT14" s="638"/>
      <c r="AU14" s="638"/>
      <c r="AV14" s="638"/>
      <c r="AW14" s="638"/>
      <c r="AX14" s="638"/>
      <c r="AY14" s="639"/>
      <c r="BB14" s="646" t="s">
        <v>1177</v>
      </c>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5"/>
      <c r="CH14" s="614">
        <v>0</v>
      </c>
      <c r="CI14" s="615"/>
      <c r="CJ14" s="615"/>
      <c r="CK14" s="615"/>
      <c r="CL14" s="615"/>
      <c r="CM14" s="615"/>
      <c r="CN14" s="615"/>
      <c r="CO14" s="615"/>
      <c r="CP14" s="616"/>
      <c r="CQ14" s="614">
        <v>0</v>
      </c>
      <c r="CR14" s="615"/>
      <c r="CS14" s="615"/>
      <c r="CT14" s="615"/>
      <c r="CU14" s="615"/>
      <c r="CV14" s="615"/>
      <c r="CW14" s="615"/>
      <c r="CX14" s="615"/>
      <c r="CY14" s="616"/>
      <c r="DB14" s="479">
        <f t="shared" si="0"/>
        <v>0</v>
      </c>
      <c r="DC14" s="479"/>
      <c r="DD14" s="479"/>
      <c r="DE14" s="479"/>
      <c r="DF14" s="479"/>
      <c r="DG14" s="479"/>
      <c r="DH14" s="479"/>
      <c r="DI14" s="479"/>
      <c r="DJ14" s="479"/>
      <c r="DK14" s="479"/>
      <c r="DL14" s="590">
        <f t="shared" si="1"/>
        <v>0.9</v>
      </c>
      <c r="DM14" s="590"/>
      <c r="DN14" s="590"/>
      <c r="DO14" s="590"/>
      <c r="DP14" s="590"/>
      <c r="DQ14" s="590"/>
      <c r="DR14" s="590"/>
      <c r="DS14" s="590"/>
      <c r="DT14" s="590"/>
      <c r="DU14" s="590"/>
      <c r="DV14" s="451">
        <v>0</v>
      </c>
      <c r="DW14" s="451"/>
      <c r="DX14" s="451"/>
      <c r="DY14" s="451"/>
      <c r="DZ14" s="451"/>
      <c r="EA14" s="451"/>
      <c r="EB14" s="451"/>
      <c r="EC14" s="451"/>
      <c r="ED14" s="451"/>
      <c r="EE14" s="451"/>
      <c r="EF14" s="451">
        <v>0</v>
      </c>
      <c r="EG14" s="451"/>
      <c r="EH14" s="451"/>
      <c r="EI14" s="451"/>
      <c r="EJ14" s="451"/>
      <c r="EK14" s="451"/>
      <c r="EL14" s="451"/>
      <c r="EM14" s="451"/>
      <c r="EN14" s="451"/>
      <c r="EO14" s="451"/>
      <c r="EP14" s="480">
        <f t="shared" si="2"/>
        <v>0</v>
      </c>
      <c r="EQ14" s="480"/>
      <c r="ER14" s="480"/>
      <c r="ES14" s="480"/>
      <c r="ET14" s="480"/>
      <c r="EU14" s="480"/>
      <c r="EV14" s="480"/>
      <c r="EW14" s="480"/>
      <c r="EX14" s="480"/>
      <c r="EY14" s="480"/>
    </row>
    <row r="15" spans="1:155" ht="12.75" customHeight="1" thickTop="1">
      <c r="A15" s="337"/>
      <c r="B15" s="56"/>
      <c r="C15" s="2"/>
      <c r="D15" s="2"/>
      <c r="E15" s="2"/>
      <c r="F15" s="2"/>
      <c r="G15" s="2" t="str">
        <f>"CASH FUND BALANCE JUNE 30, "&amp;Help!C18+1</f>
        <v>CASH FUND BALANCE JUNE 30, 2012</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340"/>
      <c r="AJ15" s="340"/>
      <c r="AK15" s="340"/>
      <c r="AL15" s="340"/>
      <c r="AM15" s="340"/>
      <c r="AN15" s="340"/>
      <c r="AO15" s="340"/>
      <c r="AP15" s="340"/>
      <c r="AQ15" s="537">
        <f>EQ83</f>
        <v>0</v>
      </c>
      <c r="AR15" s="538"/>
      <c r="AS15" s="538"/>
      <c r="AT15" s="538"/>
      <c r="AU15" s="538"/>
      <c r="AV15" s="538"/>
      <c r="AW15" s="538"/>
      <c r="AX15" s="538"/>
      <c r="AY15" s="539"/>
      <c r="BB15" s="646" t="s">
        <v>1178</v>
      </c>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5"/>
      <c r="CH15" s="614">
        <v>0</v>
      </c>
      <c r="CI15" s="615"/>
      <c r="CJ15" s="615"/>
      <c r="CK15" s="615"/>
      <c r="CL15" s="615"/>
      <c r="CM15" s="615"/>
      <c r="CN15" s="615"/>
      <c r="CO15" s="615"/>
      <c r="CP15" s="616"/>
      <c r="CQ15" s="614">
        <v>0</v>
      </c>
      <c r="CR15" s="615"/>
      <c r="CS15" s="615"/>
      <c r="CT15" s="615"/>
      <c r="CU15" s="615"/>
      <c r="CV15" s="615"/>
      <c r="CW15" s="615"/>
      <c r="CX15" s="615"/>
      <c r="CY15" s="616"/>
      <c r="DB15" s="479">
        <f t="shared" si="0"/>
        <v>0</v>
      </c>
      <c r="DC15" s="479"/>
      <c r="DD15" s="479"/>
      <c r="DE15" s="479"/>
      <c r="DF15" s="479"/>
      <c r="DG15" s="479"/>
      <c r="DH15" s="479"/>
      <c r="DI15" s="479"/>
      <c r="DJ15" s="479"/>
      <c r="DK15" s="479"/>
      <c r="DL15" s="590">
        <f t="shared" si="1"/>
        <v>0.9</v>
      </c>
      <c r="DM15" s="590"/>
      <c r="DN15" s="590"/>
      <c r="DO15" s="590"/>
      <c r="DP15" s="590"/>
      <c r="DQ15" s="590"/>
      <c r="DR15" s="590"/>
      <c r="DS15" s="590"/>
      <c r="DT15" s="590"/>
      <c r="DU15" s="590"/>
      <c r="DV15" s="451">
        <v>0</v>
      </c>
      <c r="DW15" s="451"/>
      <c r="DX15" s="451"/>
      <c r="DY15" s="451"/>
      <c r="DZ15" s="451"/>
      <c r="EA15" s="451"/>
      <c r="EB15" s="451"/>
      <c r="EC15" s="451"/>
      <c r="ED15" s="451"/>
      <c r="EE15" s="451"/>
      <c r="EF15" s="451">
        <v>0</v>
      </c>
      <c r="EG15" s="451"/>
      <c r="EH15" s="451"/>
      <c r="EI15" s="451"/>
      <c r="EJ15" s="451"/>
      <c r="EK15" s="451"/>
      <c r="EL15" s="451"/>
      <c r="EM15" s="451"/>
      <c r="EN15" s="451"/>
      <c r="EO15" s="451"/>
      <c r="EP15" s="480">
        <f t="shared" si="2"/>
        <v>0</v>
      </c>
      <c r="EQ15" s="480"/>
      <c r="ER15" s="480"/>
      <c r="ES15" s="480"/>
      <c r="ET15" s="480"/>
      <c r="EU15" s="480"/>
      <c r="EV15" s="480"/>
      <c r="EW15" s="480"/>
      <c r="EX15" s="480"/>
      <c r="EY15" s="480"/>
    </row>
    <row r="16" spans="1:155" ht="12.75" customHeight="1" thickBot="1">
      <c r="A16" s="337"/>
      <c r="B16" s="54"/>
      <c r="C16" s="55"/>
      <c r="D16" s="55"/>
      <c r="E16" s="55"/>
      <c r="F16" s="55"/>
      <c r="G16" s="55" t="s">
        <v>41</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354"/>
      <c r="AJ16" s="354"/>
      <c r="AK16" s="354"/>
      <c r="AL16" s="354"/>
      <c r="AM16" s="354"/>
      <c r="AN16" s="354"/>
      <c r="AO16" s="354"/>
      <c r="AP16" s="354"/>
      <c r="AQ16" s="637">
        <f>EQ77</f>
        <v>0</v>
      </c>
      <c r="AR16" s="638"/>
      <c r="AS16" s="638"/>
      <c r="AT16" s="638"/>
      <c r="AU16" s="638"/>
      <c r="AV16" s="638"/>
      <c r="AW16" s="638"/>
      <c r="AX16" s="638"/>
      <c r="AY16" s="639"/>
      <c r="BB16" s="646" t="s">
        <v>1179</v>
      </c>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5"/>
      <c r="CH16" s="614">
        <v>0</v>
      </c>
      <c r="CI16" s="615"/>
      <c r="CJ16" s="615"/>
      <c r="CK16" s="615"/>
      <c r="CL16" s="615"/>
      <c r="CM16" s="615"/>
      <c r="CN16" s="615"/>
      <c r="CO16" s="615"/>
      <c r="CP16" s="616"/>
      <c r="CQ16" s="614">
        <v>0</v>
      </c>
      <c r="CR16" s="615"/>
      <c r="CS16" s="615"/>
      <c r="CT16" s="615"/>
      <c r="CU16" s="615"/>
      <c r="CV16" s="615"/>
      <c r="CW16" s="615"/>
      <c r="CX16" s="615"/>
      <c r="CY16" s="616"/>
      <c r="DB16" s="479">
        <f t="shared" si="0"/>
        <v>0</v>
      </c>
      <c r="DC16" s="479"/>
      <c r="DD16" s="479"/>
      <c r="DE16" s="479"/>
      <c r="DF16" s="479"/>
      <c r="DG16" s="479"/>
      <c r="DH16" s="479"/>
      <c r="DI16" s="479"/>
      <c r="DJ16" s="479"/>
      <c r="DK16" s="479"/>
      <c r="DL16" s="590">
        <f t="shared" si="1"/>
        <v>0.9</v>
      </c>
      <c r="DM16" s="590"/>
      <c r="DN16" s="590"/>
      <c r="DO16" s="590"/>
      <c r="DP16" s="590"/>
      <c r="DQ16" s="590"/>
      <c r="DR16" s="590"/>
      <c r="DS16" s="590"/>
      <c r="DT16" s="590"/>
      <c r="DU16" s="590"/>
      <c r="DV16" s="451">
        <v>0</v>
      </c>
      <c r="DW16" s="451"/>
      <c r="DX16" s="451"/>
      <c r="DY16" s="451"/>
      <c r="DZ16" s="451"/>
      <c r="EA16" s="451"/>
      <c r="EB16" s="451"/>
      <c r="EC16" s="451"/>
      <c r="ED16" s="451"/>
      <c r="EE16" s="451"/>
      <c r="EF16" s="451">
        <v>0</v>
      </c>
      <c r="EG16" s="451"/>
      <c r="EH16" s="451"/>
      <c r="EI16" s="451"/>
      <c r="EJ16" s="451"/>
      <c r="EK16" s="451"/>
      <c r="EL16" s="451"/>
      <c r="EM16" s="451"/>
      <c r="EN16" s="451"/>
      <c r="EO16" s="451"/>
      <c r="EP16" s="480">
        <f t="shared" si="2"/>
        <v>0</v>
      </c>
      <c r="EQ16" s="480"/>
      <c r="ER16" s="480"/>
      <c r="ES16" s="480"/>
      <c r="ET16" s="480"/>
      <c r="EU16" s="480"/>
      <c r="EV16" s="480"/>
      <c r="EW16" s="480"/>
      <c r="EX16" s="480"/>
      <c r="EY16" s="480"/>
    </row>
    <row r="17" spans="1:155" ht="12.75" customHeight="1" thickTop="1" thickBot="1">
      <c r="A17" s="337"/>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18"/>
      <c r="AJ17" s="18"/>
      <c r="AK17" s="18"/>
      <c r="AL17" s="18"/>
      <c r="AM17" s="18"/>
      <c r="AN17" s="18"/>
      <c r="AO17" s="18"/>
      <c r="AP17" s="18"/>
      <c r="AQ17" s="18"/>
      <c r="AR17" s="18"/>
      <c r="AS17" s="18"/>
      <c r="AT17" s="18"/>
      <c r="AU17" s="18"/>
      <c r="AV17" s="18"/>
      <c r="AW17" s="18"/>
      <c r="AX17" s="18"/>
      <c r="AY17" s="18"/>
      <c r="AZ17" s="18"/>
      <c r="BB17" s="646" t="s">
        <v>1180</v>
      </c>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5"/>
      <c r="CH17" s="614">
        <v>0</v>
      </c>
      <c r="CI17" s="615"/>
      <c r="CJ17" s="615"/>
      <c r="CK17" s="615"/>
      <c r="CL17" s="615"/>
      <c r="CM17" s="615"/>
      <c r="CN17" s="615"/>
      <c r="CO17" s="615"/>
      <c r="CP17" s="616"/>
      <c r="CQ17" s="614">
        <v>0</v>
      </c>
      <c r="CR17" s="615"/>
      <c r="CS17" s="615"/>
      <c r="CT17" s="615"/>
      <c r="CU17" s="615"/>
      <c r="CV17" s="615"/>
      <c r="CW17" s="615"/>
      <c r="CX17" s="615"/>
      <c r="CY17" s="616"/>
      <c r="DB17" s="479">
        <f t="shared" si="0"/>
        <v>0</v>
      </c>
      <c r="DC17" s="479"/>
      <c r="DD17" s="479"/>
      <c r="DE17" s="479"/>
      <c r="DF17" s="479"/>
      <c r="DG17" s="479"/>
      <c r="DH17" s="479"/>
      <c r="DI17" s="479"/>
      <c r="DJ17" s="479"/>
      <c r="DK17" s="479"/>
      <c r="DL17" s="590">
        <f t="shared" si="1"/>
        <v>0.9</v>
      </c>
      <c r="DM17" s="590"/>
      <c r="DN17" s="590"/>
      <c r="DO17" s="590"/>
      <c r="DP17" s="590"/>
      <c r="DQ17" s="590"/>
      <c r="DR17" s="590"/>
      <c r="DS17" s="590"/>
      <c r="DT17" s="590"/>
      <c r="DU17" s="590"/>
      <c r="DV17" s="451">
        <v>0</v>
      </c>
      <c r="DW17" s="451"/>
      <c r="DX17" s="451"/>
      <c r="DY17" s="451"/>
      <c r="DZ17" s="451"/>
      <c r="EA17" s="451"/>
      <c r="EB17" s="451"/>
      <c r="EC17" s="451"/>
      <c r="ED17" s="451"/>
      <c r="EE17" s="451"/>
      <c r="EF17" s="451">
        <v>0</v>
      </c>
      <c r="EG17" s="451"/>
      <c r="EH17" s="451"/>
      <c r="EI17" s="451"/>
      <c r="EJ17" s="451"/>
      <c r="EK17" s="451"/>
      <c r="EL17" s="451"/>
      <c r="EM17" s="451"/>
      <c r="EN17" s="451"/>
      <c r="EO17" s="451"/>
      <c r="EP17" s="480">
        <f t="shared" si="2"/>
        <v>0</v>
      </c>
      <c r="EQ17" s="480"/>
      <c r="ER17" s="480"/>
      <c r="ES17" s="480"/>
      <c r="ET17" s="480"/>
      <c r="EU17" s="480"/>
      <c r="EV17" s="480"/>
      <c r="EW17" s="480"/>
      <c r="EX17" s="480"/>
      <c r="EY17" s="480"/>
    </row>
    <row r="18" spans="1:155" ht="12.75" customHeight="1" thickTop="1" thickBot="1">
      <c r="A18" s="337"/>
      <c r="B18" s="358" t="str">
        <f>"Schedule 2, Revenue and Requirements - "&amp;Help!C18+1&amp;"-"&amp;Help!C18+2</f>
        <v>Schedule 2, Revenue and Requirements - 2012-2013</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7"/>
      <c r="AJ18" s="357"/>
      <c r="AK18" s="357"/>
      <c r="AL18" s="357"/>
      <c r="AM18" s="357"/>
      <c r="AN18" s="357"/>
      <c r="AO18" s="357"/>
      <c r="AP18" s="357"/>
      <c r="AQ18" s="357"/>
      <c r="AR18" s="357"/>
      <c r="AS18" s="357"/>
      <c r="AT18" s="357"/>
      <c r="AU18" s="357"/>
      <c r="AV18" s="357"/>
      <c r="AW18" s="357"/>
      <c r="AX18" s="357"/>
      <c r="AY18" s="357"/>
      <c r="AZ18" s="60"/>
      <c r="BB18" s="543" t="s">
        <v>74</v>
      </c>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5"/>
      <c r="CH18" s="614">
        <v>0</v>
      </c>
      <c r="CI18" s="615"/>
      <c r="CJ18" s="615"/>
      <c r="CK18" s="615"/>
      <c r="CL18" s="615"/>
      <c r="CM18" s="615"/>
      <c r="CN18" s="615"/>
      <c r="CO18" s="615"/>
      <c r="CP18" s="616"/>
      <c r="CQ18" s="614">
        <v>0</v>
      </c>
      <c r="CR18" s="615"/>
      <c r="CS18" s="615"/>
      <c r="CT18" s="615"/>
      <c r="CU18" s="615"/>
      <c r="CV18" s="615"/>
      <c r="CW18" s="615"/>
      <c r="CX18" s="615"/>
      <c r="CY18" s="616"/>
      <c r="DB18" s="479">
        <f t="shared" si="0"/>
        <v>0</v>
      </c>
      <c r="DC18" s="479"/>
      <c r="DD18" s="479"/>
      <c r="DE18" s="479"/>
      <c r="DF18" s="479"/>
      <c r="DG18" s="479"/>
      <c r="DH18" s="479"/>
      <c r="DI18" s="479"/>
      <c r="DJ18" s="479"/>
      <c r="DK18" s="479"/>
      <c r="DL18" s="590">
        <f t="shared" si="1"/>
        <v>0.9</v>
      </c>
      <c r="DM18" s="590"/>
      <c r="DN18" s="590"/>
      <c r="DO18" s="590"/>
      <c r="DP18" s="590"/>
      <c r="DQ18" s="590"/>
      <c r="DR18" s="590"/>
      <c r="DS18" s="590"/>
      <c r="DT18" s="590"/>
      <c r="DU18" s="590"/>
      <c r="DV18" s="451">
        <v>0</v>
      </c>
      <c r="DW18" s="451"/>
      <c r="DX18" s="451"/>
      <c r="DY18" s="451"/>
      <c r="DZ18" s="451"/>
      <c r="EA18" s="451"/>
      <c r="EB18" s="451"/>
      <c r="EC18" s="451"/>
      <c r="ED18" s="451"/>
      <c r="EE18" s="451"/>
      <c r="EF18" s="451">
        <v>0</v>
      </c>
      <c r="EG18" s="451"/>
      <c r="EH18" s="451"/>
      <c r="EI18" s="451"/>
      <c r="EJ18" s="451"/>
      <c r="EK18" s="451"/>
      <c r="EL18" s="451"/>
      <c r="EM18" s="451"/>
      <c r="EN18" s="451"/>
      <c r="EO18" s="451"/>
      <c r="EP18" s="480">
        <f t="shared" si="2"/>
        <v>0</v>
      </c>
      <c r="EQ18" s="480"/>
      <c r="ER18" s="480"/>
      <c r="ES18" s="480"/>
      <c r="ET18" s="480"/>
      <c r="EU18" s="480"/>
      <c r="EV18" s="480"/>
      <c r="EW18" s="480"/>
      <c r="EX18" s="480"/>
      <c r="EY18" s="480"/>
    </row>
    <row r="19" spans="1:155" ht="12.75" customHeight="1" thickTop="1" thickBot="1">
      <c r="A19" s="337"/>
      <c r="B19" s="358"/>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592" t="s">
        <v>42</v>
      </c>
      <c r="AI19" s="581"/>
      <c r="AJ19" s="581"/>
      <c r="AK19" s="581"/>
      <c r="AL19" s="581"/>
      <c r="AM19" s="581"/>
      <c r="AN19" s="581"/>
      <c r="AO19" s="581"/>
      <c r="AP19" s="582"/>
      <c r="AQ19" s="592" t="s">
        <v>43</v>
      </c>
      <c r="AR19" s="581"/>
      <c r="AS19" s="581"/>
      <c r="AT19" s="581"/>
      <c r="AU19" s="581"/>
      <c r="AV19" s="581"/>
      <c r="AW19" s="581"/>
      <c r="AX19" s="581"/>
      <c r="AY19" s="582"/>
      <c r="BB19" s="338"/>
      <c r="BC19" s="331"/>
      <c r="BD19" s="331"/>
      <c r="BE19" s="331"/>
      <c r="BF19" s="331"/>
      <c r="BG19" s="331" t="s">
        <v>75</v>
      </c>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534">
        <f>SUM(CH9:CP18)</f>
        <v>0</v>
      </c>
      <c r="CI19" s="529"/>
      <c r="CJ19" s="529"/>
      <c r="CK19" s="529"/>
      <c r="CL19" s="529"/>
      <c r="CM19" s="529"/>
      <c r="CN19" s="529"/>
      <c r="CO19" s="529"/>
      <c r="CP19" s="530"/>
      <c r="CQ19" s="601">
        <f>SUM(CQ9:CY18)</f>
        <v>0</v>
      </c>
      <c r="CR19" s="603"/>
      <c r="CS19" s="603"/>
      <c r="CT19" s="603"/>
      <c r="CU19" s="603"/>
      <c r="CV19" s="603"/>
      <c r="CW19" s="603"/>
      <c r="CX19" s="603"/>
      <c r="CY19" s="604"/>
      <c r="DB19" s="447">
        <f>SUM(DB9:DK18)</f>
        <v>0</v>
      </c>
      <c r="DC19" s="447"/>
      <c r="DD19" s="447"/>
      <c r="DE19" s="447"/>
      <c r="DF19" s="447"/>
      <c r="DG19" s="447"/>
      <c r="DH19" s="447"/>
      <c r="DI19" s="447"/>
      <c r="DJ19" s="447"/>
      <c r="DK19" s="447"/>
      <c r="DL19" s="599"/>
      <c r="DM19" s="599"/>
      <c r="DN19" s="599"/>
      <c r="DO19" s="599"/>
      <c r="DP19" s="599"/>
      <c r="DQ19" s="599"/>
      <c r="DR19" s="599"/>
      <c r="DS19" s="599"/>
      <c r="DT19" s="599"/>
      <c r="DU19" s="599"/>
      <c r="DV19" s="447">
        <f>SUM(DV9:EE18)</f>
        <v>0</v>
      </c>
      <c r="DW19" s="447"/>
      <c r="DX19" s="447"/>
      <c r="DY19" s="447"/>
      <c r="DZ19" s="447"/>
      <c r="EA19" s="447"/>
      <c r="EB19" s="447"/>
      <c r="EC19" s="447"/>
      <c r="ED19" s="447"/>
      <c r="EE19" s="447"/>
      <c r="EF19" s="447">
        <f>SUM(EF9:EO18)</f>
        <v>0</v>
      </c>
      <c r="EG19" s="447"/>
      <c r="EH19" s="447"/>
      <c r="EI19" s="447"/>
      <c r="EJ19" s="447"/>
      <c r="EK19" s="447"/>
      <c r="EL19" s="447"/>
      <c r="EM19" s="447"/>
      <c r="EN19" s="447"/>
      <c r="EO19" s="447"/>
      <c r="EP19" s="447">
        <f>SUM(EP9:EY18)</f>
        <v>0</v>
      </c>
      <c r="EQ19" s="447"/>
      <c r="ER19" s="447"/>
      <c r="ES19" s="447"/>
      <c r="ET19" s="447"/>
      <c r="EU19" s="447"/>
      <c r="EV19" s="447"/>
      <c r="EW19" s="447"/>
      <c r="EX19" s="447"/>
      <c r="EY19" s="447"/>
    </row>
    <row r="20" spans="1:155" ht="12.75" customHeight="1" thickTop="1">
      <c r="A20" s="337"/>
      <c r="B20" s="22" t="s">
        <v>44</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621">
        <f>EQ67</f>
        <v>0</v>
      </c>
      <c r="AI20" s="477"/>
      <c r="AJ20" s="477"/>
      <c r="AK20" s="477"/>
      <c r="AL20" s="477"/>
      <c r="AM20" s="477"/>
      <c r="AN20" s="477"/>
      <c r="AO20" s="477"/>
      <c r="AP20" s="622"/>
      <c r="AQ20" s="640"/>
      <c r="AR20" s="641"/>
      <c r="AS20" s="641"/>
      <c r="AT20" s="641"/>
      <c r="AU20" s="641"/>
      <c r="AV20" s="641"/>
      <c r="AW20" s="641"/>
      <c r="AX20" s="641"/>
      <c r="AY20" s="642"/>
      <c r="BB20" s="332"/>
      <c r="BC20" s="333"/>
      <c r="BD20" s="342" t="s">
        <v>76</v>
      </c>
      <c r="BE20" s="62"/>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3"/>
      <c r="CF20" s="333"/>
      <c r="CG20" s="334"/>
      <c r="CH20" s="663"/>
      <c r="CI20" s="664"/>
      <c r="CJ20" s="664"/>
      <c r="CK20" s="664"/>
      <c r="CL20" s="664"/>
      <c r="CM20" s="664"/>
      <c r="CN20" s="664"/>
      <c r="CO20" s="664"/>
      <c r="CP20" s="665"/>
      <c r="CQ20" s="663"/>
      <c r="CR20" s="664"/>
      <c r="CS20" s="664"/>
      <c r="CT20" s="664"/>
      <c r="CU20" s="664"/>
      <c r="CV20" s="664"/>
      <c r="CW20" s="664"/>
      <c r="CX20" s="664"/>
      <c r="CY20" s="665"/>
      <c r="DB20" s="483"/>
      <c r="DC20" s="483"/>
      <c r="DD20" s="483"/>
      <c r="DE20" s="483"/>
      <c r="DF20" s="483"/>
      <c r="DG20" s="483"/>
      <c r="DH20" s="483"/>
      <c r="DI20" s="483"/>
      <c r="DJ20" s="483"/>
      <c r="DK20" s="483"/>
      <c r="DL20" s="590"/>
      <c r="DM20" s="590"/>
      <c r="DN20" s="590"/>
      <c r="DO20" s="590"/>
      <c r="DP20" s="590"/>
      <c r="DQ20" s="590"/>
      <c r="DR20" s="590"/>
      <c r="DS20" s="590"/>
      <c r="DT20" s="590"/>
      <c r="DU20" s="590"/>
      <c r="DV20" s="483"/>
      <c r="DW20" s="483"/>
      <c r="DX20" s="483"/>
      <c r="DY20" s="483"/>
      <c r="DZ20" s="483"/>
      <c r="EA20" s="483"/>
      <c r="EB20" s="483"/>
      <c r="EC20" s="483"/>
      <c r="ED20" s="483"/>
      <c r="EE20" s="483"/>
      <c r="EF20" s="483"/>
      <c r="EG20" s="483"/>
      <c r="EH20" s="483"/>
      <c r="EI20" s="483"/>
      <c r="EJ20" s="483"/>
      <c r="EK20" s="483"/>
      <c r="EL20" s="483"/>
      <c r="EM20" s="483"/>
      <c r="EN20" s="483"/>
      <c r="EO20" s="483"/>
      <c r="EP20" s="483"/>
      <c r="EQ20" s="483"/>
      <c r="ER20" s="483"/>
      <c r="ES20" s="483"/>
      <c r="ET20" s="483"/>
      <c r="EU20" s="483"/>
      <c r="EV20" s="483"/>
      <c r="EW20" s="483"/>
      <c r="EX20" s="483"/>
      <c r="EY20" s="483"/>
    </row>
    <row r="21" spans="1:155" ht="12.75" customHeight="1">
      <c r="A21" s="337"/>
      <c r="B21" s="37" t="str">
        <f>"Cash Balance June 30, "&amp;Help!C18</f>
        <v>Cash Balance June 30, 2011</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623"/>
      <c r="AI21" s="624"/>
      <c r="AJ21" s="624"/>
      <c r="AK21" s="624"/>
      <c r="AL21" s="624"/>
      <c r="AM21" s="624"/>
      <c r="AN21" s="624"/>
      <c r="AO21" s="624"/>
      <c r="AP21" s="625"/>
      <c r="AQ21" s="643"/>
      <c r="AR21" s="644"/>
      <c r="AS21" s="644"/>
      <c r="AT21" s="644"/>
      <c r="AU21" s="644"/>
      <c r="AV21" s="644"/>
      <c r="AW21" s="644"/>
      <c r="AX21" s="644"/>
      <c r="AY21" s="645"/>
      <c r="BB21" s="543" t="s">
        <v>77</v>
      </c>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662"/>
      <c r="CH21" s="666"/>
      <c r="CI21" s="439"/>
      <c r="CJ21" s="439"/>
      <c r="CK21" s="439"/>
      <c r="CL21" s="439"/>
      <c r="CM21" s="439"/>
      <c r="CN21" s="439"/>
      <c r="CO21" s="439"/>
      <c r="CP21" s="440"/>
      <c r="CQ21" s="666"/>
      <c r="CR21" s="439"/>
      <c r="CS21" s="439"/>
      <c r="CT21" s="439"/>
      <c r="CU21" s="439"/>
      <c r="CV21" s="439"/>
      <c r="CW21" s="439"/>
      <c r="CX21" s="439"/>
      <c r="CY21" s="440"/>
      <c r="DB21" s="479"/>
      <c r="DC21" s="479"/>
      <c r="DD21" s="479"/>
      <c r="DE21" s="479"/>
      <c r="DF21" s="479"/>
      <c r="DG21" s="479"/>
      <c r="DH21" s="479"/>
      <c r="DI21" s="479"/>
      <c r="DJ21" s="479"/>
      <c r="DK21" s="479"/>
      <c r="DL21" s="602"/>
      <c r="DM21" s="602"/>
      <c r="DN21" s="602"/>
      <c r="DO21" s="602"/>
      <c r="DP21" s="602"/>
      <c r="DQ21" s="602"/>
      <c r="DR21" s="602"/>
      <c r="DS21" s="602"/>
      <c r="DT21" s="602"/>
      <c r="DU21" s="602"/>
      <c r="DV21" s="479"/>
      <c r="DW21" s="479"/>
      <c r="DX21" s="479"/>
      <c r="DY21" s="479"/>
      <c r="DZ21" s="479"/>
      <c r="EA21" s="479"/>
      <c r="EB21" s="479"/>
      <c r="EC21" s="479"/>
      <c r="ED21" s="479"/>
      <c r="EE21" s="479"/>
      <c r="EF21" s="479"/>
      <c r="EG21" s="479"/>
      <c r="EH21" s="479"/>
      <c r="EI21" s="479"/>
      <c r="EJ21" s="479"/>
      <c r="EK21" s="479"/>
      <c r="EL21" s="479"/>
      <c r="EM21" s="479"/>
      <c r="EN21" s="479"/>
      <c r="EO21" s="479"/>
      <c r="EP21" s="479"/>
      <c r="EQ21" s="479"/>
      <c r="ER21" s="479"/>
      <c r="ES21" s="479"/>
      <c r="ET21" s="479"/>
      <c r="EU21" s="479"/>
      <c r="EV21" s="479"/>
      <c r="EW21" s="479"/>
      <c r="EX21" s="479"/>
      <c r="EY21" s="479"/>
    </row>
    <row r="22" spans="1:155" ht="12.75" customHeight="1">
      <c r="A22" s="337"/>
      <c r="B22" s="43" t="s">
        <v>45</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626">
        <f>EQ70</f>
        <v>0</v>
      </c>
      <c r="AI22" s="627"/>
      <c r="AJ22" s="627"/>
      <c r="AK22" s="627"/>
      <c r="AL22" s="627"/>
      <c r="AM22" s="627"/>
      <c r="AN22" s="627"/>
      <c r="AO22" s="627"/>
      <c r="AP22" s="628"/>
      <c r="AQ22" s="643"/>
      <c r="AR22" s="644"/>
      <c r="AS22" s="644"/>
      <c r="AT22" s="644"/>
      <c r="AU22" s="644"/>
      <c r="AV22" s="644"/>
      <c r="AW22" s="644"/>
      <c r="AX22" s="644"/>
      <c r="AY22" s="645"/>
      <c r="BB22" s="646" t="s">
        <v>1181</v>
      </c>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662"/>
      <c r="CH22" s="614">
        <v>0</v>
      </c>
      <c r="CI22" s="615"/>
      <c r="CJ22" s="615"/>
      <c r="CK22" s="615"/>
      <c r="CL22" s="615"/>
      <c r="CM22" s="615"/>
      <c r="CN22" s="615"/>
      <c r="CO22" s="615"/>
      <c r="CP22" s="616"/>
      <c r="CQ22" s="614">
        <v>0</v>
      </c>
      <c r="CR22" s="615"/>
      <c r="CS22" s="615"/>
      <c r="CT22" s="615"/>
      <c r="CU22" s="615"/>
      <c r="CV22" s="615"/>
      <c r="CW22" s="615"/>
      <c r="CX22" s="615"/>
      <c r="CY22" s="616"/>
      <c r="DB22" s="479">
        <f t="shared" ref="DB22:DB35" si="3">CQ22-CH22</f>
        <v>0</v>
      </c>
      <c r="DC22" s="479"/>
      <c r="DD22" s="479"/>
      <c r="DE22" s="479"/>
      <c r="DF22" s="479"/>
      <c r="DG22" s="479"/>
      <c r="DH22" s="479"/>
      <c r="DI22" s="479"/>
      <c r="DJ22" s="479"/>
      <c r="DK22" s="479"/>
      <c r="DL22" s="590">
        <f t="shared" ref="DL22:DL35" si="4">IF(CQ22=0,0.9,IF(EF22=0,0,EF22/CQ22))</f>
        <v>0.9</v>
      </c>
      <c r="DM22" s="590"/>
      <c r="DN22" s="590"/>
      <c r="DO22" s="590"/>
      <c r="DP22" s="590"/>
      <c r="DQ22" s="590"/>
      <c r="DR22" s="590"/>
      <c r="DS22" s="590"/>
      <c r="DT22" s="590"/>
      <c r="DU22" s="590"/>
      <c r="DV22" s="451">
        <v>0</v>
      </c>
      <c r="DW22" s="451"/>
      <c r="DX22" s="451"/>
      <c r="DY22" s="451"/>
      <c r="DZ22" s="451"/>
      <c r="EA22" s="451"/>
      <c r="EB22" s="451"/>
      <c r="EC22" s="451"/>
      <c r="ED22" s="451"/>
      <c r="EE22" s="451"/>
      <c r="EF22" s="451">
        <v>0</v>
      </c>
      <c r="EG22" s="451"/>
      <c r="EH22" s="451"/>
      <c r="EI22" s="451"/>
      <c r="EJ22" s="451"/>
      <c r="EK22" s="451"/>
      <c r="EL22" s="451"/>
      <c r="EM22" s="451"/>
      <c r="EN22" s="451"/>
      <c r="EO22" s="451"/>
      <c r="EP22" s="480">
        <f t="shared" ref="EP22:EP35" si="5">EF22</f>
        <v>0</v>
      </c>
      <c r="EQ22" s="480"/>
      <c r="ER22" s="480"/>
      <c r="ES22" s="480"/>
      <c r="ET22" s="480"/>
      <c r="EU22" s="480"/>
      <c r="EV22" s="480"/>
      <c r="EW22" s="480"/>
      <c r="EX22" s="480"/>
      <c r="EY22" s="480"/>
    </row>
    <row r="23" spans="1:155" ht="12.75" customHeight="1">
      <c r="A23" s="337"/>
      <c r="B23" s="43" t="s">
        <v>46</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626">
        <f>EQ107</f>
        <v>0</v>
      </c>
      <c r="AI23" s="627"/>
      <c r="AJ23" s="627"/>
      <c r="AK23" s="627"/>
      <c r="AL23" s="627"/>
      <c r="AM23" s="627"/>
      <c r="AN23" s="627"/>
      <c r="AO23" s="627"/>
      <c r="AP23" s="628"/>
      <c r="AQ23" s="643"/>
      <c r="AR23" s="644"/>
      <c r="AS23" s="644"/>
      <c r="AT23" s="644"/>
      <c r="AU23" s="644"/>
      <c r="AV23" s="644"/>
      <c r="AW23" s="644"/>
      <c r="AX23" s="644"/>
      <c r="AY23" s="645"/>
      <c r="BB23" s="646" t="s">
        <v>1182</v>
      </c>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662"/>
      <c r="CH23" s="614">
        <v>0</v>
      </c>
      <c r="CI23" s="615"/>
      <c r="CJ23" s="615"/>
      <c r="CK23" s="615"/>
      <c r="CL23" s="615"/>
      <c r="CM23" s="615"/>
      <c r="CN23" s="615"/>
      <c r="CO23" s="615"/>
      <c r="CP23" s="616"/>
      <c r="CQ23" s="614">
        <v>0</v>
      </c>
      <c r="CR23" s="615"/>
      <c r="CS23" s="615"/>
      <c r="CT23" s="615"/>
      <c r="CU23" s="615"/>
      <c r="CV23" s="615"/>
      <c r="CW23" s="615"/>
      <c r="CX23" s="615"/>
      <c r="CY23" s="616"/>
      <c r="DB23" s="479">
        <f t="shared" si="3"/>
        <v>0</v>
      </c>
      <c r="DC23" s="479"/>
      <c r="DD23" s="479"/>
      <c r="DE23" s="479"/>
      <c r="DF23" s="479"/>
      <c r="DG23" s="479"/>
      <c r="DH23" s="479"/>
      <c r="DI23" s="479"/>
      <c r="DJ23" s="479"/>
      <c r="DK23" s="479"/>
      <c r="DL23" s="590">
        <f t="shared" si="4"/>
        <v>0.9</v>
      </c>
      <c r="DM23" s="590"/>
      <c r="DN23" s="590"/>
      <c r="DO23" s="590"/>
      <c r="DP23" s="590"/>
      <c r="DQ23" s="590"/>
      <c r="DR23" s="590"/>
      <c r="DS23" s="590"/>
      <c r="DT23" s="590"/>
      <c r="DU23" s="590"/>
      <c r="DV23" s="451">
        <v>0</v>
      </c>
      <c r="DW23" s="451"/>
      <c r="DX23" s="451"/>
      <c r="DY23" s="451"/>
      <c r="DZ23" s="451"/>
      <c r="EA23" s="451"/>
      <c r="EB23" s="451"/>
      <c r="EC23" s="451"/>
      <c r="ED23" s="451"/>
      <c r="EE23" s="451"/>
      <c r="EF23" s="451">
        <v>0</v>
      </c>
      <c r="EG23" s="451"/>
      <c r="EH23" s="451"/>
      <c r="EI23" s="451"/>
      <c r="EJ23" s="451"/>
      <c r="EK23" s="451"/>
      <c r="EL23" s="451"/>
      <c r="EM23" s="451"/>
      <c r="EN23" s="451"/>
      <c r="EO23" s="451"/>
      <c r="EP23" s="480">
        <f t="shared" si="5"/>
        <v>0</v>
      </c>
      <c r="EQ23" s="480"/>
      <c r="ER23" s="480"/>
      <c r="ES23" s="480"/>
      <c r="ET23" s="480"/>
      <c r="EU23" s="480"/>
      <c r="EV23" s="480"/>
      <c r="EW23" s="480"/>
      <c r="EX23" s="480"/>
      <c r="EY23" s="480"/>
    </row>
    <row r="24" spans="1:155" ht="12.75" customHeight="1">
      <c r="A24" s="337"/>
      <c r="B24" s="43" t="s">
        <v>47</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626">
        <f>AQ114</f>
        <v>0</v>
      </c>
      <c r="AI24" s="627"/>
      <c r="AJ24" s="627"/>
      <c r="AK24" s="627"/>
      <c r="AL24" s="627"/>
      <c r="AM24" s="627"/>
      <c r="AN24" s="627"/>
      <c r="AO24" s="627"/>
      <c r="AP24" s="628"/>
      <c r="AQ24" s="647"/>
      <c r="AR24" s="648"/>
      <c r="AS24" s="648"/>
      <c r="AT24" s="648"/>
      <c r="AU24" s="648"/>
      <c r="AV24" s="648"/>
      <c r="AW24" s="648"/>
      <c r="AX24" s="648"/>
      <c r="AY24" s="649"/>
      <c r="BB24" s="646" t="s">
        <v>1183</v>
      </c>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662"/>
      <c r="CH24" s="614">
        <v>0</v>
      </c>
      <c r="CI24" s="615"/>
      <c r="CJ24" s="615"/>
      <c r="CK24" s="615"/>
      <c r="CL24" s="615"/>
      <c r="CM24" s="615"/>
      <c r="CN24" s="615"/>
      <c r="CO24" s="615"/>
      <c r="CP24" s="616"/>
      <c r="CQ24" s="614">
        <v>0</v>
      </c>
      <c r="CR24" s="615"/>
      <c r="CS24" s="615"/>
      <c r="CT24" s="615"/>
      <c r="CU24" s="615"/>
      <c r="CV24" s="615"/>
      <c r="CW24" s="615"/>
      <c r="CX24" s="615"/>
      <c r="CY24" s="616"/>
      <c r="DB24" s="479">
        <f t="shared" si="3"/>
        <v>0</v>
      </c>
      <c r="DC24" s="479"/>
      <c r="DD24" s="479"/>
      <c r="DE24" s="479"/>
      <c r="DF24" s="479"/>
      <c r="DG24" s="479"/>
      <c r="DH24" s="479"/>
      <c r="DI24" s="479"/>
      <c r="DJ24" s="479"/>
      <c r="DK24" s="479"/>
      <c r="DL24" s="590">
        <f t="shared" si="4"/>
        <v>0.9</v>
      </c>
      <c r="DM24" s="590"/>
      <c r="DN24" s="590"/>
      <c r="DO24" s="590"/>
      <c r="DP24" s="590"/>
      <c r="DQ24" s="590"/>
      <c r="DR24" s="590"/>
      <c r="DS24" s="590"/>
      <c r="DT24" s="590"/>
      <c r="DU24" s="590"/>
      <c r="DV24" s="451">
        <v>0</v>
      </c>
      <c r="DW24" s="451"/>
      <c r="DX24" s="451"/>
      <c r="DY24" s="451"/>
      <c r="DZ24" s="451"/>
      <c r="EA24" s="451"/>
      <c r="EB24" s="451"/>
      <c r="EC24" s="451"/>
      <c r="ED24" s="451"/>
      <c r="EE24" s="451"/>
      <c r="EF24" s="451">
        <v>0</v>
      </c>
      <c r="EG24" s="451"/>
      <c r="EH24" s="451"/>
      <c r="EI24" s="451"/>
      <c r="EJ24" s="451"/>
      <c r="EK24" s="451"/>
      <c r="EL24" s="451"/>
      <c r="EM24" s="451"/>
      <c r="EN24" s="451"/>
      <c r="EO24" s="451"/>
      <c r="EP24" s="480">
        <f t="shared" si="5"/>
        <v>0</v>
      </c>
      <c r="EQ24" s="480"/>
      <c r="ER24" s="480"/>
      <c r="ES24" s="480"/>
      <c r="ET24" s="480"/>
      <c r="EU24" s="480"/>
      <c r="EV24" s="480"/>
      <c r="EW24" s="480"/>
      <c r="EX24" s="480"/>
      <c r="EY24" s="480"/>
    </row>
    <row r="25" spans="1:155" ht="12.75" customHeight="1" thickBot="1">
      <c r="A25" s="337"/>
      <c r="B25" s="48"/>
      <c r="C25" s="49"/>
      <c r="D25" s="49"/>
      <c r="E25" s="49"/>
      <c r="F25" s="49"/>
      <c r="G25" s="49" t="s">
        <v>48</v>
      </c>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650"/>
      <c r="AI25" s="651"/>
      <c r="AJ25" s="651"/>
      <c r="AK25" s="651"/>
      <c r="AL25" s="651"/>
      <c r="AM25" s="651"/>
      <c r="AN25" s="651"/>
      <c r="AO25" s="651"/>
      <c r="AP25" s="652"/>
      <c r="AQ25" s="650">
        <f>AH20+AH22+AH23+AH24</f>
        <v>0</v>
      </c>
      <c r="AR25" s="651"/>
      <c r="AS25" s="651"/>
      <c r="AT25" s="651"/>
      <c r="AU25" s="651"/>
      <c r="AV25" s="651"/>
      <c r="AW25" s="651"/>
      <c r="AX25" s="651"/>
      <c r="AY25" s="652"/>
      <c r="BB25" s="646" t="s">
        <v>1184</v>
      </c>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662"/>
      <c r="CH25" s="614">
        <v>0</v>
      </c>
      <c r="CI25" s="615"/>
      <c r="CJ25" s="615"/>
      <c r="CK25" s="615"/>
      <c r="CL25" s="615"/>
      <c r="CM25" s="615"/>
      <c r="CN25" s="615"/>
      <c r="CO25" s="615"/>
      <c r="CP25" s="616"/>
      <c r="CQ25" s="614">
        <v>0</v>
      </c>
      <c r="CR25" s="615"/>
      <c r="CS25" s="615"/>
      <c r="CT25" s="615"/>
      <c r="CU25" s="615"/>
      <c r="CV25" s="615"/>
      <c r="CW25" s="615"/>
      <c r="CX25" s="615"/>
      <c r="CY25" s="616"/>
      <c r="DB25" s="479">
        <f t="shared" si="3"/>
        <v>0</v>
      </c>
      <c r="DC25" s="479"/>
      <c r="DD25" s="479"/>
      <c r="DE25" s="479"/>
      <c r="DF25" s="479"/>
      <c r="DG25" s="479"/>
      <c r="DH25" s="479"/>
      <c r="DI25" s="479"/>
      <c r="DJ25" s="479"/>
      <c r="DK25" s="479"/>
      <c r="DL25" s="590">
        <f t="shared" si="4"/>
        <v>0.9</v>
      </c>
      <c r="DM25" s="590"/>
      <c r="DN25" s="590"/>
      <c r="DO25" s="590"/>
      <c r="DP25" s="590"/>
      <c r="DQ25" s="590"/>
      <c r="DR25" s="590"/>
      <c r="DS25" s="590"/>
      <c r="DT25" s="590"/>
      <c r="DU25" s="590"/>
      <c r="DV25" s="451">
        <v>0</v>
      </c>
      <c r="DW25" s="451"/>
      <c r="DX25" s="451"/>
      <c r="DY25" s="451"/>
      <c r="DZ25" s="451"/>
      <c r="EA25" s="451"/>
      <c r="EB25" s="451"/>
      <c r="EC25" s="451"/>
      <c r="ED25" s="451"/>
      <c r="EE25" s="451"/>
      <c r="EF25" s="451">
        <v>0</v>
      </c>
      <c r="EG25" s="451"/>
      <c r="EH25" s="451"/>
      <c r="EI25" s="451"/>
      <c r="EJ25" s="451"/>
      <c r="EK25" s="451"/>
      <c r="EL25" s="451"/>
      <c r="EM25" s="451"/>
      <c r="EN25" s="451"/>
      <c r="EO25" s="451"/>
      <c r="EP25" s="480">
        <f t="shared" si="5"/>
        <v>0</v>
      </c>
      <c r="EQ25" s="480"/>
      <c r="ER25" s="480"/>
      <c r="ES25" s="480"/>
      <c r="ET25" s="480"/>
      <c r="EU25" s="480"/>
      <c r="EV25" s="480"/>
      <c r="EW25" s="480"/>
      <c r="EX25" s="480"/>
      <c r="EY25" s="480"/>
    </row>
    <row r="26" spans="1:155" ht="12.75" customHeight="1" thickTop="1">
      <c r="A26" s="337"/>
      <c r="B26" s="22" t="s">
        <v>49</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621">
        <f>FC88</f>
        <v>0</v>
      </c>
      <c r="AI26" s="477"/>
      <c r="AJ26" s="477"/>
      <c r="AK26" s="477"/>
      <c r="AL26" s="477"/>
      <c r="AM26" s="477"/>
      <c r="AN26" s="477"/>
      <c r="AO26" s="477"/>
      <c r="AP26" s="622"/>
      <c r="AQ26" s="640"/>
      <c r="AR26" s="641"/>
      <c r="AS26" s="641"/>
      <c r="AT26" s="641"/>
      <c r="AU26" s="641"/>
      <c r="AV26" s="641"/>
      <c r="AW26" s="641"/>
      <c r="AX26" s="641"/>
      <c r="AY26" s="642"/>
      <c r="BB26" s="646" t="s">
        <v>1185</v>
      </c>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662"/>
      <c r="CH26" s="614">
        <v>0</v>
      </c>
      <c r="CI26" s="615"/>
      <c r="CJ26" s="615"/>
      <c r="CK26" s="615"/>
      <c r="CL26" s="615"/>
      <c r="CM26" s="615"/>
      <c r="CN26" s="615"/>
      <c r="CO26" s="615"/>
      <c r="CP26" s="616"/>
      <c r="CQ26" s="614">
        <v>0</v>
      </c>
      <c r="CR26" s="615"/>
      <c r="CS26" s="615"/>
      <c r="CT26" s="615"/>
      <c r="CU26" s="615"/>
      <c r="CV26" s="615"/>
      <c r="CW26" s="615"/>
      <c r="CX26" s="615"/>
      <c r="CY26" s="616"/>
      <c r="DB26" s="479">
        <f t="shared" si="3"/>
        <v>0</v>
      </c>
      <c r="DC26" s="479"/>
      <c r="DD26" s="479"/>
      <c r="DE26" s="479"/>
      <c r="DF26" s="479"/>
      <c r="DG26" s="479"/>
      <c r="DH26" s="479"/>
      <c r="DI26" s="479"/>
      <c r="DJ26" s="479"/>
      <c r="DK26" s="479"/>
      <c r="DL26" s="590">
        <f t="shared" si="4"/>
        <v>0.9</v>
      </c>
      <c r="DM26" s="590"/>
      <c r="DN26" s="590"/>
      <c r="DO26" s="590"/>
      <c r="DP26" s="590"/>
      <c r="DQ26" s="590"/>
      <c r="DR26" s="590"/>
      <c r="DS26" s="590"/>
      <c r="DT26" s="590"/>
      <c r="DU26" s="590"/>
      <c r="DV26" s="451">
        <v>0</v>
      </c>
      <c r="DW26" s="451"/>
      <c r="DX26" s="451"/>
      <c r="DY26" s="451"/>
      <c r="DZ26" s="451"/>
      <c r="EA26" s="451"/>
      <c r="EB26" s="451"/>
      <c r="EC26" s="451"/>
      <c r="ED26" s="451"/>
      <c r="EE26" s="451"/>
      <c r="EF26" s="451">
        <v>0</v>
      </c>
      <c r="EG26" s="451"/>
      <c r="EH26" s="451"/>
      <c r="EI26" s="451"/>
      <c r="EJ26" s="451"/>
      <c r="EK26" s="451"/>
      <c r="EL26" s="451"/>
      <c r="EM26" s="451"/>
      <c r="EN26" s="451"/>
      <c r="EO26" s="451"/>
      <c r="EP26" s="480">
        <f t="shared" si="5"/>
        <v>0</v>
      </c>
      <c r="EQ26" s="480"/>
      <c r="ER26" s="480"/>
      <c r="ES26" s="480"/>
      <c r="ET26" s="480"/>
      <c r="EU26" s="480"/>
      <c r="EV26" s="480"/>
      <c r="EW26" s="480"/>
      <c r="EX26" s="480"/>
      <c r="EY26" s="480"/>
    </row>
    <row r="27" spans="1:155" ht="12.75" customHeight="1">
      <c r="A27" s="337"/>
      <c r="B27" s="37" t="s">
        <v>50</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623"/>
      <c r="AI27" s="624"/>
      <c r="AJ27" s="624"/>
      <c r="AK27" s="624"/>
      <c r="AL27" s="624"/>
      <c r="AM27" s="624"/>
      <c r="AN27" s="624"/>
      <c r="AO27" s="624"/>
      <c r="AP27" s="625"/>
      <c r="AQ27" s="643"/>
      <c r="AR27" s="644"/>
      <c r="AS27" s="644"/>
      <c r="AT27" s="644"/>
      <c r="AU27" s="644"/>
      <c r="AV27" s="644"/>
      <c r="AW27" s="644"/>
      <c r="AX27" s="644"/>
      <c r="AY27" s="645"/>
      <c r="BB27" s="646" t="s">
        <v>1186</v>
      </c>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662"/>
      <c r="CH27" s="614">
        <v>0</v>
      </c>
      <c r="CI27" s="615"/>
      <c r="CJ27" s="615"/>
      <c r="CK27" s="615"/>
      <c r="CL27" s="615"/>
      <c r="CM27" s="615"/>
      <c r="CN27" s="615"/>
      <c r="CO27" s="615"/>
      <c r="CP27" s="616"/>
      <c r="CQ27" s="614">
        <v>0</v>
      </c>
      <c r="CR27" s="615"/>
      <c r="CS27" s="615"/>
      <c r="CT27" s="615"/>
      <c r="CU27" s="615"/>
      <c r="CV27" s="615"/>
      <c r="CW27" s="615"/>
      <c r="CX27" s="615"/>
      <c r="CY27" s="616"/>
      <c r="DB27" s="479">
        <f t="shared" si="3"/>
        <v>0</v>
      </c>
      <c r="DC27" s="479"/>
      <c r="DD27" s="479"/>
      <c r="DE27" s="479"/>
      <c r="DF27" s="479"/>
      <c r="DG27" s="479"/>
      <c r="DH27" s="479"/>
      <c r="DI27" s="479"/>
      <c r="DJ27" s="479"/>
      <c r="DK27" s="479"/>
      <c r="DL27" s="590">
        <f t="shared" si="4"/>
        <v>0.9</v>
      </c>
      <c r="DM27" s="590"/>
      <c r="DN27" s="590"/>
      <c r="DO27" s="590"/>
      <c r="DP27" s="590"/>
      <c r="DQ27" s="590"/>
      <c r="DR27" s="590"/>
      <c r="DS27" s="590"/>
      <c r="DT27" s="590"/>
      <c r="DU27" s="590"/>
      <c r="DV27" s="451">
        <v>0</v>
      </c>
      <c r="DW27" s="451"/>
      <c r="DX27" s="451"/>
      <c r="DY27" s="451"/>
      <c r="DZ27" s="451"/>
      <c r="EA27" s="451"/>
      <c r="EB27" s="451"/>
      <c r="EC27" s="451"/>
      <c r="ED27" s="451"/>
      <c r="EE27" s="451"/>
      <c r="EF27" s="451">
        <v>0</v>
      </c>
      <c r="EG27" s="451"/>
      <c r="EH27" s="451"/>
      <c r="EI27" s="451"/>
      <c r="EJ27" s="451"/>
      <c r="EK27" s="451"/>
      <c r="EL27" s="451"/>
      <c r="EM27" s="451"/>
      <c r="EN27" s="451"/>
      <c r="EO27" s="451"/>
      <c r="EP27" s="480">
        <f t="shared" si="5"/>
        <v>0</v>
      </c>
      <c r="EQ27" s="480"/>
      <c r="ER27" s="480"/>
      <c r="ES27" s="480"/>
      <c r="ET27" s="480"/>
      <c r="EU27" s="480"/>
      <c r="EV27" s="480"/>
      <c r="EW27" s="480"/>
      <c r="EX27" s="480"/>
      <c r="EY27" s="480"/>
    </row>
    <row r="28" spans="1:155" ht="12.75" customHeight="1">
      <c r="A28" s="337"/>
      <c r="B28" s="43" t="s">
        <v>39</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626">
        <f>BX450</f>
        <v>0</v>
      </c>
      <c r="AI28" s="627"/>
      <c r="AJ28" s="627"/>
      <c r="AK28" s="627"/>
      <c r="AL28" s="627"/>
      <c r="AM28" s="627"/>
      <c r="AN28" s="627"/>
      <c r="AO28" s="627"/>
      <c r="AP28" s="628"/>
      <c r="AQ28" s="643"/>
      <c r="AR28" s="644"/>
      <c r="AS28" s="644"/>
      <c r="AT28" s="644"/>
      <c r="AU28" s="644"/>
      <c r="AV28" s="644"/>
      <c r="AW28" s="644"/>
      <c r="AX28" s="644"/>
      <c r="AY28" s="645"/>
      <c r="BB28" s="646" t="s">
        <v>1187</v>
      </c>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662"/>
      <c r="CH28" s="614">
        <v>0</v>
      </c>
      <c r="CI28" s="615"/>
      <c r="CJ28" s="615"/>
      <c r="CK28" s="615"/>
      <c r="CL28" s="615"/>
      <c r="CM28" s="615"/>
      <c r="CN28" s="615"/>
      <c r="CO28" s="615"/>
      <c r="CP28" s="616"/>
      <c r="CQ28" s="614">
        <v>0</v>
      </c>
      <c r="CR28" s="615"/>
      <c r="CS28" s="615"/>
      <c r="CT28" s="615"/>
      <c r="CU28" s="615"/>
      <c r="CV28" s="615"/>
      <c r="CW28" s="615"/>
      <c r="CX28" s="615"/>
      <c r="CY28" s="616"/>
      <c r="DB28" s="479">
        <f t="shared" si="3"/>
        <v>0</v>
      </c>
      <c r="DC28" s="479"/>
      <c r="DD28" s="479"/>
      <c r="DE28" s="479"/>
      <c r="DF28" s="479"/>
      <c r="DG28" s="479"/>
      <c r="DH28" s="479"/>
      <c r="DI28" s="479"/>
      <c r="DJ28" s="479"/>
      <c r="DK28" s="479"/>
      <c r="DL28" s="590">
        <f t="shared" si="4"/>
        <v>0.9</v>
      </c>
      <c r="DM28" s="590"/>
      <c r="DN28" s="590"/>
      <c r="DO28" s="590"/>
      <c r="DP28" s="590"/>
      <c r="DQ28" s="590"/>
      <c r="DR28" s="590"/>
      <c r="DS28" s="590"/>
      <c r="DT28" s="590"/>
      <c r="DU28" s="590"/>
      <c r="DV28" s="451">
        <v>0</v>
      </c>
      <c r="DW28" s="451"/>
      <c r="DX28" s="451"/>
      <c r="DY28" s="451"/>
      <c r="DZ28" s="451"/>
      <c r="EA28" s="451"/>
      <c r="EB28" s="451"/>
      <c r="EC28" s="451"/>
      <c r="ED28" s="451"/>
      <c r="EE28" s="451"/>
      <c r="EF28" s="451">
        <v>0</v>
      </c>
      <c r="EG28" s="451"/>
      <c r="EH28" s="451"/>
      <c r="EI28" s="451"/>
      <c r="EJ28" s="451"/>
      <c r="EK28" s="451"/>
      <c r="EL28" s="451"/>
      <c r="EM28" s="451"/>
      <c r="EN28" s="451"/>
      <c r="EO28" s="451"/>
      <c r="EP28" s="480">
        <f t="shared" si="5"/>
        <v>0</v>
      </c>
      <c r="EQ28" s="480"/>
      <c r="ER28" s="480"/>
      <c r="ES28" s="480"/>
      <c r="ET28" s="480"/>
      <c r="EU28" s="480"/>
      <c r="EV28" s="480"/>
      <c r="EW28" s="480"/>
      <c r="EX28" s="480"/>
      <c r="EY28" s="480"/>
    </row>
    <row r="29" spans="1:155" ht="12.75" customHeight="1">
      <c r="A29" s="337"/>
      <c r="B29" s="43" t="s">
        <v>51</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626">
        <f>BQ452</f>
        <v>0</v>
      </c>
      <c r="AI29" s="627"/>
      <c r="AJ29" s="627"/>
      <c r="AK29" s="627"/>
      <c r="AL29" s="627"/>
      <c r="AM29" s="627"/>
      <c r="AN29" s="627"/>
      <c r="AO29" s="627"/>
      <c r="AP29" s="628"/>
      <c r="AQ29" s="643"/>
      <c r="AR29" s="644"/>
      <c r="AS29" s="644"/>
      <c r="AT29" s="644"/>
      <c r="AU29" s="644"/>
      <c r="AV29" s="644"/>
      <c r="AW29" s="644"/>
      <c r="AX29" s="644"/>
      <c r="AY29" s="645"/>
      <c r="BB29" s="646" t="s">
        <v>1188</v>
      </c>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662"/>
      <c r="CH29" s="614">
        <v>0</v>
      </c>
      <c r="CI29" s="615"/>
      <c r="CJ29" s="615"/>
      <c r="CK29" s="615"/>
      <c r="CL29" s="615"/>
      <c r="CM29" s="615"/>
      <c r="CN29" s="615"/>
      <c r="CO29" s="615"/>
      <c r="CP29" s="616"/>
      <c r="CQ29" s="614">
        <v>0</v>
      </c>
      <c r="CR29" s="615"/>
      <c r="CS29" s="615"/>
      <c r="CT29" s="615"/>
      <c r="CU29" s="615"/>
      <c r="CV29" s="615"/>
      <c r="CW29" s="615"/>
      <c r="CX29" s="615"/>
      <c r="CY29" s="616"/>
      <c r="DB29" s="479">
        <f t="shared" si="3"/>
        <v>0</v>
      </c>
      <c r="DC29" s="479"/>
      <c r="DD29" s="479"/>
      <c r="DE29" s="479"/>
      <c r="DF29" s="479"/>
      <c r="DG29" s="479"/>
      <c r="DH29" s="479"/>
      <c r="DI29" s="479"/>
      <c r="DJ29" s="479"/>
      <c r="DK29" s="479"/>
      <c r="DL29" s="590">
        <f t="shared" si="4"/>
        <v>0.9</v>
      </c>
      <c r="DM29" s="590"/>
      <c r="DN29" s="590"/>
      <c r="DO29" s="590"/>
      <c r="DP29" s="590"/>
      <c r="DQ29" s="590"/>
      <c r="DR29" s="590"/>
      <c r="DS29" s="590"/>
      <c r="DT29" s="590"/>
      <c r="DU29" s="590"/>
      <c r="DV29" s="451">
        <v>0</v>
      </c>
      <c r="DW29" s="451"/>
      <c r="DX29" s="451"/>
      <c r="DY29" s="451"/>
      <c r="DZ29" s="451"/>
      <c r="EA29" s="451"/>
      <c r="EB29" s="451"/>
      <c r="EC29" s="451"/>
      <c r="ED29" s="451"/>
      <c r="EE29" s="451"/>
      <c r="EF29" s="451">
        <v>0</v>
      </c>
      <c r="EG29" s="451"/>
      <c r="EH29" s="451"/>
      <c r="EI29" s="451"/>
      <c r="EJ29" s="451"/>
      <c r="EK29" s="451"/>
      <c r="EL29" s="451"/>
      <c r="EM29" s="451"/>
      <c r="EN29" s="451"/>
      <c r="EO29" s="451"/>
      <c r="EP29" s="480">
        <f t="shared" si="5"/>
        <v>0</v>
      </c>
      <c r="EQ29" s="480"/>
      <c r="ER29" s="480"/>
      <c r="ES29" s="480"/>
      <c r="ET29" s="480"/>
      <c r="EU29" s="480"/>
      <c r="EV29" s="480"/>
      <c r="EW29" s="480"/>
      <c r="EX29" s="480"/>
      <c r="EY29" s="480"/>
    </row>
    <row r="30" spans="1:155" ht="12.75" customHeight="1">
      <c r="A30" s="337"/>
      <c r="B30" s="43" t="s">
        <v>38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626">
        <f>X452</f>
        <v>0</v>
      </c>
      <c r="AI30" s="627"/>
      <c r="AJ30" s="627"/>
      <c r="AK30" s="627"/>
      <c r="AL30" s="627"/>
      <c r="AM30" s="627"/>
      <c r="AN30" s="627"/>
      <c r="AO30" s="627"/>
      <c r="AP30" s="628"/>
      <c r="AQ30" s="647"/>
      <c r="AR30" s="648"/>
      <c r="AS30" s="648"/>
      <c r="AT30" s="648"/>
      <c r="AU30" s="648"/>
      <c r="AV30" s="648"/>
      <c r="AW30" s="648"/>
      <c r="AX30" s="648"/>
      <c r="AY30" s="649"/>
      <c r="BB30" s="646" t="s">
        <v>1189</v>
      </c>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662"/>
      <c r="CH30" s="614">
        <v>0</v>
      </c>
      <c r="CI30" s="615"/>
      <c r="CJ30" s="615"/>
      <c r="CK30" s="615"/>
      <c r="CL30" s="615"/>
      <c r="CM30" s="615"/>
      <c r="CN30" s="615"/>
      <c r="CO30" s="615"/>
      <c r="CP30" s="616"/>
      <c r="CQ30" s="614">
        <v>0</v>
      </c>
      <c r="CR30" s="615"/>
      <c r="CS30" s="615"/>
      <c r="CT30" s="615"/>
      <c r="CU30" s="615"/>
      <c r="CV30" s="615"/>
      <c r="CW30" s="615"/>
      <c r="CX30" s="615"/>
      <c r="CY30" s="616"/>
      <c r="DB30" s="479">
        <f t="shared" si="3"/>
        <v>0</v>
      </c>
      <c r="DC30" s="479"/>
      <c r="DD30" s="479"/>
      <c r="DE30" s="479"/>
      <c r="DF30" s="479"/>
      <c r="DG30" s="479"/>
      <c r="DH30" s="479"/>
      <c r="DI30" s="479"/>
      <c r="DJ30" s="479"/>
      <c r="DK30" s="479"/>
      <c r="DL30" s="590">
        <f t="shared" si="4"/>
        <v>0.9</v>
      </c>
      <c r="DM30" s="590"/>
      <c r="DN30" s="590"/>
      <c r="DO30" s="590"/>
      <c r="DP30" s="590"/>
      <c r="DQ30" s="590"/>
      <c r="DR30" s="590"/>
      <c r="DS30" s="590"/>
      <c r="DT30" s="590"/>
      <c r="DU30" s="590"/>
      <c r="DV30" s="451">
        <v>0</v>
      </c>
      <c r="DW30" s="451"/>
      <c r="DX30" s="451"/>
      <c r="DY30" s="451"/>
      <c r="DZ30" s="451"/>
      <c r="EA30" s="451"/>
      <c r="EB30" s="451"/>
      <c r="EC30" s="451"/>
      <c r="ED30" s="451"/>
      <c r="EE30" s="451"/>
      <c r="EF30" s="451">
        <v>0</v>
      </c>
      <c r="EG30" s="451"/>
      <c r="EH30" s="451"/>
      <c r="EI30" s="451"/>
      <c r="EJ30" s="451"/>
      <c r="EK30" s="451"/>
      <c r="EL30" s="451"/>
      <c r="EM30" s="451"/>
      <c r="EN30" s="451"/>
      <c r="EO30" s="451"/>
      <c r="EP30" s="480">
        <f t="shared" si="5"/>
        <v>0</v>
      </c>
      <c r="EQ30" s="480"/>
      <c r="ER30" s="480"/>
      <c r="ES30" s="480"/>
      <c r="ET30" s="480"/>
      <c r="EU30" s="480"/>
      <c r="EV30" s="480"/>
      <c r="EW30" s="480"/>
      <c r="EX30" s="480"/>
      <c r="EY30" s="480"/>
    </row>
    <row r="31" spans="1:155" ht="12.75" customHeight="1" thickBot="1">
      <c r="A31" s="337"/>
      <c r="B31" s="54"/>
      <c r="C31" s="55"/>
      <c r="D31" s="55"/>
      <c r="E31" s="55"/>
      <c r="F31" s="55"/>
      <c r="G31" s="55" t="s">
        <v>52</v>
      </c>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637"/>
      <c r="AI31" s="638"/>
      <c r="AJ31" s="638"/>
      <c r="AK31" s="638"/>
      <c r="AL31" s="638"/>
      <c r="AM31" s="638"/>
      <c r="AN31" s="638"/>
      <c r="AO31" s="638"/>
      <c r="AP31" s="639"/>
      <c r="AQ31" s="637">
        <f>AH26+AH28+AH29+AH30</f>
        <v>0</v>
      </c>
      <c r="AR31" s="638"/>
      <c r="AS31" s="638"/>
      <c r="AT31" s="638"/>
      <c r="AU31" s="638"/>
      <c r="AV31" s="638"/>
      <c r="AW31" s="638"/>
      <c r="AX31" s="638"/>
      <c r="AY31" s="639"/>
      <c r="BB31" s="646" t="s">
        <v>1190</v>
      </c>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662"/>
      <c r="CH31" s="614">
        <v>0</v>
      </c>
      <c r="CI31" s="615"/>
      <c r="CJ31" s="615"/>
      <c r="CK31" s="615"/>
      <c r="CL31" s="615"/>
      <c r="CM31" s="615"/>
      <c r="CN31" s="615"/>
      <c r="CO31" s="615"/>
      <c r="CP31" s="616"/>
      <c r="CQ31" s="614">
        <v>0</v>
      </c>
      <c r="CR31" s="615"/>
      <c r="CS31" s="615"/>
      <c r="CT31" s="615"/>
      <c r="CU31" s="615"/>
      <c r="CV31" s="615"/>
      <c r="CW31" s="615"/>
      <c r="CX31" s="615"/>
      <c r="CY31" s="616"/>
      <c r="DB31" s="479">
        <f t="shared" si="3"/>
        <v>0</v>
      </c>
      <c r="DC31" s="479"/>
      <c r="DD31" s="479"/>
      <c r="DE31" s="479"/>
      <c r="DF31" s="479"/>
      <c r="DG31" s="479"/>
      <c r="DH31" s="479"/>
      <c r="DI31" s="479"/>
      <c r="DJ31" s="479"/>
      <c r="DK31" s="479"/>
      <c r="DL31" s="590">
        <f t="shared" si="4"/>
        <v>0.9</v>
      </c>
      <c r="DM31" s="590"/>
      <c r="DN31" s="590"/>
      <c r="DO31" s="590"/>
      <c r="DP31" s="590"/>
      <c r="DQ31" s="590"/>
      <c r="DR31" s="590"/>
      <c r="DS31" s="590"/>
      <c r="DT31" s="590"/>
      <c r="DU31" s="590"/>
      <c r="DV31" s="451">
        <v>0</v>
      </c>
      <c r="DW31" s="451"/>
      <c r="DX31" s="451"/>
      <c r="DY31" s="451"/>
      <c r="DZ31" s="451"/>
      <c r="EA31" s="451"/>
      <c r="EB31" s="451"/>
      <c r="EC31" s="451"/>
      <c r="ED31" s="451"/>
      <c r="EE31" s="451"/>
      <c r="EF31" s="451">
        <v>0</v>
      </c>
      <c r="EG31" s="451"/>
      <c r="EH31" s="451"/>
      <c r="EI31" s="451"/>
      <c r="EJ31" s="451"/>
      <c r="EK31" s="451"/>
      <c r="EL31" s="451"/>
      <c r="EM31" s="451"/>
      <c r="EN31" s="451"/>
      <c r="EO31" s="451"/>
      <c r="EP31" s="480">
        <f t="shared" si="5"/>
        <v>0</v>
      </c>
      <c r="EQ31" s="480"/>
      <c r="ER31" s="480"/>
      <c r="ES31" s="480"/>
      <c r="ET31" s="480"/>
      <c r="EU31" s="480"/>
      <c r="EV31" s="480"/>
      <c r="EW31" s="480"/>
      <c r="EX31" s="480"/>
      <c r="EY31" s="480"/>
    </row>
    <row r="32" spans="1:155" ht="12.75" customHeight="1" thickTop="1">
      <c r="A32" s="337"/>
      <c r="B32" s="56" t="str">
        <f>"ADD: CASH FUND BALANCE AS PER BALANCE SHEET 6-30-"&amp;Help!C18+1</f>
        <v>ADD: CASH FUND BALANCE AS PER BALANCE SHEET 6-30-2012</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640"/>
      <c r="AI32" s="641"/>
      <c r="AJ32" s="641"/>
      <c r="AK32" s="641"/>
      <c r="AL32" s="641"/>
      <c r="AM32" s="641"/>
      <c r="AN32" s="641"/>
      <c r="AO32" s="641"/>
      <c r="AP32" s="642"/>
      <c r="AQ32" s="537">
        <f>AQ15</f>
        <v>0</v>
      </c>
      <c r="AR32" s="538"/>
      <c r="AS32" s="538"/>
      <c r="AT32" s="538"/>
      <c r="AU32" s="538"/>
      <c r="AV32" s="538"/>
      <c r="AW32" s="538"/>
      <c r="AX32" s="538"/>
      <c r="AY32" s="539"/>
      <c r="BB32" s="646" t="s">
        <v>1191</v>
      </c>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662"/>
      <c r="CH32" s="614">
        <v>0</v>
      </c>
      <c r="CI32" s="615"/>
      <c r="CJ32" s="615"/>
      <c r="CK32" s="615"/>
      <c r="CL32" s="615"/>
      <c r="CM32" s="615"/>
      <c r="CN32" s="615"/>
      <c r="CO32" s="615"/>
      <c r="CP32" s="616"/>
      <c r="CQ32" s="614">
        <v>0</v>
      </c>
      <c r="CR32" s="615"/>
      <c r="CS32" s="615"/>
      <c r="CT32" s="615"/>
      <c r="CU32" s="615"/>
      <c r="CV32" s="615"/>
      <c r="CW32" s="615"/>
      <c r="CX32" s="615"/>
      <c r="CY32" s="616"/>
      <c r="DB32" s="479">
        <f t="shared" si="3"/>
        <v>0</v>
      </c>
      <c r="DC32" s="479"/>
      <c r="DD32" s="479"/>
      <c r="DE32" s="479"/>
      <c r="DF32" s="479"/>
      <c r="DG32" s="479"/>
      <c r="DH32" s="479"/>
      <c r="DI32" s="479"/>
      <c r="DJ32" s="479"/>
      <c r="DK32" s="479"/>
      <c r="DL32" s="590">
        <f t="shared" si="4"/>
        <v>0.9</v>
      </c>
      <c r="DM32" s="590"/>
      <c r="DN32" s="590"/>
      <c r="DO32" s="590"/>
      <c r="DP32" s="590"/>
      <c r="DQ32" s="590"/>
      <c r="DR32" s="590"/>
      <c r="DS32" s="590"/>
      <c r="DT32" s="590"/>
      <c r="DU32" s="590"/>
      <c r="DV32" s="451">
        <v>0</v>
      </c>
      <c r="DW32" s="451"/>
      <c r="DX32" s="451"/>
      <c r="DY32" s="451"/>
      <c r="DZ32" s="451"/>
      <c r="EA32" s="451"/>
      <c r="EB32" s="451"/>
      <c r="EC32" s="451"/>
      <c r="ED32" s="451"/>
      <c r="EE32" s="451"/>
      <c r="EF32" s="451">
        <v>0</v>
      </c>
      <c r="EG32" s="451"/>
      <c r="EH32" s="451"/>
      <c r="EI32" s="451"/>
      <c r="EJ32" s="451"/>
      <c r="EK32" s="451"/>
      <c r="EL32" s="451"/>
      <c r="EM32" s="451"/>
      <c r="EN32" s="451"/>
      <c r="EO32" s="451"/>
      <c r="EP32" s="480">
        <f t="shared" si="5"/>
        <v>0</v>
      </c>
      <c r="EQ32" s="480"/>
      <c r="ER32" s="480"/>
      <c r="ES32" s="480"/>
      <c r="ET32" s="480"/>
      <c r="EU32" s="480"/>
      <c r="EV32" s="480"/>
      <c r="EW32" s="480"/>
      <c r="EX32" s="480"/>
      <c r="EY32" s="480"/>
    </row>
    <row r="33" spans="1:155" ht="12.75" customHeight="1" thickBot="1">
      <c r="A33" s="337"/>
      <c r="B33" s="54"/>
      <c r="C33" s="55"/>
      <c r="D33" s="55"/>
      <c r="E33" s="55"/>
      <c r="F33" s="55"/>
      <c r="G33" s="55" t="s">
        <v>53</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634"/>
      <c r="AI33" s="635"/>
      <c r="AJ33" s="635"/>
      <c r="AK33" s="635"/>
      <c r="AL33" s="635"/>
      <c r="AM33" s="635"/>
      <c r="AN33" s="635"/>
      <c r="AO33" s="635"/>
      <c r="AP33" s="636"/>
      <c r="AQ33" s="637">
        <f>AQ32+AQ31</f>
        <v>0</v>
      </c>
      <c r="AR33" s="638"/>
      <c r="AS33" s="638"/>
      <c r="AT33" s="638"/>
      <c r="AU33" s="638"/>
      <c r="AV33" s="638"/>
      <c r="AW33" s="638"/>
      <c r="AX33" s="638"/>
      <c r="AY33" s="639"/>
      <c r="BB33" s="646" t="s">
        <v>1192</v>
      </c>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662"/>
      <c r="CH33" s="614">
        <v>0</v>
      </c>
      <c r="CI33" s="615"/>
      <c r="CJ33" s="615"/>
      <c r="CK33" s="615"/>
      <c r="CL33" s="615"/>
      <c r="CM33" s="615"/>
      <c r="CN33" s="615"/>
      <c r="CO33" s="615"/>
      <c r="CP33" s="616"/>
      <c r="CQ33" s="614">
        <v>0</v>
      </c>
      <c r="CR33" s="615"/>
      <c r="CS33" s="615"/>
      <c r="CT33" s="615"/>
      <c r="CU33" s="615"/>
      <c r="CV33" s="615"/>
      <c r="CW33" s="615"/>
      <c r="CX33" s="615"/>
      <c r="CY33" s="616"/>
      <c r="DB33" s="479">
        <f t="shared" si="3"/>
        <v>0</v>
      </c>
      <c r="DC33" s="479"/>
      <c r="DD33" s="479"/>
      <c r="DE33" s="479"/>
      <c r="DF33" s="479"/>
      <c r="DG33" s="479"/>
      <c r="DH33" s="479"/>
      <c r="DI33" s="479"/>
      <c r="DJ33" s="479"/>
      <c r="DK33" s="479"/>
      <c r="DL33" s="590">
        <f t="shared" si="4"/>
        <v>0.9</v>
      </c>
      <c r="DM33" s="590"/>
      <c r="DN33" s="590"/>
      <c r="DO33" s="590"/>
      <c r="DP33" s="590"/>
      <c r="DQ33" s="590"/>
      <c r="DR33" s="590"/>
      <c r="DS33" s="590"/>
      <c r="DT33" s="590"/>
      <c r="DU33" s="590"/>
      <c r="DV33" s="451">
        <v>0</v>
      </c>
      <c r="DW33" s="451"/>
      <c r="DX33" s="451"/>
      <c r="DY33" s="451"/>
      <c r="DZ33" s="451"/>
      <c r="EA33" s="451"/>
      <c r="EB33" s="451"/>
      <c r="EC33" s="451"/>
      <c r="ED33" s="451"/>
      <c r="EE33" s="451"/>
      <c r="EF33" s="451">
        <v>0</v>
      </c>
      <c r="EG33" s="451"/>
      <c r="EH33" s="451"/>
      <c r="EI33" s="451"/>
      <c r="EJ33" s="451"/>
      <c r="EK33" s="451"/>
      <c r="EL33" s="451"/>
      <c r="EM33" s="451"/>
      <c r="EN33" s="451"/>
      <c r="EO33" s="451"/>
      <c r="EP33" s="480">
        <f t="shared" si="5"/>
        <v>0</v>
      </c>
      <c r="EQ33" s="480"/>
      <c r="ER33" s="480"/>
      <c r="ES33" s="480"/>
      <c r="ET33" s="480"/>
      <c r="EU33" s="480"/>
      <c r="EV33" s="480"/>
      <c r="EW33" s="480"/>
      <c r="EX33" s="480"/>
      <c r="EY33" s="480"/>
    </row>
    <row r="34" spans="1:155" ht="12.75" customHeight="1" thickTop="1" thickBot="1">
      <c r="A34" s="337"/>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18"/>
      <c r="AJ34" s="18"/>
      <c r="AK34" s="18"/>
      <c r="AL34" s="18"/>
      <c r="AM34" s="18"/>
      <c r="AN34" s="18"/>
      <c r="AO34" s="18"/>
      <c r="AP34" s="18"/>
      <c r="AQ34" s="18"/>
      <c r="AR34" s="18"/>
      <c r="AS34" s="18"/>
      <c r="AT34" s="18"/>
      <c r="AU34" s="18"/>
      <c r="AV34" s="18"/>
      <c r="AW34" s="18"/>
      <c r="AX34" s="18"/>
      <c r="AY34" s="18"/>
      <c r="AZ34" s="18"/>
      <c r="BB34" s="543" t="s">
        <v>78</v>
      </c>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662"/>
      <c r="CH34" s="614">
        <v>0</v>
      </c>
      <c r="CI34" s="615"/>
      <c r="CJ34" s="615"/>
      <c r="CK34" s="615"/>
      <c r="CL34" s="615"/>
      <c r="CM34" s="615"/>
      <c r="CN34" s="615"/>
      <c r="CO34" s="615"/>
      <c r="CP34" s="616"/>
      <c r="CQ34" s="614">
        <v>0</v>
      </c>
      <c r="CR34" s="615"/>
      <c r="CS34" s="615"/>
      <c r="CT34" s="615"/>
      <c r="CU34" s="615"/>
      <c r="CV34" s="615"/>
      <c r="CW34" s="615"/>
      <c r="CX34" s="615"/>
      <c r="CY34" s="616"/>
      <c r="DB34" s="479">
        <f t="shared" si="3"/>
        <v>0</v>
      </c>
      <c r="DC34" s="479"/>
      <c r="DD34" s="479"/>
      <c r="DE34" s="479"/>
      <c r="DF34" s="479"/>
      <c r="DG34" s="479"/>
      <c r="DH34" s="479"/>
      <c r="DI34" s="479"/>
      <c r="DJ34" s="479"/>
      <c r="DK34" s="479"/>
      <c r="DL34" s="590">
        <f t="shared" si="4"/>
        <v>0.9</v>
      </c>
      <c r="DM34" s="590"/>
      <c r="DN34" s="590"/>
      <c r="DO34" s="590"/>
      <c r="DP34" s="590"/>
      <c r="DQ34" s="590"/>
      <c r="DR34" s="590"/>
      <c r="DS34" s="590"/>
      <c r="DT34" s="590"/>
      <c r="DU34" s="590"/>
      <c r="DV34" s="451">
        <v>0</v>
      </c>
      <c r="DW34" s="451"/>
      <c r="DX34" s="451"/>
      <c r="DY34" s="451"/>
      <c r="DZ34" s="451"/>
      <c r="EA34" s="451"/>
      <c r="EB34" s="451"/>
      <c r="EC34" s="451"/>
      <c r="ED34" s="451"/>
      <c r="EE34" s="451"/>
      <c r="EF34" s="451">
        <v>0</v>
      </c>
      <c r="EG34" s="451"/>
      <c r="EH34" s="451"/>
      <c r="EI34" s="451"/>
      <c r="EJ34" s="451"/>
      <c r="EK34" s="451"/>
      <c r="EL34" s="451"/>
      <c r="EM34" s="451"/>
      <c r="EN34" s="451"/>
      <c r="EO34" s="451"/>
      <c r="EP34" s="480">
        <f t="shared" si="5"/>
        <v>0</v>
      </c>
      <c r="EQ34" s="480"/>
      <c r="ER34" s="480"/>
      <c r="ES34" s="480"/>
      <c r="ET34" s="480"/>
      <c r="EU34" s="480"/>
      <c r="EV34" s="480"/>
      <c r="EW34" s="480"/>
      <c r="EX34" s="480"/>
      <c r="EY34" s="480"/>
    </row>
    <row r="35" spans="1:155" ht="12.75" customHeight="1" thickTop="1" thickBot="1">
      <c r="A35" s="337"/>
      <c r="B35" s="358" t="str">
        <f>"Schedule 3, Cash Fund Balance Analysis - June 30, "&amp;Help!C18+1</f>
        <v>Schedule 3, Cash Fund Balance Analysis - June 30, 2012</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7"/>
      <c r="AJ35" s="357"/>
      <c r="AK35" s="357"/>
      <c r="AL35" s="357"/>
      <c r="AM35" s="357"/>
      <c r="AN35" s="357"/>
      <c r="AO35" s="357"/>
      <c r="AP35" s="357"/>
      <c r="AQ35" s="592" t="s">
        <v>32</v>
      </c>
      <c r="AR35" s="581"/>
      <c r="AS35" s="581"/>
      <c r="AT35" s="581"/>
      <c r="AU35" s="581"/>
      <c r="AV35" s="581"/>
      <c r="AW35" s="581"/>
      <c r="AX35" s="581"/>
      <c r="AY35" s="582"/>
      <c r="BB35" s="543" t="s">
        <v>79</v>
      </c>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662"/>
      <c r="CH35" s="614">
        <v>0</v>
      </c>
      <c r="CI35" s="615"/>
      <c r="CJ35" s="615"/>
      <c r="CK35" s="615"/>
      <c r="CL35" s="615"/>
      <c r="CM35" s="615"/>
      <c r="CN35" s="615"/>
      <c r="CO35" s="615"/>
      <c r="CP35" s="616"/>
      <c r="CQ35" s="614">
        <v>0</v>
      </c>
      <c r="CR35" s="615"/>
      <c r="CS35" s="615"/>
      <c r="CT35" s="615"/>
      <c r="CU35" s="615"/>
      <c r="CV35" s="615"/>
      <c r="CW35" s="615"/>
      <c r="CX35" s="615"/>
      <c r="CY35" s="616"/>
      <c r="DB35" s="479">
        <f t="shared" si="3"/>
        <v>0</v>
      </c>
      <c r="DC35" s="479"/>
      <c r="DD35" s="479"/>
      <c r="DE35" s="479"/>
      <c r="DF35" s="479"/>
      <c r="DG35" s="479"/>
      <c r="DH35" s="479"/>
      <c r="DI35" s="479"/>
      <c r="DJ35" s="479"/>
      <c r="DK35" s="479"/>
      <c r="DL35" s="590">
        <f t="shared" si="4"/>
        <v>0.9</v>
      </c>
      <c r="DM35" s="590"/>
      <c r="DN35" s="590"/>
      <c r="DO35" s="590"/>
      <c r="DP35" s="590"/>
      <c r="DQ35" s="590"/>
      <c r="DR35" s="590"/>
      <c r="DS35" s="590"/>
      <c r="DT35" s="590"/>
      <c r="DU35" s="590"/>
      <c r="DV35" s="451">
        <v>0</v>
      </c>
      <c r="DW35" s="451"/>
      <c r="DX35" s="451"/>
      <c r="DY35" s="451"/>
      <c r="DZ35" s="451"/>
      <c r="EA35" s="451"/>
      <c r="EB35" s="451"/>
      <c r="EC35" s="451"/>
      <c r="ED35" s="451"/>
      <c r="EE35" s="451"/>
      <c r="EF35" s="451">
        <v>0</v>
      </c>
      <c r="EG35" s="451"/>
      <c r="EH35" s="451"/>
      <c r="EI35" s="451"/>
      <c r="EJ35" s="451"/>
      <c r="EK35" s="451"/>
      <c r="EL35" s="451"/>
      <c r="EM35" s="451"/>
      <c r="EN35" s="451"/>
      <c r="EO35" s="451"/>
      <c r="EP35" s="480">
        <f t="shared" si="5"/>
        <v>0</v>
      </c>
      <c r="EQ35" s="480"/>
      <c r="ER35" s="480"/>
      <c r="ES35" s="480"/>
      <c r="ET35" s="480"/>
      <c r="EU35" s="480"/>
      <c r="EV35" s="480"/>
      <c r="EW35" s="480"/>
      <c r="EX35" s="480"/>
      <c r="EY35" s="480"/>
    </row>
    <row r="36" spans="1:155" ht="12.75" customHeight="1" thickTop="1" thickBot="1">
      <c r="A36" s="337"/>
      <c r="B36" s="22" t="s">
        <v>54</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336"/>
      <c r="AJ36" s="336"/>
      <c r="AK36" s="336"/>
      <c r="AL36" s="336"/>
      <c r="AM36" s="336"/>
      <c r="AN36" s="336"/>
      <c r="AO36" s="336"/>
      <c r="AP36" s="336"/>
      <c r="AQ36" s="537"/>
      <c r="AR36" s="538"/>
      <c r="AS36" s="538"/>
      <c r="AT36" s="538"/>
      <c r="AU36" s="538"/>
      <c r="AV36" s="538"/>
      <c r="AW36" s="538"/>
      <c r="AX36" s="538"/>
      <c r="AY36" s="539"/>
      <c r="BB36" s="338"/>
      <c r="BC36" s="331"/>
      <c r="BD36" s="331"/>
      <c r="BE36" s="331"/>
      <c r="BF36" s="331"/>
      <c r="BG36" s="331" t="s">
        <v>80</v>
      </c>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66"/>
      <c r="CH36" s="601">
        <f>SUM(CH22:CP35)</f>
        <v>0</v>
      </c>
      <c r="CI36" s="603"/>
      <c r="CJ36" s="603"/>
      <c r="CK36" s="603"/>
      <c r="CL36" s="603"/>
      <c r="CM36" s="603"/>
      <c r="CN36" s="603"/>
      <c r="CO36" s="603"/>
      <c r="CP36" s="604"/>
      <c r="CQ36" s="601">
        <f>SUM(CQ22:CY35)</f>
        <v>0</v>
      </c>
      <c r="CR36" s="603"/>
      <c r="CS36" s="603"/>
      <c r="CT36" s="603"/>
      <c r="CU36" s="603"/>
      <c r="CV36" s="603"/>
      <c r="CW36" s="603"/>
      <c r="CX36" s="603"/>
      <c r="CY36" s="604"/>
      <c r="DB36" s="447">
        <f>SUM(DB22:DK35)</f>
        <v>0</v>
      </c>
      <c r="DC36" s="447"/>
      <c r="DD36" s="447"/>
      <c r="DE36" s="447"/>
      <c r="DF36" s="447"/>
      <c r="DG36" s="447"/>
      <c r="DH36" s="447"/>
      <c r="DI36" s="447"/>
      <c r="DJ36" s="447"/>
      <c r="DK36" s="447"/>
      <c r="DL36" s="599"/>
      <c r="DM36" s="599"/>
      <c r="DN36" s="599"/>
      <c r="DO36" s="599"/>
      <c r="DP36" s="599"/>
      <c r="DQ36" s="599"/>
      <c r="DR36" s="599"/>
      <c r="DS36" s="599"/>
      <c r="DT36" s="599"/>
      <c r="DU36" s="599"/>
      <c r="DV36" s="447">
        <f>SUM(DV22:EE35)</f>
        <v>0</v>
      </c>
      <c r="DW36" s="447"/>
      <c r="DX36" s="447"/>
      <c r="DY36" s="447"/>
      <c r="DZ36" s="447"/>
      <c r="EA36" s="447"/>
      <c r="EB36" s="447"/>
      <c r="EC36" s="447"/>
      <c r="ED36" s="447"/>
      <c r="EE36" s="447"/>
      <c r="EF36" s="447">
        <f>SUM(EF22:EO35)</f>
        <v>0</v>
      </c>
      <c r="EG36" s="447"/>
      <c r="EH36" s="447"/>
      <c r="EI36" s="447"/>
      <c r="EJ36" s="447"/>
      <c r="EK36" s="447"/>
      <c r="EL36" s="447"/>
      <c r="EM36" s="447"/>
      <c r="EN36" s="447"/>
      <c r="EO36" s="447"/>
      <c r="EP36" s="447">
        <f>SUM(EP22:EY35)</f>
        <v>0</v>
      </c>
      <c r="EQ36" s="447"/>
      <c r="ER36" s="447"/>
      <c r="ES36" s="447"/>
      <c r="ET36" s="447"/>
      <c r="EU36" s="447"/>
      <c r="EV36" s="447"/>
      <c r="EW36" s="447"/>
      <c r="EX36" s="447"/>
      <c r="EY36" s="601"/>
    </row>
    <row r="37" spans="1:155" ht="12.75" customHeight="1" thickTop="1">
      <c r="A37" s="337"/>
      <c r="B37" s="43" t="s">
        <v>55</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347"/>
      <c r="AJ37" s="347"/>
      <c r="AK37" s="347"/>
      <c r="AL37" s="347"/>
      <c r="AM37" s="347"/>
      <c r="AN37" s="347"/>
      <c r="AO37" s="347"/>
      <c r="AP37" s="347"/>
      <c r="AQ37" s="626">
        <f>BB114</f>
        <v>0</v>
      </c>
      <c r="AR37" s="627"/>
      <c r="AS37" s="627"/>
      <c r="AT37" s="627"/>
      <c r="AU37" s="627"/>
      <c r="AV37" s="627"/>
      <c r="AW37" s="627"/>
      <c r="AX37" s="627"/>
      <c r="AY37" s="628"/>
      <c r="BB37" s="547" t="s">
        <v>81</v>
      </c>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548"/>
      <c r="CB37" s="548"/>
      <c r="CC37" s="548"/>
      <c r="CD37" s="548"/>
      <c r="CE37" s="548"/>
      <c r="CF37" s="548"/>
      <c r="CG37" s="667"/>
      <c r="CH37" s="668"/>
      <c r="CI37" s="669"/>
      <c r="CJ37" s="669"/>
      <c r="CK37" s="669"/>
      <c r="CL37" s="669"/>
      <c r="CM37" s="669"/>
      <c r="CN37" s="669"/>
      <c r="CO37" s="669"/>
      <c r="CP37" s="670"/>
      <c r="CQ37" s="668"/>
      <c r="CR37" s="669"/>
      <c r="CS37" s="669"/>
      <c r="CT37" s="669"/>
      <c r="CU37" s="669"/>
      <c r="CV37" s="669"/>
      <c r="CW37" s="669"/>
      <c r="CX37" s="669"/>
      <c r="CY37" s="670"/>
      <c r="DB37" s="478"/>
      <c r="DC37" s="478"/>
      <c r="DD37" s="478"/>
      <c r="DE37" s="478"/>
      <c r="DF37" s="478"/>
      <c r="DG37" s="478"/>
      <c r="DH37" s="478"/>
      <c r="DI37" s="478"/>
      <c r="DJ37" s="478"/>
      <c r="DK37" s="478"/>
      <c r="DL37" s="590"/>
      <c r="DM37" s="590"/>
      <c r="DN37" s="590"/>
      <c r="DO37" s="590"/>
      <c r="DP37" s="590"/>
      <c r="DQ37" s="590"/>
      <c r="DR37" s="590"/>
      <c r="DS37" s="590"/>
      <c r="DT37" s="590"/>
      <c r="DU37" s="590"/>
      <c r="DV37" s="483"/>
      <c r="DW37" s="483"/>
      <c r="DX37" s="483"/>
      <c r="DY37" s="483"/>
      <c r="DZ37" s="483"/>
      <c r="EA37" s="483"/>
      <c r="EB37" s="483"/>
      <c r="EC37" s="483"/>
      <c r="ED37" s="483"/>
      <c r="EE37" s="483"/>
      <c r="EF37" s="483"/>
      <c r="EG37" s="483"/>
      <c r="EH37" s="483"/>
      <c r="EI37" s="483"/>
      <c r="EJ37" s="483"/>
      <c r="EK37" s="483"/>
      <c r="EL37" s="483"/>
      <c r="EM37" s="483"/>
      <c r="EN37" s="483"/>
      <c r="EO37" s="483"/>
      <c r="EP37" s="483"/>
      <c r="EQ37" s="483"/>
      <c r="ER37" s="483"/>
      <c r="ES37" s="483"/>
      <c r="ET37" s="483"/>
      <c r="EU37" s="483"/>
      <c r="EV37" s="483"/>
      <c r="EW37" s="483"/>
      <c r="EX37" s="483"/>
      <c r="EY37" s="483"/>
    </row>
    <row r="38" spans="1:155" ht="12.75" customHeight="1">
      <c r="A38" s="337"/>
      <c r="B38" s="43" t="s">
        <v>56</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347"/>
      <c r="AJ38" s="347"/>
      <c r="AK38" s="347"/>
      <c r="AL38" s="347"/>
      <c r="AM38" s="347"/>
      <c r="AN38" s="347"/>
      <c r="AO38" s="347"/>
      <c r="AP38" s="347"/>
      <c r="AQ38" s="626">
        <f>EQ92+EQ93+EQ91</f>
        <v>0</v>
      </c>
      <c r="AR38" s="627"/>
      <c r="AS38" s="627"/>
      <c r="AT38" s="627"/>
      <c r="AU38" s="627"/>
      <c r="AV38" s="627"/>
      <c r="AW38" s="627"/>
      <c r="AX38" s="627"/>
      <c r="AY38" s="628"/>
      <c r="BB38" s="646" t="s">
        <v>1193</v>
      </c>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662"/>
      <c r="CH38" s="614">
        <v>0</v>
      </c>
      <c r="CI38" s="615"/>
      <c r="CJ38" s="615"/>
      <c r="CK38" s="615"/>
      <c r="CL38" s="615"/>
      <c r="CM38" s="615"/>
      <c r="CN38" s="615"/>
      <c r="CO38" s="615"/>
      <c r="CP38" s="616"/>
      <c r="CQ38" s="614">
        <v>0</v>
      </c>
      <c r="CR38" s="615"/>
      <c r="CS38" s="615"/>
      <c r="CT38" s="615"/>
      <c r="CU38" s="615"/>
      <c r="CV38" s="615"/>
      <c r="CW38" s="615"/>
      <c r="CX38" s="615"/>
      <c r="CY38" s="616"/>
      <c r="DB38" s="479">
        <f t="shared" ref="DB38:DB46" si="6">CQ38-CH38</f>
        <v>0</v>
      </c>
      <c r="DC38" s="479"/>
      <c r="DD38" s="479"/>
      <c r="DE38" s="479"/>
      <c r="DF38" s="479"/>
      <c r="DG38" s="479"/>
      <c r="DH38" s="479"/>
      <c r="DI38" s="479"/>
      <c r="DJ38" s="479"/>
      <c r="DK38" s="479"/>
      <c r="DL38" s="590">
        <f t="shared" ref="DL38:DL46" si="7">IF(CQ38=0,0.9,IF(EF38=0,0,EF38/CQ38))</f>
        <v>0.9</v>
      </c>
      <c r="DM38" s="590"/>
      <c r="DN38" s="590"/>
      <c r="DO38" s="590"/>
      <c r="DP38" s="590"/>
      <c r="DQ38" s="590"/>
      <c r="DR38" s="590"/>
      <c r="DS38" s="590"/>
      <c r="DT38" s="590"/>
      <c r="DU38" s="590"/>
      <c r="DV38" s="451">
        <v>0</v>
      </c>
      <c r="DW38" s="451"/>
      <c r="DX38" s="451"/>
      <c r="DY38" s="451"/>
      <c r="DZ38" s="451"/>
      <c r="EA38" s="451"/>
      <c r="EB38" s="451"/>
      <c r="EC38" s="451"/>
      <c r="ED38" s="451"/>
      <c r="EE38" s="451"/>
      <c r="EF38" s="451">
        <v>0</v>
      </c>
      <c r="EG38" s="451"/>
      <c r="EH38" s="451"/>
      <c r="EI38" s="451"/>
      <c r="EJ38" s="451"/>
      <c r="EK38" s="451"/>
      <c r="EL38" s="451"/>
      <c r="EM38" s="451"/>
      <c r="EN38" s="451"/>
      <c r="EO38" s="451"/>
      <c r="EP38" s="480">
        <f t="shared" ref="EP38:EP46" si="8">EF38</f>
        <v>0</v>
      </c>
      <c r="EQ38" s="480"/>
      <c r="ER38" s="480"/>
      <c r="ES38" s="480"/>
      <c r="ET38" s="480"/>
      <c r="EU38" s="480"/>
      <c r="EV38" s="480"/>
      <c r="EW38" s="480"/>
      <c r="EX38" s="480"/>
      <c r="EY38" s="480"/>
    </row>
    <row r="39" spans="1:155" ht="12.75" customHeight="1">
      <c r="A39" s="337"/>
      <c r="B39" s="43" t="str">
        <f>"Fiscal Year "&amp;Help!C18&amp;"-"&amp;Help!C18+1&amp;" Lapsed Appropriations"</f>
        <v>Fiscal Year 2011-2012 Lapsed Appropriations</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347"/>
      <c r="AJ39" s="347"/>
      <c r="AK39" s="347"/>
      <c r="AL39" s="347"/>
      <c r="AM39" s="347"/>
      <c r="AN39" s="347"/>
      <c r="AO39" s="347"/>
      <c r="AP39" s="347"/>
      <c r="AQ39" s="626">
        <f>CE453</f>
        <v>0</v>
      </c>
      <c r="AR39" s="627"/>
      <c r="AS39" s="627"/>
      <c r="AT39" s="627"/>
      <c r="AU39" s="627"/>
      <c r="AV39" s="627"/>
      <c r="AW39" s="627"/>
      <c r="AX39" s="627"/>
      <c r="AY39" s="628"/>
      <c r="BB39" s="646" t="s">
        <v>1194</v>
      </c>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662"/>
      <c r="CH39" s="614">
        <v>0</v>
      </c>
      <c r="CI39" s="615"/>
      <c r="CJ39" s="615"/>
      <c r="CK39" s="615"/>
      <c r="CL39" s="615"/>
      <c r="CM39" s="615"/>
      <c r="CN39" s="615"/>
      <c r="CO39" s="615"/>
      <c r="CP39" s="616"/>
      <c r="CQ39" s="614">
        <v>0</v>
      </c>
      <c r="CR39" s="615"/>
      <c r="CS39" s="615"/>
      <c r="CT39" s="615"/>
      <c r="CU39" s="615"/>
      <c r="CV39" s="615"/>
      <c r="CW39" s="615"/>
      <c r="CX39" s="615"/>
      <c r="CY39" s="616"/>
      <c r="DB39" s="479">
        <f t="shared" si="6"/>
        <v>0</v>
      </c>
      <c r="DC39" s="479"/>
      <c r="DD39" s="479"/>
      <c r="DE39" s="479"/>
      <c r="DF39" s="479"/>
      <c r="DG39" s="479"/>
      <c r="DH39" s="479"/>
      <c r="DI39" s="479"/>
      <c r="DJ39" s="479"/>
      <c r="DK39" s="479"/>
      <c r="DL39" s="590">
        <f t="shared" si="7"/>
        <v>0.9</v>
      </c>
      <c r="DM39" s="590"/>
      <c r="DN39" s="590"/>
      <c r="DO39" s="590"/>
      <c r="DP39" s="590"/>
      <c r="DQ39" s="590"/>
      <c r="DR39" s="590"/>
      <c r="DS39" s="590"/>
      <c r="DT39" s="590"/>
      <c r="DU39" s="590"/>
      <c r="DV39" s="451">
        <v>0</v>
      </c>
      <c r="DW39" s="451"/>
      <c r="DX39" s="451"/>
      <c r="DY39" s="451"/>
      <c r="DZ39" s="451"/>
      <c r="EA39" s="451"/>
      <c r="EB39" s="451"/>
      <c r="EC39" s="451"/>
      <c r="ED39" s="451"/>
      <c r="EE39" s="451"/>
      <c r="EF39" s="451">
        <v>0</v>
      </c>
      <c r="EG39" s="451"/>
      <c r="EH39" s="451"/>
      <c r="EI39" s="451"/>
      <c r="EJ39" s="451"/>
      <c r="EK39" s="451"/>
      <c r="EL39" s="451"/>
      <c r="EM39" s="451"/>
      <c r="EN39" s="451"/>
      <c r="EO39" s="451"/>
      <c r="EP39" s="480">
        <f t="shared" si="8"/>
        <v>0</v>
      </c>
      <c r="EQ39" s="480"/>
      <c r="ER39" s="480"/>
      <c r="ES39" s="480"/>
      <c r="ET39" s="480"/>
      <c r="EU39" s="480"/>
      <c r="EV39" s="480"/>
      <c r="EW39" s="480"/>
      <c r="EX39" s="480"/>
      <c r="EY39" s="480"/>
    </row>
    <row r="40" spans="1:155" ht="12.75" customHeight="1">
      <c r="A40" s="337"/>
      <c r="B40" s="43" t="str">
        <f>"Fiscal Year "&amp;(Help!C18-1)&amp;"-"&amp;Help!C18&amp;" Lapsed Appropriations"</f>
        <v>Fiscal Year 2010-2011 Lapsed Appropriations</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347"/>
      <c r="AJ40" s="347"/>
      <c r="AK40" s="347"/>
      <c r="AL40" s="347"/>
      <c r="AM40" s="347"/>
      <c r="AN40" s="347"/>
      <c r="AO40" s="347"/>
      <c r="AP40" s="347"/>
      <c r="AQ40" s="626">
        <f>AL450</f>
        <v>0</v>
      </c>
      <c r="AR40" s="627"/>
      <c r="AS40" s="627"/>
      <c r="AT40" s="627"/>
      <c r="AU40" s="627"/>
      <c r="AV40" s="627"/>
      <c r="AW40" s="627"/>
      <c r="AX40" s="627"/>
      <c r="AY40" s="628"/>
      <c r="BB40" s="646" t="s">
        <v>1195</v>
      </c>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662"/>
      <c r="CH40" s="614">
        <v>0</v>
      </c>
      <c r="CI40" s="615"/>
      <c r="CJ40" s="615"/>
      <c r="CK40" s="615"/>
      <c r="CL40" s="615"/>
      <c r="CM40" s="615"/>
      <c r="CN40" s="615"/>
      <c r="CO40" s="615"/>
      <c r="CP40" s="616"/>
      <c r="CQ40" s="614">
        <v>0</v>
      </c>
      <c r="CR40" s="615"/>
      <c r="CS40" s="615"/>
      <c r="CT40" s="615"/>
      <c r="CU40" s="615"/>
      <c r="CV40" s="615"/>
      <c r="CW40" s="615"/>
      <c r="CX40" s="615"/>
      <c r="CY40" s="616"/>
      <c r="DB40" s="479">
        <f t="shared" si="6"/>
        <v>0</v>
      </c>
      <c r="DC40" s="479"/>
      <c r="DD40" s="479"/>
      <c r="DE40" s="479"/>
      <c r="DF40" s="479"/>
      <c r="DG40" s="479"/>
      <c r="DH40" s="479"/>
      <c r="DI40" s="479"/>
      <c r="DJ40" s="479"/>
      <c r="DK40" s="479"/>
      <c r="DL40" s="590">
        <f t="shared" si="7"/>
        <v>0.9</v>
      </c>
      <c r="DM40" s="590"/>
      <c r="DN40" s="590"/>
      <c r="DO40" s="590"/>
      <c r="DP40" s="590"/>
      <c r="DQ40" s="590"/>
      <c r="DR40" s="590"/>
      <c r="DS40" s="590"/>
      <c r="DT40" s="590"/>
      <c r="DU40" s="590"/>
      <c r="DV40" s="451">
        <v>0</v>
      </c>
      <c r="DW40" s="451"/>
      <c r="DX40" s="451"/>
      <c r="DY40" s="451"/>
      <c r="DZ40" s="451"/>
      <c r="EA40" s="451"/>
      <c r="EB40" s="451"/>
      <c r="EC40" s="451"/>
      <c r="ED40" s="451"/>
      <c r="EE40" s="451"/>
      <c r="EF40" s="451">
        <v>0</v>
      </c>
      <c r="EG40" s="451"/>
      <c r="EH40" s="451"/>
      <c r="EI40" s="451"/>
      <c r="EJ40" s="451"/>
      <c r="EK40" s="451"/>
      <c r="EL40" s="451"/>
      <c r="EM40" s="451"/>
      <c r="EN40" s="451"/>
      <c r="EO40" s="451"/>
      <c r="EP40" s="480">
        <f t="shared" si="8"/>
        <v>0</v>
      </c>
      <c r="EQ40" s="480"/>
      <c r="ER40" s="480"/>
      <c r="ES40" s="480"/>
      <c r="ET40" s="480"/>
      <c r="EU40" s="480"/>
      <c r="EV40" s="480"/>
      <c r="EW40" s="480"/>
      <c r="EX40" s="480"/>
      <c r="EY40" s="480"/>
    </row>
    <row r="41" spans="1:155" ht="12.75" customHeight="1">
      <c r="A41" s="337"/>
      <c r="B41" s="43" t="s">
        <v>57</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347"/>
      <c r="AJ41" s="347"/>
      <c r="AK41" s="347"/>
      <c r="AL41" s="347"/>
      <c r="AM41" s="347"/>
      <c r="AN41" s="347"/>
      <c r="AO41" s="347"/>
      <c r="AP41" s="347"/>
      <c r="AQ41" s="626">
        <f>EQ109</f>
        <v>0</v>
      </c>
      <c r="AR41" s="627"/>
      <c r="AS41" s="627"/>
      <c r="AT41" s="627"/>
      <c r="AU41" s="627"/>
      <c r="AV41" s="627"/>
      <c r="AW41" s="627"/>
      <c r="AX41" s="627"/>
      <c r="AY41" s="628"/>
      <c r="BB41" s="646" t="s">
        <v>1196</v>
      </c>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662"/>
      <c r="CH41" s="614">
        <v>0</v>
      </c>
      <c r="CI41" s="615"/>
      <c r="CJ41" s="615"/>
      <c r="CK41" s="615"/>
      <c r="CL41" s="615"/>
      <c r="CM41" s="615"/>
      <c r="CN41" s="615"/>
      <c r="CO41" s="615"/>
      <c r="CP41" s="616"/>
      <c r="CQ41" s="614">
        <v>0</v>
      </c>
      <c r="CR41" s="615"/>
      <c r="CS41" s="615"/>
      <c r="CT41" s="615"/>
      <c r="CU41" s="615"/>
      <c r="CV41" s="615"/>
      <c r="CW41" s="615"/>
      <c r="CX41" s="615"/>
      <c r="CY41" s="616"/>
      <c r="DB41" s="479">
        <f t="shared" si="6"/>
        <v>0</v>
      </c>
      <c r="DC41" s="479"/>
      <c r="DD41" s="479"/>
      <c r="DE41" s="479"/>
      <c r="DF41" s="479"/>
      <c r="DG41" s="479"/>
      <c r="DH41" s="479"/>
      <c r="DI41" s="479"/>
      <c r="DJ41" s="479"/>
      <c r="DK41" s="479"/>
      <c r="DL41" s="590">
        <f t="shared" si="7"/>
        <v>0.9</v>
      </c>
      <c r="DM41" s="590"/>
      <c r="DN41" s="590"/>
      <c r="DO41" s="590"/>
      <c r="DP41" s="590"/>
      <c r="DQ41" s="590"/>
      <c r="DR41" s="590"/>
      <c r="DS41" s="590"/>
      <c r="DT41" s="590"/>
      <c r="DU41" s="590"/>
      <c r="DV41" s="451">
        <v>0</v>
      </c>
      <c r="DW41" s="451"/>
      <c r="DX41" s="451"/>
      <c r="DY41" s="451"/>
      <c r="DZ41" s="451"/>
      <c r="EA41" s="451"/>
      <c r="EB41" s="451"/>
      <c r="EC41" s="451"/>
      <c r="ED41" s="451"/>
      <c r="EE41" s="451"/>
      <c r="EF41" s="451">
        <v>0</v>
      </c>
      <c r="EG41" s="451"/>
      <c r="EH41" s="451"/>
      <c r="EI41" s="451"/>
      <c r="EJ41" s="451"/>
      <c r="EK41" s="451"/>
      <c r="EL41" s="451"/>
      <c r="EM41" s="451"/>
      <c r="EN41" s="451"/>
      <c r="EO41" s="451"/>
      <c r="EP41" s="480">
        <f t="shared" si="8"/>
        <v>0</v>
      </c>
      <c r="EQ41" s="480"/>
      <c r="ER41" s="480"/>
      <c r="ES41" s="480"/>
      <c r="ET41" s="480"/>
      <c r="EU41" s="480"/>
      <c r="EV41" s="480"/>
      <c r="EW41" s="480"/>
      <c r="EX41" s="480"/>
      <c r="EY41" s="480"/>
    </row>
    <row r="42" spans="1:155" ht="12.75" customHeight="1" thickBot="1">
      <c r="A42" s="337"/>
      <c r="B42" s="67" t="s">
        <v>58</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355"/>
      <c r="AJ42" s="355"/>
      <c r="AK42" s="355"/>
      <c r="AL42" s="355"/>
      <c r="AM42" s="355"/>
      <c r="AN42" s="355"/>
      <c r="AO42" s="355"/>
      <c r="AP42" s="355"/>
      <c r="AQ42" s="650">
        <f>FC68</f>
        <v>0</v>
      </c>
      <c r="AR42" s="651"/>
      <c r="AS42" s="651"/>
      <c r="AT42" s="651"/>
      <c r="AU42" s="651"/>
      <c r="AV42" s="651"/>
      <c r="AW42" s="651"/>
      <c r="AX42" s="651"/>
      <c r="AY42" s="652"/>
      <c r="BB42" s="646" t="s">
        <v>1197</v>
      </c>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662"/>
      <c r="CH42" s="614">
        <v>0</v>
      </c>
      <c r="CI42" s="615"/>
      <c r="CJ42" s="615"/>
      <c r="CK42" s="615"/>
      <c r="CL42" s="615"/>
      <c r="CM42" s="615"/>
      <c r="CN42" s="615"/>
      <c r="CO42" s="615"/>
      <c r="CP42" s="616"/>
      <c r="CQ42" s="614">
        <v>0</v>
      </c>
      <c r="CR42" s="615"/>
      <c r="CS42" s="615"/>
      <c r="CT42" s="615"/>
      <c r="CU42" s="615"/>
      <c r="CV42" s="615"/>
      <c r="CW42" s="615"/>
      <c r="CX42" s="615"/>
      <c r="CY42" s="616"/>
      <c r="DB42" s="479">
        <f t="shared" si="6"/>
        <v>0</v>
      </c>
      <c r="DC42" s="479"/>
      <c r="DD42" s="479"/>
      <c r="DE42" s="479"/>
      <c r="DF42" s="479"/>
      <c r="DG42" s="479"/>
      <c r="DH42" s="479"/>
      <c r="DI42" s="479"/>
      <c r="DJ42" s="479"/>
      <c r="DK42" s="479"/>
      <c r="DL42" s="590">
        <f t="shared" si="7"/>
        <v>0.9</v>
      </c>
      <c r="DM42" s="590"/>
      <c r="DN42" s="590"/>
      <c r="DO42" s="590"/>
      <c r="DP42" s="590"/>
      <c r="DQ42" s="590"/>
      <c r="DR42" s="590"/>
      <c r="DS42" s="590"/>
      <c r="DT42" s="590"/>
      <c r="DU42" s="590"/>
      <c r="DV42" s="451">
        <v>0</v>
      </c>
      <c r="DW42" s="451"/>
      <c r="DX42" s="451"/>
      <c r="DY42" s="451"/>
      <c r="DZ42" s="451"/>
      <c r="EA42" s="451"/>
      <c r="EB42" s="451"/>
      <c r="EC42" s="451"/>
      <c r="ED42" s="451"/>
      <c r="EE42" s="451"/>
      <c r="EF42" s="451">
        <v>0</v>
      </c>
      <c r="EG42" s="451"/>
      <c r="EH42" s="451"/>
      <c r="EI42" s="451"/>
      <c r="EJ42" s="451"/>
      <c r="EK42" s="451"/>
      <c r="EL42" s="451"/>
      <c r="EM42" s="451"/>
      <c r="EN42" s="451"/>
      <c r="EO42" s="451"/>
      <c r="EP42" s="480">
        <f t="shared" si="8"/>
        <v>0</v>
      </c>
      <c r="EQ42" s="480"/>
      <c r="ER42" s="480"/>
      <c r="ES42" s="480"/>
      <c r="ET42" s="480"/>
      <c r="EU42" s="480"/>
      <c r="EV42" s="480"/>
      <c r="EW42" s="480"/>
      <c r="EX42" s="480"/>
      <c r="EY42" s="480"/>
    </row>
    <row r="43" spans="1:155" ht="12.75" customHeight="1" thickTop="1" thickBot="1">
      <c r="A43" s="337"/>
      <c r="B43" s="358"/>
      <c r="C43" s="359"/>
      <c r="D43" s="359"/>
      <c r="E43" s="359"/>
      <c r="F43" s="359"/>
      <c r="G43" s="359" t="s">
        <v>59</v>
      </c>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7"/>
      <c r="AJ43" s="357"/>
      <c r="AK43" s="357"/>
      <c r="AL43" s="357"/>
      <c r="AM43" s="357"/>
      <c r="AN43" s="357"/>
      <c r="AO43" s="357"/>
      <c r="AP43" s="357"/>
      <c r="AQ43" s="671">
        <f>AQ37+AQ38+AQ39+AQ40+AQ41+AQ42</f>
        <v>0</v>
      </c>
      <c r="AR43" s="672"/>
      <c r="AS43" s="672"/>
      <c r="AT43" s="672"/>
      <c r="AU43" s="672"/>
      <c r="AV43" s="672"/>
      <c r="AW43" s="672"/>
      <c r="AX43" s="672"/>
      <c r="AY43" s="673"/>
      <c r="BB43" s="646" t="s">
        <v>1198</v>
      </c>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662"/>
      <c r="CH43" s="614">
        <v>0</v>
      </c>
      <c r="CI43" s="615"/>
      <c r="CJ43" s="615"/>
      <c r="CK43" s="615"/>
      <c r="CL43" s="615"/>
      <c r="CM43" s="615"/>
      <c r="CN43" s="615"/>
      <c r="CO43" s="615"/>
      <c r="CP43" s="616"/>
      <c r="CQ43" s="614">
        <v>0</v>
      </c>
      <c r="CR43" s="615"/>
      <c r="CS43" s="615"/>
      <c r="CT43" s="615"/>
      <c r="CU43" s="615"/>
      <c r="CV43" s="615"/>
      <c r="CW43" s="615"/>
      <c r="CX43" s="615"/>
      <c r="CY43" s="616"/>
      <c r="DB43" s="479">
        <f t="shared" si="6"/>
        <v>0</v>
      </c>
      <c r="DC43" s="479"/>
      <c r="DD43" s="479"/>
      <c r="DE43" s="479"/>
      <c r="DF43" s="479"/>
      <c r="DG43" s="479"/>
      <c r="DH43" s="479"/>
      <c r="DI43" s="479"/>
      <c r="DJ43" s="479"/>
      <c r="DK43" s="479"/>
      <c r="DL43" s="590">
        <f t="shared" si="7"/>
        <v>0.9</v>
      </c>
      <c r="DM43" s="590"/>
      <c r="DN43" s="590"/>
      <c r="DO43" s="590"/>
      <c r="DP43" s="590"/>
      <c r="DQ43" s="590"/>
      <c r="DR43" s="590"/>
      <c r="DS43" s="590"/>
      <c r="DT43" s="590"/>
      <c r="DU43" s="590"/>
      <c r="DV43" s="451">
        <v>0</v>
      </c>
      <c r="DW43" s="451"/>
      <c r="DX43" s="451"/>
      <c r="DY43" s="451"/>
      <c r="DZ43" s="451"/>
      <c r="EA43" s="451"/>
      <c r="EB43" s="451"/>
      <c r="EC43" s="451"/>
      <c r="ED43" s="451"/>
      <c r="EE43" s="451"/>
      <c r="EF43" s="451">
        <v>0</v>
      </c>
      <c r="EG43" s="451"/>
      <c r="EH43" s="451"/>
      <c r="EI43" s="451"/>
      <c r="EJ43" s="451"/>
      <c r="EK43" s="451"/>
      <c r="EL43" s="451"/>
      <c r="EM43" s="451"/>
      <c r="EN43" s="451"/>
      <c r="EO43" s="451"/>
      <c r="EP43" s="480">
        <f t="shared" si="8"/>
        <v>0</v>
      </c>
      <c r="EQ43" s="480"/>
      <c r="ER43" s="480"/>
      <c r="ES43" s="480"/>
      <c r="ET43" s="480"/>
      <c r="EU43" s="480"/>
      <c r="EV43" s="480"/>
      <c r="EW43" s="480"/>
      <c r="EX43" s="480"/>
      <c r="EY43" s="480"/>
    </row>
    <row r="44" spans="1:155" ht="12.75" customHeight="1" thickTop="1">
      <c r="A44" s="337"/>
      <c r="B44" s="56" t="s">
        <v>60</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340"/>
      <c r="AJ44" s="340"/>
      <c r="AK44" s="340"/>
      <c r="AL44" s="340"/>
      <c r="AM44" s="340"/>
      <c r="AN44" s="340"/>
      <c r="AO44" s="340"/>
      <c r="AP44" s="340"/>
      <c r="AQ44" s="339"/>
      <c r="AR44" s="340"/>
      <c r="AS44" s="340"/>
      <c r="AT44" s="340"/>
      <c r="AU44" s="340"/>
      <c r="AV44" s="340"/>
      <c r="AW44" s="340"/>
      <c r="AX44" s="340"/>
      <c r="AY44" s="341"/>
      <c r="BB44" s="543" t="s">
        <v>83</v>
      </c>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662"/>
      <c r="CH44" s="614">
        <v>0</v>
      </c>
      <c r="CI44" s="615"/>
      <c r="CJ44" s="615"/>
      <c r="CK44" s="615"/>
      <c r="CL44" s="615"/>
      <c r="CM44" s="615"/>
      <c r="CN44" s="615"/>
      <c r="CO44" s="615"/>
      <c r="CP44" s="616"/>
      <c r="CQ44" s="614">
        <v>0</v>
      </c>
      <c r="CR44" s="615"/>
      <c r="CS44" s="615"/>
      <c r="CT44" s="615"/>
      <c r="CU44" s="615"/>
      <c r="CV44" s="615"/>
      <c r="CW44" s="615"/>
      <c r="CX44" s="615"/>
      <c r="CY44" s="616"/>
      <c r="DB44" s="479">
        <f t="shared" si="6"/>
        <v>0</v>
      </c>
      <c r="DC44" s="479"/>
      <c r="DD44" s="479"/>
      <c r="DE44" s="479"/>
      <c r="DF44" s="479"/>
      <c r="DG44" s="479"/>
      <c r="DH44" s="479"/>
      <c r="DI44" s="479"/>
      <c r="DJ44" s="479"/>
      <c r="DK44" s="479"/>
      <c r="DL44" s="590">
        <f t="shared" si="7"/>
        <v>0.9</v>
      </c>
      <c r="DM44" s="590"/>
      <c r="DN44" s="590"/>
      <c r="DO44" s="590"/>
      <c r="DP44" s="590"/>
      <c r="DQ44" s="590"/>
      <c r="DR44" s="590"/>
      <c r="DS44" s="590"/>
      <c r="DT44" s="590"/>
      <c r="DU44" s="590"/>
      <c r="DV44" s="451">
        <v>0</v>
      </c>
      <c r="DW44" s="451"/>
      <c r="DX44" s="451"/>
      <c r="DY44" s="451"/>
      <c r="DZ44" s="451"/>
      <c r="EA44" s="451"/>
      <c r="EB44" s="451"/>
      <c r="EC44" s="451"/>
      <c r="ED44" s="451"/>
      <c r="EE44" s="451"/>
      <c r="EF44" s="451">
        <v>0</v>
      </c>
      <c r="EG44" s="451"/>
      <c r="EH44" s="451"/>
      <c r="EI44" s="451"/>
      <c r="EJ44" s="451"/>
      <c r="EK44" s="451"/>
      <c r="EL44" s="451"/>
      <c r="EM44" s="451"/>
      <c r="EN44" s="451"/>
      <c r="EO44" s="451"/>
      <c r="EP44" s="480">
        <f t="shared" si="8"/>
        <v>0</v>
      </c>
      <c r="EQ44" s="480"/>
      <c r="ER44" s="480"/>
      <c r="ES44" s="480"/>
      <c r="ET44" s="480"/>
      <c r="EU44" s="480"/>
      <c r="EV44" s="480"/>
      <c r="EW44" s="480"/>
      <c r="EX44" s="480"/>
      <c r="EY44" s="480"/>
    </row>
    <row r="45" spans="1:155" ht="12.75" customHeight="1">
      <c r="A45" s="337"/>
      <c r="B45" s="37"/>
      <c r="C45" s="38"/>
      <c r="D45" s="38"/>
      <c r="E45" s="38" t="s">
        <v>61</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45"/>
      <c r="AJ45" s="345"/>
      <c r="AK45" s="345"/>
      <c r="AL45" s="345"/>
      <c r="AM45" s="345"/>
      <c r="AN45" s="345"/>
      <c r="AO45" s="345"/>
      <c r="AP45" s="345"/>
      <c r="AQ45" s="623">
        <f>BB453-BF453</f>
        <v>0</v>
      </c>
      <c r="AR45" s="624"/>
      <c r="AS45" s="624"/>
      <c r="AT45" s="624"/>
      <c r="AU45" s="624"/>
      <c r="AV45" s="624"/>
      <c r="AW45" s="624"/>
      <c r="AX45" s="624"/>
      <c r="AY45" s="625"/>
      <c r="BB45" s="543" t="s">
        <v>84</v>
      </c>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662"/>
      <c r="CH45" s="614">
        <v>0</v>
      </c>
      <c r="CI45" s="615"/>
      <c r="CJ45" s="615"/>
      <c r="CK45" s="615"/>
      <c r="CL45" s="615"/>
      <c r="CM45" s="615"/>
      <c r="CN45" s="615"/>
      <c r="CO45" s="615"/>
      <c r="CP45" s="616"/>
      <c r="CQ45" s="614">
        <v>0</v>
      </c>
      <c r="CR45" s="615"/>
      <c r="CS45" s="615"/>
      <c r="CT45" s="615"/>
      <c r="CU45" s="615"/>
      <c r="CV45" s="615"/>
      <c r="CW45" s="615"/>
      <c r="CX45" s="615"/>
      <c r="CY45" s="616"/>
      <c r="DB45" s="479">
        <f t="shared" si="6"/>
        <v>0</v>
      </c>
      <c r="DC45" s="479"/>
      <c r="DD45" s="479"/>
      <c r="DE45" s="479"/>
      <c r="DF45" s="479"/>
      <c r="DG45" s="479"/>
      <c r="DH45" s="479"/>
      <c r="DI45" s="479"/>
      <c r="DJ45" s="479"/>
      <c r="DK45" s="479"/>
      <c r="DL45" s="590">
        <f t="shared" si="7"/>
        <v>0.9</v>
      </c>
      <c r="DM45" s="590"/>
      <c r="DN45" s="590"/>
      <c r="DO45" s="590"/>
      <c r="DP45" s="590"/>
      <c r="DQ45" s="590"/>
      <c r="DR45" s="590"/>
      <c r="DS45" s="590"/>
      <c r="DT45" s="590"/>
      <c r="DU45" s="590"/>
      <c r="DV45" s="451">
        <v>0</v>
      </c>
      <c r="DW45" s="451"/>
      <c r="DX45" s="451"/>
      <c r="DY45" s="451"/>
      <c r="DZ45" s="451"/>
      <c r="EA45" s="451"/>
      <c r="EB45" s="451"/>
      <c r="EC45" s="451"/>
      <c r="ED45" s="451"/>
      <c r="EE45" s="451"/>
      <c r="EF45" s="451">
        <v>0</v>
      </c>
      <c r="EG45" s="451"/>
      <c r="EH45" s="451"/>
      <c r="EI45" s="451"/>
      <c r="EJ45" s="451"/>
      <c r="EK45" s="451"/>
      <c r="EL45" s="451"/>
      <c r="EM45" s="451"/>
      <c r="EN45" s="451"/>
      <c r="EO45" s="451"/>
      <c r="EP45" s="480">
        <f t="shared" si="8"/>
        <v>0</v>
      </c>
      <c r="EQ45" s="480"/>
      <c r="ER45" s="480"/>
      <c r="ES45" s="480"/>
      <c r="ET45" s="480"/>
      <c r="EU45" s="480"/>
      <c r="EV45" s="480"/>
      <c r="EW45" s="480"/>
      <c r="EX45" s="480"/>
      <c r="EY45" s="480"/>
    </row>
    <row r="46" spans="1:155" ht="12.75" customHeight="1">
      <c r="A46" s="337"/>
      <c r="B46" s="37"/>
      <c r="C46" s="38"/>
      <c r="D46" s="38"/>
      <c r="E46" s="38" t="s">
        <v>62</v>
      </c>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45"/>
      <c r="AJ46" s="345"/>
      <c r="AK46" s="345"/>
      <c r="AL46" s="345"/>
      <c r="AM46" s="345"/>
      <c r="AN46" s="345"/>
      <c r="AO46" s="345"/>
      <c r="AP46" s="345"/>
      <c r="AQ46" s="626">
        <f>EQ108</f>
        <v>0</v>
      </c>
      <c r="AR46" s="627"/>
      <c r="AS46" s="627"/>
      <c r="AT46" s="627"/>
      <c r="AU46" s="627"/>
      <c r="AV46" s="627"/>
      <c r="AW46" s="627"/>
      <c r="AX46" s="627"/>
      <c r="AY46" s="628"/>
      <c r="BB46" s="543" t="s">
        <v>85</v>
      </c>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662"/>
      <c r="CH46" s="614">
        <v>0</v>
      </c>
      <c r="CI46" s="615"/>
      <c r="CJ46" s="615"/>
      <c r="CK46" s="615"/>
      <c r="CL46" s="615"/>
      <c r="CM46" s="615"/>
      <c r="CN46" s="615"/>
      <c r="CO46" s="615"/>
      <c r="CP46" s="616"/>
      <c r="CQ46" s="614">
        <v>0</v>
      </c>
      <c r="CR46" s="615"/>
      <c r="CS46" s="615"/>
      <c r="CT46" s="615"/>
      <c r="CU46" s="615"/>
      <c r="CV46" s="615"/>
      <c r="CW46" s="615"/>
      <c r="CX46" s="615"/>
      <c r="CY46" s="616"/>
      <c r="DB46" s="479">
        <f t="shared" si="6"/>
        <v>0</v>
      </c>
      <c r="DC46" s="479"/>
      <c r="DD46" s="479"/>
      <c r="DE46" s="479"/>
      <c r="DF46" s="479"/>
      <c r="DG46" s="479"/>
      <c r="DH46" s="479"/>
      <c r="DI46" s="479"/>
      <c r="DJ46" s="479"/>
      <c r="DK46" s="479"/>
      <c r="DL46" s="590">
        <f t="shared" si="7"/>
        <v>0.9</v>
      </c>
      <c r="DM46" s="590"/>
      <c r="DN46" s="590"/>
      <c r="DO46" s="590"/>
      <c r="DP46" s="590"/>
      <c r="DQ46" s="590"/>
      <c r="DR46" s="590"/>
      <c r="DS46" s="590"/>
      <c r="DT46" s="590"/>
      <c r="DU46" s="590"/>
      <c r="DV46" s="451">
        <v>0</v>
      </c>
      <c r="DW46" s="451"/>
      <c r="DX46" s="451"/>
      <c r="DY46" s="451"/>
      <c r="DZ46" s="451"/>
      <c r="EA46" s="451"/>
      <c r="EB46" s="451"/>
      <c r="EC46" s="451"/>
      <c r="ED46" s="451"/>
      <c r="EE46" s="451"/>
      <c r="EF46" s="451">
        <v>0</v>
      </c>
      <c r="EG46" s="451"/>
      <c r="EH46" s="451"/>
      <c r="EI46" s="451"/>
      <c r="EJ46" s="451"/>
      <c r="EK46" s="451"/>
      <c r="EL46" s="451"/>
      <c r="EM46" s="451"/>
      <c r="EN46" s="451"/>
      <c r="EO46" s="451"/>
      <c r="EP46" s="480">
        <f t="shared" si="8"/>
        <v>0</v>
      </c>
      <c r="EQ46" s="480"/>
      <c r="ER46" s="480"/>
      <c r="ES46" s="480"/>
      <c r="ET46" s="480"/>
      <c r="EU46" s="480"/>
      <c r="EV46" s="480"/>
      <c r="EW46" s="480"/>
      <c r="EX46" s="480"/>
      <c r="EY46" s="480"/>
    </row>
    <row r="47" spans="1:155" ht="12.75" customHeight="1" thickBot="1">
      <c r="A47" s="337"/>
      <c r="B47" s="54"/>
      <c r="C47" s="55"/>
      <c r="D47" s="55"/>
      <c r="E47" s="55"/>
      <c r="F47" s="55"/>
      <c r="G47" s="55" t="s">
        <v>63</v>
      </c>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354"/>
      <c r="AJ47" s="354"/>
      <c r="AK47" s="354"/>
      <c r="AL47" s="354"/>
      <c r="AM47" s="354"/>
      <c r="AN47" s="354"/>
      <c r="AO47" s="354"/>
      <c r="AP47" s="354"/>
      <c r="AQ47" s="637">
        <f>AQ45+AQ46</f>
        <v>0</v>
      </c>
      <c r="AR47" s="638"/>
      <c r="AS47" s="638"/>
      <c r="AT47" s="638"/>
      <c r="AU47" s="638"/>
      <c r="AV47" s="638"/>
      <c r="AW47" s="638"/>
      <c r="AX47" s="638"/>
      <c r="AY47" s="639"/>
      <c r="BB47" s="338"/>
      <c r="BC47" s="331"/>
      <c r="BD47" s="331"/>
      <c r="BE47" s="331"/>
      <c r="BF47" s="331"/>
      <c r="BG47" s="331" t="s">
        <v>86</v>
      </c>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66"/>
      <c r="CH47" s="601">
        <f>SUM(CH38:CP46)</f>
        <v>0</v>
      </c>
      <c r="CI47" s="603"/>
      <c r="CJ47" s="603"/>
      <c r="CK47" s="603"/>
      <c r="CL47" s="603"/>
      <c r="CM47" s="603"/>
      <c r="CN47" s="603"/>
      <c r="CO47" s="603"/>
      <c r="CP47" s="604"/>
      <c r="CQ47" s="601">
        <f>SUM(CQ38:CY46)</f>
        <v>0</v>
      </c>
      <c r="CR47" s="603"/>
      <c r="CS47" s="603"/>
      <c r="CT47" s="603"/>
      <c r="CU47" s="603"/>
      <c r="CV47" s="603"/>
      <c r="CW47" s="603"/>
      <c r="CX47" s="603"/>
      <c r="CY47" s="604"/>
      <c r="DB47" s="447">
        <f>SUM(DB38:DK46)</f>
        <v>0</v>
      </c>
      <c r="DC47" s="447"/>
      <c r="DD47" s="447"/>
      <c r="DE47" s="447"/>
      <c r="DF47" s="447"/>
      <c r="DG47" s="447"/>
      <c r="DH47" s="447"/>
      <c r="DI47" s="447"/>
      <c r="DJ47" s="447"/>
      <c r="DK47" s="447"/>
      <c r="DL47" s="599"/>
      <c r="DM47" s="599"/>
      <c r="DN47" s="599"/>
      <c r="DO47" s="599"/>
      <c r="DP47" s="599"/>
      <c r="DQ47" s="599"/>
      <c r="DR47" s="599"/>
      <c r="DS47" s="599"/>
      <c r="DT47" s="599"/>
      <c r="DU47" s="599"/>
      <c r="DV47" s="447">
        <f>SUM(DV38:EE46)</f>
        <v>0</v>
      </c>
      <c r="DW47" s="447"/>
      <c r="DX47" s="447"/>
      <c r="DY47" s="447"/>
      <c r="DZ47" s="447"/>
      <c r="EA47" s="447"/>
      <c r="EB47" s="447"/>
      <c r="EC47" s="447"/>
      <c r="ED47" s="447"/>
      <c r="EE47" s="447"/>
      <c r="EF47" s="447">
        <f>SUM(EF38:EO46)</f>
        <v>0</v>
      </c>
      <c r="EG47" s="447"/>
      <c r="EH47" s="447"/>
      <c r="EI47" s="447"/>
      <c r="EJ47" s="447"/>
      <c r="EK47" s="447"/>
      <c r="EL47" s="447"/>
      <c r="EM47" s="447"/>
      <c r="EN47" s="447"/>
      <c r="EO47" s="447"/>
      <c r="EP47" s="447">
        <f>SUM(EP38:EY46)</f>
        <v>0</v>
      </c>
      <c r="EQ47" s="447"/>
      <c r="ER47" s="447"/>
      <c r="ES47" s="447"/>
      <c r="ET47" s="447"/>
      <c r="EU47" s="447"/>
      <c r="EV47" s="447"/>
      <c r="EW47" s="447"/>
      <c r="EX47" s="447"/>
      <c r="EY47" s="601"/>
    </row>
    <row r="48" spans="1:155" ht="12.75" customHeight="1" thickTop="1">
      <c r="A48" s="337"/>
      <c r="B48" s="37" t="str">
        <f>"Cash Fund Balance as per Balance Sheet 6-30-"&amp;Help!C18+1</f>
        <v>Cash Fund Balance as per Balance Sheet 6-30-2012</v>
      </c>
      <c r="C48" s="38"/>
      <c r="D48" s="38"/>
      <c r="E48" s="38"/>
      <c r="F48" s="38"/>
      <c r="G48" s="38"/>
      <c r="H48" s="38"/>
      <c r="I48" s="38"/>
      <c r="J48" s="38"/>
      <c r="K48" s="38"/>
      <c r="L48" s="38"/>
      <c r="M48" s="38"/>
      <c r="N48" s="38"/>
      <c r="O48" s="38"/>
      <c r="P48" s="38"/>
      <c r="Q48" s="38"/>
      <c r="R48" s="38"/>
      <c r="S48" s="38"/>
      <c r="T48" s="38"/>
      <c r="U48" s="38"/>
      <c r="V48" s="2"/>
      <c r="W48" s="2"/>
      <c r="X48" s="2"/>
      <c r="Y48" s="38"/>
      <c r="Z48" s="38"/>
      <c r="AA48" s="38"/>
      <c r="AB48" s="38"/>
      <c r="AC48" s="38"/>
      <c r="AD48" s="38"/>
      <c r="AE48" s="38"/>
      <c r="AF48" s="38"/>
      <c r="AG48" s="38"/>
      <c r="AH48" s="38"/>
      <c r="AI48" s="345"/>
      <c r="AJ48" s="345"/>
      <c r="AK48" s="345"/>
      <c r="AL48" s="345"/>
      <c r="AM48" s="345"/>
      <c r="AN48" s="345"/>
      <c r="AO48" s="345"/>
      <c r="AP48" s="345"/>
      <c r="AQ48" s="537">
        <f>AQ15</f>
        <v>0</v>
      </c>
      <c r="AR48" s="538"/>
      <c r="AS48" s="538"/>
      <c r="AT48" s="538"/>
      <c r="AU48" s="538"/>
      <c r="AV48" s="538"/>
      <c r="AW48" s="538"/>
      <c r="AX48" s="538"/>
      <c r="AY48" s="539"/>
      <c r="BB48" s="551" t="s">
        <v>797</v>
      </c>
      <c r="BC48" s="548"/>
      <c r="BD48" s="548"/>
      <c r="BE48" s="548"/>
      <c r="BF48" s="548"/>
      <c r="BG48" s="548"/>
      <c r="BH48" s="548"/>
      <c r="BI48" s="548"/>
      <c r="BJ48" s="548"/>
      <c r="BK48" s="548"/>
      <c r="BL48" s="548"/>
      <c r="BM48" s="548"/>
      <c r="BN48" s="548"/>
      <c r="BO48" s="548"/>
      <c r="BP48" s="548"/>
      <c r="BQ48" s="548"/>
      <c r="BR48" s="548"/>
      <c r="BS48" s="548"/>
      <c r="BT48" s="548"/>
      <c r="BU48" s="548"/>
      <c r="BV48" s="548"/>
      <c r="BW48" s="548"/>
      <c r="BX48" s="548"/>
      <c r="BY48" s="548"/>
      <c r="BZ48" s="548"/>
      <c r="CA48" s="548"/>
      <c r="CB48" s="548"/>
      <c r="CC48" s="548"/>
      <c r="CD48" s="548"/>
      <c r="CE48" s="548"/>
      <c r="CF48" s="548"/>
      <c r="CG48" s="667"/>
      <c r="CH48" s="674">
        <v>0</v>
      </c>
      <c r="CI48" s="675"/>
      <c r="CJ48" s="675"/>
      <c r="CK48" s="675"/>
      <c r="CL48" s="675"/>
      <c r="CM48" s="675"/>
      <c r="CN48" s="675"/>
      <c r="CO48" s="675"/>
      <c r="CP48" s="676"/>
      <c r="CQ48" s="674">
        <v>0</v>
      </c>
      <c r="CR48" s="675"/>
      <c r="CS48" s="675"/>
      <c r="CT48" s="675"/>
      <c r="CU48" s="675"/>
      <c r="CV48" s="675"/>
      <c r="CW48" s="675"/>
      <c r="CX48" s="675"/>
      <c r="CY48" s="676"/>
      <c r="DB48" s="479">
        <f t="shared" ref="DB48:DB56" si="9">CQ48-CH48</f>
        <v>0</v>
      </c>
      <c r="DC48" s="479"/>
      <c r="DD48" s="479"/>
      <c r="DE48" s="479"/>
      <c r="DF48" s="479"/>
      <c r="DG48" s="479"/>
      <c r="DH48" s="479"/>
      <c r="DI48" s="479"/>
      <c r="DJ48" s="479"/>
      <c r="DK48" s="479"/>
      <c r="DL48" s="590">
        <f t="shared" ref="DL48:DL56" si="10">IF(CQ48=0,0.9,IF(EF48=0,0,EF48/CQ48))</f>
        <v>0.9</v>
      </c>
      <c r="DM48" s="590"/>
      <c r="DN48" s="590"/>
      <c r="DO48" s="590"/>
      <c r="DP48" s="590"/>
      <c r="DQ48" s="590"/>
      <c r="DR48" s="590"/>
      <c r="DS48" s="590"/>
      <c r="DT48" s="590"/>
      <c r="DU48" s="590"/>
      <c r="DV48" s="563">
        <v>0</v>
      </c>
      <c r="DW48" s="563"/>
      <c r="DX48" s="563"/>
      <c r="DY48" s="563"/>
      <c r="DZ48" s="563"/>
      <c r="EA48" s="563"/>
      <c r="EB48" s="563"/>
      <c r="EC48" s="563"/>
      <c r="ED48" s="563"/>
      <c r="EE48" s="563"/>
      <c r="EF48" s="451">
        <v>0</v>
      </c>
      <c r="EG48" s="451"/>
      <c r="EH48" s="451"/>
      <c r="EI48" s="451"/>
      <c r="EJ48" s="451"/>
      <c r="EK48" s="451"/>
      <c r="EL48" s="451"/>
      <c r="EM48" s="451"/>
      <c r="EN48" s="451"/>
      <c r="EO48" s="451"/>
      <c r="EP48" s="480">
        <f t="shared" ref="EP48:EP56" si="11">EF48</f>
        <v>0</v>
      </c>
      <c r="EQ48" s="480"/>
      <c r="ER48" s="480"/>
      <c r="ES48" s="480"/>
      <c r="ET48" s="480"/>
      <c r="EU48" s="480"/>
      <c r="EV48" s="480"/>
      <c r="EW48" s="480"/>
      <c r="EX48" s="480"/>
      <c r="EY48" s="480"/>
    </row>
    <row r="49" spans="1:208" ht="12.75" customHeight="1">
      <c r="A49" s="337"/>
      <c r="B49" s="37"/>
      <c r="C49" s="38"/>
      <c r="D49" s="38"/>
      <c r="E49" s="38"/>
      <c r="F49" s="38"/>
      <c r="G49" s="38" t="s">
        <v>64</v>
      </c>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45"/>
      <c r="AJ49" s="345"/>
      <c r="AK49" s="345"/>
      <c r="AL49" s="345"/>
      <c r="AM49" s="345"/>
      <c r="AN49" s="345"/>
      <c r="AO49" s="345"/>
      <c r="AP49" s="345"/>
      <c r="AQ49" s="346"/>
      <c r="AR49" s="347"/>
      <c r="AS49" s="347"/>
      <c r="AT49" s="347"/>
      <c r="AU49" s="347"/>
      <c r="AV49" s="347"/>
      <c r="AW49" s="347"/>
      <c r="AX49" s="347"/>
      <c r="AY49" s="348"/>
      <c r="BB49" s="543" t="s">
        <v>87</v>
      </c>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662"/>
      <c r="CH49" s="614">
        <v>0</v>
      </c>
      <c r="CI49" s="615"/>
      <c r="CJ49" s="615"/>
      <c r="CK49" s="615"/>
      <c r="CL49" s="615"/>
      <c r="CM49" s="615"/>
      <c r="CN49" s="615"/>
      <c r="CO49" s="615"/>
      <c r="CP49" s="616"/>
      <c r="CQ49" s="614">
        <v>0</v>
      </c>
      <c r="CR49" s="615"/>
      <c r="CS49" s="615"/>
      <c r="CT49" s="615"/>
      <c r="CU49" s="615"/>
      <c r="CV49" s="615"/>
      <c r="CW49" s="615"/>
      <c r="CX49" s="615"/>
      <c r="CY49" s="616"/>
      <c r="DB49" s="479">
        <f t="shared" si="9"/>
        <v>0</v>
      </c>
      <c r="DC49" s="479"/>
      <c r="DD49" s="479"/>
      <c r="DE49" s="479"/>
      <c r="DF49" s="479"/>
      <c r="DG49" s="479"/>
      <c r="DH49" s="479"/>
      <c r="DI49" s="479"/>
      <c r="DJ49" s="479"/>
      <c r="DK49" s="479"/>
      <c r="DL49" s="590">
        <f t="shared" si="10"/>
        <v>0.9</v>
      </c>
      <c r="DM49" s="590"/>
      <c r="DN49" s="590"/>
      <c r="DO49" s="590"/>
      <c r="DP49" s="590"/>
      <c r="DQ49" s="590"/>
      <c r="DR49" s="590"/>
      <c r="DS49" s="590"/>
      <c r="DT49" s="590"/>
      <c r="DU49" s="590"/>
      <c r="DV49" s="451">
        <v>0</v>
      </c>
      <c r="DW49" s="451"/>
      <c r="DX49" s="451"/>
      <c r="DY49" s="451"/>
      <c r="DZ49" s="451"/>
      <c r="EA49" s="451"/>
      <c r="EB49" s="451"/>
      <c r="EC49" s="451"/>
      <c r="ED49" s="451"/>
      <c r="EE49" s="451"/>
      <c r="EF49" s="451">
        <v>0</v>
      </c>
      <c r="EG49" s="451"/>
      <c r="EH49" s="451"/>
      <c r="EI49" s="451"/>
      <c r="EJ49" s="451"/>
      <c r="EK49" s="451"/>
      <c r="EL49" s="451"/>
      <c r="EM49" s="451"/>
      <c r="EN49" s="451"/>
      <c r="EO49" s="451"/>
      <c r="EP49" s="480">
        <f t="shared" si="11"/>
        <v>0</v>
      </c>
      <c r="EQ49" s="480"/>
      <c r="ER49" s="480"/>
      <c r="ES49" s="480"/>
      <c r="ET49" s="480"/>
      <c r="EU49" s="480"/>
      <c r="EV49" s="480"/>
      <c r="EW49" s="480"/>
      <c r="EX49" s="480"/>
      <c r="EY49" s="480"/>
    </row>
    <row r="50" spans="1:208" ht="12.75" customHeight="1" thickBot="1">
      <c r="A50" s="337"/>
      <c r="B50" s="67"/>
      <c r="C50" s="68"/>
      <c r="D50" s="68"/>
      <c r="E50" s="68"/>
      <c r="F50" s="68"/>
      <c r="G50" s="68"/>
      <c r="H50" s="68"/>
      <c r="I50" s="68"/>
      <c r="J50" s="68" t="s">
        <v>65</v>
      </c>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355"/>
      <c r="AJ50" s="355"/>
      <c r="AK50" s="355"/>
      <c r="AL50" s="355"/>
      <c r="AM50" s="355"/>
      <c r="AN50" s="355"/>
      <c r="AO50" s="355"/>
      <c r="AP50" s="355"/>
      <c r="AQ50" s="634">
        <f>AQ48</f>
        <v>0</v>
      </c>
      <c r="AR50" s="635"/>
      <c r="AS50" s="635"/>
      <c r="AT50" s="635"/>
      <c r="AU50" s="635"/>
      <c r="AV50" s="635"/>
      <c r="AW50" s="635"/>
      <c r="AX50" s="635"/>
      <c r="AY50" s="636"/>
      <c r="BB50" s="543" t="s">
        <v>88</v>
      </c>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662"/>
      <c r="CH50" s="614">
        <v>0</v>
      </c>
      <c r="CI50" s="615"/>
      <c r="CJ50" s="615"/>
      <c r="CK50" s="615"/>
      <c r="CL50" s="615"/>
      <c r="CM50" s="615"/>
      <c r="CN50" s="615"/>
      <c r="CO50" s="615"/>
      <c r="CP50" s="616"/>
      <c r="CQ50" s="614">
        <v>0</v>
      </c>
      <c r="CR50" s="615"/>
      <c r="CS50" s="615"/>
      <c r="CT50" s="615"/>
      <c r="CU50" s="615"/>
      <c r="CV50" s="615"/>
      <c r="CW50" s="615"/>
      <c r="CX50" s="615"/>
      <c r="CY50" s="616"/>
      <c r="DB50" s="479">
        <f t="shared" si="9"/>
        <v>0</v>
      </c>
      <c r="DC50" s="479"/>
      <c r="DD50" s="479"/>
      <c r="DE50" s="479"/>
      <c r="DF50" s="479"/>
      <c r="DG50" s="479"/>
      <c r="DH50" s="479"/>
      <c r="DI50" s="479"/>
      <c r="DJ50" s="479"/>
      <c r="DK50" s="479"/>
      <c r="DL50" s="590">
        <f t="shared" si="10"/>
        <v>0.9</v>
      </c>
      <c r="DM50" s="590"/>
      <c r="DN50" s="590"/>
      <c r="DO50" s="590"/>
      <c r="DP50" s="590"/>
      <c r="DQ50" s="590"/>
      <c r="DR50" s="590"/>
      <c r="DS50" s="590"/>
      <c r="DT50" s="590"/>
      <c r="DU50" s="590"/>
      <c r="DV50" s="451">
        <v>0</v>
      </c>
      <c r="DW50" s="451"/>
      <c r="DX50" s="451"/>
      <c r="DY50" s="451"/>
      <c r="DZ50" s="451"/>
      <c r="EA50" s="451"/>
      <c r="EB50" s="451"/>
      <c r="EC50" s="451"/>
      <c r="ED50" s="451"/>
      <c r="EE50" s="451"/>
      <c r="EF50" s="451">
        <v>0</v>
      </c>
      <c r="EG50" s="451"/>
      <c r="EH50" s="451"/>
      <c r="EI50" s="451"/>
      <c r="EJ50" s="451"/>
      <c r="EK50" s="451"/>
      <c r="EL50" s="451"/>
      <c r="EM50" s="451"/>
      <c r="EN50" s="451"/>
      <c r="EO50" s="451"/>
      <c r="EP50" s="480">
        <f t="shared" si="11"/>
        <v>0</v>
      </c>
      <c r="EQ50" s="480"/>
      <c r="ER50" s="480"/>
      <c r="ES50" s="480"/>
      <c r="ET50" s="480"/>
      <c r="EU50" s="480"/>
      <c r="EV50" s="480"/>
      <c r="EW50" s="480"/>
      <c r="EX50" s="480"/>
      <c r="EY50" s="480"/>
    </row>
    <row r="51" spans="1:208" ht="12.75" customHeight="1" thickTop="1" thickBot="1">
      <c r="A51" s="337"/>
      <c r="B51" s="358" t="str">
        <f>"Cash Fund Balance as per Balance Sheet 6-30-"&amp;Help!C18+1</f>
        <v>Cash Fund Balance as per Balance Sheet 6-30-2012</v>
      </c>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7"/>
      <c r="AJ51" s="357"/>
      <c r="AK51" s="357"/>
      <c r="AL51" s="357"/>
      <c r="AM51" s="357"/>
      <c r="AN51" s="357"/>
      <c r="AO51" s="357"/>
      <c r="AP51" s="357"/>
      <c r="AQ51" s="671">
        <f>AQ15</f>
        <v>0</v>
      </c>
      <c r="AR51" s="672"/>
      <c r="AS51" s="672"/>
      <c r="AT51" s="672"/>
      <c r="AU51" s="672"/>
      <c r="AV51" s="672"/>
      <c r="AW51" s="672"/>
      <c r="AX51" s="672"/>
      <c r="AY51" s="673"/>
      <c r="BB51" s="543" t="s">
        <v>89</v>
      </c>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662"/>
      <c r="CH51" s="614">
        <v>0</v>
      </c>
      <c r="CI51" s="615"/>
      <c r="CJ51" s="615"/>
      <c r="CK51" s="615"/>
      <c r="CL51" s="615"/>
      <c r="CM51" s="615"/>
      <c r="CN51" s="615"/>
      <c r="CO51" s="615"/>
      <c r="CP51" s="616"/>
      <c r="CQ51" s="614">
        <v>0</v>
      </c>
      <c r="CR51" s="615"/>
      <c r="CS51" s="615"/>
      <c r="CT51" s="615"/>
      <c r="CU51" s="615"/>
      <c r="CV51" s="615"/>
      <c r="CW51" s="615"/>
      <c r="CX51" s="615"/>
      <c r="CY51" s="616"/>
      <c r="DB51" s="479">
        <f t="shared" si="9"/>
        <v>0</v>
      </c>
      <c r="DC51" s="479"/>
      <c r="DD51" s="479"/>
      <c r="DE51" s="479"/>
      <c r="DF51" s="479"/>
      <c r="DG51" s="479"/>
      <c r="DH51" s="479"/>
      <c r="DI51" s="479"/>
      <c r="DJ51" s="479"/>
      <c r="DK51" s="479"/>
      <c r="DL51" s="590">
        <f t="shared" si="10"/>
        <v>0.9</v>
      </c>
      <c r="DM51" s="590"/>
      <c r="DN51" s="590"/>
      <c r="DO51" s="590"/>
      <c r="DP51" s="590"/>
      <c r="DQ51" s="590"/>
      <c r="DR51" s="590"/>
      <c r="DS51" s="590"/>
      <c r="DT51" s="590"/>
      <c r="DU51" s="590"/>
      <c r="DV51" s="451">
        <v>0</v>
      </c>
      <c r="DW51" s="451"/>
      <c r="DX51" s="451"/>
      <c r="DY51" s="451"/>
      <c r="DZ51" s="451"/>
      <c r="EA51" s="451"/>
      <c r="EB51" s="451"/>
      <c r="EC51" s="451"/>
      <c r="ED51" s="451"/>
      <c r="EE51" s="451"/>
      <c r="EF51" s="451">
        <v>0</v>
      </c>
      <c r="EG51" s="451"/>
      <c r="EH51" s="451"/>
      <c r="EI51" s="451"/>
      <c r="EJ51" s="451"/>
      <c r="EK51" s="451"/>
      <c r="EL51" s="451"/>
      <c r="EM51" s="451"/>
      <c r="EN51" s="451"/>
      <c r="EO51" s="451"/>
      <c r="EP51" s="480">
        <f t="shared" si="11"/>
        <v>0</v>
      </c>
      <c r="EQ51" s="480"/>
      <c r="ER51" s="480"/>
      <c r="ES51" s="480"/>
      <c r="ET51" s="480"/>
      <c r="EU51" s="480"/>
      <c r="EV51" s="480"/>
      <c r="EW51" s="480"/>
      <c r="EX51" s="480"/>
      <c r="EY51" s="480"/>
    </row>
    <row r="52" spans="1:208" ht="12.75" customHeight="1" thickTop="1">
      <c r="A52" s="337"/>
      <c r="B52" s="337"/>
      <c r="C52" s="337"/>
      <c r="D52" s="16" t="str">
        <f>Coversheets!$B$51</f>
        <v>S.A.&amp;I. Form 2641R99 Entity: Type in Name of City City, 99</v>
      </c>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633">
        <f ca="1">NOW()</f>
        <v>41499.346880902776</v>
      </c>
      <c r="AQ52" s="633"/>
      <c r="AR52" s="633"/>
      <c r="AS52" s="633"/>
      <c r="AT52" s="633"/>
      <c r="AU52" s="633"/>
      <c r="AV52" s="633"/>
      <c r="AW52" s="633"/>
      <c r="AX52" s="633"/>
      <c r="AY52" s="633"/>
      <c r="AZ52" s="337"/>
      <c r="BB52" s="543" t="s">
        <v>90</v>
      </c>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662"/>
      <c r="CH52" s="614">
        <v>0</v>
      </c>
      <c r="CI52" s="615"/>
      <c r="CJ52" s="615"/>
      <c r="CK52" s="615"/>
      <c r="CL52" s="615"/>
      <c r="CM52" s="615"/>
      <c r="CN52" s="615"/>
      <c r="CO52" s="615"/>
      <c r="CP52" s="616"/>
      <c r="CQ52" s="614">
        <v>0</v>
      </c>
      <c r="CR52" s="615"/>
      <c r="CS52" s="615"/>
      <c r="CT52" s="615"/>
      <c r="CU52" s="615"/>
      <c r="CV52" s="615"/>
      <c r="CW52" s="615"/>
      <c r="CX52" s="615"/>
      <c r="CY52" s="616"/>
      <c r="DB52" s="479">
        <f t="shared" si="9"/>
        <v>0</v>
      </c>
      <c r="DC52" s="479"/>
      <c r="DD52" s="479"/>
      <c r="DE52" s="479"/>
      <c r="DF52" s="479"/>
      <c r="DG52" s="479"/>
      <c r="DH52" s="479"/>
      <c r="DI52" s="479"/>
      <c r="DJ52" s="479"/>
      <c r="DK52" s="479"/>
      <c r="DL52" s="590">
        <f t="shared" si="10"/>
        <v>0.9</v>
      </c>
      <c r="DM52" s="590"/>
      <c r="DN52" s="590"/>
      <c r="DO52" s="590"/>
      <c r="DP52" s="590"/>
      <c r="DQ52" s="590"/>
      <c r="DR52" s="590"/>
      <c r="DS52" s="590"/>
      <c r="DT52" s="590"/>
      <c r="DU52" s="590"/>
      <c r="DV52" s="451">
        <v>0</v>
      </c>
      <c r="DW52" s="451"/>
      <c r="DX52" s="451"/>
      <c r="DY52" s="451"/>
      <c r="DZ52" s="451"/>
      <c r="EA52" s="451"/>
      <c r="EB52" s="451"/>
      <c r="EC52" s="451"/>
      <c r="ED52" s="451"/>
      <c r="EE52" s="451"/>
      <c r="EF52" s="451">
        <v>0</v>
      </c>
      <c r="EG52" s="451"/>
      <c r="EH52" s="451"/>
      <c r="EI52" s="451"/>
      <c r="EJ52" s="451"/>
      <c r="EK52" s="451"/>
      <c r="EL52" s="451"/>
      <c r="EM52" s="451"/>
      <c r="EN52" s="451"/>
      <c r="EO52" s="451"/>
      <c r="EP52" s="480">
        <f t="shared" si="11"/>
        <v>0</v>
      </c>
      <c r="EQ52" s="480"/>
      <c r="ER52" s="480"/>
      <c r="ES52" s="480"/>
      <c r="ET52" s="480"/>
      <c r="EU52" s="480"/>
      <c r="EV52" s="480"/>
      <c r="EW52" s="480"/>
      <c r="EX52" s="480"/>
      <c r="EY52" s="480"/>
    </row>
    <row r="53" spans="1:208" ht="12.75" customHeight="1">
      <c r="A53" s="337"/>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B53" s="543" t="s">
        <v>91</v>
      </c>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662"/>
      <c r="CH53" s="614">
        <v>0</v>
      </c>
      <c r="CI53" s="615"/>
      <c r="CJ53" s="615"/>
      <c r="CK53" s="615"/>
      <c r="CL53" s="615"/>
      <c r="CM53" s="615"/>
      <c r="CN53" s="615"/>
      <c r="CO53" s="615"/>
      <c r="CP53" s="616"/>
      <c r="CQ53" s="614">
        <v>0</v>
      </c>
      <c r="CR53" s="615"/>
      <c r="CS53" s="615"/>
      <c r="CT53" s="615"/>
      <c r="CU53" s="615"/>
      <c r="CV53" s="615"/>
      <c r="CW53" s="615"/>
      <c r="CX53" s="615"/>
      <c r="CY53" s="616"/>
      <c r="DB53" s="479">
        <f t="shared" si="9"/>
        <v>0</v>
      </c>
      <c r="DC53" s="479"/>
      <c r="DD53" s="479"/>
      <c r="DE53" s="479"/>
      <c r="DF53" s="479"/>
      <c r="DG53" s="479"/>
      <c r="DH53" s="479"/>
      <c r="DI53" s="479"/>
      <c r="DJ53" s="479"/>
      <c r="DK53" s="479"/>
      <c r="DL53" s="590">
        <f t="shared" si="10"/>
        <v>0.9</v>
      </c>
      <c r="DM53" s="590"/>
      <c r="DN53" s="590"/>
      <c r="DO53" s="590"/>
      <c r="DP53" s="590"/>
      <c r="DQ53" s="590"/>
      <c r="DR53" s="590"/>
      <c r="DS53" s="590"/>
      <c r="DT53" s="590"/>
      <c r="DU53" s="590"/>
      <c r="DV53" s="451">
        <v>0</v>
      </c>
      <c r="DW53" s="451"/>
      <c r="DX53" s="451"/>
      <c r="DY53" s="451"/>
      <c r="DZ53" s="451"/>
      <c r="EA53" s="451"/>
      <c r="EB53" s="451"/>
      <c r="EC53" s="451"/>
      <c r="ED53" s="451"/>
      <c r="EE53" s="451"/>
      <c r="EF53" s="451">
        <v>0</v>
      </c>
      <c r="EG53" s="451"/>
      <c r="EH53" s="451"/>
      <c r="EI53" s="451"/>
      <c r="EJ53" s="451"/>
      <c r="EK53" s="451"/>
      <c r="EL53" s="451"/>
      <c r="EM53" s="451"/>
      <c r="EN53" s="451"/>
      <c r="EO53" s="451"/>
      <c r="EP53" s="480">
        <f t="shared" si="11"/>
        <v>0</v>
      </c>
      <c r="EQ53" s="480"/>
      <c r="ER53" s="480"/>
      <c r="ES53" s="480"/>
      <c r="ET53" s="480"/>
      <c r="EU53" s="480"/>
      <c r="EV53" s="480"/>
      <c r="EW53" s="480"/>
      <c r="EX53" s="480"/>
      <c r="EY53" s="480"/>
    </row>
    <row r="54" spans="1:208" ht="12.75" customHeight="1">
      <c r="A54" s="337"/>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B54" s="646" t="s">
        <v>1199</v>
      </c>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662"/>
      <c r="CH54" s="614">
        <v>0</v>
      </c>
      <c r="CI54" s="615"/>
      <c r="CJ54" s="615"/>
      <c r="CK54" s="615"/>
      <c r="CL54" s="615"/>
      <c r="CM54" s="615"/>
      <c r="CN54" s="615"/>
      <c r="CO54" s="615"/>
      <c r="CP54" s="616"/>
      <c r="CQ54" s="614">
        <v>0</v>
      </c>
      <c r="CR54" s="615"/>
      <c r="CS54" s="615"/>
      <c r="CT54" s="615"/>
      <c r="CU54" s="615"/>
      <c r="CV54" s="615"/>
      <c r="CW54" s="615"/>
      <c r="CX54" s="615"/>
      <c r="CY54" s="616"/>
      <c r="DB54" s="479">
        <f t="shared" si="9"/>
        <v>0</v>
      </c>
      <c r="DC54" s="479"/>
      <c r="DD54" s="479"/>
      <c r="DE54" s="479"/>
      <c r="DF54" s="479"/>
      <c r="DG54" s="479"/>
      <c r="DH54" s="479"/>
      <c r="DI54" s="479"/>
      <c r="DJ54" s="479"/>
      <c r="DK54" s="479"/>
      <c r="DL54" s="590">
        <f t="shared" si="10"/>
        <v>0.9</v>
      </c>
      <c r="DM54" s="590"/>
      <c r="DN54" s="590"/>
      <c r="DO54" s="590"/>
      <c r="DP54" s="590"/>
      <c r="DQ54" s="590"/>
      <c r="DR54" s="590"/>
      <c r="DS54" s="590"/>
      <c r="DT54" s="590"/>
      <c r="DU54" s="590"/>
      <c r="DV54" s="451">
        <v>0</v>
      </c>
      <c r="DW54" s="451"/>
      <c r="DX54" s="451"/>
      <c r="DY54" s="451"/>
      <c r="DZ54" s="451"/>
      <c r="EA54" s="451"/>
      <c r="EB54" s="451"/>
      <c r="EC54" s="451"/>
      <c r="ED54" s="451"/>
      <c r="EE54" s="451"/>
      <c r="EF54" s="451">
        <v>0</v>
      </c>
      <c r="EG54" s="451"/>
      <c r="EH54" s="451"/>
      <c r="EI54" s="451"/>
      <c r="EJ54" s="451"/>
      <c r="EK54" s="451"/>
      <c r="EL54" s="451"/>
      <c r="EM54" s="451"/>
      <c r="EN54" s="451"/>
      <c r="EO54" s="451"/>
      <c r="EP54" s="480">
        <f t="shared" si="11"/>
        <v>0</v>
      </c>
      <c r="EQ54" s="480"/>
      <c r="ER54" s="480"/>
      <c r="ES54" s="480"/>
      <c r="ET54" s="480"/>
      <c r="EU54" s="480"/>
      <c r="EV54" s="480"/>
      <c r="EW54" s="480"/>
      <c r="EX54" s="480"/>
      <c r="EY54" s="480"/>
    </row>
    <row r="55" spans="1:208" ht="12.75" customHeight="1">
      <c r="A55" s="337"/>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B55" s="646" t="s">
        <v>1200</v>
      </c>
      <c r="BC55" s="544"/>
      <c r="BD55" s="544"/>
      <c r="BE55" s="544"/>
      <c r="BF55" s="544"/>
      <c r="BG55" s="544"/>
      <c r="BH55" s="544"/>
      <c r="BI55" s="544"/>
      <c r="BJ55" s="544"/>
      <c r="BK55" s="544"/>
      <c r="BL55" s="544"/>
      <c r="BM55" s="544"/>
      <c r="BN55" s="544"/>
      <c r="BO55" s="544"/>
      <c r="BP55" s="544"/>
      <c r="BQ55" s="544"/>
      <c r="BR55" s="544"/>
      <c r="BS55" s="544"/>
      <c r="BT55" s="544"/>
      <c r="BU55" s="544"/>
      <c r="BV55" s="544"/>
      <c r="BW55" s="544"/>
      <c r="BX55" s="544"/>
      <c r="BY55" s="544"/>
      <c r="BZ55" s="544"/>
      <c r="CA55" s="544"/>
      <c r="CB55" s="544"/>
      <c r="CC55" s="544"/>
      <c r="CD55" s="544"/>
      <c r="CE55" s="544"/>
      <c r="CF55" s="544"/>
      <c r="CG55" s="662"/>
      <c r="CH55" s="614">
        <v>0</v>
      </c>
      <c r="CI55" s="615"/>
      <c r="CJ55" s="615"/>
      <c r="CK55" s="615"/>
      <c r="CL55" s="615"/>
      <c r="CM55" s="615"/>
      <c r="CN55" s="615"/>
      <c r="CO55" s="615"/>
      <c r="CP55" s="616"/>
      <c r="CQ55" s="614">
        <v>0</v>
      </c>
      <c r="CR55" s="615"/>
      <c r="CS55" s="615"/>
      <c r="CT55" s="615"/>
      <c r="CU55" s="615"/>
      <c r="CV55" s="615"/>
      <c r="CW55" s="615"/>
      <c r="CX55" s="615"/>
      <c r="CY55" s="616"/>
      <c r="DB55" s="479">
        <f t="shared" si="9"/>
        <v>0</v>
      </c>
      <c r="DC55" s="479"/>
      <c r="DD55" s="479"/>
      <c r="DE55" s="479"/>
      <c r="DF55" s="479"/>
      <c r="DG55" s="479"/>
      <c r="DH55" s="479"/>
      <c r="DI55" s="479"/>
      <c r="DJ55" s="479"/>
      <c r="DK55" s="479"/>
      <c r="DL55" s="590">
        <f t="shared" si="10"/>
        <v>0.9</v>
      </c>
      <c r="DM55" s="590"/>
      <c r="DN55" s="590"/>
      <c r="DO55" s="590"/>
      <c r="DP55" s="590"/>
      <c r="DQ55" s="590"/>
      <c r="DR55" s="590"/>
      <c r="DS55" s="590"/>
      <c r="DT55" s="590"/>
      <c r="DU55" s="590"/>
      <c r="DV55" s="451">
        <v>0</v>
      </c>
      <c r="DW55" s="451"/>
      <c r="DX55" s="451"/>
      <c r="DY55" s="451"/>
      <c r="DZ55" s="451"/>
      <c r="EA55" s="451"/>
      <c r="EB55" s="451"/>
      <c r="EC55" s="451"/>
      <c r="ED55" s="451"/>
      <c r="EE55" s="451"/>
      <c r="EF55" s="451">
        <v>0</v>
      </c>
      <c r="EG55" s="451"/>
      <c r="EH55" s="451"/>
      <c r="EI55" s="451"/>
      <c r="EJ55" s="451"/>
      <c r="EK55" s="451"/>
      <c r="EL55" s="451"/>
      <c r="EM55" s="451"/>
      <c r="EN55" s="451"/>
      <c r="EO55" s="451"/>
      <c r="EP55" s="480">
        <f t="shared" si="11"/>
        <v>0</v>
      </c>
      <c r="EQ55" s="480"/>
      <c r="ER55" s="480"/>
      <c r="ES55" s="480"/>
      <c r="ET55" s="480"/>
      <c r="EU55" s="480"/>
      <c r="EV55" s="480"/>
      <c r="EW55" s="480"/>
      <c r="EX55" s="480"/>
      <c r="EY55" s="480"/>
    </row>
    <row r="56" spans="1:208" ht="12.75" customHeight="1" thickBot="1">
      <c r="A56" s="337"/>
      <c r="B56" s="337"/>
      <c r="C56" s="337"/>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B56" s="619" t="s">
        <v>1201</v>
      </c>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20">
        <v>0</v>
      </c>
      <c r="CI56" s="620"/>
      <c r="CJ56" s="620"/>
      <c r="CK56" s="620"/>
      <c r="CL56" s="620"/>
      <c r="CM56" s="620"/>
      <c r="CN56" s="620"/>
      <c r="CO56" s="620"/>
      <c r="CP56" s="620"/>
      <c r="CQ56" s="620">
        <v>0</v>
      </c>
      <c r="CR56" s="620"/>
      <c r="CS56" s="620"/>
      <c r="CT56" s="620"/>
      <c r="CU56" s="620"/>
      <c r="CV56" s="620"/>
      <c r="CW56" s="620"/>
      <c r="CX56" s="620"/>
      <c r="CY56" s="620"/>
      <c r="DB56" s="447">
        <f t="shared" si="9"/>
        <v>0</v>
      </c>
      <c r="DC56" s="447"/>
      <c r="DD56" s="447"/>
      <c r="DE56" s="447"/>
      <c r="DF56" s="447"/>
      <c r="DG56" s="447"/>
      <c r="DH56" s="447"/>
      <c r="DI56" s="447"/>
      <c r="DJ56" s="447"/>
      <c r="DK56" s="447"/>
      <c r="DL56" s="599">
        <f t="shared" si="10"/>
        <v>0.9</v>
      </c>
      <c r="DM56" s="599"/>
      <c r="DN56" s="599"/>
      <c r="DO56" s="599"/>
      <c r="DP56" s="599"/>
      <c r="DQ56" s="599"/>
      <c r="DR56" s="599"/>
      <c r="DS56" s="599"/>
      <c r="DT56" s="599"/>
      <c r="DU56" s="599"/>
      <c r="DV56" s="507">
        <v>0</v>
      </c>
      <c r="DW56" s="507"/>
      <c r="DX56" s="507"/>
      <c r="DY56" s="507"/>
      <c r="DZ56" s="507"/>
      <c r="EA56" s="507"/>
      <c r="EB56" s="507"/>
      <c r="EC56" s="507"/>
      <c r="ED56" s="507"/>
      <c r="EE56" s="507"/>
      <c r="EF56" s="507">
        <v>0</v>
      </c>
      <c r="EG56" s="507"/>
      <c r="EH56" s="507"/>
      <c r="EI56" s="507"/>
      <c r="EJ56" s="507"/>
      <c r="EK56" s="507"/>
      <c r="EL56" s="507"/>
      <c r="EM56" s="507"/>
      <c r="EN56" s="507"/>
      <c r="EO56" s="507"/>
      <c r="EP56" s="600">
        <f t="shared" si="11"/>
        <v>0</v>
      </c>
      <c r="EQ56" s="600"/>
      <c r="ER56" s="600"/>
      <c r="ES56" s="600"/>
      <c r="ET56" s="600"/>
      <c r="EU56" s="600"/>
      <c r="EV56" s="600"/>
      <c r="EW56" s="600"/>
      <c r="EX56" s="600"/>
      <c r="EY56" s="600"/>
    </row>
    <row r="57" spans="1:208" ht="12.75" customHeight="1" thickTop="1">
      <c r="A57" s="337"/>
      <c r="B57" s="337"/>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37"/>
      <c r="BB57" s="16" t="s">
        <v>92</v>
      </c>
      <c r="CQ57" s="446">
        <f ca="1">$AP$52</f>
        <v>41499.346880902776</v>
      </c>
      <c r="CR57" s="446"/>
      <c r="CS57" s="446"/>
      <c r="CT57" s="446"/>
      <c r="CU57" s="446"/>
      <c r="CV57" s="446"/>
      <c r="CW57" s="446"/>
      <c r="CX57" s="446"/>
      <c r="CY57" s="446"/>
      <c r="DC57" s="337" t="str">
        <f>Coversheets!$B$51</f>
        <v>S.A.&amp;I. Form 2641R99 Entity: Type in Name of City City, 99</v>
      </c>
      <c r="ER57" s="446">
        <f ca="1">$AP$52</f>
        <v>41499.346880902776</v>
      </c>
      <c r="ES57" s="446"/>
      <c r="ET57" s="446"/>
      <c r="EU57" s="446"/>
      <c r="EV57" s="446"/>
      <c r="EW57" s="446"/>
      <c r="EX57" s="446"/>
      <c r="EY57" s="446"/>
      <c r="EZ57" s="446"/>
    </row>
    <row r="58" spans="1:208" ht="12.75" customHeight="1">
      <c r="A58" s="337"/>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B58" s="16" t="str">
        <f>Coversheets!$B$51</f>
        <v>S.A.&amp;I. Form 2641R99 Entity: Type in Name of City City, 99</v>
      </c>
    </row>
    <row r="59" spans="1:208" ht="12.75" customHeight="1">
      <c r="A59" s="337"/>
      <c r="B59" s="498" t="str">
        <f>B1</f>
        <v>SPECIAL REVENUE FUND ACCOUNTS COVERING THE PERIOD JULY 1, 2011, to JUNE 30, 2012</v>
      </c>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337"/>
      <c r="BB59" s="498" t="str">
        <f>$B$59</f>
        <v>SPECIAL REVENUE FUND ACCOUNTS COVERING THE PERIOD JULY 1, 2011, to JUNE 30, 2012</v>
      </c>
      <c r="BC59" s="498"/>
      <c r="BD59" s="498"/>
      <c r="BE59" s="498"/>
      <c r="BF59" s="498"/>
      <c r="BG59" s="498"/>
      <c r="BH59" s="498"/>
      <c r="BI59" s="498"/>
      <c r="BJ59" s="498"/>
      <c r="BK59" s="498"/>
      <c r="BL59" s="498"/>
      <c r="BM59" s="498"/>
      <c r="BN59" s="498"/>
      <c r="BO59" s="498"/>
      <c r="BP59" s="498"/>
      <c r="BQ59" s="498"/>
      <c r="BR59" s="498"/>
      <c r="BS59" s="498"/>
      <c r="BT59" s="498"/>
      <c r="BU59" s="498"/>
      <c r="BV59" s="498"/>
      <c r="BW59" s="498"/>
      <c r="BX59" s="498"/>
      <c r="BY59" s="498"/>
      <c r="BZ59" s="498"/>
      <c r="CA59" s="498"/>
      <c r="CB59" s="498"/>
      <c r="CC59" s="498"/>
      <c r="CD59" s="498"/>
      <c r="CE59" s="498"/>
      <c r="CF59" s="498"/>
      <c r="CG59" s="498"/>
      <c r="CH59" s="498"/>
      <c r="CI59" s="498"/>
      <c r="CJ59" s="498"/>
      <c r="CK59" s="498"/>
      <c r="CL59" s="498"/>
      <c r="CM59" s="498"/>
      <c r="CN59" s="498"/>
      <c r="CO59" s="498"/>
      <c r="CP59" s="498"/>
      <c r="CQ59" s="498"/>
      <c r="CR59" s="498"/>
      <c r="CS59" s="498"/>
      <c r="CT59" s="498"/>
      <c r="CU59" s="498"/>
      <c r="CV59" s="498"/>
      <c r="CW59" s="498"/>
      <c r="CX59" s="498"/>
      <c r="CY59" s="498"/>
      <c r="CZ59" s="337"/>
      <c r="DB59" s="498" t="str">
        <f>$B$59</f>
        <v>SPECIAL REVENUE FUND ACCOUNTS COVERING THE PERIOD JULY 1, 2011, to JUNE 30, 2012</v>
      </c>
      <c r="DC59" s="498"/>
      <c r="DD59" s="498"/>
      <c r="DE59" s="498"/>
      <c r="DF59" s="498"/>
      <c r="DG59" s="498"/>
      <c r="DH59" s="498"/>
      <c r="DI59" s="498"/>
      <c r="DJ59" s="498"/>
      <c r="DK59" s="498"/>
      <c r="DL59" s="498"/>
      <c r="DM59" s="498"/>
      <c r="DN59" s="498"/>
      <c r="DO59" s="498"/>
      <c r="DP59" s="498"/>
      <c r="DQ59" s="498"/>
      <c r="DR59" s="498"/>
      <c r="DS59" s="498"/>
      <c r="DT59" s="498"/>
      <c r="DU59" s="498"/>
      <c r="DV59" s="498"/>
      <c r="DW59" s="498"/>
      <c r="DX59" s="498"/>
      <c r="DY59" s="498"/>
      <c r="DZ59" s="498"/>
      <c r="EA59" s="498"/>
      <c r="EB59" s="498"/>
      <c r="EC59" s="498"/>
      <c r="ED59" s="498"/>
      <c r="EE59" s="498"/>
      <c r="EF59" s="498"/>
      <c r="EG59" s="498"/>
      <c r="EH59" s="498"/>
      <c r="EI59" s="498"/>
      <c r="EJ59" s="498"/>
      <c r="EK59" s="498"/>
      <c r="EL59" s="498"/>
      <c r="EM59" s="498"/>
      <c r="EN59" s="498"/>
      <c r="EO59" s="498"/>
      <c r="EP59" s="498"/>
      <c r="EQ59" s="498"/>
      <c r="ER59" s="498"/>
      <c r="ES59" s="498"/>
      <c r="ET59" s="498"/>
      <c r="EU59" s="498"/>
      <c r="EV59" s="498"/>
      <c r="EW59" s="498"/>
      <c r="EX59" s="498"/>
      <c r="EY59" s="498"/>
      <c r="FC59" s="498" t="str">
        <f>$B$59</f>
        <v>SPECIAL REVENUE FUND ACCOUNTS COVERING THE PERIOD JULY 1, 2011, to JUNE 30, 2012</v>
      </c>
      <c r="FD59" s="498"/>
      <c r="FE59" s="498"/>
      <c r="FF59" s="498"/>
      <c r="FG59" s="498"/>
      <c r="FH59" s="498"/>
      <c r="FI59" s="498"/>
      <c r="FJ59" s="498"/>
      <c r="FK59" s="498"/>
      <c r="FL59" s="498"/>
      <c r="FM59" s="498"/>
      <c r="FN59" s="498"/>
      <c r="FO59" s="498"/>
      <c r="FP59" s="498"/>
      <c r="FQ59" s="498"/>
      <c r="FR59" s="498"/>
      <c r="FS59" s="498"/>
      <c r="FT59" s="498"/>
      <c r="FU59" s="498"/>
      <c r="FV59" s="498"/>
      <c r="FW59" s="498"/>
      <c r="FX59" s="498"/>
      <c r="FY59" s="498"/>
      <c r="FZ59" s="498"/>
      <c r="GA59" s="498"/>
      <c r="GB59" s="498"/>
      <c r="GC59" s="498"/>
      <c r="GD59" s="498"/>
      <c r="GE59" s="498"/>
      <c r="GF59" s="498"/>
      <c r="GG59" s="498"/>
      <c r="GH59" s="498"/>
      <c r="GI59" s="498"/>
      <c r="GJ59" s="498"/>
      <c r="GK59" s="498"/>
      <c r="GL59" s="498"/>
      <c r="GM59" s="498"/>
      <c r="GN59" s="498"/>
      <c r="GO59" s="498"/>
      <c r="GP59" s="498"/>
      <c r="GQ59" s="498"/>
      <c r="GR59" s="498"/>
      <c r="GS59" s="498"/>
      <c r="GT59" s="498"/>
      <c r="GU59" s="498"/>
      <c r="GV59" s="498"/>
      <c r="GW59" s="498"/>
      <c r="GX59" s="498"/>
      <c r="GY59" s="498"/>
      <c r="GZ59" s="498"/>
    </row>
    <row r="60" spans="1:208" ht="12.75" customHeight="1">
      <c r="A60" s="337"/>
      <c r="B60" s="498" t="str">
        <f>B2</f>
        <v>ESTIMATE OF NEEDS FOR 2012-2013</v>
      </c>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337"/>
      <c r="BB60" s="498" t="str">
        <f>$B$60</f>
        <v>ESTIMATE OF NEEDS FOR 2012-2013</v>
      </c>
      <c r="BC60" s="498"/>
      <c r="BD60" s="498"/>
      <c r="BE60" s="498"/>
      <c r="BF60" s="498"/>
      <c r="BG60" s="498"/>
      <c r="BH60" s="498"/>
      <c r="BI60" s="498"/>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498"/>
      <c r="CF60" s="498"/>
      <c r="CG60" s="498"/>
      <c r="CH60" s="498"/>
      <c r="CI60" s="498"/>
      <c r="CJ60" s="498"/>
      <c r="CK60" s="498"/>
      <c r="CL60" s="498"/>
      <c r="CM60" s="498"/>
      <c r="CN60" s="498"/>
      <c r="CO60" s="498"/>
      <c r="CP60" s="498"/>
      <c r="CQ60" s="498"/>
      <c r="CR60" s="498"/>
      <c r="CS60" s="498"/>
      <c r="CT60" s="498"/>
      <c r="CU60" s="498"/>
      <c r="CV60" s="498"/>
      <c r="CW60" s="498"/>
      <c r="CX60" s="498"/>
      <c r="CY60" s="498"/>
      <c r="CZ60" s="337"/>
      <c r="DB60" s="498" t="str">
        <f>$B$60</f>
        <v>ESTIMATE OF NEEDS FOR 2012-2013</v>
      </c>
      <c r="DC60" s="498"/>
      <c r="DD60" s="498"/>
      <c r="DE60" s="498"/>
      <c r="DF60" s="498"/>
      <c r="DG60" s="498"/>
      <c r="DH60" s="498"/>
      <c r="DI60" s="498"/>
      <c r="DJ60" s="498"/>
      <c r="DK60" s="498"/>
      <c r="DL60" s="498"/>
      <c r="DM60" s="498"/>
      <c r="DN60" s="498"/>
      <c r="DO60" s="498"/>
      <c r="DP60" s="498"/>
      <c r="DQ60" s="498"/>
      <c r="DR60" s="498"/>
      <c r="DS60" s="498"/>
      <c r="DT60" s="498"/>
      <c r="DU60" s="498"/>
      <c r="DV60" s="498"/>
      <c r="DW60" s="498"/>
      <c r="DX60" s="498"/>
      <c r="DY60" s="498"/>
      <c r="DZ60" s="498"/>
      <c r="EA60" s="498"/>
      <c r="EB60" s="498"/>
      <c r="EC60" s="498"/>
      <c r="ED60" s="498"/>
      <c r="EE60" s="498"/>
      <c r="EF60" s="498"/>
      <c r="EG60" s="498"/>
      <c r="EH60" s="498"/>
      <c r="EI60" s="498"/>
      <c r="EJ60" s="498"/>
      <c r="EK60" s="498"/>
      <c r="EL60" s="498"/>
      <c r="EM60" s="498"/>
      <c r="EN60" s="498"/>
      <c r="EO60" s="498"/>
      <c r="EP60" s="498"/>
      <c r="EQ60" s="498"/>
      <c r="ER60" s="498"/>
      <c r="ES60" s="498"/>
      <c r="ET60" s="498"/>
      <c r="EU60" s="498"/>
      <c r="EV60" s="498"/>
      <c r="EW60" s="498"/>
      <c r="EX60" s="498"/>
      <c r="EY60" s="498"/>
      <c r="FC60" s="498" t="str">
        <f>$B$60</f>
        <v>ESTIMATE OF NEEDS FOR 2012-2013</v>
      </c>
      <c r="FD60" s="498"/>
      <c r="FE60" s="498"/>
      <c r="FF60" s="498"/>
      <c r="FG60" s="498"/>
      <c r="FH60" s="498"/>
      <c r="FI60" s="498"/>
      <c r="FJ60" s="498"/>
      <c r="FK60" s="498"/>
      <c r="FL60" s="498"/>
      <c r="FM60" s="498"/>
      <c r="FN60" s="498"/>
      <c r="FO60" s="498"/>
      <c r="FP60" s="498"/>
      <c r="FQ60" s="498"/>
      <c r="FR60" s="498"/>
      <c r="FS60" s="498"/>
      <c r="FT60" s="498"/>
      <c r="FU60" s="498"/>
      <c r="FV60" s="498"/>
      <c r="FW60" s="498"/>
      <c r="FX60" s="498"/>
      <c r="FY60" s="498"/>
      <c r="FZ60" s="498"/>
      <c r="GA60" s="498"/>
      <c r="GB60" s="498"/>
      <c r="GC60" s="498"/>
      <c r="GD60" s="498"/>
      <c r="GE60" s="498"/>
      <c r="GF60" s="498"/>
      <c r="GG60" s="498"/>
      <c r="GH60" s="498"/>
      <c r="GI60" s="498"/>
      <c r="GJ60" s="498"/>
      <c r="GK60" s="498"/>
      <c r="GL60" s="498"/>
      <c r="GM60" s="498"/>
      <c r="GN60" s="498"/>
      <c r="GO60" s="498"/>
      <c r="GP60" s="498"/>
      <c r="GQ60" s="498"/>
      <c r="GR60" s="498"/>
      <c r="GS60" s="498"/>
      <c r="GT60" s="498"/>
      <c r="GU60" s="498"/>
      <c r="GV60" s="498"/>
      <c r="GW60" s="498"/>
      <c r="GX60" s="498"/>
      <c r="GY60" s="498"/>
      <c r="GZ60" s="498"/>
    </row>
    <row r="61" spans="1:208" ht="12.75" customHeight="1" thickBot="1">
      <c r="A61" s="337"/>
      <c r="B61" s="16" t="str">
        <f>$B$3</f>
        <v>EXHIBIT "C"</v>
      </c>
      <c r="AY61" s="18" t="s">
        <v>93</v>
      </c>
      <c r="AZ61" s="337"/>
      <c r="CY61" s="18" t="s">
        <v>132</v>
      </c>
      <c r="DC61" s="16" t="str">
        <f>$B$3</f>
        <v>EXHIBIT "C"</v>
      </c>
      <c r="EY61" s="70">
        <v>3</v>
      </c>
      <c r="GZ61" s="18" t="s">
        <v>29</v>
      </c>
    </row>
    <row r="62" spans="1:208" ht="12.75" customHeight="1" thickTop="1" thickBot="1">
      <c r="A62" s="337"/>
      <c r="B62" s="499" t="s">
        <v>67</v>
      </c>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632"/>
      <c r="AZ62" s="337"/>
      <c r="BB62" s="466"/>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70"/>
      <c r="DB62" s="71" t="s">
        <v>133</v>
      </c>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3"/>
      <c r="FC62" s="587" t="s">
        <v>168</v>
      </c>
      <c r="FD62" s="588"/>
      <c r="FE62" s="588"/>
      <c r="FF62" s="588"/>
      <c r="FG62" s="588"/>
      <c r="FH62" s="588"/>
      <c r="FI62" s="588"/>
      <c r="FJ62" s="588"/>
      <c r="FK62" s="588"/>
      <c r="FL62" s="588"/>
      <c r="FM62" s="588"/>
      <c r="FN62" s="588"/>
      <c r="FO62" s="588"/>
      <c r="FP62" s="588"/>
      <c r="FQ62" s="588"/>
      <c r="FR62" s="588"/>
      <c r="FS62" s="588"/>
      <c r="FT62" s="588"/>
      <c r="FU62" s="588"/>
      <c r="FV62" s="588"/>
      <c r="FW62" s="588"/>
      <c r="FX62" s="588"/>
      <c r="FY62" s="588"/>
      <c r="FZ62" s="588"/>
      <c r="GA62" s="588"/>
      <c r="GB62" s="588"/>
      <c r="GC62" s="588"/>
      <c r="GD62" s="588"/>
      <c r="GE62" s="588"/>
      <c r="GF62" s="588"/>
      <c r="GG62" s="588"/>
      <c r="GH62" s="588"/>
      <c r="GI62" s="588"/>
      <c r="GJ62" s="588"/>
      <c r="GK62" s="588"/>
      <c r="GL62" s="588"/>
      <c r="GM62" s="588"/>
      <c r="GN62" s="588"/>
      <c r="GO62" s="588"/>
      <c r="GP62" s="588"/>
      <c r="GQ62" s="588"/>
      <c r="GR62" s="588"/>
      <c r="GS62" s="588"/>
      <c r="GT62" s="588"/>
      <c r="GU62" s="588"/>
      <c r="GV62" s="588"/>
      <c r="GW62" s="588"/>
      <c r="GX62" s="588"/>
      <c r="GY62" s="588"/>
      <c r="GZ62" s="589"/>
    </row>
    <row r="63" spans="1:208" ht="12.75" customHeight="1" thickTop="1" thickBot="1">
      <c r="A63" s="337"/>
      <c r="B63" s="349"/>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1"/>
      <c r="AH63" s="441" t="str">
        <f>CH5</f>
        <v>2011-2012 ACCOUNT</v>
      </c>
      <c r="AI63" s="442"/>
      <c r="AJ63" s="442"/>
      <c r="AK63" s="442"/>
      <c r="AL63" s="442"/>
      <c r="AM63" s="442"/>
      <c r="AN63" s="442"/>
      <c r="AO63" s="442"/>
      <c r="AP63" s="442"/>
      <c r="AQ63" s="442"/>
      <c r="AR63" s="442"/>
      <c r="AS63" s="442"/>
      <c r="AT63" s="442"/>
      <c r="AU63" s="442"/>
      <c r="AV63" s="442"/>
      <c r="AW63" s="442"/>
      <c r="AX63" s="442"/>
      <c r="AY63" s="461"/>
      <c r="BB63" s="441" t="str">
        <f>DB5</f>
        <v>2011-2012 ACCOUNT</v>
      </c>
      <c r="BC63" s="442"/>
      <c r="BD63" s="442"/>
      <c r="BE63" s="442"/>
      <c r="BF63" s="442"/>
      <c r="BG63" s="442"/>
      <c r="BH63" s="442"/>
      <c r="BI63" s="442"/>
      <c r="BJ63" s="442"/>
      <c r="BK63" s="461"/>
      <c r="BL63" s="531" t="s">
        <v>123</v>
      </c>
      <c r="BM63" s="532"/>
      <c r="BN63" s="532"/>
      <c r="BO63" s="532"/>
      <c r="BP63" s="532"/>
      <c r="BQ63" s="532"/>
      <c r="BR63" s="532"/>
      <c r="BS63" s="532"/>
      <c r="BT63" s="532"/>
      <c r="BU63" s="533"/>
      <c r="BV63" s="441" t="str">
        <f>DV5</f>
        <v>2012-2013 ACCOUNT</v>
      </c>
      <c r="BW63" s="442"/>
      <c r="BX63" s="442"/>
      <c r="BY63" s="442"/>
      <c r="BZ63" s="442"/>
      <c r="CA63" s="442"/>
      <c r="CB63" s="442"/>
      <c r="CC63" s="442"/>
      <c r="CD63" s="442"/>
      <c r="CE63" s="442"/>
      <c r="CF63" s="442"/>
      <c r="CG63" s="442"/>
      <c r="CH63" s="442"/>
      <c r="CI63" s="442"/>
      <c r="CJ63" s="442"/>
      <c r="CK63" s="442"/>
      <c r="CL63" s="442"/>
      <c r="CM63" s="442"/>
      <c r="CN63" s="442"/>
      <c r="CO63" s="442"/>
      <c r="CP63" s="442"/>
      <c r="CQ63" s="442"/>
      <c r="CR63" s="442"/>
      <c r="CS63" s="442"/>
      <c r="CT63" s="442"/>
      <c r="CU63" s="442"/>
      <c r="CV63" s="442"/>
      <c r="CW63" s="442"/>
      <c r="CX63" s="442"/>
      <c r="CY63" s="461"/>
      <c r="DB63" s="71" t="s">
        <v>134</v>
      </c>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581" t="str">
        <f>Help!C18&amp;"-"&amp;Help!C18+1</f>
        <v>2011-2012</v>
      </c>
      <c r="ER63" s="581"/>
      <c r="ES63" s="581"/>
      <c r="ET63" s="581"/>
      <c r="EU63" s="581"/>
      <c r="EV63" s="581"/>
      <c r="EW63" s="581"/>
      <c r="EX63" s="581"/>
      <c r="EY63" s="582"/>
      <c r="FC63" s="592" t="str">
        <f>(Help!C18-1)&amp;"-"&amp;(Help!C18-0)</f>
        <v>2010-2011</v>
      </c>
      <c r="FD63" s="581"/>
      <c r="FE63" s="581"/>
      <c r="FF63" s="581"/>
      <c r="FG63" s="581"/>
      <c r="FH63" s="581"/>
      <c r="FI63" s="581"/>
      <c r="FJ63" s="581" t="str">
        <f>(Help!C18-2)&amp;"-"&amp;(Help!C18-1)</f>
        <v>2009-2010</v>
      </c>
      <c r="FK63" s="581"/>
      <c r="FL63" s="581"/>
      <c r="FM63" s="581"/>
      <c r="FN63" s="581"/>
      <c r="FO63" s="581"/>
      <c r="FP63" s="581"/>
      <c r="FQ63" s="581" t="str">
        <f>(Help!C18-3)&amp;"-"&amp;(Help!C18-2)</f>
        <v>2008-2009</v>
      </c>
      <c r="FR63" s="581"/>
      <c r="FS63" s="581"/>
      <c r="FT63" s="581"/>
      <c r="FU63" s="581"/>
      <c r="FV63" s="581"/>
      <c r="FW63" s="581"/>
      <c r="FX63" s="581" t="str">
        <f>(Help!C18-4)&amp;"-"&amp;(Help!C18-3)</f>
        <v>2007-2008</v>
      </c>
      <c r="FY63" s="581"/>
      <c r="FZ63" s="581"/>
      <c r="GA63" s="581"/>
      <c r="GB63" s="581"/>
      <c r="GC63" s="581"/>
      <c r="GD63" s="581"/>
      <c r="GE63" s="581" t="str">
        <f>(Help!C18-5)&amp;"-"&amp;(Help!C18-4)</f>
        <v>2006-2007</v>
      </c>
      <c r="GF63" s="581"/>
      <c r="GG63" s="581"/>
      <c r="GH63" s="581"/>
      <c r="GI63" s="581"/>
      <c r="GJ63" s="581"/>
      <c r="GK63" s="581"/>
      <c r="GL63" s="581" t="str">
        <f>(Help!C18-6)&amp;"-"&amp;(Help!C18-5)</f>
        <v>2005-2006</v>
      </c>
      <c r="GM63" s="581"/>
      <c r="GN63" s="581"/>
      <c r="GO63" s="581"/>
      <c r="GP63" s="581"/>
      <c r="GQ63" s="581"/>
      <c r="GR63" s="581"/>
      <c r="GS63" s="581" t="s">
        <v>152</v>
      </c>
      <c r="GT63" s="581"/>
      <c r="GU63" s="581"/>
      <c r="GV63" s="581"/>
      <c r="GW63" s="581"/>
      <c r="GX63" s="581"/>
      <c r="GY63" s="581"/>
      <c r="GZ63" s="582"/>
    </row>
    <row r="64" spans="1:208" ht="12.75" customHeight="1" thickTop="1">
      <c r="A64" s="337"/>
      <c r="B64" s="629" t="s">
        <v>72</v>
      </c>
      <c r="C64" s="630"/>
      <c r="D64" s="630"/>
      <c r="E64" s="630"/>
      <c r="F64" s="630"/>
      <c r="G64" s="630"/>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1"/>
      <c r="AH64" s="442" t="s">
        <v>68</v>
      </c>
      <c r="AI64" s="442"/>
      <c r="AJ64" s="442"/>
      <c r="AK64" s="442"/>
      <c r="AL64" s="442"/>
      <c r="AM64" s="442"/>
      <c r="AN64" s="442"/>
      <c r="AO64" s="442"/>
      <c r="AP64" s="443"/>
      <c r="AQ64" s="444" t="s">
        <v>69</v>
      </c>
      <c r="AR64" s="442"/>
      <c r="AS64" s="442"/>
      <c r="AT64" s="442"/>
      <c r="AU64" s="442"/>
      <c r="AV64" s="442"/>
      <c r="AW64" s="442"/>
      <c r="AX64" s="442"/>
      <c r="AY64" s="461"/>
      <c r="BB64" s="534" t="s">
        <v>121</v>
      </c>
      <c r="BC64" s="529"/>
      <c r="BD64" s="529"/>
      <c r="BE64" s="529"/>
      <c r="BF64" s="529"/>
      <c r="BG64" s="529"/>
      <c r="BH64" s="529"/>
      <c r="BI64" s="529"/>
      <c r="BJ64" s="529"/>
      <c r="BK64" s="444"/>
      <c r="BL64" s="608" t="s">
        <v>124</v>
      </c>
      <c r="BM64" s="609"/>
      <c r="BN64" s="609"/>
      <c r="BO64" s="609"/>
      <c r="BP64" s="609"/>
      <c r="BQ64" s="609"/>
      <c r="BR64" s="609"/>
      <c r="BS64" s="609"/>
      <c r="BT64" s="609"/>
      <c r="BU64" s="610"/>
      <c r="BV64" s="443" t="s">
        <v>126</v>
      </c>
      <c r="BW64" s="529"/>
      <c r="BX64" s="529"/>
      <c r="BY64" s="529"/>
      <c r="BZ64" s="529"/>
      <c r="CA64" s="529"/>
      <c r="CB64" s="529"/>
      <c r="CC64" s="529"/>
      <c r="CD64" s="529"/>
      <c r="CE64" s="529"/>
      <c r="CF64" s="529" t="s">
        <v>128</v>
      </c>
      <c r="CG64" s="529"/>
      <c r="CH64" s="529"/>
      <c r="CI64" s="529"/>
      <c r="CJ64" s="529"/>
      <c r="CK64" s="529"/>
      <c r="CL64" s="529"/>
      <c r="CM64" s="529"/>
      <c r="CN64" s="529"/>
      <c r="CO64" s="529"/>
      <c r="CP64" s="529" t="s">
        <v>130</v>
      </c>
      <c r="CQ64" s="529"/>
      <c r="CR64" s="529"/>
      <c r="CS64" s="529"/>
      <c r="CT64" s="529"/>
      <c r="CU64" s="529"/>
      <c r="CV64" s="529"/>
      <c r="CW64" s="529"/>
      <c r="CX64" s="529"/>
      <c r="CY64" s="530"/>
      <c r="DB64" s="77" t="str">
        <f>"Cash Balance Reported to Excise Board 6-30-"&amp;Help!C18</f>
        <v>Cash Balance Reported to Excise Board 6-30-2011</v>
      </c>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9"/>
      <c r="EQ64" s="595">
        <v>0</v>
      </c>
      <c r="ER64" s="596"/>
      <c r="ES64" s="596"/>
      <c r="ET64" s="596"/>
      <c r="EU64" s="596"/>
      <c r="EV64" s="596"/>
      <c r="EW64" s="596"/>
      <c r="EX64" s="596"/>
      <c r="EY64" s="597"/>
      <c r="FC64" s="451">
        <v>0</v>
      </c>
      <c r="FD64" s="451"/>
      <c r="FE64" s="451"/>
      <c r="FF64" s="451"/>
      <c r="FG64" s="451"/>
      <c r="FH64" s="451"/>
      <c r="FI64" s="451"/>
      <c r="FJ64" s="451">
        <v>0</v>
      </c>
      <c r="FK64" s="451"/>
      <c r="FL64" s="451"/>
      <c r="FM64" s="451"/>
      <c r="FN64" s="451"/>
      <c r="FO64" s="451"/>
      <c r="FP64" s="451"/>
      <c r="FQ64" s="451">
        <v>0</v>
      </c>
      <c r="FR64" s="451"/>
      <c r="FS64" s="451"/>
      <c r="FT64" s="451"/>
      <c r="FU64" s="451"/>
      <c r="FV64" s="451"/>
      <c r="FW64" s="451"/>
      <c r="FX64" s="451">
        <v>0</v>
      </c>
      <c r="FY64" s="451"/>
      <c r="FZ64" s="451"/>
      <c r="GA64" s="451"/>
      <c r="GB64" s="451"/>
      <c r="GC64" s="451"/>
      <c r="GD64" s="451"/>
      <c r="GE64" s="451">
        <v>0</v>
      </c>
      <c r="GF64" s="451"/>
      <c r="GG64" s="451"/>
      <c r="GH64" s="451"/>
      <c r="GI64" s="451"/>
      <c r="GJ64" s="451"/>
      <c r="GK64" s="451"/>
      <c r="GL64" s="451">
        <v>0</v>
      </c>
      <c r="GM64" s="451"/>
      <c r="GN64" s="451"/>
      <c r="GO64" s="451"/>
      <c r="GP64" s="451"/>
      <c r="GQ64" s="451"/>
      <c r="GR64" s="451"/>
      <c r="GS64" s="479">
        <f t="shared" ref="GS64:GS83" si="12">SUM(EQ64:GR64)</f>
        <v>0</v>
      </c>
      <c r="GT64" s="479"/>
      <c r="GU64" s="479"/>
      <c r="GV64" s="479"/>
      <c r="GW64" s="479"/>
      <c r="GX64" s="479"/>
      <c r="GY64" s="479"/>
      <c r="GZ64" s="479"/>
    </row>
    <row r="65" spans="2:208" ht="12.75" customHeight="1" thickBot="1">
      <c r="B65" s="80" t="s">
        <v>94</v>
      </c>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3"/>
      <c r="AH65" s="432" t="s">
        <v>70</v>
      </c>
      <c r="AI65" s="433"/>
      <c r="AJ65" s="433"/>
      <c r="AK65" s="433"/>
      <c r="AL65" s="433"/>
      <c r="AM65" s="433"/>
      <c r="AN65" s="433"/>
      <c r="AO65" s="433"/>
      <c r="AP65" s="434"/>
      <c r="AQ65" s="438" t="s">
        <v>71</v>
      </c>
      <c r="AR65" s="433"/>
      <c r="AS65" s="433"/>
      <c r="AT65" s="433"/>
      <c r="AU65" s="433"/>
      <c r="AV65" s="433"/>
      <c r="AW65" s="433"/>
      <c r="AX65" s="433"/>
      <c r="AY65" s="491"/>
      <c r="BB65" s="601" t="s">
        <v>122</v>
      </c>
      <c r="BC65" s="603"/>
      <c r="BD65" s="603"/>
      <c r="BE65" s="603"/>
      <c r="BF65" s="603"/>
      <c r="BG65" s="603"/>
      <c r="BH65" s="603"/>
      <c r="BI65" s="603"/>
      <c r="BJ65" s="603"/>
      <c r="BK65" s="604"/>
      <c r="BL65" s="605" t="s">
        <v>125</v>
      </c>
      <c r="BM65" s="606"/>
      <c r="BN65" s="606"/>
      <c r="BO65" s="606"/>
      <c r="BP65" s="606"/>
      <c r="BQ65" s="606"/>
      <c r="BR65" s="606"/>
      <c r="BS65" s="606"/>
      <c r="BT65" s="606"/>
      <c r="BU65" s="607"/>
      <c r="BV65" s="601" t="s">
        <v>127</v>
      </c>
      <c r="BW65" s="603"/>
      <c r="BX65" s="603"/>
      <c r="BY65" s="603"/>
      <c r="BZ65" s="603"/>
      <c r="CA65" s="603"/>
      <c r="CB65" s="603"/>
      <c r="CC65" s="603"/>
      <c r="CD65" s="603"/>
      <c r="CE65" s="603"/>
      <c r="CF65" s="603" t="s">
        <v>129</v>
      </c>
      <c r="CG65" s="603"/>
      <c r="CH65" s="603"/>
      <c r="CI65" s="603"/>
      <c r="CJ65" s="603"/>
      <c r="CK65" s="603"/>
      <c r="CL65" s="603"/>
      <c r="CM65" s="603"/>
      <c r="CN65" s="603"/>
      <c r="CO65" s="603"/>
      <c r="CP65" s="603" t="s">
        <v>131</v>
      </c>
      <c r="CQ65" s="603"/>
      <c r="CR65" s="603"/>
      <c r="CS65" s="603"/>
      <c r="CT65" s="603"/>
      <c r="CU65" s="603"/>
      <c r="CV65" s="603"/>
      <c r="CW65" s="603"/>
      <c r="CX65" s="603"/>
      <c r="CY65" s="604"/>
      <c r="DB65" s="81" t="s">
        <v>135</v>
      </c>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3"/>
      <c r="EQ65" s="583">
        <v>0</v>
      </c>
      <c r="ER65" s="453"/>
      <c r="ES65" s="453"/>
      <c r="ET65" s="453"/>
      <c r="EU65" s="453"/>
      <c r="EV65" s="453"/>
      <c r="EW65" s="453"/>
      <c r="EX65" s="453"/>
      <c r="EY65" s="455"/>
      <c r="FC65" s="451">
        <v>0</v>
      </c>
      <c r="FD65" s="451"/>
      <c r="FE65" s="451"/>
      <c r="FF65" s="451"/>
      <c r="FG65" s="451"/>
      <c r="FH65" s="451"/>
      <c r="FI65" s="451"/>
      <c r="FJ65" s="451">
        <v>0</v>
      </c>
      <c r="FK65" s="451"/>
      <c r="FL65" s="451"/>
      <c r="FM65" s="451"/>
      <c r="FN65" s="451"/>
      <c r="FO65" s="451"/>
      <c r="FP65" s="451"/>
      <c r="FQ65" s="451">
        <v>0</v>
      </c>
      <c r="FR65" s="451"/>
      <c r="FS65" s="451"/>
      <c r="FT65" s="451"/>
      <c r="FU65" s="451"/>
      <c r="FV65" s="451"/>
      <c r="FW65" s="451"/>
      <c r="FX65" s="451">
        <v>0</v>
      </c>
      <c r="FY65" s="451"/>
      <c r="FZ65" s="451"/>
      <c r="GA65" s="451"/>
      <c r="GB65" s="451"/>
      <c r="GC65" s="451"/>
      <c r="GD65" s="451"/>
      <c r="GE65" s="451">
        <v>0</v>
      </c>
      <c r="GF65" s="451"/>
      <c r="GG65" s="451"/>
      <c r="GH65" s="451"/>
      <c r="GI65" s="451"/>
      <c r="GJ65" s="451"/>
      <c r="GK65" s="451"/>
      <c r="GL65" s="451">
        <v>0</v>
      </c>
      <c r="GM65" s="451"/>
      <c r="GN65" s="451"/>
      <c r="GO65" s="451"/>
      <c r="GP65" s="451"/>
      <c r="GQ65" s="451"/>
      <c r="GR65" s="451"/>
      <c r="GS65" s="479">
        <f t="shared" si="12"/>
        <v>0</v>
      </c>
      <c r="GT65" s="479"/>
      <c r="GU65" s="479"/>
      <c r="GV65" s="479"/>
      <c r="GW65" s="479"/>
      <c r="GX65" s="479"/>
      <c r="GY65" s="479"/>
      <c r="GZ65" s="479"/>
    </row>
    <row r="66" spans="2:208" ht="12.75" customHeight="1" thickTop="1">
      <c r="B66" s="618" t="s">
        <v>1202</v>
      </c>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4">
        <v>0</v>
      </c>
      <c r="AI66" s="615"/>
      <c r="AJ66" s="615"/>
      <c r="AK66" s="615"/>
      <c r="AL66" s="615"/>
      <c r="AM66" s="615"/>
      <c r="AN66" s="615"/>
      <c r="AO66" s="615"/>
      <c r="AP66" s="616"/>
      <c r="AQ66" s="614">
        <v>0</v>
      </c>
      <c r="AR66" s="615"/>
      <c r="AS66" s="615"/>
      <c r="AT66" s="615"/>
      <c r="AU66" s="615"/>
      <c r="AV66" s="615"/>
      <c r="AW66" s="615"/>
      <c r="AX66" s="615"/>
      <c r="AY66" s="616"/>
      <c r="BB66" s="479">
        <f t="shared" ref="BB66:BB74" si="13">AQ66-AH66</f>
        <v>0</v>
      </c>
      <c r="BC66" s="479"/>
      <c r="BD66" s="479"/>
      <c r="BE66" s="479"/>
      <c r="BF66" s="479"/>
      <c r="BG66" s="479"/>
      <c r="BH66" s="479"/>
      <c r="BI66" s="479"/>
      <c r="BJ66" s="479"/>
      <c r="BK66" s="479"/>
      <c r="BL66" s="590">
        <f t="shared" ref="BL66:BL74" si="14">IF(AQ66=0,0.9,IF(CF66=0,0,CF66/AQ66))</f>
        <v>0.9</v>
      </c>
      <c r="BM66" s="590"/>
      <c r="BN66" s="590"/>
      <c r="BO66" s="590"/>
      <c r="BP66" s="590"/>
      <c r="BQ66" s="590"/>
      <c r="BR66" s="590"/>
      <c r="BS66" s="590"/>
      <c r="BT66" s="590"/>
      <c r="BU66" s="590"/>
      <c r="BV66" s="451">
        <v>0</v>
      </c>
      <c r="BW66" s="451"/>
      <c r="BX66" s="451"/>
      <c r="BY66" s="451"/>
      <c r="BZ66" s="451"/>
      <c r="CA66" s="451"/>
      <c r="CB66" s="451"/>
      <c r="CC66" s="451"/>
      <c r="CD66" s="451"/>
      <c r="CE66" s="451"/>
      <c r="CF66" s="451">
        <v>0</v>
      </c>
      <c r="CG66" s="451"/>
      <c r="CH66" s="451"/>
      <c r="CI66" s="451"/>
      <c r="CJ66" s="451"/>
      <c r="CK66" s="451"/>
      <c r="CL66" s="451"/>
      <c r="CM66" s="451"/>
      <c r="CN66" s="451"/>
      <c r="CO66" s="451"/>
      <c r="CP66" s="480">
        <f t="shared" ref="CP66:CP74" si="15">CF66</f>
        <v>0</v>
      </c>
      <c r="CQ66" s="480"/>
      <c r="CR66" s="480"/>
      <c r="CS66" s="480"/>
      <c r="CT66" s="480"/>
      <c r="CU66" s="480"/>
      <c r="CV66" s="480"/>
      <c r="CW66" s="480"/>
      <c r="CX66" s="480"/>
      <c r="CY66" s="480"/>
      <c r="DB66" s="81" t="s">
        <v>136</v>
      </c>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3"/>
      <c r="EQ66" s="441">
        <f>FC65</f>
        <v>0</v>
      </c>
      <c r="ER66" s="442"/>
      <c r="ES66" s="442"/>
      <c r="ET66" s="442"/>
      <c r="EU66" s="442"/>
      <c r="EV66" s="442"/>
      <c r="EW66" s="442"/>
      <c r="EX66" s="442"/>
      <c r="EY66" s="461"/>
      <c r="FC66" s="479">
        <f>FJ65</f>
        <v>0</v>
      </c>
      <c r="FD66" s="479"/>
      <c r="FE66" s="479"/>
      <c r="FF66" s="479"/>
      <c r="FG66" s="479"/>
      <c r="FH66" s="479"/>
      <c r="FI66" s="479"/>
      <c r="FJ66" s="479">
        <f>FQ65</f>
        <v>0</v>
      </c>
      <c r="FK66" s="479"/>
      <c r="FL66" s="479"/>
      <c r="FM66" s="479"/>
      <c r="FN66" s="479"/>
      <c r="FO66" s="479"/>
      <c r="FP66" s="479"/>
      <c r="FQ66" s="479">
        <f>FX65</f>
        <v>0</v>
      </c>
      <c r="FR66" s="479"/>
      <c r="FS66" s="479"/>
      <c r="FT66" s="479"/>
      <c r="FU66" s="479"/>
      <c r="FV66" s="479"/>
      <c r="FW66" s="479"/>
      <c r="FX66" s="479">
        <f>GE65</f>
        <v>0</v>
      </c>
      <c r="FY66" s="479"/>
      <c r="FZ66" s="479"/>
      <c r="GA66" s="479"/>
      <c r="GB66" s="479"/>
      <c r="GC66" s="479"/>
      <c r="GD66" s="479"/>
      <c r="GE66" s="479">
        <f>GL65</f>
        <v>0</v>
      </c>
      <c r="GF66" s="479"/>
      <c r="GG66" s="479"/>
      <c r="GH66" s="479"/>
      <c r="GI66" s="479"/>
      <c r="GJ66" s="479"/>
      <c r="GK66" s="479"/>
      <c r="GL66" s="451">
        <v>0</v>
      </c>
      <c r="GM66" s="451"/>
      <c r="GN66" s="451"/>
      <c r="GO66" s="451"/>
      <c r="GP66" s="451"/>
      <c r="GQ66" s="451"/>
      <c r="GR66" s="451"/>
      <c r="GS66" s="479">
        <f t="shared" si="12"/>
        <v>0</v>
      </c>
      <c r="GT66" s="479"/>
      <c r="GU66" s="479"/>
      <c r="GV66" s="479"/>
      <c r="GW66" s="479"/>
      <c r="GX66" s="479"/>
      <c r="GY66" s="479"/>
      <c r="GZ66" s="479"/>
    </row>
    <row r="67" spans="2:208" ht="12.75" customHeight="1">
      <c r="B67" s="612" t="s">
        <v>1203</v>
      </c>
      <c r="C67" s="613"/>
      <c r="D67" s="613"/>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4">
        <v>0</v>
      </c>
      <c r="AI67" s="615"/>
      <c r="AJ67" s="615"/>
      <c r="AK67" s="615"/>
      <c r="AL67" s="615"/>
      <c r="AM67" s="615"/>
      <c r="AN67" s="615"/>
      <c r="AO67" s="615"/>
      <c r="AP67" s="616"/>
      <c r="AQ67" s="614">
        <v>0</v>
      </c>
      <c r="AR67" s="615"/>
      <c r="AS67" s="615"/>
      <c r="AT67" s="615"/>
      <c r="AU67" s="615"/>
      <c r="AV67" s="615"/>
      <c r="AW67" s="615"/>
      <c r="AX67" s="615"/>
      <c r="AY67" s="616"/>
      <c r="BB67" s="479">
        <f t="shared" si="13"/>
        <v>0</v>
      </c>
      <c r="BC67" s="479"/>
      <c r="BD67" s="479"/>
      <c r="BE67" s="479"/>
      <c r="BF67" s="479"/>
      <c r="BG67" s="479"/>
      <c r="BH67" s="479"/>
      <c r="BI67" s="479"/>
      <c r="BJ67" s="479"/>
      <c r="BK67" s="479"/>
      <c r="BL67" s="590">
        <f t="shared" si="14"/>
        <v>0.9</v>
      </c>
      <c r="BM67" s="590"/>
      <c r="BN67" s="590"/>
      <c r="BO67" s="590"/>
      <c r="BP67" s="590"/>
      <c r="BQ67" s="590"/>
      <c r="BR67" s="590"/>
      <c r="BS67" s="590"/>
      <c r="BT67" s="590"/>
      <c r="BU67" s="590"/>
      <c r="BV67" s="451">
        <v>0</v>
      </c>
      <c r="BW67" s="451"/>
      <c r="BX67" s="451"/>
      <c r="BY67" s="451"/>
      <c r="BZ67" s="451"/>
      <c r="CA67" s="451"/>
      <c r="CB67" s="451"/>
      <c r="CC67" s="451"/>
      <c r="CD67" s="451"/>
      <c r="CE67" s="451"/>
      <c r="CF67" s="451">
        <v>0</v>
      </c>
      <c r="CG67" s="451"/>
      <c r="CH67" s="451"/>
      <c r="CI67" s="451"/>
      <c r="CJ67" s="451"/>
      <c r="CK67" s="451"/>
      <c r="CL67" s="451"/>
      <c r="CM67" s="451"/>
      <c r="CN67" s="451"/>
      <c r="CO67" s="451"/>
      <c r="CP67" s="480">
        <f t="shared" si="15"/>
        <v>0</v>
      </c>
      <c r="CQ67" s="480"/>
      <c r="CR67" s="480"/>
      <c r="CS67" s="480"/>
      <c r="CT67" s="480"/>
      <c r="CU67" s="480"/>
      <c r="CV67" s="480"/>
      <c r="CW67" s="480"/>
      <c r="CX67" s="480"/>
      <c r="CY67" s="480"/>
      <c r="DB67" s="81" t="s">
        <v>137</v>
      </c>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3"/>
      <c r="EQ67" s="441">
        <f>EQ64-EQ65+EQ66</f>
        <v>0</v>
      </c>
      <c r="ER67" s="442"/>
      <c r="ES67" s="442"/>
      <c r="ET67" s="442"/>
      <c r="EU67" s="442"/>
      <c r="EV67" s="442"/>
      <c r="EW67" s="442"/>
      <c r="EX67" s="442"/>
      <c r="EY67" s="461"/>
      <c r="FC67" s="479">
        <f>FC64-FC65+FC66</f>
        <v>0</v>
      </c>
      <c r="FD67" s="479"/>
      <c r="FE67" s="479"/>
      <c r="FF67" s="479"/>
      <c r="FG67" s="479"/>
      <c r="FH67" s="479"/>
      <c r="FI67" s="479"/>
      <c r="FJ67" s="479">
        <f>FJ64-FJ65+FJ66</f>
        <v>0</v>
      </c>
      <c r="FK67" s="479"/>
      <c r="FL67" s="479"/>
      <c r="FM67" s="479"/>
      <c r="FN67" s="479"/>
      <c r="FO67" s="479"/>
      <c r="FP67" s="479"/>
      <c r="FQ67" s="479">
        <f>FQ64-FQ65+FQ66</f>
        <v>0</v>
      </c>
      <c r="FR67" s="479"/>
      <c r="FS67" s="479"/>
      <c r="FT67" s="479"/>
      <c r="FU67" s="479"/>
      <c r="FV67" s="479"/>
      <c r="FW67" s="479"/>
      <c r="FX67" s="479">
        <f>FX64-FX65+FX66</f>
        <v>0</v>
      </c>
      <c r="FY67" s="479"/>
      <c r="FZ67" s="479"/>
      <c r="GA67" s="479"/>
      <c r="GB67" s="479"/>
      <c r="GC67" s="479"/>
      <c r="GD67" s="479"/>
      <c r="GE67" s="479">
        <f>GE64-GE65+GE66</f>
        <v>0</v>
      </c>
      <c r="GF67" s="479"/>
      <c r="GG67" s="479"/>
      <c r="GH67" s="479"/>
      <c r="GI67" s="479"/>
      <c r="GJ67" s="479"/>
      <c r="GK67" s="479"/>
      <c r="GL67" s="479">
        <f>GL64-GL65+GL66</f>
        <v>0</v>
      </c>
      <c r="GM67" s="479"/>
      <c r="GN67" s="479"/>
      <c r="GO67" s="479"/>
      <c r="GP67" s="479"/>
      <c r="GQ67" s="479"/>
      <c r="GR67" s="479"/>
      <c r="GS67" s="479">
        <f t="shared" si="12"/>
        <v>0</v>
      </c>
      <c r="GT67" s="479"/>
      <c r="GU67" s="479"/>
      <c r="GV67" s="479"/>
      <c r="GW67" s="479"/>
      <c r="GX67" s="479"/>
      <c r="GY67" s="479"/>
      <c r="GZ67" s="479"/>
    </row>
    <row r="68" spans="2:208" ht="12.75" customHeight="1">
      <c r="B68" s="612" t="s">
        <v>1204</v>
      </c>
      <c r="C68" s="613"/>
      <c r="D68" s="613"/>
      <c r="E68" s="613"/>
      <c r="F68" s="613"/>
      <c r="G68" s="613"/>
      <c r="H68" s="613"/>
      <c r="I68" s="613"/>
      <c r="J68" s="613"/>
      <c r="K68" s="613"/>
      <c r="L68" s="613"/>
      <c r="M68" s="613"/>
      <c r="N68" s="613"/>
      <c r="O68" s="613"/>
      <c r="P68" s="613"/>
      <c r="Q68" s="613"/>
      <c r="R68" s="613"/>
      <c r="S68" s="613"/>
      <c r="T68" s="613"/>
      <c r="U68" s="613"/>
      <c r="V68" s="613"/>
      <c r="W68" s="613"/>
      <c r="X68" s="613"/>
      <c r="Y68" s="613"/>
      <c r="Z68" s="613"/>
      <c r="AA68" s="613"/>
      <c r="AB68" s="613"/>
      <c r="AC68" s="613"/>
      <c r="AD68" s="613"/>
      <c r="AE68" s="613"/>
      <c r="AF68" s="613"/>
      <c r="AG68" s="613"/>
      <c r="AH68" s="614">
        <v>0</v>
      </c>
      <c r="AI68" s="615"/>
      <c r="AJ68" s="615"/>
      <c r="AK68" s="615"/>
      <c r="AL68" s="615"/>
      <c r="AM68" s="615"/>
      <c r="AN68" s="615"/>
      <c r="AO68" s="615"/>
      <c r="AP68" s="616"/>
      <c r="AQ68" s="614">
        <v>0</v>
      </c>
      <c r="AR68" s="615"/>
      <c r="AS68" s="615"/>
      <c r="AT68" s="615"/>
      <c r="AU68" s="615"/>
      <c r="AV68" s="615"/>
      <c r="AW68" s="615"/>
      <c r="AX68" s="615"/>
      <c r="AY68" s="616"/>
      <c r="BB68" s="479">
        <f t="shared" si="13"/>
        <v>0</v>
      </c>
      <c r="BC68" s="479"/>
      <c r="BD68" s="479"/>
      <c r="BE68" s="479"/>
      <c r="BF68" s="479"/>
      <c r="BG68" s="479"/>
      <c r="BH68" s="479"/>
      <c r="BI68" s="479"/>
      <c r="BJ68" s="479"/>
      <c r="BK68" s="479"/>
      <c r="BL68" s="590">
        <f t="shared" si="14"/>
        <v>0.9</v>
      </c>
      <c r="BM68" s="590"/>
      <c r="BN68" s="590"/>
      <c r="BO68" s="590"/>
      <c r="BP68" s="590"/>
      <c r="BQ68" s="590"/>
      <c r="BR68" s="590"/>
      <c r="BS68" s="590"/>
      <c r="BT68" s="590"/>
      <c r="BU68" s="590"/>
      <c r="BV68" s="451">
        <v>0</v>
      </c>
      <c r="BW68" s="451"/>
      <c r="BX68" s="451"/>
      <c r="BY68" s="451"/>
      <c r="BZ68" s="451"/>
      <c r="CA68" s="451"/>
      <c r="CB68" s="451"/>
      <c r="CC68" s="451"/>
      <c r="CD68" s="451"/>
      <c r="CE68" s="451"/>
      <c r="CF68" s="451">
        <v>0</v>
      </c>
      <c r="CG68" s="451"/>
      <c r="CH68" s="451"/>
      <c r="CI68" s="451"/>
      <c r="CJ68" s="451"/>
      <c r="CK68" s="451"/>
      <c r="CL68" s="451"/>
      <c r="CM68" s="451"/>
      <c r="CN68" s="451"/>
      <c r="CO68" s="451"/>
      <c r="CP68" s="480">
        <f t="shared" si="15"/>
        <v>0</v>
      </c>
      <c r="CQ68" s="480"/>
      <c r="CR68" s="480"/>
      <c r="CS68" s="480"/>
      <c r="CT68" s="480"/>
      <c r="CU68" s="480"/>
      <c r="CV68" s="480"/>
      <c r="CW68" s="480"/>
      <c r="CX68" s="480"/>
      <c r="CY68" s="480"/>
      <c r="DB68" s="81" t="s">
        <v>138</v>
      </c>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3"/>
      <c r="EQ68" s="572">
        <f>EQ107</f>
        <v>0</v>
      </c>
      <c r="ER68" s="573"/>
      <c r="ES68" s="573"/>
      <c r="ET68" s="573"/>
      <c r="EU68" s="573"/>
      <c r="EV68" s="573"/>
      <c r="EW68" s="573"/>
      <c r="EX68" s="573"/>
      <c r="EY68" s="574"/>
      <c r="FC68" s="451">
        <v>0</v>
      </c>
      <c r="FD68" s="451"/>
      <c r="FE68" s="451"/>
      <c r="FF68" s="451"/>
      <c r="FG68" s="451"/>
      <c r="FH68" s="451"/>
      <c r="FI68" s="451"/>
      <c r="FJ68" s="451">
        <v>0</v>
      </c>
      <c r="FK68" s="451"/>
      <c r="FL68" s="451"/>
      <c r="FM68" s="451"/>
      <c r="FN68" s="451"/>
      <c r="FO68" s="451"/>
      <c r="FP68" s="451"/>
      <c r="FQ68" s="451">
        <v>0</v>
      </c>
      <c r="FR68" s="451"/>
      <c r="FS68" s="451"/>
      <c r="FT68" s="451"/>
      <c r="FU68" s="451"/>
      <c r="FV68" s="451"/>
      <c r="FW68" s="451"/>
      <c r="FX68" s="451">
        <v>0</v>
      </c>
      <c r="FY68" s="451"/>
      <c r="FZ68" s="451"/>
      <c r="GA68" s="451"/>
      <c r="GB68" s="451"/>
      <c r="GC68" s="451"/>
      <c r="GD68" s="451"/>
      <c r="GE68" s="451">
        <v>0</v>
      </c>
      <c r="GF68" s="451"/>
      <c r="GG68" s="451"/>
      <c r="GH68" s="451"/>
      <c r="GI68" s="451"/>
      <c r="GJ68" s="451"/>
      <c r="GK68" s="451"/>
      <c r="GL68" s="451">
        <v>0</v>
      </c>
      <c r="GM68" s="451"/>
      <c r="GN68" s="451"/>
      <c r="GO68" s="451"/>
      <c r="GP68" s="451"/>
      <c r="GQ68" s="451"/>
      <c r="GR68" s="451"/>
      <c r="GS68" s="479">
        <f t="shared" si="12"/>
        <v>0</v>
      </c>
      <c r="GT68" s="479"/>
      <c r="GU68" s="479"/>
      <c r="GV68" s="479"/>
      <c r="GW68" s="479"/>
      <c r="GX68" s="479"/>
      <c r="GY68" s="479"/>
      <c r="GZ68" s="479"/>
    </row>
    <row r="69" spans="2:208" ht="12.75" customHeight="1">
      <c r="B69" s="612" t="s">
        <v>1205</v>
      </c>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4">
        <v>0</v>
      </c>
      <c r="AI69" s="615"/>
      <c r="AJ69" s="615"/>
      <c r="AK69" s="615"/>
      <c r="AL69" s="615"/>
      <c r="AM69" s="615"/>
      <c r="AN69" s="615"/>
      <c r="AO69" s="615"/>
      <c r="AP69" s="616"/>
      <c r="AQ69" s="614">
        <v>0</v>
      </c>
      <c r="AR69" s="615"/>
      <c r="AS69" s="615"/>
      <c r="AT69" s="615"/>
      <c r="AU69" s="615"/>
      <c r="AV69" s="615"/>
      <c r="AW69" s="615"/>
      <c r="AX69" s="615"/>
      <c r="AY69" s="616"/>
      <c r="BB69" s="479">
        <f t="shared" si="13"/>
        <v>0</v>
      </c>
      <c r="BC69" s="479"/>
      <c r="BD69" s="479"/>
      <c r="BE69" s="479"/>
      <c r="BF69" s="479"/>
      <c r="BG69" s="479"/>
      <c r="BH69" s="479"/>
      <c r="BI69" s="479"/>
      <c r="BJ69" s="479"/>
      <c r="BK69" s="479"/>
      <c r="BL69" s="590">
        <f t="shared" si="14"/>
        <v>0.9</v>
      </c>
      <c r="BM69" s="590"/>
      <c r="BN69" s="590"/>
      <c r="BO69" s="590"/>
      <c r="BP69" s="590"/>
      <c r="BQ69" s="590"/>
      <c r="BR69" s="590"/>
      <c r="BS69" s="590"/>
      <c r="BT69" s="590"/>
      <c r="BU69" s="590"/>
      <c r="BV69" s="451">
        <v>0</v>
      </c>
      <c r="BW69" s="451"/>
      <c r="BX69" s="451"/>
      <c r="BY69" s="451"/>
      <c r="BZ69" s="451"/>
      <c r="CA69" s="451"/>
      <c r="CB69" s="451"/>
      <c r="CC69" s="451"/>
      <c r="CD69" s="451"/>
      <c r="CE69" s="451"/>
      <c r="CF69" s="451">
        <v>0</v>
      </c>
      <c r="CG69" s="451"/>
      <c r="CH69" s="451"/>
      <c r="CI69" s="451"/>
      <c r="CJ69" s="451"/>
      <c r="CK69" s="451"/>
      <c r="CL69" s="451"/>
      <c r="CM69" s="451"/>
      <c r="CN69" s="451"/>
      <c r="CO69" s="451"/>
      <c r="CP69" s="480">
        <f t="shared" si="15"/>
        <v>0</v>
      </c>
      <c r="CQ69" s="480"/>
      <c r="CR69" s="480"/>
      <c r="CS69" s="480"/>
      <c r="CT69" s="480"/>
      <c r="CU69" s="480"/>
      <c r="CV69" s="480"/>
      <c r="CW69" s="480"/>
      <c r="CX69" s="480"/>
      <c r="CY69" s="480"/>
      <c r="DB69" s="81" t="s">
        <v>139</v>
      </c>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3"/>
      <c r="EQ69" s="441">
        <f>AQ114</f>
        <v>0</v>
      </c>
      <c r="ER69" s="442"/>
      <c r="ES69" s="442"/>
      <c r="ET69" s="442"/>
      <c r="EU69" s="442"/>
      <c r="EV69" s="442"/>
      <c r="EW69" s="442"/>
      <c r="EX69" s="442"/>
      <c r="EY69" s="461"/>
      <c r="FC69" s="451">
        <v>0</v>
      </c>
      <c r="FD69" s="451"/>
      <c r="FE69" s="451"/>
      <c r="FF69" s="451"/>
      <c r="FG69" s="451"/>
      <c r="FH69" s="451"/>
      <c r="FI69" s="451"/>
      <c r="FJ69" s="451">
        <v>0</v>
      </c>
      <c r="FK69" s="451"/>
      <c r="FL69" s="451"/>
      <c r="FM69" s="451"/>
      <c r="FN69" s="451"/>
      <c r="FO69" s="451"/>
      <c r="FP69" s="451"/>
      <c r="FQ69" s="451">
        <v>0</v>
      </c>
      <c r="FR69" s="451"/>
      <c r="FS69" s="451"/>
      <c r="FT69" s="451"/>
      <c r="FU69" s="451"/>
      <c r="FV69" s="451"/>
      <c r="FW69" s="451"/>
      <c r="FX69" s="451">
        <v>0</v>
      </c>
      <c r="FY69" s="451"/>
      <c r="FZ69" s="451"/>
      <c r="GA69" s="451"/>
      <c r="GB69" s="451"/>
      <c r="GC69" s="451"/>
      <c r="GD69" s="451"/>
      <c r="GE69" s="451">
        <v>0</v>
      </c>
      <c r="GF69" s="451"/>
      <c r="GG69" s="451"/>
      <c r="GH69" s="451"/>
      <c r="GI69" s="451"/>
      <c r="GJ69" s="451"/>
      <c r="GK69" s="451"/>
      <c r="GL69" s="451">
        <v>0</v>
      </c>
      <c r="GM69" s="451"/>
      <c r="GN69" s="451"/>
      <c r="GO69" s="451"/>
      <c r="GP69" s="451"/>
      <c r="GQ69" s="451"/>
      <c r="GR69" s="451"/>
      <c r="GS69" s="479">
        <f t="shared" si="12"/>
        <v>0</v>
      </c>
      <c r="GT69" s="479"/>
      <c r="GU69" s="479"/>
      <c r="GV69" s="479"/>
      <c r="GW69" s="479"/>
      <c r="GX69" s="479"/>
      <c r="GY69" s="479"/>
      <c r="GZ69" s="479"/>
    </row>
    <row r="70" spans="2:208" ht="12.75" customHeight="1">
      <c r="B70" s="612" t="s">
        <v>1206</v>
      </c>
      <c r="C70" s="613"/>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4">
        <v>0</v>
      </c>
      <c r="AI70" s="615"/>
      <c r="AJ70" s="615"/>
      <c r="AK70" s="615"/>
      <c r="AL70" s="615"/>
      <c r="AM70" s="615"/>
      <c r="AN70" s="615"/>
      <c r="AO70" s="615"/>
      <c r="AP70" s="616"/>
      <c r="AQ70" s="614">
        <v>0</v>
      </c>
      <c r="AR70" s="615"/>
      <c r="AS70" s="615"/>
      <c r="AT70" s="615"/>
      <c r="AU70" s="615"/>
      <c r="AV70" s="615"/>
      <c r="AW70" s="615"/>
      <c r="AX70" s="615"/>
      <c r="AY70" s="616"/>
      <c r="BB70" s="479">
        <f t="shared" si="13"/>
        <v>0</v>
      </c>
      <c r="BC70" s="479"/>
      <c r="BD70" s="479"/>
      <c r="BE70" s="479"/>
      <c r="BF70" s="479"/>
      <c r="BG70" s="479"/>
      <c r="BH70" s="479"/>
      <c r="BI70" s="479"/>
      <c r="BJ70" s="479"/>
      <c r="BK70" s="479"/>
      <c r="BL70" s="590">
        <f t="shared" si="14"/>
        <v>0.9</v>
      </c>
      <c r="BM70" s="590"/>
      <c r="BN70" s="590"/>
      <c r="BO70" s="590"/>
      <c r="BP70" s="590"/>
      <c r="BQ70" s="590"/>
      <c r="BR70" s="590"/>
      <c r="BS70" s="590"/>
      <c r="BT70" s="590"/>
      <c r="BU70" s="590"/>
      <c r="BV70" s="451">
        <v>0</v>
      </c>
      <c r="BW70" s="451"/>
      <c r="BX70" s="451"/>
      <c r="BY70" s="451"/>
      <c r="BZ70" s="451"/>
      <c r="CA70" s="451"/>
      <c r="CB70" s="451"/>
      <c r="CC70" s="451"/>
      <c r="CD70" s="451"/>
      <c r="CE70" s="451"/>
      <c r="CF70" s="451">
        <v>0</v>
      </c>
      <c r="CG70" s="451"/>
      <c r="CH70" s="451"/>
      <c r="CI70" s="451"/>
      <c r="CJ70" s="451"/>
      <c r="CK70" s="451"/>
      <c r="CL70" s="451"/>
      <c r="CM70" s="451"/>
      <c r="CN70" s="451"/>
      <c r="CO70" s="451"/>
      <c r="CP70" s="480">
        <f t="shared" si="15"/>
        <v>0</v>
      </c>
      <c r="CQ70" s="480"/>
      <c r="CR70" s="480"/>
      <c r="CS70" s="480"/>
      <c r="CT70" s="480"/>
      <c r="CU70" s="480"/>
      <c r="CV70" s="480"/>
      <c r="CW70" s="480"/>
      <c r="CX70" s="480"/>
      <c r="CY70" s="480"/>
      <c r="DB70" s="81" t="s">
        <v>140</v>
      </c>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3"/>
      <c r="EQ70" s="441">
        <f>FC83</f>
        <v>0</v>
      </c>
      <c r="ER70" s="442"/>
      <c r="ES70" s="442"/>
      <c r="ET70" s="442"/>
      <c r="EU70" s="442"/>
      <c r="EV70" s="442"/>
      <c r="EW70" s="442"/>
      <c r="EX70" s="442"/>
      <c r="EY70" s="461"/>
      <c r="FC70" s="451">
        <v>0</v>
      </c>
      <c r="FD70" s="451"/>
      <c r="FE70" s="451"/>
      <c r="FF70" s="451"/>
      <c r="FG70" s="451"/>
      <c r="FH70" s="451"/>
      <c r="FI70" s="451"/>
      <c r="FJ70" s="451">
        <v>0</v>
      </c>
      <c r="FK70" s="451"/>
      <c r="FL70" s="451"/>
      <c r="FM70" s="451"/>
      <c r="FN70" s="451"/>
      <c r="FO70" s="451"/>
      <c r="FP70" s="451"/>
      <c r="FQ70" s="451">
        <v>0</v>
      </c>
      <c r="FR70" s="451"/>
      <c r="FS70" s="451"/>
      <c r="FT70" s="451"/>
      <c r="FU70" s="451"/>
      <c r="FV70" s="451"/>
      <c r="FW70" s="451"/>
      <c r="FX70" s="451">
        <v>0</v>
      </c>
      <c r="FY70" s="451"/>
      <c r="FZ70" s="451"/>
      <c r="GA70" s="451"/>
      <c r="GB70" s="451"/>
      <c r="GC70" s="451"/>
      <c r="GD70" s="451"/>
      <c r="GE70" s="451">
        <v>0</v>
      </c>
      <c r="GF70" s="451"/>
      <c r="GG70" s="451"/>
      <c r="GH70" s="451"/>
      <c r="GI70" s="451"/>
      <c r="GJ70" s="451"/>
      <c r="GK70" s="451"/>
      <c r="GL70" s="451">
        <v>0</v>
      </c>
      <c r="GM70" s="451"/>
      <c r="GN70" s="451"/>
      <c r="GO70" s="451"/>
      <c r="GP70" s="451"/>
      <c r="GQ70" s="451"/>
      <c r="GR70" s="451"/>
      <c r="GS70" s="479">
        <f t="shared" si="12"/>
        <v>0</v>
      </c>
      <c r="GT70" s="479"/>
      <c r="GU70" s="479"/>
      <c r="GV70" s="479"/>
      <c r="GW70" s="479"/>
      <c r="GX70" s="479"/>
      <c r="GY70" s="479"/>
      <c r="GZ70" s="479"/>
    </row>
    <row r="71" spans="2:208" ht="12.75" customHeight="1">
      <c r="B71" s="612" t="s">
        <v>1207</v>
      </c>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4">
        <v>0</v>
      </c>
      <c r="AI71" s="615"/>
      <c r="AJ71" s="615"/>
      <c r="AK71" s="615"/>
      <c r="AL71" s="615"/>
      <c r="AM71" s="615"/>
      <c r="AN71" s="615"/>
      <c r="AO71" s="615"/>
      <c r="AP71" s="616"/>
      <c r="AQ71" s="614">
        <v>0</v>
      </c>
      <c r="AR71" s="615"/>
      <c r="AS71" s="615"/>
      <c r="AT71" s="615"/>
      <c r="AU71" s="615"/>
      <c r="AV71" s="615"/>
      <c r="AW71" s="615"/>
      <c r="AX71" s="615"/>
      <c r="AY71" s="616"/>
      <c r="BB71" s="479">
        <f t="shared" si="13"/>
        <v>0</v>
      </c>
      <c r="BC71" s="479"/>
      <c r="BD71" s="479"/>
      <c r="BE71" s="479"/>
      <c r="BF71" s="479"/>
      <c r="BG71" s="479"/>
      <c r="BH71" s="479"/>
      <c r="BI71" s="479"/>
      <c r="BJ71" s="479"/>
      <c r="BK71" s="479"/>
      <c r="BL71" s="590">
        <f t="shared" si="14"/>
        <v>0.9</v>
      </c>
      <c r="BM71" s="590"/>
      <c r="BN71" s="590"/>
      <c r="BO71" s="590"/>
      <c r="BP71" s="590"/>
      <c r="BQ71" s="590"/>
      <c r="BR71" s="590"/>
      <c r="BS71" s="590"/>
      <c r="BT71" s="590"/>
      <c r="BU71" s="590"/>
      <c r="BV71" s="451">
        <v>0</v>
      </c>
      <c r="BW71" s="451"/>
      <c r="BX71" s="451"/>
      <c r="BY71" s="451"/>
      <c r="BZ71" s="451"/>
      <c r="CA71" s="451"/>
      <c r="CB71" s="451"/>
      <c r="CC71" s="451"/>
      <c r="CD71" s="451"/>
      <c r="CE71" s="451"/>
      <c r="CF71" s="451">
        <v>0</v>
      </c>
      <c r="CG71" s="451"/>
      <c r="CH71" s="451"/>
      <c r="CI71" s="451"/>
      <c r="CJ71" s="451"/>
      <c r="CK71" s="451"/>
      <c r="CL71" s="451"/>
      <c r="CM71" s="451"/>
      <c r="CN71" s="451"/>
      <c r="CO71" s="451"/>
      <c r="CP71" s="480">
        <f t="shared" si="15"/>
        <v>0</v>
      </c>
      <c r="CQ71" s="480"/>
      <c r="CR71" s="480"/>
      <c r="CS71" s="480"/>
      <c r="CT71" s="480"/>
      <c r="CU71" s="480"/>
      <c r="CV71" s="480"/>
      <c r="CW71" s="480"/>
      <c r="CX71" s="480"/>
      <c r="CY71" s="480"/>
      <c r="DB71" s="81" t="s">
        <v>141</v>
      </c>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3"/>
      <c r="EQ71" s="583">
        <v>0</v>
      </c>
      <c r="ER71" s="453"/>
      <c r="ES71" s="453"/>
      <c r="ET71" s="453"/>
      <c r="EU71" s="453"/>
      <c r="EV71" s="453"/>
      <c r="EW71" s="453"/>
      <c r="EX71" s="453"/>
      <c r="EY71" s="455"/>
      <c r="FC71" s="451">
        <v>0</v>
      </c>
      <c r="FD71" s="451"/>
      <c r="FE71" s="451"/>
      <c r="FF71" s="451"/>
      <c r="FG71" s="451"/>
      <c r="FH71" s="451"/>
      <c r="FI71" s="451"/>
      <c r="FJ71" s="451">
        <v>0</v>
      </c>
      <c r="FK71" s="451"/>
      <c r="FL71" s="451"/>
      <c r="FM71" s="451"/>
      <c r="FN71" s="451"/>
      <c r="FO71" s="451"/>
      <c r="FP71" s="451"/>
      <c r="FQ71" s="451">
        <v>0</v>
      </c>
      <c r="FR71" s="451"/>
      <c r="FS71" s="451"/>
      <c r="FT71" s="451"/>
      <c r="FU71" s="451"/>
      <c r="FV71" s="451"/>
      <c r="FW71" s="451"/>
      <c r="FX71" s="451">
        <v>0</v>
      </c>
      <c r="FY71" s="451"/>
      <c r="FZ71" s="451"/>
      <c r="GA71" s="451"/>
      <c r="GB71" s="451"/>
      <c r="GC71" s="451"/>
      <c r="GD71" s="451"/>
      <c r="GE71" s="451">
        <v>0</v>
      </c>
      <c r="GF71" s="451"/>
      <c r="GG71" s="451"/>
      <c r="GH71" s="451"/>
      <c r="GI71" s="451"/>
      <c r="GJ71" s="451"/>
      <c r="GK71" s="451"/>
      <c r="GL71" s="451">
        <v>0</v>
      </c>
      <c r="GM71" s="451"/>
      <c r="GN71" s="451"/>
      <c r="GO71" s="451"/>
      <c r="GP71" s="451"/>
      <c r="GQ71" s="451"/>
      <c r="GR71" s="451"/>
      <c r="GS71" s="479">
        <f t="shared" si="12"/>
        <v>0</v>
      </c>
      <c r="GT71" s="479"/>
      <c r="GU71" s="479"/>
      <c r="GV71" s="479"/>
      <c r="GW71" s="479"/>
      <c r="GX71" s="479"/>
      <c r="GY71" s="479"/>
      <c r="GZ71" s="479"/>
    </row>
    <row r="72" spans="2:208" ht="12.75" customHeight="1">
      <c r="B72" s="612" t="s">
        <v>95</v>
      </c>
      <c r="C72" s="613"/>
      <c r="D72" s="613"/>
      <c r="E72" s="613"/>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4">
        <v>0</v>
      </c>
      <c r="AI72" s="615"/>
      <c r="AJ72" s="615"/>
      <c r="AK72" s="615"/>
      <c r="AL72" s="615"/>
      <c r="AM72" s="615"/>
      <c r="AN72" s="615"/>
      <c r="AO72" s="615"/>
      <c r="AP72" s="616"/>
      <c r="AQ72" s="614">
        <v>0</v>
      </c>
      <c r="AR72" s="615"/>
      <c r="AS72" s="615"/>
      <c r="AT72" s="615"/>
      <c r="AU72" s="615"/>
      <c r="AV72" s="615"/>
      <c r="AW72" s="615"/>
      <c r="AX72" s="615"/>
      <c r="AY72" s="616"/>
      <c r="BB72" s="479">
        <f t="shared" si="13"/>
        <v>0</v>
      </c>
      <c r="BC72" s="479"/>
      <c r="BD72" s="479"/>
      <c r="BE72" s="479"/>
      <c r="BF72" s="479"/>
      <c r="BG72" s="479"/>
      <c r="BH72" s="479"/>
      <c r="BI72" s="479"/>
      <c r="BJ72" s="479"/>
      <c r="BK72" s="479"/>
      <c r="BL72" s="590">
        <f t="shared" si="14"/>
        <v>0.9</v>
      </c>
      <c r="BM72" s="590"/>
      <c r="BN72" s="590"/>
      <c r="BO72" s="590"/>
      <c r="BP72" s="590"/>
      <c r="BQ72" s="590"/>
      <c r="BR72" s="590"/>
      <c r="BS72" s="590"/>
      <c r="BT72" s="590"/>
      <c r="BU72" s="590"/>
      <c r="BV72" s="451">
        <v>0</v>
      </c>
      <c r="BW72" s="451"/>
      <c r="BX72" s="451"/>
      <c r="BY72" s="451"/>
      <c r="BZ72" s="451"/>
      <c r="CA72" s="451"/>
      <c r="CB72" s="451"/>
      <c r="CC72" s="451"/>
      <c r="CD72" s="451"/>
      <c r="CE72" s="451"/>
      <c r="CF72" s="451">
        <v>0</v>
      </c>
      <c r="CG72" s="451"/>
      <c r="CH72" s="451"/>
      <c r="CI72" s="451"/>
      <c r="CJ72" s="451"/>
      <c r="CK72" s="451"/>
      <c r="CL72" s="451"/>
      <c r="CM72" s="451"/>
      <c r="CN72" s="451"/>
      <c r="CO72" s="451"/>
      <c r="CP72" s="480">
        <f t="shared" si="15"/>
        <v>0</v>
      </c>
      <c r="CQ72" s="480"/>
      <c r="CR72" s="480"/>
      <c r="CS72" s="480"/>
      <c r="CT72" s="480"/>
      <c r="CU72" s="480"/>
      <c r="CV72" s="480"/>
      <c r="CW72" s="480"/>
      <c r="CX72" s="480"/>
      <c r="CY72" s="480"/>
      <c r="DB72" s="81" t="s">
        <v>142</v>
      </c>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3"/>
      <c r="EQ72" s="441">
        <f>EQ68+EQ69+EQ70+EQ71</f>
        <v>0</v>
      </c>
      <c r="ER72" s="442"/>
      <c r="ES72" s="442"/>
      <c r="ET72" s="442"/>
      <c r="EU72" s="442"/>
      <c r="EV72" s="442"/>
      <c r="EW72" s="442"/>
      <c r="EX72" s="442"/>
      <c r="EY72" s="461"/>
      <c r="FC72" s="479">
        <f>FC68+FC69+FC70+FC71</f>
        <v>0</v>
      </c>
      <c r="FD72" s="479"/>
      <c r="FE72" s="479"/>
      <c r="FF72" s="479"/>
      <c r="FG72" s="479"/>
      <c r="FH72" s="479"/>
      <c r="FI72" s="479"/>
      <c r="FJ72" s="479">
        <f>FJ68+FJ69+FJ70+FJ71</f>
        <v>0</v>
      </c>
      <c r="FK72" s="479"/>
      <c r="FL72" s="479"/>
      <c r="FM72" s="479"/>
      <c r="FN72" s="479"/>
      <c r="FO72" s="479"/>
      <c r="FP72" s="479"/>
      <c r="FQ72" s="479">
        <f>FQ68+FQ69+FQ70+FQ71</f>
        <v>0</v>
      </c>
      <c r="FR72" s="479"/>
      <c r="FS72" s="479"/>
      <c r="FT72" s="479"/>
      <c r="FU72" s="479"/>
      <c r="FV72" s="479"/>
      <c r="FW72" s="479"/>
      <c r="FX72" s="479">
        <f>FX68+FX69+FX70+FX71</f>
        <v>0</v>
      </c>
      <c r="FY72" s="479"/>
      <c r="FZ72" s="479"/>
      <c r="GA72" s="479"/>
      <c r="GB72" s="479"/>
      <c r="GC72" s="479"/>
      <c r="GD72" s="479"/>
      <c r="GE72" s="479">
        <f>GE68+GE69+GE70+GE71</f>
        <v>0</v>
      </c>
      <c r="GF72" s="479"/>
      <c r="GG72" s="479"/>
      <c r="GH72" s="479"/>
      <c r="GI72" s="479"/>
      <c r="GJ72" s="479"/>
      <c r="GK72" s="479"/>
      <c r="GL72" s="479">
        <f>GL68+GL69+GL70+GL71</f>
        <v>0</v>
      </c>
      <c r="GM72" s="479"/>
      <c r="GN72" s="479"/>
      <c r="GO72" s="479"/>
      <c r="GP72" s="479"/>
      <c r="GQ72" s="479"/>
      <c r="GR72" s="479"/>
      <c r="GS72" s="479">
        <f t="shared" si="12"/>
        <v>0</v>
      </c>
      <c r="GT72" s="479"/>
      <c r="GU72" s="479"/>
      <c r="GV72" s="479"/>
      <c r="GW72" s="479"/>
      <c r="GX72" s="479"/>
      <c r="GY72" s="479"/>
      <c r="GZ72" s="479"/>
    </row>
    <row r="73" spans="2:208" ht="12.75" customHeight="1">
      <c r="B73" s="613" t="s">
        <v>96</v>
      </c>
      <c r="C73" s="613"/>
      <c r="D73" s="613"/>
      <c r="E73" s="613"/>
      <c r="F73" s="613"/>
      <c r="G73" s="613"/>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4">
        <v>0</v>
      </c>
      <c r="AI73" s="615"/>
      <c r="AJ73" s="615"/>
      <c r="AK73" s="615"/>
      <c r="AL73" s="615"/>
      <c r="AM73" s="615"/>
      <c r="AN73" s="615"/>
      <c r="AO73" s="615"/>
      <c r="AP73" s="616"/>
      <c r="AQ73" s="614">
        <v>0</v>
      </c>
      <c r="AR73" s="615"/>
      <c r="AS73" s="615"/>
      <c r="AT73" s="615"/>
      <c r="AU73" s="615"/>
      <c r="AV73" s="615"/>
      <c r="AW73" s="615"/>
      <c r="AX73" s="615"/>
      <c r="AY73" s="616"/>
      <c r="BB73" s="479">
        <f t="shared" si="13"/>
        <v>0</v>
      </c>
      <c r="BC73" s="479"/>
      <c r="BD73" s="479"/>
      <c r="BE73" s="479"/>
      <c r="BF73" s="479"/>
      <c r="BG73" s="479"/>
      <c r="BH73" s="479"/>
      <c r="BI73" s="479"/>
      <c r="BJ73" s="479"/>
      <c r="BK73" s="479"/>
      <c r="BL73" s="590">
        <f t="shared" si="14"/>
        <v>0.9</v>
      </c>
      <c r="BM73" s="590"/>
      <c r="BN73" s="590"/>
      <c r="BO73" s="590"/>
      <c r="BP73" s="590"/>
      <c r="BQ73" s="590"/>
      <c r="BR73" s="590"/>
      <c r="BS73" s="590"/>
      <c r="BT73" s="590"/>
      <c r="BU73" s="590"/>
      <c r="BV73" s="451">
        <v>0</v>
      </c>
      <c r="BW73" s="451"/>
      <c r="BX73" s="451"/>
      <c r="BY73" s="451"/>
      <c r="BZ73" s="451"/>
      <c r="CA73" s="451"/>
      <c r="CB73" s="451"/>
      <c r="CC73" s="451"/>
      <c r="CD73" s="451"/>
      <c r="CE73" s="451"/>
      <c r="CF73" s="451">
        <v>0</v>
      </c>
      <c r="CG73" s="451"/>
      <c r="CH73" s="451"/>
      <c r="CI73" s="451"/>
      <c r="CJ73" s="451"/>
      <c r="CK73" s="451"/>
      <c r="CL73" s="451"/>
      <c r="CM73" s="451"/>
      <c r="CN73" s="451"/>
      <c r="CO73" s="451"/>
      <c r="CP73" s="480">
        <f t="shared" si="15"/>
        <v>0</v>
      </c>
      <c r="CQ73" s="480"/>
      <c r="CR73" s="480"/>
      <c r="CS73" s="480"/>
      <c r="CT73" s="480"/>
      <c r="CU73" s="480"/>
      <c r="CV73" s="480"/>
      <c r="CW73" s="480"/>
      <c r="CX73" s="480"/>
      <c r="CY73" s="480"/>
      <c r="DB73" s="81" t="s">
        <v>143</v>
      </c>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3"/>
      <c r="EQ73" s="441">
        <f>EQ72+EQ67</f>
        <v>0</v>
      </c>
      <c r="ER73" s="442"/>
      <c r="ES73" s="442"/>
      <c r="ET73" s="442"/>
      <c r="EU73" s="442"/>
      <c r="EV73" s="442"/>
      <c r="EW73" s="442"/>
      <c r="EX73" s="442"/>
      <c r="EY73" s="461"/>
      <c r="FC73" s="479">
        <f>FC72+FC67</f>
        <v>0</v>
      </c>
      <c r="FD73" s="479"/>
      <c r="FE73" s="479"/>
      <c r="FF73" s="479"/>
      <c r="FG73" s="479"/>
      <c r="FH73" s="479"/>
      <c r="FI73" s="479"/>
      <c r="FJ73" s="479">
        <f>FJ72+FJ67</f>
        <v>0</v>
      </c>
      <c r="FK73" s="479"/>
      <c r="FL73" s="479"/>
      <c r="FM73" s="479"/>
      <c r="FN73" s="479"/>
      <c r="FO73" s="479"/>
      <c r="FP73" s="479"/>
      <c r="FQ73" s="479">
        <f>FQ72+FQ67</f>
        <v>0</v>
      </c>
      <c r="FR73" s="479"/>
      <c r="FS73" s="479"/>
      <c r="FT73" s="479"/>
      <c r="FU73" s="479"/>
      <c r="FV73" s="479"/>
      <c r="FW73" s="479"/>
      <c r="FX73" s="479">
        <f>FX72+FX67</f>
        <v>0</v>
      </c>
      <c r="FY73" s="479"/>
      <c r="FZ73" s="479"/>
      <c r="GA73" s="479"/>
      <c r="GB73" s="479"/>
      <c r="GC73" s="479"/>
      <c r="GD73" s="479"/>
      <c r="GE73" s="479">
        <f>GE72+GE67</f>
        <v>0</v>
      </c>
      <c r="GF73" s="479"/>
      <c r="GG73" s="479"/>
      <c r="GH73" s="479"/>
      <c r="GI73" s="479"/>
      <c r="GJ73" s="479"/>
      <c r="GK73" s="479"/>
      <c r="GL73" s="479">
        <f>GL72+GL67</f>
        <v>0</v>
      </c>
      <c r="GM73" s="479"/>
      <c r="GN73" s="479"/>
      <c r="GO73" s="479"/>
      <c r="GP73" s="479"/>
      <c r="GQ73" s="479"/>
      <c r="GR73" s="479"/>
      <c r="GS73" s="479">
        <f t="shared" si="12"/>
        <v>0</v>
      </c>
      <c r="GT73" s="479"/>
      <c r="GU73" s="479"/>
      <c r="GV73" s="479"/>
      <c r="GW73" s="479"/>
      <c r="GX73" s="479"/>
      <c r="GY73" s="479"/>
      <c r="GZ73" s="479"/>
    </row>
    <row r="74" spans="2:208" ht="12.75" customHeight="1">
      <c r="B74" s="613" t="s">
        <v>97</v>
      </c>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4">
        <v>0</v>
      </c>
      <c r="AI74" s="615"/>
      <c r="AJ74" s="615"/>
      <c r="AK74" s="615"/>
      <c r="AL74" s="615"/>
      <c r="AM74" s="615"/>
      <c r="AN74" s="615"/>
      <c r="AO74" s="615"/>
      <c r="AP74" s="616"/>
      <c r="AQ74" s="614">
        <v>0</v>
      </c>
      <c r="AR74" s="615"/>
      <c r="AS74" s="615"/>
      <c r="AT74" s="615"/>
      <c r="AU74" s="615"/>
      <c r="AV74" s="615"/>
      <c r="AW74" s="615"/>
      <c r="AX74" s="615"/>
      <c r="AY74" s="616"/>
      <c r="BB74" s="479">
        <f t="shared" si="13"/>
        <v>0</v>
      </c>
      <c r="BC74" s="479"/>
      <c r="BD74" s="479"/>
      <c r="BE74" s="479"/>
      <c r="BF74" s="479"/>
      <c r="BG74" s="479"/>
      <c r="BH74" s="479"/>
      <c r="BI74" s="479"/>
      <c r="BJ74" s="479"/>
      <c r="BK74" s="479"/>
      <c r="BL74" s="590">
        <f t="shared" si="14"/>
        <v>0.9</v>
      </c>
      <c r="BM74" s="590"/>
      <c r="BN74" s="590"/>
      <c r="BO74" s="590"/>
      <c r="BP74" s="590"/>
      <c r="BQ74" s="590"/>
      <c r="BR74" s="590"/>
      <c r="BS74" s="590"/>
      <c r="BT74" s="590"/>
      <c r="BU74" s="590"/>
      <c r="BV74" s="451">
        <v>0</v>
      </c>
      <c r="BW74" s="451"/>
      <c r="BX74" s="451"/>
      <c r="BY74" s="451"/>
      <c r="BZ74" s="451"/>
      <c r="CA74" s="451"/>
      <c r="CB74" s="451"/>
      <c r="CC74" s="451"/>
      <c r="CD74" s="451"/>
      <c r="CE74" s="451"/>
      <c r="CF74" s="451">
        <v>0</v>
      </c>
      <c r="CG74" s="451"/>
      <c r="CH74" s="451"/>
      <c r="CI74" s="451"/>
      <c r="CJ74" s="451"/>
      <c r="CK74" s="451"/>
      <c r="CL74" s="451"/>
      <c r="CM74" s="451"/>
      <c r="CN74" s="451"/>
      <c r="CO74" s="451"/>
      <c r="CP74" s="480">
        <f t="shared" si="15"/>
        <v>0</v>
      </c>
      <c r="CQ74" s="480"/>
      <c r="CR74" s="480"/>
      <c r="CS74" s="480"/>
      <c r="CT74" s="480"/>
      <c r="CU74" s="480"/>
      <c r="CV74" s="480"/>
      <c r="CW74" s="480"/>
      <c r="CX74" s="480"/>
      <c r="CY74" s="480"/>
      <c r="DB74" s="81" t="s">
        <v>144</v>
      </c>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3"/>
      <c r="EQ74" s="441">
        <f>FC90</f>
        <v>0</v>
      </c>
      <c r="ER74" s="442"/>
      <c r="ES74" s="442"/>
      <c r="ET74" s="442"/>
      <c r="EU74" s="442"/>
      <c r="EV74" s="442"/>
      <c r="EW74" s="442"/>
      <c r="EX74" s="442"/>
      <c r="EY74" s="461"/>
      <c r="FC74" s="480">
        <f>FJ90</f>
        <v>0</v>
      </c>
      <c r="FD74" s="480"/>
      <c r="FE74" s="480"/>
      <c r="FF74" s="480"/>
      <c r="FG74" s="480"/>
      <c r="FH74" s="480"/>
      <c r="FI74" s="480"/>
      <c r="FJ74" s="480">
        <f>FQ90</f>
        <v>0</v>
      </c>
      <c r="FK74" s="480"/>
      <c r="FL74" s="480"/>
      <c r="FM74" s="480"/>
      <c r="FN74" s="480"/>
      <c r="FO74" s="480"/>
      <c r="FP74" s="480"/>
      <c r="FQ74" s="480">
        <f>FX90</f>
        <v>0</v>
      </c>
      <c r="FR74" s="480"/>
      <c r="FS74" s="480"/>
      <c r="FT74" s="480"/>
      <c r="FU74" s="480"/>
      <c r="FV74" s="480"/>
      <c r="FW74" s="480"/>
      <c r="FX74" s="480">
        <f>GE90</f>
        <v>0</v>
      </c>
      <c r="FY74" s="480"/>
      <c r="FZ74" s="480"/>
      <c r="GA74" s="480"/>
      <c r="GB74" s="480"/>
      <c r="GC74" s="480"/>
      <c r="GD74" s="480"/>
      <c r="GE74" s="480">
        <f>GL90</f>
        <v>0</v>
      </c>
      <c r="GF74" s="480"/>
      <c r="GG74" s="480"/>
      <c r="GH74" s="480"/>
      <c r="GI74" s="480"/>
      <c r="GJ74" s="480"/>
      <c r="GK74" s="480"/>
      <c r="GL74" s="480">
        <f>GS90</f>
        <v>0</v>
      </c>
      <c r="GM74" s="480"/>
      <c r="GN74" s="480"/>
      <c r="GO74" s="480"/>
      <c r="GP74" s="480"/>
      <c r="GQ74" s="480"/>
      <c r="GR74" s="480"/>
      <c r="GS74" s="479">
        <f t="shared" si="12"/>
        <v>0</v>
      </c>
      <c r="GT74" s="479"/>
      <c r="GU74" s="479"/>
      <c r="GV74" s="479"/>
      <c r="GW74" s="479"/>
      <c r="GX74" s="479"/>
      <c r="GY74" s="479"/>
      <c r="GZ74" s="479"/>
    </row>
    <row r="75" spans="2:208" ht="12.75" customHeight="1" thickBot="1">
      <c r="B75" s="338"/>
      <c r="C75" s="331"/>
      <c r="D75" s="331"/>
      <c r="E75" s="331"/>
      <c r="F75" s="331" t="s">
        <v>98</v>
      </c>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66"/>
      <c r="AH75" s="447">
        <f>SUM(AH66:AP74,CH47:CP56)</f>
        <v>0</v>
      </c>
      <c r="AI75" s="447"/>
      <c r="AJ75" s="447"/>
      <c r="AK75" s="447"/>
      <c r="AL75" s="447"/>
      <c r="AM75" s="447"/>
      <c r="AN75" s="447"/>
      <c r="AO75" s="447"/>
      <c r="AP75" s="447"/>
      <c r="AQ75" s="447">
        <f>SUM(AQ66:AY74,CQ47:CY56)</f>
        <v>0</v>
      </c>
      <c r="AR75" s="447"/>
      <c r="AS75" s="447"/>
      <c r="AT75" s="447"/>
      <c r="AU75" s="447"/>
      <c r="AV75" s="447"/>
      <c r="AW75" s="447"/>
      <c r="AX75" s="447"/>
      <c r="AY75" s="447"/>
      <c r="BB75" s="481">
        <f>SUM(BB66:BK74,DB47:DK56)</f>
        <v>0</v>
      </c>
      <c r="BC75" s="481"/>
      <c r="BD75" s="481"/>
      <c r="BE75" s="481"/>
      <c r="BF75" s="481"/>
      <c r="BG75" s="481"/>
      <c r="BH75" s="481"/>
      <c r="BI75" s="481"/>
      <c r="BJ75" s="481"/>
      <c r="BK75" s="481"/>
      <c r="BL75" s="591"/>
      <c r="BM75" s="591"/>
      <c r="BN75" s="591"/>
      <c r="BO75" s="591"/>
      <c r="BP75" s="591"/>
      <c r="BQ75" s="591"/>
      <c r="BR75" s="591"/>
      <c r="BS75" s="591"/>
      <c r="BT75" s="591"/>
      <c r="BU75" s="591"/>
      <c r="BV75" s="481">
        <f>SUM(BV66:CE74,DV47:EE56)</f>
        <v>0</v>
      </c>
      <c r="BW75" s="481"/>
      <c r="BX75" s="481"/>
      <c r="BY75" s="481"/>
      <c r="BZ75" s="481"/>
      <c r="CA75" s="481"/>
      <c r="CB75" s="481"/>
      <c r="CC75" s="481"/>
      <c r="CD75" s="481"/>
      <c r="CE75" s="481"/>
      <c r="CF75" s="481">
        <f>SUM(CF66:CO74,EF47:EO56)</f>
        <v>0</v>
      </c>
      <c r="CG75" s="481"/>
      <c r="CH75" s="481"/>
      <c r="CI75" s="481"/>
      <c r="CJ75" s="481"/>
      <c r="CK75" s="481"/>
      <c r="CL75" s="481"/>
      <c r="CM75" s="481"/>
      <c r="CN75" s="481"/>
      <c r="CO75" s="481"/>
      <c r="CP75" s="447">
        <f>SUM(CP66:CY74,EP47:EY56)</f>
        <v>0</v>
      </c>
      <c r="CQ75" s="447"/>
      <c r="CR75" s="447"/>
      <c r="CS75" s="447"/>
      <c r="CT75" s="447"/>
      <c r="CU75" s="447"/>
      <c r="CV75" s="447"/>
      <c r="CW75" s="447"/>
      <c r="CX75" s="447"/>
      <c r="CY75" s="447"/>
      <c r="DB75" s="81" t="s">
        <v>145</v>
      </c>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3"/>
      <c r="EQ75" s="572">
        <f>BQ452</f>
        <v>0</v>
      </c>
      <c r="ER75" s="573"/>
      <c r="ES75" s="573"/>
      <c r="ET75" s="573"/>
      <c r="EU75" s="573"/>
      <c r="EV75" s="573"/>
      <c r="EW75" s="573"/>
      <c r="EX75" s="573"/>
      <c r="EY75" s="574"/>
      <c r="FC75" s="451">
        <v>0</v>
      </c>
      <c r="FD75" s="451"/>
      <c r="FE75" s="451"/>
      <c r="FF75" s="451"/>
      <c r="FG75" s="451"/>
      <c r="FH75" s="451"/>
      <c r="FI75" s="451"/>
      <c r="FJ75" s="451">
        <v>0</v>
      </c>
      <c r="FK75" s="451"/>
      <c r="FL75" s="451"/>
      <c r="FM75" s="451"/>
      <c r="FN75" s="451"/>
      <c r="FO75" s="451"/>
      <c r="FP75" s="451"/>
      <c r="FQ75" s="451">
        <v>0</v>
      </c>
      <c r="FR75" s="451"/>
      <c r="FS75" s="451"/>
      <c r="FT75" s="451"/>
      <c r="FU75" s="451"/>
      <c r="FV75" s="451"/>
      <c r="FW75" s="451"/>
      <c r="FX75" s="451">
        <v>0</v>
      </c>
      <c r="FY75" s="451"/>
      <c r="FZ75" s="451"/>
      <c r="GA75" s="451"/>
      <c r="GB75" s="451"/>
      <c r="GC75" s="451"/>
      <c r="GD75" s="451"/>
      <c r="GE75" s="451">
        <v>0</v>
      </c>
      <c r="GF75" s="451"/>
      <c r="GG75" s="451"/>
      <c r="GH75" s="451"/>
      <c r="GI75" s="451"/>
      <c r="GJ75" s="451"/>
      <c r="GK75" s="451"/>
      <c r="GL75" s="451">
        <v>0</v>
      </c>
      <c r="GM75" s="451"/>
      <c r="GN75" s="451"/>
      <c r="GO75" s="451"/>
      <c r="GP75" s="451"/>
      <c r="GQ75" s="451"/>
      <c r="GR75" s="451"/>
      <c r="GS75" s="479">
        <f t="shared" si="12"/>
        <v>0</v>
      </c>
      <c r="GT75" s="479"/>
      <c r="GU75" s="479"/>
      <c r="GV75" s="479"/>
      <c r="GW75" s="479"/>
      <c r="GX75" s="479"/>
      <c r="GY75" s="479"/>
      <c r="GZ75" s="479"/>
    </row>
    <row r="76" spans="2:208" ht="12.75" customHeight="1" thickTop="1">
      <c r="B76" s="611" t="s">
        <v>99</v>
      </c>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483"/>
      <c r="AI76" s="483"/>
      <c r="AJ76" s="483"/>
      <c r="AK76" s="483"/>
      <c r="AL76" s="483"/>
      <c r="AM76" s="483"/>
      <c r="AN76" s="483"/>
      <c r="AO76" s="483"/>
      <c r="AP76" s="483"/>
      <c r="AQ76" s="483"/>
      <c r="AR76" s="483"/>
      <c r="AS76" s="483"/>
      <c r="AT76" s="483"/>
      <c r="AU76" s="483"/>
      <c r="AV76" s="483"/>
      <c r="AW76" s="483"/>
      <c r="AX76" s="483"/>
      <c r="AY76" s="483"/>
      <c r="BB76" s="478"/>
      <c r="BC76" s="478"/>
      <c r="BD76" s="478"/>
      <c r="BE76" s="478"/>
      <c r="BF76" s="478"/>
      <c r="BG76" s="478"/>
      <c r="BH76" s="478"/>
      <c r="BI76" s="478"/>
      <c r="BJ76" s="478"/>
      <c r="BK76" s="478"/>
      <c r="BL76" s="575"/>
      <c r="BM76" s="575"/>
      <c r="BN76" s="575"/>
      <c r="BO76" s="575"/>
      <c r="BP76" s="575"/>
      <c r="BQ76" s="575"/>
      <c r="BR76" s="575"/>
      <c r="BS76" s="575"/>
      <c r="BT76" s="575"/>
      <c r="BU76" s="575"/>
      <c r="BV76" s="478"/>
      <c r="BW76" s="478"/>
      <c r="BX76" s="478"/>
      <c r="BY76" s="478"/>
      <c r="BZ76" s="478"/>
      <c r="CA76" s="478"/>
      <c r="CB76" s="478"/>
      <c r="CC76" s="478"/>
      <c r="CD76" s="478"/>
      <c r="CE76" s="478"/>
      <c r="CF76" s="478"/>
      <c r="CG76" s="478"/>
      <c r="CH76" s="478"/>
      <c r="CI76" s="478"/>
      <c r="CJ76" s="478"/>
      <c r="CK76" s="478"/>
      <c r="CL76" s="478"/>
      <c r="CM76" s="478"/>
      <c r="CN76" s="478"/>
      <c r="CO76" s="478"/>
      <c r="CP76" s="478"/>
      <c r="CQ76" s="478"/>
      <c r="CR76" s="478"/>
      <c r="CS76" s="478"/>
      <c r="CT76" s="478"/>
      <c r="CU76" s="478"/>
      <c r="CV76" s="478"/>
      <c r="CW76" s="478"/>
      <c r="CX76" s="478"/>
      <c r="CY76" s="478"/>
      <c r="DB76" s="81" t="s">
        <v>146</v>
      </c>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3"/>
      <c r="EQ76" s="441">
        <f>EQ74+EQ75</f>
        <v>0</v>
      </c>
      <c r="ER76" s="442"/>
      <c r="ES76" s="442"/>
      <c r="ET76" s="442"/>
      <c r="EU76" s="442"/>
      <c r="EV76" s="442"/>
      <c r="EW76" s="442"/>
      <c r="EX76" s="442"/>
      <c r="EY76" s="461"/>
      <c r="FC76" s="479">
        <f>FC74+FC75</f>
        <v>0</v>
      </c>
      <c r="FD76" s="479"/>
      <c r="FE76" s="479"/>
      <c r="FF76" s="479"/>
      <c r="FG76" s="479"/>
      <c r="FH76" s="479"/>
      <c r="FI76" s="479"/>
      <c r="FJ76" s="479">
        <f>FJ74+FJ75</f>
        <v>0</v>
      </c>
      <c r="FK76" s="479"/>
      <c r="FL76" s="479"/>
      <c r="FM76" s="479"/>
      <c r="FN76" s="479"/>
      <c r="FO76" s="479"/>
      <c r="FP76" s="479"/>
      <c r="FQ76" s="479">
        <f>FQ74+FQ75</f>
        <v>0</v>
      </c>
      <c r="FR76" s="479"/>
      <c r="FS76" s="479"/>
      <c r="FT76" s="479"/>
      <c r="FU76" s="479"/>
      <c r="FV76" s="479"/>
      <c r="FW76" s="479"/>
      <c r="FX76" s="479">
        <f>FX74+FX75</f>
        <v>0</v>
      </c>
      <c r="FY76" s="479"/>
      <c r="FZ76" s="479"/>
      <c r="GA76" s="479"/>
      <c r="GB76" s="479"/>
      <c r="GC76" s="479"/>
      <c r="GD76" s="479"/>
      <c r="GE76" s="479">
        <f>GE74+GE75</f>
        <v>0</v>
      </c>
      <c r="GF76" s="479"/>
      <c r="GG76" s="479"/>
      <c r="GH76" s="479"/>
      <c r="GI76" s="479"/>
      <c r="GJ76" s="479"/>
      <c r="GK76" s="479"/>
      <c r="GL76" s="479">
        <f>GL74+GL75</f>
        <v>0</v>
      </c>
      <c r="GM76" s="479"/>
      <c r="GN76" s="479"/>
      <c r="GO76" s="479"/>
      <c r="GP76" s="479"/>
      <c r="GQ76" s="479"/>
      <c r="GR76" s="479"/>
      <c r="GS76" s="479">
        <f t="shared" si="12"/>
        <v>0</v>
      </c>
      <c r="GT76" s="479"/>
      <c r="GU76" s="479"/>
      <c r="GV76" s="479"/>
      <c r="GW76" s="479"/>
      <c r="GX76" s="479"/>
      <c r="GY76" s="479"/>
      <c r="GZ76" s="479"/>
    </row>
    <row r="77" spans="2:208" ht="12.75" customHeight="1" thickBot="1">
      <c r="B77" s="612" t="s">
        <v>796</v>
      </c>
      <c r="C77" s="613"/>
      <c r="D77" s="613"/>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4">
        <v>0</v>
      </c>
      <c r="AI77" s="615"/>
      <c r="AJ77" s="615"/>
      <c r="AK77" s="615"/>
      <c r="AL77" s="615"/>
      <c r="AM77" s="615"/>
      <c r="AN77" s="615"/>
      <c r="AO77" s="615"/>
      <c r="AP77" s="616"/>
      <c r="AQ77" s="614">
        <v>0</v>
      </c>
      <c r="AR77" s="615"/>
      <c r="AS77" s="615"/>
      <c r="AT77" s="615"/>
      <c r="AU77" s="615"/>
      <c r="AV77" s="615"/>
      <c r="AW77" s="615"/>
      <c r="AX77" s="615"/>
      <c r="AY77" s="616"/>
      <c r="BB77" s="479">
        <f t="shared" ref="BB77:BB85" si="16">AQ77-AH77</f>
        <v>0</v>
      </c>
      <c r="BC77" s="479"/>
      <c r="BD77" s="479"/>
      <c r="BE77" s="479"/>
      <c r="BF77" s="479"/>
      <c r="BG77" s="479"/>
      <c r="BH77" s="479"/>
      <c r="BI77" s="479"/>
      <c r="BJ77" s="479"/>
      <c r="BK77" s="479"/>
      <c r="BL77" s="590">
        <f t="shared" ref="BL77:BL85" si="17">IF(AQ77=0,0.9,IF(CF77=0,0,CF77/AQ77))</f>
        <v>0.9</v>
      </c>
      <c r="BM77" s="590"/>
      <c r="BN77" s="590"/>
      <c r="BO77" s="590"/>
      <c r="BP77" s="590"/>
      <c r="BQ77" s="590"/>
      <c r="BR77" s="590"/>
      <c r="BS77" s="590"/>
      <c r="BT77" s="590"/>
      <c r="BU77" s="590"/>
      <c r="BV77" s="451">
        <v>0</v>
      </c>
      <c r="BW77" s="451"/>
      <c r="BX77" s="451"/>
      <c r="BY77" s="451"/>
      <c r="BZ77" s="451"/>
      <c r="CA77" s="451"/>
      <c r="CB77" s="451"/>
      <c r="CC77" s="451"/>
      <c r="CD77" s="451"/>
      <c r="CE77" s="451"/>
      <c r="CF77" s="451">
        <v>0</v>
      </c>
      <c r="CG77" s="451"/>
      <c r="CH77" s="451"/>
      <c r="CI77" s="451"/>
      <c r="CJ77" s="451"/>
      <c r="CK77" s="451"/>
      <c r="CL77" s="451"/>
      <c r="CM77" s="451"/>
      <c r="CN77" s="451"/>
      <c r="CO77" s="451"/>
      <c r="CP77" s="480">
        <f t="shared" ref="CP77:CP85" si="18">CF77</f>
        <v>0</v>
      </c>
      <c r="CQ77" s="480"/>
      <c r="CR77" s="480"/>
      <c r="CS77" s="480"/>
      <c r="CT77" s="480"/>
      <c r="CU77" s="480"/>
      <c r="CV77" s="480"/>
      <c r="CW77" s="480"/>
      <c r="CX77" s="480"/>
      <c r="CY77" s="480"/>
      <c r="DB77" s="84" t="str">
        <f>"CASH BALANCE JUNE 30, "&amp;Help!C18+1</f>
        <v>CASH BALANCE JUNE 30, 2012</v>
      </c>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6"/>
      <c r="EQ77" s="432">
        <f>EQ73-EQ76</f>
        <v>0</v>
      </c>
      <c r="ER77" s="433"/>
      <c r="ES77" s="433"/>
      <c r="ET77" s="433"/>
      <c r="EU77" s="433"/>
      <c r="EV77" s="433"/>
      <c r="EW77" s="433"/>
      <c r="EX77" s="433"/>
      <c r="EY77" s="491"/>
      <c r="FC77" s="447">
        <f>FC73-FC76</f>
        <v>0</v>
      </c>
      <c r="FD77" s="447"/>
      <c r="FE77" s="447"/>
      <c r="FF77" s="447"/>
      <c r="FG77" s="447"/>
      <c r="FH77" s="447"/>
      <c r="FI77" s="447"/>
      <c r="FJ77" s="447">
        <f>FJ73-FJ76</f>
        <v>0</v>
      </c>
      <c r="FK77" s="447"/>
      <c r="FL77" s="447"/>
      <c r="FM77" s="447"/>
      <c r="FN77" s="447"/>
      <c r="FO77" s="447"/>
      <c r="FP77" s="447"/>
      <c r="FQ77" s="447">
        <f>FQ73-FQ76</f>
        <v>0</v>
      </c>
      <c r="FR77" s="447"/>
      <c r="FS77" s="447"/>
      <c r="FT77" s="447"/>
      <c r="FU77" s="447"/>
      <c r="FV77" s="447"/>
      <c r="FW77" s="447"/>
      <c r="FX77" s="447">
        <f>FX73-FX76</f>
        <v>0</v>
      </c>
      <c r="FY77" s="447"/>
      <c r="FZ77" s="447"/>
      <c r="GA77" s="447"/>
      <c r="GB77" s="447"/>
      <c r="GC77" s="447"/>
      <c r="GD77" s="447"/>
      <c r="GE77" s="447">
        <f>GE73-GE76</f>
        <v>0</v>
      </c>
      <c r="GF77" s="447"/>
      <c r="GG77" s="447"/>
      <c r="GH77" s="447"/>
      <c r="GI77" s="447"/>
      <c r="GJ77" s="447"/>
      <c r="GK77" s="447"/>
      <c r="GL77" s="447">
        <f>GL73-GL76</f>
        <v>0</v>
      </c>
      <c r="GM77" s="447"/>
      <c r="GN77" s="447"/>
      <c r="GO77" s="447"/>
      <c r="GP77" s="447"/>
      <c r="GQ77" s="447"/>
      <c r="GR77" s="447"/>
      <c r="GS77" s="447">
        <f t="shared" si="12"/>
        <v>0</v>
      </c>
      <c r="GT77" s="447"/>
      <c r="GU77" s="447"/>
      <c r="GV77" s="447"/>
      <c r="GW77" s="447"/>
      <c r="GX77" s="447"/>
      <c r="GY77" s="447"/>
      <c r="GZ77" s="447"/>
    </row>
    <row r="78" spans="2:208" ht="12.75" customHeight="1" thickTop="1">
      <c r="B78" s="612" t="s">
        <v>863</v>
      </c>
      <c r="C78" s="613"/>
      <c r="D78" s="613"/>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613"/>
      <c r="AC78" s="613"/>
      <c r="AD78" s="613"/>
      <c r="AE78" s="613"/>
      <c r="AF78" s="613"/>
      <c r="AG78" s="613"/>
      <c r="AH78" s="614">
        <v>0</v>
      </c>
      <c r="AI78" s="615"/>
      <c r="AJ78" s="615"/>
      <c r="AK78" s="615"/>
      <c r="AL78" s="615"/>
      <c r="AM78" s="615"/>
      <c r="AN78" s="615"/>
      <c r="AO78" s="615"/>
      <c r="AP78" s="616"/>
      <c r="AQ78" s="614">
        <v>0</v>
      </c>
      <c r="AR78" s="615"/>
      <c r="AS78" s="615"/>
      <c r="AT78" s="615"/>
      <c r="AU78" s="615"/>
      <c r="AV78" s="615"/>
      <c r="AW78" s="615"/>
      <c r="AX78" s="615"/>
      <c r="AY78" s="616"/>
      <c r="BB78" s="479">
        <f t="shared" si="16"/>
        <v>0</v>
      </c>
      <c r="BC78" s="479"/>
      <c r="BD78" s="479"/>
      <c r="BE78" s="479"/>
      <c r="BF78" s="479"/>
      <c r="BG78" s="479"/>
      <c r="BH78" s="479"/>
      <c r="BI78" s="479"/>
      <c r="BJ78" s="479"/>
      <c r="BK78" s="479"/>
      <c r="BL78" s="590">
        <f t="shared" si="17"/>
        <v>0.9</v>
      </c>
      <c r="BM78" s="590"/>
      <c r="BN78" s="590"/>
      <c r="BO78" s="590"/>
      <c r="BP78" s="590"/>
      <c r="BQ78" s="590"/>
      <c r="BR78" s="590"/>
      <c r="BS78" s="590"/>
      <c r="BT78" s="590"/>
      <c r="BU78" s="590"/>
      <c r="BV78" s="451">
        <v>0</v>
      </c>
      <c r="BW78" s="451"/>
      <c r="BX78" s="451"/>
      <c r="BY78" s="451"/>
      <c r="BZ78" s="451"/>
      <c r="CA78" s="451"/>
      <c r="CB78" s="451"/>
      <c r="CC78" s="451"/>
      <c r="CD78" s="451"/>
      <c r="CE78" s="451"/>
      <c r="CF78" s="451">
        <v>0</v>
      </c>
      <c r="CG78" s="451"/>
      <c r="CH78" s="451"/>
      <c r="CI78" s="451"/>
      <c r="CJ78" s="451"/>
      <c r="CK78" s="451"/>
      <c r="CL78" s="451"/>
      <c r="CM78" s="451"/>
      <c r="CN78" s="451"/>
      <c r="CO78" s="451"/>
      <c r="CP78" s="480">
        <f t="shared" si="18"/>
        <v>0</v>
      </c>
      <c r="CQ78" s="480"/>
      <c r="CR78" s="480"/>
      <c r="CS78" s="480"/>
      <c r="CT78" s="480"/>
      <c r="CU78" s="480"/>
      <c r="CV78" s="480"/>
      <c r="CW78" s="480"/>
      <c r="CX78" s="480"/>
      <c r="CY78" s="480"/>
      <c r="DB78" s="77" t="s">
        <v>147</v>
      </c>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9"/>
      <c r="EQ78" s="441">
        <f>FC95</f>
        <v>0</v>
      </c>
      <c r="ER78" s="442"/>
      <c r="ES78" s="442"/>
      <c r="ET78" s="442"/>
      <c r="EU78" s="442"/>
      <c r="EV78" s="442"/>
      <c r="EW78" s="442"/>
      <c r="EX78" s="442"/>
      <c r="EY78" s="461"/>
      <c r="FC78" s="451">
        <v>0</v>
      </c>
      <c r="FD78" s="451"/>
      <c r="FE78" s="451"/>
      <c r="FF78" s="451"/>
      <c r="FG78" s="451"/>
      <c r="FH78" s="451"/>
      <c r="FI78" s="451"/>
      <c r="FJ78" s="451">
        <v>0</v>
      </c>
      <c r="FK78" s="451"/>
      <c r="FL78" s="451"/>
      <c r="FM78" s="451"/>
      <c r="FN78" s="451"/>
      <c r="FO78" s="451"/>
      <c r="FP78" s="451"/>
      <c r="FQ78" s="451">
        <v>0</v>
      </c>
      <c r="FR78" s="451"/>
      <c r="FS78" s="451"/>
      <c r="FT78" s="451"/>
      <c r="FU78" s="451"/>
      <c r="FV78" s="451"/>
      <c r="FW78" s="451"/>
      <c r="FX78" s="451">
        <v>0</v>
      </c>
      <c r="FY78" s="451"/>
      <c r="FZ78" s="451"/>
      <c r="GA78" s="451"/>
      <c r="GB78" s="451"/>
      <c r="GC78" s="451"/>
      <c r="GD78" s="451"/>
      <c r="GE78" s="451">
        <v>0</v>
      </c>
      <c r="GF78" s="451"/>
      <c r="GG78" s="451"/>
      <c r="GH78" s="451"/>
      <c r="GI78" s="451"/>
      <c r="GJ78" s="451"/>
      <c r="GK78" s="451"/>
      <c r="GL78" s="451">
        <v>0</v>
      </c>
      <c r="GM78" s="451"/>
      <c r="GN78" s="451"/>
      <c r="GO78" s="451"/>
      <c r="GP78" s="451"/>
      <c r="GQ78" s="451"/>
      <c r="GR78" s="451"/>
      <c r="GS78" s="483">
        <f t="shared" si="12"/>
        <v>0</v>
      </c>
      <c r="GT78" s="483"/>
      <c r="GU78" s="483"/>
      <c r="GV78" s="483"/>
      <c r="GW78" s="483"/>
      <c r="GX78" s="483"/>
      <c r="GY78" s="483"/>
      <c r="GZ78" s="483"/>
    </row>
    <row r="79" spans="2:208" ht="12.75" customHeight="1">
      <c r="B79" s="612" t="s">
        <v>861</v>
      </c>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4">
        <v>0</v>
      </c>
      <c r="AI79" s="615"/>
      <c r="AJ79" s="615"/>
      <c r="AK79" s="615"/>
      <c r="AL79" s="615"/>
      <c r="AM79" s="615"/>
      <c r="AN79" s="615"/>
      <c r="AO79" s="615"/>
      <c r="AP79" s="616"/>
      <c r="AQ79" s="614">
        <v>0</v>
      </c>
      <c r="AR79" s="615"/>
      <c r="AS79" s="615"/>
      <c r="AT79" s="615"/>
      <c r="AU79" s="615"/>
      <c r="AV79" s="615"/>
      <c r="AW79" s="615"/>
      <c r="AX79" s="615"/>
      <c r="AY79" s="616"/>
      <c r="BB79" s="479">
        <f t="shared" si="16"/>
        <v>0</v>
      </c>
      <c r="BC79" s="479"/>
      <c r="BD79" s="479"/>
      <c r="BE79" s="479"/>
      <c r="BF79" s="479"/>
      <c r="BG79" s="479"/>
      <c r="BH79" s="479"/>
      <c r="BI79" s="479"/>
      <c r="BJ79" s="479"/>
      <c r="BK79" s="479"/>
      <c r="BL79" s="590">
        <f t="shared" si="17"/>
        <v>0.9</v>
      </c>
      <c r="BM79" s="590"/>
      <c r="BN79" s="590"/>
      <c r="BO79" s="590"/>
      <c r="BP79" s="590"/>
      <c r="BQ79" s="590"/>
      <c r="BR79" s="590"/>
      <c r="BS79" s="590"/>
      <c r="BT79" s="590"/>
      <c r="BU79" s="590"/>
      <c r="BV79" s="451">
        <v>0</v>
      </c>
      <c r="BW79" s="451"/>
      <c r="BX79" s="451"/>
      <c r="BY79" s="451"/>
      <c r="BZ79" s="451"/>
      <c r="CA79" s="451"/>
      <c r="CB79" s="451"/>
      <c r="CC79" s="451"/>
      <c r="CD79" s="451"/>
      <c r="CE79" s="451"/>
      <c r="CF79" s="451">
        <v>0</v>
      </c>
      <c r="CG79" s="451"/>
      <c r="CH79" s="451"/>
      <c r="CI79" s="451"/>
      <c r="CJ79" s="451"/>
      <c r="CK79" s="451"/>
      <c r="CL79" s="451"/>
      <c r="CM79" s="451"/>
      <c r="CN79" s="451"/>
      <c r="CO79" s="451"/>
      <c r="CP79" s="480">
        <f t="shared" si="18"/>
        <v>0</v>
      </c>
      <c r="CQ79" s="480"/>
      <c r="CR79" s="480"/>
      <c r="CS79" s="480"/>
      <c r="CT79" s="480"/>
      <c r="CU79" s="480"/>
      <c r="CV79" s="480"/>
      <c r="CW79" s="480"/>
      <c r="CX79" s="480"/>
      <c r="CY79" s="480"/>
      <c r="DB79" s="81" t="s">
        <v>38</v>
      </c>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3"/>
      <c r="EQ79" s="583">
        <v>0</v>
      </c>
      <c r="ER79" s="453"/>
      <c r="ES79" s="453"/>
      <c r="ET79" s="453"/>
      <c r="EU79" s="453"/>
      <c r="EV79" s="453"/>
      <c r="EW79" s="453"/>
      <c r="EX79" s="453"/>
      <c r="EY79" s="455"/>
      <c r="FC79" s="451">
        <v>0</v>
      </c>
      <c r="FD79" s="451"/>
      <c r="FE79" s="451"/>
      <c r="FF79" s="451"/>
      <c r="FG79" s="451"/>
      <c r="FH79" s="451"/>
      <c r="FI79" s="451"/>
      <c r="FJ79" s="451">
        <v>0</v>
      </c>
      <c r="FK79" s="451"/>
      <c r="FL79" s="451"/>
      <c r="FM79" s="451"/>
      <c r="FN79" s="451"/>
      <c r="FO79" s="451"/>
      <c r="FP79" s="451"/>
      <c r="FQ79" s="451">
        <v>0</v>
      </c>
      <c r="FR79" s="451"/>
      <c r="FS79" s="451"/>
      <c r="FT79" s="451"/>
      <c r="FU79" s="451"/>
      <c r="FV79" s="451"/>
      <c r="FW79" s="451"/>
      <c r="FX79" s="451">
        <v>0</v>
      </c>
      <c r="FY79" s="451"/>
      <c r="FZ79" s="451"/>
      <c r="GA79" s="451"/>
      <c r="GB79" s="451"/>
      <c r="GC79" s="451"/>
      <c r="GD79" s="451"/>
      <c r="GE79" s="451">
        <v>0</v>
      </c>
      <c r="GF79" s="451"/>
      <c r="GG79" s="451"/>
      <c r="GH79" s="451"/>
      <c r="GI79" s="451"/>
      <c r="GJ79" s="451"/>
      <c r="GK79" s="451"/>
      <c r="GL79" s="451">
        <v>0</v>
      </c>
      <c r="GM79" s="451"/>
      <c r="GN79" s="451"/>
      <c r="GO79" s="451"/>
      <c r="GP79" s="451"/>
      <c r="GQ79" s="451"/>
      <c r="GR79" s="451"/>
      <c r="GS79" s="479">
        <f t="shared" si="12"/>
        <v>0</v>
      </c>
      <c r="GT79" s="479"/>
      <c r="GU79" s="479"/>
      <c r="GV79" s="479"/>
      <c r="GW79" s="479"/>
      <c r="GX79" s="479"/>
      <c r="GY79" s="479"/>
      <c r="GZ79" s="479"/>
    </row>
    <row r="80" spans="2:208" ht="12.75" customHeight="1">
      <c r="B80" s="612" t="s">
        <v>1208</v>
      </c>
      <c r="C80" s="613"/>
      <c r="D80" s="613"/>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4">
        <v>0</v>
      </c>
      <c r="AI80" s="615"/>
      <c r="AJ80" s="615"/>
      <c r="AK80" s="615"/>
      <c r="AL80" s="615"/>
      <c r="AM80" s="615"/>
      <c r="AN80" s="615"/>
      <c r="AO80" s="615"/>
      <c r="AP80" s="616"/>
      <c r="AQ80" s="614">
        <v>0</v>
      </c>
      <c r="AR80" s="615"/>
      <c r="AS80" s="615"/>
      <c r="AT80" s="615"/>
      <c r="AU80" s="615"/>
      <c r="AV80" s="615"/>
      <c r="AW80" s="615"/>
      <c r="AX80" s="615"/>
      <c r="AY80" s="616"/>
      <c r="BB80" s="479">
        <f t="shared" si="16"/>
        <v>0</v>
      </c>
      <c r="BC80" s="479"/>
      <c r="BD80" s="479"/>
      <c r="BE80" s="479"/>
      <c r="BF80" s="479"/>
      <c r="BG80" s="479"/>
      <c r="BH80" s="479"/>
      <c r="BI80" s="479"/>
      <c r="BJ80" s="479"/>
      <c r="BK80" s="479"/>
      <c r="BL80" s="590">
        <f t="shared" si="17"/>
        <v>0.9</v>
      </c>
      <c r="BM80" s="590"/>
      <c r="BN80" s="590"/>
      <c r="BO80" s="590"/>
      <c r="BP80" s="590"/>
      <c r="BQ80" s="590"/>
      <c r="BR80" s="590"/>
      <c r="BS80" s="590"/>
      <c r="BT80" s="590"/>
      <c r="BU80" s="590"/>
      <c r="BV80" s="451">
        <v>0</v>
      </c>
      <c r="BW80" s="451"/>
      <c r="BX80" s="451"/>
      <c r="BY80" s="451"/>
      <c r="BZ80" s="451"/>
      <c r="CA80" s="451"/>
      <c r="CB80" s="451"/>
      <c r="CC80" s="451"/>
      <c r="CD80" s="451"/>
      <c r="CE80" s="451"/>
      <c r="CF80" s="451">
        <v>0</v>
      </c>
      <c r="CG80" s="451"/>
      <c r="CH80" s="451"/>
      <c r="CI80" s="451"/>
      <c r="CJ80" s="451"/>
      <c r="CK80" s="451"/>
      <c r="CL80" s="451"/>
      <c r="CM80" s="451"/>
      <c r="CN80" s="451"/>
      <c r="CO80" s="451"/>
      <c r="CP80" s="480">
        <f t="shared" si="18"/>
        <v>0</v>
      </c>
      <c r="CQ80" s="480"/>
      <c r="CR80" s="480"/>
      <c r="CS80" s="480"/>
      <c r="CT80" s="480"/>
      <c r="CU80" s="480"/>
      <c r="CV80" s="480"/>
      <c r="CW80" s="480"/>
      <c r="CX80" s="480"/>
      <c r="CY80" s="480"/>
      <c r="DB80" s="81" t="s">
        <v>39</v>
      </c>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3"/>
      <c r="EQ80" s="441">
        <f>BX450</f>
        <v>0</v>
      </c>
      <c r="ER80" s="442"/>
      <c r="ES80" s="442"/>
      <c r="ET80" s="442"/>
      <c r="EU80" s="442"/>
      <c r="EV80" s="442"/>
      <c r="EW80" s="442"/>
      <c r="EX80" s="442"/>
      <c r="EY80" s="461"/>
      <c r="FC80" s="451">
        <v>0</v>
      </c>
      <c r="FD80" s="451"/>
      <c r="FE80" s="451"/>
      <c r="FF80" s="451"/>
      <c r="FG80" s="451"/>
      <c r="FH80" s="451"/>
      <c r="FI80" s="451"/>
      <c r="FJ80" s="451">
        <v>0</v>
      </c>
      <c r="FK80" s="451"/>
      <c r="FL80" s="451"/>
      <c r="FM80" s="451"/>
      <c r="FN80" s="451"/>
      <c r="FO80" s="451"/>
      <c r="FP80" s="451"/>
      <c r="FQ80" s="451">
        <v>0</v>
      </c>
      <c r="FR80" s="451"/>
      <c r="FS80" s="451"/>
      <c r="FT80" s="451"/>
      <c r="FU80" s="451"/>
      <c r="FV80" s="451"/>
      <c r="FW80" s="451"/>
      <c r="FX80" s="451">
        <v>0</v>
      </c>
      <c r="FY80" s="451"/>
      <c r="FZ80" s="451"/>
      <c r="GA80" s="451"/>
      <c r="GB80" s="451"/>
      <c r="GC80" s="451"/>
      <c r="GD80" s="451"/>
      <c r="GE80" s="451">
        <v>0</v>
      </c>
      <c r="GF80" s="451"/>
      <c r="GG80" s="451"/>
      <c r="GH80" s="451"/>
      <c r="GI80" s="451"/>
      <c r="GJ80" s="451"/>
      <c r="GK80" s="451"/>
      <c r="GL80" s="451">
        <v>0</v>
      </c>
      <c r="GM80" s="451"/>
      <c r="GN80" s="451"/>
      <c r="GO80" s="451"/>
      <c r="GP80" s="451"/>
      <c r="GQ80" s="451"/>
      <c r="GR80" s="451"/>
      <c r="GS80" s="479">
        <f t="shared" si="12"/>
        <v>0</v>
      </c>
      <c r="GT80" s="479"/>
      <c r="GU80" s="479"/>
      <c r="GV80" s="479"/>
      <c r="GW80" s="479"/>
      <c r="GX80" s="479"/>
      <c r="GY80" s="479"/>
      <c r="GZ80" s="479"/>
    </row>
    <row r="81" spans="2:208" ht="12.75" customHeight="1">
      <c r="B81" s="612" t="s">
        <v>775</v>
      </c>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4">
        <v>0</v>
      </c>
      <c r="AI81" s="615"/>
      <c r="AJ81" s="615"/>
      <c r="AK81" s="615"/>
      <c r="AL81" s="615"/>
      <c r="AM81" s="615"/>
      <c r="AN81" s="615"/>
      <c r="AO81" s="615"/>
      <c r="AP81" s="616"/>
      <c r="AQ81" s="614">
        <v>0</v>
      </c>
      <c r="AR81" s="615"/>
      <c r="AS81" s="615"/>
      <c r="AT81" s="615"/>
      <c r="AU81" s="615"/>
      <c r="AV81" s="615"/>
      <c r="AW81" s="615"/>
      <c r="AX81" s="615"/>
      <c r="AY81" s="616"/>
      <c r="BB81" s="479">
        <f t="shared" si="16"/>
        <v>0</v>
      </c>
      <c r="BC81" s="479"/>
      <c r="BD81" s="479"/>
      <c r="BE81" s="479"/>
      <c r="BF81" s="479"/>
      <c r="BG81" s="479"/>
      <c r="BH81" s="479"/>
      <c r="BI81" s="479"/>
      <c r="BJ81" s="479"/>
      <c r="BK81" s="479"/>
      <c r="BL81" s="590">
        <f t="shared" si="17"/>
        <v>0.9</v>
      </c>
      <c r="BM81" s="590"/>
      <c r="BN81" s="590"/>
      <c r="BO81" s="590"/>
      <c r="BP81" s="590"/>
      <c r="BQ81" s="590"/>
      <c r="BR81" s="590"/>
      <c r="BS81" s="590"/>
      <c r="BT81" s="590"/>
      <c r="BU81" s="590"/>
      <c r="BV81" s="451">
        <v>0</v>
      </c>
      <c r="BW81" s="451"/>
      <c r="BX81" s="451"/>
      <c r="BY81" s="451"/>
      <c r="BZ81" s="451"/>
      <c r="CA81" s="451"/>
      <c r="CB81" s="451"/>
      <c r="CC81" s="451"/>
      <c r="CD81" s="451"/>
      <c r="CE81" s="451"/>
      <c r="CF81" s="451">
        <v>0</v>
      </c>
      <c r="CG81" s="451"/>
      <c r="CH81" s="451"/>
      <c r="CI81" s="451"/>
      <c r="CJ81" s="451"/>
      <c r="CK81" s="451"/>
      <c r="CL81" s="451"/>
      <c r="CM81" s="451"/>
      <c r="CN81" s="451"/>
      <c r="CO81" s="451"/>
      <c r="CP81" s="480">
        <f t="shared" si="18"/>
        <v>0</v>
      </c>
      <c r="CQ81" s="480"/>
      <c r="CR81" s="480"/>
      <c r="CS81" s="480"/>
      <c r="CT81" s="480"/>
      <c r="CU81" s="480"/>
      <c r="CV81" s="480"/>
      <c r="CW81" s="480"/>
      <c r="CX81" s="480"/>
      <c r="CY81" s="480"/>
      <c r="DB81" s="81" t="s">
        <v>148</v>
      </c>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3"/>
      <c r="EQ81" s="441">
        <f>EQ78+EQ79+EQ80</f>
        <v>0</v>
      </c>
      <c r="ER81" s="442"/>
      <c r="ES81" s="442"/>
      <c r="ET81" s="442"/>
      <c r="EU81" s="442"/>
      <c r="EV81" s="442"/>
      <c r="EW81" s="442"/>
      <c r="EX81" s="442"/>
      <c r="EY81" s="461"/>
      <c r="FC81" s="479">
        <f>SUM(FC78:FI80)</f>
        <v>0</v>
      </c>
      <c r="FD81" s="479"/>
      <c r="FE81" s="479"/>
      <c r="FF81" s="479"/>
      <c r="FG81" s="479"/>
      <c r="FH81" s="479"/>
      <c r="FI81" s="479"/>
      <c r="FJ81" s="451">
        <f>SUM(FJ78:FP80)</f>
        <v>0</v>
      </c>
      <c r="FK81" s="451"/>
      <c r="FL81" s="451"/>
      <c r="FM81" s="451"/>
      <c r="FN81" s="451"/>
      <c r="FO81" s="451"/>
      <c r="FP81" s="451"/>
      <c r="FQ81" s="479">
        <f>SUM(FQ78:FW80)</f>
        <v>0</v>
      </c>
      <c r="FR81" s="479"/>
      <c r="FS81" s="479"/>
      <c r="FT81" s="479"/>
      <c r="FU81" s="479"/>
      <c r="FV81" s="479"/>
      <c r="FW81" s="479"/>
      <c r="FX81" s="479">
        <f>SUM(FX78:GD80)</f>
        <v>0</v>
      </c>
      <c r="FY81" s="479"/>
      <c r="FZ81" s="479"/>
      <c r="GA81" s="479"/>
      <c r="GB81" s="479"/>
      <c r="GC81" s="479"/>
      <c r="GD81" s="479"/>
      <c r="GE81" s="479">
        <f>SUM(GE78:GK80)</f>
        <v>0</v>
      </c>
      <c r="GF81" s="479"/>
      <c r="GG81" s="479"/>
      <c r="GH81" s="479"/>
      <c r="GI81" s="479"/>
      <c r="GJ81" s="479"/>
      <c r="GK81" s="479"/>
      <c r="GL81" s="479">
        <f>SUM(GL78:GR80)</f>
        <v>0</v>
      </c>
      <c r="GM81" s="479"/>
      <c r="GN81" s="479"/>
      <c r="GO81" s="479"/>
      <c r="GP81" s="479"/>
      <c r="GQ81" s="479"/>
      <c r="GR81" s="479"/>
      <c r="GS81" s="479">
        <f t="shared" si="12"/>
        <v>0</v>
      </c>
      <c r="GT81" s="479"/>
      <c r="GU81" s="479"/>
      <c r="GV81" s="479"/>
      <c r="GW81" s="479"/>
      <c r="GX81" s="479"/>
      <c r="GY81" s="479"/>
      <c r="GZ81" s="479"/>
    </row>
    <row r="82" spans="2:208" ht="12.75" customHeight="1">
      <c r="B82" s="612" t="s">
        <v>1248</v>
      </c>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4">
        <v>0</v>
      </c>
      <c r="AI82" s="615"/>
      <c r="AJ82" s="615"/>
      <c r="AK82" s="615"/>
      <c r="AL82" s="615"/>
      <c r="AM82" s="615"/>
      <c r="AN82" s="615"/>
      <c r="AO82" s="615"/>
      <c r="AP82" s="616"/>
      <c r="AQ82" s="614">
        <v>0</v>
      </c>
      <c r="AR82" s="615"/>
      <c r="AS82" s="615"/>
      <c r="AT82" s="615"/>
      <c r="AU82" s="615"/>
      <c r="AV82" s="615"/>
      <c r="AW82" s="615"/>
      <c r="AX82" s="615"/>
      <c r="AY82" s="616"/>
      <c r="BB82" s="479">
        <f t="shared" si="16"/>
        <v>0</v>
      </c>
      <c r="BC82" s="479"/>
      <c r="BD82" s="479"/>
      <c r="BE82" s="479"/>
      <c r="BF82" s="479"/>
      <c r="BG82" s="479"/>
      <c r="BH82" s="479"/>
      <c r="BI82" s="479"/>
      <c r="BJ82" s="479"/>
      <c r="BK82" s="479"/>
      <c r="BL82" s="590">
        <f t="shared" si="17"/>
        <v>0.9</v>
      </c>
      <c r="BM82" s="590"/>
      <c r="BN82" s="590"/>
      <c r="BO82" s="590"/>
      <c r="BP82" s="590"/>
      <c r="BQ82" s="590"/>
      <c r="BR82" s="590"/>
      <c r="BS82" s="590"/>
      <c r="BT82" s="590"/>
      <c r="BU82" s="590"/>
      <c r="BV82" s="451">
        <v>0</v>
      </c>
      <c r="BW82" s="451"/>
      <c r="BX82" s="451"/>
      <c r="BY82" s="451"/>
      <c r="BZ82" s="451"/>
      <c r="CA82" s="451"/>
      <c r="CB82" s="451"/>
      <c r="CC82" s="451"/>
      <c r="CD82" s="451"/>
      <c r="CE82" s="451"/>
      <c r="CF82" s="451">
        <v>0</v>
      </c>
      <c r="CG82" s="451"/>
      <c r="CH82" s="451"/>
      <c r="CI82" s="451"/>
      <c r="CJ82" s="451"/>
      <c r="CK82" s="451"/>
      <c r="CL82" s="451"/>
      <c r="CM82" s="451"/>
      <c r="CN82" s="451"/>
      <c r="CO82" s="451"/>
      <c r="CP82" s="480">
        <f t="shared" si="18"/>
        <v>0</v>
      </c>
      <c r="CQ82" s="480"/>
      <c r="CR82" s="480"/>
      <c r="CS82" s="480"/>
      <c r="CT82" s="480"/>
      <c r="CU82" s="480"/>
      <c r="CV82" s="480"/>
      <c r="CW82" s="480"/>
      <c r="CX82" s="480"/>
      <c r="CY82" s="480"/>
      <c r="DB82" s="81"/>
      <c r="DC82" s="82"/>
      <c r="DD82" s="82"/>
      <c r="DE82" s="82"/>
      <c r="DF82" s="82"/>
      <c r="DG82" s="82" t="s">
        <v>149</v>
      </c>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3"/>
      <c r="EQ82" s="583">
        <v>0</v>
      </c>
      <c r="ER82" s="453"/>
      <c r="ES82" s="453"/>
      <c r="ET82" s="453"/>
      <c r="EU82" s="453"/>
      <c r="EV82" s="453"/>
      <c r="EW82" s="453"/>
      <c r="EX82" s="453"/>
      <c r="EY82" s="455"/>
      <c r="FC82" s="451">
        <v>0</v>
      </c>
      <c r="FD82" s="451"/>
      <c r="FE82" s="451"/>
      <c r="FF82" s="451"/>
      <c r="FG82" s="451"/>
      <c r="FH82" s="451"/>
      <c r="FI82" s="451"/>
      <c r="FJ82" s="451">
        <v>0</v>
      </c>
      <c r="FK82" s="451"/>
      <c r="FL82" s="451"/>
      <c r="FM82" s="451"/>
      <c r="FN82" s="451"/>
      <c r="FO82" s="451"/>
      <c r="FP82" s="451"/>
      <c r="FQ82" s="451">
        <v>0</v>
      </c>
      <c r="FR82" s="451"/>
      <c r="FS82" s="451"/>
      <c r="FT82" s="451"/>
      <c r="FU82" s="451"/>
      <c r="FV82" s="451"/>
      <c r="FW82" s="451"/>
      <c r="FX82" s="451">
        <v>0</v>
      </c>
      <c r="FY82" s="451"/>
      <c r="FZ82" s="451"/>
      <c r="GA82" s="451"/>
      <c r="GB82" s="451"/>
      <c r="GC82" s="451"/>
      <c r="GD82" s="451"/>
      <c r="GE82" s="451">
        <v>0</v>
      </c>
      <c r="GF82" s="451"/>
      <c r="GG82" s="451"/>
      <c r="GH82" s="451"/>
      <c r="GI82" s="451"/>
      <c r="GJ82" s="451"/>
      <c r="GK82" s="451"/>
      <c r="GL82" s="451">
        <v>0</v>
      </c>
      <c r="GM82" s="451"/>
      <c r="GN82" s="451"/>
      <c r="GO82" s="451"/>
      <c r="GP82" s="451"/>
      <c r="GQ82" s="451"/>
      <c r="GR82" s="451"/>
      <c r="GS82" s="479">
        <f t="shared" si="12"/>
        <v>0</v>
      </c>
      <c r="GT82" s="479"/>
      <c r="GU82" s="479"/>
      <c r="GV82" s="479"/>
      <c r="GW82" s="479"/>
      <c r="GX82" s="479"/>
      <c r="GY82" s="479"/>
      <c r="GZ82" s="479"/>
    </row>
    <row r="83" spans="2:208" ht="12.75" customHeight="1" thickBot="1">
      <c r="B83" s="613" t="s">
        <v>106</v>
      </c>
      <c r="C83" s="613"/>
      <c r="D83" s="613"/>
      <c r="E83" s="613"/>
      <c r="F83" s="613"/>
      <c r="G83" s="613"/>
      <c r="H83" s="613"/>
      <c r="I83" s="613"/>
      <c r="J83" s="613"/>
      <c r="K83" s="613"/>
      <c r="L83" s="613"/>
      <c r="M83" s="613"/>
      <c r="N83" s="613"/>
      <c r="O83" s="613"/>
      <c r="P83" s="613"/>
      <c r="Q83" s="613"/>
      <c r="R83" s="613"/>
      <c r="S83" s="613"/>
      <c r="T83" s="613"/>
      <c r="U83" s="613"/>
      <c r="V83" s="613"/>
      <c r="W83" s="613"/>
      <c r="X83" s="613"/>
      <c r="Y83" s="613"/>
      <c r="Z83" s="613"/>
      <c r="AA83" s="613"/>
      <c r="AB83" s="613"/>
      <c r="AC83" s="613"/>
      <c r="AD83" s="613"/>
      <c r="AE83" s="613"/>
      <c r="AF83" s="613"/>
      <c r="AG83" s="613"/>
      <c r="AH83" s="614">
        <v>0</v>
      </c>
      <c r="AI83" s="615"/>
      <c r="AJ83" s="615"/>
      <c r="AK83" s="615"/>
      <c r="AL83" s="615"/>
      <c r="AM83" s="615"/>
      <c r="AN83" s="615"/>
      <c r="AO83" s="615"/>
      <c r="AP83" s="616"/>
      <c r="AQ83" s="614">
        <v>0</v>
      </c>
      <c r="AR83" s="615"/>
      <c r="AS83" s="615"/>
      <c r="AT83" s="615"/>
      <c r="AU83" s="615"/>
      <c r="AV83" s="615"/>
      <c r="AW83" s="615"/>
      <c r="AX83" s="615"/>
      <c r="AY83" s="616"/>
      <c r="BB83" s="479">
        <f t="shared" si="16"/>
        <v>0</v>
      </c>
      <c r="BC83" s="479"/>
      <c r="BD83" s="479"/>
      <c r="BE83" s="479"/>
      <c r="BF83" s="479"/>
      <c r="BG83" s="479"/>
      <c r="BH83" s="479"/>
      <c r="BI83" s="479"/>
      <c r="BJ83" s="479"/>
      <c r="BK83" s="479"/>
      <c r="BL83" s="590">
        <f t="shared" si="17"/>
        <v>0.9</v>
      </c>
      <c r="BM83" s="590"/>
      <c r="BN83" s="590"/>
      <c r="BO83" s="590"/>
      <c r="BP83" s="590"/>
      <c r="BQ83" s="590"/>
      <c r="BR83" s="590"/>
      <c r="BS83" s="590"/>
      <c r="BT83" s="590"/>
      <c r="BU83" s="590"/>
      <c r="BV83" s="451">
        <v>0</v>
      </c>
      <c r="BW83" s="451"/>
      <c r="BX83" s="451"/>
      <c r="BY83" s="451"/>
      <c r="BZ83" s="451"/>
      <c r="CA83" s="451"/>
      <c r="CB83" s="451"/>
      <c r="CC83" s="451"/>
      <c r="CD83" s="451"/>
      <c r="CE83" s="451"/>
      <c r="CF83" s="451">
        <v>0</v>
      </c>
      <c r="CG83" s="451"/>
      <c r="CH83" s="451"/>
      <c r="CI83" s="451"/>
      <c r="CJ83" s="451"/>
      <c r="CK83" s="451"/>
      <c r="CL83" s="451"/>
      <c r="CM83" s="451"/>
      <c r="CN83" s="451"/>
      <c r="CO83" s="451"/>
      <c r="CP83" s="480">
        <f t="shared" si="18"/>
        <v>0</v>
      </c>
      <c r="CQ83" s="480"/>
      <c r="CR83" s="480"/>
      <c r="CS83" s="480"/>
      <c r="CT83" s="480"/>
      <c r="CU83" s="480"/>
      <c r="CV83" s="480"/>
      <c r="CW83" s="480"/>
      <c r="CX83" s="480"/>
      <c r="CY83" s="480"/>
      <c r="DB83" s="84" t="s">
        <v>150</v>
      </c>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6"/>
      <c r="EQ83" s="432">
        <f>EQ77-EQ81</f>
        <v>0</v>
      </c>
      <c r="ER83" s="433"/>
      <c r="ES83" s="433"/>
      <c r="ET83" s="433"/>
      <c r="EU83" s="433"/>
      <c r="EV83" s="433"/>
      <c r="EW83" s="433"/>
      <c r="EX83" s="433"/>
      <c r="EY83" s="491"/>
      <c r="FC83" s="447">
        <f>FC77-FC81</f>
        <v>0</v>
      </c>
      <c r="FD83" s="447"/>
      <c r="FE83" s="447"/>
      <c r="FF83" s="447"/>
      <c r="FG83" s="447"/>
      <c r="FH83" s="447"/>
      <c r="FI83" s="447"/>
      <c r="FJ83" s="447">
        <f>FJ77-FJ81</f>
        <v>0</v>
      </c>
      <c r="FK83" s="447"/>
      <c r="FL83" s="447"/>
      <c r="FM83" s="447"/>
      <c r="FN83" s="447"/>
      <c r="FO83" s="447"/>
      <c r="FP83" s="447"/>
      <c r="FQ83" s="447">
        <f>FQ77-FQ81</f>
        <v>0</v>
      </c>
      <c r="FR83" s="447"/>
      <c r="FS83" s="447"/>
      <c r="FT83" s="447"/>
      <c r="FU83" s="447"/>
      <c r="FV83" s="447"/>
      <c r="FW83" s="447"/>
      <c r="FX83" s="447">
        <f>FX77-FX81</f>
        <v>0</v>
      </c>
      <c r="FY83" s="447"/>
      <c r="FZ83" s="447"/>
      <c r="GA83" s="447"/>
      <c r="GB83" s="447"/>
      <c r="GC83" s="447"/>
      <c r="GD83" s="447"/>
      <c r="GE83" s="447">
        <f>GE77-GE81</f>
        <v>0</v>
      </c>
      <c r="GF83" s="447"/>
      <c r="GG83" s="447"/>
      <c r="GH83" s="447"/>
      <c r="GI83" s="447"/>
      <c r="GJ83" s="447"/>
      <c r="GK83" s="447"/>
      <c r="GL83" s="447">
        <f>GL77-GL81</f>
        <v>0</v>
      </c>
      <c r="GM83" s="447"/>
      <c r="GN83" s="447"/>
      <c r="GO83" s="447"/>
      <c r="GP83" s="447"/>
      <c r="GQ83" s="447"/>
      <c r="GR83" s="447"/>
      <c r="GS83" s="479">
        <f t="shared" si="12"/>
        <v>0</v>
      </c>
      <c r="GT83" s="479"/>
      <c r="GU83" s="479"/>
      <c r="GV83" s="479"/>
      <c r="GW83" s="479"/>
      <c r="GX83" s="479"/>
      <c r="GY83" s="479"/>
      <c r="GZ83" s="479"/>
    </row>
    <row r="84" spans="2:208" ht="12.75" customHeight="1" thickTop="1" thickBot="1">
      <c r="B84" s="613" t="s">
        <v>107</v>
      </c>
      <c r="C84" s="613"/>
      <c r="D84" s="613"/>
      <c r="E84" s="613"/>
      <c r="F84" s="613"/>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4">
        <v>0</v>
      </c>
      <c r="AI84" s="615"/>
      <c r="AJ84" s="615"/>
      <c r="AK84" s="615"/>
      <c r="AL84" s="615"/>
      <c r="AM84" s="615"/>
      <c r="AN84" s="615"/>
      <c r="AO84" s="615"/>
      <c r="AP84" s="616"/>
      <c r="AQ84" s="614">
        <v>0</v>
      </c>
      <c r="AR84" s="615"/>
      <c r="AS84" s="615"/>
      <c r="AT84" s="615"/>
      <c r="AU84" s="615"/>
      <c r="AV84" s="615"/>
      <c r="AW84" s="615"/>
      <c r="AX84" s="615"/>
      <c r="AY84" s="616"/>
      <c r="BB84" s="479">
        <f t="shared" si="16"/>
        <v>0</v>
      </c>
      <c r="BC84" s="479"/>
      <c r="BD84" s="479"/>
      <c r="BE84" s="479"/>
      <c r="BF84" s="479"/>
      <c r="BG84" s="479"/>
      <c r="BH84" s="479"/>
      <c r="BI84" s="479"/>
      <c r="BJ84" s="479"/>
      <c r="BK84" s="479"/>
      <c r="BL84" s="590">
        <f t="shared" si="17"/>
        <v>0.9</v>
      </c>
      <c r="BM84" s="590"/>
      <c r="BN84" s="590"/>
      <c r="BO84" s="590"/>
      <c r="BP84" s="590"/>
      <c r="BQ84" s="590"/>
      <c r="BR84" s="590"/>
      <c r="BS84" s="590"/>
      <c r="BT84" s="590"/>
      <c r="BU84" s="590"/>
      <c r="BV84" s="451">
        <v>0</v>
      </c>
      <c r="BW84" s="451"/>
      <c r="BX84" s="451"/>
      <c r="BY84" s="451"/>
      <c r="BZ84" s="451"/>
      <c r="CA84" s="451"/>
      <c r="CB84" s="451"/>
      <c r="CC84" s="451"/>
      <c r="CD84" s="451"/>
      <c r="CE84" s="451"/>
      <c r="CF84" s="451">
        <v>0</v>
      </c>
      <c r="CG84" s="451"/>
      <c r="CH84" s="451"/>
      <c r="CI84" s="451"/>
      <c r="CJ84" s="451"/>
      <c r="CK84" s="451"/>
      <c r="CL84" s="451"/>
      <c r="CM84" s="451"/>
      <c r="CN84" s="451"/>
      <c r="CO84" s="451"/>
      <c r="CP84" s="480">
        <f t="shared" si="18"/>
        <v>0</v>
      </c>
      <c r="CQ84" s="480"/>
      <c r="CR84" s="480"/>
      <c r="CS84" s="480"/>
      <c r="CT84" s="480"/>
      <c r="CU84" s="480"/>
      <c r="CV84" s="480"/>
      <c r="CW84" s="480"/>
      <c r="CX84" s="480"/>
      <c r="CY84" s="480"/>
      <c r="FG84" s="169"/>
    </row>
    <row r="85" spans="2:208" ht="12.75" customHeight="1" thickTop="1" thickBot="1">
      <c r="B85" s="613" t="s">
        <v>108</v>
      </c>
      <c r="C85" s="613"/>
      <c r="D85" s="613"/>
      <c r="E85" s="613"/>
      <c r="F85" s="613"/>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4">
        <v>0</v>
      </c>
      <c r="AI85" s="615"/>
      <c r="AJ85" s="615"/>
      <c r="AK85" s="615"/>
      <c r="AL85" s="615"/>
      <c r="AM85" s="615"/>
      <c r="AN85" s="615"/>
      <c r="AO85" s="615"/>
      <c r="AP85" s="616"/>
      <c r="AQ85" s="614">
        <v>0</v>
      </c>
      <c r="AR85" s="615"/>
      <c r="AS85" s="615"/>
      <c r="AT85" s="615"/>
      <c r="AU85" s="615"/>
      <c r="AV85" s="615"/>
      <c r="AW85" s="615"/>
      <c r="AX85" s="615"/>
      <c r="AY85" s="616"/>
      <c r="BB85" s="479">
        <f t="shared" si="16"/>
        <v>0</v>
      </c>
      <c r="BC85" s="479"/>
      <c r="BD85" s="479"/>
      <c r="BE85" s="479"/>
      <c r="BF85" s="479"/>
      <c r="BG85" s="479"/>
      <c r="BH85" s="479"/>
      <c r="BI85" s="479"/>
      <c r="BJ85" s="479"/>
      <c r="BK85" s="479"/>
      <c r="BL85" s="590">
        <f t="shared" si="17"/>
        <v>0.9</v>
      </c>
      <c r="BM85" s="590"/>
      <c r="BN85" s="590"/>
      <c r="BO85" s="590"/>
      <c r="BP85" s="590"/>
      <c r="BQ85" s="590"/>
      <c r="BR85" s="590"/>
      <c r="BS85" s="590"/>
      <c r="BT85" s="590"/>
      <c r="BU85" s="590"/>
      <c r="BV85" s="451">
        <v>0</v>
      </c>
      <c r="BW85" s="451"/>
      <c r="BX85" s="451"/>
      <c r="BY85" s="451"/>
      <c r="BZ85" s="451"/>
      <c r="CA85" s="451"/>
      <c r="CB85" s="451"/>
      <c r="CC85" s="451"/>
      <c r="CD85" s="451"/>
      <c r="CE85" s="451"/>
      <c r="CF85" s="451">
        <v>0</v>
      </c>
      <c r="CG85" s="451"/>
      <c r="CH85" s="451"/>
      <c r="CI85" s="451"/>
      <c r="CJ85" s="451"/>
      <c r="CK85" s="451"/>
      <c r="CL85" s="451"/>
      <c r="CM85" s="451"/>
      <c r="CN85" s="451"/>
      <c r="CO85" s="451"/>
      <c r="CP85" s="480">
        <f t="shared" si="18"/>
        <v>0</v>
      </c>
      <c r="CQ85" s="480"/>
      <c r="CR85" s="480"/>
      <c r="CS85" s="480"/>
      <c r="CT85" s="480"/>
      <c r="CU85" s="480"/>
      <c r="CV85" s="480"/>
      <c r="CW85" s="480"/>
      <c r="CX85" s="480"/>
      <c r="CY85" s="480"/>
      <c r="DB85" s="71" t="s">
        <v>151</v>
      </c>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c r="EO85" s="72"/>
      <c r="EP85" s="72"/>
      <c r="EQ85" s="72"/>
      <c r="ER85" s="72"/>
      <c r="ES85" s="72"/>
      <c r="ET85" s="72"/>
      <c r="EU85" s="72"/>
      <c r="EV85" s="72"/>
      <c r="EW85" s="72"/>
      <c r="EX85" s="72"/>
      <c r="EY85" s="73"/>
      <c r="FC85" s="71" t="s">
        <v>169</v>
      </c>
      <c r="FD85" s="72"/>
      <c r="FE85" s="72"/>
      <c r="FF85" s="72"/>
      <c r="FG85" s="72"/>
      <c r="FH85" s="72"/>
      <c r="FI85" s="72"/>
      <c r="FJ85" s="72"/>
      <c r="FK85" s="72"/>
      <c r="FL85" s="72"/>
      <c r="FM85" s="72"/>
      <c r="FN85" s="72"/>
      <c r="FO85" s="72"/>
      <c r="FP85" s="72"/>
      <c r="FQ85" s="72"/>
      <c r="FR85" s="72"/>
      <c r="FS85" s="72"/>
      <c r="FT85" s="72"/>
      <c r="FU85" s="72"/>
      <c r="FV85" s="72"/>
      <c r="FW85" s="72"/>
      <c r="FX85" s="72"/>
      <c r="FY85" s="72"/>
      <c r="FZ85" s="72"/>
      <c r="GA85" s="72"/>
      <c r="GB85" s="72"/>
      <c r="GC85" s="72"/>
      <c r="GD85" s="72"/>
      <c r="GE85" s="72"/>
      <c r="GF85" s="72"/>
      <c r="GG85" s="72"/>
      <c r="GH85" s="72"/>
      <c r="GI85" s="72"/>
      <c r="GJ85" s="72"/>
      <c r="GK85" s="72"/>
      <c r="GL85" s="72"/>
      <c r="GM85" s="72"/>
      <c r="GN85" s="72"/>
      <c r="GO85" s="72"/>
      <c r="GP85" s="72"/>
      <c r="GQ85" s="72"/>
      <c r="GR85" s="72"/>
      <c r="GS85" s="72"/>
      <c r="GT85" s="72"/>
      <c r="GU85" s="72"/>
      <c r="GV85" s="72"/>
      <c r="GW85" s="72"/>
      <c r="GX85" s="72"/>
      <c r="GY85" s="72"/>
      <c r="GZ85" s="73"/>
    </row>
    <row r="86" spans="2:208" ht="12.75" customHeight="1" thickTop="1" thickBot="1">
      <c r="B86" s="338"/>
      <c r="C86" s="331"/>
      <c r="D86" s="331"/>
      <c r="E86" s="331"/>
      <c r="F86" s="331" t="s">
        <v>109</v>
      </c>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66"/>
      <c r="AH86" s="447">
        <f>SUM(AH77:AP85)</f>
        <v>0</v>
      </c>
      <c r="AI86" s="447"/>
      <c r="AJ86" s="447"/>
      <c r="AK86" s="447"/>
      <c r="AL86" s="447"/>
      <c r="AM86" s="447"/>
      <c r="AN86" s="447"/>
      <c r="AO86" s="447"/>
      <c r="AP86" s="447"/>
      <c r="AQ86" s="447">
        <f>SUM(AQ77:AY85)</f>
        <v>0</v>
      </c>
      <c r="AR86" s="447"/>
      <c r="AS86" s="447"/>
      <c r="AT86" s="447"/>
      <c r="AU86" s="447"/>
      <c r="AV86" s="447"/>
      <c r="AW86" s="447"/>
      <c r="AX86" s="447"/>
      <c r="AY86" s="447"/>
      <c r="BB86" s="481">
        <f>SUM(BB77:BK85)</f>
        <v>0</v>
      </c>
      <c r="BC86" s="481"/>
      <c r="BD86" s="481"/>
      <c r="BE86" s="481"/>
      <c r="BF86" s="481"/>
      <c r="BG86" s="481"/>
      <c r="BH86" s="481"/>
      <c r="BI86" s="481"/>
      <c r="BJ86" s="481"/>
      <c r="BK86" s="481"/>
      <c r="BL86" s="591"/>
      <c r="BM86" s="591"/>
      <c r="BN86" s="591"/>
      <c r="BO86" s="591"/>
      <c r="BP86" s="591"/>
      <c r="BQ86" s="591"/>
      <c r="BR86" s="591"/>
      <c r="BS86" s="591"/>
      <c r="BT86" s="591"/>
      <c r="BU86" s="591"/>
      <c r="BV86" s="481">
        <f>SUM(BV77:CE85)</f>
        <v>0</v>
      </c>
      <c r="BW86" s="481"/>
      <c r="BX86" s="481"/>
      <c r="BY86" s="481"/>
      <c r="BZ86" s="481"/>
      <c r="CA86" s="481"/>
      <c r="CB86" s="481"/>
      <c r="CC86" s="481"/>
      <c r="CD86" s="481"/>
      <c r="CE86" s="481"/>
      <c r="CF86" s="481">
        <f>SUM(CF77:CO85)</f>
        <v>0</v>
      </c>
      <c r="CG86" s="481"/>
      <c r="CH86" s="481"/>
      <c r="CI86" s="481"/>
      <c r="CJ86" s="481"/>
      <c r="CK86" s="481"/>
      <c r="CL86" s="481"/>
      <c r="CM86" s="481"/>
      <c r="CN86" s="481"/>
      <c r="CO86" s="481"/>
      <c r="CP86" s="481">
        <f>SUM(CP77:CY85)</f>
        <v>0</v>
      </c>
      <c r="CQ86" s="481"/>
      <c r="CR86" s="481"/>
      <c r="CS86" s="481"/>
      <c r="CT86" s="481"/>
      <c r="CU86" s="481"/>
      <c r="CV86" s="481"/>
      <c r="CW86" s="481"/>
      <c r="CX86" s="481"/>
      <c r="CY86" s="481"/>
      <c r="DB86" s="71" t="s">
        <v>134</v>
      </c>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581" t="s">
        <v>152</v>
      </c>
      <c r="ER86" s="581"/>
      <c r="ES86" s="581"/>
      <c r="ET86" s="581"/>
      <c r="EU86" s="581"/>
      <c r="EV86" s="581"/>
      <c r="EW86" s="581"/>
      <c r="EX86" s="581"/>
      <c r="EY86" s="582"/>
      <c r="FC86" s="592" t="str">
        <f>Help!C18&amp;"-"&amp;Help!C18+1</f>
        <v>2011-2012</v>
      </c>
      <c r="FD86" s="581"/>
      <c r="FE86" s="581"/>
      <c r="FF86" s="581"/>
      <c r="FG86" s="581"/>
      <c r="FH86" s="581"/>
      <c r="FI86" s="581"/>
      <c r="FJ86" s="581" t="str">
        <f>(Help!C18-1)&amp;"-"&amp;(Help!C18-0)</f>
        <v>2010-2011</v>
      </c>
      <c r="FK86" s="581"/>
      <c r="FL86" s="581"/>
      <c r="FM86" s="581"/>
      <c r="FN86" s="581"/>
      <c r="FO86" s="581"/>
      <c r="FP86" s="581"/>
      <c r="FQ86" s="581" t="str">
        <f>(Help!C18-2)&amp;"-"&amp;(Help!C18-1)</f>
        <v>2009-2010</v>
      </c>
      <c r="FR86" s="581"/>
      <c r="FS86" s="581"/>
      <c r="FT86" s="581"/>
      <c r="FU86" s="581"/>
      <c r="FV86" s="581"/>
      <c r="FW86" s="581"/>
      <c r="FX86" s="581" t="str">
        <f>(Help!C18-3)&amp;"-"&amp;(Help!C18-2)</f>
        <v>2008-2009</v>
      </c>
      <c r="FY86" s="581"/>
      <c r="FZ86" s="581"/>
      <c r="GA86" s="581"/>
      <c r="GB86" s="581"/>
      <c r="GC86" s="581"/>
      <c r="GD86" s="581"/>
      <c r="GE86" s="581" t="str">
        <f>(Help!C18-4)&amp;"-"&amp;(Help!C18-3)</f>
        <v>2007-2008</v>
      </c>
      <c r="GF86" s="581"/>
      <c r="GG86" s="581"/>
      <c r="GH86" s="581"/>
      <c r="GI86" s="581"/>
      <c r="GJ86" s="581"/>
      <c r="GK86" s="581"/>
      <c r="GL86" s="581" t="str">
        <f>(Help!C18-5)&amp;"-"&amp;(Help!C18-4)</f>
        <v>2006-2007</v>
      </c>
      <c r="GM86" s="581"/>
      <c r="GN86" s="581"/>
      <c r="GO86" s="581"/>
      <c r="GP86" s="581"/>
      <c r="GQ86" s="581"/>
      <c r="GR86" s="581"/>
      <c r="GS86" s="581" t="str">
        <f>(Help!C18-6)&amp;"-"&amp;(Help!C18-5)</f>
        <v>2005-2006</v>
      </c>
      <c r="GT86" s="581"/>
      <c r="GU86" s="581"/>
      <c r="GV86" s="581"/>
      <c r="GW86" s="581"/>
      <c r="GX86" s="581"/>
      <c r="GY86" s="581"/>
      <c r="GZ86" s="582"/>
    </row>
    <row r="87" spans="2:208" ht="12.75" customHeight="1" thickTop="1" thickBot="1">
      <c r="B87" s="71"/>
      <c r="C87" s="87"/>
      <c r="D87" s="87"/>
      <c r="E87" s="87"/>
      <c r="F87" s="87" t="s">
        <v>110</v>
      </c>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8"/>
      <c r="AH87" s="460">
        <f>AH86+AH75+CH36</f>
        <v>0</v>
      </c>
      <c r="AI87" s="460"/>
      <c r="AJ87" s="460"/>
      <c r="AK87" s="460"/>
      <c r="AL87" s="460"/>
      <c r="AM87" s="460"/>
      <c r="AN87" s="460"/>
      <c r="AO87" s="460"/>
      <c r="AP87" s="460"/>
      <c r="AQ87" s="460">
        <f>AQ86+AQ75+CQ36</f>
        <v>0</v>
      </c>
      <c r="AR87" s="460"/>
      <c r="AS87" s="460"/>
      <c r="AT87" s="460"/>
      <c r="AU87" s="460"/>
      <c r="AV87" s="460"/>
      <c r="AW87" s="460"/>
      <c r="AX87" s="460"/>
      <c r="AY87" s="460"/>
      <c r="BB87" s="460">
        <f>BB86+DB36+BB75</f>
        <v>0</v>
      </c>
      <c r="BC87" s="460"/>
      <c r="BD87" s="460"/>
      <c r="BE87" s="460"/>
      <c r="BF87" s="460"/>
      <c r="BG87" s="460"/>
      <c r="BH87" s="460"/>
      <c r="BI87" s="460"/>
      <c r="BJ87" s="460"/>
      <c r="BK87" s="460"/>
      <c r="BL87" s="598"/>
      <c r="BM87" s="598"/>
      <c r="BN87" s="598"/>
      <c r="BO87" s="598"/>
      <c r="BP87" s="598"/>
      <c r="BQ87" s="598"/>
      <c r="BR87" s="598"/>
      <c r="BS87" s="598"/>
      <c r="BT87" s="598"/>
      <c r="BU87" s="598"/>
      <c r="BV87" s="460">
        <f>BV86+DV36+BV75</f>
        <v>0</v>
      </c>
      <c r="BW87" s="460"/>
      <c r="BX87" s="460"/>
      <c r="BY87" s="460"/>
      <c r="BZ87" s="460"/>
      <c r="CA87" s="460"/>
      <c r="CB87" s="460"/>
      <c r="CC87" s="460"/>
      <c r="CD87" s="460"/>
      <c r="CE87" s="460"/>
      <c r="CF87" s="460">
        <f>CF86+EF36+CF75</f>
        <v>0</v>
      </c>
      <c r="CG87" s="460"/>
      <c r="CH87" s="460"/>
      <c r="CI87" s="460"/>
      <c r="CJ87" s="460"/>
      <c r="CK87" s="460"/>
      <c r="CL87" s="460"/>
      <c r="CM87" s="460"/>
      <c r="CN87" s="460"/>
      <c r="CO87" s="460"/>
      <c r="CP87" s="460">
        <f>CP86+EP36+CP75</f>
        <v>0</v>
      </c>
      <c r="CQ87" s="460"/>
      <c r="CR87" s="460"/>
      <c r="CS87" s="460"/>
      <c r="CT87" s="460"/>
      <c r="CU87" s="460"/>
      <c r="CV87" s="460"/>
      <c r="CW87" s="460"/>
      <c r="CX87" s="460"/>
      <c r="CY87" s="460"/>
      <c r="DB87" s="77" t="str">
        <f>"Warrants Outstanding 6-30-"&amp;Help!C18&amp;" of Year in Caption"</f>
        <v>Warrants Outstanding 6-30-2011 of Year in Caption</v>
      </c>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466">
        <f>SUM(FC87:GZ87)</f>
        <v>0</v>
      </c>
      <c r="ER87" s="467"/>
      <c r="ES87" s="467"/>
      <c r="ET87" s="467"/>
      <c r="EU87" s="467"/>
      <c r="EV87" s="467"/>
      <c r="EW87" s="467"/>
      <c r="EX87" s="467"/>
      <c r="EY87" s="470"/>
      <c r="FC87" s="563">
        <v>0</v>
      </c>
      <c r="FD87" s="563"/>
      <c r="FE87" s="563"/>
      <c r="FF87" s="563"/>
      <c r="FG87" s="563"/>
      <c r="FH87" s="563"/>
      <c r="FI87" s="563"/>
      <c r="FJ87" s="563">
        <v>0</v>
      </c>
      <c r="FK87" s="563"/>
      <c r="FL87" s="563"/>
      <c r="FM87" s="563"/>
      <c r="FN87" s="563"/>
      <c r="FO87" s="563"/>
      <c r="FP87" s="563"/>
      <c r="FQ87" s="451">
        <v>0</v>
      </c>
      <c r="FR87" s="451"/>
      <c r="FS87" s="451"/>
      <c r="FT87" s="451"/>
      <c r="FU87" s="451"/>
      <c r="FV87" s="451"/>
      <c r="FW87" s="451"/>
      <c r="FX87" s="451">
        <v>0</v>
      </c>
      <c r="FY87" s="451"/>
      <c r="FZ87" s="451"/>
      <c r="GA87" s="451"/>
      <c r="GB87" s="451"/>
      <c r="GC87" s="451"/>
      <c r="GD87" s="451"/>
      <c r="GE87" s="451">
        <v>0</v>
      </c>
      <c r="GF87" s="451"/>
      <c r="GG87" s="451"/>
      <c r="GH87" s="451"/>
      <c r="GI87" s="451"/>
      <c r="GJ87" s="451"/>
      <c r="GK87" s="451"/>
      <c r="GL87" s="451">
        <v>0</v>
      </c>
      <c r="GM87" s="451"/>
      <c r="GN87" s="451"/>
      <c r="GO87" s="451"/>
      <c r="GP87" s="451"/>
      <c r="GQ87" s="451"/>
      <c r="GR87" s="451"/>
      <c r="GS87" s="451">
        <v>0</v>
      </c>
      <c r="GT87" s="451"/>
      <c r="GU87" s="451"/>
      <c r="GV87" s="451"/>
      <c r="GW87" s="451"/>
      <c r="GX87" s="451"/>
      <c r="GY87" s="451"/>
      <c r="GZ87" s="451"/>
    </row>
    <row r="88" spans="2:208" ht="12.75" customHeight="1" thickTop="1">
      <c r="B88" s="611" t="s">
        <v>111</v>
      </c>
      <c r="C88" s="611"/>
      <c r="D88" s="611"/>
      <c r="E88" s="611"/>
      <c r="F88" s="611"/>
      <c r="G88" s="611"/>
      <c r="H88" s="611"/>
      <c r="I88" s="611"/>
      <c r="J88" s="611"/>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483"/>
      <c r="AI88" s="483"/>
      <c r="AJ88" s="483"/>
      <c r="AK88" s="483"/>
      <c r="AL88" s="483"/>
      <c r="AM88" s="483"/>
      <c r="AN88" s="483"/>
      <c r="AO88" s="483"/>
      <c r="AP88" s="483"/>
      <c r="AQ88" s="483"/>
      <c r="AR88" s="483"/>
      <c r="AS88" s="483"/>
      <c r="AT88" s="483"/>
      <c r="AU88" s="483"/>
      <c r="AV88" s="483"/>
      <c r="AW88" s="483"/>
      <c r="AX88" s="483"/>
      <c r="AY88" s="483"/>
      <c r="BB88" s="483"/>
      <c r="BC88" s="483"/>
      <c r="BD88" s="483"/>
      <c r="BE88" s="483"/>
      <c r="BF88" s="483"/>
      <c r="BG88" s="483"/>
      <c r="BH88" s="483"/>
      <c r="BI88" s="483"/>
      <c r="BJ88" s="483"/>
      <c r="BK88" s="483"/>
      <c r="BL88" s="576"/>
      <c r="BM88" s="576"/>
      <c r="BN88" s="576"/>
      <c r="BO88" s="576"/>
      <c r="BP88" s="576"/>
      <c r="BQ88" s="576"/>
      <c r="BR88" s="576"/>
      <c r="BS88" s="576"/>
      <c r="BT88" s="576"/>
      <c r="BU88" s="576"/>
      <c r="BV88" s="483"/>
      <c r="BW88" s="483"/>
      <c r="BX88" s="483"/>
      <c r="BY88" s="483"/>
      <c r="BZ88" s="483"/>
      <c r="CA88" s="483"/>
      <c r="CB88" s="483"/>
      <c r="CC88" s="483"/>
      <c r="CD88" s="483"/>
      <c r="CE88" s="483"/>
      <c r="CF88" s="483"/>
      <c r="CG88" s="483"/>
      <c r="CH88" s="483"/>
      <c r="CI88" s="483"/>
      <c r="CJ88" s="483"/>
      <c r="CK88" s="483"/>
      <c r="CL88" s="483"/>
      <c r="CM88" s="483"/>
      <c r="CN88" s="483"/>
      <c r="CO88" s="483"/>
      <c r="CP88" s="483"/>
      <c r="CQ88" s="483"/>
      <c r="CR88" s="483"/>
      <c r="CS88" s="483"/>
      <c r="CT88" s="483"/>
      <c r="CU88" s="483"/>
      <c r="CV88" s="483"/>
      <c r="CW88" s="483"/>
      <c r="CX88" s="483"/>
      <c r="CY88" s="483"/>
      <c r="DB88" s="81" t="s">
        <v>153</v>
      </c>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442"/>
      <c r="EH88" s="442"/>
      <c r="EI88" s="442"/>
      <c r="EJ88" s="442"/>
      <c r="EK88" s="442"/>
      <c r="EL88" s="442"/>
      <c r="EM88" s="442"/>
      <c r="EN88" s="442"/>
      <c r="EO88" s="442"/>
      <c r="EP88" s="82"/>
      <c r="EQ88" s="557">
        <f>SUM(FC88:GZ88)</f>
        <v>0</v>
      </c>
      <c r="ER88" s="463"/>
      <c r="ES88" s="463"/>
      <c r="ET88" s="463"/>
      <c r="EU88" s="463"/>
      <c r="EV88" s="463"/>
      <c r="EW88" s="463"/>
      <c r="EX88" s="463"/>
      <c r="EY88" s="465"/>
      <c r="FC88" s="451">
        <v>0</v>
      </c>
      <c r="FD88" s="451"/>
      <c r="FE88" s="451"/>
      <c r="FF88" s="451"/>
      <c r="FG88" s="451"/>
      <c r="FH88" s="451"/>
      <c r="FI88" s="451"/>
      <c r="FJ88" s="451">
        <v>0</v>
      </c>
      <c r="FK88" s="451"/>
      <c r="FL88" s="451"/>
      <c r="FM88" s="451"/>
      <c r="FN88" s="451"/>
      <c r="FO88" s="451"/>
      <c r="FP88" s="451"/>
      <c r="FQ88" s="451">
        <v>0</v>
      </c>
      <c r="FR88" s="451"/>
      <c r="FS88" s="451"/>
      <c r="FT88" s="451"/>
      <c r="FU88" s="451"/>
      <c r="FV88" s="451"/>
      <c r="FW88" s="451"/>
      <c r="FX88" s="451">
        <v>0</v>
      </c>
      <c r="FY88" s="451"/>
      <c r="FZ88" s="451"/>
      <c r="GA88" s="451"/>
      <c r="GB88" s="451"/>
      <c r="GC88" s="451"/>
      <c r="GD88" s="451"/>
      <c r="GE88" s="451">
        <v>0</v>
      </c>
      <c r="GF88" s="451"/>
      <c r="GG88" s="451"/>
      <c r="GH88" s="451"/>
      <c r="GI88" s="451"/>
      <c r="GJ88" s="451"/>
      <c r="GK88" s="451"/>
      <c r="GL88" s="451">
        <v>0</v>
      </c>
      <c r="GM88" s="451"/>
      <c r="GN88" s="451"/>
      <c r="GO88" s="451"/>
      <c r="GP88" s="451"/>
      <c r="GQ88" s="451"/>
      <c r="GR88" s="451"/>
      <c r="GS88" s="451">
        <v>0</v>
      </c>
      <c r="GT88" s="451"/>
      <c r="GU88" s="451"/>
      <c r="GV88" s="451"/>
      <c r="GW88" s="451"/>
      <c r="GX88" s="451"/>
      <c r="GY88" s="451"/>
      <c r="GZ88" s="451"/>
    </row>
    <row r="89" spans="2:208" ht="12.75" customHeight="1" thickBot="1">
      <c r="B89" s="613" t="s">
        <v>112</v>
      </c>
      <c r="C89" s="613"/>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4">
        <v>0</v>
      </c>
      <c r="AI89" s="615"/>
      <c r="AJ89" s="615"/>
      <c r="AK89" s="615"/>
      <c r="AL89" s="615"/>
      <c r="AM89" s="615"/>
      <c r="AN89" s="615"/>
      <c r="AO89" s="615"/>
      <c r="AP89" s="616"/>
      <c r="AQ89" s="614">
        <v>0</v>
      </c>
      <c r="AR89" s="615"/>
      <c r="AS89" s="615"/>
      <c r="AT89" s="615"/>
      <c r="AU89" s="615"/>
      <c r="AV89" s="615"/>
      <c r="AW89" s="615"/>
      <c r="AX89" s="615"/>
      <c r="AY89" s="616"/>
      <c r="BB89" s="479">
        <f t="shared" ref="BB89:BB109" si="19">AQ89-AH89</f>
        <v>0</v>
      </c>
      <c r="BC89" s="479"/>
      <c r="BD89" s="479"/>
      <c r="BE89" s="479"/>
      <c r="BF89" s="479"/>
      <c r="BG89" s="479"/>
      <c r="BH89" s="479"/>
      <c r="BI89" s="479"/>
      <c r="BJ89" s="479"/>
      <c r="BK89" s="479"/>
      <c r="BL89" s="590">
        <f t="shared" ref="BL89:BL109" si="20">IF(AQ89=0,0.9,IF(CF89=0,0,CF89/AQ89))</f>
        <v>0.9</v>
      </c>
      <c r="BM89" s="590"/>
      <c r="BN89" s="590"/>
      <c r="BO89" s="590"/>
      <c r="BP89" s="590"/>
      <c r="BQ89" s="590"/>
      <c r="BR89" s="590"/>
      <c r="BS89" s="590"/>
      <c r="BT89" s="590"/>
      <c r="BU89" s="590"/>
      <c r="BV89" s="451">
        <v>0</v>
      </c>
      <c r="BW89" s="451"/>
      <c r="BX89" s="451"/>
      <c r="BY89" s="451"/>
      <c r="BZ89" s="451"/>
      <c r="CA89" s="451"/>
      <c r="CB89" s="451"/>
      <c r="CC89" s="451"/>
      <c r="CD89" s="451"/>
      <c r="CE89" s="451"/>
      <c r="CF89" s="451">
        <v>0</v>
      </c>
      <c r="CG89" s="451"/>
      <c r="CH89" s="451"/>
      <c r="CI89" s="451"/>
      <c r="CJ89" s="451"/>
      <c r="CK89" s="451"/>
      <c r="CL89" s="451"/>
      <c r="CM89" s="451"/>
      <c r="CN89" s="451"/>
      <c r="CO89" s="451"/>
      <c r="CP89" s="480">
        <f t="shared" ref="CP89:CP109" si="21">CF89</f>
        <v>0</v>
      </c>
      <c r="CQ89" s="480"/>
      <c r="CR89" s="480"/>
      <c r="CS89" s="480"/>
      <c r="CT89" s="480"/>
      <c r="CU89" s="480"/>
      <c r="CV89" s="480"/>
      <c r="CW89" s="480"/>
      <c r="CX89" s="480"/>
      <c r="CY89" s="480"/>
      <c r="DB89" s="84"/>
      <c r="DC89" s="85"/>
      <c r="DD89" s="85"/>
      <c r="DE89" s="85"/>
      <c r="DF89" s="85" t="s">
        <v>152</v>
      </c>
      <c r="DG89" s="85"/>
      <c r="DH89" s="85"/>
      <c r="DI89" s="85"/>
      <c r="DJ89" s="85"/>
      <c r="DK89" s="85"/>
      <c r="DL89" s="85"/>
      <c r="DM89" s="85"/>
      <c r="DN89" s="85"/>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c r="EO89" s="85"/>
      <c r="EP89" s="85"/>
      <c r="EQ89" s="432">
        <f>EQ88+EQ87</f>
        <v>0</v>
      </c>
      <c r="ER89" s="433"/>
      <c r="ES89" s="433"/>
      <c r="ET89" s="433"/>
      <c r="EU89" s="433"/>
      <c r="EV89" s="433"/>
      <c r="EW89" s="433"/>
      <c r="EX89" s="433"/>
      <c r="EY89" s="491"/>
      <c r="FC89" s="447">
        <f>FC87+FC88</f>
        <v>0</v>
      </c>
      <c r="FD89" s="447"/>
      <c r="FE89" s="447"/>
      <c r="FF89" s="447"/>
      <c r="FG89" s="447"/>
      <c r="FH89" s="447"/>
      <c r="FI89" s="447"/>
      <c r="FJ89" s="447">
        <f>FJ87+FJ88</f>
        <v>0</v>
      </c>
      <c r="FK89" s="447"/>
      <c r="FL89" s="447"/>
      <c r="FM89" s="447"/>
      <c r="FN89" s="447"/>
      <c r="FO89" s="447"/>
      <c r="FP89" s="447"/>
      <c r="FQ89" s="447">
        <f>FQ87+FQ88</f>
        <v>0</v>
      </c>
      <c r="FR89" s="447"/>
      <c r="FS89" s="447"/>
      <c r="FT89" s="447"/>
      <c r="FU89" s="447"/>
      <c r="FV89" s="447"/>
      <c r="FW89" s="447"/>
      <c r="FX89" s="447">
        <f>FX87+FX88</f>
        <v>0</v>
      </c>
      <c r="FY89" s="447"/>
      <c r="FZ89" s="447"/>
      <c r="GA89" s="447"/>
      <c r="GB89" s="447"/>
      <c r="GC89" s="447"/>
      <c r="GD89" s="447"/>
      <c r="GE89" s="447">
        <f>GE87+GE88</f>
        <v>0</v>
      </c>
      <c r="GF89" s="447"/>
      <c r="GG89" s="447"/>
      <c r="GH89" s="447"/>
      <c r="GI89" s="447"/>
      <c r="GJ89" s="447"/>
      <c r="GK89" s="447"/>
      <c r="GL89" s="447">
        <f>GL87+GL88</f>
        <v>0</v>
      </c>
      <c r="GM89" s="447"/>
      <c r="GN89" s="447"/>
      <c r="GO89" s="447"/>
      <c r="GP89" s="447"/>
      <c r="GQ89" s="447"/>
      <c r="GR89" s="447"/>
      <c r="GS89" s="447">
        <f>SUM(GS87:GZ88)</f>
        <v>0</v>
      </c>
      <c r="GT89" s="447"/>
      <c r="GU89" s="447"/>
      <c r="GV89" s="447"/>
      <c r="GW89" s="447"/>
      <c r="GX89" s="447"/>
      <c r="GY89" s="447"/>
      <c r="GZ89" s="447"/>
    </row>
    <row r="90" spans="2:208" ht="12.75" customHeight="1" thickTop="1">
      <c r="B90" s="612" t="s">
        <v>794</v>
      </c>
      <c r="C90" s="613"/>
      <c r="D90" s="613"/>
      <c r="E90" s="613"/>
      <c r="F90" s="613"/>
      <c r="G90" s="613"/>
      <c r="H90" s="613"/>
      <c r="I90" s="613"/>
      <c r="J90" s="613"/>
      <c r="K90" s="613"/>
      <c r="L90" s="613"/>
      <c r="M90" s="613"/>
      <c r="N90" s="613"/>
      <c r="O90" s="613"/>
      <c r="P90" s="613"/>
      <c r="Q90" s="613"/>
      <c r="R90" s="613"/>
      <c r="S90" s="613"/>
      <c r="T90" s="613"/>
      <c r="U90" s="613"/>
      <c r="V90" s="613"/>
      <c r="W90" s="613"/>
      <c r="X90" s="613"/>
      <c r="Y90" s="613"/>
      <c r="Z90" s="613"/>
      <c r="AA90" s="613"/>
      <c r="AB90" s="613"/>
      <c r="AC90" s="613"/>
      <c r="AD90" s="613"/>
      <c r="AE90" s="613"/>
      <c r="AF90" s="613"/>
      <c r="AG90" s="613"/>
      <c r="AH90" s="614">
        <v>0</v>
      </c>
      <c r="AI90" s="615"/>
      <c r="AJ90" s="615"/>
      <c r="AK90" s="615"/>
      <c r="AL90" s="615"/>
      <c r="AM90" s="615"/>
      <c r="AN90" s="615"/>
      <c r="AO90" s="615"/>
      <c r="AP90" s="616"/>
      <c r="AQ90" s="614">
        <v>0</v>
      </c>
      <c r="AR90" s="615"/>
      <c r="AS90" s="615"/>
      <c r="AT90" s="615"/>
      <c r="AU90" s="615"/>
      <c r="AV90" s="615"/>
      <c r="AW90" s="615"/>
      <c r="AX90" s="615"/>
      <c r="AY90" s="616"/>
      <c r="BB90" s="479">
        <f t="shared" si="19"/>
        <v>0</v>
      </c>
      <c r="BC90" s="479"/>
      <c r="BD90" s="479"/>
      <c r="BE90" s="479"/>
      <c r="BF90" s="479"/>
      <c r="BG90" s="479"/>
      <c r="BH90" s="479"/>
      <c r="BI90" s="479"/>
      <c r="BJ90" s="479"/>
      <c r="BK90" s="479"/>
      <c r="BL90" s="590">
        <f t="shared" si="20"/>
        <v>0.9</v>
      </c>
      <c r="BM90" s="590"/>
      <c r="BN90" s="590"/>
      <c r="BO90" s="590"/>
      <c r="BP90" s="590"/>
      <c r="BQ90" s="590"/>
      <c r="BR90" s="590"/>
      <c r="BS90" s="590"/>
      <c r="BT90" s="590"/>
      <c r="BU90" s="590"/>
      <c r="BV90" s="451">
        <v>0</v>
      </c>
      <c r="BW90" s="451"/>
      <c r="BX90" s="451"/>
      <c r="BY90" s="451"/>
      <c r="BZ90" s="451"/>
      <c r="CA90" s="451"/>
      <c r="CB90" s="451"/>
      <c r="CC90" s="451"/>
      <c r="CD90" s="451"/>
      <c r="CE90" s="451"/>
      <c r="CF90" s="451">
        <v>0</v>
      </c>
      <c r="CG90" s="451"/>
      <c r="CH90" s="451"/>
      <c r="CI90" s="451"/>
      <c r="CJ90" s="451"/>
      <c r="CK90" s="451"/>
      <c r="CL90" s="451"/>
      <c r="CM90" s="451"/>
      <c r="CN90" s="451"/>
      <c r="CO90" s="451"/>
      <c r="CP90" s="480">
        <f t="shared" si="21"/>
        <v>0</v>
      </c>
      <c r="CQ90" s="480"/>
      <c r="CR90" s="480"/>
      <c r="CS90" s="480"/>
      <c r="CT90" s="480"/>
      <c r="CU90" s="480"/>
      <c r="CV90" s="480"/>
      <c r="CW90" s="480"/>
      <c r="CX90" s="480"/>
      <c r="CY90" s="480"/>
      <c r="DB90" s="77" t="s">
        <v>154</v>
      </c>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c r="EO90" s="78"/>
      <c r="EP90" s="79"/>
      <c r="EQ90" s="466">
        <f>SUM(FC90:GZ90)</f>
        <v>0</v>
      </c>
      <c r="ER90" s="467"/>
      <c r="ES90" s="467"/>
      <c r="ET90" s="467"/>
      <c r="EU90" s="467"/>
      <c r="EV90" s="467"/>
      <c r="EW90" s="467"/>
      <c r="EX90" s="467"/>
      <c r="EY90" s="470"/>
      <c r="FC90" s="451">
        <v>0</v>
      </c>
      <c r="FD90" s="451"/>
      <c r="FE90" s="451"/>
      <c r="FF90" s="451"/>
      <c r="FG90" s="451"/>
      <c r="FH90" s="451"/>
      <c r="FI90" s="451"/>
      <c r="FJ90" s="451">
        <v>0</v>
      </c>
      <c r="FK90" s="451"/>
      <c r="FL90" s="451"/>
      <c r="FM90" s="451"/>
      <c r="FN90" s="451"/>
      <c r="FO90" s="451"/>
      <c r="FP90" s="451"/>
      <c r="FQ90" s="451">
        <v>0</v>
      </c>
      <c r="FR90" s="451"/>
      <c r="FS90" s="451"/>
      <c r="FT90" s="451"/>
      <c r="FU90" s="451"/>
      <c r="FV90" s="451"/>
      <c r="FW90" s="451"/>
      <c r="FX90" s="451">
        <v>0</v>
      </c>
      <c r="FY90" s="451"/>
      <c r="FZ90" s="451"/>
      <c r="GA90" s="451"/>
      <c r="GB90" s="451"/>
      <c r="GC90" s="451"/>
      <c r="GD90" s="451"/>
      <c r="GE90" s="451">
        <v>0</v>
      </c>
      <c r="GF90" s="451"/>
      <c r="GG90" s="451"/>
      <c r="GH90" s="451"/>
      <c r="GI90" s="451"/>
      <c r="GJ90" s="451"/>
      <c r="GK90" s="451"/>
      <c r="GL90" s="451">
        <v>0</v>
      </c>
      <c r="GM90" s="451"/>
      <c r="GN90" s="451"/>
      <c r="GO90" s="451"/>
      <c r="GP90" s="451"/>
      <c r="GQ90" s="451"/>
      <c r="GR90" s="451"/>
      <c r="GS90" s="563">
        <v>0</v>
      </c>
      <c r="GT90" s="563"/>
      <c r="GU90" s="563"/>
      <c r="GV90" s="563"/>
      <c r="GW90" s="563"/>
      <c r="GX90" s="563"/>
      <c r="GY90" s="563"/>
      <c r="GZ90" s="563"/>
    </row>
    <row r="91" spans="2:208" ht="12.75" customHeight="1">
      <c r="B91" s="612" t="s">
        <v>793</v>
      </c>
      <c r="C91" s="613"/>
      <c r="D91" s="613"/>
      <c r="E91" s="613"/>
      <c r="F91" s="613"/>
      <c r="G91" s="613"/>
      <c r="H91" s="613"/>
      <c r="I91" s="613"/>
      <c r="J91" s="613"/>
      <c r="K91" s="61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4">
        <v>0</v>
      </c>
      <c r="AI91" s="615"/>
      <c r="AJ91" s="615"/>
      <c r="AK91" s="615"/>
      <c r="AL91" s="615"/>
      <c r="AM91" s="615"/>
      <c r="AN91" s="615"/>
      <c r="AO91" s="615"/>
      <c r="AP91" s="616"/>
      <c r="AQ91" s="614">
        <v>0</v>
      </c>
      <c r="AR91" s="615"/>
      <c r="AS91" s="615"/>
      <c r="AT91" s="615"/>
      <c r="AU91" s="615"/>
      <c r="AV91" s="615"/>
      <c r="AW91" s="615"/>
      <c r="AX91" s="615"/>
      <c r="AY91" s="616"/>
      <c r="BB91" s="479">
        <f t="shared" si="19"/>
        <v>0</v>
      </c>
      <c r="BC91" s="479"/>
      <c r="BD91" s="479"/>
      <c r="BE91" s="479"/>
      <c r="BF91" s="479"/>
      <c r="BG91" s="479"/>
      <c r="BH91" s="479"/>
      <c r="BI91" s="479"/>
      <c r="BJ91" s="479"/>
      <c r="BK91" s="479"/>
      <c r="BL91" s="590">
        <f t="shared" si="20"/>
        <v>0.9</v>
      </c>
      <c r="BM91" s="590"/>
      <c r="BN91" s="590"/>
      <c r="BO91" s="590"/>
      <c r="BP91" s="590"/>
      <c r="BQ91" s="590"/>
      <c r="BR91" s="590"/>
      <c r="BS91" s="590"/>
      <c r="BT91" s="590"/>
      <c r="BU91" s="590"/>
      <c r="BV91" s="451">
        <v>0</v>
      </c>
      <c r="BW91" s="451"/>
      <c r="BX91" s="451"/>
      <c r="BY91" s="451"/>
      <c r="BZ91" s="451"/>
      <c r="CA91" s="451"/>
      <c r="CB91" s="451"/>
      <c r="CC91" s="451"/>
      <c r="CD91" s="451"/>
      <c r="CE91" s="451"/>
      <c r="CF91" s="451">
        <v>0</v>
      </c>
      <c r="CG91" s="451"/>
      <c r="CH91" s="451"/>
      <c r="CI91" s="451"/>
      <c r="CJ91" s="451"/>
      <c r="CK91" s="451"/>
      <c r="CL91" s="451"/>
      <c r="CM91" s="451"/>
      <c r="CN91" s="451"/>
      <c r="CO91" s="451"/>
      <c r="CP91" s="480">
        <f t="shared" si="21"/>
        <v>0</v>
      </c>
      <c r="CQ91" s="480"/>
      <c r="CR91" s="480"/>
      <c r="CS91" s="480"/>
      <c r="CT91" s="480"/>
      <c r="CU91" s="480"/>
      <c r="CV91" s="480"/>
      <c r="CW91" s="480"/>
      <c r="CX91" s="480"/>
      <c r="CY91" s="480"/>
      <c r="DB91" s="81" t="s">
        <v>155</v>
      </c>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3"/>
      <c r="EQ91" s="441">
        <f>SUM(FC91:GZ91)</f>
        <v>0</v>
      </c>
      <c r="ER91" s="442"/>
      <c r="ES91" s="442"/>
      <c r="ET91" s="442"/>
      <c r="EU91" s="442"/>
      <c r="EV91" s="442"/>
      <c r="EW91" s="442"/>
      <c r="EX91" s="442"/>
      <c r="EY91" s="461"/>
      <c r="FC91" s="451">
        <v>0</v>
      </c>
      <c r="FD91" s="451"/>
      <c r="FE91" s="451"/>
      <c r="FF91" s="451"/>
      <c r="FG91" s="451"/>
      <c r="FH91" s="451"/>
      <c r="FI91" s="451"/>
      <c r="FJ91" s="451">
        <v>0</v>
      </c>
      <c r="FK91" s="451"/>
      <c r="FL91" s="451"/>
      <c r="FM91" s="451"/>
      <c r="FN91" s="451"/>
      <c r="FO91" s="451"/>
      <c r="FP91" s="451"/>
      <c r="FQ91" s="451">
        <v>0</v>
      </c>
      <c r="FR91" s="451"/>
      <c r="FS91" s="451"/>
      <c r="FT91" s="451"/>
      <c r="FU91" s="451"/>
      <c r="FV91" s="451"/>
      <c r="FW91" s="451"/>
      <c r="FX91" s="451">
        <v>0</v>
      </c>
      <c r="FY91" s="451"/>
      <c r="FZ91" s="451"/>
      <c r="GA91" s="451"/>
      <c r="GB91" s="451"/>
      <c r="GC91" s="451"/>
      <c r="GD91" s="451"/>
      <c r="GE91" s="451">
        <v>0</v>
      </c>
      <c r="GF91" s="451"/>
      <c r="GG91" s="451"/>
      <c r="GH91" s="451"/>
      <c r="GI91" s="451"/>
      <c r="GJ91" s="451"/>
      <c r="GK91" s="451"/>
      <c r="GL91" s="451">
        <v>0</v>
      </c>
      <c r="GM91" s="451"/>
      <c r="GN91" s="451"/>
      <c r="GO91" s="451"/>
      <c r="GP91" s="451"/>
      <c r="GQ91" s="451"/>
      <c r="GR91" s="451"/>
      <c r="GS91" s="451">
        <v>0</v>
      </c>
      <c r="GT91" s="451"/>
      <c r="GU91" s="451"/>
      <c r="GV91" s="451"/>
      <c r="GW91" s="451"/>
      <c r="GX91" s="451"/>
      <c r="GY91" s="451"/>
      <c r="GZ91" s="451"/>
    </row>
    <row r="92" spans="2:208" ht="12.75" customHeight="1">
      <c r="B92" s="613" t="s">
        <v>115</v>
      </c>
      <c r="C92" s="613"/>
      <c r="D92" s="613"/>
      <c r="E92" s="613"/>
      <c r="F92" s="613"/>
      <c r="G92" s="613"/>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3"/>
      <c r="AH92" s="614">
        <v>0</v>
      </c>
      <c r="AI92" s="615"/>
      <c r="AJ92" s="615"/>
      <c r="AK92" s="615"/>
      <c r="AL92" s="615"/>
      <c r="AM92" s="615"/>
      <c r="AN92" s="615"/>
      <c r="AO92" s="615"/>
      <c r="AP92" s="616"/>
      <c r="AQ92" s="614">
        <v>0</v>
      </c>
      <c r="AR92" s="615"/>
      <c r="AS92" s="615"/>
      <c r="AT92" s="615"/>
      <c r="AU92" s="615"/>
      <c r="AV92" s="615"/>
      <c r="AW92" s="615"/>
      <c r="AX92" s="615"/>
      <c r="AY92" s="616"/>
      <c r="BB92" s="479">
        <f t="shared" si="19"/>
        <v>0</v>
      </c>
      <c r="BC92" s="479"/>
      <c r="BD92" s="479"/>
      <c r="BE92" s="479"/>
      <c r="BF92" s="479"/>
      <c r="BG92" s="479"/>
      <c r="BH92" s="479"/>
      <c r="BI92" s="479"/>
      <c r="BJ92" s="479"/>
      <c r="BK92" s="479"/>
      <c r="BL92" s="590">
        <f t="shared" si="20"/>
        <v>0.9</v>
      </c>
      <c r="BM92" s="590"/>
      <c r="BN92" s="590"/>
      <c r="BO92" s="590"/>
      <c r="BP92" s="590"/>
      <c r="BQ92" s="590"/>
      <c r="BR92" s="590"/>
      <c r="BS92" s="590"/>
      <c r="BT92" s="590"/>
      <c r="BU92" s="590"/>
      <c r="BV92" s="451">
        <v>0</v>
      </c>
      <c r="BW92" s="451"/>
      <c r="BX92" s="451"/>
      <c r="BY92" s="451"/>
      <c r="BZ92" s="451"/>
      <c r="CA92" s="451"/>
      <c r="CB92" s="451"/>
      <c r="CC92" s="451"/>
      <c r="CD92" s="451"/>
      <c r="CE92" s="451"/>
      <c r="CF92" s="451">
        <v>0</v>
      </c>
      <c r="CG92" s="451"/>
      <c r="CH92" s="451"/>
      <c r="CI92" s="451"/>
      <c r="CJ92" s="451"/>
      <c r="CK92" s="451"/>
      <c r="CL92" s="451"/>
      <c r="CM92" s="451"/>
      <c r="CN92" s="451"/>
      <c r="CO92" s="451"/>
      <c r="CP92" s="480">
        <f t="shared" si="21"/>
        <v>0</v>
      </c>
      <c r="CQ92" s="480"/>
      <c r="CR92" s="480"/>
      <c r="CS92" s="480"/>
      <c r="CT92" s="480"/>
      <c r="CU92" s="480"/>
      <c r="CV92" s="480"/>
      <c r="CW92" s="480"/>
      <c r="CX92" s="480"/>
      <c r="CY92" s="480"/>
      <c r="DB92" s="81" t="s">
        <v>156</v>
      </c>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3"/>
      <c r="EQ92" s="441">
        <f>SUM(FC92:GZ92)</f>
        <v>0</v>
      </c>
      <c r="ER92" s="442"/>
      <c r="ES92" s="442"/>
      <c r="ET92" s="442"/>
      <c r="EU92" s="442"/>
      <c r="EV92" s="442"/>
      <c r="EW92" s="442"/>
      <c r="EX92" s="442"/>
      <c r="EY92" s="461"/>
      <c r="FC92" s="451">
        <v>0</v>
      </c>
      <c r="FD92" s="451"/>
      <c r="FE92" s="451"/>
      <c r="FF92" s="451"/>
      <c r="FG92" s="451"/>
      <c r="FH92" s="451"/>
      <c r="FI92" s="451"/>
      <c r="FJ92" s="451">
        <v>0</v>
      </c>
      <c r="FK92" s="451"/>
      <c r="FL92" s="451"/>
      <c r="FM92" s="451"/>
      <c r="FN92" s="451"/>
      <c r="FO92" s="451"/>
      <c r="FP92" s="451"/>
      <c r="FQ92" s="451">
        <v>0</v>
      </c>
      <c r="FR92" s="451"/>
      <c r="FS92" s="451"/>
      <c r="FT92" s="451"/>
      <c r="FU92" s="451"/>
      <c r="FV92" s="451"/>
      <c r="FW92" s="451"/>
      <c r="FX92" s="451">
        <v>0</v>
      </c>
      <c r="FY92" s="451"/>
      <c r="FZ92" s="451"/>
      <c r="GA92" s="451"/>
      <c r="GB92" s="451"/>
      <c r="GC92" s="451"/>
      <c r="GD92" s="451"/>
      <c r="GE92" s="451">
        <v>0</v>
      </c>
      <c r="GF92" s="451"/>
      <c r="GG92" s="451"/>
      <c r="GH92" s="451"/>
      <c r="GI92" s="451"/>
      <c r="GJ92" s="451"/>
      <c r="GK92" s="451"/>
      <c r="GL92" s="451">
        <v>0</v>
      </c>
      <c r="GM92" s="451"/>
      <c r="GN92" s="451"/>
      <c r="GO92" s="451"/>
      <c r="GP92" s="451"/>
      <c r="GQ92" s="451"/>
      <c r="GR92" s="451"/>
      <c r="GS92" s="451">
        <v>0</v>
      </c>
      <c r="GT92" s="451"/>
      <c r="GU92" s="451"/>
      <c r="GV92" s="451"/>
      <c r="GW92" s="451"/>
      <c r="GX92" s="451"/>
      <c r="GY92" s="451"/>
      <c r="GZ92" s="451"/>
    </row>
    <row r="93" spans="2:208" ht="12.75" customHeight="1">
      <c r="B93" s="612" t="s">
        <v>1209</v>
      </c>
      <c r="C93" s="613"/>
      <c r="D93" s="613"/>
      <c r="E93" s="613"/>
      <c r="F93" s="613"/>
      <c r="G93" s="613"/>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4">
        <v>0</v>
      </c>
      <c r="AI93" s="615"/>
      <c r="AJ93" s="615"/>
      <c r="AK93" s="615"/>
      <c r="AL93" s="615"/>
      <c r="AM93" s="615"/>
      <c r="AN93" s="615"/>
      <c r="AO93" s="615"/>
      <c r="AP93" s="616"/>
      <c r="AQ93" s="614">
        <v>0</v>
      </c>
      <c r="AR93" s="615"/>
      <c r="AS93" s="615"/>
      <c r="AT93" s="615"/>
      <c r="AU93" s="615"/>
      <c r="AV93" s="615"/>
      <c r="AW93" s="615"/>
      <c r="AX93" s="615"/>
      <c r="AY93" s="616"/>
      <c r="BB93" s="479">
        <f t="shared" si="19"/>
        <v>0</v>
      </c>
      <c r="BC93" s="479"/>
      <c r="BD93" s="479"/>
      <c r="BE93" s="479"/>
      <c r="BF93" s="479"/>
      <c r="BG93" s="479"/>
      <c r="BH93" s="479"/>
      <c r="BI93" s="479"/>
      <c r="BJ93" s="479"/>
      <c r="BK93" s="479"/>
      <c r="BL93" s="590">
        <f t="shared" si="20"/>
        <v>0.9</v>
      </c>
      <c r="BM93" s="590"/>
      <c r="BN93" s="590"/>
      <c r="BO93" s="590"/>
      <c r="BP93" s="590"/>
      <c r="BQ93" s="590"/>
      <c r="BR93" s="590"/>
      <c r="BS93" s="590"/>
      <c r="BT93" s="590"/>
      <c r="BU93" s="590"/>
      <c r="BV93" s="451">
        <v>0</v>
      </c>
      <c r="BW93" s="451"/>
      <c r="BX93" s="451"/>
      <c r="BY93" s="451"/>
      <c r="BZ93" s="451"/>
      <c r="CA93" s="451"/>
      <c r="CB93" s="451"/>
      <c r="CC93" s="451"/>
      <c r="CD93" s="451"/>
      <c r="CE93" s="451"/>
      <c r="CF93" s="451">
        <v>0</v>
      </c>
      <c r="CG93" s="451"/>
      <c r="CH93" s="451"/>
      <c r="CI93" s="451"/>
      <c r="CJ93" s="451"/>
      <c r="CK93" s="451"/>
      <c r="CL93" s="451"/>
      <c r="CM93" s="451"/>
      <c r="CN93" s="451"/>
      <c r="CO93" s="451"/>
      <c r="CP93" s="480">
        <f t="shared" si="21"/>
        <v>0</v>
      </c>
      <c r="CQ93" s="480"/>
      <c r="CR93" s="480"/>
      <c r="CS93" s="480"/>
      <c r="CT93" s="480"/>
      <c r="CU93" s="480"/>
      <c r="CV93" s="480"/>
      <c r="CW93" s="480"/>
      <c r="CX93" s="480"/>
      <c r="CY93" s="480"/>
      <c r="DB93" s="81" t="s">
        <v>157</v>
      </c>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3"/>
      <c r="EQ93" s="441">
        <f>SUM(FC93:GZ93)</f>
        <v>0</v>
      </c>
      <c r="ER93" s="442"/>
      <c r="ES93" s="442"/>
      <c r="ET93" s="442"/>
      <c r="EU93" s="442"/>
      <c r="EV93" s="442"/>
      <c r="EW93" s="442"/>
      <c r="EX93" s="442"/>
      <c r="EY93" s="461"/>
      <c r="FC93" s="451">
        <v>0</v>
      </c>
      <c r="FD93" s="451"/>
      <c r="FE93" s="451"/>
      <c r="FF93" s="451"/>
      <c r="FG93" s="451"/>
      <c r="FH93" s="451"/>
      <c r="FI93" s="451"/>
      <c r="FJ93" s="451">
        <v>0</v>
      </c>
      <c r="FK93" s="451"/>
      <c r="FL93" s="451"/>
      <c r="FM93" s="451"/>
      <c r="FN93" s="451"/>
      <c r="FO93" s="451"/>
      <c r="FP93" s="451"/>
      <c r="FQ93" s="451">
        <v>0</v>
      </c>
      <c r="FR93" s="451"/>
      <c r="FS93" s="451"/>
      <c r="FT93" s="451"/>
      <c r="FU93" s="451"/>
      <c r="FV93" s="451"/>
      <c r="FW93" s="451"/>
      <c r="FX93" s="451">
        <v>0</v>
      </c>
      <c r="FY93" s="451"/>
      <c r="FZ93" s="451"/>
      <c r="GA93" s="451"/>
      <c r="GB93" s="451"/>
      <c r="GC93" s="451"/>
      <c r="GD93" s="451"/>
      <c r="GE93" s="451">
        <v>0</v>
      </c>
      <c r="GF93" s="451"/>
      <c r="GG93" s="451"/>
      <c r="GH93" s="451"/>
      <c r="GI93" s="451"/>
      <c r="GJ93" s="451"/>
      <c r="GK93" s="451"/>
      <c r="GL93" s="451">
        <v>0</v>
      </c>
      <c r="GM93" s="451"/>
      <c r="GN93" s="451"/>
      <c r="GO93" s="451"/>
      <c r="GP93" s="451"/>
      <c r="GQ93" s="451"/>
      <c r="GR93" s="451"/>
      <c r="GS93" s="451">
        <v>0</v>
      </c>
      <c r="GT93" s="451"/>
      <c r="GU93" s="451"/>
      <c r="GV93" s="451"/>
      <c r="GW93" s="451"/>
      <c r="GX93" s="451"/>
      <c r="GY93" s="451"/>
      <c r="GZ93" s="451"/>
    </row>
    <row r="94" spans="2:208" ht="12.75" customHeight="1" thickBot="1">
      <c r="B94" s="612" t="s">
        <v>1210</v>
      </c>
      <c r="C94" s="613"/>
      <c r="D94" s="613"/>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3"/>
      <c r="AD94" s="613"/>
      <c r="AE94" s="613"/>
      <c r="AF94" s="613"/>
      <c r="AG94" s="613"/>
      <c r="AH94" s="614">
        <v>0</v>
      </c>
      <c r="AI94" s="615"/>
      <c r="AJ94" s="615"/>
      <c r="AK94" s="615"/>
      <c r="AL94" s="615"/>
      <c r="AM94" s="615"/>
      <c r="AN94" s="615"/>
      <c r="AO94" s="615"/>
      <c r="AP94" s="616"/>
      <c r="AQ94" s="614">
        <v>0</v>
      </c>
      <c r="AR94" s="615"/>
      <c r="AS94" s="615"/>
      <c r="AT94" s="615"/>
      <c r="AU94" s="615"/>
      <c r="AV94" s="615"/>
      <c r="AW94" s="615"/>
      <c r="AX94" s="615"/>
      <c r="AY94" s="616"/>
      <c r="BB94" s="479">
        <f t="shared" si="19"/>
        <v>0</v>
      </c>
      <c r="BC94" s="479"/>
      <c r="BD94" s="479"/>
      <c r="BE94" s="479"/>
      <c r="BF94" s="479"/>
      <c r="BG94" s="479"/>
      <c r="BH94" s="479"/>
      <c r="BI94" s="479"/>
      <c r="BJ94" s="479"/>
      <c r="BK94" s="479"/>
      <c r="BL94" s="590">
        <f t="shared" si="20"/>
        <v>0.9</v>
      </c>
      <c r="BM94" s="590"/>
      <c r="BN94" s="590"/>
      <c r="BO94" s="590"/>
      <c r="BP94" s="590"/>
      <c r="BQ94" s="590"/>
      <c r="BR94" s="590"/>
      <c r="BS94" s="590"/>
      <c r="BT94" s="590"/>
      <c r="BU94" s="590"/>
      <c r="BV94" s="451">
        <v>0</v>
      </c>
      <c r="BW94" s="451"/>
      <c r="BX94" s="451"/>
      <c r="BY94" s="451"/>
      <c r="BZ94" s="451"/>
      <c r="CA94" s="451"/>
      <c r="CB94" s="451"/>
      <c r="CC94" s="451"/>
      <c r="CD94" s="451"/>
      <c r="CE94" s="451"/>
      <c r="CF94" s="451">
        <v>0</v>
      </c>
      <c r="CG94" s="451"/>
      <c r="CH94" s="451"/>
      <c r="CI94" s="451"/>
      <c r="CJ94" s="451"/>
      <c r="CK94" s="451"/>
      <c r="CL94" s="451"/>
      <c r="CM94" s="451"/>
      <c r="CN94" s="451"/>
      <c r="CO94" s="451"/>
      <c r="CP94" s="480">
        <f t="shared" si="21"/>
        <v>0</v>
      </c>
      <c r="CQ94" s="480"/>
      <c r="CR94" s="480"/>
      <c r="CS94" s="480"/>
      <c r="CT94" s="480"/>
      <c r="CU94" s="480"/>
      <c r="CV94" s="480"/>
      <c r="CW94" s="480"/>
      <c r="CX94" s="480"/>
      <c r="CY94" s="480"/>
      <c r="DB94" s="84"/>
      <c r="DC94" s="85"/>
      <c r="DD94" s="85"/>
      <c r="DE94" s="85"/>
      <c r="DF94" s="85" t="s">
        <v>158</v>
      </c>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6"/>
      <c r="EQ94" s="432">
        <f>EQ93+EQ92+EQ91+EQ90</f>
        <v>0</v>
      </c>
      <c r="ER94" s="433"/>
      <c r="ES94" s="433"/>
      <c r="ET94" s="433"/>
      <c r="EU94" s="433"/>
      <c r="EV94" s="433"/>
      <c r="EW94" s="433"/>
      <c r="EX94" s="433"/>
      <c r="EY94" s="491"/>
      <c r="FC94" s="447">
        <f>FC90+FC91+FC92+FC93</f>
        <v>0</v>
      </c>
      <c r="FD94" s="447"/>
      <c r="FE94" s="447"/>
      <c r="FF94" s="447"/>
      <c r="FG94" s="447"/>
      <c r="FH94" s="447"/>
      <c r="FI94" s="447"/>
      <c r="FJ94" s="447">
        <f>FJ90+FJ91+FJ92+FJ93</f>
        <v>0</v>
      </c>
      <c r="FK94" s="447"/>
      <c r="FL94" s="447"/>
      <c r="FM94" s="447"/>
      <c r="FN94" s="447"/>
      <c r="FO94" s="447"/>
      <c r="FP94" s="447"/>
      <c r="FQ94" s="447">
        <f>FQ90+FQ91+FQ92+FQ93</f>
        <v>0</v>
      </c>
      <c r="FR94" s="447"/>
      <c r="FS94" s="447"/>
      <c r="FT94" s="447"/>
      <c r="FU94" s="447"/>
      <c r="FV94" s="447"/>
      <c r="FW94" s="447"/>
      <c r="FX94" s="447">
        <f>FX90+FX91+FX92+FX93</f>
        <v>0</v>
      </c>
      <c r="FY94" s="447"/>
      <c r="FZ94" s="447"/>
      <c r="GA94" s="447"/>
      <c r="GB94" s="447"/>
      <c r="GC94" s="447"/>
      <c r="GD94" s="447"/>
      <c r="GE94" s="447">
        <f>GE90+GE91+GE92+GE93</f>
        <v>0</v>
      </c>
      <c r="GF94" s="447"/>
      <c r="GG94" s="447"/>
      <c r="GH94" s="447"/>
      <c r="GI94" s="447"/>
      <c r="GJ94" s="447"/>
      <c r="GK94" s="447"/>
      <c r="GL94" s="447">
        <f>GL90+GL91+GL92+GL93</f>
        <v>0</v>
      </c>
      <c r="GM94" s="447"/>
      <c r="GN94" s="447"/>
      <c r="GO94" s="447"/>
      <c r="GP94" s="447"/>
      <c r="GQ94" s="447"/>
      <c r="GR94" s="447"/>
      <c r="GS94" s="481">
        <f>SUM(GS90:GZ93)</f>
        <v>0</v>
      </c>
      <c r="GT94" s="481"/>
      <c r="GU94" s="481"/>
      <c r="GV94" s="481"/>
      <c r="GW94" s="481"/>
      <c r="GX94" s="481"/>
      <c r="GY94" s="481"/>
      <c r="GZ94" s="481"/>
    </row>
    <row r="95" spans="2:208" ht="12.75" customHeight="1" thickTop="1" thickBot="1">
      <c r="B95" s="612" t="s">
        <v>1211</v>
      </c>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4">
        <v>0</v>
      </c>
      <c r="AI95" s="615"/>
      <c r="AJ95" s="615"/>
      <c r="AK95" s="615"/>
      <c r="AL95" s="615"/>
      <c r="AM95" s="615"/>
      <c r="AN95" s="615"/>
      <c r="AO95" s="615"/>
      <c r="AP95" s="616"/>
      <c r="AQ95" s="614">
        <v>0</v>
      </c>
      <c r="AR95" s="615"/>
      <c r="AS95" s="615"/>
      <c r="AT95" s="615"/>
      <c r="AU95" s="615"/>
      <c r="AV95" s="615"/>
      <c r="AW95" s="615"/>
      <c r="AX95" s="615"/>
      <c r="AY95" s="616"/>
      <c r="BB95" s="479">
        <f t="shared" si="19"/>
        <v>0</v>
      </c>
      <c r="BC95" s="479"/>
      <c r="BD95" s="479"/>
      <c r="BE95" s="479"/>
      <c r="BF95" s="479"/>
      <c r="BG95" s="479"/>
      <c r="BH95" s="479"/>
      <c r="BI95" s="479"/>
      <c r="BJ95" s="479"/>
      <c r="BK95" s="479"/>
      <c r="BL95" s="590">
        <f t="shared" si="20"/>
        <v>0.9</v>
      </c>
      <c r="BM95" s="590"/>
      <c r="BN95" s="590"/>
      <c r="BO95" s="590"/>
      <c r="BP95" s="590"/>
      <c r="BQ95" s="590"/>
      <c r="BR95" s="590"/>
      <c r="BS95" s="590"/>
      <c r="BT95" s="590"/>
      <c r="BU95" s="590"/>
      <c r="BV95" s="451">
        <v>0</v>
      </c>
      <c r="BW95" s="451"/>
      <c r="BX95" s="451"/>
      <c r="BY95" s="451"/>
      <c r="BZ95" s="451"/>
      <c r="CA95" s="451"/>
      <c r="CB95" s="451"/>
      <c r="CC95" s="451"/>
      <c r="CD95" s="451"/>
      <c r="CE95" s="451"/>
      <c r="CF95" s="451">
        <v>0</v>
      </c>
      <c r="CG95" s="451"/>
      <c r="CH95" s="451"/>
      <c r="CI95" s="451"/>
      <c r="CJ95" s="451"/>
      <c r="CK95" s="451"/>
      <c r="CL95" s="451"/>
      <c r="CM95" s="451"/>
      <c r="CN95" s="451"/>
      <c r="CO95" s="451"/>
      <c r="CP95" s="480">
        <f t="shared" si="21"/>
        <v>0</v>
      </c>
      <c r="CQ95" s="480"/>
      <c r="CR95" s="480"/>
      <c r="CS95" s="480"/>
      <c r="CT95" s="480"/>
      <c r="CU95" s="480"/>
      <c r="CV95" s="480"/>
      <c r="CW95" s="480"/>
      <c r="CX95" s="480"/>
      <c r="CY95" s="480"/>
      <c r="DB95" s="71"/>
      <c r="DC95" s="72"/>
      <c r="DD95" s="72"/>
      <c r="DE95" s="72"/>
      <c r="DF95" s="72" t="str">
        <f>"BALANCE WARRANTS OUTSTANDING JUNE 30, "&amp;Help!C18+1</f>
        <v>BALANCE WARRANTS OUTSTANDING JUNE 30, 2012</v>
      </c>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592">
        <f>EQ89-EQ94</f>
        <v>0</v>
      </c>
      <c r="ER95" s="581"/>
      <c r="ES95" s="581"/>
      <c r="ET95" s="581"/>
      <c r="EU95" s="581"/>
      <c r="EV95" s="581"/>
      <c r="EW95" s="581"/>
      <c r="EX95" s="581"/>
      <c r="EY95" s="582"/>
      <c r="FC95" s="447">
        <f>FC89-FC94</f>
        <v>0</v>
      </c>
      <c r="FD95" s="447"/>
      <c r="FE95" s="447"/>
      <c r="FF95" s="447"/>
      <c r="FG95" s="447"/>
      <c r="FH95" s="447"/>
      <c r="FI95" s="447"/>
      <c r="FJ95" s="447">
        <f>FJ89-FJ94</f>
        <v>0</v>
      </c>
      <c r="FK95" s="447"/>
      <c r="FL95" s="447"/>
      <c r="FM95" s="447"/>
      <c r="FN95" s="447"/>
      <c r="FO95" s="447"/>
      <c r="FP95" s="447"/>
      <c r="FQ95" s="447">
        <f>FQ89-FQ94</f>
        <v>0</v>
      </c>
      <c r="FR95" s="447"/>
      <c r="FS95" s="447"/>
      <c r="FT95" s="447"/>
      <c r="FU95" s="447"/>
      <c r="FV95" s="447"/>
      <c r="FW95" s="447"/>
      <c r="FX95" s="447">
        <f>FX89-FX94</f>
        <v>0</v>
      </c>
      <c r="FY95" s="447"/>
      <c r="FZ95" s="447"/>
      <c r="GA95" s="447"/>
      <c r="GB95" s="447"/>
      <c r="GC95" s="447"/>
      <c r="GD95" s="447"/>
      <c r="GE95" s="447">
        <f>GE89-GE94</f>
        <v>0</v>
      </c>
      <c r="GF95" s="447"/>
      <c r="GG95" s="447"/>
      <c r="GH95" s="447"/>
      <c r="GI95" s="447"/>
      <c r="GJ95" s="447"/>
      <c r="GK95" s="447"/>
      <c r="GL95" s="447">
        <f>GL89-GL94</f>
        <v>0</v>
      </c>
      <c r="GM95" s="447"/>
      <c r="GN95" s="447"/>
      <c r="GO95" s="447"/>
      <c r="GP95" s="447"/>
      <c r="GQ95" s="447"/>
      <c r="GR95" s="447"/>
      <c r="GS95" s="460">
        <f>GS89-GS94</f>
        <v>0</v>
      </c>
      <c r="GT95" s="460"/>
      <c r="GU95" s="460"/>
      <c r="GV95" s="460"/>
      <c r="GW95" s="460"/>
      <c r="GX95" s="460"/>
      <c r="GY95" s="460"/>
      <c r="GZ95" s="460"/>
    </row>
    <row r="96" spans="2:208" ht="12.75" customHeight="1" thickTop="1">
      <c r="B96" s="612" t="s">
        <v>1212</v>
      </c>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3"/>
      <c r="AH96" s="614">
        <v>0</v>
      </c>
      <c r="AI96" s="615"/>
      <c r="AJ96" s="615"/>
      <c r="AK96" s="615"/>
      <c r="AL96" s="615"/>
      <c r="AM96" s="615"/>
      <c r="AN96" s="615"/>
      <c r="AO96" s="615"/>
      <c r="AP96" s="616"/>
      <c r="AQ96" s="614">
        <v>0</v>
      </c>
      <c r="AR96" s="615"/>
      <c r="AS96" s="615"/>
      <c r="AT96" s="615"/>
      <c r="AU96" s="615"/>
      <c r="AV96" s="615"/>
      <c r="AW96" s="615"/>
      <c r="AX96" s="615"/>
      <c r="AY96" s="616"/>
      <c r="BB96" s="479">
        <f t="shared" si="19"/>
        <v>0</v>
      </c>
      <c r="BC96" s="479"/>
      <c r="BD96" s="479"/>
      <c r="BE96" s="479"/>
      <c r="BF96" s="479"/>
      <c r="BG96" s="479"/>
      <c r="BH96" s="479"/>
      <c r="BI96" s="479"/>
      <c r="BJ96" s="479"/>
      <c r="BK96" s="479"/>
      <c r="BL96" s="590">
        <f t="shared" si="20"/>
        <v>0.9</v>
      </c>
      <c r="BM96" s="590"/>
      <c r="BN96" s="590"/>
      <c r="BO96" s="590"/>
      <c r="BP96" s="590"/>
      <c r="BQ96" s="590"/>
      <c r="BR96" s="590"/>
      <c r="BS96" s="590"/>
      <c r="BT96" s="590"/>
      <c r="BU96" s="590"/>
      <c r="BV96" s="451">
        <v>0</v>
      </c>
      <c r="BW96" s="451"/>
      <c r="BX96" s="451"/>
      <c r="BY96" s="451"/>
      <c r="BZ96" s="451"/>
      <c r="CA96" s="451"/>
      <c r="CB96" s="451"/>
      <c r="CC96" s="451"/>
      <c r="CD96" s="451"/>
      <c r="CE96" s="451"/>
      <c r="CF96" s="451">
        <v>0</v>
      </c>
      <c r="CG96" s="451"/>
      <c r="CH96" s="451"/>
      <c r="CI96" s="451"/>
      <c r="CJ96" s="451"/>
      <c r="CK96" s="451"/>
      <c r="CL96" s="451"/>
      <c r="CM96" s="451"/>
      <c r="CN96" s="451"/>
      <c r="CO96" s="451"/>
      <c r="CP96" s="480">
        <f t="shared" si="21"/>
        <v>0</v>
      </c>
      <c r="CQ96" s="480"/>
      <c r="CR96" s="480"/>
      <c r="CS96" s="480"/>
      <c r="CT96" s="480"/>
      <c r="CU96" s="480"/>
      <c r="CV96" s="480"/>
      <c r="CW96" s="480"/>
      <c r="CX96" s="480"/>
      <c r="CY96" s="480"/>
    </row>
    <row r="97" spans="2:208" ht="12.75" customHeight="1" thickBot="1">
      <c r="B97" s="612" t="s">
        <v>1213</v>
      </c>
      <c r="C97" s="613"/>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4">
        <v>0</v>
      </c>
      <c r="AI97" s="615"/>
      <c r="AJ97" s="615"/>
      <c r="AK97" s="615"/>
      <c r="AL97" s="615"/>
      <c r="AM97" s="615"/>
      <c r="AN97" s="615"/>
      <c r="AO97" s="615"/>
      <c r="AP97" s="616"/>
      <c r="AQ97" s="614">
        <v>0</v>
      </c>
      <c r="AR97" s="615"/>
      <c r="AS97" s="615"/>
      <c r="AT97" s="615"/>
      <c r="AU97" s="615"/>
      <c r="AV97" s="615"/>
      <c r="AW97" s="615"/>
      <c r="AX97" s="615"/>
      <c r="AY97" s="616"/>
      <c r="BB97" s="479">
        <f t="shared" si="19"/>
        <v>0</v>
      </c>
      <c r="BC97" s="479"/>
      <c r="BD97" s="479"/>
      <c r="BE97" s="479"/>
      <c r="BF97" s="479"/>
      <c r="BG97" s="479"/>
      <c r="BH97" s="479"/>
      <c r="BI97" s="479"/>
      <c r="BJ97" s="479"/>
      <c r="BK97" s="479"/>
      <c r="BL97" s="590">
        <f t="shared" si="20"/>
        <v>0.9</v>
      </c>
      <c r="BM97" s="590"/>
      <c r="BN97" s="590"/>
      <c r="BO97" s="590"/>
      <c r="BP97" s="590"/>
      <c r="BQ97" s="590"/>
      <c r="BR97" s="590"/>
      <c r="BS97" s="590"/>
      <c r="BT97" s="590"/>
      <c r="BU97" s="590"/>
      <c r="BV97" s="451">
        <v>0</v>
      </c>
      <c r="BW97" s="451"/>
      <c r="BX97" s="451"/>
      <c r="BY97" s="451"/>
      <c r="BZ97" s="451"/>
      <c r="CA97" s="451"/>
      <c r="CB97" s="451"/>
      <c r="CC97" s="451"/>
      <c r="CD97" s="451"/>
      <c r="CE97" s="451"/>
      <c r="CF97" s="451">
        <v>0</v>
      </c>
      <c r="CG97" s="451"/>
      <c r="CH97" s="451"/>
      <c r="CI97" s="451"/>
      <c r="CJ97" s="451"/>
      <c r="CK97" s="451"/>
      <c r="CL97" s="451"/>
      <c r="CM97" s="451"/>
      <c r="CN97" s="451"/>
      <c r="CO97" s="451"/>
      <c r="CP97" s="480">
        <f t="shared" si="21"/>
        <v>0</v>
      </c>
      <c r="CQ97" s="480"/>
      <c r="CR97" s="480"/>
      <c r="CS97" s="480"/>
      <c r="CT97" s="480"/>
      <c r="CU97" s="480"/>
      <c r="CV97" s="480"/>
      <c r="CW97" s="480"/>
      <c r="CX97" s="480"/>
      <c r="CY97" s="480"/>
    </row>
    <row r="98" spans="2:208" ht="12.75" customHeight="1" thickTop="1" thickBot="1">
      <c r="B98" s="612" t="s">
        <v>1214</v>
      </c>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4">
        <v>0</v>
      </c>
      <c r="AI98" s="615"/>
      <c r="AJ98" s="615"/>
      <c r="AK98" s="615"/>
      <c r="AL98" s="615"/>
      <c r="AM98" s="615"/>
      <c r="AN98" s="615"/>
      <c r="AO98" s="615"/>
      <c r="AP98" s="616"/>
      <c r="AQ98" s="614">
        <v>0</v>
      </c>
      <c r="AR98" s="615"/>
      <c r="AS98" s="615"/>
      <c r="AT98" s="615"/>
      <c r="AU98" s="615"/>
      <c r="AV98" s="615"/>
      <c r="AW98" s="615"/>
      <c r="AX98" s="615"/>
      <c r="AY98" s="616"/>
      <c r="BB98" s="479">
        <f t="shared" si="19"/>
        <v>0</v>
      </c>
      <c r="BC98" s="479"/>
      <c r="BD98" s="479"/>
      <c r="BE98" s="479"/>
      <c r="BF98" s="479"/>
      <c r="BG98" s="479"/>
      <c r="BH98" s="479"/>
      <c r="BI98" s="479"/>
      <c r="BJ98" s="479"/>
      <c r="BK98" s="479"/>
      <c r="BL98" s="590">
        <f t="shared" si="20"/>
        <v>0.9</v>
      </c>
      <c r="BM98" s="590"/>
      <c r="BN98" s="590"/>
      <c r="BO98" s="590"/>
      <c r="BP98" s="590"/>
      <c r="BQ98" s="590"/>
      <c r="BR98" s="590"/>
      <c r="BS98" s="590"/>
      <c r="BT98" s="590"/>
      <c r="BU98" s="590"/>
      <c r="BV98" s="451">
        <v>0</v>
      </c>
      <c r="BW98" s="451"/>
      <c r="BX98" s="451"/>
      <c r="BY98" s="451"/>
      <c r="BZ98" s="451"/>
      <c r="CA98" s="451"/>
      <c r="CB98" s="451"/>
      <c r="CC98" s="451"/>
      <c r="CD98" s="451"/>
      <c r="CE98" s="451"/>
      <c r="CF98" s="451">
        <v>0</v>
      </c>
      <c r="CG98" s="451"/>
      <c r="CH98" s="451"/>
      <c r="CI98" s="451"/>
      <c r="CJ98" s="451"/>
      <c r="CK98" s="451"/>
      <c r="CL98" s="451"/>
      <c r="CM98" s="451"/>
      <c r="CN98" s="451"/>
      <c r="CO98" s="451"/>
      <c r="CP98" s="480">
        <f t="shared" si="21"/>
        <v>0</v>
      </c>
      <c r="CQ98" s="480"/>
      <c r="CR98" s="480"/>
      <c r="CS98" s="480"/>
      <c r="CT98" s="480"/>
      <c r="CU98" s="480"/>
      <c r="CV98" s="480"/>
      <c r="CW98" s="480"/>
      <c r="CX98" s="480"/>
      <c r="CY98" s="480"/>
      <c r="FC98" s="71" t="s">
        <v>170</v>
      </c>
      <c r="FD98" s="72"/>
      <c r="FE98" s="72"/>
      <c r="FF98" s="72"/>
      <c r="FG98" s="72"/>
      <c r="FH98" s="72"/>
      <c r="FI98" s="72"/>
      <c r="FJ98" s="72"/>
      <c r="FK98" s="72"/>
      <c r="FL98" s="72"/>
      <c r="FM98" s="72"/>
      <c r="FN98" s="72"/>
      <c r="FO98" s="72"/>
      <c r="FP98" s="72"/>
      <c r="FQ98" s="72"/>
      <c r="FR98" s="72"/>
      <c r="FS98" s="72"/>
      <c r="FT98" s="72"/>
      <c r="FU98" s="72"/>
      <c r="FV98" s="72"/>
      <c r="FW98" s="72"/>
      <c r="FX98" s="72"/>
      <c r="FY98" s="72"/>
      <c r="FZ98" s="72"/>
      <c r="GA98" s="72"/>
      <c r="GB98" s="72"/>
      <c r="GC98" s="72"/>
      <c r="GD98" s="72"/>
      <c r="GE98" s="72"/>
      <c r="GF98" s="72"/>
      <c r="GG98" s="72"/>
      <c r="GH98" s="72"/>
      <c r="GI98" s="72"/>
      <c r="GJ98" s="72"/>
      <c r="GK98" s="72"/>
      <c r="GL98" s="72"/>
      <c r="GM98" s="72"/>
      <c r="GN98" s="72"/>
      <c r="GO98" s="72"/>
      <c r="GP98" s="72"/>
      <c r="GQ98" s="72"/>
      <c r="GR98" s="72"/>
      <c r="GS98" s="72"/>
      <c r="GT98" s="72"/>
      <c r="GU98" s="72"/>
      <c r="GV98" s="72"/>
      <c r="GW98" s="72"/>
      <c r="GX98" s="72"/>
      <c r="GY98" s="72"/>
      <c r="GZ98" s="73"/>
    </row>
    <row r="99" spans="2:208" ht="12.75" customHeight="1" thickTop="1">
      <c r="B99" s="612" t="s">
        <v>1215</v>
      </c>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4">
        <v>0</v>
      </c>
      <c r="AI99" s="615"/>
      <c r="AJ99" s="615"/>
      <c r="AK99" s="615"/>
      <c r="AL99" s="615"/>
      <c r="AM99" s="615"/>
      <c r="AN99" s="615"/>
      <c r="AO99" s="615"/>
      <c r="AP99" s="616"/>
      <c r="AQ99" s="614">
        <v>0</v>
      </c>
      <c r="AR99" s="615"/>
      <c r="AS99" s="615"/>
      <c r="AT99" s="615"/>
      <c r="AU99" s="615"/>
      <c r="AV99" s="615"/>
      <c r="AW99" s="615"/>
      <c r="AX99" s="615"/>
      <c r="AY99" s="616"/>
      <c r="BB99" s="479">
        <f t="shared" si="19"/>
        <v>0</v>
      </c>
      <c r="BC99" s="479"/>
      <c r="BD99" s="479"/>
      <c r="BE99" s="479"/>
      <c r="BF99" s="479"/>
      <c r="BG99" s="479"/>
      <c r="BH99" s="479"/>
      <c r="BI99" s="479"/>
      <c r="BJ99" s="479"/>
      <c r="BK99" s="479"/>
      <c r="BL99" s="590">
        <f t="shared" si="20"/>
        <v>0.9</v>
      </c>
      <c r="BM99" s="590"/>
      <c r="BN99" s="590"/>
      <c r="BO99" s="590"/>
      <c r="BP99" s="590"/>
      <c r="BQ99" s="590"/>
      <c r="BR99" s="590"/>
      <c r="BS99" s="590"/>
      <c r="BT99" s="590"/>
      <c r="BU99" s="590"/>
      <c r="BV99" s="451">
        <v>0</v>
      </c>
      <c r="BW99" s="451"/>
      <c r="BX99" s="451"/>
      <c r="BY99" s="451"/>
      <c r="BZ99" s="451"/>
      <c r="CA99" s="451"/>
      <c r="CB99" s="451"/>
      <c r="CC99" s="451"/>
      <c r="CD99" s="451"/>
      <c r="CE99" s="451"/>
      <c r="CF99" s="451">
        <v>0</v>
      </c>
      <c r="CG99" s="451"/>
      <c r="CH99" s="451"/>
      <c r="CI99" s="451"/>
      <c r="CJ99" s="451"/>
      <c r="CK99" s="451"/>
      <c r="CL99" s="451"/>
      <c r="CM99" s="451"/>
      <c r="CN99" s="451"/>
      <c r="CO99" s="451"/>
      <c r="CP99" s="480">
        <f t="shared" si="21"/>
        <v>0</v>
      </c>
      <c r="CQ99" s="480"/>
      <c r="CR99" s="480"/>
      <c r="CS99" s="480"/>
      <c r="CT99" s="480"/>
      <c r="CU99" s="480"/>
      <c r="CV99" s="480"/>
      <c r="CW99" s="480"/>
      <c r="CX99" s="480"/>
      <c r="CY99" s="480"/>
      <c r="DW99" s="761"/>
      <c r="DX99" s="761"/>
      <c r="DY99" s="761"/>
      <c r="DZ99" s="761"/>
      <c r="EA99" s="761"/>
      <c r="EB99" s="761"/>
      <c r="EC99" s="761"/>
      <c r="ED99" s="761"/>
      <c r="EE99" s="762"/>
      <c r="EF99" s="762"/>
      <c r="EG99" s="762"/>
      <c r="EH99" s="762"/>
      <c r="EI99" s="762"/>
      <c r="EJ99" s="762"/>
      <c r="EK99" s="484"/>
      <c r="EL99" s="484"/>
      <c r="EM99" s="484"/>
      <c r="EN99" s="484"/>
      <c r="EO99" s="484"/>
      <c r="EP99" s="484"/>
      <c r="EQ99" s="498"/>
      <c r="ER99" s="498"/>
      <c r="ES99" s="498"/>
      <c r="ET99" s="498"/>
      <c r="EU99" s="498"/>
      <c r="EV99" s="498"/>
      <c r="EW99" s="498"/>
      <c r="EX99" s="498"/>
      <c r="EY99" s="498"/>
      <c r="FC99" s="580"/>
      <c r="FD99" s="580"/>
      <c r="FE99" s="580"/>
      <c r="FF99" s="580"/>
      <c r="FG99" s="580"/>
      <c r="FH99" s="580"/>
      <c r="FI99" s="580"/>
      <c r="FJ99" s="580"/>
      <c r="FK99" s="580" t="s">
        <v>34</v>
      </c>
      <c r="FL99" s="580"/>
      <c r="FM99" s="580"/>
      <c r="FN99" s="580"/>
      <c r="FO99" s="580"/>
      <c r="FP99" s="580"/>
      <c r="FQ99" s="580"/>
      <c r="FR99" s="580"/>
      <c r="FS99" s="580"/>
      <c r="FT99" s="580"/>
      <c r="FU99" s="580"/>
      <c r="FV99" s="580"/>
      <c r="FW99" s="580"/>
      <c r="FX99" s="580"/>
      <c r="FY99" s="466" t="s">
        <v>177</v>
      </c>
      <c r="FZ99" s="467"/>
      <c r="GA99" s="467"/>
      <c r="GB99" s="467"/>
      <c r="GC99" s="467"/>
      <c r="GD99" s="467"/>
      <c r="GE99" s="467"/>
      <c r="GF99" s="467"/>
      <c r="GG99" s="467"/>
      <c r="GH99" s="467"/>
      <c r="GI99" s="467"/>
      <c r="GJ99" s="467"/>
      <c r="GK99" s="467"/>
      <c r="GL99" s="470"/>
      <c r="GM99" s="580" t="s">
        <v>180</v>
      </c>
      <c r="GN99" s="580"/>
      <c r="GO99" s="580"/>
      <c r="GP99" s="580"/>
      <c r="GQ99" s="580"/>
      <c r="GR99" s="580"/>
      <c r="GS99" s="580"/>
      <c r="GT99" s="580" t="s">
        <v>34</v>
      </c>
      <c r="GU99" s="580"/>
      <c r="GV99" s="580"/>
      <c r="GW99" s="580"/>
      <c r="GX99" s="580"/>
      <c r="GY99" s="580"/>
      <c r="GZ99" s="580"/>
    </row>
    <row r="100" spans="2:208" ht="12.75" customHeight="1">
      <c r="B100" s="612" t="s">
        <v>1216</v>
      </c>
      <c r="C100" s="613"/>
      <c r="D100" s="613"/>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4">
        <v>0</v>
      </c>
      <c r="AI100" s="615"/>
      <c r="AJ100" s="615"/>
      <c r="AK100" s="615"/>
      <c r="AL100" s="615"/>
      <c r="AM100" s="615"/>
      <c r="AN100" s="615"/>
      <c r="AO100" s="615"/>
      <c r="AP100" s="616"/>
      <c r="AQ100" s="614">
        <v>0</v>
      </c>
      <c r="AR100" s="615"/>
      <c r="AS100" s="615"/>
      <c r="AT100" s="615"/>
      <c r="AU100" s="615"/>
      <c r="AV100" s="615"/>
      <c r="AW100" s="615"/>
      <c r="AX100" s="615"/>
      <c r="AY100" s="616"/>
      <c r="BB100" s="479">
        <f t="shared" si="19"/>
        <v>0</v>
      </c>
      <c r="BC100" s="479"/>
      <c r="BD100" s="479"/>
      <c r="BE100" s="479"/>
      <c r="BF100" s="479"/>
      <c r="BG100" s="479"/>
      <c r="BH100" s="479"/>
      <c r="BI100" s="479"/>
      <c r="BJ100" s="479"/>
      <c r="BK100" s="479"/>
      <c r="BL100" s="590">
        <f t="shared" si="20"/>
        <v>0.9</v>
      </c>
      <c r="BM100" s="590"/>
      <c r="BN100" s="590"/>
      <c r="BO100" s="590"/>
      <c r="BP100" s="590"/>
      <c r="BQ100" s="590"/>
      <c r="BR100" s="590"/>
      <c r="BS100" s="590"/>
      <c r="BT100" s="590"/>
      <c r="BU100" s="590"/>
      <c r="BV100" s="451">
        <v>0</v>
      </c>
      <c r="BW100" s="451"/>
      <c r="BX100" s="451"/>
      <c r="BY100" s="451"/>
      <c r="BZ100" s="451"/>
      <c r="CA100" s="451"/>
      <c r="CB100" s="451"/>
      <c r="CC100" s="451"/>
      <c r="CD100" s="451"/>
      <c r="CE100" s="451"/>
      <c r="CF100" s="451">
        <v>0</v>
      </c>
      <c r="CG100" s="451"/>
      <c r="CH100" s="451"/>
      <c r="CI100" s="451"/>
      <c r="CJ100" s="451"/>
      <c r="CK100" s="451"/>
      <c r="CL100" s="451"/>
      <c r="CM100" s="451"/>
      <c r="CN100" s="451"/>
      <c r="CO100" s="451"/>
      <c r="CP100" s="480">
        <f t="shared" si="21"/>
        <v>0</v>
      </c>
      <c r="CQ100" s="480"/>
      <c r="CR100" s="480"/>
      <c r="CS100" s="480"/>
      <c r="CT100" s="480"/>
      <c r="CU100" s="480"/>
      <c r="CV100" s="480"/>
      <c r="CW100" s="480"/>
      <c r="CX100" s="480"/>
      <c r="CY100" s="480"/>
      <c r="EQ100" s="760"/>
      <c r="ER100" s="760"/>
      <c r="ES100" s="760"/>
      <c r="ET100" s="760"/>
      <c r="EU100" s="760"/>
      <c r="EV100" s="760"/>
      <c r="EW100" s="760"/>
      <c r="EX100" s="760"/>
      <c r="EY100" s="760"/>
      <c r="FC100" s="552" t="s">
        <v>171</v>
      </c>
      <c r="FD100" s="552"/>
      <c r="FE100" s="552"/>
      <c r="FF100" s="552"/>
      <c r="FG100" s="552"/>
      <c r="FH100" s="552"/>
      <c r="FI100" s="552"/>
      <c r="FJ100" s="552"/>
      <c r="FK100" s="552" t="s">
        <v>172</v>
      </c>
      <c r="FL100" s="552"/>
      <c r="FM100" s="552"/>
      <c r="FN100" s="552"/>
      <c r="FO100" s="552"/>
      <c r="FP100" s="552"/>
      <c r="FQ100" s="552"/>
      <c r="FR100" s="552" t="s">
        <v>173</v>
      </c>
      <c r="FS100" s="552"/>
      <c r="FT100" s="552"/>
      <c r="FU100" s="552"/>
      <c r="FV100" s="552"/>
      <c r="FW100" s="552"/>
      <c r="FX100" s="552"/>
      <c r="FY100" s="552" t="s">
        <v>175</v>
      </c>
      <c r="FZ100" s="552"/>
      <c r="GA100" s="552"/>
      <c r="GB100" s="552"/>
      <c r="GC100" s="552"/>
      <c r="GD100" s="552"/>
      <c r="GE100" s="552"/>
      <c r="GF100" s="552" t="s">
        <v>178</v>
      </c>
      <c r="GG100" s="552"/>
      <c r="GH100" s="552"/>
      <c r="GI100" s="552"/>
      <c r="GJ100" s="552"/>
      <c r="GK100" s="552"/>
      <c r="GL100" s="552"/>
      <c r="GM100" s="552" t="s">
        <v>181</v>
      </c>
      <c r="GN100" s="552"/>
      <c r="GO100" s="552"/>
      <c r="GP100" s="552"/>
      <c r="GQ100" s="552"/>
      <c r="GR100" s="552"/>
      <c r="GS100" s="552"/>
      <c r="GT100" s="552" t="s">
        <v>172</v>
      </c>
      <c r="GU100" s="552"/>
      <c r="GV100" s="552"/>
      <c r="GW100" s="552"/>
      <c r="GX100" s="552"/>
      <c r="GY100" s="552"/>
      <c r="GZ100" s="552"/>
    </row>
    <row r="101" spans="2:208" ht="12.75" customHeight="1" thickBot="1">
      <c r="B101" s="612" t="s">
        <v>1217</v>
      </c>
      <c r="C101" s="613"/>
      <c r="D101" s="613"/>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3"/>
      <c r="AH101" s="614">
        <v>0</v>
      </c>
      <c r="AI101" s="615"/>
      <c r="AJ101" s="615"/>
      <c r="AK101" s="615"/>
      <c r="AL101" s="615"/>
      <c r="AM101" s="615"/>
      <c r="AN101" s="615"/>
      <c r="AO101" s="615"/>
      <c r="AP101" s="616"/>
      <c r="AQ101" s="614">
        <v>0</v>
      </c>
      <c r="AR101" s="615"/>
      <c r="AS101" s="615"/>
      <c r="AT101" s="615"/>
      <c r="AU101" s="615"/>
      <c r="AV101" s="615"/>
      <c r="AW101" s="615"/>
      <c r="AX101" s="615"/>
      <c r="AY101" s="616"/>
      <c r="BB101" s="479">
        <f t="shared" si="19"/>
        <v>0</v>
      </c>
      <c r="BC101" s="479"/>
      <c r="BD101" s="479"/>
      <c r="BE101" s="479"/>
      <c r="BF101" s="479"/>
      <c r="BG101" s="479"/>
      <c r="BH101" s="479"/>
      <c r="BI101" s="479"/>
      <c r="BJ101" s="479"/>
      <c r="BK101" s="479"/>
      <c r="BL101" s="590">
        <f t="shared" si="20"/>
        <v>0.9</v>
      </c>
      <c r="BM101" s="590"/>
      <c r="BN101" s="590"/>
      <c r="BO101" s="590"/>
      <c r="BP101" s="590"/>
      <c r="BQ101" s="590"/>
      <c r="BR101" s="590"/>
      <c r="BS101" s="590"/>
      <c r="BT101" s="590"/>
      <c r="BU101" s="590"/>
      <c r="BV101" s="451">
        <v>0</v>
      </c>
      <c r="BW101" s="451"/>
      <c r="BX101" s="451"/>
      <c r="BY101" s="451"/>
      <c r="BZ101" s="451"/>
      <c r="CA101" s="451"/>
      <c r="CB101" s="451"/>
      <c r="CC101" s="451"/>
      <c r="CD101" s="451"/>
      <c r="CE101" s="451"/>
      <c r="CF101" s="451">
        <v>0</v>
      </c>
      <c r="CG101" s="451"/>
      <c r="CH101" s="451"/>
      <c r="CI101" s="451"/>
      <c r="CJ101" s="451"/>
      <c r="CK101" s="451"/>
      <c r="CL101" s="451"/>
      <c r="CM101" s="451"/>
      <c r="CN101" s="451"/>
      <c r="CO101" s="451"/>
      <c r="CP101" s="480">
        <f t="shared" si="21"/>
        <v>0</v>
      </c>
      <c r="CQ101" s="480"/>
      <c r="CR101" s="480"/>
      <c r="CS101" s="480"/>
      <c r="CT101" s="480"/>
      <c r="CU101" s="480"/>
      <c r="CV101" s="480"/>
      <c r="CW101" s="480"/>
      <c r="CX101" s="480"/>
      <c r="CY101" s="480"/>
      <c r="EQ101" s="759"/>
      <c r="ER101" s="759"/>
      <c r="ES101" s="759"/>
      <c r="ET101" s="759"/>
      <c r="EU101" s="759"/>
      <c r="EV101" s="759"/>
      <c r="EW101" s="759"/>
      <c r="EX101" s="759"/>
      <c r="EY101" s="759"/>
      <c r="FC101" s="482"/>
      <c r="FD101" s="482"/>
      <c r="FE101" s="482"/>
      <c r="FF101" s="482"/>
      <c r="FG101" s="482"/>
      <c r="FH101" s="482"/>
      <c r="FI101" s="482"/>
      <c r="FJ101" s="482"/>
      <c r="FK101" s="482" t="str">
        <f>"June 30, "&amp;Help!C18</f>
        <v>June 30, 2011</v>
      </c>
      <c r="FL101" s="482"/>
      <c r="FM101" s="482"/>
      <c r="FN101" s="482"/>
      <c r="FO101" s="482"/>
      <c r="FP101" s="482"/>
      <c r="FQ101" s="482"/>
      <c r="FR101" s="482" t="s">
        <v>174</v>
      </c>
      <c r="FS101" s="482"/>
      <c r="FT101" s="482"/>
      <c r="FU101" s="482"/>
      <c r="FV101" s="482"/>
      <c r="FW101" s="482"/>
      <c r="FX101" s="482"/>
      <c r="FY101" s="482" t="s">
        <v>176</v>
      </c>
      <c r="FZ101" s="482"/>
      <c r="GA101" s="482"/>
      <c r="GB101" s="482"/>
      <c r="GC101" s="482"/>
      <c r="GD101" s="482"/>
      <c r="GE101" s="482"/>
      <c r="GF101" s="482" t="s">
        <v>179</v>
      </c>
      <c r="GG101" s="482"/>
      <c r="GH101" s="482"/>
      <c r="GI101" s="482"/>
      <c r="GJ101" s="482"/>
      <c r="GK101" s="482"/>
      <c r="GL101" s="482"/>
      <c r="GM101" s="482" t="s">
        <v>182</v>
      </c>
      <c r="GN101" s="482"/>
      <c r="GO101" s="482"/>
      <c r="GP101" s="482"/>
      <c r="GQ101" s="482"/>
      <c r="GR101" s="482"/>
      <c r="GS101" s="482"/>
      <c r="GT101" s="482" t="str">
        <f>"June 30, "&amp;Help!C18+1</f>
        <v>June 30, 2012</v>
      </c>
      <c r="GU101" s="482"/>
      <c r="GV101" s="482"/>
      <c r="GW101" s="482"/>
      <c r="GX101" s="482"/>
      <c r="GY101" s="482"/>
      <c r="GZ101" s="482"/>
    </row>
    <row r="102" spans="2:208" ht="12.75" customHeight="1" thickTop="1">
      <c r="B102" s="612" t="s">
        <v>1218</v>
      </c>
      <c r="C102" s="613"/>
      <c r="D102" s="613"/>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4">
        <v>0</v>
      </c>
      <c r="AI102" s="615"/>
      <c r="AJ102" s="615"/>
      <c r="AK102" s="615"/>
      <c r="AL102" s="615"/>
      <c r="AM102" s="615"/>
      <c r="AN102" s="615"/>
      <c r="AO102" s="615"/>
      <c r="AP102" s="616"/>
      <c r="AQ102" s="614">
        <v>0</v>
      </c>
      <c r="AR102" s="615"/>
      <c r="AS102" s="615"/>
      <c r="AT102" s="615"/>
      <c r="AU102" s="615"/>
      <c r="AV102" s="615"/>
      <c r="AW102" s="615"/>
      <c r="AX102" s="615"/>
      <c r="AY102" s="616"/>
      <c r="BB102" s="479">
        <f t="shared" si="19"/>
        <v>0</v>
      </c>
      <c r="BC102" s="479"/>
      <c r="BD102" s="479"/>
      <c r="BE102" s="479"/>
      <c r="BF102" s="479"/>
      <c r="BG102" s="479"/>
      <c r="BH102" s="479"/>
      <c r="BI102" s="479"/>
      <c r="BJ102" s="479"/>
      <c r="BK102" s="479"/>
      <c r="BL102" s="590">
        <f t="shared" si="20"/>
        <v>0.9</v>
      </c>
      <c r="BM102" s="590"/>
      <c r="BN102" s="590"/>
      <c r="BO102" s="590"/>
      <c r="BP102" s="590"/>
      <c r="BQ102" s="590"/>
      <c r="BR102" s="590"/>
      <c r="BS102" s="590"/>
      <c r="BT102" s="590"/>
      <c r="BU102" s="590"/>
      <c r="BV102" s="451">
        <v>0</v>
      </c>
      <c r="BW102" s="451"/>
      <c r="BX102" s="451"/>
      <c r="BY102" s="451"/>
      <c r="BZ102" s="451"/>
      <c r="CA102" s="451"/>
      <c r="CB102" s="451"/>
      <c r="CC102" s="451"/>
      <c r="CD102" s="451"/>
      <c r="CE102" s="451"/>
      <c r="CF102" s="451">
        <v>0</v>
      </c>
      <c r="CG102" s="451"/>
      <c r="CH102" s="451"/>
      <c r="CI102" s="451"/>
      <c r="CJ102" s="451"/>
      <c r="CK102" s="451"/>
      <c r="CL102" s="451"/>
      <c r="CM102" s="451"/>
      <c r="CN102" s="451"/>
      <c r="CO102" s="451"/>
      <c r="CP102" s="480">
        <f t="shared" si="21"/>
        <v>0</v>
      </c>
      <c r="CQ102" s="480"/>
      <c r="CR102" s="480"/>
      <c r="CS102" s="480"/>
      <c r="CT102" s="480"/>
      <c r="CU102" s="480"/>
      <c r="CV102" s="480"/>
      <c r="CW102" s="480"/>
      <c r="CX102" s="480"/>
      <c r="CY102" s="480"/>
      <c r="EQ102" s="759"/>
      <c r="ER102" s="759"/>
      <c r="ES102" s="759"/>
      <c r="ET102" s="759"/>
      <c r="EU102" s="759"/>
      <c r="EV102" s="759"/>
      <c r="EW102" s="759"/>
      <c r="EX102" s="759"/>
      <c r="EY102" s="759"/>
      <c r="FC102" s="579"/>
      <c r="FD102" s="579"/>
      <c r="FE102" s="579"/>
      <c r="FF102" s="579"/>
      <c r="FG102" s="579"/>
      <c r="FH102" s="579"/>
      <c r="FI102" s="579"/>
      <c r="FJ102" s="579"/>
      <c r="FK102" s="577">
        <v>0</v>
      </c>
      <c r="FL102" s="577"/>
      <c r="FM102" s="577"/>
      <c r="FN102" s="577"/>
      <c r="FO102" s="577"/>
      <c r="FP102" s="577"/>
      <c r="FQ102" s="577"/>
      <c r="FR102" s="577">
        <v>0</v>
      </c>
      <c r="FS102" s="577"/>
      <c r="FT102" s="577"/>
      <c r="FU102" s="577"/>
      <c r="FV102" s="577"/>
      <c r="FW102" s="577"/>
      <c r="FX102" s="577"/>
      <c r="FY102" s="577">
        <v>0</v>
      </c>
      <c r="FZ102" s="577"/>
      <c r="GA102" s="577"/>
      <c r="GB102" s="577"/>
      <c r="GC102" s="577"/>
      <c r="GD102" s="577"/>
      <c r="GE102" s="577"/>
      <c r="GF102" s="577">
        <v>0</v>
      </c>
      <c r="GG102" s="577"/>
      <c r="GH102" s="577"/>
      <c r="GI102" s="577"/>
      <c r="GJ102" s="577"/>
      <c r="GK102" s="577"/>
      <c r="GL102" s="577"/>
      <c r="GM102" s="577">
        <v>0</v>
      </c>
      <c r="GN102" s="577"/>
      <c r="GO102" s="577"/>
      <c r="GP102" s="577"/>
      <c r="GQ102" s="577"/>
      <c r="GR102" s="577"/>
      <c r="GS102" s="577"/>
      <c r="GT102" s="577">
        <v>0</v>
      </c>
      <c r="GU102" s="577"/>
      <c r="GV102" s="577"/>
      <c r="GW102" s="577"/>
      <c r="GX102" s="577"/>
      <c r="GY102" s="577"/>
      <c r="GZ102" s="577"/>
    </row>
    <row r="103" spans="2:208" ht="12.75" customHeight="1">
      <c r="B103" s="612" t="s">
        <v>1219</v>
      </c>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4">
        <v>0</v>
      </c>
      <c r="AI103" s="615"/>
      <c r="AJ103" s="615"/>
      <c r="AK103" s="615"/>
      <c r="AL103" s="615"/>
      <c r="AM103" s="615"/>
      <c r="AN103" s="615"/>
      <c r="AO103" s="615"/>
      <c r="AP103" s="616"/>
      <c r="AQ103" s="614">
        <v>0</v>
      </c>
      <c r="AR103" s="615"/>
      <c r="AS103" s="615"/>
      <c r="AT103" s="615"/>
      <c r="AU103" s="615"/>
      <c r="AV103" s="615"/>
      <c r="AW103" s="615"/>
      <c r="AX103" s="615"/>
      <c r="AY103" s="616"/>
      <c r="BB103" s="479">
        <f t="shared" si="19"/>
        <v>0</v>
      </c>
      <c r="BC103" s="479"/>
      <c r="BD103" s="479"/>
      <c r="BE103" s="479"/>
      <c r="BF103" s="479"/>
      <c r="BG103" s="479"/>
      <c r="BH103" s="479"/>
      <c r="BI103" s="479"/>
      <c r="BJ103" s="479"/>
      <c r="BK103" s="479"/>
      <c r="BL103" s="590">
        <f t="shared" si="20"/>
        <v>0.9</v>
      </c>
      <c r="BM103" s="590"/>
      <c r="BN103" s="590"/>
      <c r="BO103" s="590"/>
      <c r="BP103" s="590"/>
      <c r="BQ103" s="590"/>
      <c r="BR103" s="590"/>
      <c r="BS103" s="590"/>
      <c r="BT103" s="590"/>
      <c r="BU103" s="590"/>
      <c r="BV103" s="451">
        <v>0</v>
      </c>
      <c r="BW103" s="451"/>
      <c r="BX103" s="451"/>
      <c r="BY103" s="451"/>
      <c r="BZ103" s="451"/>
      <c r="CA103" s="451"/>
      <c r="CB103" s="451"/>
      <c r="CC103" s="451"/>
      <c r="CD103" s="451"/>
      <c r="CE103" s="451"/>
      <c r="CF103" s="451">
        <v>0</v>
      </c>
      <c r="CG103" s="451"/>
      <c r="CH103" s="451"/>
      <c r="CI103" s="451"/>
      <c r="CJ103" s="451"/>
      <c r="CK103" s="451"/>
      <c r="CL103" s="451"/>
      <c r="CM103" s="451"/>
      <c r="CN103" s="451"/>
      <c r="CO103" s="451"/>
      <c r="CP103" s="480">
        <f t="shared" si="21"/>
        <v>0</v>
      </c>
      <c r="CQ103" s="480"/>
      <c r="CR103" s="480"/>
      <c r="CS103" s="480"/>
      <c r="CT103" s="480"/>
      <c r="CU103" s="480"/>
      <c r="CV103" s="480"/>
      <c r="CW103" s="480"/>
      <c r="CX103" s="480"/>
      <c r="CY103" s="480"/>
      <c r="EQ103" s="498"/>
      <c r="ER103" s="498"/>
      <c r="ES103" s="498"/>
      <c r="ET103" s="498"/>
      <c r="EU103" s="498"/>
      <c r="EV103" s="498"/>
      <c r="EW103" s="498"/>
      <c r="EX103" s="498"/>
      <c r="EY103" s="498"/>
      <c r="FC103" s="578"/>
      <c r="FD103" s="578"/>
      <c r="FE103" s="578"/>
      <c r="FF103" s="578"/>
      <c r="FG103" s="578"/>
      <c r="FH103" s="578"/>
      <c r="FI103" s="578"/>
      <c r="FJ103" s="578"/>
      <c r="FK103" s="451">
        <v>0</v>
      </c>
      <c r="FL103" s="451"/>
      <c r="FM103" s="451"/>
      <c r="FN103" s="451"/>
      <c r="FO103" s="451"/>
      <c r="FP103" s="451"/>
      <c r="FQ103" s="451"/>
      <c r="FR103" s="451">
        <v>0</v>
      </c>
      <c r="FS103" s="451"/>
      <c r="FT103" s="451"/>
      <c r="FU103" s="451"/>
      <c r="FV103" s="451"/>
      <c r="FW103" s="451"/>
      <c r="FX103" s="451"/>
      <c r="FY103" s="451">
        <v>0</v>
      </c>
      <c r="FZ103" s="451"/>
      <c r="GA103" s="451"/>
      <c r="GB103" s="451"/>
      <c r="GC103" s="451"/>
      <c r="GD103" s="451"/>
      <c r="GE103" s="451"/>
      <c r="GF103" s="451">
        <v>0</v>
      </c>
      <c r="GG103" s="451"/>
      <c r="GH103" s="451"/>
      <c r="GI103" s="451"/>
      <c r="GJ103" s="451"/>
      <c r="GK103" s="451"/>
      <c r="GL103" s="451"/>
      <c r="GM103" s="451">
        <v>0</v>
      </c>
      <c r="GN103" s="451"/>
      <c r="GO103" s="451"/>
      <c r="GP103" s="451"/>
      <c r="GQ103" s="451"/>
      <c r="GR103" s="451"/>
      <c r="GS103" s="451"/>
      <c r="GT103" s="451">
        <v>0</v>
      </c>
      <c r="GU103" s="451"/>
      <c r="GV103" s="451"/>
      <c r="GW103" s="451"/>
      <c r="GX103" s="451"/>
      <c r="GY103" s="451"/>
      <c r="GZ103" s="451"/>
    </row>
    <row r="104" spans="2:208" ht="12.75" customHeight="1">
      <c r="B104" s="612" t="s">
        <v>1220</v>
      </c>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4">
        <v>0</v>
      </c>
      <c r="AI104" s="615"/>
      <c r="AJ104" s="615"/>
      <c r="AK104" s="615"/>
      <c r="AL104" s="615"/>
      <c r="AM104" s="615"/>
      <c r="AN104" s="615"/>
      <c r="AO104" s="615"/>
      <c r="AP104" s="616"/>
      <c r="AQ104" s="614">
        <v>0</v>
      </c>
      <c r="AR104" s="615"/>
      <c r="AS104" s="615"/>
      <c r="AT104" s="615"/>
      <c r="AU104" s="615"/>
      <c r="AV104" s="615"/>
      <c r="AW104" s="615"/>
      <c r="AX104" s="615"/>
      <c r="AY104" s="616"/>
      <c r="BB104" s="479">
        <f t="shared" si="19"/>
        <v>0</v>
      </c>
      <c r="BC104" s="479"/>
      <c r="BD104" s="479"/>
      <c r="BE104" s="479"/>
      <c r="BF104" s="479"/>
      <c r="BG104" s="479"/>
      <c r="BH104" s="479"/>
      <c r="BI104" s="479"/>
      <c r="BJ104" s="479"/>
      <c r="BK104" s="479"/>
      <c r="BL104" s="590">
        <f t="shared" si="20"/>
        <v>0.9</v>
      </c>
      <c r="BM104" s="590"/>
      <c r="BN104" s="590"/>
      <c r="BO104" s="590"/>
      <c r="BP104" s="590"/>
      <c r="BQ104" s="590"/>
      <c r="BR104" s="590"/>
      <c r="BS104" s="590"/>
      <c r="BT104" s="590"/>
      <c r="BU104" s="590"/>
      <c r="BV104" s="451">
        <v>0</v>
      </c>
      <c r="BW104" s="451"/>
      <c r="BX104" s="451"/>
      <c r="BY104" s="451"/>
      <c r="BZ104" s="451"/>
      <c r="CA104" s="451"/>
      <c r="CB104" s="451"/>
      <c r="CC104" s="451"/>
      <c r="CD104" s="451"/>
      <c r="CE104" s="451"/>
      <c r="CF104" s="451">
        <v>0</v>
      </c>
      <c r="CG104" s="451"/>
      <c r="CH104" s="451"/>
      <c r="CI104" s="451"/>
      <c r="CJ104" s="451"/>
      <c r="CK104" s="451"/>
      <c r="CL104" s="451"/>
      <c r="CM104" s="451"/>
      <c r="CN104" s="451"/>
      <c r="CO104" s="451"/>
      <c r="CP104" s="480">
        <f t="shared" si="21"/>
        <v>0</v>
      </c>
      <c r="CQ104" s="480"/>
      <c r="CR104" s="480"/>
      <c r="CS104" s="480"/>
      <c r="CT104" s="480"/>
      <c r="CU104" s="480"/>
      <c r="CV104" s="480"/>
      <c r="CW104" s="480"/>
      <c r="CX104" s="480"/>
      <c r="CY104" s="480"/>
      <c r="EQ104" s="759"/>
      <c r="ER104" s="759"/>
      <c r="ES104" s="759"/>
      <c r="ET104" s="759"/>
      <c r="EU104" s="759"/>
      <c r="EV104" s="759"/>
      <c r="EW104" s="759"/>
      <c r="EX104" s="759"/>
      <c r="EY104" s="759"/>
      <c r="FC104" s="578"/>
      <c r="FD104" s="578"/>
      <c r="FE104" s="578"/>
      <c r="FF104" s="578"/>
      <c r="FG104" s="578"/>
      <c r="FH104" s="578"/>
      <c r="FI104" s="578"/>
      <c r="FJ104" s="578"/>
      <c r="FK104" s="451">
        <v>0</v>
      </c>
      <c r="FL104" s="451"/>
      <c r="FM104" s="451"/>
      <c r="FN104" s="451"/>
      <c r="FO104" s="451"/>
      <c r="FP104" s="451"/>
      <c r="FQ104" s="451"/>
      <c r="FR104" s="451">
        <v>0</v>
      </c>
      <c r="FS104" s="451"/>
      <c r="FT104" s="451"/>
      <c r="FU104" s="451"/>
      <c r="FV104" s="451"/>
      <c r="FW104" s="451"/>
      <c r="FX104" s="451"/>
      <c r="FY104" s="451">
        <v>0</v>
      </c>
      <c r="FZ104" s="451"/>
      <c r="GA104" s="451"/>
      <c r="GB104" s="451"/>
      <c r="GC104" s="451"/>
      <c r="GD104" s="451"/>
      <c r="GE104" s="451"/>
      <c r="GF104" s="451">
        <v>0</v>
      </c>
      <c r="GG104" s="451"/>
      <c r="GH104" s="451"/>
      <c r="GI104" s="451"/>
      <c r="GJ104" s="451"/>
      <c r="GK104" s="451"/>
      <c r="GL104" s="451"/>
      <c r="GM104" s="451">
        <v>0</v>
      </c>
      <c r="GN104" s="451"/>
      <c r="GO104" s="451"/>
      <c r="GP104" s="451"/>
      <c r="GQ104" s="451"/>
      <c r="GR104" s="451"/>
      <c r="GS104" s="451"/>
      <c r="GT104" s="451">
        <v>0</v>
      </c>
      <c r="GU104" s="451"/>
      <c r="GV104" s="451"/>
      <c r="GW104" s="451"/>
      <c r="GX104" s="451"/>
      <c r="GY104" s="451"/>
      <c r="GZ104" s="451"/>
    </row>
    <row r="105" spans="2:208" ht="12.75" customHeight="1">
      <c r="B105" s="612" t="s">
        <v>1221</v>
      </c>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4">
        <v>0</v>
      </c>
      <c r="AI105" s="615"/>
      <c r="AJ105" s="615"/>
      <c r="AK105" s="615"/>
      <c r="AL105" s="615"/>
      <c r="AM105" s="615"/>
      <c r="AN105" s="615"/>
      <c r="AO105" s="615"/>
      <c r="AP105" s="616"/>
      <c r="AQ105" s="614">
        <v>0</v>
      </c>
      <c r="AR105" s="615"/>
      <c r="AS105" s="615"/>
      <c r="AT105" s="615"/>
      <c r="AU105" s="615"/>
      <c r="AV105" s="615"/>
      <c r="AW105" s="615"/>
      <c r="AX105" s="615"/>
      <c r="AY105" s="616"/>
      <c r="BB105" s="479">
        <f t="shared" si="19"/>
        <v>0</v>
      </c>
      <c r="BC105" s="479"/>
      <c r="BD105" s="479"/>
      <c r="BE105" s="479"/>
      <c r="BF105" s="479"/>
      <c r="BG105" s="479"/>
      <c r="BH105" s="479"/>
      <c r="BI105" s="479"/>
      <c r="BJ105" s="479"/>
      <c r="BK105" s="479"/>
      <c r="BL105" s="590">
        <f t="shared" si="20"/>
        <v>0.9</v>
      </c>
      <c r="BM105" s="590"/>
      <c r="BN105" s="590"/>
      <c r="BO105" s="590"/>
      <c r="BP105" s="590"/>
      <c r="BQ105" s="590"/>
      <c r="BR105" s="590"/>
      <c r="BS105" s="590"/>
      <c r="BT105" s="590"/>
      <c r="BU105" s="590"/>
      <c r="BV105" s="451">
        <v>0</v>
      </c>
      <c r="BW105" s="451"/>
      <c r="BX105" s="451"/>
      <c r="BY105" s="451"/>
      <c r="BZ105" s="451"/>
      <c r="CA105" s="451"/>
      <c r="CB105" s="451"/>
      <c r="CC105" s="451"/>
      <c r="CD105" s="451"/>
      <c r="CE105" s="451"/>
      <c r="CF105" s="451">
        <v>0</v>
      </c>
      <c r="CG105" s="451"/>
      <c r="CH105" s="451"/>
      <c r="CI105" s="451"/>
      <c r="CJ105" s="451"/>
      <c r="CK105" s="451"/>
      <c r="CL105" s="451"/>
      <c r="CM105" s="451"/>
      <c r="CN105" s="451"/>
      <c r="CO105" s="451"/>
      <c r="CP105" s="480">
        <f t="shared" si="21"/>
        <v>0</v>
      </c>
      <c r="CQ105" s="480"/>
      <c r="CR105" s="480"/>
      <c r="CS105" s="480"/>
      <c r="CT105" s="480"/>
      <c r="CU105" s="480"/>
      <c r="CV105" s="480"/>
      <c r="CW105" s="480"/>
      <c r="CX105" s="480"/>
      <c r="CY105" s="480"/>
      <c r="EQ105" s="759"/>
      <c r="ER105" s="759"/>
      <c r="ES105" s="759"/>
      <c r="ET105" s="759"/>
      <c r="EU105" s="759"/>
      <c r="EV105" s="759"/>
      <c r="EW105" s="759"/>
      <c r="EX105" s="759"/>
      <c r="EY105" s="759"/>
      <c r="FC105" s="578"/>
      <c r="FD105" s="578"/>
      <c r="FE105" s="578"/>
      <c r="FF105" s="578"/>
      <c r="FG105" s="578"/>
      <c r="FH105" s="578"/>
      <c r="FI105" s="578"/>
      <c r="FJ105" s="578"/>
      <c r="FK105" s="451">
        <v>0</v>
      </c>
      <c r="FL105" s="451"/>
      <c r="FM105" s="451"/>
      <c r="FN105" s="451"/>
      <c r="FO105" s="451"/>
      <c r="FP105" s="451"/>
      <c r="FQ105" s="451"/>
      <c r="FR105" s="451">
        <v>0</v>
      </c>
      <c r="FS105" s="451"/>
      <c r="FT105" s="451"/>
      <c r="FU105" s="451"/>
      <c r="FV105" s="451"/>
      <c r="FW105" s="451"/>
      <c r="FX105" s="451"/>
      <c r="FY105" s="451">
        <v>0</v>
      </c>
      <c r="FZ105" s="451"/>
      <c r="GA105" s="451"/>
      <c r="GB105" s="451"/>
      <c r="GC105" s="451"/>
      <c r="GD105" s="451"/>
      <c r="GE105" s="451"/>
      <c r="GF105" s="451">
        <v>0</v>
      </c>
      <c r="GG105" s="451"/>
      <c r="GH105" s="451"/>
      <c r="GI105" s="451"/>
      <c r="GJ105" s="451"/>
      <c r="GK105" s="451"/>
      <c r="GL105" s="451"/>
      <c r="GM105" s="451">
        <v>0</v>
      </c>
      <c r="GN105" s="451"/>
      <c r="GO105" s="451"/>
      <c r="GP105" s="451"/>
      <c r="GQ105" s="451"/>
      <c r="GR105" s="451"/>
      <c r="GS105" s="451"/>
      <c r="GT105" s="451">
        <v>0</v>
      </c>
      <c r="GU105" s="451"/>
      <c r="GV105" s="451"/>
      <c r="GW105" s="451"/>
      <c r="GX105" s="451"/>
      <c r="GY105" s="451"/>
      <c r="GZ105" s="451"/>
    </row>
    <row r="106" spans="2:208" ht="12.75" customHeight="1">
      <c r="B106" s="612" t="s">
        <v>1222</v>
      </c>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4">
        <v>0</v>
      </c>
      <c r="AI106" s="615"/>
      <c r="AJ106" s="615"/>
      <c r="AK106" s="615"/>
      <c r="AL106" s="615"/>
      <c r="AM106" s="615"/>
      <c r="AN106" s="615"/>
      <c r="AO106" s="615"/>
      <c r="AP106" s="616"/>
      <c r="AQ106" s="614">
        <v>0</v>
      </c>
      <c r="AR106" s="615"/>
      <c r="AS106" s="615"/>
      <c r="AT106" s="615"/>
      <c r="AU106" s="615"/>
      <c r="AV106" s="615"/>
      <c r="AW106" s="615"/>
      <c r="AX106" s="615"/>
      <c r="AY106" s="616"/>
      <c r="BB106" s="479">
        <f t="shared" si="19"/>
        <v>0</v>
      </c>
      <c r="BC106" s="479"/>
      <c r="BD106" s="479"/>
      <c r="BE106" s="479"/>
      <c r="BF106" s="479"/>
      <c r="BG106" s="479"/>
      <c r="BH106" s="479"/>
      <c r="BI106" s="479"/>
      <c r="BJ106" s="479"/>
      <c r="BK106" s="479"/>
      <c r="BL106" s="590">
        <f t="shared" si="20"/>
        <v>0.9</v>
      </c>
      <c r="BM106" s="590"/>
      <c r="BN106" s="590"/>
      <c r="BO106" s="590"/>
      <c r="BP106" s="590"/>
      <c r="BQ106" s="590"/>
      <c r="BR106" s="590"/>
      <c r="BS106" s="590"/>
      <c r="BT106" s="590"/>
      <c r="BU106" s="590"/>
      <c r="BV106" s="451">
        <v>0</v>
      </c>
      <c r="BW106" s="451"/>
      <c r="BX106" s="451"/>
      <c r="BY106" s="451"/>
      <c r="BZ106" s="451"/>
      <c r="CA106" s="451"/>
      <c r="CB106" s="451"/>
      <c r="CC106" s="451"/>
      <c r="CD106" s="451"/>
      <c r="CE106" s="451"/>
      <c r="CF106" s="451">
        <v>0</v>
      </c>
      <c r="CG106" s="451"/>
      <c r="CH106" s="451"/>
      <c r="CI106" s="451"/>
      <c r="CJ106" s="451"/>
      <c r="CK106" s="451"/>
      <c r="CL106" s="451"/>
      <c r="CM106" s="451"/>
      <c r="CN106" s="451"/>
      <c r="CO106" s="451"/>
      <c r="CP106" s="480">
        <f t="shared" si="21"/>
        <v>0</v>
      </c>
      <c r="CQ106" s="480"/>
      <c r="CR106" s="480"/>
      <c r="CS106" s="480"/>
      <c r="CT106" s="480"/>
      <c r="CU106" s="480"/>
      <c r="CV106" s="480"/>
      <c r="CW106" s="480"/>
      <c r="CX106" s="480"/>
      <c r="CY106" s="480"/>
      <c r="EQ106" s="498"/>
      <c r="ER106" s="498"/>
      <c r="ES106" s="498"/>
      <c r="ET106" s="498"/>
      <c r="EU106" s="498"/>
      <c r="EV106" s="498"/>
      <c r="EW106" s="498"/>
      <c r="EX106" s="498"/>
      <c r="EY106" s="498"/>
      <c r="FC106" s="578"/>
      <c r="FD106" s="578"/>
      <c r="FE106" s="578"/>
      <c r="FF106" s="578"/>
      <c r="FG106" s="578"/>
      <c r="FH106" s="578"/>
      <c r="FI106" s="578"/>
      <c r="FJ106" s="578"/>
      <c r="FK106" s="451">
        <v>0</v>
      </c>
      <c r="FL106" s="451"/>
      <c r="FM106" s="451"/>
      <c r="FN106" s="451"/>
      <c r="FO106" s="451"/>
      <c r="FP106" s="451"/>
      <c r="FQ106" s="451"/>
      <c r="FR106" s="451">
        <v>0</v>
      </c>
      <c r="FS106" s="451"/>
      <c r="FT106" s="451"/>
      <c r="FU106" s="451"/>
      <c r="FV106" s="451"/>
      <c r="FW106" s="451"/>
      <c r="FX106" s="451"/>
      <c r="FY106" s="451">
        <v>0</v>
      </c>
      <c r="FZ106" s="451"/>
      <c r="GA106" s="451"/>
      <c r="GB106" s="451"/>
      <c r="GC106" s="451"/>
      <c r="GD106" s="451"/>
      <c r="GE106" s="451"/>
      <c r="GF106" s="451">
        <v>0</v>
      </c>
      <c r="GG106" s="451"/>
      <c r="GH106" s="451"/>
      <c r="GI106" s="451"/>
      <c r="GJ106" s="451"/>
      <c r="GK106" s="451"/>
      <c r="GL106" s="451"/>
      <c r="GM106" s="451">
        <v>0</v>
      </c>
      <c r="GN106" s="451"/>
      <c r="GO106" s="451"/>
      <c r="GP106" s="451"/>
      <c r="GQ106" s="451"/>
      <c r="GR106" s="451"/>
      <c r="GS106" s="451"/>
      <c r="GT106" s="451">
        <v>0</v>
      </c>
      <c r="GU106" s="451"/>
      <c r="GV106" s="451"/>
      <c r="GW106" s="451"/>
      <c r="GX106" s="451"/>
      <c r="GY106" s="451"/>
      <c r="GZ106" s="451"/>
    </row>
    <row r="107" spans="2:208" ht="12.75" customHeight="1">
      <c r="B107" s="612" t="s">
        <v>1223</v>
      </c>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4">
        <v>0</v>
      </c>
      <c r="AI107" s="615"/>
      <c r="AJ107" s="615"/>
      <c r="AK107" s="615"/>
      <c r="AL107" s="615"/>
      <c r="AM107" s="615"/>
      <c r="AN107" s="615"/>
      <c r="AO107" s="615"/>
      <c r="AP107" s="616"/>
      <c r="AQ107" s="614">
        <v>0</v>
      </c>
      <c r="AR107" s="615"/>
      <c r="AS107" s="615"/>
      <c r="AT107" s="615"/>
      <c r="AU107" s="615"/>
      <c r="AV107" s="615"/>
      <c r="AW107" s="615"/>
      <c r="AX107" s="615"/>
      <c r="AY107" s="616"/>
      <c r="BB107" s="479">
        <f t="shared" si="19"/>
        <v>0</v>
      </c>
      <c r="BC107" s="479"/>
      <c r="BD107" s="479"/>
      <c r="BE107" s="479"/>
      <c r="BF107" s="479"/>
      <c r="BG107" s="479"/>
      <c r="BH107" s="479"/>
      <c r="BI107" s="479"/>
      <c r="BJ107" s="479"/>
      <c r="BK107" s="479"/>
      <c r="BL107" s="590">
        <f t="shared" si="20"/>
        <v>0.9</v>
      </c>
      <c r="BM107" s="590"/>
      <c r="BN107" s="590"/>
      <c r="BO107" s="590"/>
      <c r="BP107" s="590"/>
      <c r="BQ107" s="590"/>
      <c r="BR107" s="590"/>
      <c r="BS107" s="590"/>
      <c r="BT107" s="590"/>
      <c r="BU107" s="590"/>
      <c r="BV107" s="451">
        <v>0</v>
      </c>
      <c r="BW107" s="451"/>
      <c r="BX107" s="451"/>
      <c r="BY107" s="451"/>
      <c r="BZ107" s="451"/>
      <c r="CA107" s="451"/>
      <c r="CB107" s="451"/>
      <c r="CC107" s="451"/>
      <c r="CD107" s="451"/>
      <c r="CE107" s="451"/>
      <c r="CF107" s="451">
        <v>0</v>
      </c>
      <c r="CG107" s="451"/>
      <c r="CH107" s="451"/>
      <c r="CI107" s="451"/>
      <c r="CJ107" s="451"/>
      <c r="CK107" s="451"/>
      <c r="CL107" s="451"/>
      <c r="CM107" s="451"/>
      <c r="CN107" s="451"/>
      <c r="CO107" s="451"/>
      <c r="CP107" s="480">
        <f t="shared" si="21"/>
        <v>0</v>
      </c>
      <c r="CQ107" s="480"/>
      <c r="CR107" s="480"/>
      <c r="CS107" s="480"/>
      <c r="CT107" s="480"/>
      <c r="CU107" s="480"/>
      <c r="CV107" s="480"/>
      <c r="CW107" s="480"/>
      <c r="CX107" s="480"/>
      <c r="CY107" s="480"/>
      <c r="EQ107" s="759"/>
      <c r="ER107" s="759"/>
      <c r="ES107" s="759"/>
      <c r="ET107" s="759"/>
      <c r="EU107" s="759"/>
      <c r="EV107" s="759"/>
      <c r="EW107" s="759"/>
      <c r="EX107" s="759"/>
      <c r="EY107" s="759"/>
      <c r="FC107" s="578"/>
      <c r="FD107" s="578"/>
      <c r="FE107" s="578"/>
      <c r="FF107" s="578"/>
      <c r="FG107" s="578"/>
      <c r="FH107" s="578"/>
      <c r="FI107" s="578"/>
      <c r="FJ107" s="578"/>
      <c r="FK107" s="451">
        <v>0</v>
      </c>
      <c r="FL107" s="451"/>
      <c r="FM107" s="451"/>
      <c r="FN107" s="451"/>
      <c r="FO107" s="451"/>
      <c r="FP107" s="451"/>
      <c r="FQ107" s="451"/>
      <c r="FR107" s="451">
        <v>0</v>
      </c>
      <c r="FS107" s="451"/>
      <c r="FT107" s="451"/>
      <c r="FU107" s="451"/>
      <c r="FV107" s="451"/>
      <c r="FW107" s="451"/>
      <c r="FX107" s="451"/>
      <c r="FY107" s="451">
        <v>0</v>
      </c>
      <c r="FZ107" s="451"/>
      <c r="GA107" s="451"/>
      <c r="GB107" s="451"/>
      <c r="GC107" s="451"/>
      <c r="GD107" s="451"/>
      <c r="GE107" s="451"/>
      <c r="GF107" s="451">
        <v>0</v>
      </c>
      <c r="GG107" s="451"/>
      <c r="GH107" s="451"/>
      <c r="GI107" s="451"/>
      <c r="GJ107" s="451"/>
      <c r="GK107" s="451"/>
      <c r="GL107" s="451"/>
      <c r="GM107" s="451">
        <v>0</v>
      </c>
      <c r="GN107" s="451"/>
      <c r="GO107" s="451"/>
      <c r="GP107" s="451"/>
      <c r="GQ107" s="451"/>
      <c r="GR107" s="451"/>
      <c r="GS107" s="451"/>
      <c r="GT107" s="451">
        <v>0</v>
      </c>
      <c r="GU107" s="451"/>
      <c r="GV107" s="451"/>
      <c r="GW107" s="451"/>
      <c r="GX107" s="451"/>
      <c r="GY107" s="451"/>
      <c r="GZ107" s="451"/>
    </row>
    <row r="108" spans="2:208" ht="12.75" customHeight="1">
      <c r="B108" s="612" t="s">
        <v>1224</v>
      </c>
      <c r="C108" s="613"/>
      <c r="D108" s="613"/>
      <c r="E108" s="613"/>
      <c r="F108" s="613"/>
      <c r="G108" s="613"/>
      <c r="H108" s="613"/>
      <c r="I108" s="613"/>
      <c r="J108" s="613"/>
      <c r="K108" s="613"/>
      <c r="L108" s="613"/>
      <c r="M108" s="613"/>
      <c r="N108" s="613"/>
      <c r="O108" s="613"/>
      <c r="P108" s="613"/>
      <c r="Q108" s="613"/>
      <c r="R108" s="613"/>
      <c r="S108" s="613"/>
      <c r="T108" s="613"/>
      <c r="U108" s="613"/>
      <c r="V108" s="613"/>
      <c r="W108" s="613"/>
      <c r="X108" s="613"/>
      <c r="Y108" s="613"/>
      <c r="Z108" s="613"/>
      <c r="AA108" s="613"/>
      <c r="AB108" s="613"/>
      <c r="AC108" s="613"/>
      <c r="AD108" s="613"/>
      <c r="AE108" s="613"/>
      <c r="AF108" s="613"/>
      <c r="AG108" s="613"/>
      <c r="AH108" s="614">
        <v>0</v>
      </c>
      <c r="AI108" s="615"/>
      <c r="AJ108" s="615"/>
      <c r="AK108" s="615"/>
      <c r="AL108" s="615"/>
      <c r="AM108" s="615"/>
      <c r="AN108" s="615"/>
      <c r="AO108" s="615"/>
      <c r="AP108" s="616"/>
      <c r="AQ108" s="614">
        <v>0</v>
      </c>
      <c r="AR108" s="615"/>
      <c r="AS108" s="615"/>
      <c r="AT108" s="615"/>
      <c r="AU108" s="615"/>
      <c r="AV108" s="615"/>
      <c r="AW108" s="615"/>
      <c r="AX108" s="615"/>
      <c r="AY108" s="616"/>
      <c r="BB108" s="479">
        <f t="shared" si="19"/>
        <v>0</v>
      </c>
      <c r="BC108" s="479"/>
      <c r="BD108" s="479"/>
      <c r="BE108" s="479"/>
      <c r="BF108" s="479"/>
      <c r="BG108" s="479"/>
      <c r="BH108" s="479"/>
      <c r="BI108" s="479"/>
      <c r="BJ108" s="479"/>
      <c r="BK108" s="479"/>
      <c r="BL108" s="590">
        <f t="shared" si="20"/>
        <v>0.9</v>
      </c>
      <c r="BM108" s="590"/>
      <c r="BN108" s="590"/>
      <c r="BO108" s="590"/>
      <c r="BP108" s="590"/>
      <c r="BQ108" s="590"/>
      <c r="BR108" s="590"/>
      <c r="BS108" s="590"/>
      <c r="BT108" s="590"/>
      <c r="BU108" s="590"/>
      <c r="BV108" s="451">
        <v>0</v>
      </c>
      <c r="BW108" s="451"/>
      <c r="BX108" s="451"/>
      <c r="BY108" s="451"/>
      <c r="BZ108" s="451"/>
      <c r="CA108" s="451"/>
      <c r="CB108" s="451"/>
      <c r="CC108" s="451"/>
      <c r="CD108" s="451"/>
      <c r="CE108" s="451"/>
      <c r="CF108" s="451">
        <v>0</v>
      </c>
      <c r="CG108" s="451"/>
      <c r="CH108" s="451"/>
      <c r="CI108" s="451"/>
      <c r="CJ108" s="451"/>
      <c r="CK108" s="451"/>
      <c r="CL108" s="451"/>
      <c r="CM108" s="451"/>
      <c r="CN108" s="451"/>
      <c r="CO108" s="451"/>
      <c r="CP108" s="480">
        <f t="shared" si="21"/>
        <v>0</v>
      </c>
      <c r="CQ108" s="480"/>
      <c r="CR108" s="480"/>
      <c r="CS108" s="480"/>
      <c r="CT108" s="480"/>
      <c r="CU108" s="480"/>
      <c r="CV108" s="480"/>
      <c r="CW108" s="480"/>
      <c r="CX108" s="480"/>
      <c r="CY108" s="480"/>
      <c r="EK108" s="498"/>
      <c r="EL108" s="498"/>
      <c r="EM108" s="498"/>
      <c r="EN108" s="498"/>
      <c r="EO108" s="498"/>
      <c r="EP108" s="498"/>
      <c r="EQ108" s="760"/>
      <c r="ER108" s="760"/>
      <c r="ES108" s="760"/>
      <c r="ET108" s="760"/>
      <c r="EU108" s="760"/>
      <c r="EV108" s="760"/>
      <c r="EW108" s="760"/>
      <c r="EX108" s="760"/>
      <c r="EY108" s="760"/>
      <c r="FC108" s="578"/>
      <c r="FD108" s="578"/>
      <c r="FE108" s="578"/>
      <c r="FF108" s="578"/>
      <c r="FG108" s="578"/>
      <c r="FH108" s="578"/>
      <c r="FI108" s="578"/>
      <c r="FJ108" s="578"/>
      <c r="FK108" s="451">
        <v>0</v>
      </c>
      <c r="FL108" s="451"/>
      <c r="FM108" s="451"/>
      <c r="FN108" s="451"/>
      <c r="FO108" s="451"/>
      <c r="FP108" s="451"/>
      <c r="FQ108" s="451"/>
      <c r="FR108" s="451">
        <v>0</v>
      </c>
      <c r="FS108" s="451"/>
      <c r="FT108" s="451"/>
      <c r="FU108" s="451"/>
      <c r="FV108" s="451"/>
      <c r="FW108" s="451"/>
      <c r="FX108" s="451"/>
      <c r="FY108" s="451">
        <v>0</v>
      </c>
      <c r="FZ108" s="451"/>
      <c r="GA108" s="451"/>
      <c r="GB108" s="451"/>
      <c r="GC108" s="451"/>
      <c r="GD108" s="451"/>
      <c r="GE108" s="451"/>
      <c r="GF108" s="451">
        <v>0</v>
      </c>
      <c r="GG108" s="451"/>
      <c r="GH108" s="451"/>
      <c r="GI108" s="451"/>
      <c r="GJ108" s="451"/>
      <c r="GK108" s="451"/>
      <c r="GL108" s="451"/>
      <c r="GM108" s="451">
        <v>0</v>
      </c>
      <c r="GN108" s="451"/>
      <c r="GO108" s="451"/>
      <c r="GP108" s="451"/>
      <c r="GQ108" s="451"/>
      <c r="GR108" s="451"/>
      <c r="GS108" s="451"/>
      <c r="GT108" s="451">
        <v>0</v>
      </c>
      <c r="GU108" s="451"/>
      <c r="GV108" s="451"/>
      <c r="GW108" s="451"/>
      <c r="GX108" s="451"/>
      <c r="GY108" s="451"/>
      <c r="GZ108" s="451"/>
    </row>
    <row r="109" spans="2:208" ht="12.75" customHeight="1" thickBot="1">
      <c r="B109" s="612" t="s">
        <v>1225</v>
      </c>
      <c r="C109" s="613"/>
      <c r="D109" s="613"/>
      <c r="E109" s="613"/>
      <c r="F109" s="613"/>
      <c r="G109" s="613"/>
      <c r="H109" s="613"/>
      <c r="I109" s="613"/>
      <c r="J109" s="613"/>
      <c r="K109" s="613"/>
      <c r="L109" s="613"/>
      <c r="M109" s="613"/>
      <c r="N109" s="613"/>
      <c r="O109" s="613"/>
      <c r="P109" s="613"/>
      <c r="Q109" s="613"/>
      <c r="R109" s="613"/>
      <c r="S109" s="613"/>
      <c r="T109" s="613"/>
      <c r="U109" s="613"/>
      <c r="V109" s="613"/>
      <c r="W109" s="613"/>
      <c r="X109" s="613"/>
      <c r="Y109" s="613"/>
      <c r="Z109" s="613"/>
      <c r="AA109" s="613"/>
      <c r="AB109" s="613"/>
      <c r="AC109" s="613"/>
      <c r="AD109" s="613"/>
      <c r="AE109" s="613"/>
      <c r="AF109" s="613"/>
      <c r="AG109" s="613"/>
      <c r="AH109" s="614">
        <v>0</v>
      </c>
      <c r="AI109" s="615"/>
      <c r="AJ109" s="615"/>
      <c r="AK109" s="615"/>
      <c r="AL109" s="615"/>
      <c r="AM109" s="615"/>
      <c r="AN109" s="615"/>
      <c r="AO109" s="615"/>
      <c r="AP109" s="616"/>
      <c r="AQ109" s="614">
        <v>0</v>
      </c>
      <c r="AR109" s="615"/>
      <c r="AS109" s="615"/>
      <c r="AT109" s="615"/>
      <c r="AU109" s="615"/>
      <c r="AV109" s="615"/>
      <c r="AW109" s="615"/>
      <c r="AX109" s="615"/>
      <c r="AY109" s="616"/>
      <c r="BB109" s="479">
        <f t="shared" si="19"/>
        <v>0</v>
      </c>
      <c r="BC109" s="479"/>
      <c r="BD109" s="479"/>
      <c r="BE109" s="479"/>
      <c r="BF109" s="479"/>
      <c r="BG109" s="479"/>
      <c r="BH109" s="479"/>
      <c r="BI109" s="479"/>
      <c r="BJ109" s="479"/>
      <c r="BK109" s="479"/>
      <c r="BL109" s="590">
        <f t="shared" si="20"/>
        <v>0.9</v>
      </c>
      <c r="BM109" s="590"/>
      <c r="BN109" s="590"/>
      <c r="BO109" s="590"/>
      <c r="BP109" s="590"/>
      <c r="BQ109" s="590"/>
      <c r="BR109" s="590"/>
      <c r="BS109" s="590"/>
      <c r="BT109" s="590"/>
      <c r="BU109" s="590"/>
      <c r="BV109" s="451">
        <v>0</v>
      </c>
      <c r="BW109" s="451"/>
      <c r="BX109" s="451"/>
      <c r="BY109" s="451"/>
      <c r="BZ109" s="451"/>
      <c r="CA109" s="451"/>
      <c r="CB109" s="451"/>
      <c r="CC109" s="451"/>
      <c r="CD109" s="451"/>
      <c r="CE109" s="451"/>
      <c r="CF109" s="451">
        <v>0</v>
      </c>
      <c r="CG109" s="451"/>
      <c r="CH109" s="451"/>
      <c r="CI109" s="451"/>
      <c r="CJ109" s="451"/>
      <c r="CK109" s="451"/>
      <c r="CL109" s="451"/>
      <c r="CM109" s="451"/>
      <c r="CN109" s="451"/>
      <c r="CO109" s="451"/>
      <c r="CP109" s="480">
        <f t="shared" si="21"/>
        <v>0</v>
      </c>
      <c r="CQ109" s="480"/>
      <c r="CR109" s="480"/>
      <c r="CS109" s="480"/>
      <c r="CT109" s="480"/>
      <c r="CU109" s="480"/>
      <c r="CV109" s="480"/>
      <c r="CW109" s="480"/>
      <c r="CX109" s="480"/>
      <c r="CY109" s="480"/>
      <c r="EL109" s="498"/>
      <c r="EM109" s="498"/>
      <c r="EN109" s="498"/>
      <c r="EO109" s="498"/>
      <c r="EP109" s="498"/>
      <c r="EQ109" s="498"/>
      <c r="ER109" s="498"/>
      <c r="ES109" s="498"/>
      <c r="ET109" s="498"/>
      <c r="EU109" s="498"/>
      <c r="EV109" s="498"/>
      <c r="EW109" s="498"/>
      <c r="EX109" s="498"/>
      <c r="EY109" s="498"/>
      <c r="FC109" s="578"/>
      <c r="FD109" s="578"/>
      <c r="FE109" s="578"/>
      <c r="FF109" s="578"/>
      <c r="FG109" s="578"/>
      <c r="FH109" s="578"/>
      <c r="FI109" s="578"/>
      <c r="FJ109" s="578"/>
      <c r="FK109" s="451">
        <v>0</v>
      </c>
      <c r="FL109" s="451"/>
      <c r="FM109" s="451"/>
      <c r="FN109" s="451"/>
      <c r="FO109" s="451"/>
      <c r="FP109" s="451"/>
      <c r="FQ109" s="451"/>
      <c r="FR109" s="451">
        <v>0</v>
      </c>
      <c r="FS109" s="451"/>
      <c r="FT109" s="451"/>
      <c r="FU109" s="451"/>
      <c r="FV109" s="451"/>
      <c r="FW109" s="451"/>
      <c r="FX109" s="451"/>
      <c r="FY109" s="451">
        <v>0</v>
      </c>
      <c r="FZ109" s="451"/>
      <c r="GA109" s="451"/>
      <c r="GB109" s="451"/>
      <c r="GC109" s="451"/>
      <c r="GD109" s="451"/>
      <c r="GE109" s="451"/>
      <c r="GF109" s="451">
        <v>0</v>
      </c>
      <c r="GG109" s="451"/>
      <c r="GH109" s="451"/>
      <c r="GI109" s="451"/>
      <c r="GJ109" s="451"/>
      <c r="GK109" s="451"/>
      <c r="GL109" s="451"/>
      <c r="GM109" s="451">
        <v>0</v>
      </c>
      <c r="GN109" s="451"/>
      <c r="GO109" s="451"/>
      <c r="GP109" s="451"/>
      <c r="GQ109" s="451"/>
      <c r="GR109" s="451"/>
      <c r="GS109" s="451"/>
      <c r="GT109" s="451">
        <v>0</v>
      </c>
      <c r="GU109" s="451"/>
      <c r="GV109" s="451"/>
      <c r="GW109" s="451"/>
      <c r="GX109" s="451"/>
      <c r="GY109" s="451"/>
      <c r="GZ109" s="451"/>
    </row>
    <row r="110" spans="2:208" ht="12.75" customHeight="1" thickTop="1" thickBot="1">
      <c r="B110" s="338"/>
      <c r="C110" s="331"/>
      <c r="D110" s="331"/>
      <c r="E110" s="331"/>
      <c r="F110" s="331" t="s">
        <v>116</v>
      </c>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66"/>
      <c r="AH110" s="447">
        <f>SUM(AH89:AP109)</f>
        <v>0</v>
      </c>
      <c r="AI110" s="447"/>
      <c r="AJ110" s="447"/>
      <c r="AK110" s="447"/>
      <c r="AL110" s="447"/>
      <c r="AM110" s="447"/>
      <c r="AN110" s="447"/>
      <c r="AO110" s="447"/>
      <c r="AP110" s="447"/>
      <c r="AQ110" s="447">
        <f>SUM(AQ89:AY109)</f>
        <v>0</v>
      </c>
      <c r="AR110" s="447"/>
      <c r="AS110" s="447"/>
      <c r="AT110" s="447"/>
      <c r="AU110" s="447"/>
      <c r="AV110" s="447"/>
      <c r="AW110" s="447"/>
      <c r="AX110" s="447"/>
      <c r="AY110" s="447"/>
      <c r="BB110" s="481">
        <f>SUM(BB89:BK109)</f>
        <v>0</v>
      </c>
      <c r="BC110" s="481"/>
      <c r="BD110" s="481"/>
      <c r="BE110" s="481"/>
      <c r="BF110" s="481"/>
      <c r="BG110" s="481"/>
      <c r="BH110" s="481"/>
      <c r="BI110" s="481"/>
      <c r="BJ110" s="481"/>
      <c r="BK110" s="481"/>
      <c r="BL110" s="591"/>
      <c r="BM110" s="591"/>
      <c r="BN110" s="591"/>
      <c r="BO110" s="591"/>
      <c r="BP110" s="591"/>
      <c r="BQ110" s="591"/>
      <c r="BR110" s="591"/>
      <c r="BS110" s="591"/>
      <c r="BT110" s="591"/>
      <c r="BU110" s="591"/>
      <c r="BV110" s="481">
        <f>SUM(BV89:CE109)</f>
        <v>0</v>
      </c>
      <c r="BW110" s="481"/>
      <c r="BX110" s="481"/>
      <c r="BY110" s="481"/>
      <c r="BZ110" s="481"/>
      <c r="CA110" s="481"/>
      <c r="CB110" s="481"/>
      <c r="CC110" s="481"/>
      <c r="CD110" s="481"/>
      <c r="CE110" s="481"/>
      <c r="CF110" s="481">
        <f>SUM(CF89:CO109)</f>
        <v>0</v>
      </c>
      <c r="CG110" s="481"/>
      <c r="CH110" s="481"/>
      <c r="CI110" s="481"/>
      <c r="CJ110" s="481"/>
      <c r="CK110" s="481"/>
      <c r="CL110" s="481"/>
      <c r="CM110" s="481"/>
      <c r="CN110" s="481"/>
      <c r="CO110" s="481"/>
      <c r="CP110" s="481">
        <f>SUM(CP89:CY109)</f>
        <v>0</v>
      </c>
      <c r="CQ110" s="481"/>
      <c r="CR110" s="481"/>
      <c r="CS110" s="481"/>
      <c r="CT110" s="481"/>
      <c r="CU110" s="481"/>
      <c r="CV110" s="481"/>
      <c r="CW110" s="481"/>
      <c r="CX110" s="481"/>
      <c r="CY110" s="481"/>
      <c r="DB110" s="16" t="str">
        <f>Coversheets!$B$51</f>
        <v>S.A.&amp;I. Form 2641R99 Entity: Type in Name of City City, 99</v>
      </c>
      <c r="EQ110" s="758">
        <f ca="1">$AP$52</f>
        <v>41499.346880902776</v>
      </c>
      <c r="ER110" s="758"/>
      <c r="ES110" s="758"/>
      <c r="ET110" s="758"/>
      <c r="EU110" s="758"/>
      <c r="EV110" s="758"/>
      <c r="EW110" s="758"/>
      <c r="EX110" s="758"/>
      <c r="EY110" s="758"/>
      <c r="EZ110" s="379"/>
      <c r="FC110" s="578"/>
      <c r="FD110" s="578"/>
      <c r="FE110" s="578"/>
      <c r="FF110" s="578"/>
      <c r="FG110" s="578"/>
      <c r="FH110" s="578"/>
      <c r="FI110" s="578"/>
      <c r="FJ110" s="578"/>
      <c r="FK110" s="451">
        <v>0</v>
      </c>
      <c r="FL110" s="451"/>
      <c r="FM110" s="451"/>
      <c r="FN110" s="451"/>
      <c r="FO110" s="451"/>
      <c r="FP110" s="451"/>
      <c r="FQ110" s="451"/>
      <c r="FR110" s="451">
        <v>0</v>
      </c>
      <c r="FS110" s="451"/>
      <c r="FT110" s="451"/>
      <c r="FU110" s="451"/>
      <c r="FV110" s="451"/>
      <c r="FW110" s="451"/>
      <c r="FX110" s="451"/>
      <c r="FY110" s="451">
        <v>0</v>
      </c>
      <c r="FZ110" s="451"/>
      <c r="GA110" s="451"/>
      <c r="GB110" s="451"/>
      <c r="GC110" s="451"/>
      <c r="GD110" s="451"/>
      <c r="GE110" s="451"/>
      <c r="GF110" s="451">
        <v>0</v>
      </c>
      <c r="GG110" s="451"/>
      <c r="GH110" s="451"/>
      <c r="GI110" s="451"/>
      <c r="GJ110" s="451"/>
      <c r="GK110" s="451"/>
      <c r="GL110" s="451"/>
      <c r="GM110" s="451">
        <v>0</v>
      </c>
      <c r="GN110" s="451"/>
      <c r="GO110" s="451"/>
      <c r="GP110" s="451"/>
      <c r="GQ110" s="451"/>
      <c r="GR110" s="451"/>
      <c r="GS110" s="451"/>
      <c r="GT110" s="451">
        <v>0</v>
      </c>
      <c r="GU110" s="451"/>
      <c r="GV110" s="451"/>
      <c r="GW110" s="451"/>
      <c r="GX110" s="451"/>
      <c r="GY110" s="451"/>
      <c r="GZ110" s="451"/>
    </row>
    <row r="111" spans="2:208" ht="12.75" customHeight="1" thickTop="1" thickBot="1">
      <c r="B111" s="611" t="s">
        <v>117</v>
      </c>
      <c r="C111" s="611"/>
      <c r="D111" s="611"/>
      <c r="E111" s="611"/>
      <c r="F111" s="611"/>
      <c r="G111" s="611"/>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483"/>
      <c r="AI111" s="483"/>
      <c r="AJ111" s="483"/>
      <c r="AK111" s="483"/>
      <c r="AL111" s="483"/>
      <c r="AM111" s="483"/>
      <c r="AN111" s="483"/>
      <c r="AO111" s="483"/>
      <c r="AP111" s="483"/>
      <c r="AQ111" s="483"/>
      <c r="AR111" s="483"/>
      <c r="AS111" s="483"/>
      <c r="AT111" s="483"/>
      <c r="AU111" s="483"/>
      <c r="AV111" s="483"/>
      <c r="AW111" s="483"/>
      <c r="AX111" s="483"/>
      <c r="AY111" s="483"/>
      <c r="BB111" s="478"/>
      <c r="BC111" s="478"/>
      <c r="BD111" s="478"/>
      <c r="BE111" s="478"/>
      <c r="BF111" s="478"/>
      <c r="BG111" s="478"/>
      <c r="BH111" s="478"/>
      <c r="BI111" s="478"/>
      <c r="BJ111" s="478"/>
      <c r="BK111" s="478"/>
      <c r="BL111" s="575"/>
      <c r="BM111" s="575"/>
      <c r="BN111" s="575"/>
      <c r="BO111" s="575"/>
      <c r="BP111" s="575"/>
      <c r="BQ111" s="575"/>
      <c r="BR111" s="575"/>
      <c r="BS111" s="575"/>
      <c r="BT111" s="575"/>
      <c r="BU111" s="575"/>
      <c r="BV111" s="478"/>
      <c r="BW111" s="478"/>
      <c r="BX111" s="478"/>
      <c r="BY111" s="478"/>
      <c r="BZ111" s="478"/>
      <c r="CA111" s="478"/>
      <c r="CB111" s="478"/>
      <c r="CC111" s="478"/>
      <c r="CD111" s="478"/>
      <c r="CE111" s="478"/>
      <c r="CF111" s="478"/>
      <c r="CG111" s="478"/>
      <c r="CH111" s="478"/>
      <c r="CI111" s="478"/>
      <c r="CJ111" s="478"/>
      <c r="CK111" s="478"/>
      <c r="CL111" s="478"/>
      <c r="CM111" s="478"/>
      <c r="CN111" s="478"/>
      <c r="CO111" s="478"/>
      <c r="CP111" s="478"/>
      <c r="CQ111" s="478"/>
      <c r="CR111" s="478"/>
      <c r="CS111" s="478"/>
      <c r="CT111" s="478"/>
      <c r="CU111" s="478"/>
      <c r="CV111" s="478"/>
      <c r="CW111" s="478"/>
      <c r="CX111" s="478"/>
      <c r="CY111" s="478"/>
      <c r="FC111" s="569"/>
      <c r="FD111" s="569"/>
      <c r="FE111" s="569"/>
      <c r="FF111" s="569"/>
      <c r="FG111" s="569"/>
      <c r="FH111" s="569"/>
      <c r="FI111" s="569"/>
      <c r="FJ111" s="569"/>
      <c r="FK111" s="563">
        <v>0</v>
      </c>
      <c r="FL111" s="563"/>
      <c r="FM111" s="563"/>
      <c r="FN111" s="563"/>
      <c r="FO111" s="563"/>
      <c r="FP111" s="563"/>
      <c r="FQ111" s="563"/>
      <c r="FR111" s="563">
        <v>0</v>
      </c>
      <c r="FS111" s="563"/>
      <c r="FT111" s="563"/>
      <c r="FU111" s="563"/>
      <c r="FV111" s="563"/>
      <c r="FW111" s="563"/>
      <c r="FX111" s="563"/>
      <c r="FY111" s="563">
        <v>0</v>
      </c>
      <c r="FZ111" s="563"/>
      <c r="GA111" s="563"/>
      <c r="GB111" s="563"/>
      <c r="GC111" s="563"/>
      <c r="GD111" s="563"/>
      <c r="GE111" s="563"/>
      <c r="GF111" s="563">
        <v>0</v>
      </c>
      <c r="GG111" s="563"/>
      <c r="GH111" s="563"/>
      <c r="GI111" s="563"/>
      <c r="GJ111" s="563"/>
      <c r="GK111" s="563"/>
      <c r="GL111" s="563"/>
      <c r="GM111" s="563">
        <v>0</v>
      </c>
      <c r="GN111" s="563"/>
      <c r="GO111" s="563"/>
      <c r="GP111" s="563"/>
      <c r="GQ111" s="563"/>
      <c r="GR111" s="563"/>
      <c r="GS111" s="563"/>
      <c r="GT111" s="563">
        <v>0</v>
      </c>
      <c r="GU111" s="563"/>
      <c r="GV111" s="563"/>
      <c r="GW111" s="563"/>
      <c r="GX111" s="563"/>
      <c r="GY111" s="563"/>
      <c r="GZ111" s="563"/>
    </row>
    <row r="112" spans="2:208" ht="12.75" customHeight="1" thickTop="1" thickBot="1">
      <c r="B112" s="617" t="s">
        <v>118</v>
      </c>
      <c r="C112" s="617"/>
      <c r="D112" s="617"/>
      <c r="E112" s="617"/>
      <c r="F112" s="617"/>
      <c r="G112" s="617"/>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4">
        <v>0</v>
      </c>
      <c r="AI112" s="615"/>
      <c r="AJ112" s="615"/>
      <c r="AK112" s="615"/>
      <c r="AL112" s="615"/>
      <c r="AM112" s="615"/>
      <c r="AN112" s="615"/>
      <c r="AO112" s="615"/>
      <c r="AP112" s="616"/>
      <c r="AQ112" s="614">
        <v>0</v>
      </c>
      <c r="AR112" s="615"/>
      <c r="AS112" s="615"/>
      <c r="AT112" s="615"/>
      <c r="AU112" s="615"/>
      <c r="AV112" s="615"/>
      <c r="AW112" s="615"/>
      <c r="AX112" s="615"/>
      <c r="AY112" s="616"/>
      <c r="BB112" s="479">
        <f>AQ112-AH112</f>
        <v>0</v>
      </c>
      <c r="BC112" s="479"/>
      <c r="BD112" s="479"/>
      <c r="BE112" s="479"/>
      <c r="BF112" s="479"/>
      <c r="BG112" s="479"/>
      <c r="BH112" s="479"/>
      <c r="BI112" s="479"/>
      <c r="BJ112" s="479"/>
      <c r="BK112" s="479"/>
      <c r="BL112" s="590">
        <f>IF(AQ112=0,0.9,IF(CF112=0,0,CF112/AQ112))</f>
        <v>0.9</v>
      </c>
      <c r="BM112" s="590"/>
      <c r="BN112" s="590"/>
      <c r="BO112" s="590"/>
      <c r="BP112" s="590"/>
      <c r="BQ112" s="590"/>
      <c r="BR112" s="590"/>
      <c r="BS112" s="590"/>
      <c r="BT112" s="590"/>
      <c r="BU112" s="590"/>
      <c r="BV112" s="451">
        <v>0</v>
      </c>
      <c r="BW112" s="451"/>
      <c r="BX112" s="451"/>
      <c r="BY112" s="451"/>
      <c r="BZ112" s="451"/>
      <c r="CA112" s="451"/>
      <c r="CB112" s="451"/>
      <c r="CC112" s="451"/>
      <c r="CD112" s="451"/>
      <c r="CE112" s="451"/>
      <c r="CF112" s="451">
        <v>0</v>
      </c>
      <c r="CG112" s="451"/>
      <c r="CH112" s="451"/>
      <c r="CI112" s="451"/>
      <c r="CJ112" s="451"/>
      <c r="CK112" s="451"/>
      <c r="CL112" s="451"/>
      <c r="CM112" s="451"/>
      <c r="CN112" s="451"/>
      <c r="CO112" s="451"/>
      <c r="CP112" s="480">
        <f>CF112</f>
        <v>0</v>
      </c>
      <c r="CQ112" s="480"/>
      <c r="CR112" s="480"/>
      <c r="CS112" s="480"/>
      <c r="CT112" s="480"/>
      <c r="CU112" s="480"/>
      <c r="CV112" s="480"/>
      <c r="CW112" s="480"/>
      <c r="CX112" s="480"/>
      <c r="CY112" s="480"/>
      <c r="FC112" s="570" t="s">
        <v>183</v>
      </c>
      <c r="FD112" s="570"/>
      <c r="FE112" s="570"/>
      <c r="FF112" s="570"/>
      <c r="FG112" s="570"/>
      <c r="FH112" s="570"/>
      <c r="FI112" s="570"/>
      <c r="FJ112" s="570"/>
      <c r="FK112" s="460">
        <f>FK102+FK103+FK104+FK105+FK106+FK107+FK108+FK109+FK110+FK111</f>
        <v>0</v>
      </c>
      <c r="FL112" s="460"/>
      <c r="FM112" s="460"/>
      <c r="FN112" s="460"/>
      <c r="FO112" s="460"/>
      <c r="FP112" s="460"/>
      <c r="FQ112" s="460"/>
      <c r="FR112" s="460">
        <f>FR102+FR103+FR104+FR105+FR106+FR107+FR108+FR109+FR110+FR111</f>
        <v>0</v>
      </c>
      <c r="FS112" s="460"/>
      <c r="FT112" s="460"/>
      <c r="FU112" s="460"/>
      <c r="FV112" s="460"/>
      <c r="FW112" s="460"/>
      <c r="FX112" s="460"/>
      <c r="FY112" s="460">
        <f>FY102+FY103+FY104+FY105+FY106+FY107+FY108+FY109+FY110+FY111</f>
        <v>0</v>
      </c>
      <c r="FZ112" s="460"/>
      <c r="GA112" s="460"/>
      <c r="GB112" s="460"/>
      <c r="GC112" s="460"/>
      <c r="GD112" s="460"/>
      <c r="GE112" s="460"/>
      <c r="GF112" s="460">
        <f>GF102+GF103+GF104+GF105+GF106+GF107+GF108+GF109+GF110+GF111</f>
        <v>0</v>
      </c>
      <c r="GG112" s="460"/>
      <c r="GH112" s="460"/>
      <c r="GI112" s="460"/>
      <c r="GJ112" s="460"/>
      <c r="GK112" s="460"/>
      <c r="GL112" s="460"/>
      <c r="GM112" s="460">
        <f>GM102+GM103+GM104+GM105+GM106+GM107+GM108+GM109+GM110+GM111</f>
        <v>0</v>
      </c>
      <c r="GN112" s="460"/>
      <c r="GO112" s="460"/>
      <c r="GP112" s="460"/>
      <c r="GQ112" s="460"/>
      <c r="GR112" s="460"/>
      <c r="GS112" s="460"/>
      <c r="GT112" s="460">
        <f>GT102+GT103+GT104+GT105+GT106+GT107+GT108+GT109+GT110+GT111</f>
        <v>0</v>
      </c>
      <c r="GU112" s="460"/>
      <c r="GV112" s="460"/>
      <c r="GW112" s="460"/>
      <c r="GX112" s="460"/>
      <c r="GY112" s="460"/>
      <c r="GZ112" s="460"/>
    </row>
    <row r="113" spans="2:208" ht="12.75" customHeight="1" thickTop="1">
      <c r="B113" s="611"/>
      <c r="C113" s="611"/>
      <c r="D113" s="611"/>
      <c r="E113" s="611"/>
      <c r="F113" s="611"/>
      <c r="G113" s="611"/>
      <c r="H113" s="611"/>
      <c r="I113" s="611"/>
      <c r="J113" s="611"/>
      <c r="K113" s="611"/>
      <c r="L113" s="611"/>
      <c r="M113" s="611"/>
      <c r="N113" s="611"/>
      <c r="O113" s="611"/>
      <c r="P113" s="611"/>
      <c r="Q113" s="611"/>
      <c r="R113" s="611"/>
      <c r="S113" s="611"/>
      <c r="T113" s="611"/>
      <c r="U113" s="611"/>
      <c r="V113" s="611"/>
      <c r="W113" s="611"/>
      <c r="X113" s="611"/>
      <c r="Y113" s="611"/>
      <c r="Z113" s="611"/>
      <c r="AA113" s="611"/>
      <c r="AB113" s="611"/>
      <c r="AC113" s="611"/>
      <c r="AD113" s="611"/>
      <c r="AE113" s="611"/>
      <c r="AF113" s="611"/>
      <c r="AG113" s="611"/>
      <c r="AH113" s="483"/>
      <c r="AI113" s="483"/>
      <c r="AJ113" s="483"/>
      <c r="AK113" s="483"/>
      <c r="AL113" s="483"/>
      <c r="AM113" s="483"/>
      <c r="AN113" s="483"/>
      <c r="AO113" s="483"/>
      <c r="AP113" s="483"/>
      <c r="AQ113" s="483"/>
      <c r="AR113" s="483"/>
      <c r="AS113" s="483"/>
      <c r="AT113" s="483"/>
      <c r="AU113" s="483"/>
      <c r="AV113" s="483"/>
      <c r="AW113" s="483"/>
      <c r="AX113" s="483"/>
      <c r="AY113" s="483"/>
      <c r="BB113" s="483"/>
      <c r="BC113" s="483"/>
      <c r="BD113" s="483"/>
      <c r="BE113" s="483"/>
      <c r="BF113" s="483"/>
      <c r="BG113" s="483"/>
      <c r="BH113" s="483"/>
      <c r="BI113" s="483"/>
      <c r="BJ113" s="483"/>
      <c r="BK113" s="483"/>
      <c r="BL113" s="576"/>
      <c r="BM113" s="576"/>
      <c r="BN113" s="576"/>
      <c r="BO113" s="576"/>
      <c r="BP113" s="576"/>
      <c r="BQ113" s="576"/>
      <c r="BR113" s="576"/>
      <c r="BS113" s="576"/>
      <c r="BT113" s="576"/>
      <c r="BU113" s="576"/>
      <c r="BV113" s="483"/>
      <c r="BW113" s="483"/>
      <c r="BX113" s="483"/>
      <c r="BY113" s="483"/>
      <c r="BZ113" s="483"/>
      <c r="CA113" s="483"/>
      <c r="CB113" s="483"/>
      <c r="CC113" s="483"/>
      <c r="CD113" s="483"/>
      <c r="CE113" s="483"/>
      <c r="CF113" s="483"/>
      <c r="CG113" s="483"/>
      <c r="CH113" s="483"/>
      <c r="CI113" s="483"/>
      <c r="CJ113" s="483"/>
      <c r="CK113" s="483"/>
      <c r="CL113" s="483"/>
      <c r="CM113" s="483"/>
      <c r="CN113" s="483"/>
      <c r="CO113" s="483"/>
      <c r="CP113" s="483"/>
      <c r="CQ113" s="483"/>
      <c r="CR113" s="483"/>
      <c r="CS113" s="483"/>
      <c r="CT113" s="483"/>
      <c r="CU113" s="483"/>
      <c r="CV113" s="483"/>
      <c r="CW113" s="483"/>
      <c r="CX113" s="483"/>
      <c r="CY113" s="483"/>
      <c r="FC113" s="16" t="str">
        <f>Coversheets!$B$51</f>
        <v>S.A.&amp;I. Form 2641R99 Entity: Type in Name of City City, 99</v>
      </c>
      <c r="GR113" s="446">
        <f ca="1">$AP$52</f>
        <v>41499.346880902776</v>
      </c>
      <c r="GS113" s="446"/>
      <c r="GT113" s="446"/>
      <c r="GU113" s="446"/>
      <c r="GV113" s="446"/>
      <c r="GW113" s="446"/>
      <c r="GX113" s="446"/>
      <c r="GY113" s="446"/>
      <c r="GZ113" s="446"/>
    </row>
    <row r="114" spans="2:208" ht="24" customHeight="1" thickBot="1">
      <c r="B114" s="84"/>
      <c r="C114" s="85"/>
      <c r="D114" s="85"/>
      <c r="E114" s="85"/>
      <c r="F114" s="382" t="s">
        <v>1249</v>
      </c>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6"/>
      <c r="AH114" s="447">
        <f>AH110+AH87+CH19+AH112</f>
        <v>0</v>
      </c>
      <c r="AI114" s="447"/>
      <c r="AJ114" s="447"/>
      <c r="AK114" s="447"/>
      <c r="AL114" s="447"/>
      <c r="AM114" s="447"/>
      <c r="AN114" s="447"/>
      <c r="AO114" s="447"/>
      <c r="AP114" s="447"/>
      <c r="AQ114" s="447">
        <f>AQ110+AQ87+CQ19+AQ112</f>
        <v>0</v>
      </c>
      <c r="AR114" s="447"/>
      <c r="AS114" s="447"/>
      <c r="AT114" s="447"/>
      <c r="AU114" s="447"/>
      <c r="AV114" s="447"/>
      <c r="AW114" s="447"/>
      <c r="AX114" s="447"/>
      <c r="AY114" s="447"/>
      <c r="BB114" s="447">
        <f>BB110+BB87+DB19+BB112</f>
        <v>0</v>
      </c>
      <c r="BC114" s="447"/>
      <c r="BD114" s="447"/>
      <c r="BE114" s="447"/>
      <c r="BF114" s="447"/>
      <c r="BG114" s="447"/>
      <c r="BH114" s="447"/>
      <c r="BI114" s="447"/>
      <c r="BJ114" s="447"/>
      <c r="BK114" s="447"/>
      <c r="BL114" s="571"/>
      <c r="BM114" s="571"/>
      <c r="BN114" s="571"/>
      <c r="BO114" s="571"/>
      <c r="BP114" s="571"/>
      <c r="BQ114" s="571"/>
      <c r="BR114" s="571"/>
      <c r="BS114" s="571"/>
      <c r="BT114" s="571"/>
      <c r="BU114" s="571"/>
      <c r="BV114" s="447">
        <f>BV110+BV87+DV19+BV112</f>
        <v>0</v>
      </c>
      <c r="BW114" s="447"/>
      <c r="BX114" s="447"/>
      <c r="BY114" s="447"/>
      <c r="BZ114" s="447"/>
      <c r="CA114" s="447"/>
      <c r="CB114" s="447"/>
      <c r="CC114" s="447"/>
      <c r="CD114" s="447"/>
      <c r="CE114" s="447"/>
      <c r="CF114" s="447">
        <f>CF110+CF87+EF19+CF112</f>
        <v>0</v>
      </c>
      <c r="CG114" s="447"/>
      <c r="CH114" s="447"/>
      <c r="CI114" s="447"/>
      <c r="CJ114" s="447"/>
      <c r="CK114" s="447"/>
      <c r="CL114" s="447"/>
      <c r="CM114" s="447"/>
      <c r="CN114" s="447"/>
      <c r="CO114" s="447"/>
      <c r="CP114" s="447">
        <f>CP110+CP87+EP19+CP112</f>
        <v>0</v>
      </c>
      <c r="CQ114" s="447"/>
      <c r="CR114" s="447"/>
      <c r="CS114" s="447"/>
      <c r="CT114" s="447"/>
      <c r="CU114" s="447"/>
      <c r="CV114" s="447"/>
      <c r="CW114" s="447"/>
      <c r="CX114" s="447"/>
      <c r="CY114" s="447"/>
    </row>
    <row r="115" spans="2:208" ht="12" customHeight="1" thickTop="1">
      <c r="C115" s="16" t="str">
        <f>Coversheets!$B$51</f>
        <v>S.A.&amp;I. Form 2641R99 Entity: Type in Name of City City, 99</v>
      </c>
      <c r="AQ115" s="446">
        <f ca="1">$AP$52</f>
        <v>41499.346880902776</v>
      </c>
      <c r="AR115" s="446"/>
      <c r="AS115" s="446"/>
      <c r="AT115" s="446"/>
      <c r="AU115" s="446"/>
      <c r="AV115" s="446"/>
      <c r="AW115" s="446"/>
      <c r="AX115" s="446"/>
      <c r="AY115" s="446"/>
      <c r="BC115" s="343" t="str">
        <f>Coversheets!$B$51</f>
        <v>S.A.&amp;I. Form 2641R99 Entity: Type in Name of City City, 99</v>
      </c>
      <c r="CQ115" s="446">
        <f ca="1">$AP$52</f>
        <v>41499.346880902776</v>
      </c>
      <c r="CR115" s="446"/>
      <c r="CS115" s="446"/>
      <c r="CT115" s="446"/>
      <c r="CU115" s="446"/>
      <c r="CV115" s="446"/>
      <c r="CW115" s="446"/>
      <c r="CX115" s="446"/>
      <c r="CY115" s="446"/>
    </row>
    <row r="116" spans="2:208" ht="11" customHeight="1">
      <c r="B116" s="498" t="str">
        <f>$B$59</f>
        <v>SPECIAL REVENUE FUND ACCOUNTS COVERING THE PERIOD JULY 1, 2011, to JUNE 30, 2012</v>
      </c>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BB116" s="498" t="str">
        <f>$B$59</f>
        <v>SPECIAL REVENUE FUND ACCOUNTS COVERING THE PERIOD JULY 1, 2011, to JUNE 30, 2012</v>
      </c>
      <c r="BC116" s="498"/>
      <c r="BD116" s="498"/>
      <c r="BE116" s="498"/>
      <c r="BF116" s="498"/>
      <c r="BG116" s="498"/>
      <c r="BH116" s="498"/>
      <c r="BI116" s="498"/>
      <c r="BJ116" s="498"/>
      <c r="BK116" s="498"/>
      <c r="BL116" s="498"/>
      <c r="BM116" s="498"/>
      <c r="BN116" s="498"/>
      <c r="BO116" s="498"/>
      <c r="BP116" s="498"/>
      <c r="BQ116" s="498"/>
      <c r="BR116" s="498"/>
      <c r="BS116" s="498"/>
      <c r="BT116" s="498"/>
      <c r="BU116" s="498"/>
      <c r="BV116" s="498"/>
      <c r="BW116" s="498"/>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8"/>
      <c r="CU116" s="498"/>
      <c r="CV116" s="498"/>
      <c r="CW116" s="498"/>
      <c r="CX116" s="498"/>
      <c r="CY116" s="498"/>
      <c r="DB116" s="498" t="str">
        <f>$B$59</f>
        <v>SPECIAL REVENUE FUND ACCOUNTS COVERING THE PERIOD JULY 1, 2011, to JUNE 30, 2012</v>
      </c>
      <c r="DC116" s="498"/>
      <c r="DD116" s="498"/>
      <c r="DE116" s="498"/>
      <c r="DF116" s="498"/>
      <c r="DG116" s="498"/>
      <c r="DH116" s="498"/>
      <c r="DI116" s="498"/>
      <c r="DJ116" s="498"/>
      <c r="DK116" s="498"/>
      <c r="DL116" s="498"/>
      <c r="DM116" s="498"/>
      <c r="DN116" s="498"/>
      <c r="DO116" s="498"/>
      <c r="DP116" s="498"/>
      <c r="DQ116" s="498"/>
      <c r="DR116" s="498"/>
      <c r="DS116" s="498"/>
      <c r="DT116" s="498"/>
      <c r="DU116" s="498"/>
      <c r="DV116" s="498"/>
      <c r="DW116" s="498"/>
      <c r="DX116" s="498"/>
      <c r="DY116" s="498"/>
      <c r="DZ116" s="498"/>
      <c r="EA116" s="498"/>
      <c r="EB116" s="498"/>
      <c r="EC116" s="498"/>
      <c r="ED116" s="498"/>
      <c r="EE116" s="498"/>
      <c r="EF116" s="498"/>
      <c r="EG116" s="498"/>
      <c r="EH116" s="498"/>
      <c r="EI116" s="498"/>
      <c r="EJ116" s="498"/>
      <c r="EK116" s="498"/>
      <c r="EL116" s="498"/>
      <c r="EM116" s="498"/>
      <c r="EN116" s="498"/>
      <c r="EO116" s="498"/>
      <c r="EP116" s="498"/>
      <c r="EQ116" s="498"/>
      <c r="ER116" s="498"/>
      <c r="ES116" s="498"/>
      <c r="ET116" s="498"/>
      <c r="EU116" s="498"/>
      <c r="EV116" s="498"/>
      <c r="EW116" s="498"/>
      <c r="EX116" s="498"/>
      <c r="EY116" s="498"/>
      <c r="FC116" s="498" t="str">
        <f>$B$59</f>
        <v>SPECIAL REVENUE FUND ACCOUNTS COVERING THE PERIOD JULY 1, 2011, to JUNE 30, 2012</v>
      </c>
      <c r="FD116" s="498"/>
      <c r="FE116" s="498"/>
      <c r="FF116" s="498"/>
      <c r="FG116" s="498"/>
      <c r="FH116" s="498"/>
      <c r="FI116" s="498"/>
      <c r="FJ116" s="498"/>
      <c r="FK116" s="498"/>
      <c r="FL116" s="498"/>
      <c r="FM116" s="498"/>
      <c r="FN116" s="498"/>
      <c r="FO116" s="498"/>
      <c r="FP116" s="498"/>
      <c r="FQ116" s="498"/>
      <c r="FR116" s="498"/>
      <c r="FS116" s="498"/>
      <c r="FT116" s="498"/>
      <c r="FU116" s="498"/>
      <c r="FV116" s="498"/>
      <c r="FW116" s="498"/>
      <c r="FX116" s="498"/>
      <c r="FY116" s="498"/>
      <c r="FZ116" s="498"/>
      <c r="GA116" s="498"/>
      <c r="GB116" s="498"/>
      <c r="GC116" s="498"/>
      <c r="GD116" s="498"/>
      <c r="GE116" s="498"/>
      <c r="GF116" s="498"/>
      <c r="GG116" s="498"/>
      <c r="GH116" s="498"/>
      <c r="GI116" s="498"/>
      <c r="GJ116" s="498"/>
      <c r="GK116" s="498"/>
      <c r="GL116" s="498"/>
      <c r="GM116" s="498"/>
      <c r="GN116" s="498"/>
      <c r="GO116" s="498"/>
      <c r="GP116" s="498"/>
      <c r="GQ116" s="498"/>
      <c r="GR116" s="498"/>
      <c r="GS116" s="498"/>
      <c r="GT116" s="498"/>
      <c r="GU116" s="498"/>
      <c r="GV116" s="498"/>
      <c r="GW116" s="498"/>
      <c r="GX116" s="498"/>
      <c r="GY116" s="498"/>
      <c r="GZ116" s="498"/>
    </row>
    <row r="117" spans="2:208" ht="11" customHeight="1">
      <c r="B117" s="498" t="str">
        <f>$B$60</f>
        <v>ESTIMATE OF NEEDS FOR 2012-2013</v>
      </c>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BB117" s="498" t="str">
        <f>$B$60</f>
        <v>ESTIMATE OF NEEDS FOR 2012-2013</v>
      </c>
      <c r="BC117" s="498"/>
      <c r="BD117" s="498"/>
      <c r="BE117" s="498"/>
      <c r="BF117" s="498"/>
      <c r="BG117" s="498"/>
      <c r="BH117" s="498"/>
      <c r="BI117" s="498"/>
      <c r="BJ117" s="498"/>
      <c r="BK117" s="498"/>
      <c r="BL117" s="498"/>
      <c r="BM117" s="498"/>
      <c r="BN117" s="498"/>
      <c r="BO117" s="498"/>
      <c r="BP117" s="498"/>
      <c r="BQ117" s="498"/>
      <c r="BR117" s="498"/>
      <c r="BS117" s="498"/>
      <c r="BT117" s="498"/>
      <c r="BU117" s="498"/>
      <c r="BV117" s="498"/>
      <c r="BW117" s="498"/>
      <c r="BX117" s="498"/>
      <c r="BY117" s="498"/>
      <c r="BZ117" s="498"/>
      <c r="CA117" s="498"/>
      <c r="CB117" s="498"/>
      <c r="CC117" s="498"/>
      <c r="CD117" s="498"/>
      <c r="CE117" s="498"/>
      <c r="CF117" s="498"/>
      <c r="CG117" s="498"/>
      <c r="CH117" s="498"/>
      <c r="CI117" s="498"/>
      <c r="CJ117" s="498"/>
      <c r="CK117" s="498"/>
      <c r="CL117" s="498"/>
      <c r="CM117" s="498"/>
      <c r="CN117" s="498"/>
      <c r="CO117" s="498"/>
      <c r="CP117" s="498"/>
      <c r="CQ117" s="498"/>
      <c r="CR117" s="498"/>
      <c r="CS117" s="498"/>
      <c r="CT117" s="498"/>
      <c r="CU117" s="498"/>
      <c r="CV117" s="498"/>
      <c r="CW117" s="498"/>
      <c r="CX117" s="498"/>
      <c r="CY117" s="498"/>
      <c r="DB117" s="498" t="str">
        <f>$B$60</f>
        <v>ESTIMATE OF NEEDS FOR 2012-2013</v>
      </c>
      <c r="DC117" s="498"/>
      <c r="DD117" s="498"/>
      <c r="DE117" s="498"/>
      <c r="DF117" s="498"/>
      <c r="DG117" s="498"/>
      <c r="DH117" s="498"/>
      <c r="DI117" s="498"/>
      <c r="DJ117" s="498"/>
      <c r="DK117" s="498"/>
      <c r="DL117" s="498"/>
      <c r="DM117" s="498"/>
      <c r="DN117" s="498"/>
      <c r="DO117" s="498"/>
      <c r="DP117" s="498"/>
      <c r="DQ117" s="498"/>
      <c r="DR117" s="498"/>
      <c r="DS117" s="498"/>
      <c r="DT117" s="498"/>
      <c r="DU117" s="498"/>
      <c r="DV117" s="498"/>
      <c r="DW117" s="498"/>
      <c r="DX117" s="498"/>
      <c r="DY117" s="498"/>
      <c r="DZ117" s="498"/>
      <c r="EA117" s="498"/>
      <c r="EB117" s="498"/>
      <c r="EC117" s="498"/>
      <c r="ED117" s="498"/>
      <c r="EE117" s="498"/>
      <c r="EF117" s="498"/>
      <c r="EG117" s="498"/>
      <c r="EH117" s="498"/>
      <c r="EI117" s="498"/>
      <c r="EJ117" s="498"/>
      <c r="EK117" s="498"/>
      <c r="EL117" s="498"/>
      <c r="EM117" s="498"/>
      <c r="EN117" s="498"/>
      <c r="EO117" s="498"/>
      <c r="EP117" s="498"/>
      <c r="EQ117" s="498"/>
      <c r="ER117" s="498"/>
      <c r="ES117" s="498"/>
      <c r="ET117" s="498"/>
      <c r="EU117" s="498"/>
      <c r="EV117" s="498"/>
      <c r="EW117" s="498"/>
      <c r="EX117" s="498"/>
      <c r="EY117" s="498"/>
      <c r="FC117" s="498" t="str">
        <f>$B$60</f>
        <v>ESTIMATE OF NEEDS FOR 2012-2013</v>
      </c>
      <c r="FD117" s="498"/>
      <c r="FE117" s="498"/>
      <c r="FF117" s="498"/>
      <c r="FG117" s="498"/>
      <c r="FH117" s="498"/>
      <c r="FI117" s="498"/>
      <c r="FJ117" s="498"/>
      <c r="FK117" s="498"/>
      <c r="FL117" s="498"/>
      <c r="FM117" s="498"/>
      <c r="FN117" s="498"/>
      <c r="FO117" s="498"/>
      <c r="FP117" s="498"/>
      <c r="FQ117" s="498"/>
      <c r="FR117" s="498"/>
      <c r="FS117" s="498"/>
      <c r="FT117" s="498"/>
      <c r="FU117" s="498"/>
      <c r="FV117" s="498"/>
      <c r="FW117" s="498"/>
      <c r="FX117" s="498"/>
      <c r="FY117" s="498"/>
      <c r="FZ117" s="498"/>
      <c r="GA117" s="498"/>
      <c r="GB117" s="498"/>
      <c r="GC117" s="498"/>
      <c r="GD117" s="498"/>
      <c r="GE117" s="498"/>
      <c r="GF117" s="498"/>
      <c r="GG117" s="498"/>
      <c r="GH117" s="498"/>
      <c r="GI117" s="498"/>
      <c r="GJ117" s="498"/>
      <c r="GK117" s="498"/>
      <c r="GL117" s="498"/>
      <c r="GM117" s="498"/>
      <c r="GN117" s="498"/>
      <c r="GO117" s="498"/>
      <c r="GP117" s="498"/>
      <c r="GQ117" s="498"/>
      <c r="GR117" s="498"/>
      <c r="GS117" s="498"/>
      <c r="GT117" s="498"/>
      <c r="GU117" s="498"/>
      <c r="GV117" s="498"/>
      <c r="GW117" s="498"/>
      <c r="GX117" s="498"/>
      <c r="GY117" s="498"/>
      <c r="GZ117" s="498"/>
    </row>
    <row r="118" spans="2:208" ht="11.5" customHeight="1" thickBot="1">
      <c r="B118" s="16" t="s">
        <v>30</v>
      </c>
      <c r="AY118" s="18" t="s">
        <v>184</v>
      </c>
      <c r="CY118" s="18" t="s">
        <v>244</v>
      </c>
      <c r="DB118" s="16" t="s">
        <v>30</v>
      </c>
      <c r="EY118" s="18" t="s">
        <v>257</v>
      </c>
      <c r="GZ118" s="18" t="s">
        <v>307</v>
      </c>
    </row>
    <row r="119" spans="2:208" ht="12.75" customHeight="1" thickTop="1">
      <c r="B119" s="77" t="s">
        <v>185</v>
      </c>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9"/>
      <c r="BB119" s="537" t="s">
        <v>245</v>
      </c>
      <c r="BC119" s="538"/>
      <c r="BD119" s="538"/>
      <c r="BE119" s="538"/>
      <c r="BF119" s="538"/>
      <c r="BG119" s="538"/>
      <c r="BH119" s="538"/>
      <c r="BI119" s="538"/>
      <c r="BJ119" s="538"/>
      <c r="BK119" s="538"/>
      <c r="BL119" s="538"/>
      <c r="BM119" s="538"/>
      <c r="BN119" s="538"/>
      <c r="BO119" s="538"/>
      <c r="BP119" s="538"/>
      <c r="BQ119" s="538"/>
      <c r="BR119" s="538"/>
      <c r="BS119" s="538"/>
      <c r="BT119" s="538"/>
      <c r="BU119" s="538"/>
      <c r="BV119" s="538"/>
      <c r="BW119" s="538"/>
      <c r="BX119" s="538"/>
      <c r="BY119" s="538"/>
      <c r="BZ119" s="538"/>
      <c r="CA119" s="538"/>
      <c r="CB119" s="538"/>
      <c r="CC119" s="538"/>
      <c r="CD119" s="538"/>
      <c r="CE119" s="538"/>
      <c r="CF119" s="538"/>
      <c r="CG119" s="538"/>
      <c r="CH119" s="538"/>
      <c r="CI119" s="538"/>
      <c r="CJ119" s="538"/>
      <c r="CK119" s="538"/>
      <c r="CL119" s="538"/>
      <c r="CM119" s="538"/>
      <c r="CN119" s="538"/>
      <c r="CO119" s="538"/>
      <c r="CP119" s="538"/>
      <c r="CQ119" s="538"/>
      <c r="CR119" s="538"/>
      <c r="CS119" s="538"/>
      <c r="CT119" s="538"/>
      <c r="CU119" s="538"/>
      <c r="CV119" s="538"/>
      <c r="CW119" s="538"/>
      <c r="CX119" s="538"/>
      <c r="CY119" s="539"/>
      <c r="DB119" s="499" t="s">
        <v>258</v>
      </c>
      <c r="DC119" s="500"/>
      <c r="DD119" s="500"/>
      <c r="DE119" s="500"/>
      <c r="DF119" s="500"/>
      <c r="DG119" s="500"/>
      <c r="DH119" s="500"/>
      <c r="DI119" s="500"/>
      <c r="DJ119" s="500"/>
      <c r="DK119" s="500"/>
      <c r="DL119" s="500"/>
      <c r="DM119" s="500"/>
      <c r="DN119" s="500"/>
      <c r="DO119" s="500"/>
      <c r="DP119" s="500"/>
      <c r="DQ119" s="500"/>
      <c r="DR119" s="500"/>
      <c r="DS119" s="500"/>
      <c r="DT119" s="500"/>
      <c r="DU119" s="500"/>
      <c r="DV119" s="500"/>
      <c r="DW119" s="500"/>
      <c r="DX119" s="467"/>
      <c r="DY119" s="467"/>
      <c r="DZ119" s="467"/>
      <c r="EA119" s="467"/>
      <c r="EB119" s="467"/>
      <c r="EC119" s="467"/>
      <c r="ED119" s="467"/>
      <c r="EE119" s="467"/>
      <c r="EF119" s="467"/>
      <c r="EG119" s="467"/>
      <c r="EH119" s="467"/>
      <c r="EI119" s="467"/>
      <c r="EJ119" s="467"/>
      <c r="EK119" s="467"/>
      <c r="EL119" s="467"/>
      <c r="EM119" s="467"/>
      <c r="EN119" s="467"/>
      <c r="EO119" s="467"/>
      <c r="EP119" s="467"/>
      <c r="EQ119" s="467"/>
      <c r="ER119" s="467"/>
      <c r="ES119" s="467"/>
      <c r="ET119" s="467"/>
      <c r="EU119" s="467"/>
      <c r="EV119" s="467"/>
      <c r="EW119" s="467"/>
      <c r="EX119" s="467"/>
      <c r="EY119" s="470"/>
      <c r="FC119" s="537" t="s">
        <v>245</v>
      </c>
      <c r="FD119" s="538"/>
      <c r="FE119" s="538"/>
      <c r="FF119" s="538"/>
      <c r="FG119" s="538"/>
      <c r="FH119" s="538"/>
      <c r="FI119" s="538"/>
      <c r="FJ119" s="538"/>
      <c r="FK119" s="538"/>
      <c r="FL119" s="538"/>
      <c r="FM119" s="538"/>
      <c r="FN119" s="538"/>
      <c r="FO119" s="538"/>
      <c r="FP119" s="538"/>
      <c r="FQ119" s="538"/>
      <c r="FR119" s="538"/>
      <c r="FS119" s="538"/>
      <c r="FT119" s="538"/>
      <c r="FU119" s="538"/>
      <c r="FV119" s="538"/>
      <c r="FW119" s="538"/>
      <c r="FX119" s="538"/>
      <c r="FY119" s="538"/>
      <c r="FZ119" s="538"/>
      <c r="GA119" s="538"/>
      <c r="GB119" s="538"/>
      <c r="GC119" s="538"/>
      <c r="GD119" s="538"/>
      <c r="GE119" s="538"/>
      <c r="GF119" s="538"/>
      <c r="GG119" s="538"/>
      <c r="GH119" s="538"/>
      <c r="GI119" s="538"/>
      <c r="GJ119" s="538"/>
      <c r="GK119" s="538"/>
      <c r="GL119" s="538"/>
      <c r="GM119" s="538"/>
      <c r="GN119" s="538"/>
      <c r="GO119" s="538"/>
      <c r="GP119" s="538"/>
      <c r="GQ119" s="538"/>
      <c r="GR119" s="538"/>
      <c r="GS119" s="538"/>
      <c r="GT119" s="538"/>
      <c r="GU119" s="538"/>
      <c r="GV119" s="538"/>
      <c r="GW119" s="538"/>
      <c r="GX119" s="538"/>
      <c r="GY119" s="538"/>
      <c r="GZ119" s="539"/>
    </row>
    <row r="120" spans="2:208" ht="12.5" customHeight="1">
      <c r="B120" s="565"/>
      <c r="C120" s="498"/>
      <c r="D120" s="498"/>
      <c r="E120" s="498"/>
      <c r="F120" s="498"/>
      <c r="G120" s="498"/>
      <c r="H120" s="498"/>
      <c r="I120" s="498"/>
      <c r="J120" s="498"/>
      <c r="K120" s="498"/>
      <c r="L120" s="498"/>
      <c r="M120" s="498"/>
      <c r="N120" s="498"/>
      <c r="O120" s="498"/>
      <c r="P120" s="498"/>
      <c r="Q120" s="498"/>
      <c r="R120" s="498"/>
      <c r="S120" s="498"/>
      <c r="T120" s="498"/>
      <c r="U120" s="498"/>
      <c r="V120" s="498"/>
      <c r="W120" s="566"/>
      <c r="X120" s="444" t="str">
        <f>"FISCAL YEAR ENDING JUNE 30, "&amp;Help!C18</f>
        <v>FISCAL YEAR ENDING JUNE 30, 2011</v>
      </c>
      <c r="Y120" s="442"/>
      <c r="Z120" s="442"/>
      <c r="AA120" s="442"/>
      <c r="AB120" s="442"/>
      <c r="AC120" s="442"/>
      <c r="AD120" s="442"/>
      <c r="AE120" s="442"/>
      <c r="AF120" s="442"/>
      <c r="AG120" s="442"/>
      <c r="AH120" s="442"/>
      <c r="AI120" s="442"/>
      <c r="AJ120" s="442"/>
      <c r="AK120" s="442"/>
      <c r="AL120" s="442"/>
      <c r="AM120" s="442"/>
      <c r="AN120" s="442"/>
      <c r="AO120" s="442"/>
      <c r="AP120" s="442"/>
      <c r="AQ120" s="442"/>
      <c r="AR120" s="443"/>
      <c r="AS120" s="462"/>
      <c r="AT120" s="463"/>
      <c r="AU120" s="463"/>
      <c r="AV120" s="463"/>
      <c r="AW120" s="463"/>
      <c r="AX120" s="463"/>
      <c r="AY120" s="465"/>
      <c r="BB120" s="441" t="str">
        <f>"FISCAL YEAR ENDING JUNE 30, "&amp;Help!C18+1</f>
        <v>FISCAL YEAR ENDING JUNE 30, 2012</v>
      </c>
      <c r="BC120" s="442"/>
      <c r="BD120" s="442"/>
      <c r="BE120" s="442"/>
      <c r="BF120" s="442"/>
      <c r="BG120" s="442"/>
      <c r="BH120" s="442"/>
      <c r="BI120" s="442"/>
      <c r="BJ120" s="442"/>
      <c r="BK120" s="442"/>
      <c r="BL120" s="442"/>
      <c r="BM120" s="442"/>
      <c r="BN120" s="442"/>
      <c r="BO120" s="442"/>
      <c r="BP120" s="442"/>
      <c r="BQ120" s="442"/>
      <c r="BR120" s="442"/>
      <c r="BS120" s="442"/>
      <c r="BT120" s="442"/>
      <c r="BU120" s="442"/>
      <c r="BV120" s="442"/>
      <c r="BW120" s="442"/>
      <c r="BX120" s="442"/>
      <c r="BY120" s="442"/>
      <c r="BZ120" s="442"/>
      <c r="CA120" s="442"/>
      <c r="CB120" s="442"/>
      <c r="CC120" s="442"/>
      <c r="CD120" s="442"/>
      <c r="CE120" s="442"/>
      <c r="CF120" s="442"/>
      <c r="CG120" s="442"/>
      <c r="CH120" s="442"/>
      <c r="CI120" s="442"/>
      <c r="CJ120" s="442"/>
      <c r="CK120" s="443"/>
      <c r="CL120" s="444" t="str">
        <f>"FISCAL YEAR "&amp;Help!C18+1&amp;"-"&amp;Help!C18+2</f>
        <v>FISCAL YEAR 2012-2013</v>
      </c>
      <c r="CM120" s="442"/>
      <c r="CN120" s="442"/>
      <c r="CO120" s="442"/>
      <c r="CP120" s="442"/>
      <c r="CQ120" s="442"/>
      <c r="CR120" s="442"/>
      <c r="CS120" s="442"/>
      <c r="CT120" s="442"/>
      <c r="CU120" s="442"/>
      <c r="CV120" s="442"/>
      <c r="CW120" s="442"/>
      <c r="CX120" s="442"/>
      <c r="CY120" s="461"/>
      <c r="DB120" s="534"/>
      <c r="DC120" s="529"/>
      <c r="DD120" s="529"/>
      <c r="DE120" s="529"/>
      <c r="DF120" s="529"/>
      <c r="DG120" s="529"/>
      <c r="DH120" s="529"/>
      <c r="DI120" s="529"/>
      <c r="DJ120" s="529"/>
      <c r="DK120" s="529"/>
      <c r="DL120" s="529"/>
      <c r="DM120" s="529"/>
      <c r="DN120" s="529"/>
      <c r="DO120" s="529"/>
      <c r="DP120" s="529"/>
      <c r="DQ120" s="529"/>
      <c r="DR120" s="529"/>
      <c r="DS120" s="529"/>
      <c r="DT120" s="529"/>
      <c r="DU120" s="529"/>
      <c r="DV120" s="529"/>
      <c r="DW120" s="529"/>
      <c r="DX120" s="529" t="str">
        <f>"FISCAL YEAR ENDING JUNE 30, "&amp;Help!C18</f>
        <v>FISCAL YEAR ENDING JUNE 30, 2011</v>
      </c>
      <c r="DY120" s="529"/>
      <c r="DZ120" s="529"/>
      <c r="EA120" s="529"/>
      <c r="EB120" s="529"/>
      <c r="EC120" s="529"/>
      <c r="ED120" s="529"/>
      <c r="EE120" s="529"/>
      <c r="EF120" s="529"/>
      <c r="EG120" s="529"/>
      <c r="EH120" s="529"/>
      <c r="EI120" s="529"/>
      <c r="EJ120" s="529"/>
      <c r="EK120" s="529"/>
      <c r="EL120" s="529"/>
      <c r="EM120" s="529"/>
      <c r="EN120" s="529"/>
      <c r="EO120" s="529"/>
      <c r="EP120" s="529"/>
      <c r="EQ120" s="529"/>
      <c r="ER120" s="529"/>
      <c r="ES120" s="529"/>
      <c r="ET120" s="529"/>
      <c r="EU120" s="529"/>
      <c r="EV120" s="529"/>
      <c r="EW120" s="529"/>
      <c r="EX120" s="529"/>
      <c r="EY120" s="530"/>
      <c r="FC120" s="441" t="str">
        <f>"FISCAL YEAR ENDING JUNE 30, "&amp;Help!C18+1</f>
        <v>FISCAL YEAR ENDING JUNE 30, 2012</v>
      </c>
      <c r="FD120" s="442"/>
      <c r="FE120" s="442"/>
      <c r="FF120" s="442"/>
      <c r="FG120" s="442"/>
      <c r="FH120" s="442"/>
      <c r="FI120" s="442"/>
      <c r="FJ120" s="442"/>
      <c r="FK120" s="442"/>
      <c r="FL120" s="442"/>
      <c r="FM120" s="442"/>
      <c r="FN120" s="442"/>
      <c r="FO120" s="442"/>
      <c r="FP120" s="442"/>
      <c r="FQ120" s="442"/>
      <c r="FR120" s="442"/>
      <c r="FS120" s="442"/>
      <c r="FT120" s="442"/>
      <c r="FU120" s="442"/>
      <c r="FV120" s="442"/>
      <c r="FW120" s="442"/>
      <c r="FX120" s="442"/>
      <c r="FY120" s="442"/>
      <c r="FZ120" s="442"/>
      <c r="GA120" s="442"/>
      <c r="GB120" s="442"/>
      <c r="GC120" s="442"/>
      <c r="GD120" s="442"/>
      <c r="GE120" s="442"/>
      <c r="GF120" s="442"/>
      <c r="GG120" s="442"/>
      <c r="GH120" s="442"/>
      <c r="GI120" s="442"/>
      <c r="GJ120" s="442"/>
      <c r="GK120" s="442"/>
      <c r="GL120" s="443"/>
      <c r="GM120" s="444" t="str">
        <f>"FISCAL YEAR "&amp;Help!C18+1&amp;"-"&amp;Help!C18+2</f>
        <v>FISCAL YEAR 2012-2013</v>
      </c>
      <c r="GN120" s="442"/>
      <c r="GO120" s="442"/>
      <c r="GP120" s="442"/>
      <c r="GQ120" s="442"/>
      <c r="GR120" s="442"/>
      <c r="GS120" s="442"/>
      <c r="GT120" s="442"/>
      <c r="GU120" s="442"/>
      <c r="GV120" s="442"/>
      <c r="GW120" s="442"/>
      <c r="GX120" s="442"/>
      <c r="GY120" s="442"/>
      <c r="GZ120" s="461"/>
    </row>
    <row r="121" spans="2:208" ht="12.75" customHeight="1">
      <c r="B121" s="441" t="s">
        <v>186</v>
      </c>
      <c r="C121" s="442"/>
      <c r="D121" s="442"/>
      <c r="E121" s="442"/>
      <c r="F121" s="442"/>
      <c r="G121" s="442"/>
      <c r="H121" s="442"/>
      <c r="I121" s="442"/>
      <c r="J121" s="442"/>
      <c r="K121" s="442"/>
      <c r="L121" s="442"/>
      <c r="M121" s="442"/>
      <c r="N121" s="442"/>
      <c r="O121" s="442"/>
      <c r="P121" s="442"/>
      <c r="Q121" s="442"/>
      <c r="R121" s="442"/>
      <c r="S121" s="442"/>
      <c r="T121" s="442"/>
      <c r="U121" s="442"/>
      <c r="V121" s="442"/>
      <c r="W121" s="443"/>
      <c r="X121" s="442" t="s">
        <v>188</v>
      </c>
      <c r="Y121" s="442"/>
      <c r="Z121" s="442"/>
      <c r="AA121" s="442"/>
      <c r="AB121" s="442"/>
      <c r="AC121" s="442"/>
      <c r="AD121" s="443"/>
      <c r="AE121" s="444" t="s">
        <v>189</v>
      </c>
      <c r="AF121" s="442"/>
      <c r="AG121" s="442"/>
      <c r="AH121" s="442"/>
      <c r="AI121" s="442"/>
      <c r="AJ121" s="442"/>
      <c r="AK121" s="443"/>
      <c r="AL121" s="444" t="s">
        <v>190</v>
      </c>
      <c r="AM121" s="442"/>
      <c r="AN121" s="442"/>
      <c r="AO121" s="442"/>
      <c r="AP121" s="442"/>
      <c r="AQ121" s="442"/>
      <c r="AR121" s="443"/>
      <c r="AS121" s="444" t="s">
        <v>191</v>
      </c>
      <c r="AT121" s="442"/>
      <c r="AU121" s="442"/>
      <c r="AV121" s="442"/>
      <c r="AW121" s="442"/>
      <c r="AX121" s="442"/>
      <c r="AY121" s="461"/>
      <c r="AZ121" s="344"/>
      <c r="BB121" s="441"/>
      <c r="BC121" s="442"/>
      <c r="BD121" s="442"/>
      <c r="BE121" s="442"/>
      <c r="BF121" s="442"/>
      <c r="BG121" s="442"/>
      <c r="BH121" s="442"/>
      <c r="BI121" s="443"/>
      <c r="BJ121" s="444" t="s">
        <v>246</v>
      </c>
      <c r="BK121" s="442"/>
      <c r="BL121" s="442"/>
      <c r="BM121" s="442"/>
      <c r="BN121" s="442"/>
      <c r="BO121" s="442"/>
      <c r="BP121" s="443"/>
      <c r="BQ121" s="444" t="s">
        <v>189</v>
      </c>
      <c r="BR121" s="442"/>
      <c r="BS121" s="442"/>
      <c r="BT121" s="442"/>
      <c r="BU121" s="442"/>
      <c r="BV121" s="442"/>
      <c r="BW121" s="443"/>
      <c r="BX121" s="444" t="s">
        <v>188</v>
      </c>
      <c r="BY121" s="442"/>
      <c r="BZ121" s="442"/>
      <c r="CA121" s="442"/>
      <c r="CB121" s="442"/>
      <c r="CC121" s="442"/>
      <c r="CD121" s="443"/>
      <c r="CE121" s="444" t="s">
        <v>193</v>
      </c>
      <c r="CF121" s="442"/>
      <c r="CG121" s="442"/>
      <c r="CH121" s="442"/>
      <c r="CI121" s="442"/>
      <c r="CJ121" s="442"/>
      <c r="CK121" s="443"/>
      <c r="CL121" s="444" t="s">
        <v>247</v>
      </c>
      <c r="CM121" s="442"/>
      <c r="CN121" s="442"/>
      <c r="CO121" s="442"/>
      <c r="CP121" s="442"/>
      <c r="CQ121" s="442"/>
      <c r="CR121" s="443"/>
      <c r="CS121" s="444" t="s">
        <v>130</v>
      </c>
      <c r="CT121" s="442"/>
      <c r="CU121" s="442"/>
      <c r="CV121" s="442"/>
      <c r="CW121" s="442"/>
      <c r="CX121" s="442"/>
      <c r="CY121" s="461"/>
      <c r="DB121" s="534" t="s">
        <v>186</v>
      </c>
      <c r="DC121" s="529"/>
      <c r="DD121" s="529"/>
      <c r="DE121" s="529"/>
      <c r="DF121" s="529"/>
      <c r="DG121" s="529"/>
      <c r="DH121" s="529"/>
      <c r="DI121" s="529"/>
      <c r="DJ121" s="529"/>
      <c r="DK121" s="529"/>
      <c r="DL121" s="529"/>
      <c r="DM121" s="529"/>
      <c r="DN121" s="529"/>
      <c r="DO121" s="529"/>
      <c r="DP121" s="529"/>
      <c r="DQ121" s="529"/>
      <c r="DR121" s="529"/>
      <c r="DS121" s="529"/>
      <c r="DT121" s="529"/>
      <c r="DU121" s="529"/>
      <c r="DV121" s="529"/>
      <c r="DW121" s="529"/>
      <c r="DX121" s="529" t="s">
        <v>188</v>
      </c>
      <c r="DY121" s="529"/>
      <c r="DZ121" s="529"/>
      <c r="EA121" s="529"/>
      <c r="EB121" s="529"/>
      <c r="EC121" s="529"/>
      <c r="ED121" s="529"/>
      <c r="EE121" s="529" t="s">
        <v>189</v>
      </c>
      <c r="EF121" s="529"/>
      <c r="EG121" s="529"/>
      <c r="EH121" s="529"/>
      <c r="EI121" s="529"/>
      <c r="EJ121" s="529"/>
      <c r="EK121" s="529"/>
      <c r="EL121" s="529" t="s">
        <v>190</v>
      </c>
      <c r="EM121" s="529"/>
      <c r="EN121" s="529"/>
      <c r="EO121" s="529"/>
      <c r="EP121" s="529"/>
      <c r="EQ121" s="529"/>
      <c r="ER121" s="529"/>
      <c r="ES121" s="529" t="s">
        <v>191</v>
      </c>
      <c r="ET121" s="529"/>
      <c r="EU121" s="529"/>
      <c r="EV121" s="529"/>
      <c r="EW121" s="529"/>
      <c r="EX121" s="529"/>
      <c r="EY121" s="530"/>
      <c r="FC121" s="441"/>
      <c r="FD121" s="442"/>
      <c r="FE121" s="442"/>
      <c r="FF121" s="442"/>
      <c r="FG121" s="442"/>
      <c r="FH121" s="442"/>
      <c r="FI121" s="442"/>
      <c r="FJ121" s="443"/>
      <c r="FK121" s="444" t="s">
        <v>246</v>
      </c>
      <c r="FL121" s="442"/>
      <c r="FM121" s="442"/>
      <c r="FN121" s="442"/>
      <c r="FO121" s="442"/>
      <c r="FP121" s="442"/>
      <c r="FQ121" s="443"/>
      <c r="FR121" s="444" t="s">
        <v>189</v>
      </c>
      <c r="FS121" s="442"/>
      <c r="FT121" s="442"/>
      <c r="FU121" s="442"/>
      <c r="FV121" s="442"/>
      <c r="FW121" s="442"/>
      <c r="FX121" s="443"/>
      <c r="FY121" s="444" t="s">
        <v>188</v>
      </c>
      <c r="FZ121" s="442"/>
      <c r="GA121" s="442"/>
      <c r="GB121" s="442"/>
      <c r="GC121" s="442"/>
      <c r="GD121" s="442"/>
      <c r="GE121" s="443"/>
      <c r="GF121" s="444" t="s">
        <v>193</v>
      </c>
      <c r="GG121" s="442"/>
      <c r="GH121" s="442"/>
      <c r="GI121" s="442"/>
      <c r="GJ121" s="442"/>
      <c r="GK121" s="442"/>
      <c r="GL121" s="443"/>
      <c r="GM121" s="444" t="s">
        <v>247</v>
      </c>
      <c r="GN121" s="442"/>
      <c r="GO121" s="442"/>
      <c r="GP121" s="442"/>
      <c r="GQ121" s="442"/>
      <c r="GR121" s="442"/>
      <c r="GS121" s="443"/>
      <c r="GT121" s="444" t="s">
        <v>130</v>
      </c>
      <c r="GU121" s="442"/>
      <c r="GV121" s="442"/>
      <c r="GW121" s="442"/>
      <c r="GX121" s="442"/>
      <c r="GY121" s="442"/>
      <c r="GZ121" s="461"/>
    </row>
    <row r="122" spans="2:208" ht="12.75" customHeight="1">
      <c r="B122" s="441" t="s">
        <v>187</v>
      </c>
      <c r="C122" s="442"/>
      <c r="D122" s="442"/>
      <c r="E122" s="442"/>
      <c r="F122" s="442"/>
      <c r="G122" s="442"/>
      <c r="H122" s="442"/>
      <c r="I122" s="442"/>
      <c r="J122" s="442"/>
      <c r="K122" s="442"/>
      <c r="L122" s="442"/>
      <c r="M122" s="442"/>
      <c r="N122" s="442"/>
      <c r="O122" s="442"/>
      <c r="P122" s="442"/>
      <c r="Q122" s="442"/>
      <c r="R122" s="442"/>
      <c r="S122" s="442"/>
      <c r="T122" s="442"/>
      <c r="U122" s="442"/>
      <c r="V122" s="442"/>
      <c r="W122" s="443"/>
      <c r="X122" s="442" t="str">
        <f>"6-30-"&amp;Help!C18</f>
        <v>6-30-2011</v>
      </c>
      <c r="Y122" s="442"/>
      <c r="Z122" s="442"/>
      <c r="AA122" s="442"/>
      <c r="AB122" s="442"/>
      <c r="AC122" s="442"/>
      <c r="AD122" s="443"/>
      <c r="AE122" s="444" t="s">
        <v>192</v>
      </c>
      <c r="AF122" s="442"/>
      <c r="AG122" s="442"/>
      <c r="AH122" s="442"/>
      <c r="AI122" s="442"/>
      <c r="AJ122" s="442"/>
      <c r="AK122" s="443"/>
      <c r="AL122" s="444" t="s">
        <v>193</v>
      </c>
      <c r="AM122" s="442"/>
      <c r="AN122" s="442"/>
      <c r="AO122" s="442"/>
      <c r="AP122" s="442"/>
      <c r="AQ122" s="442"/>
      <c r="AR122" s="443"/>
      <c r="AS122" s="495" t="s">
        <v>194</v>
      </c>
      <c r="AT122" s="496"/>
      <c r="AU122" s="496"/>
      <c r="AV122" s="496"/>
      <c r="AW122" s="496"/>
      <c r="AX122" s="496"/>
      <c r="AY122" s="564"/>
      <c r="BB122" s="441" t="s">
        <v>248</v>
      </c>
      <c r="BC122" s="442"/>
      <c r="BD122" s="442"/>
      <c r="BE122" s="442"/>
      <c r="BF122" s="442"/>
      <c r="BG122" s="442"/>
      <c r="BH122" s="442"/>
      <c r="BI122" s="443"/>
      <c r="BJ122" s="444" t="s">
        <v>249</v>
      </c>
      <c r="BK122" s="442"/>
      <c r="BL122" s="442"/>
      <c r="BM122" s="442"/>
      <c r="BN122" s="442"/>
      <c r="BO122" s="442"/>
      <c r="BP122" s="443"/>
      <c r="BQ122" s="444" t="s">
        <v>195</v>
      </c>
      <c r="BR122" s="442"/>
      <c r="BS122" s="442"/>
      <c r="BT122" s="442"/>
      <c r="BU122" s="442"/>
      <c r="BV122" s="442"/>
      <c r="BW122" s="443"/>
      <c r="BX122" s="444"/>
      <c r="BY122" s="442"/>
      <c r="BZ122" s="442"/>
      <c r="CA122" s="442"/>
      <c r="CB122" s="442"/>
      <c r="CC122" s="442"/>
      <c r="CD122" s="443"/>
      <c r="CE122" s="444" t="s">
        <v>190</v>
      </c>
      <c r="CF122" s="442"/>
      <c r="CG122" s="442"/>
      <c r="CH122" s="442"/>
      <c r="CI122" s="442"/>
      <c r="CJ122" s="442"/>
      <c r="CK122" s="443"/>
      <c r="CL122" s="444" t="s">
        <v>128</v>
      </c>
      <c r="CM122" s="442"/>
      <c r="CN122" s="442"/>
      <c r="CO122" s="442"/>
      <c r="CP122" s="442"/>
      <c r="CQ122" s="442"/>
      <c r="CR122" s="443"/>
      <c r="CS122" s="444" t="s">
        <v>1075</v>
      </c>
      <c r="CT122" s="442"/>
      <c r="CU122" s="442"/>
      <c r="CV122" s="442"/>
      <c r="CW122" s="442"/>
      <c r="CX122" s="442"/>
      <c r="CY122" s="461"/>
      <c r="DB122" s="534" t="s">
        <v>187</v>
      </c>
      <c r="DC122" s="529"/>
      <c r="DD122" s="529"/>
      <c r="DE122" s="529"/>
      <c r="DF122" s="529"/>
      <c r="DG122" s="529"/>
      <c r="DH122" s="529"/>
      <c r="DI122" s="529"/>
      <c r="DJ122" s="529"/>
      <c r="DK122" s="529"/>
      <c r="DL122" s="529"/>
      <c r="DM122" s="529"/>
      <c r="DN122" s="529"/>
      <c r="DO122" s="529"/>
      <c r="DP122" s="529"/>
      <c r="DQ122" s="529"/>
      <c r="DR122" s="529"/>
      <c r="DS122" s="529"/>
      <c r="DT122" s="529"/>
      <c r="DU122" s="529"/>
      <c r="DV122" s="529"/>
      <c r="DW122" s="529"/>
      <c r="DX122" s="529" t="str">
        <f>"6-30-"&amp;Help!C18</f>
        <v>6-30-2011</v>
      </c>
      <c r="DY122" s="529"/>
      <c r="DZ122" s="529"/>
      <c r="EA122" s="529"/>
      <c r="EB122" s="529"/>
      <c r="EC122" s="529"/>
      <c r="ED122" s="529"/>
      <c r="EE122" s="529" t="s">
        <v>192</v>
      </c>
      <c r="EF122" s="529"/>
      <c r="EG122" s="529"/>
      <c r="EH122" s="529"/>
      <c r="EI122" s="529"/>
      <c r="EJ122" s="529"/>
      <c r="EK122" s="529"/>
      <c r="EL122" s="529" t="s">
        <v>193</v>
      </c>
      <c r="EM122" s="529"/>
      <c r="EN122" s="529"/>
      <c r="EO122" s="529"/>
      <c r="EP122" s="529"/>
      <c r="EQ122" s="529"/>
      <c r="ER122" s="529"/>
      <c r="ES122" s="535" t="s">
        <v>194</v>
      </c>
      <c r="ET122" s="535"/>
      <c r="EU122" s="535"/>
      <c r="EV122" s="535"/>
      <c r="EW122" s="535"/>
      <c r="EX122" s="535"/>
      <c r="EY122" s="536"/>
      <c r="FC122" s="441" t="s">
        <v>248</v>
      </c>
      <c r="FD122" s="442"/>
      <c r="FE122" s="442"/>
      <c r="FF122" s="442"/>
      <c r="FG122" s="442"/>
      <c r="FH122" s="442"/>
      <c r="FI122" s="442"/>
      <c r="FJ122" s="443"/>
      <c r="FK122" s="444" t="s">
        <v>249</v>
      </c>
      <c r="FL122" s="442"/>
      <c r="FM122" s="442"/>
      <c r="FN122" s="442"/>
      <c r="FO122" s="442"/>
      <c r="FP122" s="442"/>
      <c r="FQ122" s="443"/>
      <c r="FR122" s="444" t="s">
        <v>195</v>
      </c>
      <c r="FS122" s="442"/>
      <c r="FT122" s="442"/>
      <c r="FU122" s="442"/>
      <c r="FV122" s="442"/>
      <c r="FW122" s="442"/>
      <c r="FX122" s="443"/>
      <c r="FY122" s="444"/>
      <c r="FZ122" s="442"/>
      <c r="GA122" s="442"/>
      <c r="GB122" s="442"/>
      <c r="GC122" s="442"/>
      <c r="GD122" s="442"/>
      <c r="GE122" s="443"/>
      <c r="GF122" s="444" t="s">
        <v>190</v>
      </c>
      <c r="GG122" s="442"/>
      <c r="GH122" s="442"/>
      <c r="GI122" s="442"/>
      <c r="GJ122" s="442"/>
      <c r="GK122" s="442"/>
      <c r="GL122" s="443"/>
      <c r="GM122" s="444" t="s">
        <v>128</v>
      </c>
      <c r="GN122" s="442"/>
      <c r="GO122" s="442"/>
      <c r="GP122" s="442"/>
      <c r="GQ122" s="442"/>
      <c r="GR122" s="442"/>
      <c r="GS122" s="443"/>
      <c r="GT122" s="444" t="s">
        <v>1075</v>
      </c>
      <c r="GU122" s="442"/>
      <c r="GV122" s="442"/>
      <c r="GW122" s="442"/>
      <c r="GX122" s="442"/>
      <c r="GY122" s="442"/>
      <c r="GZ122" s="461"/>
    </row>
    <row r="123" spans="2:208" ht="12.75" customHeight="1">
      <c r="B123" s="441"/>
      <c r="C123" s="442"/>
      <c r="D123" s="442"/>
      <c r="E123" s="442"/>
      <c r="F123" s="442"/>
      <c r="G123" s="442"/>
      <c r="H123" s="442"/>
      <c r="I123" s="442"/>
      <c r="J123" s="442"/>
      <c r="K123" s="442"/>
      <c r="L123" s="442"/>
      <c r="M123" s="442"/>
      <c r="N123" s="442"/>
      <c r="O123" s="442"/>
      <c r="P123" s="442"/>
      <c r="Q123" s="442"/>
      <c r="R123" s="442"/>
      <c r="S123" s="442"/>
      <c r="T123" s="442"/>
      <c r="U123" s="442"/>
      <c r="V123" s="442"/>
      <c r="W123" s="443"/>
      <c r="X123" s="442"/>
      <c r="Y123" s="442"/>
      <c r="Z123" s="442"/>
      <c r="AA123" s="442"/>
      <c r="AB123" s="442"/>
      <c r="AC123" s="442"/>
      <c r="AD123" s="443"/>
      <c r="AE123" s="444" t="s">
        <v>195</v>
      </c>
      <c r="AF123" s="442"/>
      <c r="AG123" s="442"/>
      <c r="AH123" s="442"/>
      <c r="AI123" s="442"/>
      <c r="AJ123" s="442"/>
      <c r="AK123" s="443"/>
      <c r="AL123" s="495" t="s">
        <v>194</v>
      </c>
      <c r="AM123" s="496"/>
      <c r="AN123" s="496"/>
      <c r="AO123" s="496"/>
      <c r="AP123" s="496"/>
      <c r="AQ123" s="496"/>
      <c r="AR123" s="497"/>
      <c r="AS123" s="444"/>
      <c r="AT123" s="442"/>
      <c r="AU123" s="442"/>
      <c r="AV123" s="442"/>
      <c r="AW123" s="442"/>
      <c r="AX123" s="442"/>
      <c r="AY123" s="461"/>
      <c r="BB123" s="441" t="s">
        <v>251</v>
      </c>
      <c r="BC123" s="442"/>
      <c r="BD123" s="442"/>
      <c r="BE123" s="442"/>
      <c r="BF123" s="442"/>
      <c r="BG123" s="442"/>
      <c r="BH123" s="442"/>
      <c r="BI123" s="443"/>
      <c r="BJ123" s="495" t="s">
        <v>194</v>
      </c>
      <c r="BK123" s="496"/>
      <c r="BL123" s="496"/>
      <c r="BM123" s="496"/>
      <c r="BN123" s="496"/>
      <c r="BO123" s="496"/>
      <c r="BP123" s="497"/>
      <c r="BQ123" s="444"/>
      <c r="BR123" s="442"/>
      <c r="BS123" s="442"/>
      <c r="BT123" s="442"/>
      <c r="BU123" s="442"/>
      <c r="BV123" s="442"/>
      <c r="BW123" s="443"/>
      <c r="BX123" s="444"/>
      <c r="BY123" s="442"/>
      <c r="BZ123" s="442"/>
      <c r="CA123" s="442"/>
      <c r="CB123" s="442"/>
      <c r="CC123" s="442"/>
      <c r="CD123" s="443"/>
      <c r="CE123" s="444" t="s">
        <v>250</v>
      </c>
      <c r="CF123" s="442"/>
      <c r="CG123" s="442"/>
      <c r="CH123" s="442"/>
      <c r="CI123" s="442"/>
      <c r="CJ123" s="442"/>
      <c r="CK123" s="443"/>
      <c r="CL123" s="444" t="s">
        <v>253</v>
      </c>
      <c r="CM123" s="442"/>
      <c r="CN123" s="442"/>
      <c r="CO123" s="442"/>
      <c r="CP123" s="442"/>
      <c r="CQ123" s="442"/>
      <c r="CR123" s="443"/>
      <c r="CS123" s="444" t="s">
        <v>131</v>
      </c>
      <c r="CT123" s="442"/>
      <c r="CU123" s="442"/>
      <c r="CV123" s="442"/>
      <c r="CW123" s="442"/>
      <c r="CX123" s="442"/>
      <c r="CY123" s="461"/>
      <c r="DB123" s="534"/>
      <c r="DC123" s="529"/>
      <c r="DD123" s="529"/>
      <c r="DE123" s="529"/>
      <c r="DF123" s="529"/>
      <c r="DG123" s="529"/>
      <c r="DH123" s="529"/>
      <c r="DI123" s="529"/>
      <c r="DJ123" s="529"/>
      <c r="DK123" s="529"/>
      <c r="DL123" s="529"/>
      <c r="DM123" s="529"/>
      <c r="DN123" s="529"/>
      <c r="DO123" s="529"/>
      <c r="DP123" s="529"/>
      <c r="DQ123" s="529"/>
      <c r="DR123" s="529"/>
      <c r="DS123" s="529"/>
      <c r="DT123" s="529"/>
      <c r="DU123" s="529"/>
      <c r="DV123" s="529"/>
      <c r="DW123" s="529"/>
      <c r="DX123" s="529"/>
      <c r="DY123" s="529"/>
      <c r="DZ123" s="529"/>
      <c r="EA123" s="529"/>
      <c r="EB123" s="529"/>
      <c r="EC123" s="529"/>
      <c r="ED123" s="529"/>
      <c r="EE123" s="529" t="s">
        <v>195</v>
      </c>
      <c r="EF123" s="529"/>
      <c r="EG123" s="529"/>
      <c r="EH123" s="529"/>
      <c r="EI123" s="529"/>
      <c r="EJ123" s="529"/>
      <c r="EK123" s="529"/>
      <c r="EL123" s="535" t="s">
        <v>194</v>
      </c>
      <c r="EM123" s="535"/>
      <c r="EN123" s="535"/>
      <c r="EO123" s="535"/>
      <c r="EP123" s="535"/>
      <c r="EQ123" s="535"/>
      <c r="ER123" s="535"/>
      <c r="ES123" s="529"/>
      <c r="ET123" s="529"/>
      <c r="EU123" s="529"/>
      <c r="EV123" s="529"/>
      <c r="EW123" s="529"/>
      <c r="EX123" s="529"/>
      <c r="EY123" s="530"/>
      <c r="FC123" s="441" t="s">
        <v>251</v>
      </c>
      <c r="FD123" s="442"/>
      <c r="FE123" s="442"/>
      <c r="FF123" s="442"/>
      <c r="FG123" s="442"/>
      <c r="FH123" s="442"/>
      <c r="FI123" s="442"/>
      <c r="FJ123" s="443"/>
      <c r="FK123" s="495" t="s">
        <v>194</v>
      </c>
      <c r="FL123" s="496"/>
      <c r="FM123" s="496"/>
      <c r="FN123" s="496"/>
      <c r="FO123" s="496"/>
      <c r="FP123" s="496"/>
      <c r="FQ123" s="497"/>
      <c r="FR123" s="444"/>
      <c r="FS123" s="442"/>
      <c r="FT123" s="442"/>
      <c r="FU123" s="442"/>
      <c r="FV123" s="442"/>
      <c r="FW123" s="442"/>
      <c r="FX123" s="443"/>
      <c r="FY123" s="444"/>
      <c r="FZ123" s="442"/>
      <c r="GA123" s="442"/>
      <c r="GB123" s="442"/>
      <c r="GC123" s="442"/>
      <c r="GD123" s="442"/>
      <c r="GE123" s="443"/>
      <c r="GF123" s="444" t="s">
        <v>250</v>
      </c>
      <c r="GG123" s="442"/>
      <c r="GH123" s="442"/>
      <c r="GI123" s="442"/>
      <c r="GJ123" s="442"/>
      <c r="GK123" s="442"/>
      <c r="GL123" s="443"/>
      <c r="GM123" s="444" t="s">
        <v>253</v>
      </c>
      <c r="GN123" s="442"/>
      <c r="GO123" s="442"/>
      <c r="GP123" s="442"/>
      <c r="GQ123" s="442"/>
      <c r="GR123" s="442"/>
      <c r="GS123" s="443"/>
      <c r="GT123" s="444" t="s">
        <v>131</v>
      </c>
      <c r="GU123" s="442"/>
      <c r="GV123" s="442"/>
      <c r="GW123" s="442"/>
      <c r="GX123" s="442"/>
      <c r="GY123" s="442"/>
      <c r="GZ123" s="461"/>
    </row>
    <row r="124" spans="2:208" ht="12.75" customHeight="1" thickBot="1">
      <c r="B124" s="567"/>
      <c r="C124" s="474"/>
      <c r="D124" s="474"/>
      <c r="E124" s="474"/>
      <c r="F124" s="474"/>
      <c r="G124" s="474"/>
      <c r="H124" s="474"/>
      <c r="I124" s="474"/>
      <c r="J124" s="474"/>
      <c r="K124" s="474"/>
      <c r="L124" s="474"/>
      <c r="M124" s="474"/>
      <c r="N124" s="474"/>
      <c r="O124" s="474"/>
      <c r="P124" s="474"/>
      <c r="Q124" s="474"/>
      <c r="R124" s="474"/>
      <c r="S124" s="474"/>
      <c r="T124" s="474"/>
      <c r="U124" s="474"/>
      <c r="V124" s="474"/>
      <c r="W124" s="568"/>
      <c r="X124" s="433"/>
      <c r="Y124" s="433"/>
      <c r="Z124" s="433"/>
      <c r="AA124" s="433"/>
      <c r="AB124" s="433"/>
      <c r="AC124" s="433"/>
      <c r="AD124" s="434"/>
      <c r="AE124" s="438"/>
      <c r="AF124" s="433"/>
      <c r="AG124" s="433"/>
      <c r="AH124" s="433"/>
      <c r="AI124" s="433"/>
      <c r="AJ124" s="433"/>
      <c r="AK124" s="434"/>
      <c r="AL124" s="438"/>
      <c r="AM124" s="433"/>
      <c r="AN124" s="433"/>
      <c r="AO124" s="433"/>
      <c r="AP124" s="433"/>
      <c r="AQ124" s="433"/>
      <c r="AR124" s="434"/>
      <c r="AS124" s="438"/>
      <c r="AT124" s="433"/>
      <c r="AU124" s="433"/>
      <c r="AV124" s="433"/>
      <c r="AW124" s="433"/>
      <c r="AX124" s="433"/>
      <c r="AY124" s="491"/>
      <c r="BB124" s="494" t="s">
        <v>254</v>
      </c>
      <c r="BC124" s="489"/>
      <c r="BD124" s="489"/>
      <c r="BE124" s="490"/>
      <c r="BF124" s="488" t="s">
        <v>255</v>
      </c>
      <c r="BG124" s="489"/>
      <c r="BH124" s="489"/>
      <c r="BI124" s="490"/>
      <c r="BJ124" s="438"/>
      <c r="BK124" s="433"/>
      <c r="BL124" s="433"/>
      <c r="BM124" s="433"/>
      <c r="BN124" s="433"/>
      <c r="BO124" s="433"/>
      <c r="BP124" s="434"/>
      <c r="BQ124" s="438"/>
      <c r="BR124" s="433"/>
      <c r="BS124" s="433"/>
      <c r="BT124" s="433"/>
      <c r="BU124" s="433"/>
      <c r="BV124" s="433"/>
      <c r="BW124" s="434"/>
      <c r="BX124" s="438"/>
      <c r="BY124" s="433"/>
      <c r="BZ124" s="433"/>
      <c r="CA124" s="433"/>
      <c r="CB124" s="433"/>
      <c r="CC124" s="433"/>
      <c r="CD124" s="434"/>
      <c r="CE124" s="488" t="s">
        <v>252</v>
      </c>
      <c r="CF124" s="489"/>
      <c r="CG124" s="489"/>
      <c r="CH124" s="489"/>
      <c r="CI124" s="489"/>
      <c r="CJ124" s="489"/>
      <c r="CK124" s="490"/>
      <c r="CL124" s="438" t="s">
        <v>256</v>
      </c>
      <c r="CM124" s="433"/>
      <c r="CN124" s="433"/>
      <c r="CO124" s="433"/>
      <c r="CP124" s="433"/>
      <c r="CQ124" s="433"/>
      <c r="CR124" s="434"/>
      <c r="CS124" s="438"/>
      <c r="CT124" s="433"/>
      <c r="CU124" s="433"/>
      <c r="CV124" s="433"/>
      <c r="CW124" s="433"/>
      <c r="CX124" s="433"/>
      <c r="CY124" s="491"/>
      <c r="DB124" s="531"/>
      <c r="DC124" s="532"/>
      <c r="DD124" s="532"/>
      <c r="DE124" s="532"/>
      <c r="DF124" s="532"/>
      <c r="DG124" s="532"/>
      <c r="DH124" s="532"/>
      <c r="DI124" s="532"/>
      <c r="DJ124" s="532"/>
      <c r="DK124" s="532"/>
      <c r="DL124" s="532"/>
      <c r="DM124" s="532"/>
      <c r="DN124" s="532"/>
      <c r="DO124" s="532"/>
      <c r="DP124" s="532"/>
      <c r="DQ124" s="532"/>
      <c r="DR124" s="532"/>
      <c r="DS124" s="532"/>
      <c r="DT124" s="532"/>
      <c r="DU124" s="532"/>
      <c r="DV124" s="532"/>
      <c r="DW124" s="532"/>
      <c r="DX124" s="532"/>
      <c r="DY124" s="532"/>
      <c r="DZ124" s="532"/>
      <c r="EA124" s="532"/>
      <c r="EB124" s="532"/>
      <c r="EC124" s="532"/>
      <c r="ED124" s="532"/>
      <c r="EE124" s="532"/>
      <c r="EF124" s="532"/>
      <c r="EG124" s="532"/>
      <c r="EH124" s="532"/>
      <c r="EI124" s="532"/>
      <c r="EJ124" s="532"/>
      <c r="EK124" s="532"/>
      <c r="EL124" s="532"/>
      <c r="EM124" s="532"/>
      <c r="EN124" s="532"/>
      <c r="EO124" s="532"/>
      <c r="EP124" s="532"/>
      <c r="EQ124" s="532"/>
      <c r="ER124" s="532"/>
      <c r="ES124" s="532"/>
      <c r="ET124" s="532"/>
      <c r="EU124" s="532"/>
      <c r="EV124" s="532"/>
      <c r="EW124" s="532"/>
      <c r="EX124" s="532"/>
      <c r="EY124" s="533"/>
      <c r="FC124" s="494" t="s">
        <v>254</v>
      </c>
      <c r="FD124" s="489"/>
      <c r="FE124" s="489"/>
      <c r="FF124" s="490"/>
      <c r="FG124" s="488" t="s">
        <v>255</v>
      </c>
      <c r="FH124" s="489"/>
      <c r="FI124" s="489"/>
      <c r="FJ124" s="490"/>
      <c r="FK124" s="438"/>
      <c r="FL124" s="433"/>
      <c r="FM124" s="433"/>
      <c r="FN124" s="433"/>
      <c r="FO124" s="433"/>
      <c r="FP124" s="433"/>
      <c r="FQ124" s="434"/>
      <c r="FR124" s="438"/>
      <c r="FS124" s="433"/>
      <c r="FT124" s="433"/>
      <c r="FU124" s="433"/>
      <c r="FV124" s="433"/>
      <c r="FW124" s="433"/>
      <c r="FX124" s="434"/>
      <c r="FY124" s="438"/>
      <c r="FZ124" s="433"/>
      <c r="GA124" s="433"/>
      <c r="GB124" s="433"/>
      <c r="GC124" s="433"/>
      <c r="GD124" s="433"/>
      <c r="GE124" s="434"/>
      <c r="GF124" s="488" t="s">
        <v>252</v>
      </c>
      <c r="GG124" s="489"/>
      <c r="GH124" s="489"/>
      <c r="GI124" s="489"/>
      <c r="GJ124" s="489"/>
      <c r="GK124" s="489"/>
      <c r="GL124" s="490"/>
      <c r="GM124" s="438" t="s">
        <v>256</v>
      </c>
      <c r="GN124" s="433"/>
      <c r="GO124" s="433"/>
      <c r="GP124" s="433"/>
      <c r="GQ124" s="433"/>
      <c r="GR124" s="433"/>
      <c r="GS124" s="434"/>
      <c r="GT124" s="438"/>
      <c r="GU124" s="433"/>
      <c r="GV124" s="433"/>
      <c r="GW124" s="433"/>
      <c r="GX124" s="433"/>
      <c r="GY124" s="433"/>
      <c r="GZ124" s="491"/>
    </row>
    <row r="125" spans="2:208" ht="12.75" customHeight="1" thickTop="1">
      <c r="B125" s="508" t="s">
        <v>196</v>
      </c>
      <c r="C125" s="509"/>
      <c r="D125" s="509"/>
      <c r="E125" s="509"/>
      <c r="F125" s="509"/>
      <c r="G125" s="509"/>
      <c r="H125" s="509"/>
      <c r="I125" s="509"/>
      <c r="J125" s="509"/>
      <c r="K125" s="509"/>
      <c r="L125" s="509"/>
      <c r="M125" s="509"/>
      <c r="N125" s="509"/>
      <c r="O125" s="509"/>
      <c r="P125" s="509"/>
      <c r="Q125" s="509"/>
      <c r="R125" s="509"/>
      <c r="S125" s="509"/>
      <c r="T125" s="509"/>
      <c r="U125" s="509"/>
      <c r="V125" s="509"/>
      <c r="W125" s="510"/>
      <c r="X125" s="478"/>
      <c r="Y125" s="478"/>
      <c r="Z125" s="478"/>
      <c r="AA125" s="478"/>
      <c r="AB125" s="478"/>
      <c r="AC125" s="478"/>
      <c r="AD125" s="478"/>
      <c r="AE125" s="478"/>
      <c r="AF125" s="478"/>
      <c r="AG125" s="478"/>
      <c r="AH125" s="478"/>
      <c r="AI125" s="478"/>
      <c r="AJ125" s="478"/>
      <c r="AK125" s="478"/>
      <c r="AL125" s="478"/>
      <c r="AM125" s="478"/>
      <c r="AN125" s="478"/>
      <c r="AO125" s="478"/>
      <c r="AP125" s="478"/>
      <c r="AQ125" s="478"/>
      <c r="AR125" s="478"/>
      <c r="AS125" s="478"/>
      <c r="AT125" s="478"/>
      <c r="AU125" s="478"/>
      <c r="AV125" s="478"/>
      <c r="AW125" s="478"/>
      <c r="AX125" s="478"/>
      <c r="AY125" s="478"/>
      <c r="BB125" s="478"/>
      <c r="BC125" s="478"/>
      <c r="BD125" s="478"/>
      <c r="BE125" s="478"/>
      <c r="BF125" s="478"/>
      <c r="BG125" s="478"/>
      <c r="BH125" s="478"/>
      <c r="BI125" s="478"/>
      <c r="BJ125" s="478"/>
      <c r="BK125" s="478"/>
      <c r="BL125" s="478"/>
      <c r="BM125" s="478"/>
      <c r="BN125" s="478"/>
      <c r="BO125" s="478"/>
      <c r="BP125" s="478"/>
      <c r="BQ125" s="478"/>
      <c r="BR125" s="478"/>
      <c r="BS125" s="478"/>
      <c r="BT125" s="478"/>
      <c r="BU125" s="478"/>
      <c r="BV125" s="478"/>
      <c r="BW125" s="478"/>
      <c r="BX125" s="478"/>
      <c r="BY125" s="478"/>
      <c r="BZ125" s="478"/>
      <c r="CA125" s="478"/>
      <c r="CB125" s="478"/>
      <c r="CC125" s="478"/>
      <c r="CD125" s="478"/>
      <c r="CE125" s="478"/>
      <c r="CF125" s="478"/>
      <c r="CG125" s="478"/>
      <c r="CH125" s="478"/>
      <c r="CI125" s="478"/>
      <c r="CJ125" s="478"/>
      <c r="CK125" s="478"/>
      <c r="CL125" s="478"/>
      <c r="CM125" s="478"/>
      <c r="CN125" s="478"/>
      <c r="CO125" s="478"/>
      <c r="CP125" s="478"/>
      <c r="CQ125" s="478"/>
      <c r="CR125" s="478"/>
      <c r="CS125" s="478"/>
      <c r="CT125" s="478"/>
      <c r="CU125" s="478"/>
      <c r="CV125" s="478"/>
      <c r="CW125" s="478"/>
      <c r="CX125" s="478"/>
      <c r="CY125" s="478"/>
      <c r="DB125" s="508" t="s">
        <v>259</v>
      </c>
      <c r="DC125" s="509"/>
      <c r="DD125" s="509"/>
      <c r="DE125" s="509"/>
      <c r="DF125" s="509"/>
      <c r="DG125" s="509"/>
      <c r="DH125" s="509"/>
      <c r="DI125" s="509"/>
      <c r="DJ125" s="509"/>
      <c r="DK125" s="509"/>
      <c r="DL125" s="509"/>
      <c r="DM125" s="509"/>
      <c r="DN125" s="509"/>
      <c r="DO125" s="509"/>
      <c r="DP125" s="509"/>
      <c r="DQ125" s="509"/>
      <c r="DR125" s="509"/>
      <c r="DS125" s="509"/>
      <c r="DT125" s="509"/>
      <c r="DU125" s="509"/>
      <c r="DV125" s="509"/>
      <c r="DW125" s="510"/>
      <c r="DX125" s="478"/>
      <c r="DY125" s="478"/>
      <c r="DZ125" s="478"/>
      <c r="EA125" s="478"/>
      <c r="EB125" s="478"/>
      <c r="EC125" s="478"/>
      <c r="ED125" s="478"/>
      <c r="EE125" s="478"/>
      <c r="EF125" s="478"/>
      <c r="EG125" s="478"/>
      <c r="EH125" s="478"/>
      <c r="EI125" s="478"/>
      <c r="EJ125" s="478"/>
      <c r="EK125" s="478"/>
      <c r="EL125" s="478"/>
      <c r="EM125" s="478"/>
      <c r="EN125" s="478"/>
      <c r="EO125" s="478"/>
      <c r="EP125" s="478"/>
      <c r="EQ125" s="478"/>
      <c r="ER125" s="478"/>
      <c r="ES125" s="478"/>
      <c r="ET125" s="478"/>
      <c r="EU125" s="478"/>
      <c r="EV125" s="478"/>
      <c r="EW125" s="478"/>
      <c r="EX125" s="478"/>
      <c r="EY125" s="478"/>
      <c r="FC125" s="466"/>
      <c r="FD125" s="467"/>
      <c r="FE125" s="467"/>
      <c r="FF125" s="468"/>
      <c r="FG125" s="469"/>
      <c r="FH125" s="467"/>
      <c r="FI125" s="467"/>
      <c r="FJ125" s="468"/>
      <c r="FK125" s="469"/>
      <c r="FL125" s="467"/>
      <c r="FM125" s="467"/>
      <c r="FN125" s="467"/>
      <c r="FO125" s="467"/>
      <c r="FP125" s="467"/>
      <c r="FQ125" s="468"/>
      <c r="FR125" s="469"/>
      <c r="FS125" s="467"/>
      <c r="FT125" s="467"/>
      <c r="FU125" s="467"/>
      <c r="FV125" s="467"/>
      <c r="FW125" s="467"/>
      <c r="FX125" s="468"/>
      <c r="FY125" s="469"/>
      <c r="FZ125" s="467"/>
      <c r="GA125" s="467"/>
      <c r="GB125" s="467"/>
      <c r="GC125" s="467"/>
      <c r="GD125" s="467"/>
      <c r="GE125" s="468"/>
      <c r="GF125" s="469"/>
      <c r="GG125" s="467"/>
      <c r="GH125" s="467"/>
      <c r="GI125" s="467"/>
      <c r="GJ125" s="467"/>
      <c r="GK125" s="467"/>
      <c r="GL125" s="468"/>
      <c r="GM125" s="469"/>
      <c r="GN125" s="467"/>
      <c r="GO125" s="467"/>
      <c r="GP125" s="467"/>
      <c r="GQ125" s="467"/>
      <c r="GR125" s="467"/>
      <c r="GS125" s="468"/>
      <c r="GT125" s="469"/>
      <c r="GU125" s="467"/>
      <c r="GV125" s="467"/>
      <c r="GW125" s="467"/>
      <c r="GX125" s="467"/>
      <c r="GY125" s="467"/>
      <c r="GZ125" s="470"/>
    </row>
    <row r="126" spans="2:208" ht="12.75" customHeight="1">
      <c r="B126" s="543" t="s">
        <v>197</v>
      </c>
      <c r="C126" s="544"/>
      <c r="D126" s="544"/>
      <c r="E126" s="544"/>
      <c r="F126" s="544"/>
      <c r="G126" s="544"/>
      <c r="H126" s="544"/>
      <c r="I126" s="544"/>
      <c r="J126" s="544"/>
      <c r="K126" s="544"/>
      <c r="L126" s="544"/>
      <c r="M126" s="544"/>
      <c r="N126" s="544"/>
      <c r="O126" s="544"/>
      <c r="P126" s="544"/>
      <c r="Q126" s="544"/>
      <c r="R126" s="544"/>
      <c r="S126" s="544"/>
      <c r="T126" s="544"/>
      <c r="U126" s="544"/>
      <c r="V126" s="544"/>
      <c r="W126" s="545"/>
      <c r="X126" s="451">
        <v>0</v>
      </c>
      <c r="Y126" s="451"/>
      <c r="Z126" s="451"/>
      <c r="AA126" s="451"/>
      <c r="AB126" s="451"/>
      <c r="AC126" s="451"/>
      <c r="AD126" s="451"/>
      <c r="AE126" s="451">
        <v>0</v>
      </c>
      <c r="AF126" s="451"/>
      <c r="AG126" s="451"/>
      <c r="AH126" s="451"/>
      <c r="AI126" s="451"/>
      <c r="AJ126" s="451"/>
      <c r="AK126" s="451"/>
      <c r="AL126" s="479">
        <f>X126-AE126</f>
        <v>0</v>
      </c>
      <c r="AM126" s="479"/>
      <c r="AN126" s="479"/>
      <c r="AO126" s="479"/>
      <c r="AP126" s="479"/>
      <c r="AQ126" s="479"/>
      <c r="AR126" s="479"/>
      <c r="AS126" s="451">
        <v>0</v>
      </c>
      <c r="AT126" s="451"/>
      <c r="AU126" s="451"/>
      <c r="AV126" s="451"/>
      <c r="AW126" s="451"/>
      <c r="AX126" s="451"/>
      <c r="AY126" s="451"/>
      <c r="AZ126" s="92"/>
      <c r="BA126" s="92"/>
      <c r="BB126" s="451">
        <v>0</v>
      </c>
      <c r="BC126" s="451"/>
      <c r="BD126" s="451"/>
      <c r="BE126" s="451"/>
      <c r="BF126" s="451">
        <v>0</v>
      </c>
      <c r="BG126" s="451"/>
      <c r="BH126" s="451"/>
      <c r="BI126" s="451"/>
      <c r="BJ126" s="479">
        <f t="shared" ref="BJ126:BJ132" si="22">BB126-BF126+AS126+AL126+AE126-X126</f>
        <v>0</v>
      </c>
      <c r="BK126" s="479"/>
      <c r="BL126" s="479"/>
      <c r="BM126" s="479"/>
      <c r="BN126" s="479"/>
      <c r="BO126" s="479"/>
      <c r="BP126" s="479"/>
      <c r="BQ126" s="451">
        <v>0</v>
      </c>
      <c r="BR126" s="451"/>
      <c r="BS126" s="451"/>
      <c r="BT126" s="451"/>
      <c r="BU126" s="451"/>
      <c r="BV126" s="451"/>
      <c r="BW126" s="451"/>
      <c r="BX126" s="451">
        <v>0</v>
      </c>
      <c r="BY126" s="451"/>
      <c r="BZ126" s="451"/>
      <c r="CA126" s="451"/>
      <c r="CB126" s="451"/>
      <c r="CC126" s="451"/>
      <c r="CD126" s="451"/>
      <c r="CE126" s="480">
        <f>BJ126-BQ126-BX126</f>
        <v>0</v>
      </c>
      <c r="CF126" s="480"/>
      <c r="CG126" s="480"/>
      <c r="CH126" s="480"/>
      <c r="CI126" s="480"/>
      <c r="CJ126" s="480"/>
      <c r="CK126" s="480"/>
      <c r="CL126" s="451">
        <v>0</v>
      </c>
      <c r="CM126" s="451"/>
      <c r="CN126" s="451"/>
      <c r="CO126" s="451"/>
      <c r="CP126" s="451"/>
      <c r="CQ126" s="451"/>
      <c r="CR126" s="451"/>
      <c r="CS126" s="480">
        <f>CL126</f>
        <v>0</v>
      </c>
      <c r="CT126" s="480"/>
      <c r="CU126" s="480"/>
      <c r="CV126" s="480"/>
      <c r="CW126" s="480"/>
      <c r="CX126" s="480"/>
      <c r="CY126" s="480"/>
      <c r="DB126" s="543" t="s">
        <v>260</v>
      </c>
      <c r="DC126" s="544"/>
      <c r="DD126" s="544"/>
      <c r="DE126" s="544"/>
      <c r="DF126" s="544"/>
      <c r="DG126" s="544"/>
      <c r="DH126" s="544"/>
      <c r="DI126" s="544"/>
      <c r="DJ126" s="544"/>
      <c r="DK126" s="544"/>
      <c r="DL126" s="544"/>
      <c r="DM126" s="544"/>
      <c r="DN126" s="544"/>
      <c r="DO126" s="544"/>
      <c r="DP126" s="544"/>
      <c r="DQ126" s="544"/>
      <c r="DR126" s="544"/>
      <c r="DS126" s="544"/>
      <c r="DT126" s="544"/>
      <c r="DU126" s="544"/>
      <c r="DV126" s="544"/>
      <c r="DW126" s="545"/>
      <c r="DX126" s="451">
        <v>0</v>
      </c>
      <c r="DY126" s="451"/>
      <c r="DZ126" s="451"/>
      <c r="EA126" s="451"/>
      <c r="EB126" s="451"/>
      <c r="EC126" s="451"/>
      <c r="ED126" s="451"/>
      <c r="EE126" s="451">
        <v>0</v>
      </c>
      <c r="EF126" s="451"/>
      <c r="EG126" s="451"/>
      <c r="EH126" s="451"/>
      <c r="EI126" s="451"/>
      <c r="EJ126" s="451"/>
      <c r="EK126" s="451"/>
      <c r="EL126" s="479">
        <f t="shared" ref="EL126:EL132" si="23">DX126-EE126</f>
        <v>0</v>
      </c>
      <c r="EM126" s="479"/>
      <c r="EN126" s="479"/>
      <c r="EO126" s="479"/>
      <c r="EP126" s="479"/>
      <c r="EQ126" s="479"/>
      <c r="ER126" s="479"/>
      <c r="ES126" s="451">
        <v>0</v>
      </c>
      <c r="ET126" s="451"/>
      <c r="EU126" s="451"/>
      <c r="EV126" s="451"/>
      <c r="EW126" s="451"/>
      <c r="EX126" s="451"/>
      <c r="EY126" s="451"/>
      <c r="EZ126" s="92"/>
      <c r="FA126" s="92"/>
      <c r="FB126" s="92"/>
      <c r="FC126" s="451">
        <v>0</v>
      </c>
      <c r="FD126" s="451"/>
      <c r="FE126" s="451"/>
      <c r="FF126" s="451"/>
      <c r="FG126" s="451">
        <v>0</v>
      </c>
      <c r="FH126" s="451"/>
      <c r="FI126" s="451"/>
      <c r="FJ126" s="451"/>
      <c r="FK126" s="479">
        <f t="shared" ref="FK126:FK132" si="24">FC126-FG126+ES126+EL126+EE126-DX126</f>
        <v>0</v>
      </c>
      <c r="FL126" s="479"/>
      <c r="FM126" s="479"/>
      <c r="FN126" s="479"/>
      <c r="FO126" s="479"/>
      <c r="FP126" s="479"/>
      <c r="FQ126" s="479"/>
      <c r="FR126" s="451">
        <v>0</v>
      </c>
      <c r="FS126" s="451"/>
      <c r="FT126" s="451"/>
      <c r="FU126" s="451"/>
      <c r="FV126" s="451"/>
      <c r="FW126" s="451"/>
      <c r="FX126" s="451"/>
      <c r="FY126" s="451">
        <v>0</v>
      </c>
      <c r="FZ126" s="451"/>
      <c r="GA126" s="451"/>
      <c r="GB126" s="451"/>
      <c r="GC126" s="451"/>
      <c r="GD126" s="451"/>
      <c r="GE126" s="451"/>
      <c r="GF126" s="480">
        <f t="shared" ref="GF126:GF132" si="25">FK126-FR126-FY126</f>
        <v>0</v>
      </c>
      <c r="GG126" s="480"/>
      <c r="GH126" s="480"/>
      <c r="GI126" s="480"/>
      <c r="GJ126" s="480"/>
      <c r="GK126" s="480"/>
      <c r="GL126" s="480"/>
      <c r="GM126" s="451">
        <v>0</v>
      </c>
      <c r="GN126" s="451"/>
      <c r="GO126" s="451"/>
      <c r="GP126" s="451"/>
      <c r="GQ126" s="451"/>
      <c r="GR126" s="451"/>
      <c r="GS126" s="451"/>
      <c r="GT126" s="480">
        <f>GM126</f>
        <v>0</v>
      </c>
      <c r="GU126" s="480"/>
      <c r="GV126" s="480"/>
      <c r="GW126" s="480"/>
      <c r="GX126" s="480"/>
      <c r="GY126" s="480"/>
      <c r="GZ126" s="480"/>
    </row>
    <row r="127" spans="2:208" ht="12.75" customHeight="1">
      <c r="B127" s="543" t="s">
        <v>198</v>
      </c>
      <c r="C127" s="544"/>
      <c r="D127" s="544"/>
      <c r="E127" s="544"/>
      <c r="F127" s="544"/>
      <c r="G127" s="544"/>
      <c r="H127" s="544"/>
      <c r="I127" s="544"/>
      <c r="J127" s="544"/>
      <c r="K127" s="544"/>
      <c r="L127" s="544"/>
      <c r="M127" s="544"/>
      <c r="N127" s="544"/>
      <c r="O127" s="544"/>
      <c r="P127" s="544"/>
      <c r="Q127" s="544"/>
      <c r="R127" s="544"/>
      <c r="S127" s="544"/>
      <c r="T127" s="544"/>
      <c r="U127" s="544"/>
      <c r="V127" s="544"/>
      <c r="W127" s="545"/>
      <c r="X127" s="451">
        <v>0</v>
      </c>
      <c r="Y127" s="451"/>
      <c r="Z127" s="451"/>
      <c r="AA127" s="451"/>
      <c r="AB127" s="451"/>
      <c r="AC127" s="451"/>
      <c r="AD127" s="451"/>
      <c r="AE127" s="451">
        <v>0</v>
      </c>
      <c r="AF127" s="451"/>
      <c r="AG127" s="451"/>
      <c r="AH127" s="451"/>
      <c r="AI127" s="451"/>
      <c r="AJ127" s="451"/>
      <c r="AK127" s="451"/>
      <c r="AL127" s="479">
        <f t="shared" ref="AL127:AL132" si="26">X127-AE127</f>
        <v>0</v>
      </c>
      <c r="AM127" s="479"/>
      <c r="AN127" s="479"/>
      <c r="AO127" s="479"/>
      <c r="AP127" s="479"/>
      <c r="AQ127" s="479"/>
      <c r="AR127" s="479"/>
      <c r="AS127" s="451">
        <v>0</v>
      </c>
      <c r="AT127" s="451"/>
      <c r="AU127" s="451"/>
      <c r="AV127" s="451"/>
      <c r="AW127" s="451"/>
      <c r="AX127" s="451"/>
      <c r="AY127" s="451"/>
      <c r="AZ127" s="92"/>
      <c r="BA127" s="92"/>
      <c r="BB127" s="451">
        <v>0</v>
      </c>
      <c r="BC127" s="451"/>
      <c r="BD127" s="451"/>
      <c r="BE127" s="451"/>
      <c r="BF127" s="451">
        <v>0</v>
      </c>
      <c r="BG127" s="451"/>
      <c r="BH127" s="451"/>
      <c r="BI127" s="451"/>
      <c r="BJ127" s="479">
        <f t="shared" si="22"/>
        <v>0</v>
      </c>
      <c r="BK127" s="479"/>
      <c r="BL127" s="479"/>
      <c r="BM127" s="479"/>
      <c r="BN127" s="479"/>
      <c r="BO127" s="479"/>
      <c r="BP127" s="479"/>
      <c r="BQ127" s="451">
        <v>0</v>
      </c>
      <c r="BR127" s="451"/>
      <c r="BS127" s="451"/>
      <c r="BT127" s="451"/>
      <c r="BU127" s="451"/>
      <c r="BV127" s="451"/>
      <c r="BW127" s="451"/>
      <c r="BX127" s="451">
        <v>0</v>
      </c>
      <c r="BY127" s="451"/>
      <c r="BZ127" s="451"/>
      <c r="CA127" s="451"/>
      <c r="CB127" s="451"/>
      <c r="CC127" s="451"/>
      <c r="CD127" s="451"/>
      <c r="CE127" s="480">
        <f t="shared" ref="CE127:CE132" si="27">BJ127-BQ127-BX127</f>
        <v>0</v>
      </c>
      <c r="CF127" s="480"/>
      <c r="CG127" s="480"/>
      <c r="CH127" s="480"/>
      <c r="CI127" s="480"/>
      <c r="CJ127" s="480"/>
      <c r="CK127" s="480"/>
      <c r="CL127" s="451">
        <v>0</v>
      </c>
      <c r="CM127" s="451"/>
      <c r="CN127" s="451"/>
      <c r="CO127" s="451"/>
      <c r="CP127" s="451"/>
      <c r="CQ127" s="451"/>
      <c r="CR127" s="451"/>
      <c r="CS127" s="480">
        <f t="shared" ref="CS127:CS132" si="28">CL127</f>
        <v>0</v>
      </c>
      <c r="CT127" s="480"/>
      <c r="CU127" s="480"/>
      <c r="CV127" s="480"/>
      <c r="CW127" s="480"/>
      <c r="CX127" s="480"/>
      <c r="CY127" s="480"/>
      <c r="DB127" s="543" t="s">
        <v>261</v>
      </c>
      <c r="DC127" s="544"/>
      <c r="DD127" s="544"/>
      <c r="DE127" s="544"/>
      <c r="DF127" s="544"/>
      <c r="DG127" s="544"/>
      <c r="DH127" s="544"/>
      <c r="DI127" s="544"/>
      <c r="DJ127" s="544"/>
      <c r="DK127" s="544"/>
      <c r="DL127" s="544"/>
      <c r="DM127" s="544"/>
      <c r="DN127" s="544"/>
      <c r="DO127" s="544"/>
      <c r="DP127" s="544"/>
      <c r="DQ127" s="544"/>
      <c r="DR127" s="544"/>
      <c r="DS127" s="544"/>
      <c r="DT127" s="544"/>
      <c r="DU127" s="544"/>
      <c r="DV127" s="544"/>
      <c r="DW127" s="545"/>
      <c r="DX127" s="451">
        <v>0</v>
      </c>
      <c r="DY127" s="451"/>
      <c r="DZ127" s="451"/>
      <c r="EA127" s="451"/>
      <c r="EB127" s="451"/>
      <c r="EC127" s="451"/>
      <c r="ED127" s="451"/>
      <c r="EE127" s="451">
        <v>0</v>
      </c>
      <c r="EF127" s="451"/>
      <c r="EG127" s="451"/>
      <c r="EH127" s="451"/>
      <c r="EI127" s="451"/>
      <c r="EJ127" s="451"/>
      <c r="EK127" s="451"/>
      <c r="EL127" s="479">
        <f t="shared" si="23"/>
        <v>0</v>
      </c>
      <c r="EM127" s="479"/>
      <c r="EN127" s="479"/>
      <c r="EO127" s="479"/>
      <c r="EP127" s="479"/>
      <c r="EQ127" s="479"/>
      <c r="ER127" s="479"/>
      <c r="ES127" s="451">
        <v>0</v>
      </c>
      <c r="ET127" s="451"/>
      <c r="EU127" s="451"/>
      <c r="EV127" s="451"/>
      <c r="EW127" s="451"/>
      <c r="EX127" s="451"/>
      <c r="EY127" s="451"/>
      <c r="EZ127" s="92"/>
      <c r="FA127" s="92"/>
      <c r="FB127" s="92"/>
      <c r="FC127" s="451">
        <v>0</v>
      </c>
      <c r="FD127" s="451"/>
      <c r="FE127" s="451"/>
      <c r="FF127" s="451"/>
      <c r="FG127" s="451">
        <v>0</v>
      </c>
      <c r="FH127" s="451"/>
      <c r="FI127" s="451"/>
      <c r="FJ127" s="451"/>
      <c r="FK127" s="479">
        <f t="shared" si="24"/>
        <v>0</v>
      </c>
      <c r="FL127" s="479"/>
      <c r="FM127" s="479"/>
      <c r="FN127" s="479"/>
      <c r="FO127" s="479"/>
      <c r="FP127" s="479"/>
      <c r="FQ127" s="479"/>
      <c r="FR127" s="451">
        <v>0</v>
      </c>
      <c r="FS127" s="451"/>
      <c r="FT127" s="451"/>
      <c r="FU127" s="451"/>
      <c r="FV127" s="451"/>
      <c r="FW127" s="451"/>
      <c r="FX127" s="451"/>
      <c r="FY127" s="451">
        <v>0</v>
      </c>
      <c r="FZ127" s="451"/>
      <c r="GA127" s="451"/>
      <c r="GB127" s="451"/>
      <c r="GC127" s="451"/>
      <c r="GD127" s="451"/>
      <c r="GE127" s="451"/>
      <c r="GF127" s="480">
        <f t="shared" si="25"/>
        <v>0</v>
      </c>
      <c r="GG127" s="480"/>
      <c r="GH127" s="480"/>
      <c r="GI127" s="480"/>
      <c r="GJ127" s="480"/>
      <c r="GK127" s="480"/>
      <c r="GL127" s="480"/>
      <c r="GM127" s="451">
        <v>0</v>
      </c>
      <c r="GN127" s="451"/>
      <c r="GO127" s="451"/>
      <c r="GP127" s="451"/>
      <c r="GQ127" s="451"/>
      <c r="GR127" s="451"/>
      <c r="GS127" s="451"/>
      <c r="GT127" s="480">
        <f t="shared" ref="GT127:GT132" si="29">GM127</f>
        <v>0</v>
      </c>
      <c r="GU127" s="480"/>
      <c r="GV127" s="480"/>
      <c r="GW127" s="480"/>
      <c r="GX127" s="480"/>
      <c r="GY127" s="480"/>
      <c r="GZ127" s="480"/>
    </row>
    <row r="128" spans="2:208" ht="12.75" customHeight="1">
      <c r="B128" s="543" t="s">
        <v>199</v>
      </c>
      <c r="C128" s="544"/>
      <c r="D128" s="544"/>
      <c r="E128" s="544"/>
      <c r="F128" s="544"/>
      <c r="G128" s="544"/>
      <c r="H128" s="544"/>
      <c r="I128" s="544"/>
      <c r="J128" s="544"/>
      <c r="K128" s="544"/>
      <c r="L128" s="544"/>
      <c r="M128" s="544"/>
      <c r="N128" s="544"/>
      <c r="O128" s="544"/>
      <c r="P128" s="544"/>
      <c r="Q128" s="544"/>
      <c r="R128" s="544"/>
      <c r="S128" s="544"/>
      <c r="T128" s="544"/>
      <c r="U128" s="544"/>
      <c r="V128" s="544"/>
      <c r="W128" s="545"/>
      <c r="X128" s="451">
        <v>0</v>
      </c>
      <c r="Y128" s="451"/>
      <c r="Z128" s="451"/>
      <c r="AA128" s="451"/>
      <c r="AB128" s="451"/>
      <c r="AC128" s="451"/>
      <c r="AD128" s="451"/>
      <c r="AE128" s="451">
        <v>0</v>
      </c>
      <c r="AF128" s="451"/>
      <c r="AG128" s="451"/>
      <c r="AH128" s="451"/>
      <c r="AI128" s="451"/>
      <c r="AJ128" s="451"/>
      <c r="AK128" s="451"/>
      <c r="AL128" s="479">
        <f t="shared" si="26"/>
        <v>0</v>
      </c>
      <c r="AM128" s="479"/>
      <c r="AN128" s="479"/>
      <c r="AO128" s="479"/>
      <c r="AP128" s="479"/>
      <c r="AQ128" s="479"/>
      <c r="AR128" s="479"/>
      <c r="AS128" s="451">
        <v>0</v>
      </c>
      <c r="AT128" s="451"/>
      <c r="AU128" s="451"/>
      <c r="AV128" s="451"/>
      <c r="AW128" s="451"/>
      <c r="AX128" s="451"/>
      <c r="AY128" s="451"/>
      <c r="AZ128" s="92"/>
      <c r="BA128" s="92"/>
      <c r="BB128" s="451">
        <v>0</v>
      </c>
      <c r="BC128" s="451"/>
      <c r="BD128" s="451"/>
      <c r="BE128" s="451"/>
      <c r="BF128" s="451">
        <v>0</v>
      </c>
      <c r="BG128" s="451"/>
      <c r="BH128" s="451"/>
      <c r="BI128" s="451"/>
      <c r="BJ128" s="479">
        <f t="shared" si="22"/>
        <v>0</v>
      </c>
      <c r="BK128" s="479"/>
      <c r="BL128" s="479"/>
      <c r="BM128" s="479"/>
      <c r="BN128" s="479"/>
      <c r="BO128" s="479"/>
      <c r="BP128" s="479"/>
      <c r="BQ128" s="451">
        <v>0</v>
      </c>
      <c r="BR128" s="451"/>
      <c r="BS128" s="451"/>
      <c r="BT128" s="451"/>
      <c r="BU128" s="451"/>
      <c r="BV128" s="451"/>
      <c r="BW128" s="451"/>
      <c r="BX128" s="451">
        <v>0</v>
      </c>
      <c r="BY128" s="451"/>
      <c r="BZ128" s="451"/>
      <c r="CA128" s="451"/>
      <c r="CB128" s="451"/>
      <c r="CC128" s="451"/>
      <c r="CD128" s="451"/>
      <c r="CE128" s="480">
        <f t="shared" si="27"/>
        <v>0</v>
      </c>
      <c r="CF128" s="480"/>
      <c r="CG128" s="480"/>
      <c r="CH128" s="480"/>
      <c r="CI128" s="480"/>
      <c r="CJ128" s="480"/>
      <c r="CK128" s="480"/>
      <c r="CL128" s="451">
        <v>0</v>
      </c>
      <c r="CM128" s="451"/>
      <c r="CN128" s="451"/>
      <c r="CO128" s="451"/>
      <c r="CP128" s="451"/>
      <c r="CQ128" s="451"/>
      <c r="CR128" s="451"/>
      <c r="CS128" s="480">
        <f t="shared" si="28"/>
        <v>0</v>
      </c>
      <c r="CT128" s="480"/>
      <c r="CU128" s="480"/>
      <c r="CV128" s="480"/>
      <c r="CW128" s="480"/>
      <c r="CX128" s="480"/>
      <c r="CY128" s="480"/>
      <c r="DB128" s="543" t="s">
        <v>262</v>
      </c>
      <c r="DC128" s="544"/>
      <c r="DD128" s="544"/>
      <c r="DE128" s="544"/>
      <c r="DF128" s="544"/>
      <c r="DG128" s="544"/>
      <c r="DH128" s="544"/>
      <c r="DI128" s="544"/>
      <c r="DJ128" s="544"/>
      <c r="DK128" s="544"/>
      <c r="DL128" s="544"/>
      <c r="DM128" s="544"/>
      <c r="DN128" s="544"/>
      <c r="DO128" s="544"/>
      <c r="DP128" s="544"/>
      <c r="DQ128" s="544"/>
      <c r="DR128" s="544"/>
      <c r="DS128" s="544"/>
      <c r="DT128" s="544"/>
      <c r="DU128" s="544"/>
      <c r="DV128" s="544"/>
      <c r="DW128" s="545"/>
      <c r="DX128" s="451">
        <v>0</v>
      </c>
      <c r="DY128" s="451"/>
      <c r="DZ128" s="451"/>
      <c r="EA128" s="451"/>
      <c r="EB128" s="451"/>
      <c r="EC128" s="451"/>
      <c r="ED128" s="451"/>
      <c r="EE128" s="451">
        <v>0</v>
      </c>
      <c r="EF128" s="451"/>
      <c r="EG128" s="451"/>
      <c r="EH128" s="451"/>
      <c r="EI128" s="451"/>
      <c r="EJ128" s="451"/>
      <c r="EK128" s="451"/>
      <c r="EL128" s="479">
        <f t="shared" si="23"/>
        <v>0</v>
      </c>
      <c r="EM128" s="479"/>
      <c r="EN128" s="479"/>
      <c r="EO128" s="479"/>
      <c r="EP128" s="479"/>
      <c r="EQ128" s="479"/>
      <c r="ER128" s="479"/>
      <c r="ES128" s="451">
        <v>0</v>
      </c>
      <c r="ET128" s="451"/>
      <c r="EU128" s="451"/>
      <c r="EV128" s="451"/>
      <c r="EW128" s="451"/>
      <c r="EX128" s="451"/>
      <c r="EY128" s="451"/>
      <c r="EZ128" s="92"/>
      <c r="FA128" s="92"/>
      <c r="FB128" s="92"/>
      <c r="FC128" s="451">
        <v>0</v>
      </c>
      <c r="FD128" s="451"/>
      <c r="FE128" s="451"/>
      <c r="FF128" s="451"/>
      <c r="FG128" s="451">
        <v>0</v>
      </c>
      <c r="FH128" s="451"/>
      <c r="FI128" s="451"/>
      <c r="FJ128" s="451"/>
      <c r="FK128" s="479">
        <f t="shared" si="24"/>
        <v>0</v>
      </c>
      <c r="FL128" s="479"/>
      <c r="FM128" s="479"/>
      <c r="FN128" s="479"/>
      <c r="FO128" s="479"/>
      <c r="FP128" s="479"/>
      <c r="FQ128" s="479"/>
      <c r="FR128" s="451">
        <v>0</v>
      </c>
      <c r="FS128" s="451"/>
      <c r="FT128" s="451"/>
      <c r="FU128" s="451"/>
      <c r="FV128" s="451"/>
      <c r="FW128" s="451"/>
      <c r="FX128" s="451"/>
      <c r="FY128" s="451">
        <v>0</v>
      </c>
      <c r="FZ128" s="451"/>
      <c r="GA128" s="451"/>
      <c r="GB128" s="451"/>
      <c r="GC128" s="451"/>
      <c r="GD128" s="451"/>
      <c r="GE128" s="451"/>
      <c r="GF128" s="480">
        <f t="shared" si="25"/>
        <v>0</v>
      </c>
      <c r="GG128" s="480"/>
      <c r="GH128" s="480"/>
      <c r="GI128" s="480"/>
      <c r="GJ128" s="480"/>
      <c r="GK128" s="480"/>
      <c r="GL128" s="480"/>
      <c r="GM128" s="451">
        <v>0</v>
      </c>
      <c r="GN128" s="451"/>
      <c r="GO128" s="451"/>
      <c r="GP128" s="451"/>
      <c r="GQ128" s="451"/>
      <c r="GR128" s="451"/>
      <c r="GS128" s="451"/>
      <c r="GT128" s="480">
        <f t="shared" si="29"/>
        <v>0</v>
      </c>
      <c r="GU128" s="480"/>
      <c r="GV128" s="480"/>
      <c r="GW128" s="480"/>
      <c r="GX128" s="480"/>
      <c r="GY128" s="480"/>
      <c r="GZ128" s="480"/>
    </row>
    <row r="129" spans="2:208" ht="12.75" customHeight="1">
      <c r="B129" s="543" t="s">
        <v>200</v>
      </c>
      <c r="C129" s="544"/>
      <c r="D129" s="544"/>
      <c r="E129" s="544"/>
      <c r="F129" s="544"/>
      <c r="G129" s="544"/>
      <c r="H129" s="544"/>
      <c r="I129" s="544"/>
      <c r="J129" s="544"/>
      <c r="K129" s="544"/>
      <c r="L129" s="544"/>
      <c r="M129" s="544"/>
      <c r="N129" s="544"/>
      <c r="O129" s="544"/>
      <c r="P129" s="544"/>
      <c r="Q129" s="544"/>
      <c r="R129" s="544"/>
      <c r="S129" s="544"/>
      <c r="T129" s="544"/>
      <c r="U129" s="544"/>
      <c r="V129" s="544"/>
      <c r="W129" s="545"/>
      <c r="X129" s="451">
        <v>0</v>
      </c>
      <c r="Y129" s="451"/>
      <c r="Z129" s="451"/>
      <c r="AA129" s="451"/>
      <c r="AB129" s="451"/>
      <c r="AC129" s="451"/>
      <c r="AD129" s="451"/>
      <c r="AE129" s="451">
        <v>0</v>
      </c>
      <c r="AF129" s="451"/>
      <c r="AG129" s="451"/>
      <c r="AH129" s="451"/>
      <c r="AI129" s="451"/>
      <c r="AJ129" s="451"/>
      <c r="AK129" s="451"/>
      <c r="AL129" s="479">
        <f t="shared" si="26"/>
        <v>0</v>
      </c>
      <c r="AM129" s="479"/>
      <c r="AN129" s="479"/>
      <c r="AO129" s="479"/>
      <c r="AP129" s="479"/>
      <c r="AQ129" s="479"/>
      <c r="AR129" s="479"/>
      <c r="AS129" s="451">
        <v>0</v>
      </c>
      <c r="AT129" s="451"/>
      <c r="AU129" s="451"/>
      <c r="AV129" s="451"/>
      <c r="AW129" s="451"/>
      <c r="AX129" s="451"/>
      <c r="AY129" s="451"/>
      <c r="AZ129" s="92"/>
      <c r="BA129" s="92"/>
      <c r="BB129" s="451">
        <v>0</v>
      </c>
      <c r="BC129" s="451"/>
      <c r="BD129" s="451"/>
      <c r="BE129" s="451"/>
      <c r="BF129" s="451">
        <v>0</v>
      </c>
      <c r="BG129" s="451"/>
      <c r="BH129" s="451"/>
      <c r="BI129" s="451"/>
      <c r="BJ129" s="479">
        <f t="shared" si="22"/>
        <v>0</v>
      </c>
      <c r="BK129" s="479"/>
      <c r="BL129" s="479"/>
      <c r="BM129" s="479"/>
      <c r="BN129" s="479"/>
      <c r="BO129" s="479"/>
      <c r="BP129" s="479"/>
      <c r="BQ129" s="451">
        <v>0</v>
      </c>
      <c r="BR129" s="451"/>
      <c r="BS129" s="451"/>
      <c r="BT129" s="451"/>
      <c r="BU129" s="451"/>
      <c r="BV129" s="451"/>
      <c r="BW129" s="451"/>
      <c r="BX129" s="451">
        <v>0</v>
      </c>
      <c r="BY129" s="451"/>
      <c r="BZ129" s="451"/>
      <c r="CA129" s="451"/>
      <c r="CB129" s="451"/>
      <c r="CC129" s="451"/>
      <c r="CD129" s="451"/>
      <c r="CE129" s="480">
        <f t="shared" si="27"/>
        <v>0</v>
      </c>
      <c r="CF129" s="480"/>
      <c r="CG129" s="480"/>
      <c r="CH129" s="480"/>
      <c r="CI129" s="480"/>
      <c r="CJ129" s="480"/>
      <c r="CK129" s="480"/>
      <c r="CL129" s="451">
        <v>0</v>
      </c>
      <c r="CM129" s="451"/>
      <c r="CN129" s="451"/>
      <c r="CO129" s="451"/>
      <c r="CP129" s="451"/>
      <c r="CQ129" s="451"/>
      <c r="CR129" s="451"/>
      <c r="CS129" s="480">
        <f t="shared" si="28"/>
        <v>0</v>
      </c>
      <c r="CT129" s="480"/>
      <c r="CU129" s="480"/>
      <c r="CV129" s="480"/>
      <c r="CW129" s="480"/>
      <c r="CX129" s="480"/>
      <c r="CY129" s="480"/>
      <c r="DB129" s="543" t="s">
        <v>263</v>
      </c>
      <c r="DC129" s="544"/>
      <c r="DD129" s="544"/>
      <c r="DE129" s="544"/>
      <c r="DF129" s="544"/>
      <c r="DG129" s="544"/>
      <c r="DH129" s="544"/>
      <c r="DI129" s="544"/>
      <c r="DJ129" s="544"/>
      <c r="DK129" s="544"/>
      <c r="DL129" s="544"/>
      <c r="DM129" s="544"/>
      <c r="DN129" s="544"/>
      <c r="DO129" s="544"/>
      <c r="DP129" s="544"/>
      <c r="DQ129" s="544"/>
      <c r="DR129" s="544"/>
      <c r="DS129" s="544"/>
      <c r="DT129" s="544"/>
      <c r="DU129" s="544"/>
      <c r="DV129" s="544"/>
      <c r="DW129" s="545"/>
      <c r="DX129" s="451">
        <v>0</v>
      </c>
      <c r="DY129" s="451"/>
      <c r="DZ129" s="451"/>
      <c r="EA129" s="451"/>
      <c r="EB129" s="451"/>
      <c r="EC129" s="451"/>
      <c r="ED129" s="451"/>
      <c r="EE129" s="451">
        <v>0</v>
      </c>
      <c r="EF129" s="451"/>
      <c r="EG129" s="451"/>
      <c r="EH129" s="451"/>
      <c r="EI129" s="451"/>
      <c r="EJ129" s="451"/>
      <c r="EK129" s="451"/>
      <c r="EL129" s="479">
        <f t="shared" si="23"/>
        <v>0</v>
      </c>
      <c r="EM129" s="479"/>
      <c r="EN129" s="479"/>
      <c r="EO129" s="479"/>
      <c r="EP129" s="479"/>
      <c r="EQ129" s="479"/>
      <c r="ER129" s="479"/>
      <c r="ES129" s="451">
        <v>0</v>
      </c>
      <c r="ET129" s="451"/>
      <c r="EU129" s="451"/>
      <c r="EV129" s="451"/>
      <c r="EW129" s="451"/>
      <c r="EX129" s="451"/>
      <c r="EY129" s="451"/>
      <c r="EZ129" s="92"/>
      <c r="FA129" s="92"/>
      <c r="FB129" s="92"/>
      <c r="FC129" s="451">
        <v>0</v>
      </c>
      <c r="FD129" s="451"/>
      <c r="FE129" s="451"/>
      <c r="FF129" s="451"/>
      <c r="FG129" s="451">
        <v>0</v>
      </c>
      <c r="FH129" s="451"/>
      <c r="FI129" s="451"/>
      <c r="FJ129" s="451"/>
      <c r="FK129" s="479">
        <f t="shared" si="24"/>
        <v>0</v>
      </c>
      <c r="FL129" s="479"/>
      <c r="FM129" s="479"/>
      <c r="FN129" s="479"/>
      <c r="FO129" s="479"/>
      <c r="FP129" s="479"/>
      <c r="FQ129" s="479"/>
      <c r="FR129" s="451">
        <v>0</v>
      </c>
      <c r="FS129" s="451"/>
      <c r="FT129" s="451"/>
      <c r="FU129" s="451"/>
      <c r="FV129" s="451"/>
      <c r="FW129" s="451"/>
      <c r="FX129" s="451"/>
      <c r="FY129" s="451">
        <v>0</v>
      </c>
      <c r="FZ129" s="451"/>
      <c r="GA129" s="451"/>
      <c r="GB129" s="451"/>
      <c r="GC129" s="451"/>
      <c r="GD129" s="451"/>
      <c r="GE129" s="451"/>
      <c r="GF129" s="480">
        <f t="shared" si="25"/>
        <v>0</v>
      </c>
      <c r="GG129" s="480"/>
      <c r="GH129" s="480"/>
      <c r="GI129" s="480"/>
      <c r="GJ129" s="480"/>
      <c r="GK129" s="480"/>
      <c r="GL129" s="480"/>
      <c r="GM129" s="451">
        <v>0</v>
      </c>
      <c r="GN129" s="451"/>
      <c r="GO129" s="451"/>
      <c r="GP129" s="451"/>
      <c r="GQ129" s="451"/>
      <c r="GR129" s="451"/>
      <c r="GS129" s="451"/>
      <c r="GT129" s="480">
        <f t="shared" si="29"/>
        <v>0</v>
      </c>
      <c r="GU129" s="480"/>
      <c r="GV129" s="480"/>
      <c r="GW129" s="480"/>
      <c r="GX129" s="480"/>
      <c r="GY129" s="480"/>
      <c r="GZ129" s="480"/>
    </row>
    <row r="130" spans="2:208" ht="12.75" customHeight="1">
      <c r="B130" s="543" t="s">
        <v>201</v>
      </c>
      <c r="C130" s="544"/>
      <c r="D130" s="544"/>
      <c r="E130" s="544"/>
      <c r="F130" s="544"/>
      <c r="G130" s="544"/>
      <c r="H130" s="544"/>
      <c r="I130" s="544"/>
      <c r="J130" s="544"/>
      <c r="K130" s="544"/>
      <c r="L130" s="544"/>
      <c r="M130" s="544"/>
      <c r="N130" s="544"/>
      <c r="O130" s="544"/>
      <c r="P130" s="544"/>
      <c r="Q130" s="544"/>
      <c r="R130" s="544"/>
      <c r="S130" s="544"/>
      <c r="T130" s="544"/>
      <c r="U130" s="544"/>
      <c r="V130" s="544"/>
      <c r="W130" s="545"/>
      <c r="X130" s="451">
        <v>0</v>
      </c>
      <c r="Y130" s="451"/>
      <c r="Z130" s="451"/>
      <c r="AA130" s="451"/>
      <c r="AB130" s="451"/>
      <c r="AC130" s="451"/>
      <c r="AD130" s="451"/>
      <c r="AE130" s="451">
        <v>0</v>
      </c>
      <c r="AF130" s="451"/>
      <c r="AG130" s="451"/>
      <c r="AH130" s="451"/>
      <c r="AI130" s="451"/>
      <c r="AJ130" s="451"/>
      <c r="AK130" s="451"/>
      <c r="AL130" s="479">
        <f t="shared" si="26"/>
        <v>0</v>
      </c>
      <c r="AM130" s="479"/>
      <c r="AN130" s="479"/>
      <c r="AO130" s="479"/>
      <c r="AP130" s="479"/>
      <c r="AQ130" s="479"/>
      <c r="AR130" s="479"/>
      <c r="AS130" s="451">
        <v>0</v>
      </c>
      <c r="AT130" s="451"/>
      <c r="AU130" s="451"/>
      <c r="AV130" s="451"/>
      <c r="AW130" s="451"/>
      <c r="AX130" s="451"/>
      <c r="AY130" s="451"/>
      <c r="AZ130" s="92"/>
      <c r="BA130" s="92"/>
      <c r="BB130" s="451">
        <v>0</v>
      </c>
      <c r="BC130" s="451"/>
      <c r="BD130" s="451"/>
      <c r="BE130" s="451"/>
      <c r="BF130" s="451">
        <v>0</v>
      </c>
      <c r="BG130" s="451"/>
      <c r="BH130" s="451"/>
      <c r="BI130" s="451"/>
      <c r="BJ130" s="479">
        <f t="shared" si="22"/>
        <v>0</v>
      </c>
      <c r="BK130" s="479"/>
      <c r="BL130" s="479"/>
      <c r="BM130" s="479"/>
      <c r="BN130" s="479"/>
      <c r="BO130" s="479"/>
      <c r="BP130" s="479"/>
      <c r="BQ130" s="451">
        <v>0</v>
      </c>
      <c r="BR130" s="451"/>
      <c r="BS130" s="451"/>
      <c r="BT130" s="451"/>
      <c r="BU130" s="451"/>
      <c r="BV130" s="451"/>
      <c r="BW130" s="451"/>
      <c r="BX130" s="451">
        <v>0</v>
      </c>
      <c r="BY130" s="451"/>
      <c r="BZ130" s="451"/>
      <c r="CA130" s="451"/>
      <c r="CB130" s="451"/>
      <c r="CC130" s="451"/>
      <c r="CD130" s="451"/>
      <c r="CE130" s="480">
        <f t="shared" si="27"/>
        <v>0</v>
      </c>
      <c r="CF130" s="480"/>
      <c r="CG130" s="480"/>
      <c r="CH130" s="480"/>
      <c r="CI130" s="480"/>
      <c r="CJ130" s="480"/>
      <c r="CK130" s="480"/>
      <c r="CL130" s="451">
        <v>0</v>
      </c>
      <c r="CM130" s="451"/>
      <c r="CN130" s="451"/>
      <c r="CO130" s="451"/>
      <c r="CP130" s="451"/>
      <c r="CQ130" s="451"/>
      <c r="CR130" s="451"/>
      <c r="CS130" s="480">
        <f t="shared" si="28"/>
        <v>0</v>
      </c>
      <c r="CT130" s="480"/>
      <c r="CU130" s="480"/>
      <c r="CV130" s="480"/>
      <c r="CW130" s="480"/>
      <c r="CX130" s="480"/>
      <c r="CY130" s="480"/>
      <c r="DB130" s="543" t="s">
        <v>264</v>
      </c>
      <c r="DC130" s="544"/>
      <c r="DD130" s="544"/>
      <c r="DE130" s="544"/>
      <c r="DF130" s="544"/>
      <c r="DG130" s="544"/>
      <c r="DH130" s="544"/>
      <c r="DI130" s="544"/>
      <c r="DJ130" s="544"/>
      <c r="DK130" s="544"/>
      <c r="DL130" s="544"/>
      <c r="DM130" s="544"/>
      <c r="DN130" s="544"/>
      <c r="DO130" s="544"/>
      <c r="DP130" s="544"/>
      <c r="DQ130" s="544"/>
      <c r="DR130" s="544"/>
      <c r="DS130" s="544"/>
      <c r="DT130" s="544"/>
      <c r="DU130" s="544"/>
      <c r="DV130" s="544"/>
      <c r="DW130" s="545"/>
      <c r="DX130" s="451">
        <v>0</v>
      </c>
      <c r="DY130" s="451"/>
      <c r="DZ130" s="451"/>
      <c r="EA130" s="451"/>
      <c r="EB130" s="451"/>
      <c r="EC130" s="451"/>
      <c r="ED130" s="451"/>
      <c r="EE130" s="451">
        <v>0</v>
      </c>
      <c r="EF130" s="451"/>
      <c r="EG130" s="451"/>
      <c r="EH130" s="451"/>
      <c r="EI130" s="451"/>
      <c r="EJ130" s="451"/>
      <c r="EK130" s="451"/>
      <c r="EL130" s="479">
        <f t="shared" si="23"/>
        <v>0</v>
      </c>
      <c r="EM130" s="479"/>
      <c r="EN130" s="479"/>
      <c r="EO130" s="479"/>
      <c r="EP130" s="479"/>
      <c r="EQ130" s="479"/>
      <c r="ER130" s="479"/>
      <c r="ES130" s="451">
        <v>0</v>
      </c>
      <c r="ET130" s="451"/>
      <c r="EU130" s="451"/>
      <c r="EV130" s="451"/>
      <c r="EW130" s="451"/>
      <c r="EX130" s="451"/>
      <c r="EY130" s="451"/>
      <c r="EZ130" s="92"/>
      <c r="FA130" s="92"/>
      <c r="FB130" s="92"/>
      <c r="FC130" s="451">
        <v>0</v>
      </c>
      <c r="FD130" s="451"/>
      <c r="FE130" s="451"/>
      <c r="FF130" s="451"/>
      <c r="FG130" s="451">
        <v>0</v>
      </c>
      <c r="FH130" s="451"/>
      <c r="FI130" s="451"/>
      <c r="FJ130" s="451"/>
      <c r="FK130" s="479">
        <f t="shared" si="24"/>
        <v>0</v>
      </c>
      <c r="FL130" s="479"/>
      <c r="FM130" s="479"/>
      <c r="FN130" s="479"/>
      <c r="FO130" s="479"/>
      <c r="FP130" s="479"/>
      <c r="FQ130" s="479"/>
      <c r="FR130" s="451">
        <v>0</v>
      </c>
      <c r="FS130" s="451"/>
      <c r="FT130" s="451"/>
      <c r="FU130" s="451"/>
      <c r="FV130" s="451"/>
      <c r="FW130" s="451"/>
      <c r="FX130" s="451"/>
      <c r="FY130" s="451">
        <v>0</v>
      </c>
      <c r="FZ130" s="451"/>
      <c r="GA130" s="451"/>
      <c r="GB130" s="451"/>
      <c r="GC130" s="451"/>
      <c r="GD130" s="451"/>
      <c r="GE130" s="451"/>
      <c r="GF130" s="480">
        <f t="shared" si="25"/>
        <v>0</v>
      </c>
      <c r="GG130" s="480"/>
      <c r="GH130" s="480"/>
      <c r="GI130" s="480"/>
      <c r="GJ130" s="480"/>
      <c r="GK130" s="480"/>
      <c r="GL130" s="480"/>
      <c r="GM130" s="451">
        <v>0</v>
      </c>
      <c r="GN130" s="451"/>
      <c r="GO130" s="451"/>
      <c r="GP130" s="451"/>
      <c r="GQ130" s="451"/>
      <c r="GR130" s="451"/>
      <c r="GS130" s="451"/>
      <c r="GT130" s="480">
        <f t="shared" si="29"/>
        <v>0</v>
      </c>
      <c r="GU130" s="480"/>
      <c r="GV130" s="480"/>
      <c r="GW130" s="480"/>
      <c r="GX130" s="480"/>
      <c r="GY130" s="480"/>
      <c r="GZ130" s="480"/>
    </row>
    <row r="131" spans="2:208" ht="12.75" customHeight="1">
      <c r="B131" s="543" t="s">
        <v>202</v>
      </c>
      <c r="C131" s="544"/>
      <c r="D131" s="544"/>
      <c r="E131" s="544"/>
      <c r="F131" s="544"/>
      <c r="G131" s="544"/>
      <c r="H131" s="544"/>
      <c r="I131" s="544"/>
      <c r="J131" s="544"/>
      <c r="K131" s="544"/>
      <c r="L131" s="544"/>
      <c r="M131" s="544"/>
      <c r="N131" s="544"/>
      <c r="O131" s="544"/>
      <c r="P131" s="544"/>
      <c r="Q131" s="544"/>
      <c r="R131" s="544"/>
      <c r="S131" s="544"/>
      <c r="T131" s="544"/>
      <c r="U131" s="544"/>
      <c r="V131" s="544"/>
      <c r="W131" s="545"/>
      <c r="X131" s="451">
        <v>0</v>
      </c>
      <c r="Y131" s="451"/>
      <c r="Z131" s="451"/>
      <c r="AA131" s="451"/>
      <c r="AB131" s="451"/>
      <c r="AC131" s="451"/>
      <c r="AD131" s="451"/>
      <c r="AE131" s="451">
        <v>0</v>
      </c>
      <c r="AF131" s="451"/>
      <c r="AG131" s="451"/>
      <c r="AH131" s="451"/>
      <c r="AI131" s="451"/>
      <c r="AJ131" s="451"/>
      <c r="AK131" s="451"/>
      <c r="AL131" s="479">
        <f t="shared" si="26"/>
        <v>0</v>
      </c>
      <c r="AM131" s="479"/>
      <c r="AN131" s="479"/>
      <c r="AO131" s="479"/>
      <c r="AP131" s="479"/>
      <c r="AQ131" s="479"/>
      <c r="AR131" s="479"/>
      <c r="AS131" s="451">
        <v>0</v>
      </c>
      <c r="AT131" s="451"/>
      <c r="AU131" s="451"/>
      <c r="AV131" s="451"/>
      <c r="AW131" s="451"/>
      <c r="AX131" s="451"/>
      <c r="AY131" s="451"/>
      <c r="AZ131" s="92"/>
      <c r="BA131" s="92"/>
      <c r="BB131" s="451">
        <v>0</v>
      </c>
      <c r="BC131" s="451"/>
      <c r="BD131" s="451"/>
      <c r="BE131" s="451"/>
      <c r="BF131" s="451">
        <v>0</v>
      </c>
      <c r="BG131" s="451"/>
      <c r="BH131" s="451"/>
      <c r="BI131" s="451"/>
      <c r="BJ131" s="479">
        <f t="shared" si="22"/>
        <v>0</v>
      </c>
      <c r="BK131" s="479"/>
      <c r="BL131" s="479"/>
      <c r="BM131" s="479"/>
      <c r="BN131" s="479"/>
      <c r="BO131" s="479"/>
      <c r="BP131" s="479"/>
      <c r="BQ131" s="451">
        <v>0</v>
      </c>
      <c r="BR131" s="451"/>
      <c r="BS131" s="451"/>
      <c r="BT131" s="451"/>
      <c r="BU131" s="451"/>
      <c r="BV131" s="451"/>
      <c r="BW131" s="451"/>
      <c r="BX131" s="451">
        <v>0</v>
      </c>
      <c r="BY131" s="451"/>
      <c r="BZ131" s="451"/>
      <c r="CA131" s="451"/>
      <c r="CB131" s="451"/>
      <c r="CC131" s="451"/>
      <c r="CD131" s="451"/>
      <c r="CE131" s="480">
        <f t="shared" si="27"/>
        <v>0</v>
      </c>
      <c r="CF131" s="480"/>
      <c r="CG131" s="480"/>
      <c r="CH131" s="480"/>
      <c r="CI131" s="480"/>
      <c r="CJ131" s="480"/>
      <c r="CK131" s="480"/>
      <c r="CL131" s="451">
        <v>0</v>
      </c>
      <c r="CM131" s="451"/>
      <c r="CN131" s="451"/>
      <c r="CO131" s="451"/>
      <c r="CP131" s="451"/>
      <c r="CQ131" s="451"/>
      <c r="CR131" s="451"/>
      <c r="CS131" s="480">
        <f t="shared" si="28"/>
        <v>0</v>
      </c>
      <c r="CT131" s="480"/>
      <c r="CU131" s="480"/>
      <c r="CV131" s="480"/>
      <c r="CW131" s="480"/>
      <c r="CX131" s="480"/>
      <c r="CY131" s="480"/>
      <c r="DB131" s="543" t="s">
        <v>265</v>
      </c>
      <c r="DC131" s="544"/>
      <c r="DD131" s="544"/>
      <c r="DE131" s="544"/>
      <c r="DF131" s="544"/>
      <c r="DG131" s="544"/>
      <c r="DH131" s="544"/>
      <c r="DI131" s="544"/>
      <c r="DJ131" s="544"/>
      <c r="DK131" s="544"/>
      <c r="DL131" s="544"/>
      <c r="DM131" s="544"/>
      <c r="DN131" s="544"/>
      <c r="DO131" s="544"/>
      <c r="DP131" s="544"/>
      <c r="DQ131" s="544"/>
      <c r="DR131" s="544"/>
      <c r="DS131" s="544"/>
      <c r="DT131" s="544"/>
      <c r="DU131" s="544"/>
      <c r="DV131" s="544"/>
      <c r="DW131" s="545"/>
      <c r="DX131" s="451">
        <v>0</v>
      </c>
      <c r="DY131" s="451"/>
      <c r="DZ131" s="451"/>
      <c r="EA131" s="451"/>
      <c r="EB131" s="451"/>
      <c r="EC131" s="451"/>
      <c r="ED131" s="451"/>
      <c r="EE131" s="451">
        <v>0</v>
      </c>
      <c r="EF131" s="451"/>
      <c r="EG131" s="451"/>
      <c r="EH131" s="451"/>
      <c r="EI131" s="451"/>
      <c r="EJ131" s="451"/>
      <c r="EK131" s="451"/>
      <c r="EL131" s="479">
        <f t="shared" si="23"/>
        <v>0</v>
      </c>
      <c r="EM131" s="479"/>
      <c r="EN131" s="479"/>
      <c r="EO131" s="479"/>
      <c r="EP131" s="479"/>
      <c r="EQ131" s="479"/>
      <c r="ER131" s="479"/>
      <c r="ES131" s="451">
        <v>0</v>
      </c>
      <c r="ET131" s="451"/>
      <c r="EU131" s="451"/>
      <c r="EV131" s="451"/>
      <c r="EW131" s="451"/>
      <c r="EX131" s="451"/>
      <c r="EY131" s="451"/>
      <c r="EZ131" s="92"/>
      <c r="FA131" s="92"/>
      <c r="FB131" s="92"/>
      <c r="FC131" s="451">
        <v>0</v>
      </c>
      <c r="FD131" s="451"/>
      <c r="FE131" s="451"/>
      <c r="FF131" s="451"/>
      <c r="FG131" s="451">
        <v>0</v>
      </c>
      <c r="FH131" s="451"/>
      <c r="FI131" s="451"/>
      <c r="FJ131" s="451"/>
      <c r="FK131" s="479">
        <f t="shared" si="24"/>
        <v>0</v>
      </c>
      <c r="FL131" s="479"/>
      <c r="FM131" s="479"/>
      <c r="FN131" s="479"/>
      <c r="FO131" s="479"/>
      <c r="FP131" s="479"/>
      <c r="FQ131" s="479"/>
      <c r="FR131" s="451">
        <v>0</v>
      </c>
      <c r="FS131" s="451"/>
      <c r="FT131" s="451"/>
      <c r="FU131" s="451"/>
      <c r="FV131" s="451"/>
      <c r="FW131" s="451"/>
      <c r="FX131" s="451"/>
      <c r="FY131" s="451">
        <v>0</v>
      </c>
      <c r="FZ131" s="451"/>
      <c r="GA131" s="451"/>
      <c r="GB131" s="451"/>
      <c r="GC131" s="451"/>
      <c r="GD131" s="451"/>
      <c r="GE131" s="451"/>
      <c r="GF131" s="480">
        <f t="shared" si="25"/>
        <v>0</v>
      </c>
      <c r="GG131" s="480"/>
      <c r="GH131" s="480"/>
      <c r="GI131" s="480"/>
      <c r="GJ131" s="480"/>
      <c r="GK131" s="480"/>
      <c r="GL131" s="480"/>
      <c r="GM131" s="451">
        <v>0</v>
      </c>
      <c r="GN131" s="451"/>
      <c r="GO131" s="451"/>
      <c r="GP131" s="451"/>
      <c r="GQ131" s="451"/>
      <c r="GR131" s="451"/>
      <c r="GS131" s="451"/>
      <c r="GT131" s="480">
        <f t="shared" si="29"/>
        <v>0</v>
      </c>
      <c r="GU131" s="480"/>
      <c r="GV131" s="480"/>
      <c r="GW131" s="480"/>
      <c r="GX131" s="480"/>
      <c r="GY131" s="480"/>
      <c r="GZ131" s="480"/>
    </row>
    <row r="132" spans="2:208" ht="12.75" customHeight="1">
      <c r="B132" s="543" t="s">
        <v>203</v>
      </c>
      <c r="C132" s="544"/>
      <c r="D132" s="544"/>
      <c r="E132" s="544"/>
      <c r="F132" s="544"/>
      <c r="G132" s="544"/>
      <c r="H132" s="544"/>
      <c r="I132" s="544"/>
      <c r="J132" s="544"/>
      <c r="K132" s="544"/>
      <c r="L132" s="544"/>
      <c r="M132" s="544"/>
      <c r="N132" s="544"/>
      <c r="O132" s="544"/>
      <c r="P132" s="544"/>
      <c r="Q132" s="544"/>
      <c r="R132" s="544"/>
      <c r="S132" s="544"/>
      <c r="T132" s="544"/>
      <c r="U132" s="544"/>
      <c r="V132" s="544"/>
      <c r="W132" s="545"/>
      <c r="X132" s="451">
        <v>0</v>
      </c>
      <c r="Y132" s="451"/>
      <c r="Z132" s="451"/>
      <c r="AA132" s="451"/>
      <c r="AB132" s="451"/>
      <c r="AC132" s="451"/>
      <c r="AD132" s="451"/>
      <c r="AE132" s="451">
        <v>0</v>
      </c>
      <c r="AF132" s="451"/>
      <c r="AG132" s="451"/>
      <c r="AH132" s="451"/>
      <c r="AI132" s="451"/>
      <c r="AJ132" s="451"/>
      <c r="AK132" s="451"/>
      <c r="AL132" s="479">
        <f t="shared" si="26"/>
        <v>0</v>
      </c>
      <c r="AM132" s="479"/>
      <c r="AN132" s="479"/>
      <c r="AO132" s="479"/>
      <c r="AP132" s="479"/>
      <c r="AQ132" s="479"/>
      <c r="AR132" s="479"/>
      <c r="AS132" s="451">
        <v>0</v>
      </c>
      <c r="AT132" s="451"/>
      <c r="AU132" s="451"/>
      <c r="AV132" s="451"/>
      <c r="AW132" s="451"/>
      <c r="AX132" s="451"/>
      <c r="AY132" s="451"/>
      <c r="AZ132" s="92"/>
      <c r="BA132" s="92"/>
      <c r="BB132" s="451">
        <v>0</v>
      </c>
      <c r="BC132" s="451"/>
      <c r="BD132" s="451"/>
      <c r="BE132" s="451"/>
      <c r="BF132" s="451">
        <v>0</v>
      </c>
      <c r="BG132" s="451"/>
      <c r="BH132" s="451"/>
      <c r="BI132" s="451"/>
      <c r="BJ132" s="479">
        <f t="shared" si="22"/>
        <v>0</v>
      </c>
      <c r="BK132" s="479"/>
      <c r="BL132" s="479"/>
      <c r="BM132" s="479"/>
      <c r="BN132" s="479"/>
      <c r="BO132" s="479"/>
      <c r="BP132" s="479"/>
      <c r="BQ132" s="451">
        <v>0</v>
      </c>
      <c r="BR132" s="451"/>
      <c r="BS132" s="451"/>
      <c r="BT132" s="451"/>
      <c r="BU132" s="451"/>
      <c r="BV132" s="451"/>
      <c r="BW132" s="451"/>
      <c r="BX132" s="451">
        <v>0</v>
      </c>
      <c r="BY132" s="451"/>
      <c r="BZ132" s="451"/>
      <c r="CA132" s="451"/>
      <c r="CB132" s="451"/>
      <c r="CC132" s="451"/>
      <c r="CD132" s="451"/>
      <c r="CE132" s="480">
        <f t="shared" si="27"/>
        <v>0</v>
      </c>
      <c r="CF132" s="480"/>
      <c r="CG132" s="480"/>
      <c r="CH132" s="480"/>
      <c r="CI132" s="480"/>
      <c r="CJ132" s="480"/>
      <c r="CK132" s="480"/>
      <c r="CL132" s="451">
        <v>0</v>
      </c>
      <c r="CM132" s="451"/>
      <c r="CN132" s="451"/>
      <c r="CO132" s="451"/>
      <c r="CP132" s="451"/>
      <c r="CQ132" s="451"/>
      <c r="CR132" s="451"/>
      <c r="CS132" s="480">
        <f t="shared" si="28"/>
        <v>0</v>
      </c>
      <c r="CT132" s="480"/>
      <c r="CU132" s="480"/>
      <c r="CV132" s="480"/>
      <c r="CW132" s="480"/>
      <c r="CX132" s="480"/>
      <c r="CY132" s="480"/>
      <c r="DB132" s="543" t="s">
        <v>266</v>
      </c>
      <c r="DC132" s="544"/>
      <c r="DD132" s="544"/>
      <c r="DE132" s="544"/>
      <c r="DF132" s="544"/>
      <c r="DG132" s="544"/>
      <c r="DH132" s="544"/>
      <c r="DI132" s="544"/>
      <c r="DJ132" s="544"/>
      <c r="DK132" s="544"/>
      <c r="DL132" s="544"/>
      <c r="DM132" s="544"/>
      <c r="DN132" s="544"/>
      <c r="DO132" s="544"/>
      <c r="DP132" s="544"/>
      <c r="DQ132" s="544"/>
      <c r="DR132" s="544"/>
      <c r="DS132" s="544"/>
      <c r="DT132" s="544"/>
      <c r="DU132" s="544"/>
      <c r="DV132" s="544"/>
      <c r="DW132" s="545"/>
      <c r="DX132" s="451">
        <v>0</v>
      </c>
      <c r="DY132" s="451"/>
      <c r="DZ132" s="451"/>
      <c r="EA132" s="451"/>
      <c r="EB132" s="451"/>
      <c r="EC132" s="451"/>
      <c r="ED132" s="451"/>
      <c r="EE132" s="451">
        <v>0</v>
      </c>
      <c r="EF132" s="451"/>
      <c r="EG132" s="451"/>
      <c r="EH132" s="451"/>
      <c r="EI132" s="451"/>
      <c r="EJ132" s="451"/>
      <c r="EK132" s="451"/>
      <c r="EL132" s="479">
        <f t="shared" si="23"/>
        <v>0</v>
      </c>
      <c r="EM132" s="479"/>
      <c r="EN132" s="479"/>
      <c r="EO132" s="479"/>
      <c r="EP132" s="479"/>
      <c r="EQ132" s="479"/>
      <c r="ER132" s="479"/>
      <c r="ES132" s="451">
        <v>0</v>
      </c>
      <c r="ET132" s="451"/>
      <c r="EU132" s="451"/>
      <c r="EV132" s="451"/>
      <c r="EW132" s="451"/>
      <c r="EX132" s="451"/>
      <c r="EY132" s="451"/>
      <c r="EZ132" s="92"/>
      <c r="FA132" s="92"/>
      <c r="FB132" s="92"/>
      <c r="FC132" s="451">
        <v>0</v>
      </c>
      <c r="FD132" s="451"/>
      <c r="FE132" s="451"/>
      <c r="FF132" s="451"/>
      <c r="FG132" s="451">
        <v>0</v>
      </c>
      <c r="FH132" s="451"/>
      <c r="FI132" s="451"/>
      <c r="FJ132" s="451"/>
      <c r="FK132" s="479">
        <f t="shared" si="24"/>
        <v>0</v>
      </c>
      <c r="FL132" s="479"/>
      <c r="FM132" s="479"/>
      <c r="FN132" s="479"/>
      <c r="FO132" s="479"/>
      <c r="FP132" s="479"/>
      <c r="FQ132" s="479"/>
      <c r="FR132" s="451">
        <v>0</v>
      </c>
      <c r="FS132" s="451"/>
      <c r="FT132" s="451"/>
      <c r="FU132" s="451"/>
      <c r="FV132" s="451"/>
      <c r="FW132" s="451"/>
      <c r="FX132" s="451"/>
      <c r="FY132" s="451">
        <v>0</v>
      </c>
      <c r="FZ132" s="451"/>
      <c r="GA132" s="451"/>
      <c r="GB132" s="451"/>
      <c r="GC132" s="451"/>
      <c r="GD132" s="451"/>
      <c r="GE132" s="451"/>
      <c r="GF132" s="480">
        <f t="shared" si="25"/>
        <v>0</v>
      </c>
      <c r="GG132" s="480"/>
      <c r="GH132" s="480"/>
      <c r="GI132" s="480"/>
      <c r="GJ132" s="480"/>
      <c r="GK132" s="480"/>
      <c r="GL132" s="480"/>
      <c r="GM132" s="451">
        <v>0</v>
      </c>
      <c r="GN132" s="451"/>
      <c r="GO132" s="451"/>
      <c r="GP132" s="451"/>
      <c r="GQ132" s="451"/>
      <c r="GR132" s="451"/>
      <c r="GS132" s="451"/>
      <c r="GT132" s="480">
        <f t="shared" si="29"/>
        <v>0</v>
      </c>
      <c r="GU132" s="480"/>
      <c r="GV132" s="480"/>
      <c r="GW132" s="480"/>
      <c r="GX132" s="480"/>
      <c r="GY132" s="480"/>
      <c r="GZ132" s="480"/>
    </row>
    <row r="133" spans="2:208" ht="12.75" customHeight="1" thickBot="1">
      <c r="B133" s="511" t="s">
        <v>204</v>
      </c>
      <c r="C133" s="512"/>
      <c r="D133" s="512"/>
      <c r="E133" s="512"/>
      <c r="F133" s="512"/>
      <c r="G133" s="512"/>
      <c r="H133" s="512"/>
      <c r="I133" s="512"/>
      <c r="J133" s="512"/>
      <c r="K133" s="512"/>
      <c r="L133" s="512"/>
      <c r="M133" s="512"/>
      <c r="N133" s="512"/>
      <c r="O133" s="512"/>
      <c r="P133" s="512"/>
      <c r="Q133" s="512"/>
      <c r="R133" s="512"/>
      <c r="S133" s="512"/>
      <c r="T133" s="512"/>
      <c r="U133" s="512"/>
      <c r="V133" s="512"/>
      <c r="W133" s="435"/>
      <c r="X133" s="447">
        <f>SUM(X126:AD132)</f>
        <v>0</v>
      </c>
      <c r="Y133" s="447"/>
      <c r="Z133" s="447"/>
      <c r="AA133" s="447"/>
      <c r="AB133" s="447"/>
      <c r="AC133" s="447"/>
      <c r="AD133" s="447"/>
      <c r="AE133" s="447">
        <f>SUM(AE126:AK132)</f>
        <v>0</v>
      </c>
      <c r="AF133" s="447"/>
      <c r="AG133" s="447"/>
      <c r="AH133" s="447"/>
      <c r="AI133" s="447"/>
      <c r="AJ133" s="447"/>
      <c r="AK133" s="447"/>
      <c r="AL133" s="447">
        <f>SUM(AL126:AR132)</f>
        <v>0</v>
      </c>
      <c r="AM133" s="447"/>
      <c r="AN133" s="447"/>
      <c r="AO133" s="447"/>
      <c r="AP133" s="447"/>
      <c r="AQ133" s="447"/>
      <c r="AR133" s="447"/>
      <c r="AS133" s="447">
        <f>SUM(AS126:AY132)</f>
        <v>0</v>
      </c>
      <c r="AT133" s="447"/>
      <c r="AU133" s="447"/>
      <c r="AV133" s="447"/>
      <c r="AW133" s="447"/>
      <c r="AX133" s="447"/>
      <c r="AY133" s="447"/>
      <c r="BB133" s="447">
        <f>SUM(BB126:BE132)</f>
        <v>0</v>
      </c>
      <c r="BC133" s="447"/>
      <c r="BD133" s="447"/>
      <c r="BE133" s="447"/>
      <c r="BF133" s="447">
        <f>SUM(BF126:BI132)</f>
        <v>0</v>
      </c>
      <c r="BG133" s="447"/>
      <c r="BH133" s="447"/>
      <c r="BI133" s="447"/>
      <c r="BJ133" s="447">
        <f>SUM(BJ126:BP132)</f>
        <v>0</v>
      </c>
      <c r="BK133" s="447"/>
      <c r="BL133" s="447"/>
      <c r="BM133" s="447"/>
      <c r="BN133" s="447"/>
      <c r="BO133" s="447"/>
      <c r="BP133" s="447"/>
      <c r="BQ133" s="447">
        <f>SUM(BQ126:BW132)</f>
        <v>0</v>
      </c>
      <c r="BR133" s="447"/>
      <c r="BS133" s="447"/>
      <c r="BT133" s="447"/>
      <c r="BU133" s="447"/>
      <c r="BV133" s="447"/>
      <c r="BW133" s="447"/>
      <c r="BX133" s="447">
        <f>SUM(BX126:CD132)</f>
        <v>0</v>
      </c>
      <c r="BY133" s="447"/>
      <c r="BZ133" s="447"/>
      <c r="CA133" s="447"/>
      <c r="CB133" s="447"/>
      <c r="CC133" s="447"/>
      <c r="CD133" s="447"/>
      <c r="CE133" s="447">
        <f>SUM(CE126:CK132)</f>
        <v>0</v>
      </c>
      <c r="CF133" s="447"/>
      <c r="CG133" s="447"/>
      <c r="CH133" s="447"/>
      <c r="CI133" s="447"/>
      <c r="CJ133" s="447"/>
      <c r="CK133" s="447"/>
      <c r="CL133" s="447">
        <f>SUM(CL126:CR132)</f>
        <v>0</v>
      </c>
      <c r="CM133" s="447"/>
      <c r="CN133" s="447"/>
      <c r="CO133" s="447"/>
      <c r="CP133" s="447"/>
      <c r="CQ133" s="447"/>
      <c r="CR133" s="447"/>
      <c r="CS133" s="447">
        <f>SUM(CS126:CY132)</f>
        <v>0</v>
      </c>
      <c r="CT133" s="447"/>
      <c r="CU133" s="447"/>
      <c r="CV133" s="447"/>
      <c r="CW133" s="447"/>
      <c r="CX133" s="447"/>
      <c r="CY133" s="447"/>
      <c r="DB133" s="540" t="s">
        <v>267</v>
      </c>
      <c r="DC133" s="541"/>
      <c r="DD133" s="541"/>
      <c r="DE133" s="541"/>
      <c r="DF133" s="541"/>
      <c r="DG133" s="541"/>
      <c r="DH133" s="541"/>
      <c r="DI133" s="541"/>
      <c r="DJ133" s="541"/>
      <c r="DK133" s="541"/>
      <c r="DL133" s="541"/>
      <c r="DM133" s="541"/>
      <c r="DN133" s="541"/>
      <c r="DO133" s="541"/>
      <c r="DP133" s="541"/>
      <c r="DQ133" s="541"/>
      <c r="DR133" s="541"/>
      <c r="DS133" s="541"/>
      <c r="DT133" s="541"/>
      <c r="DU133" s="541"/>
      <c r="DV133" s="541"/>
      <c r="DW133" s="542"/>
      <c r="DX133" s="447">
        <f>SUM(DX126:ED132)</f>
        <v>0</v>
      </c>
      <c r="DY133" s="447"/>
      <c r="DZ133" s="447"/>
      <c r="EA133" s="447"/>
      <c r="EB133" s="447"/>
      <c r="EC133" s="447"/>
      <c r="ED133" s="447"/>
      <c r="EE133" s="447">
        <f>SUM(EE126:EK132)</f>
        <v>0</v>
      </c>
      <c r="EF133" s="447"/>
      <c r="EG133" s="447"/>
      <c r="EH133" s="447"/>
      <c r="EI133" s="447"/>
      <c r="EJ133" s="447"/>
      <c r="EK133" s="447"/>
      <c r="EL133" s="447">
        <f>SUM(EL126:ER132)</f>
        <v>0</v>
      </c>
      <c r="EM133" s="447"/>
      <c r="EN133" s="447"/>
      <c r="EO133" s="447"/>
      <c r="EP133" s="447"/>
      <c r="EQ133" s="447"/>
      <c r="ER133" s="447"/>
      <c r="ES133" s="447">
        <f>SUM(ES126:EY132)</f>
        <v>0</v>
      </c>
      <c r="ET133" s="447"/>
      <c r="EU133" s="447"/>
      <c r="EV133" s="447"/>
      <c r="EW133" s="447"/>
      <c r="EX133" s="447"/>
      <c r="EY133" s="447"/>
      <c r="FC133" s="432">
        <f>SUM(FC126:FF132)</f>
        <v>0</v>
      </c>
      <c r="FD133" s="433"/>
      <c r="FE133" s="433"/>
      <c r="FF133" s="434"/>
      <c r="FG133" s="438">
        <f>SUM(FG126:FJ132)</f>
        <v>0</v>
      </c>
      <c r="FH133" s="433"/>
      <c r="FI133" s="433"/>
      <c r="FJ133" s="434"/>
      <c r="FK133" s="438">
        <f>SUM(FK126:FQ132)</f>
        <v>0</v>
      </c>
      <c r="FL133" s="433"/>
      <c r="FM133" s="433"/>
      <c r="FN133" s="433"/>
      <c r="FO133" s="433"/>
      <c r="FP133" s="433"/>
      <c r="FQ133" s="434"/>
      <c r="FR133" s="438">
        <f>SUM(FR126:FX132)</f>
        <v>0</v>
      </c>
      <c r="FS133" s="433"/>
      <c r="FT133" s="433"/>
      <c r="FU133" s="433"/>
      <c r="FV133" s="433"/>
      <c r="FW133" s="433"/>
      <c r="FX133" s="434"/>
      <c r="FY133" s="438">
        <f>SUM(FY126:GE132)</f>
        <v>0</v>
      </c>
      <c r="FZ133" s="433"/>
      <c r="GA133" s="433"/>
      <c r="GB133" s="433"/>
      <c r="GC133" s="433"/>
      <c r="GD133" s="433"/>
      <c r="GE133" s="434"/>
      <c r="GF133" s="438">
        <f>SUM(GF126:GL132)</f>
        <v>0</v>
      </c>
      <c r="GG133" s="433"/>
      <c r="GH133" s="433"/>
      <c r="GI133" s="433"/>
      <c r="GJ133" s="433"/>
      <c r="GK133" s="433"/>
      <c r="GL133" s="434"/>
      <c r="GM133" s="438">
        <f>SUM(GM126:GS132)</f>
        <v>0</v>
      </c>
      <c r="GN133" s="433"/>
      <c r="GO133" s="433"/>
      <c r="GP133" s="433"/>
      <c r="GQ133" s="433"/>
      <c r="GR133" s="433"/>
      <c r="GS133" s="434"/>
      <c r="GT133" s="438">
        <f>SUM(GT126:GZ132)</f>
        <v>0</v>
      </c>
      <c r="GU133" s="433"/>
      <c r="GV133" s="433"/>
      <c r="GW133" s="433"/>
      <c r="GX133" s="433"/>
      <c r="GY133" s="433"/>
      <c r="GZ133" s="491"/>
    </row>
    <row r="134" spans="2:208" ht="12.75" customHeight="1" thickTop="1">
      <c r="B134" s="547" t="s">
        <v>205</v>
      </c>
      <c r="C134" s="548"/>
      <c r="D134" s="548"/>
      <c r="E134" s="548"/>
      <c r="F134" s="548"/>
      <c r="G134" s="548"/>
      <c r="H134" s="548"/>
      <c r="I134" s="548"/>
      <c r="J134" s="548"/>
      <c r="K134" s="548"/>
      <c r="L134" s="548"/>
      <c r="M134" s="548"/>
      <c r="N134" s="548"/>
      <c r="O134" s="548"/>
      <c r="P134" s="548"/>
      <c r="Q134" s="548"/>
      <c r="R134" s="548"/>
      <c r="S134" s="548"/>
      <c r="T134" s="548"/>
      <c r="U134" s="548"/>
      <c r="V134" s="548"/>
      <c r="W134" s="549"/>
      <c r="X134" s="483"/>
      <c r="Y134" s="483"/>
      <c r="Z134" s="483"/>
      <c r="AA134" s="483"/>
      <c r="AB134" s="483"/>
      <c r="AC134" s="483"/>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3"/>
      <c r="AY134" s="483"/>
      <c r="BB134" s="478"/>
      <c r="BC134" s="478"/>
      <c r="BD134" s="478"/>
      <c r="BE134" s="478"/>
      <c r="BF134" s="478"/>
      <c r="BG134" s="478"/>
      <c r="BH134" s="478"/>
      <c r="BI134" s="478"/>
      <c r="BJ134" s="478"/>
      <c r="BK134" s="478"/>
      <c r="BL134" s="478"/>
      <c r="BM134" s="478"/>
      <c r="BN134" s="478"/>
      <c r="BO134" s="478"/>
      <c r="BP134" s="478"/>
      <c r="BQ134" s="478"/>
      <c r="BR134" s="478"/>
      <c r="BS134" s="478"/>
      <c r="BT134" s="478"/>
      <c r="BU134" s="478"/>
      <c r="BV134" s="478"/>
      <c r="BW134" s="478"/>
      <c r="BX134" s="478"/>
      <c r="BY134" s="478"/>
      <c r="BZ134" s="478"/>
      <c r="CA134" s="478"/>
      <c r="CB134" s="478"/>
      <c r="CC134" s="478"/>
      <c r="CD134" s="478"/>
      <c r="CE134" s="478"/>
      <c r="CF134" s="478"/>
      <c r="CG134" s="478"/>
      <c r="CH134" s="478"/>
      <c r="CI134" s="478"/>
      <c r="CJ134" s="478"/>
      <c r="CK134" s="478"/>
      <c r="CL134" s="478"/>
      <c r="CM134" s="478"/>
      <c r="CN134" s="478"/>
      <c r="CO134" s="478"/>
      <c r="CP134" s="478"/>
      <c r="CQ134" s="478"/>
      <c r="CR134" s="478"/>
      <c r="CS134" s="478"/>
      <c r="CT134" s="478"/>
      <c r="CU134" s="478"/>
      <c r="CV134" s="478"/>
      <c r="CW134" s="478"/>
      <c r="CX134" s="478"/>
      <c r="CY134" s="478"/>
      <c r="DB134" s="508" t="s">
        <v>268</v>
      </c>
      <c r="DC134" s="509"/>
      <c r="DD134" s="509"/>
      <c r="DE134" s="509"/>
      <c r="DF134" s="509"/>
      <c r="DG134" s="509"/>
      <c r="DH134" s="509"/>
      <c r="DI134" s="509"/>
      <c r="DJ134" s="509"/>
      <c r="DK134" s="509"/>
      <c r="DL134" s="509"/>
      <c r="DM134" s="509"/>
      <c r="DN134" s="509"/>
      <c r="DO134" s="509"/>
      <c r="DP134" s="509"/>
      <c r="DQ134" s="509"/>
      <c r="DR134" s="509"/>
      <c r="DS134" s="509"/>
      <c r="DT134" s="509"/>
      <c r="DU134" s="509"/>
      <c r="DV134" s="509"/>
      <c r="DW134" s="510"/>
      <c r="DX134" s="483"/>
      <c r="DY134" s="483"/>
      <c r="DZ134" s="483"/>
      <c r="EA134" s="483"/>
      <c r="EB134" s="483"/>
      <c r="EC134" s="483"/>
      <c r="ED134" s="483"/>
      <c r="EE134" s="483"/>
      <c r="EF134" s="483"/>
      <c r="EG134" s="483"/>
      <c r="EH134" s="483"/>
      <c r="EI134" s="483"/>
      <c r="EJ134" s="483"/>
      <c r="EK134" s="483"/>
      <c r="EL134" s="483"/>
      <c r="EM134" s="483"/>
      <c r="EN134" s="483"/>
      <c r="EO134" s="483"/>
      <c r="EP134" s="483"/>
      <c r="EQ134" s="483"/>
      <c r="ER134" s="483"/>
      <c r="ES134" s="483"/>
      <c r="ET134" s="483"/>
      <c r="EU134" s="483"/>
      <c r="EV134" s="483"/>
      <c r="EW134" s="483"/>
      <c r="EX134" s="483"/>
      <c r="EY134" s="483"/>
      <c r="FC134" s="466"/>
      <c r="FD134" s="467"/>
      <c r="FE134" s="467"/>
      <c r="FF134" s="468"/>
      <c r="FG134" s="469"/>
      <c r="FH134" s="467"/>
      <c r="FI134" s="467"/>
      <c r="FJ134" s="468"/>
      <c r="FK134" s="469"/>
      <c r="FL134" s="467"/>
      <c r="FM134" s="467"/>
      <c r="FN134" s="467"/>
      <c r="FO134" s="467"/>
      <c r="FP134" s="467"/>
      <c r="FQ134" s="468"/>
      <c r="FR134" s="469"/>
      <c r="FS134" s="467"/>
      <c r="FT134" s="467"/>
      <c r="FU134" s="467"/>
      <c r="FV134" s="467"/>
      <c r="FW134" s="467"/>
      <c r="FX134" s="468"/>
      <c r="FY134" s="469"/>
      <c r="FZ134" s="467"/>
      <c r="GA134" s="467"/>
      <c r="GB134" s="467"/>
      <c r="GC134" s="467"/>
      <c r="GD134" s="467"/>
      <c r="GE134" s="468"/>
      <c r="GF134" s="469"/>
      <c r="GG134" s="467"/>
      <c r="GH134" s="467"/>
      <c r="GI134" s="467"/>
      <c r="GJ134" s="467"/>
      <c r="GK134" s="467"/>
      <c r="GL134" s="468"/>
      <c r="GM134" s="469"/>
      <c r="GN134" s="467"/>
      <c r="GO134" s="467"/>
      <c r="GP134" s="467"/>
      <c r="GQ134" s="467"/>
      <c r="GR134" s="467"/>
      <c r="GS134" s="468"/>
      <c r="GT134" s="469"/>
      <c r="GU134" s="467"/>
      <c r="GV134" s="467"/>
      <c r="GW134" s="467"/>
      <c r="GX134" s="467"/>
      <c r="GY134" s="467"/>
      <c r="GZ134" s="470"/>
    </row>
    <row r="135" spans="2:208" ht="12.75" customHeight="1">
      <c r="B135" s="543" t="s">
        <v>206</v>
      </c>
      <c r="C135" s="544"/>
      <c r="D135" s="544"/>
      <c r="E135" s="544"/>
      <c r="F135" s="544"/>
      <c r="G135" s="544"/>
      <c r="H135" s="544"/>
      <c r="I135" s="544"/>
      <c r="J135" s="544"/>
      <c r="K135" s="544"/>
      <c r="L135" s="544"/>
      <c r="M135" s="544"/>
      <c r="N135" s="544"/>
      <c r="O135" s="544"/>
      <c r="P135" s="544"/>
      <c r="Q135" s="544"/>
      <c r="R135" s="544"/>
      <c r="S135" s="544"/>
      <c r="T135" s="544"/>
      <c r="U135" s="544"/>
      <c r="V135" s="544"/>
      <c r="W135" s="545"/>
      <c r="X135" s="451">
        <v>0</v>
      </c>
      <c r="Y135" s="451"/>
      <c r="Z135" s="451"/>
      <c r="AA135" s="451"/>
      <c r="AB135" s="451"/>
      <c r="AC135" s="451"/>
      <c r="AD135" s="451"/>
      <c r="AE135" s="451">
        <v>0</v>
      </c>
      <c r="AF135" s="451"/>
      <c r="AG135" s="451"/>
      <c r="AH135" s="451"/>
      <c r="AI135" s="451"/>
      <c r="AJ135" s="451"/>
      <c r="AK135" s="451"/>
      <c r="AL135" s="479">
        <f t="shared" ref="AL135:AL142" si="30">X135-AE135</f>
        <v>0</v>
      </c>
      <c r="AM135" s="479"/>
      <c r="AN135" s="479"/>
      <c r="AO135" s="479"/>
      <c r="AP135" s="479"/>
      <c r="AQ135" s="479"/>
      <c r="AR135" s="479"/>
      <c r="AS135" s="451">
        <v>0</v>
      </c>
      <c r="AT135" s="451"/>
      <c r="AU135" s="451"/>
      <c r="AV135" s="451"/>
      <c r="AW135" s="451"/>
      <c r="AX135" s="451"/>
      <c r="AY135" s="451"/>
      <c r="AZ135" s="92"/>
      <c r="BA135" s="92"/>
      <c r="BB135" s="451">
        <v>0</v>
      </c>
      <c r="BC135" s="451"/>
      <c r="BD135" s="451"/>
      <c r="BE135" s="451"/>
      <c r="BF135" s="451">
        <v>0</v>
      </c>
      <c r="BG135" s="451"/>
      <c r="BH135" s="451"/>
      <c r="BI135" s="451"/>
      <c r="BJ135" s="479">
        <f t="shared" ref="BJ135:BJ142" si="31">BB135-BF135+AS135+AL135+AE135-X135</f>
        <v>0</v>
      </c>
      <c r="BK135" s="479"/>
      <c r="BL135" s="479"/>
      <c r="BM135" s="479"/>
      <c r="BN135" s="479"/>
      <c r="BO135" s="479"/>
      <c r="BP135" s="479"/>
      <c r="BQ135" s="451">
        <v>0</v>
      </c>
      <c r="BR135" s="451"/>
      <c r="BS135" s="451"/>
      <c r="BT135" s="451"/>
      <c r="BU135" s="451"/>
      <c r="BV135" s="451"/>
      <c r="BW135" s="451"/>
      <c r="BX135" s="451">
        <v>0</v>
      </c>
      <c r="BY135" s="451"/>
      <c r="BZ135" s="451"/>
      <c r="CA135" s="451"/>
      <c r="CB135" s="451"/>
      <c r="CC135" s="451"/>
      <c r="CD135" s="451"/>
      <c r="CE135" s="480">
        <f t="shared" ref="CE135:CE142" si="32">BJ135-BQ135-BX135</f>
        <v>0</v>
      </c>
      <c r="CF135" s="480"/>
      <c r="CG135" s="480"/>
      <c r="CH135" s="480"/>
      <c r="CI135" s="480"/>
      <c r="CJ135" s="480"/>
      <c r="CK135" s="480"/>
      <c r="CL135" s="451">
        <v>0</v>
      </c>
      <c r="CM135" s="451"/>
      <c r="CN135" s="451"/>
      <c r="CO135" s="451"/>
      <c r="CP135" s="451"/>
      <c r="CQ135" s="451"/>
      <c r="CR135" s="451"/>
      <c r="CS135" s="480">
        <f t="shared" ref="CS135:CS142" si="33">CL135</f>
        <v>0</v>
      </c>
      <c r="CT135" s="480"/>
      <c r="CU135" s="480"/>
      <c r="CV135" s="480"/>
      <c r="CW135" s="480"/>
      <c r="CX135" s="480"/>
      <c r="CY135" s="480"/>
      <c r="DB135" s="543" t="s">
        <v>269</v>
      </c>
      <c r="DC135" s="544"/>
      <c r="DD135" s="544"/>
      <c r="DE135" s="544"/>
      <c r="DF135" s="544"/>
      <c r="DG135" s="544"/>
      <c r="DH135" s="544"/>
      <c r="DI135" s="544"/>
      <c r="DJ135" s="544"/>
      <c r="DK135" s="544"/>
      <c r="DL135" s="544"/>
      <c r="DM135" s="544"/>
      <c r="DN135" s="544"/>
      <c r="DO135" s="544"/>
      <c r="DP135" s="544"/>
      <c r="DQ135" s="544"/>
      <c r="DR135" s="544"/>
      <c r="DS135" s="544"/>
      <c r="DT135" s="544"/>
      <c r="DU135" s="544"/>
      <c r="DV135" s="544"/>
      <c r="DW135" s="545"/>
      <c r="DX135" s="451">
        <v>0</v>
      </c>
      <c r="DY135" s="451"/>
      <c r="DZ135" s="451"/>
      <c r="EA135" s="451"/>
      <c r="EB135" s="451"/>
      <c r="EC135" s="451"/>
      <c r="ED135" s="451"/>
      <c r="EE135" s="451">
        <v>0</v>
      </c>
      <c r="EF135" s="451"/>
      <c r="EG135" s="451"/>
      <c r="EH135" s="451"/>
      <c r="EI135" s="451"/>
      <c r="EJ135" s="451"/>
      <c r="EK135" s="451"/>
      <c r="EL135" s="479">
        <f t="shared" ref="EL135:EL142" si="34">DX135-EE135</f>
        <v>0</v>
      </c>
      <c r="EM135" s="479"/>
      <c r="EN135" s="479"/>
      <c r="EO135" s="479"/>
      <c r="EP135" s="479"/>
      <c r="EQ135" s="479"/>
      <c r="ER135" s="479"/>
      <c r="ES135" s="451">
        <v>0</v>
      </c>
      <c r="ET135" s="451"/>
      <c r="EU135" s="451"/>
      <c r="EV135" s="451"/>
      <c r="EW135" s="451"/>
      <c r="EX135" s="451"/>
      <c r="EY135" s="451"/>
      <c r="EZ135" s="92"/>
      <c r="FA135" s="92"/>
      <c r="FB135" s="92"/>
      <c r="FC135" s="451">
        <v>0</v>
      </c>
      <c r="FD135" s="451"/>
      <c r="FE135" s="451"/>
      <c r="FF135" s="451"/>
      <c r="FG135" s="451">
        <v>0</v>
      </c>
      <c r="FH135" s="451"/>
      <c r="FI135" s="451"/>
      <c r="FJ135" s="451"/>
      <c r="FK135" s="479">
        <f t="shared" ref="FK135:FK142" si="35">FC135-FG135+ES135+EL135+EE135-DX135</f>
        <v>0</v>
      </c>
      <c r="FL135" s="479"/>
      <c r="FM135" s="479"/>
      <c r="FN135" s="479"/>
      <c r="FO135" s="479"/>
      <c r="FP135" s="479"/>
      <c r="FQ135" s="479"/>
      <c r="FR135" s="451">
        <v>0</v>
      </c>
      <c r="FS135" s="451"/>
      <c r="FT135" s="451"/>
      <c r="FU135" s="451"/>
      <c r="FV135" s="451"/>
      <c r="FW135" s="451"/>
      <c r="FX135" s="451"/>
      <c r="FY135" s="451">
        <v>0</v>
      </c>
      <c r="FZ135" s="451"/>
      <c r="GA135" s="451"/>
      <c r="GB135" s="451"/>
      <c r="GC135" s="451"/>
      <c r="GD135" s="451"/>
      <c r="GE135" s="451"/>
      <c r="GF135" s="480">
        <f t="shared" ref="GF135:GF142" si="36">FK135-FR135-FY135</f>
        <v>0</v>
      </c>
      <c r="GG135" s="480"/>
      <c r="GH135" s="480"/>
      <c r="GI135" s="480"/>
      <c r="GJ135" s="480"/>
      <c r="GK135" s="480"/>
      <c r="GL135" s="480"/>
      <c r="GM135" s="451">
        <v>0</v>
      </c>
      <c r="GN135" s="451"/>
      <c r="GO135" s="451"/>
      <c r="GP135" s="451"/>
      <c r="GQ135" s="451"/>
      <c r="GR135" s="451"/>
      <c r="GS135" s="451"/>
      <c r="GT135" s="480">
        <f>GM135</f>
        <v>0</v>
      </c>
      <c r="GU135" s="480"/>
      <c r="GV135" s="480"/>
      <c r="GW135" s="480"/>
      <c r="GX135" s="480"/>
      <c r="GY135" s="480"/>
      <c r="GZ135" s="480"/>
    </row>
    <row r="136" spans="2:208" ht="12.75" customHeight="1">
      <c r="B136" s="543" t="s">
        <v>207</v>
      </c>
      <c r="C136" s="544"/>
      <c r="D136" s="544"/>
      <c r="E136" s="544"/>
      <c r="F136" s="544"/>
      <c r="G136" s="544"/>
      <c r="H136" s="544"/>
      <c r="I136" s="544"/>
      <c r="J136" s="544"/>
      <c r="K136" s="544"/>
      <c r="L136" s="544"/>
      <c r="M136" s="544"/>
      <c r="N136" s="544"/>
      <c r="O136" s="544"/>
      <c r="P136" s="544"/>
      <c r="Q136" s="544"/>
      <c r="R136" s="544"/>
      <c r="S136" s="544"/>
      <c r="T136" s="544"/>
      <c r="U136" s="544"/>
      <c r="V136" s="544"/>
      <c r="W136" s="545"/>
      <c r="X136" s="451">
        <v>0</v>
      </c>
      <c r="Y136" s="451"/>
      <c r="Z136" s="451"/>
      <c r="AA136" s="451"/>
      <c r="AB136" s="451"/>
      <c r="AC136" s="451"/>
      <c r="AD136" s="451"/>
      <c r="AE136" s="451">
        <v>0</v>
      </c>
      <c r="AF136" s="451"/>
      <c r="AG136" s="451"/>
      <c r="AH136" s="451"/>
      <c r="AI136" s="451"/>
      <c r="AJ136" s="451"/>
      <c r="AK136" s="451"/>
      <c r="AL136" s="479">
        <f t="shared" si="30"/>
        <v>0</v>
      </c>
      <c r="AM136" s="479"/>
      <c r="AN136" s="479"/>
      <c r="AO136" s="479"/>
      <c r="AP136" s="479"/>
      <c r="AQ136" s="479"/>
      <c r="AR136" s="479"/>
      <c r="AS136" s="451">
        <v>0</v>
      </c>
      <c r="AT136" s="451"/>
      <c r="AU136" s="451"/>
      <c r="AV136" s="451"/>
      <c r="AW136" s="451"/>
      <c r="AX136" s="451"/>
      <c r="AY136" s="451"/>
      <c r="AZ136" s="92"/>
      <c r="BA136" s="92"/>
      <c r="BB136" s="451">
        <v>0</v>
      </c>
      <c r="BC136" s="451"/>
      <c r="BD136" s="451"/>
      <c r="BE136" s="451"/>
      <c r="BF136" s="451">
        <v>0</v>
      </c>
      <c r="BG136" s="451"/>
      <c r="BH136" s="451"/>
      <c r="BI136" s="451"/>
      <c r="BJ136" s="479">
        <f t="shared" si="31"/>
        <v>0</v>
      </c>
      <c r="BK136" s="479"/>
      <c r="BL136" s="479"/>
      <c r="BM136" s="479"/>
      <c r="BN136" s="479"/>
      <c r="BO136" s="479"/>
      <c r="BP136" s="479"/>
      <c r="BQ136" s="451">
        <v>0</v>
      </c>
      <c r="BR136" s="451"/>
      <c r="BS136" s="451"/>
      <c r="BT136" s="451"/>
      <c r="BU136" s="451"/>
      <c r="BV136" s="451"/>
      <c r="BW136" s="451"/>
      <c r="BX136" s="451">
        <v>0</v>
      </c>
      <c r="BY136" s="451"/>
      <c r="BZ136" s="451"/>
      <c r="CA136" s="451"/>
      <c r="CB136" s="451"/>
      <c r="CC136" s="451"/>
      <c r="CD136" s="451"/>
      <c r="CE136" s="480">
        <f t="shared" si="32"/>
        <v>0</v>
      </c>
      <c r="CF136" s="480"/>
      <c r="CG136" s="480"/>
      <c r="CH136" s="480"/>
      <c r="CI136" s="480"/>
      <c r="CJ136" s="480"/>
      <c r="CK136" s="480"/>
      <c r="CL136" s="451">
        <v>0</v>
      </c>
      <c r="CM136" s="451"/>
      <c r="CN136" s="451"/>
      <c r="CO136" s="451"/>
      <c r="CP136" s="451"/>
      <c r="CQ136" s="451"/>
      <c r="CR136" s="451"/>
      <c r="CS136" s="480">
        <f t="shared" si="33"/>
        <v>0</v>
      </c>
      <c r="CT136" s="480"/>
      <c r="CU136" s="480"/>
      <c r="CV136" s="480"/>
      <c r="CW136" s="480"/>
      <c r="CX136" s="480"/>
      <c r="CY136" s="480"/>
      <c r="DB136" s="543" t="s">
        <v>270</v>
      </c>
      <c r="DC136" s="544"/>
      <c r="DD136" s="544"/>
      <c r="DE136" s="544"/>
      <c r="DF136" s="544"/>
      <c r="DG136" s="544"/>
      <c r="DH136" s="544"/>
      <c r="DI136" s="544"/>
      <c r="DJ136" s="544"/>
      <c r="DK136" s="544"/>
      <c r="DL136" s="544"/>
      <c r="DM136" s="544"/>
      <c r="DN136" s="544"/>
      <c r="DO136" s="544"/>
      <c r="DP136" s="544"/>
      <c r="DQ136" s="544"/>
      <c r="DR136" s="544"/>
      <c r="DS136" s="544"/>
      <c r="DT136" s="544"/>
      <c r="DU136" s="544"/>
      <c r="DV136" s="544"/>
      <c r="DW136" s="545"/>
      <c r="DX136" s="451">
        <v>0</v>
      </c>
      <c r="DY136" s="451"/>
      <c r="DZ136" s="451"/>
      <c r="EA136" s="451"/>
      <c r="EB136" s="451"/>
      <c r="EC136" s="451"/>
      <c r="ED136" s="451"/>
      <c r="EE136" s="451">
        <v>0</v>
      </c>
      <c r="EF136" s="451"/>
      <c r="EG136" s="451"/>
      <c r="EH136" s="451"/>
      <c r="EI136" s="451"/>
      <c r="EJ136" s="451"/>
      <c r="EK136" s="451"/>
      <c r="EL136" s="479">
        <f t="shared" si="34"/>
        <v>0</v>
      </c>
      <c r="EM136" s="479"/>
      <c r="EN136" s="479"/>
      <c r="EO136" s="479"/>
      <c r="EP136" s="479"/>
      <c r="EQ136" s="479"/>
      <c r="ER136" s="479"/>
      <c r="ES136" s="451">
        <v>0</v>
      </c>
      <c r="ET136" s="451"/>
      <c r="EU136" s="451"/>
      <c r="EV136" s="451"/>
      <c r="EW136" s="451"/>
      <c r="EX136" s="451"/>
      <c r="EY136" s="451"/>
      <c r="EZ136" s="92"/>
      <c r="FA136" s="92"/>
      <c r="FB136" s="92"/>
      <c r="FC136" s="451">
        <v>0</v>
      </c>
      <c r="FD136" s="451"/>
      <c r="FE136" s="451"/>
      <c r="FF136" s="451"/>
      <c r="FG136" s="451">
        <v>0</v>
      </c>
      <c r="FH136" s="451"/>
      <c r="FI136" s="451"/>
      <c r="FJ136" s="451"/>
      <c r="FK136" s="479">
        <f t="shared" si="35"/>
        <v>0</v>
      </c>
      <c r="FL136" s="479"/>
      <c r="FM136" s="479"/>
      <c r="FN136" s="479"/>
      <c r="FO136" s="479"/>
      <c r="FP136" s="479"/>
      <c r="FQ136" s="479"/>
      <c r="FR136" s="451">
        <v>0</v>
      </c>
      <c r="FS136" s="451"/>
      <c r="FT136" s="451"/>
      <c r="FU136" s="451"/>
      <c r="FV136" s="451"/>
      <c r="FW136" s="451"/>
      <c r="FX136" s="451"/>
      <c r="FY136" s="451">
        <v>0</v>
      </c>
      <c r="FZ136" s="451"/>
      <c r="GA136" s="451"/>
      <c r="GB136" s="451"/>
      <c r="GC136" s="451"/>
      <c r="GD136" s="451"/>
      <c r="GE136" s="451"/>
      <c r="GF136" s="480">
        <f t="shared" si="36"/>
        <v>0</v>
      </c>
      <c r="GG136" s="480"/>
      <c r="GH136" s="480"/>
      <c r="GI136" s="480"/>
      <c r="GJ136" s="480"/>
      <c r="GK136" s="480"/>
      <c r="GL136" s="480"/>
      <c r="GM136" s="451">
        <v>0</v>
      </c>
      <c r="GN136" s="451"/>
      <c r="GO136" s="451"/>
      <c r="GP136" s="451"/>
      <c r="GQ136" s="451"/>
      <c r="GR136" s="451"/>
      <c r="GS136" s="451"/>
      <c r="GT136" s="480">
        <f t="shared" ref="GT136:GT142" si="37">GM136</f>
        <v>0</v>
      </c>
      <c r="GU136" s="480"/>
      <c r="GV136" s="480"/>
      <c r="GW136" s="480"/>
      <c r="GX136" s="480"/>
      <c r="GY136" s="480"/>
      <c r="GZ136" s="480"/>
    </row>
    <row r="137" spans="2:208" ht="12.75" customHeight="1">
      <c r="B137" s="543" t="s">
        <v>208</v>
      </c>
      <c r="C137" s="544"/>
      <c r="D137" s="544"/>
      <c r="E137" s="544"/>
      <c r="F137" s="544"/>
      <c r="G137" s="544"/>
      <c r="H137" s="544"/>
      <c r="I137" s="544"/>
      <c r="J137" s="544"/>
      <c r="K137" s="544"/>
      <c r="L137" s="544"/>
      <c r="M137" s="544"/>
      <c r="N137" s="544"/>
      <c r="O137" s="544"/>
      <c r="P137" s="544"/>
      <c r="Q137" s="544"/>
      <c r="R137" s="544"/>
      <c r="S137" s="544"/>
      <c r="T137" s="544"/>
      <c r="U137" s="544"/>
      <c r="V137" s="544"/>
      <c r="W137" s="545"/>
      <c r="X137" s="451">
        <v>0</v>
      </c>
      <c r="Y137" s="451"/>
      <c r="Z137" s="451"/>
      <c r="AA137" s="451"/>
      <c r="AB137" s="451"/>
      <c r="AC137" s="451"/>
      <c r="AD137" s="451"/>
      <c r="AE137" s="451">
        <v>0</v>
      </c>
      <c r="AF137" s="451"/>
      <c r="AG137" s="451"/>
      <c r="AH137" s="451"/>
      <c r="AI137" s="451"/>
      <c r="AJ137" s="451"/>
      <c r="AK137" s="451"/>
      <c r="AL137" s="479">
        <f t="shared" si="30"/>
        <v>0</v>
      </c>
      <c r="AM137" s="479"/>
      <c r="AN137" s="479"/>
      <c r="AO137" s="479"/>
      <c r="AP137" s="479"/>
      <c r="AQ137" s="479"/>
      <c r="AR137" s="479"/>
      <c r="AS137" s="451">
        <v>0</v>
      </c>
      <c r="AT137" s="451"/>
      <c r="AU137" s="451"/>
      <c r="AV137" s="451"/>
      <c r="AW137" s="451"/>
      <c r="AX137" s="451"/>
      <c r="AY137" s="451"/>
      <c r="AZ137" s="92"/>
      <c r="BA137" s="92"/>
      <c r="BB137" s="451">
        <v>0</v>
      </c>
      <c r="BC137" s="451"/>
      <c r="BD137" s="451"/>
      <c r="BE137" s="451"/>
      <c r="BF137" s="451">
        <v>0</v>
      </c>
      <c r="BG137" s="451"/>
      <c r="BH137" s="451"/>
      <c r="BI137" s="451"/>
      <c r="BJ137" s="479">
        <f t="shared" si="31"/>
        <v>0</v>
      </c>
      <c r="BK137" s="479"/>
      <c r="BL137" s="479"/>
      <c r="BM137" s="479"/>
      <c r="BN137" s="479"/>
      <c r="BO137" s="479"/>
      <c r="BP137" s="479"/>
      <c r="BQ137" s="451">
        <v>0</v>
      </c>
      <c r="BR137" s="451"/>
      <c r="BS137" s="451"/>
      <c r="BT137" s="451"/>
      <c r="BU137" s="451"/>
      <c r="BV137" s="451"/>
      <c r="BW137" s="451"/>
      <c r="BX137" s="451">
        <v>0</v>
      </c>
      <c r="BY137" s="451"/>
      <c r="BZ137" s="451"/>
      <c r="CA137" s="451"/>
      <c r="CB137" s="451"/>
      <c r="CC137" s="451"/>
      <c r="CD137" s="451"/>
      <c r="CE137" s="480">
        <f t="shared" si="32"/>
        <v>0</v>
      </c>
      <c r="CF137" s="480"/>
      <c r="CG137" s="480"/>
      <c r="CH137" s="480"/>
      <c r="CI137" s="480"/>
      <c r="CJ137" s="480"/>
      <c r="CK137" s="480"/>
      <c r="CL137" s="451">
        <v>0</v>
      </c>
      <c r="CM137" s="451"/>
      <c r="CN137" s="451"/>
      <c r="CO137" s="451"/>
      <c r="CP137" s="451"/>
      <c r="CQ137" s="451"/>
      <c r="CR137" s="451"/>
      <c r="CS137" s="480">
        <f t="shared" si="33"/>
        <v>0</v>
      </c>
      <c r="CT137" s="480"/>
      <c r="CU137" s="480"/>
      <c r="CV137" s="480"/>
      <c r="CW137" s="480"/>
      <c r="CX137" s="480"/>
      <c r="CY137" s="480"/>
      <c r="DB137" s="543" t="s">
        <v>271</v>
      </c>
      <c r="DC137" s="544"/>
      <c r="DD137" s="544"/>
      <c r="DE137" s="544"/>
      <c r="DF137" s="544"/>
      <c r="DG137" s="544"/>
      <c r="DH137" s="544"/>
      <c r="DI137" s="544"/>
      <c r="DJ137" s="544"/>
      <c r="DK137" s="544"/>
      <c r="DL137" s="544"/>
      <c r="DM137" s="544"/>
      <c r="DN137" s="544"/>
      <c r="DO137" s="544"/>
      <c r="DP137" s="544"/>
      <c r="DQ137" s="544"/>
      <c r="DR137" s="544"/>
      <c r="DS137" s="544"/>
      <c r="DT137" s="544"/>
      <c r="DU137" s="544"/>
      <c r="DV137" s="544"/>
      <c r="DW137" s="545"/>
      <c r="DX137" s="451">
        <v>0</v>
      </c>
      <c r="DY137" s="451"/>
      <c r="DZ137" s="451"/>
      <c r="EA137" s="451"/>
      <c r="EB137" s="451"/>
      <c r="EC137" s="451"/>
      <c r="ED137" s="451"/>
      <c r="EE137" s="451">
        <v>0</v>
      </c>
      <c r="EF137" s="451"/>
      <c r="EG137" s="451"/>
      <c r="EH137" s="451"/>
      <c r="EI137" s="451"/>
      <c r="EJ137" s="451"/>
      <c r="EK137" s="451"/>
      <c r="EL137" s="479">
        <f t="shared" si="34"/>
        <v>0</v>
      </c>
      <c r="EM137" s="479"/>
      <c r="EN137" s="479"/>
      <c r="EO137" s="479"/>
      <c r="EP137" s="479"/>
      <c r="EQ137" s="479"/>
      <c r="ER137" s="479"/>
      <c r="ES137" s="451">
        <v>0</v>
      </c>
      <c r="ET137" s="451"/>
      <c r="EU137" s="451"/>
      <c r="EV137" s="451"/>
      <c r="EW137" s="451"/>
      <c r="EX137" s="451"/>
      <c r="EY137" s="451"/>
      <c r="EZ137" s="92"/>
      <c r="FA137" s="92"/>
      <c r="FB137" s="92"/>
      <c r="FC137" s="451">
        <v>0</v>
      </c>
      <c r="FD137" s="451"/>
      <c r="FE137" s="451"/>
      <c r="FF137" s="451"/>
      <c r="FG137" s="451">
        <v>0</v>
      </c>
      <c r="FH137" s="451"/>
      <c r="FI137" s="451"/>
      <c r="FJ137" s="451"/>
      <c r="FK137" s="479">
        <f t="shared" si="35"/>
        <v>0</v>
      </c>
      <c r="FL137" s="479"/>
      <c r="FM137" s="479"/>
      <c r="FN137" s="479"/>
      <c r="FO137" s="479"/>
      <c r="FP137" s="479"/>
      <c r="FQ137" s="479"/>
      <c r="FR137" s="451">
        <v>0</v>
      </c>
      <c r="FS137" s="451"/>
      <c r="FT137" s="451"/>
      <c r="FU137" s="451"/>
      <c r="FV137" s="451"/>
      <c r="FW137" s="451"/>
      <c r="FX137" s="451"/>
      <c r="FY137" s="451">
        <v>0</v>
      </c>
      <c r="FZ137" s="451"/>
      <c r="GA137" s="451"/>
      <c r="GB137" s="451"/>
      <c r="GC137" s="451"/>
      <c r="GD137" s="451"/>
      <c r="GE137" s="451"/>
      <c r="GF137" s="480">
        <f t="shared" si="36"/>
        <v>0</v>
      </c>
      <c r="GG137" s="480"/>
      <c r="GH137" s="480"/>
      <c r="GI137" s="480"/>
      <c r="GJ137" s="480"/>
      <c r="GK137" s="480"/>
      <c r="GL137" s="480"/>
      <c r="GM137" s="451">
        <v>0</v>
      </c>
      <c r="GN137" s="451"/>
      <c r="GO137" s="451"/>
      <c r="GP137" s="451"/>
      <c r="GQ137" s="451"/>
      <c r="GR137" s="451"/>
      <c r="GS137" s="451"/>
      <c r="GT137" s="480">
        <f t="shared" si="37"/>
        <v>0</v>
      </c>
      <c r="GU137" s="480"/>
      <c r="GV137" s="480"/>
      <c r="GW137" s="480"/>
      <c r="GX137" s="480"/>
      <c r="GY137" s="480"/>
      <c r="GZ137" s="480"/>
    </row>
    <row r="138" spans="2:208" ht="12.75" customHeight="1">
      <c r="B138" s="543" t="s">
        <v>209</v>
      </c>
      <c r="C138" s="544"/>
      <c r="D138" s="544"/>
      <c r="E138" s="544"/>
      <c r="F138" s="544"/>
      <c r="G138" s="544"/>
      <c r="H138" s="544"/>
      <c r="I138" s="544"/>
      <c r="J138" s="544"/>
      <c r="K138" s="544"/>
      <c r="L138" s="544"/>
      <c r="M138" s="544"/>
      <c r="N138" s="544"/>
      <c r="O138" s="544"/>
      <c r="P138" s="544"/>
      <c r="Q138" s="544"/>
      <c r="R138" s="544"/>
      <c r="S138" s="544"/>
      <c r="T138" s="544"/>
      <c r="U138" s="544"/>
      <c r="V138" s="544"/>
      <c r="W138" s="545"/>
      <c r="X138" s="451">
        <v>0</v>
      </c>
      <c r="Y138" s="451"/>
      <c r="Z138" s="451"/>
      <c r="AA138" s="451"/>
      <c r="AB138" s="451"/>
      <c r="AC138" s="451"/>
      <c r="AD138" s="451"/>
      <c r="AE138" s="451">
        <v>0</v>
      </c>
      <c r="AF138" s="451"/>
      <c r="AG138" s="451"/>
      <c r="AH138" s="451"/>
      <c r="AI138" s="451"/>
      <c r="AJ138" s="451"/>
      <c r="AK138" s="451"/>
      <c r="AL138" s="479">
        <f t="shared" si="30"/>
        <v>0</v>
      </c>
      <c r="AM138" s="479"/>
      <c r="AN138" s="479"/>
      <c r="AO138" s="479"/>
      <c r="AP138" s="479"/>
      <c r="AQ138" s="479"/>
      <c r="AR138" s="479"/>
      <c r="AS138" s="451">
        <v>0</v>
      </c>
      <c r="AT138" s="451"/>
      <c r="AU138" s="451"/>
      <c r="AV138" s="451"/>
      <c r="AW138" s="451"/>
      <c r="AX138" s="451"/>
      <c r="AY138" s="451"/>
      <c r="AZ138" s="92"/>
      <c r="BA138" s="92"/>
      <c r="BB138" s="451">
        <v>0</v>
      </c>
      <c r="BC138" s="451"/>
      <c r="BD138" s="451"/>
      <c r="BE138" s="451"/>
      <c r="BF138" s="451">
        <v>0</v>
      </c>
      <c r="BG138" s="451"/>
      <c r="BH138" s="451"/>
      <c r="BI138" s="451"/>
      <c r="BJ138" s="479">
        <f t="shared" si="31"/>
        <v>0</v>
      </c>
      <c r="BK138" s="479"/>
      <c r="BL138" s="479"/>
      <c r="BM138" s="479"/>
      <c r="BN138" s="479"/>
      <c r="BO138" s="479"/>
      <c r="BP138" s="479"/>
      <c r="BQ138" s="451">
        <v>0</v>
      </c>
      <c r="BR138" s="451"/>
      <c r="BS138" s="451"/>
      <c r="BT138" s="451"/>
      <c r="BU138" s="451"/>
      <c r="BV138" s="451"/>
      <c r="BW138" s="451"/>
      <c r="BX138" s="451">
        <v>0</v>
      </c>
      <c r="BY138" s="451"/>
      <c r="BZ138" s="451"/>
      <c r="CA138" s="451"/>
      <c r="CB138" s="451"/>
      <c r="CC138" s="451"/>
      <c r="CD138" s="451"/>
      <c r="CE138" s="480">
        <f t="shared" si="32"/>
        <v>0</v>
      </c>
      <c r="CF138" s="480"/>
      <c r="CG138" s="480"/>
      <c r="CH138" s="480"/>
      <c r="CI138" s="480"/>
      <c r="CJ138" s="480"/>
      <c r="CK138" s="480"/>
      <c r="CL138" s="451">
        <v>0</v>
      </c>
      <c r="CM138" s="451"/>
      <c r="CN138" s="451"/>
      <c r="CO138" s="451"/>
      <c r="CP138" s="451"/>
      <c r="CQ138" s="451"/>
      <c r="CR138" s="451"/>
      <c r="CS138" s="480">
        <f t="shared" si="33"/>
        <v>0</v>
      </c>
      <c r="CT138" s="480"/>
      <c r="CU138" s="480"/>
      <c r="CV138" s="480"/>
      <c r="CW138" s="480"/>
      <c r="CX138" s="480"/>
      <c r="CY138" s="480"/>
      <c r="DB138" s="543" t="s">
        <v>272</v>
      </c>
      <c r="DC138" s="544"/>
      <c r="DD138" s="544"/>
      <c r="DE138" s="544"/>
      <c r="DF138" s="544"/>
      <c r="DG138" s="544"/>
      <c r="DH138" s="544"/>
      <c r="DI138" s="544"/>
      <c r="DJ138" s="544"/>
      <c r="DK138" s="544"/>
      <c r="DL138" s="544"/>
      <c r="DM138" s="544"/>
      <c r="DN138" s="544"/>
      <c r="DO138" s="544"/>
      <c r="DP138" s="544"/>
      <c r="DQ138" s="544"/>
      <c r="DR138" s="544"/>
      <c r="DS138" s="544"/>
      <c r="DT138" s="544"/>
      <c r="DU138" s="544"/>
      <c r="DV138" s="544"/>
      <c r="DW138" s="545"/>
      <c r="DX138" s="451">
        <v>0</v>
      </c>
      <c r="DY138" s="451"/>
      <c r="DZ138" s="451"/>
      <c r="EA138" s="451"/>
      <c r="EB138" s="451"/>
      <c r="EC138" s="451"/>
      <c r="ED138" s="451"/>
      <c r="EE138" s="451">
        <v>0</v>
      </c>
      <c r="EF138" s="451"/>
      <c r="EG138" s="451"/>
      <c r="EH138" s="451"/>
      <c r="EI138" s="451"/>
      <c r="EJ138" s="451"/>
      <c r="EK138" s="451"/>
      <c r="EL138" s="479">
        <f t="shared" si="34"/>
        <v>0</v>
      </c>
      <c r="EM138" s="479"/>
      <c r="EN138" s="479"/>
      <c r="EO138" s="479"/>
      <c r="EP138" s="479"/>
      <c r="EQ138" s="479"/>
      <c r="ER138" s="479"/>
      <c r="ES138" s="451">
        <v>0</v>
      </c>
      <c r="ET138" s="451"/>
      <c r="EU138" s="451"/>
      <c r="EV138" s="451"/>
      <c r="EW138" s="451"/>
      <c r="EX138" s="451"/>
      <c r="EY138" s="451"/>
      <c r="EZ138" s="92"/>
      <c r="FA138" s="92"/>
      <c r="FB138" s="92"/>
      <c r="FC138" s="451">
        <v>0</v>
      </c>
      <c r="FD138" s="451"/>
      <c r="FE138" s="451"/>
      <c r="FF138" s="451"/>
      <c r="FG138" s="451">
        <v>0</v>
      </c>
      <c r="FH138" s="451"/>
      <c r="FI138" s="451"/>
      <c r="FJ138" s="451"/>
      <c r="FK138" s="479">
        <f t="shared" si="35"/>
        <v>0</v>
      </c>
      <c r="FL138" s="479"/>
      <c r="FM138" s="479"/>
      <c r="FN138" s="479"/>
      <c r="FO138" s="479"/>
      <c r="FP138" s="479"/>
      <c r="FQ138" s="479"/>
      <c r="FR138" s="451">
        <v>0</v>
      </c>
      <c r="FS138" s="451"/>
      <c r="FT138" s="451"/>
      <c r="FU138" s="451"/>
      <c r="FV138" s="451"/>
      <c r="FW138" s="451"/>
      <c r="FX138" s="451"/>
      <c r="FY138" s="451">
        <v>0</v>
      </c>
      <c r="FZ138" s="451"/>
      <c r="GA138" s="451"/>
      <c r="GB138" s="451"/>
      <c r="GC138" s="451"/>
      <c r="GD138" s="451"/>
      <c r="GE138" s="451"/>
      <c r="GF138" s="480">
        <f t="shared" si="36"/>
        <v>0</v>
      </c>
      <c r="GG138" s="480"/>
      <c r="GH138" s="480"/>
      <c r="GI138" s="480"/>
      <c r="GJ138" s="480"/>
      <c r="GK138" s="480"/>
      <c r="GL138" s="480"/>
      <c r="GM138" s="451">
        <v>0</v>
      </c>
      <c r="GN138" s="451"/>
      <c r="GO138" s="451"/>
      <c r="GP138" s="451"/>
      <c r="GQ138" s="451"/>
      <c r="GR138" s="451"/>
      <c r="GS138" s="451"/>
      <c r="GT138" s="480">
        <f t="shared" si="37"/>
        <v>0</v>
      </c>
      <c r="GU138" s="480"/>
      <c r="GV138" s="480"/>
      <c r="GW138" s="480"/>
      <c r="GX138" s="480"/>
      <c r="GY138" s="480"/>
      <c r="GZ138" s="480"/>
    </row>
    <row r="139" spans="2:208" ht="12.75" customHeight="1">
      <c r="B139" s="543" t="s">
        <v>210</v>
      </c>
      <c r="C139" s="544"/>
      <c r="D139" s="544"/>
      <c r="E139" s="544"/>
      <c r="F139" s="544"/>
      <c r="G139" s="544"/>
      <c r="H139" s="544"/>
      <c r="I139" s="544"/>
      <c r="J139" s="544"/>
      <c r="K139" s="544"/>
      <c r="L139" s="544"/>
      <c r="M139" s="544"/>
      <c r="N139" s="544"/>
      <c r="O139" s="544"/>
      <c r="P139" s="544"/>
      <c r="Q139" s="544"/>
      <c r="R139" s="544"/>
      <c r="S139" s="544"/>
      <c r="T139" s="544"/>
      <c r="U139" s="544"/>
      <c r="V139" s="544"/>
      <c r="W139" s="545"/>
      <c r="X139" s="451">
        <v>0</v>
      </c>
      <c r="Y139" s="451"/>
      <c r="Z139" s="451"/>
      <c r="AA139" s="451"/>
      <c r="AB139" s="451"/>
      <c r="AC139" s="451"/>
      <c r="AD139" s="451"/>
      <c r="AE139" s="451">
        <v>0</v>
      </c>
      <c r="AF139" s="451"/>
      <c r="AG139" s="451"/>
      <c r="AH139" s="451"/>
      <c r="AI139" s="451"/>
      <c r="AJ139" s="451"/>
      <c r="AK139" s="451"/>
      <c r="AL139" s="479">
        <f t="shared" si="30"/>
        <v>0</v>
      </c>
      <c r="AM139" s="479"/>
      <c r="AN139" s="479"/>
      <c r="AO139" s="479"/>
      <c r="AP139" s="479"/>
      <c r="AQ139" s="479"/>
      <c r="AR139" s="479"/>
      <c r="AS139" s="451">
        <v>0</v>
      </c>
      <c r="AT139" s="451"/>
      <c r="AU139" s="451"/>
      <c r="AV139" s="451"/>
      <c r="AW139" s="451"/>
      <c r="AX139" s="451"/>
      <c r="AY139" s="451"/>
      <c r="AZ139" s="92"/>
      <c r="BA139" s="92"/>
      <c r="BB139" s="451">
        <v>0</v>
      </c>
      <c r="BC139" s="451"/>
      <c r="BD139" s="451"/>
      <c r="BE139" s="451"/>
      <c r="BF139" s="451">
        <v>0</v>
      </c>
      <c r="BG139" s="451"/>
      <c r="BH139" s="451"/>
      <c r="BI139" s="451"/>
      <c r="BJ139" s="479">
        <f t="shared" si="31"/>
        <v>0</v>
      </c>
      <c r="BK139" s="479"/>
      <c r="BL139" s="479"/>
      <c r="BM139" s="479"/>
      <c r="BN139" s="479"/>
      <c r="BO139" s="479"/>
      <c r="BP139" s="479"/>
      <c r="BQ139" s="451">
        <v>0</v>
      </c>
      <c r="BR139" s="451"/>
      <c r="BS139" s="451"/>
      <c r="BT139" s="451"/>
      <c r="BU139" s="451"/>
      <c r="BV139" s="451"/>
      <c r="BW139" s="451"/>
      <c r="BX139" s="451">
        <v>0</v>
      </c>
      <c r="BY139" s="451"/>
      <c r="BZ139" s="451"/>
      <c r="CA139" s="451"/>
      <c r="CB139" s="451"/>
      <c r="CC139" s="451"/>
      <c r="CD139" s="451"/>
      <c r="CE139" s="480">
        <f t="shared" si="32"/>
        <v>0</v>
      </c>
      <c r="CF139" s="480"/>
      <c r="CG139" s="480"/>
      <c r="CH139" s="480"/>
      <c r="CI139" s="480"/>
      <c r="CJ139" s="480"/>
      <c r="CK139" s="480"/>
      <c r="CL139" s="451">
        <v>0</v>
      </c>
      <c r="CM139" s="451"/>
      <c r="CN139" s="451"/>
      <c r="CO139" s="451"/>
      <c r="CP139" s="451"/>
      <c r="CQ139" s="451"/>
      <c r="CR139" s="451"/>
      <c r="CS139" s="480">
        <f t="shared" si="33"/>
        <v>0</v>
      </c>
      <c r="CT139" s="480"/>
      <c r="CU139" s="480"/>
      <c r="CV139" s="480"/>
      <c r="CW139" s="480"/>
      <c r="CX139" s="480"/>
      <c r="CY139" s="480"/>
      <c r="DB139" s="543" t="s">
        <v>273</v>
      </c>
      <c r="DC139" s="544"/>
      <c r="DD139" s="544"/>
      <c r="DE139" s="544"/>
      <c r="DF139" s="544"/>
      <c r="DG139" s="544"/>
      <c r="DH139" s="544"/>
      <c r="DI139" s="544"/>
      <c r="DJ139" s="544"/>
      <c r="DK139" s="544"/>
      <c r="DL139" s="544"/>
      <c r="DM139" s="544"/>
      <c r="DN139" s="544"/>
      <c r="DO139" s="544"/>
      <c r="DP139" s="544"/>
      <c r="DQ139" s="544"/>
      <c r="DR139" s="544"/>
      <c r="DS139" s="544"/>
      <c r="DT139" s="544"/>
      <c r="DU139" s="544"/>
      <c r="DV139" s="544"/>
      <c r="DW139" s="545"/>
      <c r="DX139" s="451">
        <v>0</v>
      </c>
      <c r="DY139" s="451"/>
      <c r="DZ139" s="451"/>
      <c r="EA139" s="451"/>
      <c r="EB139" s="451"/>
      <c r="EC139" s="451"/>
      <c r="ED139" s="451"/>
      <c r="EE139" s="451">
        <v>0</v>
      </c>
      <c r="EF139" s="451"/>
      <c r="EG139" s="451"/>
      <c r="EH139" s="451"/>
      <c r="EI139" s="451"/>
      <c r="EJ139" s="451"/>
      <c r="EK139" s="451"/>
      <c r="EL139" s="479">
        <f t="shared" si="34"/>
        <v>0</v>
      </c>
      <c r="EM139" s="479"/>
      <c r="EN139" s="479"/>
      <c r="EO139" s="479"/>
      <c r="EP139" s="479"/>
      <c r="EQ139" s="479"/>
      <c r="ER139" s="479"/>
      <c r="ES139" s="451">
        <v>0</v>
      </c>
      <c r="ET139" s="451"/>
      <c r="EU139" s="451"/>
      <c r="EV139" s="451"/>
      <c r="EW139" s="451"/>
      <c r="EX139" s="451"/>
      <c r="EY139" s="451"/>
      <c r="EZ139" s="92"/>
      <c r="FA139" s="92"/>
      <c r="FB139" s="92"/>
      <c r="FC139" s="451">
        <v>0</v>
      </c>
      <c r="FD139" s="451"/>
      <c r="FE139" s="451"/>
      <c r="FF139" s="451"/>
      <c r="FG139" s="451">
        <v>0</v>
      </c>
      <c r="FH139" s="451"/>
      <c r="FI139" s="451"/>
      <c r="FJ139" s="451"/>
      <c r="FK139" s="479">
        <f t="shared" si="35"/>
        <v>0</v>
      </c>
      <c r="FL139" s="479"/>
      <c r="FM139" s="479"/>
      <c r="FN139" s="479"/>
      <c r="FO139" s="479"/>
      <c r="FP139" s="479"/>
      <c r="FQ139" s="479"/>
      <c r="FR139" s="451">
        <v>0</v>
      </c>
      <c r="FS139" s="451"/>
      <c r="FT139" s="451"/>
      <c r="FU139" s="451"/>
      <c r="FV139" s="451"/>
      <c r="FW139" s="451"/>
      <c r="FX139" s="451"/>
      <c r="FY139" s="451">
        <v>0</v>
      </c>
      <c r="FZ139" s="451"/>
      <c r="GA139" s="451"/>
      <c r="GB139" s="451"/>
      <c r="GC139" s="451"/>
      <c r="GD139" s="451"/>
      <c r="GE139" s="451"/>
      <c r="GF139" s="480">
        <f t="shared" si="36"/>
        <v>0</v>
      </c>
      <c r="GG139" s="480"/>
      <c r="GH139" s="480"/>
      <c r="GI139" s="480"/>
      <c r="GJ139" s="480"/>
      <c r="GK139" s="480"/>
      <c r="GL139" s="480"/>
      <c r="GM139" s="451">
        <v>0</v>
      </c>
      <c r="GN139" s="451"/>
      <c r="GO139" s="451"/>
      <c r="GP139" s="451"/>
      <c r="GQ139" s="451"/>
      <c r="GR139" s="451"/>
      <c r="GS139" s="451"/>
      <c r="GT139" s="480">
        <f t="shared" si="37"/>
        <v>0</v>
      </c>
      <c r="GU139" s="480"/>
      <c r="GV139" s="480"/>
      <c r="GW139" s="480"/>
      <c r="GX139" s="480"/>
      <c r="GY139" s="480"/>
      <c r="GZ139" s="480"/>
    </row>
    <row r="140" spans="2:208" ht="12.75" customHeight="1">
      <c r="B140" s="543" t="s">
        <v>211</v>
      </c>
      <c r="C140" s="544"/>
      <c r="D140" s="544"/>
      <c r="E140" s="544"/>
      <c r="F140" s="544"/>
      <c r="G140" s="544"/>
      <c r="H140" s="544"/>
      <c r="I140" s="544"/>
      <c r="J140" s="544"/>
      <c r="K140" s="544"/>
      <c r="L140" s="544"/>
      <c r="M140" s="544"/>
      <c r="N140" s="544"/>
      <c r="O140" s="544"/>
      <c r="P140" s="544"/>
      <c r="Q140" s="544"/>
      <c r="R140" s="544"/>
      <c r="S140" s="544"/>
      <c r="T140" s="544"/>
      <c r="U140" s="544"/>
      <c r="V140" s="544"/>
      <c r="W140" s="545"/>
      <c r="X140" s="451">
        <v>0</v>
      </c>
      <c r="Y140" s="451"/>
      <c r="Z140" s="451"/>
      <c r="AA140" s="451"/>
      <c r="AB140" s="451"/>
      <c r="AC140" s="451"/>
      <c r="AD140" s="451"/>
      <c r="AE140" s="451">
        <v>0</v>
      </c>
      <c r="AF140" s="451"/>
      <c r="AG140" s="451"/>
      <c r="AH140" s="451"/>
      <c r="AI140" s="451"/>
      <c r="AJ140" s="451"/>
      <c r="AK140" s="451"/>
      <c r="AL140" s="479">
        <f t="shared" si="30"/>
        <v>0</v>
      </c>
      <c r="AM140" s="479"/>
      <c r="AN140" s="479"/>
      <c r="AO140" s="479"/>
      <c r="AP140" s="479"/>
      <c r="AQ140" s="479"/>
      <c r="AR140" s="479"/>
      <c r="AS140" s="451">
        <v>0</v>
      </c>
      <c r="AT140" s="451"/>
      <c r="AU140" s="451"/>
      <c r="AV140" s="451"/>
      <c r="AW140" s="451"/>
      <c r="AX140" s="451"/>
      <c r="AY140" s="451"/>
      <c r="AZ140" s="92"/>
      <c r="BA140" s="92"/>
      <c r="BB140" s="451">
        <v>0</v>
      </c>
      <c r="BC140" s="451"/>
      <c r="BD140" s="451"/>
      <c r="BE140" s="451"/>
      <c r="BF140" s="451">
        <v>0</v>
      </c>
      <c r="BG140" s="451"/>
      <c r="BH140" s="451"/>
      <c r="BI140" s="451"/>
      <c r="BJ140" s="479">
        <f t="shared" si="31"/>
        <v>0</v>
      </c>
      <c r="BK140" s="479"/>
      <c r="BL140" s="479"/>
      <c r="BM140" s="479"/>
      <c r="BN140" s="479"/>
      <c r="BO140" s="479"/>
      <c r="BP140" s="479"/>
      <c r="BQ140" s="451">
        <v>0</v>
      </c>
      <c r="BR140" s="451"/>
      <c r="BS140" s="451"/>
      <c r="BT140" s="451"/>
      <c r="BU140" s="451"/>
      <c r="BV140" s="451"/>
      <c r="BW140" s="451"/>
      <c r="BX140" s="451">
        <v>0</v>
      </c>
      <c r="BY140" s="451"/>
      <c r="BZ140" s="451"/>
      <c r="CA140" s="451"/>
      <c r="CB140" s="451"/>
      <c r="CC140" s="451"/>
      <c r="CD140" s="451"/>
      <c r="CE140" s="480">
        <f t="shared" si="32"/>
        <v>0</v>
      </c>
      <c r="CF140" s="480"/>
      <c r="CG140" s="480"/>
      <c r="CH140" s="480"/>
      <c r="CI140" s="480"/>
      <c r="CJ140" s="480"/>
      <c r="CK140" s="480"/>
      <c r="CL140" s="451">
        <v>0</v>
      </c>
      <c r="CM140" s="451"/>
      <c r="CN140" s="451"/>
      <c r="CO140" s="451"/>
      <c r="CP140" s="451"/>
      <c r="CQ140" s="451"/>
      <c r="CR140" s="451"/>
      <c r="CS140" s="480">
        <f t="shared" si="33"/>
        <v>0</v>
      </c>
      <c r="CT140" s="480"/>
      <c r="CU140" s="480"/>
      <c r="CV140" s="480"/>
      <c r="CW140" s="480"/>
      <c r="CX140" s="480"/>
      <c r="CY140" s="480"/>
      <c r="DB140" s="543" t="s">
        <v>274</v>
      </c>
      <c r="DC140" s="544"/>
      <c r="DD140" s="544"/>
      <c r="DE140" s="544"/>
      <c r="DF140" s="544"/>
      <c r="DG140" s="544"/>
      <c r="DH140" s="544"/>
      <c r="DI140" s="544"/>
      <c r="DJ140" s="544"/>
      <c r="DK140" s="544"/>
      <c r="DL140" s="544"/>
      <c r="DM140" s="544"/>
      <c r="DN140" s="544"/>
      <c r="DO140" s="544"/>
      <c r="DP140" s="544"/>
      <c r="DQ140" s="544"/>
      <c r="DR140" s="544"/>
      <c r="DS140" s="544"/>
      <c r="DT140" s="544"/>
      <c r="DU140" s="544"/>
      <c r="DV140" s="544"/>
      <c r="DW140" s="545"/>
      <c r="DX140" s="451">
        <v>0</v>
      </c>
      <c r="DY140" s="451"/>
      <c r="DZ140" s="451"/>
      <c r="EA140" s="451"/>
      <c r="EB140" s="451"/>
      <c r="EC140" s="451"/>
      <c r="ED140" s="451"/>
      <c r="EE140" s="451">
        <v>0</v>
      </c>
      <c r="EF140" s="451"/>
      <c r="EG140" s="451"/>
      <c r="EH140" s="451"/>
      <c r="EI140" s="451"/>
      <c r="EJ140" s="451"/>
      <c r="EK140" s="451"/>
      <c r="EL140" s="479">
        <f t="shared" si="34"/>
        <v>0</v>
      </c>
      <c r="EM140" s="479"/>
      <c r="EN140" s="479"/>
      <c r="EO140" s="479"/>
      <c r="EP140" s="479"/>
      <c r="EQ140" s="479"/>
      <c r="ER140" s="479"/>
      <c r="ES140" s="451">
        <v>0</v>
      </c>
      <c r="ET140" s="451"/>
      <c r="EU140" s="451"/>
      <c r="EV140" s="451"/>
      <c r="EW140" s="451"/>
      <c r="EX140" s="451"/>
      <c r="EY140" s="451"/>
      <c r="EZ140" s="92"/>
      <c r="FA140" s="92"/>
      <c r="FB140" s="92"/>
      <c r="FC140" s="451">
        <v>0</v>
      </c>
      <c r="FD140" s="451"/>
      <c r="FE140" s="451"/>
      <c r="FF140" s="451"/>
      <c r="FG140" s="451">
        <v>0</v>
      </c>
      <c r="FH140" s="451"/>
      <c r="FI140" s="451"/>
      <c r="FJ140" s="451"/>
      <c r="FK140" s="479">
        <f t="shared" si="35"/>
        <v>0</v>
      </c>
      <c r="FL140" s="479"/>
      <c r="FM140" s="479"/>
      <c r="FN140" s="479"/>
      <c r="FO140" s="479"/>
      <c r="FP140" s="479"/>
      <c r="FQ140" s="479"/>
      <c r="FR140" s="451">
        <v>0</v>
      </c>
      <c r="FS140" s="451"/>
      <c r="FT140" s="451"/>
      <c r="FU140" s="451"/>
      <c r="FV140" s="451"/>
      <c r="FW140" s="451"/>
      <c r="FX140" s="451"/>
      <c r="FY140" s="451">
        <v>0</v>
      </c>
      <c r="FZ140" s="451"/>
      <c r="GA140" s="451"/>
      <c r="GB140" s="451"/>
      <c r="GC140" s="451"/>
      <c r="GD140" s="451"/>
      <c r="GE140" s="451"/>
      <c r="GF140" s="480">
        <f t="shared" si="36"/>
        <v>0</v>
      </c>
      <c r="GG140" s="480"/>
      <c r="GH140" s="480"/>
      <c r="GI140" s="480"/>
      <c r="GJ140" s="480"/>
      <c r="GK140" s="480"/>
      <c r="GL140" s="480"/>
      <c r="GM140" s="451">
        <v>0</v>
      </c>
      <c r="GN140" s="451"/>
      <c r="GO140" s="451"/>
      <c r="GP140" s="451"/>
      <c r="GQ140" s="451"/>
      <c r="GR140" s="451"/>
      <c r="GS140" s="451"/>
      <c r="GT140" s="480">
        <f t="shared" si="37"/>
        <v>0</v>
      </c>
      <c r="GU140" s="480"/>
      <c r="GV140" s="480"/>
      <c r="GW140" s="480"/>
      <c r="GX140" s="480"/>
      <c r="GY140" s="480"/>
      <c r="GZ140" s="480"/>
    </row>
    <row r="141" spans="2:208" ht="12.75" customHeight="1">
      <c r="B141" s="543" t="s">
        <v>212</v>
      </c>
      <c r="C141" s="544"/>
      <c r="D141" s="544"/>
      <c r="E141" s="544"/>
      <c r="F141" s="544"/>
      <c r="G141" s="544"/>
      <c r="H141" s="544"/>
      <c r="I141" s="544"/>
      <c r="J141" s="544"/>
      <c r="K141" s="544"/>
      <c r="L141" s="544"/>
      <c r="M141" s="544"/>
      <c r="N141" s="544"/>
      <c r="O141" s="544"/>
      <c r="P141" s="544"/>
      <c r="Q141" s="544"/>
      <c r="R141" s="544"/>
      <c r="S141" s="544"/>
      <c r="T141" s="544"/>
      <c r="U141" s="544"/>
      <c r="V141" s="544"/>
      <c r="W141" s="545"/>
      <c r="X141" s="451">
        <v>0</v>
      </c>
      <c r="Y141" s="451"/>
      <c r="Z141" s="451"/>
      <c r="AA141" s="451"/>
      <c r="AB141" s="451"/>
      <c r="AC141" s="451"/>
      <c r="AD141" s="451"/>
      <c r="AE141" s="451">
        <v>0</v>
      </c>
      <c r="AF141" s="451"/>
      <c r="AG141" s="451"/>
      <c r="AH141" s="451"/>
      <c r="AI141" s="451"/>
      <c r="AJ141" s="451"/>
      <c r="AK141" s="451"/>
      <c r="AL141" s="479">
        <f t="shared" si="30"/>
        <v>0</v>
      </c>
      <c r="AM141" s="479"/>
      <c r="AN141" s="479"/>
      <c r="AO141" s="479"/>
      <c r="AP141" s="479"/>
      <c r="AQ141" s="479"/>
      <c r="AR141" s="479"/>
      <c r="AS141" s="451">
        <v>0</v>
      </c>
      <c r="AT141" s="451"/>
      <c r="AU141" s="451"/>
      <c r="AV141" s="451"/>
      <c r="AW141" s="451"/>
      <c r="AX141" s="451"/>
      <c r="AY141" s="451"/>
      <c r="AZ141" s="92"/>
      <c r="BA141" s="92"/>
      <c r="BB141" s="451">
        <v>0</v>
      </c>
      <c r="BC141" s="451"/>
      <c r="BD141" s="451"/>
      <c r="BE141" s="451"/>
      <c r="BF141" s="451">
        <v>0</v>
      </c>
      <c r="BG141" s="451"/>
      <c r="BH141" s="451"/>
      <c r="BI141" s="451"/>
      <c r="BJ141" s="479">
        <f t="shared" si="31"/>
        <v>0</v>
      </c>
      <c r="BK141" s="479"/>
      <c r="BL141" s="479"/>
      <c r="BM141" s="479"/>
      <c r="BN141" s="479"/>
      <c r="BO141" s="479"/>
      <c r="BP141" s="479"/>
      <c r="BQ141" s="451">
        <v>0</v>
      </c>
      <c r="BR141" s="451"/>
      <c r="BS141" s="451"/>
      <c r="BT141" s="451"/>
      <c r="BU141" s="451"/>
      <c r="BV141" s="451"/>
      <c r="BW141" s="451"/>
      <c r="BX141" s="451">
        <v>0</v>
      </c>
      <c r="BY141" s="451"/>
      <c r="BZ141" s="451"/>
      <c r="CA141" s="451"/>
      <c r="CB141" s="451"/>
      <c r="CC141" s="451"/>
      <c r="CD141" s="451"/>
      <c r="CE141" s="480">
        <f t="shared" si="32"/>
        <v>0</v>
      </c>
      <c r="CF141" s="480"/>
      <c r="CG141" s="480"/>
      <c r="CH141" s="480"/>
      <c r="CI141" s="480"/>
      <c r="CJ141" s="480"/>
      <c r="CK141" s="480"/>
      <c r="CL141" s="451">
        <v>0</v>
      </c>
      <c r="CM141" s="451"/>
      <c r="CN141" s="451"/>
      <c r="CO141" s="451"/>
      <c r="CP141" s="451"/>
      <c r="CQ141" s="451"/>
      <c r="CR141" s="451"/>
      <c r="CS141" s="480">
        <f t="shared" si="33"/>
        <v>0</v>
      </c>
      <c r="CT141" s="480"/>
      <c r="CU141" s="480"/>
      <c r="CV141" s="480"/>
      <c r="CW141" s="480"/>
      <c r="CX141" s="480"/>
      <c r="CY141" s="480"/>
      <c r="DB141" s="543" t="s">
        <v>275</v>
      </c>
      <c r="DC141" s="544"/>
      <c r="DD141" s="544"/>
      <c r="DE141" s="544"/>
      <c r="DF141" s="544"/>
      <c r="DG141" s="544"/>
      <c r="DH141" s="544"/>
      <c r="DI141" s="544"/>
      <c r="DJ141" s="544"/>
      <c r="DK141" s="544"/>
      <c r="DL141" s="544"/>
      <c r="DM141" s="544"/>
      <c r="DN141" s="544"/>
      <c r="DO141" s="544"/>
      <c r="DP141" s="544"/>
      <c r="DQ141" s="544"/>
      <c r="DR141" s="544"/>
      <c r="DS141" s="544"/>
      <c r="DT141" s="544"/>
      <c r="DU141" s="544"/>
      <c r="DV141" s="544"/>
      <c r="DW141" s="545"/>
      <c r="DX141" s="451">
        <v>0</v>
      </c>
      <c r="DY141" s="451"/>
      <c r="DZ141" s="451"/>
      <c r="EA141" s="451"/>
      <c r="EB141" s="451"/>
      <c r="EC141" s="451"/>
      <c r="ED141" s="451"/>
      <c r="EE141" s="451">
        <v>0</v>
      </c>
      <c r="EF141" s="451"/>
      <c r="EG141" s="451"/>
      <c r="EH141" s="451"/>
      <c r="EI141" s="451"/>
      <c r="EJ141" s="451"/>
      <c r="EK141" s="451"/>
      <c r="EL141" s="479">
        <f t="shared" si="34"/>
        <v>0</v>
      </c>
      <c r="EM141" s="479"/>
      <c r="EN141" s="479"/>
      <c r="EO141" s="479"/>
      <c r="EP141" s="479"/>
      <c r="EQ141" s="479"/>
      <c r="ER141" s="479"/>
      <c r="ES141" s="451">
        <v>0</v>
      </c>
      <c r="ET141" s="451"/>
      <c r="EU141" s="451"/>
      <c r="EV141" s="451"/>
      <c r="EW141" s="451"/>
      <c r="EX141" s="451"/>
      <c r="EY141" s="451"/>
      <c r="EZ141" s="92"/>
      <c r="FA141" s="92"/>
      <c r="FB141" s="92"/>
      <c r="FC141" s="451">
        <v>0</v>
      </c>
      <c r="FD141" s="451"/>
      <c r="FE141" s="451"/>
      <c r="FF141" s="451"/>
      <c r="FG141" s="451">
        <v>0</v>
      </c>
      <c r="FH141" s="451"/>
      <c r="FI141" s="451"/>
      <c r="FJ141" s="451"/>
      <c r="FK141" s="479">
        <f t="shared" si="35"/>
        <v>0</v>
      </c>
      <c r="FL141" s="479"/>
      <c r="FM141" s="479"/>
      <c r="FN141" s="479"/>
      <c r="FO141" s="479"/>
      <c r="FP141" s="479"/>
      <c r="FQ141" s="479"/>
      <c r="FR141" s="451">
        <v>0</v>
      </c>
      <c r="FS141" s="451"/>
      <c r="FT141" s="451"/>
      <c r="FU141" s="451"/>
      <c r="FV141" s="451"/>
      <c r="FW141" s="451"/>
      <c r="FX141" s="451"/>
      <c r="FY141" s="451">
        <v>0</v>
      </c>
      <c r="FZ141" s="451"/>
      <c r="GA141" s="451"/>
      <c r="GB141" s="451"/>
      <c r="GC141" s="451"/>
      <c r="GD141" s="451"/>
      <c r="GE141" s="451"/>
      <c r="GF141" s="480">
        <f t="shared" si="36"/>
        <v>0</v>
      </c>
      <c r="GG141" s="480"/>
      <c r="GH141" s="480"/>
      <c r="GI141" s="480"/>
      <c r="GJ141" s="480"/>
      <c r="GK141" s="480"/>
      <c r="GL141" s="480"/>
      <c r="GM141" s="451">
        <v>0</v>
      </c>
      <c r="GN141" s="451"/>
      <c r="GO141" s="451"/>
      <c r="GP141" s="451"/>
      <c r="GQ141" s="451"/>
      <c r="GR141" s="451"/>
      <c r="GS141" s="451"/>
      <c r="GT141" s="480">
        <f t="shared" si="37"/>
        <v>0</v>
      </c>
      <c r="GU141" s="480"/>
      <c r="GV141" s="480"/>
      <c r="GW141" s="480"/>
      <c r="GX141" s="480"/>
      <c r="GY141" s="480"/>
      <c r="GZ141" s="480"/>
    </row>
    <row r="142" spans="2:208" ht="12.75" customHeight="1">
      <c r="B142" s="543" t="s">
        <v>213</v>
      </c>
      <c r="C142" s="544"/>
      <c r="D142" s="544"/>
      <c r="E142" s="544"/>
      <c r="F142" s="544"/>
      <c r="G142" s="544"/>
      <c r="H142" s="544"/>
      <c r="I142" s="544"/>
      <c r="J142" s="544"/>
      <c r="K142" s="544"/>
      <c r="L142" s="544"/>
      <c r="M142" s="544"/>
      <c r="N142" s="544"/>
      <c r="O142" s="544"/>
      <c r="P142" s="544"/>
      <c r="Q142" s="544"/>
      <c r="R142" s="544"/>
      <c r="S142" s="544"/>
      <c r="T142" s="544"/>
      <c r="U142" s="544"/>
      <c r="V142" s="544"/>
      <c r="W142" s="545"/>
      <c r="X142" s="451">
        <v>0</v>
      </c>
      <c r="Y142" s="451"/>
      <c r="Z142" s="451"/>
      <c r="AA142" s="451"/>
      <c r="AB142" s="451"/>
      <c r="AC142" s="451"/>
      <c r="AD142" s="451"/>
      <c r="AE142" s="451">
        <v>0</v>
      </c>
      <c r="AF142" s="451"/>
      <c r="AG142" s="451"/>
      <c r="AH142" s="451"/>
      <c r="AI142" s="451"/>
      <c r="AJ142" s="451"/>
      <c r="AK142" s="451"/>
      <c r="AL142" s="479">
        <f t="shared" si="30"/>
        <v>0</v>
      </c>
      <c r="AM142" s="479"/>
      <c r="AN142" s="479"/>
      <c r="AO142" s="479"/>
      <c r="AP142" s="479"/>
      <c r="AQ142" s="479"/>
      <c r="AR142" s="479"/>
      <c r="AS142" s="451">
        <v>0</v>
      </c>
      <c r="AT142" s="451"/>
      <c r="AU142" s="451"/>
      <c r="AV142" s="451"/>
      <c r="AW142" s="451"/>
      <c r="AX142" s="451"/>
      <c r="AY142" s="451"/>
      <c r="AZ142" s="92"/>
      <c r="BA142" s="92"/>
      <c r="BB142" s="451">
        <v>0</v>
      </c>
      <c r="BC142" s="451"/>
      <c r="BD142" s="451"/>
      <c r="BE142" s="451"/>
      <c r="BF142" s="451">
        <v>0</v>
      </c>
      <c r="BG142" s="451"/>
      <c r="BH142" s="451"/>
      <c r="BI142" s="451"/>
      <c r="BJ142" s="479">
        <f t="shared" si="31"/>
        <v>0</v>
      </c>
      <c r="BK142" s="479"/>
      <c r="BL142" s="479"/>
      <c r="BM142" s="479"/>
      <c r="BN142" s="479"/>
      <c r="BO142" s="479"/>
      <c r="BP142" s="479"/>
      <c r="BQ142" s="451">
        <v>0</v>
      </c>
      <c r="BR142" s="451"/>
      <c r="BS142" s="451"/>
      <c r="BT142" s="451"/>
      <c r="BU142" s="451"/>
      <c r="BV142" s="451"/>
      <c r="BW142" s="451"/>
      <c r="BX142" s="451">
        <v>0</v>
      </c>
      <c r="BY142" s="451"/>
      <c r="BZ142" s="451"/>
      <c r="CA142" s="451"/>
      <c r="CB142" s="451"/>
      <c r="CC142" s="451"/>
      <c r="CD142" s="451"/>
      <c r="CE142" s="480">
        <f t="shared" si="32"/>
        <v>0</v>
      </c>
      <c r="CF142" s="480"/>
      <c r="CG142" s="480"/>
      <c r="CH142" s="480"/>
      <c r="CI142" s="480"/>
      <c r="CJ142" s="480"/>
      <c r="CK142" s="480"/>
      <c r="CL142" s="451">
        <v>0</v>
      </c>
      <c r="CM142" s="451"/>
      <c r="CN142" s="451"/>
      <c r="CO142" s="451"/>
      <c r="CP142" s="451"/>
      <c r="CQ142" s="451"/>
      <c r="CR142" s="451"/>
      <c r="CS142" s="480">
        <f t="shared" si="33"/>
        <v>0</v>
      </c>
      <c r="CT142" s="480"/>
      <c r="CU142" s="480"/>
      <c r="CV142" s="480"/>
      <c r="CW142" s="480"/>
      <c r="CX142" s="480"/>
      <c r="CY142" s="480"/>
      <c r="DB142" s="543" t="s">
        <v>276</v>
      </c>
      <c r="DC142" s="544"/>
      <c r="DD142" s="544"/>
      <c r="DE142" s="544"/>
      <c r="DF142" s="544"/>
      <c r="DG142" s="544"/>
      <c r="DH142" s="544"/>
      <c r="DI142" s="544"/>
      <c r="DJ142" s="544"/>
      <c r="DK142" s="544"/>
      <c r="DL142" s="544"/>
      <c r="DM142" s="544"/>
      <c r="DN142" s="544"/>
      <c r="DO142" s="544"/>
      <c r="DP142" s="544"/>
      <c r="DQ142" s="544"/>
      <c r="DR142" s="544"/>
      <c r="DS142" s="544"/>
      <c r="DT142" s="544"/>
      <c r="DU142" s="544"/>
      <c r="DV142" s="544"/>
      <c r="DW142" s="545"/>
      <c r="DX142" s="451">
        <v>0</v>
      </c>
      <c r="DY142" s="451"/>
      <c r="DZ142" s="451"/>
      <c r="EA142" s="451"/>
      <c r="EB142" s="451"/>
      <c r="EC142" s="451"/>
      <c r="ED142" s="451"/>
      <c r="EE142" s="451">
        <v>0</v>
      </c>
      <c r="EF142" s="451"/>
      <c r="EG142" s="451"/>
      <c r="EH142" s="451"/>
      <c r="EI142" s="451"/>
      <c r="EJ142" s="451"/>
      <c r="EK142" s="451"/>
      <c r="EL142" s="479">
        <f t="shared" si="34"/>
        <v>0</v>
      </c>
      <c r="EM142" s="479"/>
      <c r="EN142" s="479"/>
      <c r="EO142" s="479"/>
      <c r="EP142" s="479"/>
      <c r="EQ142" s="479"/>
      <c r="ER142" s="479"/>
      <c r="ES142" s="451">
        <v>0</v>
      </c>
      <c r="ET142" s="451"/>
      <c r="EU142" s="451"/>
      <c r="EV142" s="451"/>
      <c r="EW142" s="451"/>
      <c r="EX142" s="451"/>
      <c r="EY142" s="451"/>
      <c r="EZ142" s="92"/>
      <c r="FA142" s="92"/>
      <c r="FB142" s="92"/>
      <c r="FC142" s="451">
        <v>0</v>
      </c>
      <c r="FD142" s="451"/>
      <c r="FE142" s="451"/>
      <c r="FF142" s="451"/>
      <c r="FG142" s="451">
        <v>0</v>
      </c>
      <c r="FH142" s="451"/>
      <c r="FI142" s="451"/>
      <c r="FJ142" s="451"/>
      <c r="FK142" s="479">
        <f t="shared" si="35"/>
        <v>0</v>
      </c>
      <c r="FL142" s="479"/>
      <c r="FM142" s="479"/>
      <c r="FN142" s="479"/>
      <c r="FO142" s="479"/>
      <c r="FP142" s="479"/>
      <c r="FQ142" s="479"/>
      <c r="FR142" s="451">
        <v>0</v>
      </c>
      <c r="FS142" s="451"/>
      <c r="FT142" s="451"/>
      <c r="FU142" s="451"/>
      <c r="FV142" s="451"/>
      <c r="FW142" s="451"/>
      <c r="FX142" s="451"/>
      <c r="FY142" s="451">
        <v>0</v>
      </c>
      <c r="FZ142" s="451"/>
      <c r="GA142" s="451"/>
      <c r="GB142" s="451"/>
      <c r="GC142" s="451"/>
      <c r="GD142" s="451"/>
      <c r="GE142" s="451"/>
      <c r="GF142" s="480">
        <f t="shared" si="36"/>
        <v>0</v>
      </c>
      <c r="GG142" s="480"/>
      <c r="GH142" s="480"/>
      <c r="GI142" s="480"/>
      <c r="GJ142" s="480"/>
      <c r="GK142" s="480"/>
      <c r="GL142" s="480"/>
      <c r="GM142" s="451">
        <v>0</v>
      </c>
      <c r="GN142" s="451"/>
      <c r="GO142" s="451"/>
      <c r="GP142" s="451"/>
      <c r="GQ142" s="451"/>
      <c r="GR142" s="451"/>
      <c r="GS142" s="451"/>
      <c r="GT142" s="480">
        <f t="shared" si="37"/>
        <v>0</v>
      </c>
      <c r="GU142" s="480"/>
      <c r="GV142" s="480"/>
      <c r="GW142" s="480"/>
      <c r="GX142" s="480"/>
      <c r="GY142" s="480"/>
      <c r="GZ142" s="480"/>
    </row>
    <row r="143" spans="2:208" ht="12.75" customHeight="1" thickBot="1">
      <c r="B143" s="511" t="s">
        <v>214</v>
      </c>
      <c r="C143" s="512"/>
      <c r="D143" s="512"/>
      <c r="E143" s="512"/>
      <c r="F143" s="512"/>
      <c r="G143" s="512"/>
      <c r="H143" s="512"/>
      <c r="I143" s="512"/>
      <c r="J143" s="512"/>
      <c r="K143" s="512"/>
      <c r="L143" s="512"/>
      <c r="M143" s="512"/>
      <c r="N143" s="512"/>
      <c r="O143" s="512"/>
      <c r="P143" s="512"/>
      <c r="Q143" s="512"/>
      <c r="R143" s="512"/>
      <c r="S143" s="512"/>
      <c r="T143" s="512"/>
      <c r="U143" s="512"/>
      <c r="V143" s="512"/>
      <c r="W143" s="435"/>
      <c r="X143" s="447">
        <f>SUM(X135:AD142)</f>
        <v>0</v>
      </c>
      <c r="Y143" s="447"/>
      <c r="Z143" s="447"/>
      <c r="AA143" s="447"/>
      <c r="AB143" s="447"/>
      <c r="AC143" s="447"/>
      <c r="AD143" s="447"/>
      <c r="AE143" s="447">
        <f>SUM(AE135:AK142)</f>
        <v>0</v>
      </c>
      <c r="AF143" s="447"/>
      <c r="AG143" s="447"/>
      <c r="AH143" s="447"/>
      <c r="AI143" s="447"/>
      <c r="AJ143" s="447"/>
      <c r="AK143" s="447"/>
      <c r="AL143" s="447">
        <f>SUM(AL135:AR142)</f>
        <v>0</v>
      </c>
      <c r="AM143" s="447"/>
      <c r="AN143" s="447"/>
      <c r="AO143" s="447"/>
      <c r="AP143" s="447"/>
      <c r="AQ143" s="447"/>
      <c r="AR143" s="447"/>
      <c r="AS143" s="447">
        <f>SUM(AS135:AY142)</f>
        <v>0</v>
      </c>
      <c r="AT143" s="447"/>
      <c r="AU143" s="447"/>
      <c r="AV143" s="447"/>
      <c r="AW143" s="447"/>
      <c r="AX143" s="447"/>
      <c r="AY143" s="447"/>
      <c r="BB143" s="447">
        <f>SUM(BB135:BE142)</f>
        <v>0</v>
      </c>
      <c r="BC143" s="447"/>
      <c r="BD143" s="447"/>
      <c r="BE143" s="447"/>
      <c r="BF143" s="447">
        <f>SUM(BF135:BI142)</f>
        <v>0</v>
      </c>
      <c r="BG143" s="447"/>
      <c r="BH143" s="447"/>
      <c r="BI143" s="447"/>
      <c r="BJ143" s="447">
        <f>SUM(BJ135:BP142)</f>
        <v>0</v>
      </c>
      <c r="BK143" s="447"/>
      <c r="BL143" s="447"/>
      <c r="BM143" s="447"/>
      <c r="BN143" s="447"/>
      <c r="BO143" s="447"/>
      <c r="BP143" s="447"/>
      <c r="BQ143" s="447">
        <f>SUM(BQ135:BW142)</f>
        <v>0</v>
      </c>
      <c r="BR143" s="447"/>
      <c r="BS143" s="447"/>
      <c r="BT143" s="447"/>
      <c r="BU143" s="447"/>
      <c r="BV143" s="447"/>
      <c r="BW143" s="447"/>
      <c r="BX143" s="447">
        <f>SUM(BX135:CD142)</f>
        <v>0</v>
      </c>
      <c r="BY143" s="447"/>
      <c r="BZ143" s="447"/>
      <c r="CA143" s="447"/>
      <c r="CB143" s="447"/>
      <c r="CC143" s="447"/>
      <c r="CD143" s="447"/>
      <c r="CE143" s="447">
        <f>SUM(CE135:CK142)</f>
        <v>0</v>
      </c>
      <c r="CF143" s="447"/>
      <c r="CG143" s="447"/>
      <c r="CH143" s="447"/>
      <c r="CI143" s="447"/>
      <c r="CJ143" s="447"/>
      <c r="CK143" s="447"/>
      <c r="CL143" s="447">
        <f>SUM(CL135:CR142)</f>
        <v>0</v>
      </c>
      <c r="CM143" s="447"/>
      <c r="CN143" s="447"/>
      <c r="CO143" s="447"/>
      <c r="CP143" s="447"/>
      <c r="CQ143" s="447"/>
      <c r="CR143" s="447"/>
      <c r="CS143" s="447">
        <f>SUM(CS135:CY142)</f>
        <v>0</v>
      </c>
      <c r="CT143" s="447"/>
      <c r="CU143" s="447"/>
      <c r="CV143" s="447"/>
      <c r="CW143" s="447"/>
      <c r="CX143" s="447"/>
      <c r="CY143" s="447"/>
      <c r="DB143" s="540" t="s">
        <v>277</v>
      </c>
      <c r="DC143" s="541"/>
      <c r="DD143" s="541"/>
      <c r="DE143" s="541"/>
      <c r="DF143" s="541"/>
      <c r="DG143" s="541"/>
      <c r="DH143" s="541"/>
      <c r="DI143" s="541"/>
      <c r="DJ143" s="541"/>
      <c r="DK143" s="541"/>
      <c r="DL143" s="541"/>
      <c r="DM143" s="541"/>
      <c r="DN143" s="541"/>
      <c r="DO143" s="541"/>
      <c r="DP143" s="541"/>
      <c r="DQ143" s="541"/>
      <c r="DR143" s="541"/>
      <c r="DS143" s="541"/>
      <c r="DT143" s="541"/>
      <c r="DU143" s="541"/>
      <c r="DV143" s="541"/>
      <c r="DW143" s="542"/>
      <c r="DX143" s="447">
        <f>SUM(DX135:ED142)</f>
        <v>0</v>
      </c>
      <c r="DY143" s="447"/>
      <c r="DZ143" s="447"/>
      <c r="EA143" s="447"/>
      <c r="EB143" s="447"/>
      <c r="EC143" s="447"/>
      <c r="ED143" s="447"/>
      <c r="EE143" s="447">
        <f>SUM(EE135:EK142)</f>
        <v>0</v>
      </c>
      <c r="EF143" s="447"/>
      <c r="EG143" s="447"/>
      <c r="EH143" s="447"/>
      <c r="EI143" s="447"/>
      <c r="EJ143" s="447"/>
      <c r="EK143" s="447"/>
      <c r="EL143" s="447">
        <f>SUM(EL135:ER142)</f>
        <v>0</v>
      </c>
      <c r="EM143" s="447"/>
      <c r="EN143" s="447"/>
      <c r="EO143" s="447"/>
      <c r="EP143" s="447"/>
      <c r="EQ143" s="447"/>
      <c r="ER143" s="447"/>
      <c r="ES143" s="447">
        <f>SUM(ES135:EY142)</f>
        <v>0</v>
      </c>
      <c r="ET143" s="447"/>
      <c r="EU143" s="447"/>
      <c r="EV143" s="447"/>
      <c r="EW143" s="447"/>
      <c r="EX143" s="447"/>
      <c r="EY143" s="447"/>
      <c r="FC143" s="432">
        <f>SUM(FC135:FF142)</f>
        <v>0</v>
      </c>
      <c r="FD143" s="433"/>
      <c r="FE143" s="433"/>
      <c r="FF143" s="434"/>
      <c r="FG143" s="438">
        <f>SUM(FG135:FJ142)</f>
        <v>0</v>
      </c>
      <c r="FH143" s="433"/>
      <c r="FI143" s="433"/>
      <c r="FJ143" s="434"/>
      <c r="FK143" s="438">
        <f>SUM(FK135:FQ142)</f>
        <v>0</v>
      </c>
      <c r="FL143" s="433"/>
      <c r="FM143" s="433"/>
      <c r="FN143" s="433"/>
      <c r="FO143" s="433"/>
      <c r="FP143" s="433"/>
      <c r="FQ143" s="434"/>
      <c r="FR143" s="438">
        <f>SUM(FR135:FX142)</f>
        <v>0</v>
      </c>
      <c r="FS143" s="433"/>
      <c r="FT143" s="433"/>
      <c r="FU143" s="433"/>
      <c r="FV143" s="433"/>
      <c r="FW143" s="433"/>
      <c r="FX143" s="434"/>
      <c r="FY143" s="438">
        <f>SUM(FY135:GE142)</f>
        <v>0</v>
      </c>
      <c r="FZ143" s="433"/>
      <c r="GA143" s="433"/>
      <c r="GB143" s="433"/>
      <c r="GC143" s="433"/>
      <c r="GD143" s="433"/>
      <c r="GE143" s="434"/>
      <c r="GF143" s="438">
        <f>SUM(GF135:GL142)</f>
        <v>0</v>
      </c>
      <c r="GG143" s="433"/>
      <c r="GH143" s="433"/>
      <c r="GI143" s="433"/>
      <c r="GJ143" s="433"/>
      <c r="GK143" s="433"/>
      <c r="GL143" s="434"/>
      <c r="GM143" s="438">
        <f>SUM(GM135:GS142)</f>
        <v>0</v>
      </c>
      <c r="GN143" s="433"/>
      <c r="GO143" s="433"/>
      <c r="GP143" s="433"/>
      <c r="GQ143" s="433"/>
      <c r="GR143" s="433"/>
      <c r="GS143" s="434"/>
      <c r="GT143" s="438">
        <f>SUM(GT135:GZ142)</f>
        <v>0</v>
      </c>
      <c r="GU143" s="433"/>
      <c r="GV143" s="433"/>
      <c r="GW143" s="433"/>
      <c r="GX143" s="433"/>
      <c r="GY143" s="433"/>
      <c r="GZ143" s="491"/>
    </row>
    <row r="144" spans="2:208" ht="12.75" customHeight="1" thickTop="1">
      <c r="B144" s="547" t="s">
        <v>215</v>
      </c>
      <c r="C144" s="548"/>
      <c r="D144" s="548"/>
      <c r="E144" s="548"/>
      <c r="F144" s="548"/>
      <c r="G144" s="548"/>
      <c r="H144" s="548"/>
      <c r="I144" s="548"/>
      <c r="J144" s="548"/>
      <c r="K144" s="548"/>
      <c r="L144" s="548"/>
      <c r="M144" s="548"/>
      <c r="N144" s="548"/>
      <c r="O144" s="548"/>
      <c r="P144" s="548"/>
      <c r="Q144" s="548"/>
      <c r="R144" s="548"/>
      <c r="S144" s="548"/>
      <c r="T144" s="548"/>
      <c r="U144" s="548"/>
      <c r="V144" s="548"/>
      <c r="W144" s="549"/>
      <c r="X144" s="483"/>
      <c r="Y144" s="483"/>
      <c r="Z144" s="483"/>
      <c r="AA144" s="483"/>
      <c r="AB144" s="483"/>
      <c r="AC144" s="483"/>
      <c r="AD144" s="483"/>
      <c r="AE144" s="483"/>
      <c r="AF144" s="483"/>
      <c r="AG144" s="483"/>
      <c r="AH144" s="483"/>
      <c r="AI144" s="483"/>
      <c r="AJ144" s="483"/>
      <c r="AK144" s="483"/>
      <c r="AL144" s="483"/>
      <c r="AM144" s="483"/>
      <c r="AN144" s="483"/>
      <c r="AO144" s="483"/>
      <c r="AP144" s="483"/>
      <c r="AQ144" s="483"/>
      <c r="AR144" s="483"/>
      <c r="AS144" s="483"/>
      <c r="AT144" s="483"/>
      <c r="AU144" s="483"/>
      <c r="AV144" s="483"/>
      <c r="AW144" s="483"/>
      <c r="AX144" s="483"/>
      <c r="AY144" s="483"/>
      <c r="BB144" s="478"/>
      <c r="BC144" s="478"/>
      <c r="BD144" s="478"/>
      <c r="BE144" s="478"/>
      <c r="BF144" s="478"/>
      <c r="BG144" s="478"/>
      <c r="BH144" s="478"/>
      <c r="BI144" s="478"/>
      <c r="BJ144" s="478"/>
      <c r="BK144" s="478"/>
      <c r="BL144" s="478"/>
      <c r="BM144" s="478"/>
      <c r="BN144" s="478"/>
      <c r="BO144" s="478"/>
      <c r="BP144" s="478"/>
      <c r="BQ144" s="478"/>
      <c r="BR144" s="478"/>
      <c r="BS144" s="478"/>
      <c r="BT144" s="478"/>
      <c r="BU144" s="478"/>
      <c r="BV144" s="478"/>
      <c r="BW144" s="478"/>
      <c r="BX144" s="478"/>
      <c r="BY144" s="478"/>
      <c r="BZ144" s="478"/>
      <c r="CA144" s="478"/>
      <c r="CB144" s="478"/>
      <c r="CC144" s="478"/>
      <c r="CD144" s="478"/>
      <c r="CE144" s="478"/>
      <c r="CF144" s="478"/>
      <c r="CG144" s="478"/>
      <c r="CH144" s="478"/>
      <c r="CI144" s="478"/>
      <c r="CJ144" s="478"/>
      <c r="CK144" s="478"/>
      <c r="CL144" s="478"/>
      <c r="CM144" s="478"/>
      <c r="CN144" s="478"/>
      <c r="CO144" s="478"/>
      <c r="CP144" s="478"/>
      <c r="CQ144" s="478"/>
      <c r="CR144" s="478"/>
      <c r="CS144" s="478"/>
      <c r="CT144" s="478"/>
      <c r="CU144" s="478"/>
      <c r="CV144" s="478"/>
      <c r="CW144" s="478"/>
      <c r="CX144" s="478"/>
      <c r="CY144" s="478"/>
      <c r="DB144" s="508" t="s">
        <v>287</v>
      </c>
      <c r="DC144" s="509"/>
      <c r="DD144" s="509"/>
      <c r="DE144" s="509"/>
      <c r="DF144" s="509"/>
      <c r="DG144" s="509"/>
      <c r="DH144" s="509"/>
      <c r="DI144" s="509"/>
      <c r="DJ144" s="509"/>
      <c r="DK144" s="509"/>
      <c r="DL144" s="509"/>
      <c r="DM144" s="509"/>
      <c r="DN144" s="509"/>
      <c r="DO144" s="509"/>
      <c r="DP144" s="509"/>
      <c r="DQ144" s="509"/>
      <c r="DR144" s="509"/>
      <c r="DS144" s="509"/>
      <c r="DT144" s="509"/>
      <c r="DU144" s="509"/>
      <c r="DV144" s="509"/>
      <c r="DW144" s="510"/>
      <c r="DX144" s="483"/>
      <c r="DY144" s="483"/>
      <c r="DZ144" s="483"/>
      <c r="EA144" s="483"/>
      <c r="EB144" s="483"/>
      <c r="EC144" s="483"/>
      <c r="ED144" s="483"/>
      <c r="EE144" s="483"/>
      <c r="EF144" s="483"/>
      <c r="EG144" s="483"/>
      <c r="EH144" s="483"/>
      <c r="EI144" s="483"/>
      <c r="EJ144" s="483"/>
      <c r="EK144" s="483"/>
      <c r="EL144" s="483"/>
      <c r="EM144" s="483"/>
      <c r="EN144" s="483"/>
      <c r="EO144" s="483"/>
      <c r="EP144" s="483"/>
      <c r="EQ144" s="483"/>
      <c r="ER144" s="483"/>
      <c r="ES144" s="483"/>
      <c r="ET144" s="483"/>
      <c r="EU144" s="483"/>
      <c r="EV144" s="483"/>
      <c r="EW144" s="483"/>
      <c r="EX144" s="483"/>
      <c r="EY144" s="483"/>
      <c r="FC144" s="466"/>
      <c r="FD144" s="467"/>
      <c r="FE144" s="467"/>
      <c r="FF144" s="468"/>
      <c r="FG144" s="469"/>
      <c r="FH144" s="467"/>
      <c r="FI144" s="467"/>
      <c r="FJ144" s="468"/>
      <c r="FK144" s="469"/>
      <c r="FL144" s="467"/>
      <c r="FM144" s="467"/>
      <c r="FN144" s="467"/>
      <c r="FO144" s="467"/>
      <c r="FP144" s="467"/>
      <c r="FQ144" s="468"/>
      <c r="FR144" s="469"/>
      <c r="FS144" s="467"/>
      <c r="FT144" s="467"/>
      <c r="FU144" s="467"/>
      <c r="FV144" s="467"/>
      <c r="FW144" s="467"/>
      <c r="FX144" s="468"/>
      <c r="FY144" s="469"/>
      <c r="FZ144" s="467"/>
      <c r="GA144" s="467"/>
      <c r="GB144" s="467"/>
      <c r="GC144" s="467"/>
      <c r="GD144" s="467"/>
      <c r="GE144" s="468"/>
      <c r="GF144" s="469"/>
      <c r="GG144" s="467"/>
      <c r="GH144" s="467"/>
      <c r="GI144" s="467"/>
      <c r="GJ144" s="467"/>
      <c r="GK144" s="467"/>
      <c r="GL144" s="468"/>
      <c r="GM144" s="469"/>
      <c r="GN144" s="467"/>
      <c r="GO144" s="467"/>
      <c r="GP144" s="467"/>
      <c r="GQ144" s="467"/>
      <c r="GR144" s="467"/>
      <c r="GS144" s="468"/>
      <c r="GT144" s="469"/>
      <c r="GU144" s="467"/>
      <c r="GV144" s="467"/>
      <c r="GW144" s="467"/>
      <c r="GX144" s="467"/>
      <c r="GY144" s="467"/>
      <c r="GZ144" s="470"/>
    </row>
    <row r="145" spans="2:208" ht="12.75" customHeight="1">
      <c r="B145" s="543" t="s">
        <v>216</v>
      </c>
      <c r="C145" s="544"/>
      <c r="D145" s="544"/>
      <c r="E145" s="544"/>
      <c r="F145" s="544"/>
      <c r="G145" s="544"/>
      <c r="H145" s="544"/>
      <c r="I145" s="544"/>
      <c r="J145" s="544"/>
      <c r="K145" s="544"/>
      <c r="L145" s="544"/>
      <c r="M145" s="544"/>
      <c r="N145" s="544"/>
      <c r="O145" s="544"/>
      <c r="P145" s="544"/>
      <c r="Q145" s="544"/>
      <c r="R145" s="544"/>
      <c r="S145" s="544"/>
      <c r="T145" s="544"/>
      <c r="U145" s="544"/>
      <c r="V145" s="544"/>
      <c r="W145" s="545"/>
      <c r="X145" s="451">
        <v>0</v>
      </c>
      <c r="Y145" s="451"/>
      <c r="Z145" s="451"/>
      <c r="AA145" s="451"/>
      <c r="AB145" s="451"/>
      <c r="AC145" s="451"/>
      <c r="AD145" s="451"/>
      <c r="AE145" s="451">
        <v>0</v>
      </c>
      <c r="AF145" s="451"/>
      <c r="AG145" s="451"/>
      <c r="AH145" s="451"/>
      <c r="AI145" s="451"/>
      <c r="AJ145" s="451"/>
      <c r="AK145" s="451"/>
      <c r="AL145" s="479">
        <f t="shared" ref="AL145:AL153" si="38">X145-AE145</f>
        <v>0</v>
      </c>
      <c r="AM145" s="479"/>
      <c r="AN145" s="479"/>
      <c r="AO145" s="479"/>
      <c r="AP145" s="479"/>
      <c r="AQ145" s="479"/>
      <c r="AR145" s="479"/>
      <c r="AS145" s="451">
        <v>0</v>
      </c>
      <c r="AT145" s="451"/>
      <c r="AU145" s="451"/>
      <c r="AV145" s="451"/>
      <c r="AW145" s="451"/>
      <c r="AX145" s="451"/>
      <c r="AY145" s="451"/>
      <c r="AZ145" s="92"/>
      <c r="BA145" s="92"/>
      <c r="BB145" s="451">
        <v>0</v>
      </c>
      <c r="BC145" s="451"/>
      <c r="BD145" s="451"/>
      <c r="BE145" s="451"/>
      <c r="BF145" s="451">
        <v>0</v>
      </c>
      <c r="BG145" s="451"/>
      <c r="BH145" s="451"/>
      <c r="BI145" s="451"/>
      <c r="BJ145" s="479">
        <f t="shared" ref="BJ145:BJ153" si="39">BB145-BF145+AS145+AL145+AE145-X145</f>
        <v>0</v>
      </c>
      <c r="BK145" s="479"/>
      <c r="BL145" s="479"/>
      <c r="BM145" s="479"/>
      <c r="BN145" s="479"/>
      <c r="BO145" s="479"/>
      <c r="BP145" s="479"/>
      <c r="BQ145" s="451">
        <v>0</v>
      </c>
      <c r="BR145" s="451"/>
      <c r="BS145" s="451"/>
      <c r="BT145" s="451"/>
      <c r="BU145" s="451"/>
      <c r="BV145" s="451"/>
      <c r="BW145" s="451"/>
      <c r="BX145" s="451">
        <v>0</v>
      </c>
      <c r="BY145" s="451"/>
      <c r="BZ145" s="451"/>
      <c r="CA145" s="451"/>
      <c r="CB145" s="451"/>
      <c r="CC145" s="451"/>
      <c r="CD145" s="451"/>
      <c r="CE145" s="480">
        <f t="shared" ref="CE145:CE153" si="40">BJ145-BQ145-BX145</f>
        <v>0</v>
      </c>
      <c r="CF145" s="480"/>
      <c r="CG145" s="480"/>
      <c r="CH145" s="480"/>
      <c r="CI145" s="480"/>
      <c r="CJ145" s="480"/>
      <c r="CK145" s="480"/>
      <c r="CL145" s="451">
        <v>0</v>
      </c>
      <c r="CM145" s="451"/>
      <c r="CN145" s="451"/>
      <c r="CO145" s="451"/>
      <c r="CP145" s="451"/>
      <c r="CQ145" s="451"/>
      <c r="CR145" s="451"/>
      <c r="CS145" s="480">
        <f>CL145</f>
        <v>0</v>
      </c>
      <c r="CT145" s="480"/>
      <c r="CU145" s="480"/>
      <c r="CV145" s="480"/>
      <c r="CW145" s="480"/>
      <c r="CX145" s="480"/>
      <c r="CY145" s="480"/>
      <c r="DB145" s="543" t="s">
        <v>278</v>
      </c>
      <c r="DC145" s="544"/>
      <c r="DD145" s="544"/>
      <c r="DE145" s="544"/>
      <c r="DF145" s="544"/>
      <c r="DG145" s="544"/>
      <c r="DH145" s="544"/>
      <c r="DI145" s="544"/>
      <c r="DJ145" s="544"/>
      <c r="DK145" s="544"/>
      <c r="DL145" s="544"/>
      <c r="DM145" s="544"/>
      <c r="DN145" s="544"/>
      <c r="DO145" s="544"/>
      <c r="DP145" s="544"/>
      <c r="DQ145" s="544"/>
      <c r="DR145" s="544"/>
      <c r="DS145" s="544"/>
      <c r="DT145" s="544"/>
      <c r="DU145" s="544"/>
      <c r="DV145" s="544"/>
      <c r="DW145" s="545"/>
      <c r="DX145" s="451">
        <v>0</v>
      </c>
      <c r="DY145" s="451"/>
      <c r="DZ145" s="451"/>
      <c r="EA145" s="451"/>
      <c r="EB145" s="451"/>
      <c r="EC145" s="451"/>
      <c r="ED145" s="451"/>
      <c r="EE145" s="451">
        <v>0</v>
      </c>
      <c r="EF145" s="451"/>
      <c r="EG145" s="451"/>
      <c r="EH145" s="451"/>
      <c r="EI145" s="451"/>
      <c r="EJ145" s="451"/>
      <c r="EK145" s="451"/>
      <c r="EL145" s="479">
        <f t="shared" ref="EL145:EL151" si="41">DX145-EE145</f>
        <v>0</v>
      </c>
      <c r="EM145" s="479"/>
      <c r="EN145" s="479"/>
      <c r="EO145" s="479"/>
      <c r="EP145" s="479"/>
      <c r="EQ145" s="479"/>
      <c r="ER145" s="479"/>
      <c r="ES145" s="451">
        <v>0</v>
      </c>
      <c r="ET145" s="451"/>
      <c r="EU145" s="451"/>
      <c r="EV145" s="451"/>
      <c r="EW145" s="451"/>
      <c r="EX145" s="451"/>
      <c r="EY145" s="451"/>
      <c r="EZ145" s="92"/>
      <c r="FA145" s="92"/>
      <c r="FB145" s="92"/>
      <c r="FC145" s="451">
        <v>0</v>
      </c>
      <c r="FD145" s="451"/>
      <c r="FE145" s="451"/>
      <c r="FF145" s="451"/>
      <c r="FG145" s="451">
        <v>0</v>
      </c>
      <c r="FH145" s="451"/>
      <c r="FI145" s="451"/>
      <c r="FJ145" s="451"/>
      <c r="FK145" s="479">
        <f t="shared" ref="FK145:FK151" si="42">FC145-FG145+ES145+EL145+EE145-DX145</f>
        <v>0</v>
      </c>
      <c r="FL145" s="479"/>
      <c r="FM145" s="479"/>
      <c r="FN145" s="479"/>
      <c r="FO145" s="479"/>
      <c r="FP145" s="479"/>
      <c r="FQ145" s="479"/>
      <c r="FR145" s="451">
        <v>0</v>
      </c>
      <c r="FS145" s="451"/>
      <c r="FT145" s="451"/>
      <c r="FU145" s="451"/>
      <c r="FV145" s="451"/>
      <c r="FW145" s="451"/>
      <c r="FX145" s="451"/>
      <c r="FY145" s="451">
        <v>0</v>
      </c>
      <c r="FZ145" s="451"/>
      <c r="GA145" s="451"/>
      <c r="GB145" s="451"/>
      <c r="GC145" s="451"/>
      <c r="GD145" s="451"/>
      <c r="GE145" s="451"/>
      <c r="GF145" s="480">
        <f t="shared" ref="GF145:GF151" si="43">FK145-FR145-FY145</f>
        <v>0</v>
      </c>
      <c r="GG145" s="480"/>
      <c r="GH145" s="480"/>
      <c r="GI145" s="480"/>
      <c r="GJ145" s="480"/>
      <c r="GK145" s="480"/>
      <c r="GL145" s="480"/>
      <c r="GM145" s="451">
        <v>0</v>
      </c>
      <c r="GN145" s="451"/>
      <c r="GO145" s="451"/>
      <c r="GP145" s="451"/>
      <c r="GQ145" s="451"/>
      <c r="GR145" s="451"/>
      <c r="GS145" s="451"/>
      <c r="GT145" s="480">
        <f t="shared" ref="GT145:GT151" si="44">GM145</f>
        <v>0</v>
      </c>
      <c r="GU145" s="480"/>
      <c r="GV145" s="480"/>
      <c r="GW145" s="480"/>
      <c r="GX145" s="480"/>
      <c r="GY145" s="480"/>
      <c r="GZ145" s="480"/>
    </row>
    <row r="146" spans="2:208" ht="12.75" customHeight="1">
      <c r="B146" s="543" t="s">
        <v>217</v>
      </c>
      <c r="C146" s="544"/>
      <c r="D146" s="544"/>
      <c r="E146" s="544"/>
      <c r="F146" s="544"/>
      <c r="G146" s="544"/>
      <c r="H146" s="544"/>
      <c r="I146" s="544"/>
      <c r="J146" s="544"/>
      <c r="K146" s="544"/>
      <c r="L146" s="544"/>
      <c r="M146" s="544"/>
      <c r="N146" s="544"/>
      <c r="O146" s="544"/>
      <c r="P146" s="544"/>
      <c r="Q146" s="544"/>
      <c r="R146" s="544"/>
      <c r="S146" s="544"/>
      <c r="T146" s="544"/>
      <c r="U146" s="544"/>
      <c r="V146" s="544"/>
      <c r="W146" s="545"/>
      <c r="X146" s="451">
        <v>0</v>
      </c>
      <c r="Y146" s="451"/>
      <c r="Z146" s="451"/>
      <c r="AA146" s="451"/>
      <c r="AB146" s="451"/>
      <c r="AC146" s="451"/>
      <c r="AD146" s="451"/>
      <c r="AE146" s="451">
        <v>0</v>
      </c>
      <c r="AF146" s="451"/>
      <c r="AG146" s="451"/>
      <c r="AH146" s="451"/>
      <c r="AI146" s="451"/>
      <c r="AJ146" s="451"/>
      <c r="AK146" s="451"/>
      <c r="AL146" s="479">
        <f t="shared" si="38"/>
        <v>0</v>
      </c>
      <c r="AM146" s="479"/>
      <c r="AN146" s="479"/>
      <c r="AO146" s="479"/>
      <c r="AP146" s="479"/>
      <c r="AQ146" s="479"/>
      <c r="AR146" s="479"/>
      <c r="AS146" s="451">
        <v>0</v>
      </c>
      <c r="AT146" s="451"/>
      <c r="AU146" s="451"/>
      <c r="AV146" s="451"/>
      <c r="AW146" s="451"/>
      <c r="AX146" s="451"/>
      <c r="AY146" s="451"/>
      <c r="AZ146" s="92"/>
      <c r="BA146" s="92"/>
      <c r="BB146" s="451">
        <v>0</v>
      </c>
      <c r="BC146" s="451"/>
      <c r="BD146" s="451"/>
      <c r="BE146" s="451"/>
      <c r="BF146" s="451">
        <v>0</v>
      </c>
      <c r="BG146" s="451"/>
      <c r="BH146" s="451"/>
      <c r="BI146" s="451"/>
      <c r="BJ146" s="479">
        <f t="shared" si="39"/>
        <v>0</v>
      </c>
      <c r="BK146" s="479"/>
      <c r="BL146" s="479"/>
      <c r="BM146" s="479"/>
      <c r="BN146" s="479"/>
      <c r="BO146" s="479"/>
      <c r="BP146" s="479"/>
      <c r="BQ146" s="451">
        <v>0</v>
      </c>
      <c r="BR146" s="451"/>
      <c r="BS146" s="451"/>
      <c r="BT146" s="451"/>
      <c r="BU146" s="451"/>
      <c r="BV146" s="451"/>
      <c r="BW146" s="451"/>
      <c r="BX146" s="451">
        <v>0</v>
      </c>
      <c r="BY146" s="451"/>
      <c r="BZ146" s="451"/>
      <c r="CA146" s="451"/>
      <c r="CB146" s="451"/>
      <c r="CC146" s="451"/>
      <c r="CD146" s="451"/>
      <c r="CE146" s="480">
        <f t="shared" si="40"/>
        <v>0</v>
      </c>
      <c r="CF146" s="480"/>
      <c r="CG146" s="480"/>
      <c r="CH146" s="480"/>
      <c r="CI146" s="480"/>
      <c r="CJ146" s="480"/>
      <c r="CK146" s="480"/>
      <c r="CL146" s="451">
        <v>0</v>
      </c>
      <c r="CM146" s="451"/>
      <c r="CN146" s="451"/>
      <c r="CO146" s="451"/>
      <c r="CP146" s="451"/>
      <c r="CQ146" s="451"/>
      <c r="CR146" s="451"/>
      <c r="CS146" s="480">
        <f t="shared" ref="CS146:CS153" si="45">CL146</f>
        <v>0</v>
      </c>
      <c r="CT146" s="480"/>
      <c r="CU146" s="480"/>
      <c r="CV146" s="480"/>
      <c r="CW146" s="480"/>
      <c r="CX146" s="480"/>
      <c r="CY146" s="480"/>
      <c r="DB146" s="543" t="s">
        <v>279</v>
      </c>
      <c r="DC146" s="544"/>
      <c r="DD146" s="544"/>
      <c r="DE146" s="544"/>
      <c r="DF146" s="544"/>
      <c r="DG146" s="544"/>
      <c r="DH146" s="544"/>
      <c r="DI146" s="544"/>
      <c r="DJ146" s="544"/>
      <c r="DK146" s="544"/>
      <c r="DL146" s="544"/>
      <c r="DM146" s="544"/>
      <c r="DN146" s="544"/>
      <c r="DO146" s="544"/>
      <c r="DP146" s="544"/>
      <c r="DQ146" s="544"/>
      <c r="DR146" s="544"/>
      <c r="DS146" s="544"/>
      <c r="DT146" s="544"/>
      <c r="DU146" s="544"/>
      <c r="DV146" s="544"/>
      <c r="DW146" s="545"/>
      <c r="DX146" s="451">
        <v>0</v>
      </c>
      <c r="DY146" s="451"/>
      <c r="DZ146" s="451"/>
      <c r="EA146" s="451"/>
      <c r="EB146" s="451"/>
      <c r="EC146" s="451"/>
      <c r="ED146" s="451"/>
      <c r="EE146" s="451">
        <v>0</v>
      </c>
      <c r="EF146" s="451"/>
      <c r="EG146" s="451"/>
      <c r="EH146" s="451"/>
      <c r="EI146" s="451"/>
      <c r="EJ146" s="451"/>
      <c r="EK146" s="451"/>
      <c r="EL146" s="479">
        <f t="shared" si="41"/>
        <v>0</v>
      </c>
      <c r="EM146" s="479"/>
      <c r="EN146" s="479"/>
      <c r="EO146" s="479"/>
      <c r="EP146" s="479"/>
      <c r="EQ146" s="479"/>
      <c r="ER146" s="479"/>
      <c r="ES146" s="451">
        <v>0</v>
      </c>
      <c r="ET146" s="451"/>
      <c r="EU146" s="451"/>
      <c r="EV146" s="451"/>
      <c r="EW146" s="451"/>
      <c r="EX146" s="451"/>
      <c r="EY146" s="451"/>
      <c r="EZ146" s="92"/>
      <c r="FA146" s="92"/>
      <c r="FB146" s="92"/>
      <c r="FC146" s="451">
        <v>0</v>
      </c>
      <c r="FD146" s="451"/>
      <c r="FE146" s="451"/>
      <c r="FF146" s="451"/>
      <c r="FG146" s="451">
        <v>0</v>
      </c>
      <c r="FH146" s="451"/>
      <c r="FI146" s="451"/>
      <c r="FJ146" s="451"/>
      <c r="FK146" s="479">
        <f t="shared" si="42"/>
        <v>0</v>
      </c>
      <c r="FL146" s="479"/>
      <c r="FM146" s="479"/>
      <c r="FN146" s="479"/>
      <c r="FO146" s="479"/>
      <c r="FP146" s="479"/>
      <c r="FQ146" s="479"/>
      <c r="FR146" s="451">
        <v>0</v>
      </c>
      <c r="FS146" s="451"/>
      <c r="FT146" s="451"/>
      <c r="FU146" s="451"/>
      <c r="FV146" s="451"/>
      <c r="FW146" s="451"/>
      <c r="FX146" s="451"/>
      <c r="FY146" s="451">
        <v>0</v>
      </c>
      <c r="FZ146" s="451"/>
      <c r="GA146" s="451"/>
      <c r="GB146" s="451"/>
      <c r="GC146" s="451"/>
      <c r="GD146" s="451"/>
      <c r="GE146" s="451"/>
      <c r="GF146" s="480">
        <f t="shared" si="43"/>
        <v>0</v>
      </c>
      <c r="GG146" s="480"/>
      <c r="GH146" s="480"/>
      <c r="GI146" s="480"/>
      <c r="GJ146" s="480"/>
      <c r="GK146" s="480"/>
      <c r="GL146" s="480"/>
      <c r="GM146" s="451">
        <v>0</v>
      </c>
      <c r="GN146" s="451"/>
      <c r="GO146" s="451"/>
      <c r="GP146" s="451"/>
      <c r="GQ146" s="451"/>
      <c r="GR146" s="451"/>
      <c r="GS146" s="451"/>
      <c r="GT146" s="480">
        <f t="shared" si="44"/>
        <v>0</v>
      </c>
      <c r="GU146" s="480"/>
      <c r="GV146" s="480"/>
      <c r="GW146" s="480"/>
      <c r="GX146" s="480"/>
      <c r="GY146" s="480"/>
      <c r="GZ146" s="480"/>
    </row>
    <row r="147" spans="2:208" ht="12.75" customHeight="1">
      <c r="B147" s="543" t="s">
        <v>218</v>
      </c>
      <c r="C147" s="544"/>
      <c r="D147" s="544"/>
      <c r="E147" s="544"/>
      <c r="F147" s="544"/>
      <c r="G147" s="544"/>
      <c r="H147" s="544"/>
      <c r="I147" s="544"/>
      <c r="J147" s="544"/>
      <c r="K147" s="544"/>
      <c r="L147" s="544"/>
      <c r="M147" s="544"/>
      <c r="N147" s="544"/>
      <c r="O147" s="544"/>
      <c r="P147" s="544"/>
      <c r="Q147" s="544"/>
      <c r="R147" s="544"/>
      <c r="S147" s="544"/>
      <c r="T147" s="544"/>
      <c r="U147" s="544"/>
      <c r="V147" s="544"/>
      <c r="W147" s="545"/>
      <c r="X147" s="451">
        <v>0</v>
      </c>
      <c r="Y147" s="451"/>
      <c r="Z147" s="451"/>
      <c r="AA147" s="451"/>
      <c r="AB147" s="451"/>
      <c r="AC147" s="451"/>
      <c r="AD147" s="451"/>
      <c r="AE147" s="451">
        <v>0</v>
      </c>
      <c r="AF147" s="451"/>
      <c r="AG147" s="451"/>
      <c r="AH147" s="451"/>
      <c r="AI147" s="451"/>
      <c r="AJ147" s="451"/>
      <c r="AK147" s="451"/>
      <c r="AL147" s="479">
        <f t="shared" si="38"/>
        <v>0</v>
      </c>
      <c r="AM147" s="479"/>
      <c r="AN147" s="479"/>
      <c r="AO147" s="479"/>
      <c r="AP147" s="479"/>
      <c r="AQ147" s="479"/>
      <c r="AR147" s="479"/>
      <c r="AS147" s="451">
        <v>0</v>
      </c>
      <c r="AT147" s="451"/>
      <c r="AU147" s="451"/>
      <c r="AV147" s="451"/>
      <c r="AW147" s="451"/>
      <c r="AX147" s="451"/>
      <c r="AY147" s="451"/>
      <c r="AZ147" s="92"/>
      <c r="BA147" s="92"/>
      <c r="BB147" s="451">
        <v>0</v>
      </c>
      <c r="BC147" s="451"/>
      <c r="BD147" s="451"/>
      <c r="BE147" s="451"/>
      <c r="BF147" s="451">
        <v>0</v>
      </c>
      <c r="BG147" s="451"/>
      <c r="BH147" s="451"/>
      <c r="BI147" s="451"/>
      <c r="BJ147" s="479">
        <f t="shared" si="39"/>
        <v>0</v>
      </c>
      <c r="BK147" s="479"/>
      <c r="BL147" s="479"/>
      <c r="BM147" s="479"/>
      <c r="BN147" s="479"/>
      <c r="BO147" s="479"/>
      <c r="BP147" s="479"/>
      <c r="BQ147" s="451">
        <v>0</v>
      </c>
      <c r="BR147" s="451"/>
      <c r="BS147" s="451"/>
      <c r="BT147" s="451"/>
      <c r="BU147" s="451"/>
      <c r="BV147" s="451"/>
      <c r="BW147" s="451"/>
      <c r="BX147" s="451">
        <v>0</v>
      </c>
      <c r="BY147" s="451"/>
      <c r="BZ147" s="451"/>
      <c r="CA147" s="451"/>
      <c r="CB147" s="451"/>
      <c r="CC147" s="451"/>
      <c r="CD147" s="451"/>
      <c r="CE147" s="480">
        <f t="shared" si="40"/>
        <v>0</v>
      </c>
      <c r="CF147" s="480"/>
      <c r="CG147" s="480"/>
      <c r="CH147" s="480"/>
      <c r="CI147" s="480"/>
      <c r="CJ147" s="480"/>
      <c r="CK147" s="480"/>
      <c r="CL147" s="451">
        <v>0</v>
      </c>
      <c r="CM147" s="451"/>
      <c r="CN147" s="451"/>
      <c r="CO147" s="451"/>
      <c r="CP147" s="451"/>
      <c r="CQ147" s="451"/>
      <c r="CR147" s="451"/>
      <c r="CS147" s="480">
        <f t="shared" si="45"/>
        <v>0</v>
      </c>
      <c r="CT147" s="480"/>
      <c r="CU147" s="480"/>
      <c r="CV147" s="480"/>
      <c r="CW147" s="480"/>
      <c r="CX147" s="480"/>
      <c r="CY147" s="480"/>
      <c r="DB147" s="543" t="s">
        <v>280</v>
      </c>
      <c r="DC147" s="544"/>
      <c r="DD147" s="544"/>
      <c r="DE147" s="544"/>
      <c r="DF147" s="544"/>
      <c r="DG147" s="544"/>
      <c r="DH147" s="544"/>
      <c r="DI147" s="544"/>
      <c r="DJ147" s="544"/>
      <c r="DK147" s="544"/>
      <c r="DL147" s="544"/>
      <c r="DM147" s="544"/>
      <c r="DN147" s="544"/>
      <c r="DO147" s="544"/>
      <c r="DP147" s="544"/>
      <c r="DQ147" s="544"/>
      <c r="DR147" s="544"/>
      <c r="DS147" s="544"/>
      <c r="DT147" s="544"/>
      <c r="DU147" s="544"/>
      <c r="DV147" s="544"/>
      <c r="DW147" s="545"/>
      <c r="DX147" s="451">
        <v>0</v>
      </c>
      <c r="DY147" s="451"/>
      <c r="DZ147" s="451"/>
      <c r="EA147" s="451"/>
      <c r="EB147" s="451"/>
      <c r="EC147" s="451"/>
      <c r="ED147" s="451"/>
      <c r="EE147" s="451">
        <v>0</v>
      </c>
      <c r="EF147" s="451"/>
      <c r="EG147" s="451"/>
      <c r="EH147" s="451"/>
      <c r="EI147" s="451"/>
      <c r="EJ147" s="451"/>
      <c r="EK147" s="451"/>
      <c r="EL147" s="479">
        <f t="shared" si="41"/>
        <v>0</v>
      </c>
      <c r="EM147" s="479"/>
      <c r="EN147" s="479"/>
      <c r="EO147" s="479"/>
      <c r="EP147" s="479"/>
      <c r="EQ147" s="479"/>
      <c r="ER147" s="479"/>
      <c r="ES147" s="451">
        <v>0</v>
      </c>
      <c r="ET147" s="451"/>
      <c r="EU147" s="451"/>
      <c r="EV147" s="451"/>
      <c r="EW147" s="451"/>
      <c r="EX147" s="451"/>
      <c r="EY147" s="451"/>
      <c r="EZ147" s="92"/>
      <c r="FA147" s="92"/>
      <c r="FB147" s="92"/>
      <c r="FC147" s="451">
        <v>0</v>
      </c>
      <c r="FD147" s="451"/>
      <c r="FE147" s="451"/>
      <c r="FF147" s="451"/>
      <c r="FG147" s="451">
        <v>0</v>
      </c>
      <c r="FH147" s="451"/>
      <c r="FI147" s="451"/>
      <c r="FJ147" s="451"/>
      <c r="FK147" s="479">
        <f t="shared" si="42"/>
        <v>0</v>
      </c>
      <c r="FL147" s="479"/>
      <c r="FM147" s="479"/>
      <c r="FN147" s="479"/>
      <c r="FO147" s="479"/>
      <c r="FP147" s="479"/>
      <c r="FQ147" s="479"/>
      <c r="FR147" s="451">
        <v>0</v>
      </c>
      <c r="FS147" s="451"/>
      <c r="FT147" s="451"/>
      <c r="FU147" s="451"/>
      <c r="FV147" s="451"/>
      <c r="FW147" s="451"/>
      <c r="FX147" s="451"/>
      <c r="FY147" s="451">
        <v>0</v>
      </c>
      <c r="FZ147" s="451"/>
      <c r="GA147" s="451"/>
      <c r="GB147" s="451"/>
      <c r="GC147" s="451"/>
      <c r="GD147" s="451"/>
      <c r="GE147" s="451"/>
      <c r="GF147" s="480">
        <f t="shared" si="43"/>
        <v>0</v>
      </c>
      <c r="GG147" s="480"/>
      <c r="GH147" s="480"/>
      <c r="GI147" s="480"/>
      <c r="GJ147" s="480"/>
      <c r="GK147" s="480"/>
      <c r="GL147" s="480"/>
      <c r="GM147" s="451">
        <v>0</v>
      </c>
      <c r="GN147" s="451"/>
      <c r="GO147" s="451"/>
      <c r="GP147" s="451"/>
      <c r="GQ147" s="451"/>
      <c r="GR147" s="451"/>
      <c r="GS147" s="451"/>
      <c r="GT147" s="480">
        <f t="shared" si="44"/>
        <v>0</v>
      </c>
      <c r="GU147" s="480"/>
      <c r="GV147" s="480"/>
      <c r="GW147" s="480"/>
      <c r="GX147" s="480"/>
      <c r="GY147" s="480"/>
      <c r="GZ147" s="480"/>
    </row>
    <row r="148" spans="2:208" ht="12.75" customHeight="1">
      <c r="B148" s="543" t="s">
        <v>219</v>
      </c>
      <c r="C148" s="544"/>
      <c r="D148" s="544"/>
      <c r="E148" s="544"/>
      <c r="F148" s="544"/>
      <c r="G148" s="544"/>
      <c r="H148" s="544"/>
      <c r="I148" s="544"/>
      <c r="J148" s="544"/>
      <c r="K148" s="544"/>
      <c r="L148" s="544"/>
      <c r="M148" s="544"/>
      <c r="N148" s="544"/>
      <c r="O148" s="544"/>
      <c r="P148" s="544"/>
      <c r="Q148" s="544"/>
      <c r="R148" s="544"/>
      <c r="S148" s="544"/>
      <c r="T148" s="544"/>
      <c r="U148" s="544"/>
      <c r="V148" s="544"/>
      <c r="W148" s="545"/>
      <c r="X148" s="451">
        <v>0</v>
      </c>
      <c r="Y148" s="451"/>
      <c r="Z148" s="451"/>
      <c r="AA148" s="451"/>
      <c r="AB148" s="451"/>
      <c r="AC148" s="451"/>
      <c r="AD148" s="451"/>
      <c r="AE148" s="451">
        <v>0</v>
      </c>
      <c r="AF148" s="451"/>
      <c r="AG148" s="451"/>
      <c r="AH148" s="451"/>
      <c r="AI148" s="451"/>
      <c r="AJ148" s="451"/>
      <c r="AK148" s="451"/>
      <c r="AL148" s="479">
        <f t="shared" si="38"/>
        <v>0</v>
      </c>
      <c r="AM148" s="479"/>
      <c r="AN148" s="479"/>
      <c r="AO148" s="479"/>
      <c r="AP148" s="479"/>
      <c r="AQ148" s="479"/>
      <c r="AR148" s="479"/>
      <c r="AS148" s="451">
        <v>0</v>
      </c>
      <c r="AT148" s="451"/>
      <c r="AU148" s="451"/>
      <c r="AV148" s="451"/>
      <c r="AW148" s="451"/>
      <c r="AX148" s="451"/>
      <c r="AY148" s="451"/>
      <c r="AZ148" s="92"/>
      <c r="BA148" s="92"/>
      <c r="BB148" s="451">
        <v>0</v>
      </c>
      <c r="BC148" s="451"/>
      <c r="BD148" s="451"/>
      <c r="BE148" s="451"/>
      <c r="BF148" s="451">
        <v>0</v>
      </c>
      <c r="BG148" s="451"/>
      <c r="BH148" s="451"/>
      <c r="BI148" s="451"/>
      <c r="BJ148" s="479">
        <f t="shared" si="39"/>
        <v>0</v>
      </c>
      <c r="BK148" s="479"/>
      <c r="BL148" s="479"/>
      <c r="BM148" s="479"/>
      <c r="BN148" s="479"/>
      <c r="BO148" s="479"/>
      <c r="BP148" s="479"/>
      <c r="BQ148" s="451">
        <v>0</v>
      </c>
      <c r="BR148" s="451"/>
      <c r="BS148" s="451"/>
      <c r="BT148" s="451"/>
      <c r="BU148" s="451"/>
      <c r="BV148" s="451"/>
      <c r="BW148" s="451"/>
      <c r="BX148" s="451">
        <v>0</v>
      </c>
      <c r="BY148" s="451"/>
      <c r="BZ148" s="451"/>
      <c r="CA148" s="451"/>
      <c r="CB148" s="451"/>
      <c r="CC148" s="451"/>
      <c r="CD148" s="451"/>
      <c r="CE148" s="480">
        <f t="shared" si="40"/>
        <v>0</v>
      </c>
      <c r="CF148" s="480"/>
      <c r="CG148" s="480"/>
      <c r="CH148" s="480"/>
      <c r="CI148" s="480"/>
      <c r="CJ148" s="480"/>
      <c r="CK148" s="480"/>
      <c r="CL148" s="451">
        <v>0</v>
      </c>
      <c r="CM148" s="451"/>
      <c r="CN148" s="451"/>
      <c r="CO148" s="451"/>
      <c r="CP148" s="451"/>
      <c r="CQ148" s="451"/>
      <c r="CR148" s="451"/>
      <c r="CS148" s="480">
        <f>CL148</f>
        <v>0</v>
      </c>
      <c r="CT148" s="480"/>
      <c r="CU148" s="480"/>
      <c r="CV148" s="480"/>
      <c r="CW148" s="480"/>
      <c r="CX148" s="480"/>
      <c r="CY148" s="480"/>
      <c r="DB148" s="543" t="s">
        <v>281</v>
      </c>
      <c r="DC148" s="544"/>
      <c r="DD148" s="544"/>
      <c r="DE148" s="544"/>
      <c r="DF148" s="544"/>
      <c r="DG148" s="544"/>
      <c r="DH148" s="544"/>
      <c r="DI148" s="544"/>
      <c r="DJ148" s="544"/>
      <c r="DK148" s="544"/>
      <c r="DL148" s="544"/>
      <c r="DM148" s="544"/>
      <c r="DN148" s="544"/>
      <c r="DO148" s="544"/>
      <c r="DP148" s="544"/>
      <c r="DQ148" s="544"/>
      <c r="DR148" s="544"/>
      <c r="DS148" s="544"/>
      <c r="DT148" s="544"/>
      <c r="DU148" s="544"/>
      <c r="DV148" s="544"/>
      <c r="DW148" s="545"/>
      <c r="DX148" s="451">
        <v>0</v>
      </c>
      <c r="DY148" s="451"/>
      <c r="DZ148" s="451"/>
      <c r="EA148" s="451"/>
      <c r="EB148" s="451"/>
      <c r="EC148" s="451"/>
      <c r="ED148" s="451"/>
      <c r="EE148" s="451">
        <v>0</v>
      </c>
      <c r="EF148" s="451"/>
      <c r="EG148" s="451"/>
      <c r="EH148" s="451"/>
      <c r="EI148" s="451"/>
      <c r="EJ148" s="451"/>
      <c r="EK148" s="451"/>
      <c r="EL148" s="479">
        <f t="shared" si="41"/>
        <v>0</v>
      </c>
      <c r="EM148" s="479"/>
      <c r="EN148" s="479"/>
      <c r="EO148" s="479"/>
      <c r="EP148" s="479"/>
      <c r="EQ148" s="479"/>
      <c r="ER148" s="479"/>
      <c r="ES148" s="451">
        <v>0</v>
      </c>
      <c r="ET148" s="451"/>
      <c r="EU148" s="451"/>
      <c r="EV148" s="451"/>
      <c r="EW148" s="451"/>
      <c r="EX148" s="451"/>
      <c r="EY148" s="451"/>
      <c r="EZ148" s="92"/>
      <c r="FA148" s="92"/>
      <c r="FB148" s="92"/>
      <c r="FC148" s="451">
        <v>0</v>
      </c>
      <c r="FD148" s="451"/>
      <c r="FE148" s="451"/>
      <c r="FF148" s="451"/>
      <c r="FG148" s="451">
        <v>0</v>
      </c>
      <c r="FH148" s="451"/>
      <c r="FI148" s="451"/>
      <c r="FJ148" s="451"/>
      <c r="FK148" s="479">
        <f t="shared" si="42"/>
        <v>0</v>
      </c>
      <c r="FL148" s="479"/>
      <c r="FM148" s="479"/>
      <c r="FN148" s="479"/>
      <c r="FO148" s="479"/>
      <c r="FP148" s="479"/>
      <c r="FQ148" s="479"/>
      <c r="FR148" s="451">
        <v>0</v>
      </c>
      <c r="FS148" s="451"/>
      <c r="FT148" s="451"/>
      <c r="FU148" s="451"/>
      <c r="FV148" s="451"/>
      <c r="FW148" s="451"/>
      <c r="FX148" s="451"/>
      <c r="FY148" s="451">
        <v>0</v>
      </c>
      <c r="FZ148" s="451"/>
      <c r="GA148" s="451"/>
      <c r="GB148" s="451"/>
      <c r="GC148" s="451"/>
      <c r="GD148" s="451"/>
      <c r="GE148" s="451"/>
      <c r="GF148" s="480">
        <f t="shared" si="43"/>
        <v>0</v>
      </c>
      <c r="GG148" s="480"/>
      <c r="GH148" s="480"/>
      <c r="GI148" s="480"/>
      <c r="GJ148" s="480"/>
      <c r="GK148" s="480"/>
      <c r="GL148" s="480"/>
      <c r="GM148" s="451">
        <v>0</v>
      </c>
      <c r="GN148" s="451"/>
      <c r="GO148" s="451"/>
      <c r="GP148" s="451"/>
      <c r="GQ148" s="451"/>
      <c r="GR148" s="451"/>
      <c r="GS148" s="451"/>
      <c r="GT148" s="480">
        <f t="shared" si="44"/>
        <v>0</v>
      </c>
      <c r="GU148" s="480"/>
      <c r="GV148" s="480"/>
      <c r="GW148" s="480"/>
      <c r="GX148" s="480"/>
      <c r="GY148" s="480"/>
      <c r="GZ148" s="480"/>
    </row>
    <row r="149" spans="2:208" ht="12.75" customHeight="1">
      <c r="B149" s="543" t="s">
        <v>220</v>
      </c>
      <c r="C149" s="544"/>
      <c r="D149" s="544"/>
      <c r="E149" s="544"/>
      <c r="F149" s="544"/>
      <c r="G149" s="544"/>
      <c r="H149" s="544"/>
      <c r="I149" s="544"/>
      <c r="J149" s="544"/>
      <c r="K149" s="544"/>
      <c r="L149" s="544"/>
      <c r="M149" s="544"/>
      <c r="N149" s="544"/>
      <c r="O149" s="544"/>
      <c r="P149" s="544"/>
      <c r="Q149" s="544"/>
      <c r="R149" s="544"/>
      <c r="S149" s="544"/>
      <c r="T149" s="544"/>
      <c r="U149" s="544"/>
      <c r="V149" s="544"/>
      <c r="W149" s="545"/>
      <c r="X149" s="451">
        <v>0</v>
      </c>
      <c r="Y149" s="451"/>
      <c r="Z149" s="451"/>
      <c r="AA149" s="451"/>
      <c r="AB149" s="451"/>
      <c r="AC149" s="451"/>
      <c r="AD149" s="451"/>
      <c r="AE149" s="451">
        <v>0</v>
      </c>
      <c r="AF149" s="451"/>
      <c r="AG149" s="451"/>
      <c r="AH149" s="451"/>
      <c r="AI149" s="451"/>
      <c r="AJ149" s="451"/>
      <c r="AK149" s="451"/>
      <c r="AL149" s="479">
        <f t="shared" si="38"/>
        <v>0</v>
      </c>
      <c r="AM149" s="479"/>
      <c r="AN149" s="479"/>
      <c r="AO149" s="479"/>
      <c r="AP149" s="479"/>
      <c r="AQ149" s="479"/>
      <c r="AR149" s="479"/>
      <c r="AS149" s="451">
        <v>0</v>
      </c>
      <c r="AT149" s="451"/>
      <c r="AU149" s="451"/>
      <c r="AV149" s="451"/>
      <c r="AW149" s="451"/>
      <c r="AX149" s="451"/>
      <c r="AY149" s="451"/>
      <c r="AZ149" s="92"/>
      <c r="BA149" s="92"/>
      <c r="BB149" s="451">
        <v>0</v>
      </c>
      <c r="BC149" s="451"/>
      <c r="BD149" s="451"/>
      <c r="BE149" s="451"/>
      <c r="BF149" s="451">
        <v>0</v>
      </c>
      <c r="BG149" s="451"/>
      <c r="BH149" s="451"/>
      <c r="BI149" s="451"/>
      <c r="BJ149" s="479">
        <f t="shared" si="39"/>
        <v>0</v>
      </c>
      <c r="BK149" s="479"/>
      <c r="BL149" s="479"/>
      <c r="BM149" s="479"/>
      <c r="BN149" s="479"/>
      <c r="BO149" s="479"/>
      <c r="BP149" s="479"/>
      <c r="BQ149" s="451">
        <v>0</v>
      </c>
      <c r="BR149" s="451"/>
      <c r="BS149" s="451"/>
      <c r="BT149" s="451"/>
      <c r="BU149" s="451"/>
      <c r="BV149" s="451"/>
      <c r="BW149" s="451"/>
      <c r="BX149" s="451">
        <v>0</v>
      </c>
      <c r="BY149" s="451"/>
      <c r="BZ149" s="451"/>
      <c r="CA149" s="451"/>
      <c r="CB149" s="451"/>
      <c r="CC149" s="451"/>
      <c r="CD149" s="451"/>
      <c r="CE149" s="480">
        <f t="shared" si="40"/>
        <v>0</v>
      </c>
      <c r="CF149" s="480"/>
      <c r="CG149" s="480"/>
      <c r="CH149" s="480"/>
      <c r="CI149" s="480"/>
      <c r="CJ149" s="480"/>
      <c r="CK149" s="480"/>
      <c r="CL149" s="451">
        <v>0</v>
      </c>
      <c r="CM149" s="451"/>
      <c r="CN149" s="451"/>
      <c r="CO149" s="451"/>
      <c r="CP149" s="451"/>
      <c r="CQ149" s="451"/>
      <c r="CR149" s="451"/>
      <c r="CS149" s="480">
        <f t="shared" si="45"/>
        <v>0</v>
      </c>
      <c r="CT149" s="480"/>
      <c r="CU149" s="480"/>
      <c r="CV149" s="480"/>
      <c r="CW149" s="480"/>
      <c r="CX149" s="480"/>
      <c r="CY149" s="480"/>
      <c r="DB149" s="543" t="s">
        <v>282</v>
      </c>
      <c r="DC149" s="544"/>
      <c r="DD149" s="544"/>
      <c r="DE149" s="544"/>
      <c r="DF149" s="544"/>
      <c r="DG149" s="544"/>
      <c r="DH149" s="544"/>
      <c r="DI149" s="544"/>
      <c r="DJ149" s="544"/>
      <c r="DK149" s="544"/>
      <c r="DL149" s="544"/>
      <c r="DM149" s="544"/>
      <c r="DN149" s="544"/>
      <c r="DO149" s="544"/>
      <c r="DP149" s="544"/>
      <c r="DQ149" s="544"/>
      <c r="DR149" s="544"/>
      <c r="DS149" s="544"/>
      <c r="DT149" s="544"/>
      <c r="DU149" s="544"/>
      <c r="DV149" s="544"/>
      <c r="DW149" s="545"/>
      <c r="DX149" s="451">
        <v>0</v>
      </c>
      <c r="DY149" s="451"/>
      <c r="DZ149" s="451"/>
      <c r="EA149" s="451"/>
      <c r="EB149" s="451"/>
      <c r="EC149" s="451"/>
      <c r="ED149" s="451"/>
      <c r="EE149" s="451">
        <v>0</v>
      </c>
      <c r="EF149" s="451"/>
      <c r="EG149" s="451"/>
      <c r="EH149" s="451"/>
      <c r="EI149" s="451"/>
      <c r="EJ149" s="451"/>
      <c r="EK149" s="451"/>
      <c r="EL149" s="479">
        <f t="shared" si="41"/>
        <v>0</v>
      </c>
      <c r="EM149" s="479"/>
      <c r="EN149" s="479"/>
      <c r="EO149" s="479"/>
      <c r="EP149" s="479"/>
      <c r="EQ149" s="479"/>
      <c r="ER149" s="479"/>
      <c r="ES149" s="451">
        <v>0</v>
      </c>
      <c r="ET149" s="451"/>
      <c r="EU149" s="451"/>
      <c r="EV149" s="451"/>
      <c r="EW149" s="451"/>
      <c r="EX149" s="451"/>
      <c r="EY149" s="451"/>
      <c r="EZ149" s="92"/>
      <c r="FA149" s="92"/>
      <c r="FB149" s="92"/>
      <c r="FC149" s="451">
        <v>0</v>
      </c>
      <c r="FD149" s="451"/>
      <c r="FE149" s="451"/>
      <c r="FF149" s="451"/>
      <c r="FG149" s="451">
        <v>0</v>
      </c>
      <c r="FH149" s="451"/>
      <c r="FI149" s="451"/>
      <c r="FJ149" s="451"/>
      <c r="FK149" s="479">
        <f t="shared" si="42"/>
        <v>0</v>
      </c>
      <c r="FL149" s="479"/>
      <c r="FM149" s="479"/>
      <c r="FN149" s="479"/>
      <c r="FO149" s="479"/>
      <c r="FP149" s="479"/>
      <c r="FQ149" s="479"/>
      <c r="FR149" s="451">
        <v>0</v>
      </c>
      <c r="FS149" s="451"/>
      <c r="FT149" s="451"/>
      <c r="FU149" s="451"/>
      <c r="FV149" s="451"/>
      <c r="FW149" s="451"/>
      <c r="FX149" s="451"/>
      <c r="FY149" s="451">
        <v>0</v>
      </c>
      <c r="FZ149" s="451"/>
      <c r="GA149" s="451"/>
      <c r="GB149" s="451"/>
      <c r="GC149" s="451"/>
      <c r="GD149" s="451"/>
      <c r="GE149" s="451"/>
      <c r="GF149" s="480">
        <f t="shared" si="43"/>
        <v>0</v>
      </c>
      <c r="GG149" s="480"/>
      <c r="GH149" s="480"/>
      <c r="GI149" s="480"/>
      <c r="GJ149" s="480"/>
      <c r="GK149" s="480"/>
      <c r="GL149" s="480"/>
      <c r="GM149" s="451">
        <v>0</v>
      </c>
      <c r="GN149" s="451"/>
      <c r="GO149" s="451"/>
      <c r="GP149" s="451"/>
      <c r="GQ149" s="451"/>
      <c r="GR149" s="451"/>
      <c r="GS149" s="451"/>
      <c r="GT149" s="480">
        <f>GM149</f>
        <v>0</v>
      </c>
      <c r="GU149" s="480"/>
      <c r="GV149" s="480"/>
      <c r="GW149" s="480"/>
      <c r="GX149" s="480"/>
      <c r="GY149" s="480"/>
      <c r="GZ149" s="480"/>
    </row>
    <row r="150" spans="2:208" ht="12.75" customHeight="1">
      <c r="B150" s="543" t="s">
        <v>221</v>
      </c>
      <c r="C150" s="544"/>
      <c r="D150" s="544"/>
      <c r="E150" s="544"/>
      <c r="F150" s="544"/>
      <c r="G150" s="544"/>
      <c r="H150" s="544"/>
      <c r="I150" s="544"/>
      <c r="J150" s="544"/>
      <c r="K150" s="544"/>
      <c r="L150" s="544"/>
      <c r="M150" s="544"/>
      <c r="N150" s="544"/>
      <c r="O150" s="544"/>
      <c r="P150" s="544"/>
      <c r="Q150" s="544"/>
      <c r="R150" s="544"/>
      <c r="S150" s="544"/>
      <c r="T150" s="544"/>
      <c r="U150" s="544"/>
      <c r="V150" s="544"/>
      <c r="W150" s="545"/>
      <c r="X150" s="451">
        <v>0</v>
      </c>
      <c r="Y150" s="451"/>
      <c r="Z150" s="451"/>
      <c r="AA150" s="451"/>
      <c r="AB150" s="451"/>
      <c r="AC150" s="451"/>
      <c r="AD150" s="451"/>
      <c r="AE150" s="451">
        <v>0</v>
      </c>
      <c r="AF150" s="451"/>
      <c r="AG150" s="451"/>
      <c r="AH150" s="451"/>
      <c r="AI150" s="451"/>
      <c r="AJ150" s="451"/>
      <c r="AK150" s="451"/>
      <c r="AL150" s="479">
        <f t="shared" si="38"/>
        <v>0</v>
      </c>
      <c r="AM150" s="479"/>
      <c r="AN150" s="479"/>
      <c r="AO150" s="479"/>
      <c r="AP150" s="479"/>
      <c r="AQ150" s="479"/>
      <c r="AR150" s="479"/>
      <c r="AS150" s="451">
        <v>0</v>
      </c>
      <c r="AT150" s="451"/>
      <c r="AU150" s="451"/>
      <c r="AV150" s="451"/>
      <c r="AW150" s="451"/>
      <c r="AX150" s="451"/>
      <c r="AY150" s="451"/>
      <c r="AZ150" s="92"/>
      <c r="BA150" s="92"/>
      <c r="BB150" s="451">
        <v>0</v>
      </c>
      <c r="BC150" s="451"/>
      <c r="BD150" s="451"/>
      <c r="BE150" s="451"/>
      <c r="BF150" s="451">
        <v>0</v>
      </c>
      <c r="BG150" s="451"/>
      <c r="BH150" s="451"/>
      <c r="BI150" s="451"/>
      <c r="BJ150" s="479">
        <f t="shared" si="39"/>
        <v>0</v>
      </c>
      <c r="BK150" s="479"/>
      <c r="BL150" s="479"/>
      <c r="BM150" s="479"/>
      <c r="BN150" s="479"/>
      <c r="BO150" s="479"/>
      <c r="BP150" s="479"/>
      <c r="BQ150" s="451">
        <v>0</v>
      </c>
      <c r="BR150" s="451"/>
      <c r="BS150" s="451"/>
      <c r="BT150" s="451"/>
      <c r="BU150" s="451"/>
      <c r="BV150" s="451"/>
      <c r="BW150" s="451"/>
      <c r="BX150" s="451">
        <v>0</v>
      </c>
      <c r="BY150" s="451"/>
      <c r="BZ150" s="451"/>
      <c r="CA150" s="451"/>
      <c r="CB150" s="451"/>
      <c r="CC150" s="451"/>
      <c r="CD150" s="451"/>
      <c r="CE150" s="480">
        <f t="shared" si="40"/>
        <v>0</v>
      </c>
      <c r="CF150" s="480"/>
      <c r="CG150" s="480"/>
      <c r="CH150" s="480"/>
      <c r="CI150" s="480"/>
      <c r="CJ150" s="480"/>
      <c r="CK150" s="480"/>
      <c r="CL150" s="451">
        <v>0</v>
      </c>
      <c r="CM150" s="451"/>
      <c r="CN150" s="451"/>
      <c r="CO150" s="451"/>
      <c r="CP150" s="451"/>
      <c r="CQ150" s="451"/>
      <c r="CR150" s="451"/>
      <c r="CS150" s="480">
        <f t="shared" si="45"/>
        <v>0</v>
      </c>
      <c r="CT150" s="480"/>
      <c r="CU150" s="480"/>
      <c r="CV150" s="480"/>
      <c r="CW150" s="480"/>
      <c r="CX150" s="480"/>
      <c r="CY150" s="480"/>
      <c r="DB150" s="543" t="s">
        <v>283</v>
      </c>
      <c r="DC150" s="544"/>
      <c r="DD150" s="544"/>
      <c r="DE150" s="544"/>
      <c r="DF150" s="544"/>
      <c r="DG150" s="544"/>
      <c r="DH150" s="544"/>
      <c r="DI150" s="544"/>
      <c r="DJ150" s="544"/>
      <c r="DK150" s="544"/>
      <c r="DL150" s="544"/>
      <c r="DM150" s="544"/>
      <c r="DN150" s="544"/>
      <c r="DO150" s="544"/>
      <c r="DP150" s="544"/>
      <c r="DQ150" s="544"/>
      <c r="DR150" s="544"/>
      <c r="DS150" s="544"/>
      <c r="DT150" s="544"/>
      <c r="DU150" s="544"/>
      <c r="DV150" s="544"/>
      <c r="DW150" s="545"/>
      <c r="DX150" s="451">
        <v>0</v>
      </c>
      <c r="DY150" s="451"/>
      <c r="DZ150" s="451"/>
      <c r="EA150" s="451"/>
      <c r="EB150" s="451"/>
      <c r="EC150" s="451"/>
      <c r="ED150" s="451"/>
      <c r="EE150" s="451">
        <v>0</v>
      </c>
      <c r="EF150" s="451"/>
      <c r="EG150" s="451"/>
      <c r="EH150" s="451"/>
      <c r="EI150" s="451"/>
      <c r="EJ150" s="451"/>
      <c r="EK150" s="451"/>
      <c r="EL150" s="479">
        <f t="shared" si="41"/>
        <v>0</v>
      </c>
      <c r="EM150" s="479"/>
      <c r="EN150" s="479"/>
      <c r="EO150" s="479"/>
      <c r="EP150" s="479"/>
      <c r="EQ150" s="479"/>
      <c r="ER150" s="479"/>
      <c r="ES150" s="451">
        <v>0</v>
      </c>
      <c r="ET150" s="451"/>
      <c r="EU150" s="451"/>
      <c r="EV150" s="451"/>
      <c r="EW150" s="451"/>
      <c r="EX150" s="451"/>
      <c r="EY150" s="451"/>
      <c r="EZ150" s="92"/>
      <c r="FA150" s="92"/>
      <c r="FB150" s="92"/>
      <c r="FC150" s="451">
        <v>0</v>
      </c>
      <c r="FD150" s="451"/>
      <c r="FE150" s="451"/>
      <c r="FF150" s="451"/>
      <c r="FG150" s="451">
        <v>0</v>
      </c>
      <c r="FH150" s="451"/>
      <c r="FI150" s="451"/>
      <c r="FJ150" s="451"/>
      <c r="FK150" s="479">
        <f t="shared" si="42"/>
        <v>0</v>
      </c>
      <c r="FL150" s="479"/>
      <c r="FM150" s="479"/>
      <c r="FN150" s="479"/>
      <c r="FO150" s="479"/>
      <c r="FP150" s="479"/>
      <c r="FQ150" s="479"/>
      <c r="FR150" s="451">
        <v>0</v>
      </c>
      <c r="FS150" s="451"/>
      <c r="FT150" s="451"/>
      <c r="FU150" s="451"/>
      <c r="FV150" s="451"/>
      <c r="FW150" s="451"/>
      <c r="FX150" s="451"/>
      <c r="FY150" s="451">
        <v>0</v>
      </c>
      <c r="FZ150" s="451"/>
      <c r="GA150" s="451"/>
      <c r="GB150" s="451"/>
      <c r="GC150" s="451"/>
      <c r="GD150" s="451"/>
      <c r="GE150" s="451"/>
      <c r="GF150" s="480">
        <f t="shared" si="43"/>
        <v>0</v>
      </c>
      <c r="GG150" s="480"/>
      <c r="GH150" s="480"/>
      <c r="GI150" s="480"/>
      <c r="GJ150" s="480"/>
      <c r="GK150" s="480"/>
      <c r="GL150" s="480"/>
      <c r="GM150" s="451">
        <v>0</v>
      </c>
      <c r="GN150" s="451"/>
      <c r="GO150" s="451"/>
      <c r="GP150" s="451"/>
      <c r="GQ150" s="451"/>
      <c r="GR150" s="451"/>
      <c r="GS150" s="451"/>
      <c r="GT150" s="480">
        <f t="shared" si="44"/>
        <v>0</v>
      </c>
      <c r="GU150" s="480"/>
      <c r="GV150" s="480"/>
      <c r="GW150" s="480"/>
      <c r="GX150" s="480"/>
      <c r="GY150" s="480"/>
      <c r="GZ150" s="480"/>
    </row>
    <row r="151" spans="2:208" ht="12.75" customHeight="1">
      <c r="B151" s="543" t="s">
        <v>222</v>
      </c>
      <c r="C151" s="544"/>
      <c r="D151" s="544"/>
      <c r="E151" s="544"/>
      <c r="F151" s="544"/>
      <c r="G151" s="544"/>
      <c r="H151" s="544"/>
      <c r="I151" s="544"/>
      <c r="J151" s="544"/>
      <c r="K151" s="544"/>
      <c r="L151" s="544"/>
      <c r="M151" s="544"/>
      <c r="N151" s="544"/>
      <c r="O151" s="544"/>
      <c r="P151" s="544"/>
      <c r="Q151" s="544"/>
      <c r="R151" s="544"/>
      <c r="S151" s="544"/>
      <c r="T151" s="544"/>
      <c r="U151" s="544"/>
      <c r="V151" s="544"/>
      <c r="W151" s="545"/>
      <c r="X151" s="451">
        <v>0</v>
      </c>
      <c r="Y151" s="451"/>
      <c r="Z151" s="451"/>
      <c r="AA151" s="451"/>
      <c r="AB151" s="451"/>
      <c r="AC151" s="451"/>
      <c r="AD151" s="451"/>
      <c r="AE151" s="451">
        <v>0</v>
      </c>
      <c r="AF151" s="451"/>
      <c r="AG151" s="451"/>
      <c r="AH151" s="451"/>
      <c r="AI151" s="451"/>
      <c r="AJ151" s="451"/>
      <c r="AK151" s="451"/>
      <c r="AL151" s="479">
        <f t="shared" si="38"/>
        <v>0</v>
      </c>
      <c r="AM151" s="479"/>
      <c r="AN151" s="479"/>
      <c r="AO151" s="479"/>
      <c r="AP151" s="479"/>
      <c r="AQ151" s="479"/>
      <c r="AR151" s="479"/>
      <c r="AS151" s="451">
        <v>0</v>
      </c>
      <c r="AT151" s="451"/>
      <c r="AU151" s="451"/>
      <c r="AV151" s="451"/>
      <c r="AW151" s="451"/>
      <c r="AX151" s="451"/>
      <c r="AY151" s="451"/>
      <c r="AZ151" s="92"/>
      <c r="BA151" s="92"/>
      <c r="BB151" s="451">
        <v>0</v>
      </c>
      <c r="BC151" s="451"/>
      <c r="BD151" s="451"/>
      <c r="BE151" s="451"/>
      <c r="BF151" s="451">
        <v>0</v>
      </c>
      <c r="BG151" s="451"/>
      <c r="BH151" s="451"/>
      <c r="BI151" s="451"/>
      <c r="BJ151" s="479">
        <f t="shared" si="39"/>
        <v>0</v>
      </c>
      <c r="BK151" s="479"/>
      <c r="BL151" s="479"/>
      <c r="BM151" s="479"/>
      <c r="BN151" s="479"/>
      <c r="BO151" s="479"/>
      <c r="BP151" s="479"/>
      <c r="BQ151" s="451">
        <v>0</v>
      </c>
      <c r="BR151" s="451"/>
      <c r="BS151" s="451"/>
      <c r="BT151" s="451"/>
      <c r="BU151" s="451"/>
      <c r="BV151" s="451"/>
      <c r="BW151" s="451"/>
      <c r="BX151" s="451">
        <v>0</v>
      </c>
      <c r="BY151" s="451"/>
      <c r="BZ151" s="451"/>
      <c r="CA151" s="451"/>
      <c r="CB151" s="451"/>
      <c r="CC151" s="451"/>
      <c r="CD151" s="451"/>
      <c r="CE151" s="480">
        <f t="shared" si="40"/>
        <v>0</v>
      </c>
      <c r="CF151" s="480"/>
      <c r="CG151" s="480"/>
      <c r="CH151" s="480"/>
      <c r="CI151" s="480"/>
      <c r="CJ151" s="480"/>
      <c r="CK151" s="480"/>
      <c r="CL151" s="451">
        <v>0</v>
      </c>
      <c r="CM151" s="451"/>
      <c r="CN151" s="451"/>
      <c r="CO151" s="451"/>
      <c r="CP151" s="451"/>
      <c r="CQ151" s="451"/>
      <c r="CR151" s="451"/>
      <c r="CS151" s="480">
        <f t="shared" si="45"/>
        <v>0</v>
      </c>
      <c r="CT151" s="480"/>
      <c r="CU151" s="480"/>
      <c r="CV151" s="480"/>
      <c r="CW151" s="480"/>
      <c r="CX151" s="480"/>
      <c r="CY151" s="480"/>
      <c r="DB151" s="543" t="s">
        <v>284</v>
      </c>
      <c r="DC151" s="544"/>
      <c r="DD151" s="544"/>
      <c r="DE151" s="544"/>
      <c r="DF151" s="544"/>
      <c r="DG151" s="544"/>
      <c r="DH151" s="544"/>
      <c r="DI151" s="544"/>
      <c r="DJ151" s="544"/>
      <c r="DK151" s="544"/>
      <c r="DL151" s="544"/>
      <c r="DM151" s="544"/>
      <c r="DN151" s="544"/>
      <c r="DO151" s="544"/>
      <c r="DP151" s="544"/>
      <c r="DQ151" s="544"/>
      <c r="DR151" s="544"/>
      <c r="DS151" s="544"/>
      <c r="DT151" s="544"/>
      <c r="DU151" s="544"/>
      <c r="DV151" s="544"/>
      <c r="DW151" s="545"/>
      <c r="DX151" s="451">
        <v>0</v>
      </c>
      <c r="DY151" s="451"/>
      <c r="DZ151" s="451"/>
      <c r="EA151" s="451"/>
      <c r="EB151" s="451"/>
      <c r="EC151" s="451"/>
      <c r="ED151" s="451"/>
      <c r="EE151" s="451">
        <v>0</v>
      </c>
      <c r="EF151" s="451"/>
      <c r="EG151" s="451"/>
      <c r="EH151" s="451"/>
      <c r="EI151" s="451"/>
      <c r="EJ151" s="451"/>
      <c r="EK151" s="451"/>
      <c r="EL151" s="479">
        <f t="shared" si="41"/>
        <v>0</v>
      </c>
      <c r="EM151" s="479"/>
      <c r="EN151" s="479"/>
      <c r="EO151" s="479"/>
      <c r="EP151" s="479"/>
      <c r="EQ151" s="479"/>
      <c r="ER151" s="479"/>
      <c r="ES151" s="451">
        <v>0</v>
      </c>
      <c r="ET151" s="451"/>
      <c r="EU151" s="451"/>
      <c r="EV151" s="451"/>
      <c r="EW151" s="451"/>
      <c r="EX151" s="451"/>
      <c r="EY151" s="451"/>
      <c r="EZ151" s="92"/>
      <c r="FA151" s="92"/>
      <c r="FB151" s="92"/>
      <c r="FC151" s="451">
        <v>0</v>
      </c>
      <c r="FD151" s="451"/>
      <c r="FE151" s="451"/>
      <c r="FF151" s="451"/>
      <c r="FG151" s="451">
        <v>0</v>
      </c>
      <c r="FH151" s="451"/>
      <c r="FI151" s="451"/>
      <c r="FJ151" s="451"/>
      <c r="FK151" s="479">
        <f t="shared" si="42"/>
        <v>0</v>
      </c>
      <c r="FL151" s="479"/>
      <c r="FM151" s="479"/>
      <c r="FN151" s="479"/>
      <c r="FO151" s="479"/>
      <c r="FP151" s="479"/>
      <c r="FQ151" s="479"/>
      <c r="FR151" s="451">
        <v>0</v>
      </c>
      <c r="FS151" s="451"/>
      <c r="FT151" s="451"/>
      <c r="FU151" s="451"/>
      <c r="FV151" s="451"/>
      <c r="FW151" s="451"/>
      <c r="FX151" s="451"/>
      <c r="FY151" s="451">
        <v>0</v>
      </c>
      <c r="FZ151" s="451"/>
      <c r="GA151" s="451"/>
      <c r="GB151" s="451"/>
      <c r="GC151" s="451"/>
      <c r="GD151" s="451"/>
      <c r="GE151" s="451"/>
      <c r="GF151" s="480">
        <f t="shared" si="43"/>
        <v>0</v>
      </c>
      <c r="GG151" s="480"/>
      <c r="GH151" s="480"/>
      <c r="GI151" s="480"/>
      <c r="GJ151" s="480"/>
      <c r="GK151" s="480"/>
      <c r="GL151" s="480"/>
      <c r="GM151" s="451">
        <v>0</v>
      </c>
      <c r="GN151" s="451"/>
      <c r="GO151" s="451"/>
      <c r="GP151" s="451"/>
      <c r="GQ151" s="451"/>
      <c r="GR151" s="451"/>
      <c r="GS151" s="451"/>
      <c r="GT151" s="480">
        <f t="shared" si="44"/>
        <v>0</v>
      </c>
      <c r="GU151" s="480"/>
      <c r="GV151" s="480"/>
      <c r="GW151" s="480"/>
      <c r="GX151" s="480"/>
      <c r="GY151" s="480"/>
      <c r="GZ151" s="480"/>
    </row>
    <row r="152" spans="2:208" ht="12.75" customHeight="1" thickBot="1">
      <c r="B152" s="543" t="s">
        <v>223</v>
      </c>
      <c r="C152" s="544"/>
      <c r="D152" s="544"/>
      <c r="E152" s="544"/>
      <c r="F152" s="544"/>
      <c r="G152" s="544"/>
      <c r="H152" s="544"/>
      <c r="I152" s="544"/>
      <c r="J152" s="544"/>
      <c r="K152" s="544"/>
      <c r="L152" s="544"/>
      <c r="M152" s="544"/>
      <c r="N152" s="544"/>
      <c r="O152" s="544"/>
      <c r="P152" s="544"/>
      <c r="Q152" s="544"/>
      <c r="R152" s="544"/>
      <c r="S152" s="544"/>
      <c r="T152" s="544"/>
      <c r="U152" s="544"/>
      <c r="V152" s="544"/>
      <c r="W152" s="545"/>
      <c r="X152" s="451">
        <v>0</v>
      </c>
      <c r="Y152" s="451"/>
      <c r="Z152" s="451"/>
      <c r="AA152" s="451"/>
      <c r="AB152" s="451"/>
      <c r="AC152" s="451"/>
      <c r="AD152" s="451"/>
      <c r="AE152" s="451">
        <v>0</v>
      </c>
      <c r="AF152" s="451"/>
      <c r="AG152" s="451"/>
      <c r="AH152" s="451"/>
      <c r="AI152" s="451"/>
      <c r="AJ152" s="451"/>
      <c r="AK152" s="451"/>
      <c r="AL152" s="479">
        <f t="shared" si="38"/>
        <v>0</v>
      </c>
      <c r="AM152" s="479"/>
      <c r="AN152" s="479"/>
      <c r="AO152" s="479"/>
      <c r="AP152" s="479"/>
      <c r="AQ152" s="479"/>
      <c r="AR152" s="479"/>
      <c r="AS152" s="451">
        <v>0</v>
      </c>
      <c r="AT152" s="451"/>
      <c r="AU152" s="451"/>
      <c r="AV152" s="451"/>
      <c r="AW152" s="451"/>
      <c r="AX152" s="451"/>
      <c r="AY152" s="451"/>
      <c r="AZ152" s="92"/>
      <c r="BA152" s="92"/>
      <c r="BB152" s="451">
        <v>0</v>
      </c>
      <c r="BC152" s="451"/>
      <c r="BD152" s="451"/>
      <c r="BE152" s="451"/>
      <c r="BF152" s="451">
        <v>0</v>
      </c>
      <c r="BG152" s="451"/>
      <c r="BH152" s="451"/>
      <c r="BI152" s="451"/>
      <c r="BJ152" s="479">
        <f t="shared" si="39"/>
        <v>0</v>
      </c>
      <c r="BK152" s="479"/>
      <c r="BL152" s="479"/>
      <c r="BM152" s="479"/>
      <c r="BN152" s="479"/>
      <c r="BO152" s="479"/>
      <c r="BP152" s="479"/>
      <c r="BQ152" s="451">
        <v>0</v>
      </c>
      <c r="BR152" s="451"/>
      <c r="BS152" s="451"/>
      <c r="BT152" s="451"/>
      <c r="BU152" s="451"/>
      <c r="BV152" s="451"/>
      <c r="BW152" s="451"/>
      <c r="BX152" s="451">
        <v>0</v>
      </c>
      <c r="BY152" s="451"/>
      <c r="BZ152" s="451"/>
      <c r="CA152" s="451"/>
      <c r="CB152" s="451"/>
      <c r="CC152" s="451"/>
      <c r="CD152" s="451"/>
      <c r="CE152" s="480">
        <f t="shared" si="40"/>
        <v>0</v>
      </c>
      <c r="CF152" s="480"/>
      <c r="CG152" s="480"/>
      <c r="CH152" s="480"/>
      <c r="CI152" s="480"/>
      <c r="CJ152" s="480"/>
      <c r="CK152" s="480"/>
      <c r="CL152" s="451">
        <v>0</v>
      </c>
      <c r="CM152" s="451"/>
      <c r="CN152" s="451"/>
      <c r="CO152" s="451"/>
      <c r="CP152" s="451"/>
      <c r="CQ152" s="451"/>
      <c r="CR152" s="451"/>
      <c r="CS152" s="480">
        <f t="shared" si="45"/>
        <v>0</v>
      </c>
      <c r="CT152" s="480"/>
      <c r="CU152" s="480"/>
      <c r="CV152" s="480"/>
      <c r="CW152" s="480"/>
      <c r="CX152" s="480"/>
      <c r="CY152" s="480"/>
      <c r="DB152" s="540" t="s">
        <v>285</v>
      </c>
      <c r="DC152" s="541"/>
      <c r="DD152" s="541"/>
      <c r="DE152" s="541"/>
      <c r="DF152" s="541"/>
      <c r="DG152" s="541"/>
      <c r="DH152" s="541"/>
      <c r="DI152" s="541"/>
      <c r="DJ152" s="541"/>
      <c r="DK152" s="541"/>
      <c r="DL152" s="541"/>
      <c r="DM152" s="541"/>
      <c r="DN152" s="541"/>
      <c r="DO152" s="541"/>
      <c r="DP152" s="541"/>
      <c r="DQ152" s="541"/>
      <c r="DR152" s="541"/>
      <c r="DS152" s="541"/>
      <c r="DT152" s="541"/>
      <c r="DU152" s="541"/>
      <c r="DV152" s="541"/>
      <c r="DW152" s="542"/>
      <c r="DX152" s="447">
        <f>SUM(DX145:ED151)</f>
        <v>0</v>
      </c>
      <c r="DY152" s="447"/>
      <c r="DZ152" s="447"/>
      <c r="EA152" s="447"/>
      <c r="EB152" s="447"/>
      <c r="EC152" s="447"/>
      <c r="ED152" s="447"/>
      <c r="EE152" s="447">
        <f>SUM(EE145:EK151)</f>
        <v>0</v>
      </c>
      <c r="EF152" s="447"/>
      <c r="EG152" s="447"/>
      <c r="EH152" s="447"/>
      <c r="EI152" s="447"/>
      <c r="EJ152" s="447"/>
      <c r="EK152" s="447"/>
      <c r="EL152" s="447">
        <f>SUM(EL145:ER151)</f>
        <v>0</v>
      </c>
      <c r="EM152" s="447"/>
      <c r="EN152" s="447"/>
      <c r="EO152" s="447"/>
      <c r="EP152" s="447"/>
      <c r="EQ152" s="447"/>
      <c r="ER152" s="447"/>
      <c r="ES152" s="447">
        <f>SUM(ES145:EY151)</f>
        <v>0</v>
      </c>
      <c r="ET152" s="447"/>
      <c r="EU152" s="447"/>
      <c r="EV152" s="447"/>
      <c r="EW152" s="447"/>
      <c r="EX152" s="447"/>
      <c r="EY152" s="447"/>
      <c r="FC152" s="432">
        <f>SUM(FC145:FF151)</f>
        <v>0</v>
      </c>
      <c r="FD152" s="433"/>
      <c r="FE152" s="433"/>
      <c r="FF152" s="434"/>
      <c r="FG152" s="438">
        <f>SUM(FG145:FJ151)</f>
        <v>0</v>
      </c>
      <c r="FH152" s="433"/>
      <c r="FI152" s="433"/>
      <c r="FJ152" s="434"/>
      <c r="FK152" s="438">
        <f>SUM(FK145:FQ151)</f>
        <v>0</v>
      </c>
      <c r="FL152" s="433"/>
      <c r="FM152" s="433"/>
      <c r="FN152" s="433"/>
      <c r="FO152" s="433"/>
      <c r="FP152" s="433"/>
      <c r="FQ152" s="434"/>
      <c r="FR152" s="438">
        <f>SUM(FR145:FX151)</f>
        <v>0</v>
      </c>
      <c r="FS152" s="433"/>
      <c r="FT152" s="433"/>
      <c r="FU152" s="433"/>
      <c r="FV152" s="433"/>
      <c r="FW152" s="433"/>
      <c r="FX152" s="434"/>
      <c r="FY152" s="438">
        <f>SUM(FY145:GE151)</f>
        <v>0</v>
      </c>
      <c r="FZ152" s="433"/>
      <c r="GA152" s="433"/>
      <c r="GB152" s="433"/>
      <c r="GC152" s="433"/>
      <c r="GD152" s="433"/>
      <c r="GE152" s="434"/>
      <c r="GF152" s="438">
        <f>SUM(GF145:GL151)</f>
        <v>0</v>
      </c>
      <c r="GG152" s="433"/>
      <c r="GH152" s="433"/>
      <c r="GI152" s="433"/>
      <c r="GJ152" s="433"/>
      <c r="GK152" s="433"/>
      <c r="GL152" s="434"/>
      <c r="GM152" s="438">
        <f>SUM(GM145:GS151)</f>
        <v>0</v>
      </c>
      <c r="GN152" s="433"/>
      <c r="GO152" s="433"/>
      <c r="GP152" s="433"/>
      <c r="GQ152" s="433"/>
      <c r="GR152" s="433"/>
      <c r="GS152" s="434"/>
      <c r="GT152" s="438">
        <f>SUM(GT145:GZ151)</f>
        <v>0</v>
      </c>
      <c r="GU152" s="433"/>
      <c r="GV152" s="433"/>
      <c r="GW152" s="433"/>
      <c r="GX152" s="433"/>
      <c r="GY152" s="433"/>
      <c r="GZ152" s="491"/>
    </row>
    <row r="153" spans="2:208" ht="12.75" customHeight="1" thickTop="1">
      <c r="B153" s="543" t="s">
        <v>224</v>
      </c>
      <c r="C153" s="544"/>
      <c r="D153" s="544"/>
      <c r="E153" s="544"/>
      <c r="F153" s="544"/>
      <c r="G153" s="544"/>
      <c r="H153" s="544"/>
      <c r="I153" s="544"/>
      <c r="J153" s="544"/>
      <c r="K153" s="544"/>
      <c r="L153" s="544"/>
      <c r="M153" s="544"/>
      <c r="N153" s="544"/>
      <c r="O153" s="544"/>
      <c r="P153" s="544"/>
      <c r="Q153" s="544"/>
      <c r="R153" s="544"/>
      <c r="S153" s="544"/>
      <c r="T153" s="544"/>
      <c r="U153" s="544"/>
      <c r="V153" s="544"/>
      <c r="W153" s="545"/>
      <c r="X153" s="451">
        <v>0</v>
      </c>
      <c r="Y153" s="451"/>
      <c r="Z153" s="451"/>
      <c r="AA153" s="451"/>
      <c r="AB153" s="451"/>
      <c r="AC153" s="451"/>
      <c r="AD153" s="451"/>
      <c r="AE153" s="451">
        <v>0</v>
      </c>
      <c r="AF153" s="451"/>
      <c r="AG153" s="451"/>
      <c r="AH153" s="451"/>
      <c r="AI153" s="451"/>
      <c r="AJ153" s="451"/>
      <c r="AK153" s="451"/>
      <c r="AL153" s="479">
        <f t="shared" si="38"/>
        <v>0</v>
      </c>
      <c r="AM153" s="479"/>
      <c r="AN153" s="479"/>
      <c r="AO153" s="479"/>
      <c r="AP153" s="479"/>
      <c r="AQ153" s="479"/>
      <c r="AR153" s="479"/>
      <c r="AS153" s="451">
        <v>0</v>
      </c>
      <c r="AT153" s="451"/>
      <c r="AU153" s="451"/>
      <c r="AV153" s="451"/>
      <c r="AW153" s="451"/>
      <c r="AX153" s="451"/>
      <c r="AY153" s="451"/>
      <c r="AZ153" s="92"/>
      <c r="BA153" s="92"/>
      <c r="BB153" s="451">
        <v>0</v>
      </c>
      <c r="BC153" s="451"/>
      <c r="BD153" s="451"/>
      <c r="BE153" s="451"/>
      <c r="BF153" s="451">
        <v>0</v>
      </c>
      <c r="BG153" s="451"/>
      <c r="BH153" s="451"/>
      <c r="BI153" s="451"/>
      <c r="BJ153" s="479">
        <f t="shared" si="39"/>
        <v>0</v>
      </c>
      <c r="BK153" s="479"/>
      <c r="BL153" s="479"/>
      <c r="BM153" s="479"/>
      <c r="BN153" s="479"/>
      <c r="BO153" s="479"/>
      <c r="BP153" s="479"/>
      <c r="BQ153" s="451">
        <v>0</v>
      </c>
      <c r="BR153" s="451"/>
      <c r="BS153" s="451"/>
      <c r="BT153" s="451"/>
      <c r="BU153" s="451"/>
      <c r="BV153" s="451"/>
      <c r="BW153" s="451"/>
      <c r="BX153" s="451">
        <v>0</v>
      </c>
      <c r="BY153" s="451"/>
      <c r="BZ153" s="451"/>
      <c r="CA153" s="451"/>
      <c r="CB153" s="451"/>
      <c r="CC153" s="451"/>
      <c r="CD153" s="451"/>
      <c r="CE153" s="480">
        <f t="shared" si="40"/>
        <v>0</v>
      </c>
      <c r="CF153" s="480"/>
      <c r="CG153" s="480"/>
      <c r="CH153" s="480"/>
      <c r="CI153" s="480"/>
      <c r="CJ153" s="480"/>
      <c r="CK153" s="480"/>
      <c r="CL153" s="451">
        <v>0</v>
      </c>
      <c r="CM153" s="451"/>
      <c r="CN153" s="451"/>
      <c r="CO153" s="451"/>
      <c r="CP153" s="451"/>
      <c r="CQ153" s="451"/>
      <c r="CR153" s="451"/>
      <c r="CS153" s="480">
        <f t="shared" si="45"/>
        <v>0</v>
      </c>
      <c r="CT153" s="480"/>
      <c r="CU153" s="480"/>
      <c r="CV153" s="480"/>
      <c r="CW153" s="480"/>
      <c r="CX153" s="480"/>
      <c r="CY153" s="480"/>
      <c r="DB153" s="508" t="s">
        <v>286</v>
      </c>
      <c r="DC153" s="509"/>
      <c r="DD153" s="509"/>
      <c r="DE153" s="509"/>
      <c r="DF153" s="509"/>
      <c r="DG153" s="509"/>
      <c r="DH153" s="509"/>
      <c r="DI153" s="509"/>
      <c r="DJ153" s="509"/>
      <c r="DK153" s="509"/>
      <c r="DL153" s="509"/>
      <c r="DM153" s="509"/>
      <c r="DN153" s="509"/>
      <c r="DO153" s="509"/>
      <c r="DP153" s="509"/>
      <c r="DQ153" s="509"/>
      <c r="DR153" s="509"/>
      <c r="DS153" s="509"/>
      <c r="DT153" s="509"/>
      <c r="DU153" s="509"/>
      <c r="DV153" s="509"/>
      <c r="DW153" s="510"/>
      <c r="DX153" s="483"/>
      <c r="DY153" s="483"/>
      <c r="DZ153" s="483"/>
      <c r="EA153" s="483"/>
      <c r="EB153" s="483"/>
      <c r="EC153" s="483"/>
      <c r="ED153" s="483"/>
      <c r="EE153" s="483"/>
      <c r="EF153" s="483"/>
      <c r="EG153" s="483"/>
      <c r="EH153" s="483"/>
      <c r="EI153" s="483"/>
      <c r="EJ153" s="483"/>
      <c r="EK153" s="483"/>
      <c r="EL153" s="483"/>
      <c r="EM153" s="483"/>
      <c r="EN153" s="483"/>
      <c r="EO153" s="483"/>
      <c r="EP153" s="483"/>
      <c r="EQ153" s="483"/>
      <c r="ER153" s="483"/>
      <c r="ES153" s="483"/>
      <c r="ET153" s="483"/>
      <c r="EU153" s="483"/>
      <c r="EV153" s="483"/>
      <c r="EW153" s="483"/>
      <c r="EX153" s="483"/>
      <c r="EY153" s="483"/>
      <c r="FC153" s="557"/>
      <c r="FD153" s="463"/>
      <c r="FE153" s="463"/>
      <c r="FF153" s="464"/>
      <c r="FG153" s="462"/>
      <c r="FH153" s="463"/>
      <c r="FI153" s="463"/>
      <c r="FJ153" s="464"/>
      <c r="FK153" s="462"/>
      <c r="FL153" s="463"/>
      <c r="FM153" s="463"/>
      <c r="FN153" s="463"/>
      <c r="FO153" s="463"/>
      <c r="FP153" s="463"/>
      <c r="FQ153" s="464"/>
      <c r="FR153" s="462"/>
      <c r="FS153" s="463"/>
      <c r="FT153" s="463"/>
      <c r="FU153" s="463"/>
      <c r="FV153" s="463"/>
      <c r="FW153" s="463"/>
      <c r="FX153" s="464"/>
      <c r="FY153" s="462"/>
      <c r="FZ153" s="463"/>
      <c r="GA153" s="463"/>
      <c r="GB153" s="463"/>
      <c r="GC153" s="463"/>
      <c r="GD153" s="463"/>
      <c r="GE153" s="464"/>
      <c r="GF153" s="462"/>
      <c r="GG153" s="463"/>
      <c r="GH153" s="463"/>
      <c r="GI153" s="463"/>
      <c r="GJ153" s="463"/>
      <c r="GK153" s="463"/>
      <c r="GL153" s="464"/>
      <c r="GM153" s="462"/>
      <c r="GN153" s="463"/>
      <c r="GO153" s="463"/>
      <c r="GP153" s="463"/>
      <c r="GQ153" s="463"/>
      <c r="GR153" s="463"/>
      <c r="GS153" s="464"/>
      <c r="GT153" s="462"/>
      <c r="GU153" s="463"/>
      <c r="GV153" s="463"/>
      <c r="GW153" s="463"/>
      <c r="GX153" s="463"/>
      <c r="GY153" s="463"/>
      <c r="GZ153" s="465"/>
    </row>
    <row r="154" spans="2:208" ht="12.75" customHeight="1" thickBot="1">
      <c r="B154" s="511" t="s">
        <v>225</v>
      </c>
      <c r="C154" s="512"/>
      <c r="D154" s="512"/>
      <c r="E154" s="512"/>
      <c r="F154" s="512"/>
      <c r="G154" s="512"/>
      <c r="H154" s="512"/>
      <c r="I154" s="512"/>
      <c r="J154" s="512"/>
      <c r="K154" s="512"/>
      <c r="L154" s="512"/>
      <c r="M154" s="512"/>
      <c r="N154" s="512"/>
      <c r="O154" s="512"/>
      <c r="P154" s="512"/>
      <c r="Q154" s="512"/>
      <c r="R154" s="512"/>
      <c r="S154" s="512"/>
      <c r="T154" s="512"/>
      <c r="U154" s="512"/>
      <c r="V154" s="512"/>
      <c r="W154" s="435"/>
      <c r="X154" s="447">
        <f>SUM(X145:AD153)</f>
        <v>0</v>
      </c>
      <c r="Y154" s="447"/>
      <c r="Z154" s="447"/>
      <c r="AA154" s="447"/>
      <c r="AB154" s="447"/>
      <c r="AC154" s="447"/>
      <c r="AD154" s="447"/>
      <c r="AE154" s="447">
        <f>SUM(AE145:AK153)</f>
        <v>0</v>
      </c>
      <c r="AF154" s="447"/>
      <c r="AG154" s="447"/>
      <c r="AH154" s="447"/>
      <c r="AI154" s="447"/>
      <c r="AJ154" s="447"/>
      <c r="AK154" s="447"/>
      <c r="AL154" s="447">
        <f>SUM(AL145:AR153)</f>
        <v>0</v>
      </c>
      <c r="AM154" s="447"/>
      <c r="AN154" s="447"/>
      <c r="AO154" s="447"/>
      <c r="AP154" s="447"/>
      <c r="AQ154" s="447"/>
      <c r="AR154" s="447"/>
      <c r="AS154" s="447">
        <f>SUM(AS145:AY153)</f>
        <v>0</v>
      </c>
      <c r="AT154" s="447"/>
      <c r="AU154" s="447"/>
      <c r="AV154" s="447"/>
      <c r="AW154" s="447"/>
      <c r="AX154" s="447"/>
      <c r="AY154" s="447"/>
      <c r="BB154" s="447">
        <f>SUM(BB145:BE153)</f>
        <v>0</v>
      </c>
      <c r="BC154" s="447"/>
      <c r="BD154" s="447"/>
      <c r="BE154" s="447"/>
      <c r="BF154" s="447">
        <f>SUM(BF145:BI153)</f>
        <v>0</v>
      </c>
      <c r="BG154" s="447"/>
      <c r="BH154" s="447"/>
      <c r="BI154" s="447"/>
      <c r="BJ154" s="447">
        <f>SUM(BJ145:BP153)</f>
        <v>0</v>
      </c>
      <c r="BK154" s="447"/>
      <c r="BL154" s="447"/>
      <c r="BM154" s="447"/>
      <c r="BN154" s="447"/>
      <c r="BO154" s="447"/>
      <c r="BP154" s="447"/>
      <c r="BQ154" s="447">
        <f>SUM(BQ145:BW153)</f>
        <v>0</v>
      </c>
      <c r="BR154" s="447"/>
      <c r="BS154" s="447"/>
      <c r="BT154" s="447"/>
      <c r="BU154" s="447"/>
      <c r="BV154" s="447"/>
      <c r="BW154" s="447"/>
      <c r="BX154" s="447">
        <f>SUM(BX145:CD153)</f>
        <v>0</v>
      </c>
      <c r="BY154" s="447"/>
      <c r="BZ154" s="447"/>
      <c r="CA154" s="447"/>
      <c r="CB154" s="447"/>
      <c r="CC154" s="447"/>
      <c r="CD154" s="447"/>
      <c r="CE154" s="447">
        <f>SUM(CE145:CK153)</f>
        <v>0</v>
      </c>
      <c r="CF154" s="447"/>
      <c r="CG154" s="447"/>
      <c r="CH154" s="447"/>
      <c r="CI154" s="447"/>
      <c r="CJ154" s="447"/>
      <c r="CK154" s="447"/>
      <c r="CL154" s="447">
        <f>SUM(CL145:CR153)</f>
        <v>0</v>
      </c>
      <c r="CM154" s="447"/>
      <c r="CN154" s="447"/>
      <c r="CO154" s="447"/>
      <c r="CP154" s="447"/>
      <c r="CQ154" s="447"/>
      <c r="CR154" s="447"/>
      <c r="CS154" s="447">
        <f>SUM(CS145:CY153)</f>
        <v>0</v>
      </c>
      <c r="CT154" s="447"/>
      <c r="CU154" s="447"/>
      <c r="CV154" s="447"/>
      <c r="CW154" s="447"/>
      <c r="CX154" s="447"/>
      <c r="CY154" s="447"/>
      <c r="DB154" s="547" t="s">
        <v>290</v>
      </c>
      <c r="DC154" s="548"/>
      <c r="DD154" s="548"/>
      <c r="DE154" s="548"/>
      <c r="DF154" s="548"/>
      <c r="DG154" s="548"/>
      <c r="DH154" s="548"/>
      <c r="DI154" s="548"/>
      <c r="DJ154" s="548"/>
      <c r="DK154" s="548"/>
      <c r="DL154" s="548"/>
      <c r="DM154" s="548"/>
      <c r="DN154" s="548"/>
      <c r="DO154" s="548"/>
      <c r="DP154" s="548"/>
      <c r="DQ154" s="548"/>
      <c r="DR154" s="548"/>
      <c r="DS154" s="548"/>
      <c r="DT154" s="548"/>
      <c r="DU154" s="548"/>
      <c r="DV154" s="548"/>
      <c r="DW154" s="549"/>
      <c r="DX154" s="451">
        <v>0</v>
      </c>
      <c r="DY154" s="451"/>
      <c r="DZ154" s="451"/>
      <c r="EA154" s="451"/>
      <c r="EB154" s="451"/>
      <c r="EC154" s="451"/>
      <c r="ED154" s="451"/>
      <c r="EE154" s="451">
        <v>0</v>
      </c>
      <c r="EF154" s="451"/>
      <c r="EG154" s="451"/>
      <c r="EH154" s="451"/>
      <c r="EI154" s="451"/>
      <c r="EJ154" s="451"/>
      <c r="EK154" s="451"/>
      <c r="EL154" s="479">
        <f t="shared" ref="EL154:EL161" si="46">DX154-EE154</f>
        <v>0</v>
      </c>
      <c r="EM154" s="479"/>
      <c r="EN154" s="479"/>
      <c r="EO154" s="479"/>
      <c r="EP154" s="479"/>
      <c r="EQ154" s="479"/>
      <c r="ER154" s="479"/>
      <c r="ES154" s="451">
        <v>0</v>
      </c>
      <c r="ET154" s="451"/>
      <c r="EU154" s="451"/>
      <c r="EV154" s="451"/>
      <c r="EW154" s="451"/>
      <c r="EX154" s="451"/>
      <c r="EY154" s="451"/>
      <c r="EZ154" s="92"/>
      <c r="FA154" s="92"/>
      <c r="FB154" s="92"/>
      <c r="FC154" s="451">
        <v>0</v>
      </c>
      <c r="FD154" s="451"/>
      <c r="FE154" s="451"/>
      <c r="FF154" s="451"/>
      <c r="FG154" s="451">
        <v>0</v>
      </c>
      <c r="FH154" s="451"/>
      <c r="FI154" s="451"/>
      <c r="FJ154" s="451"/>
      <c r="FK154" s="479">
        <f t="shared" ref="FK154:FK161" si="47">FC154-FG154+ES154+EL154+EE154-DX154</f>
        <v>0</v>
      </c>
      <c r="FL154" s="479"/>
      <c r="FM154" s="479"/>
      <c r="FN154" s="479"/>
      <c r="FO154" s="479"/>
      <c r="FP154" s="479"/>
      <c r="FQ154" s="479"/>
      <c r="FR154" s="451">
        <v>0</v>
      </c>
      <c r="FS154" s="451"/>
      <c r="FT154" s="451"/>
      <c r="FU154" s="451"/>
      <c r="FV154" s="451"/>
      <c r="FW154" s="451"/>
      <c r="FX154" s="451"/>
      <c r="FY154" s="451">
        <v>0</v>
      </c>
      <c r="FZ154" s="451"/>
      <c r="GA154" s="451"/>
      <c r="GB154" s="451"/>
      <c r="GC154" s="451"/>
      <c r="GD154" s="451"/>
      <c r="GE154" s="451"/>
      <c r="GF154" s="480">
        <f t="shared" ref="GF154:GF161" si="48">FK154-FR154-FY154</f>
        <v>0</v>
      </c>
      <c r="GG154" s="480"/>
      <c r="GH154" s="480"/>
      <c r="GI154" s="480"/>
      <c r="GJ154" s="480"/>
      <c r="GK154" s="480"/>
      <c r="GL154" s="480"/>
      <c r="GM154" s="451">
        <v>0</v>
      </c>
      <c r="GN154" s="451"/>
      <c r="GO154" s="451"/>
      <c r="GP154" s="451"/>
      <c r="GQ154" s="451"/>
      <c r="GR154" s="451"/>
      <c r="GS154" s="451"/>
      <c r="GT154" s="480">
        <f>GM154</f>
        <v>0</v>
      </c>
      <c r="GU154" s="480"/>
      <c r="GV154" s="480"/>
      <c r="GW154" s="480"/>
      <c r="GX154" s="480"/>
      <c r="GY154" s="480"/>
      <c r="GZ154" s="480"/>
    </row>
    <row r="155" spans="2:208" ht="12.75" customHeight="1" thickTop="1">
      <c r="B155" s="547" t="s">
        <v>226</v>
      </c>
      <c r="C155" s="548"/>
      <c r="D155" s="548"/>
      <c r="E155" s="548"/>
      <c r="F155" s="548"/>
      <c r="G155" s="548"/>
      <c r="H155" s="548"/>
      <c r="I155" s="548"/>
      <c r="J155" s="548"/>
      <c r="K155" s="548"/>
      <c r="L155" s="548"/>
      <c r="M155" s="548"/>
      <c r="N155" s="548"/>
      <c r="O155" s="548"/>
      <c r="P155" s="548"/>
      <c r="Q155" s="548"/>
      <c r="R155" s="548"/>
      <c r="S155" s="548"/>
      <c r="T155" s="548"/>
      <c r="U155" s="548"/>
      <c r="V155" s="548"/>
      <c r="W155" s="549"/>
      <c r="X155" s="483"/>
      <c r="Y155" s="483"/>
      <c r="Z155" s="483"/>
      <c r="AA155" s="483"/>
      <c r="AB155" s="483"/>
      <c r="AC155" s="483"/>
      <c r="AD155" s="483"/>
      <c r="AE155" s="483"/>
      <c r="AF155" s="483"/>
      <c r="AG155" s="483"/>
      <c r="AH155" s="483"/>
      <c r="AI155" s="483"/>
      <c r="AJ155" s="483"/>
      <c r="AK155" s="483"/>
      <c r="AL155" s="483"/>
      <c r="AM155" s="483"/>
      <c r="AN155" s="483"/>
      <c r="AO155" s="483"/>
      <c r="AP155" s="483"/>
      <c r="AQ155" s="483"/>
      <c r="AR155" s="483"/>
      <c r="AS155" s="483"/>
      <c r="AT155" s="483"/>
      <c r="AU155" s="483"/>
      <c r="AV155" s="483"/>
      <c r="AW155" s="483"/>
      <c r="AX155" s="483"/>
      <c r="AY155" s="483"/>
      <c r="BB155" s="478"/>
      <c r="BC155" s="478"/>
      <c r="BD155" s="478"/>
      <c r="BE155" s="478"/>
      <c r="BF155" s="478"/>
      <c r="BG155" s="478"/>
      <c r="BH155" s="478"/>
      <c r="BI155" s="478"/>
      <c r="BJ155" s="478"/>
      <c r="BK155" s="478"/>
      <c r="BL155" s="478"/>
      <c r="BM155" s="478"/>
      <c r="BN155" s="478"/>
      <c r="BO155" s="478"/>
      <c r="BP155" s="478"/>
      <c r="BQ155" s="478"/>
      <c r="BR155" s="478"/>
      <c r="BS155" s="478"/>
      <c r="BT155" s="478"/>
      <c r="BU155" s="478"/>
      <c r="BV155" s="478"/>
      <c r="BW155" s="478"/>
      <c r="BX155" s="478"/>
      <c r="BY155" s="478"/>
      <c r="BZ155" s="478"/>
      <c r="CA155" s="478"/>
      <c r="CB155" s="478"/>
      <c r="CC155" s="478"/>
      <c r="CD155" s="478"/>
      <c r="CE155" s="478"/>
      <c r="CF155" s="478"/>
      <c r="CG155" s="478"/>
      <c r="CH155" s="478"/>
      <c r="CI155" s="478"/>
      <c r="CJ155" s="478"/>
      <c r="CK155" s="478"/>
      <c r="CL155" s="478"/>
      <c r="CM155" s="478"/>
      <c r="CN155" s="478"/>
      <c r="CO155" s="478"/>
      <c r="CP155" s="478"/>
      <c r="CQ155" s="478"/>
      <c r="CR155" s="478"/>
      <c r="CS155" s="478"/>
      <c r="CT155" s="478"/>
      <c r="CU155" s="478"/>
      <c r="CV155" s="478"/>
      <c r="CW155" s="478"/>
      <c r="CX155" s="478"/>
      <c r="CY155" s="478"/>
      <c r="DB155" s="543" t="s">
        <v>291</v>
      </c>
      <c r="DC155" s="544"/>
      <c r="DD155" s="544"/>
      <c r="DE155" s="544"/>
      <c r="DF155" s="544"/>
      <c r="DG155" s="544"/>
      <c r="DH155" s="544"/>
      <c r="DI155" s="544"/>
      <c r="DJ155" s="544"/>
      <c r="DK155" s="544"/>
      <c r="DL155" s="544"/>
      <c r="DM155" s="544"/>
      <c r="DN155" s="544"/>
      <c r="DO155" s="544"/>
      <c r="DP155" s="544"/>
      <c r="DQ155" s="544"/>
      <c r="DR155" s="544"/>
      <c r="DS155" s="544"/>
      <c r="DT155" s="544"/>
      <c r="DU155" s="544"/>
      <c r="DV155" s="544"/>
      <c r="DW155" s="545"/>
      <c r="DX155" s="451">
        <v>0</v>
      </c>
      <c r="DY155" s="451"/>
      <c r="DZ155" s="451"/>
      <c r="EA155" s="451"/>
      <c r="EB155" s="451"/>
      <c r="EC155" s="451"/>
      <c r="ED155" s="451"/>
      <c r="EE155" s="451">
        <v>0</v>
      </c>
      <c r="EF155" s="451"/>
      <c r="EG155" s="451"/>
      <c r="EH155" s="451"/>
      <c r="EI155" s="451"/>
      <c r="EJ155" s="451"/>
      <c r="EK155" s="451"/>
      <c r="EL155" s="479">
        <f t="shared" si="46"/>
        <v>0</v>
      </c>
      <c r="EM155" s="479"/>
      <c r="EN155" s="479"/>
      <c r="EO155" s="479"/>
      <c r="EP155" s="479"/>
      <c r="EQ155" s="479"/>
      <c r="ER155" s="479"/>
      <c r="ES155" s="451">
        <v>0</v>
      </c>
      <c r="ET155" s="451"/>
      <c r="EU155" s="451"/>
      <c r="EV155" s="451"/>
      <c r="EW155" s="451"/>
      <c r="EX155" s="451"/>
      <c r="EY155" s="451"/>
      <c r="EZ155" s="92"/>
      <c r="FA155" s="92"/>
      <c r="FB155" s="92"/>
      <c r="FC155" s="451">
        <v>0</v>
      </c>
      <c r="FD155" s="451"/>
      <c r="FE155" s="451"/>
      <c r="FF155" s="451"/>
      <c r="FG155" s="451">
        <v>0</v>
      </c>
      <c r="FH155" s="451"/>
      <c r="FI155" s="451"/>
      <c r="FJ155" s="451"/>
      <c r="FK155" s="479">
        <f t="shared" si="47"/>
        <v>0</v>
      </c>
      <c r="FL155" s="479"/>
      <c r="FM155" s="479"/>
      <c r="FN155" s="479"/>
      <c r="FO155" s="479"/>
      <c r="FP155" s="479"/>
      <c r="FQ155" s="479"/>
      <c r="FR155" s="451">
        <v>0</v>
      </c>
      <c r="FS155" s="451"/>
      <c r="FT155" s="451"/>
      <c r="FU155" s="451"/>
      <c r="FV155" s="451"/>
      <c r="FW155" s="451"/>
      <c r="FX155" s="451"/>
      <c r="FY155" s="451">
        <v>0</v>
      </c>
      <c r="FZ155" s="451"/>
      <c r="GA155" s="451"/>
      <c r="GB155" s="451"/>
      <c r="GC155" s="451"/>
      <c r="GD155" s="451"/>
      <c r="GE155" s="451"/>
      <c r="GF155" s="480">
        <f t="shared" si="48"/>
        <v>0</v>
      </c>
      <c r="GG155" s="480"/>
      <c r="GH155" s="480"/>
      <c r="GI155" s="480"/>
      <c r="GJ155" s="480"/>
      <c r="GK155" s="480"/>
      <c r="GL155" s="480"/>
      <c r="GM155" s="451">
        <v>0</v>
      </c>
      <c r="GN155" s="451"/>
      <c r="GO155" s="451"/>
      <c r="GP155" s="451"/>
      <c r="GQ155" s="451"/>
      <c r="GR155" s="451"/>
      <c r="GS155" s="451"/>
      <c r="GT155" s="480">
        <f t="shared" ref="GT155:GT161" si="49">GM155</f>
        <v>0</v>
      </c>
      <c r="GU155" s="480"/>
      <c r="GV155" s="480"/>
      <c r="GW155" s="480"/>
      <c r="GX155" s="480"/>
      <c r="GY155" s="480"/>
      <c r="GZ155" s="480"/>
    </row>
    <row r="156" spans="2:208" ht="12.75" customHeight="1">
      <c r="B156" s="543" t="s">
        <v>227</v>
      </c>
      <c r="C156" s="544"/>
      <c r="D156" s="544"/>
      <c r="E156" s="544"/>
      <c r="F156" s="544"/>
      <c r="G156" s="544"/>
      <c r="H156" s="544"/>
      <c r="I156" s="544"/>
      <c r="J156" s="544"/>
      <c r="K156" s="544"/>
      <c r="L156" s="544"/>
      <c r="M156" s="544"/>
      <c r="N156" s="544"/>
      <c r="O156" s="544"/>
      <c r="P156" s="544"/>
      <c r="Q156" s="544"/>
      <c r="R156" s="544"/>
      <c r="S156" s="544"/>
      <c r="T156" s="544"/>
      <c r="U156" s="544"/>
      <c r="V156" s="544"/>
      <c r="W156" s="545"/>
      <c r="X156" s="451">
        <v>0</v>
      </c>
      <c r="Y156" s="451"/>
      <c r="Z156" s="451"/>
      <c r="AA156" s="451"/>
      <c r="AB156" s="451"/>
      <c r="AC156" s="451"/>
      <c r="AD156" s="451"/>
      <c r="AE156" s="451">
        <v>0</v>
      </c>
      <c r="AF156" s="451"/>
      <c r="AG156" s="451"/>
      <c r="AH156" s="451"/>
      <c r="AI156" s="451"/>
      <c r="AJ156" s="451"/>
      <c r="AK156" s="451"/>
      <c r="AL156" s="479">
        <f t="shared" ref="AL156:AL162" si="50">X156-AE156</f>
        <v>0</v>
      </c>
      <c r="AM156" s="479"/>
      <c r="AN156" s="479"/>
      <c r="AO156" s="479"/>
      <c r="AP156" s="479"/>
      <c r="AQ156" s="479"/>
      <c r="AR156" s="479"/>
      <c r="AS156" s="451">
        <v>0</v>
      </c>
      <c r="AT156" s="451"/>
      <c r="AU156" s="451"/>
      <c r="AV156" s="451"/>
      <c r="AW156" s="451"/>
      <c r="AX156" s="451"/>
      <c r="AY156" s="451"/>
      <c r="AZ156" s="92"/>
      <c r="BA156" s="92"/>
      <c r="BB156" s="451">
        <v>0</v>
      </c>
      <c r="BC156" s="451"/>
      <c r="BD156" s="451"/>
      <c r="BE156" s="451"/>
      <c r="BF156" s="451">
        <v>0</v>
      </c>
      <c r="BG156" s="451"/>
      <c r="BH156" s="451"/>
      <c r="BI156" s="451"/>
      <c r="BJ156" s="479">
        <f t="shared" ref="BJ156:BJ162" si="51">BB156-BF156+AS156+AL156+AE156-X156</f>
        <v>0</v>
      </c>
      <c r="BK156" s="479"/>
      <c r="BL156" s="479"/>
      <c r="BM156" s="479"/>
      <c r="BN156" s="479"/>
      <c r="BO156" s="479"/>
      <c r="BP156" s="479"/>
      <c r="BQ156" s="451">
        <v>0</v>
      </c>
      <c r="BR156" s="451"/>
      <c r="BS156" s="451"/>
      <c r="BT156" s="451"/>
      <c r="BU156" s="451"/>
      <c r="BV156" s="451"/>
      <c r="BW156" s="451"/>
      <c r="BX156" s="451">
        <v>0</v>
      </c>
      <c r="BY156" s="451"/>
      <c r="BZ156" s="451"/>
      <c r="CA156" s="451"/>
      <c r="CB156" s="451"/>
      <c r="CC156" s="451"/>
      <c r="CD156" s="451"/>
      <c r="CE156" s="480">
        <f t="shared" ref="CE156:CE162" si="52">BJ156-BQ156-BX156</f>
        <v>0</v>
      </c>
      <c r="CF156" s="480"/>
      <c r="CG156" s="480"/>
      <c r="CH156" s="480"/>
      <c r="CI156" s="480"/>
      <c r="CJ156" s="480"/>
      <c r="CK156" s="480"/>
      <c r="CL156" s="451">
        <v>0</v>
      </c>
      <c r="CM156" s="451"/>
      <c r="CN156" s="451"/>
      <c r="CO156" s="451"/>
      <c r="CP156" s="451"/>
      <c r="CQ156" s="451"/>
      <c r="CR156" s="451"/>
      <c r="CS156" s="480">
        <f t="shared" ref="CS156:CS162" si="53">CL156</f>
        <v>0</v>
      </c>
      <c r="CT156" s="480"/>
      <c r="CU156" s="480"/>
      <c r="CV156" s="480"/>
      <c r="CW156" s="480"/>
      <c r="CX156" s="480"/>
      <c r="CY156" s="480"/>
      <c r="DB156" s="543" t="s">
        <v>292</v>
      </c>
      <c r="DC156" s="544"/>
      <c r="DD156" s="544"/>
      <c r="DE156" s="544"/>
      <c r="DF156" s="544"/>
      <c r="DG156" s="544"/>
      <c r="DH156" s="544"/>
      <c r="DI156" s="544"/>
      <c r="DJ156" s="544"/>
      <c r="DK156" s="544"/>
      <c r="DL156" s="544"/>
      <c r="DM156" s="544"/>
      <c r="DN156" s="544"/>
      <c r="DO156" s="544"/>
      <c r="DP156" s="544"/>
      <c r="DQ156" s="544"/>
      <c r="DR156" s="544"/>
      <c r="DS156" s="544"/>
      <c r="DT156" s="544"/>
      <c r="DU156" s="544"/>
      <c r="DV156" s="544"/>
      <c r="DW156" s="545"/>
      <c r="DX156" s="451">
        <v>0</v>
      </c>
      <c r="DY156" s="451"/>
      <c r="DZ156" s="451"/>
      <c r="EA156" s="451"/>
      <c r="EB156" s="451"/>
      <c r="EC156" s="451"/>
      <c r="ED156" s="451"/>
      <c r="EE156" s="451">
        <v>0</v>
      </c>
      <c r="EF156" s="451"/>
      <c r="EG156" s="451"/>
      <c r="EH156" s="451"/>
      <c r="EI156" s="451"/>
      <c r="EJ156" s="451"/>
      <c r="EK156" s="451"/>
      <c r="EL156" s="479">
        <f t="shared" si="46"/>
        <v>0</v>
      </c>
      <c r="EM156" s="479"/>
      <c r="EN156" s="479"/>
      <c r="EO156" s="479"/>
      <c r="EP156" s="479"/>
      <c r="EQ156" s="479"/>
      <c r="ER156" s="479"/>
      <c r="ES156" s="451">
        <v>0</v>
      </c>
      <c r="ET156" s="451"/>
      <c r="EU156" s="451"/>
      <c r="EV156" s="451"/>
      <c r="EW156" s="451"/>
      <c r="EX156" s="451"/>
      <c r="EY156" s="451"/>
      <c r="EZ156" s="92"/>
      <c r="FA156" s="92"/>
      <c r="FB156" s="92"/>
      <c r="FC156" s="451">
        <v>0</v>
      </c>
      <c r="FD156" s="451"/>
      <c r="FE156" s="451"/>
      <c r="FF156" s="451"/>
      <c r="FG156" s="451">
        <v>0</v>
      </c>
      <c r="FH156" s="451"/>
      <c r="FI156" s="451"/>
      <c r="FJ156" s="451"/>
      <c r="FK156" s="479">
        <f t="shared" si="47"/>
        <v>0</v>
      </c>
      <c r="FL156" s="479"/>
      <c r="FM156" s="479"/>
      <c r="FN156" s="479"/>
      <c r="FO156" s="479"/>
      <c r="FP156" s="479"/>
      <c r="FQ156" s="479"/>
      <c r="FR156" s="451">
        <v>0</v>
      </c>
      <c r="FS156" s="451"/>
      <c r="FT156" s="451"/>
      <c r="FU156" s="451"/>
      <c r="FV156" s="451"/>
      <c r="FW156" s="451"/>
      <c r="FX156" s="451"/>
      <c r="FY156" s="451">
        <v>0</v>
      </c>
      <c r="FZ156" s="451"/>
      <c r="GA156" s="451"/>
      <c r="GB156" s="451"/>
      <c r="GC156" s="451"/>
      <c r="GD156" s="451"/>
      <c r="GE156" s="451"/>
      <c r="GF156" s="480">
        <f t="shared" si="48"/>
        <v>0</v>
      </c>
      <c r="GG156" s="480"/>
      <c r="GH156" s="480"/>
      <c r="GI156" s="480"/>
      <c r="GJ156" s="480"/>
      <c r="GK156" s="480"/>
      <c r="GL156" s="480"/>
      <c r="GM156" s="451">
        <v>0</v>
      </c>
      <c r="GN156" s="451"/>
      <c r="GO156" s="451"/>
      <c r="GP156" s="451"/>
      <c r="GQ156" s="451"/>
      <c r="GR156" s="451"/>
      <c r="GS156" s="451"/>
      <c r="GT156" s="480">
        <f t="shared" si="49"/>
        <v>0</v>
      </c>
      <c r="GU156" s="480"/>
      <c r="GV156" s="480"/>
      <c r="GW156" s="480"/>
      <c r="GX156" s="480"/>
      <c r="GY156" s="480"/>
      <c r="GZ156" s="480"/>
    </row>
    <row r="157" spans="2:208" ht="12.75" customHeight="1">
      <c r="B157" s="543" t="s">
        <v>228</v>
      </c>
      <c r="C157" s="544"/>
      <c r="D157" s="544"/>
      <c r="E157" s="544"/>
      <c r="F157" s="544"/>
      <c r="G157" s="544"/>
      <c r="H157" s="544"/>
      <c r="I157" s="544"/>
      <c r="J157" s="544"/>
      <c r="K157" s="544"/>
      <c r="L157" s="544"/>
      <c r="M157" s="544"/>
      <c r="N157" s="544"/>
      <c r="O157" s="544"/>
      <c r="P157" s="544"/>
      <c r="Q157" s="544"/>
      <c r="R157" s="544"/>
      <c r="S157" s="544"/>
      <c r="T157" s="544"/>
      <c r="U157" s="544"/>
      <c r="V157" s="544"/>
      <c r="W157" s="545"/>
      <c r="X157" s="451">
        <v>0</v>
      </c>
      <c r="Y157" s="451"/>
      <c r="Z157" s="451"/>
      <c r="AA157" s="451"/>
      <c r="AB157" s="451"/>
      <c r="AC157" s="451"/>
      <c r="AD157" s="451"/>
      <c r="AE157" s="451">
        <v>0</v>
      </c>
      <c r="AF157" s="451"/>
      <c r="AG157" s="451"/>
      <c r="AH157" s="451"/>
      <c r="AI157" s="451"/>
      <c r="AJ157" s="451"/>
      <c r="AK157" s="451"/>
      <c r="AL157" s="479">
        <f t="shared" si="50"/>
        <v>0</v>
      </c>
      <c r="AM157" s="479"/>
      <c r="AN157" s="479"/>
      <c r="AO157" s="479"/>
      <c r="AP157" s="479"/>
      <c r="AQ157" s="479"/>
      <c r="AR157" s="479"/>
      <c r="AS157" s="451">
        <v>0</v>
      </c>
      <c r="AT157" s="451"/>
      <c r="AU157" s="451"/>
      <c r="AV157" s="451"/>
      <c r="AW157" s="451"/>
      <c r="AX157" s="451"/>
      <c r="AY157" s="451"/>
      <c r="AZ157" s="92"/>
      <c r="BA157" s="92"/>
      <c r="BB157" s="451">
        <v>0</v>
      </c>
      <c r="BC157" s="451"/>
      <c r="BD157" s="451"/>
      <c r="BE157" s="451"/>
      <c r="BF157" s="451">
        <v>0</v>
      </c>
      <c r="BG157" s="451"/>
      <c r="BH157" s="451"/>
      <c r="BI157" s="451"/>
      <c r="BJ157" s="479">
        <f t="shared" si="51"/>
        <v>0</v>
      </c>
      <c r="BK157" s="479"/>
      <c r="BL157" s="479"/>
      <c r="BM157" s="479"/>
      <c r="BN157" s="479"/>
      <c r="BO157" s="479"/>
      <c r="BP157" s="479"/>
      <c r="BQ157" s="451">
        <v>0</v>
      </c>
      <c r="BR157" s="451"/>
      <c r="BS157" s="451"/>
      <c r="BT157" s="451"/>
      <c r="BU157" s="451"/>
      <c r="BV157" s="451"/>
      <c r="BW157" s="451"/>
      <c r="BX157" s="451">
        <v>0</v>
      </c>
      <c r="BY157" s="451"/>
      <c r="BZ157" s="451"/>
      <c r="CA157" s="451"/>
      <c r="CB157" s="451"/>
      <c r="CC157" s="451"/>
      <c r="CD157" s="451"/>
      <c r="CE157" s="480">
        <f t="shared" si="52"/>
        <v>0</v>
      </c>
      <c r="CF157" s="480"/>
      <c r="CG157" s="480"/>
      <c r="CH157" s="480"/>
      <c r="CI157" s="480"/>
      <c r="CJ157" s="480"/>
      <c r="CK157" s="480"/>
      <c r="CL157" s="451">
        <v>0</v>
      </c>
      <c r="CM157" s="451"/>
      <c r="CN157" s="451"/>
      <c r="CO157" s="451"/>
      <c r="CP157" s="451"/>
      <c r="CQ157" s="451"/>
      <c r="CR157" s="451"/>
      <c r="CS157" s="480">
        <f t="shared" si="53"/>
        <v>0</v>
      </c>
      <c r="CT157" s="480"/>
      <c r="CU157" s="480"/>
      <c r="CV157" s="480"/>
      <c r="CW157" s="480"/>
      <c r="CX157" s="480"/>
      <c r="CY157" s="480"/>
      <c r="DB157" s="543" t="s">
        <v>293</v>
      </c>
      <c r="DC157" s="544"/>
      <c r="DD157" s="544"/>
      <c r="DE157" s="544"/>
      <c r="DF157" s="544"/>
      <c r="DG157" s="544"/>
      <c r="DH157" s="544"/>
      <c r="DI157" s="544"/>
      <c r="DJ157" s="544"/>
      <c r="DK157" s="544"/>
      <c r="DL157" s="544"/>
      <c r="DM157" s="544"/>
      <c r="DN157" s="544"/>
      <c r="DO157" s="544"/>
      <c r="DP157" s="544"/>
      <c r="DQ157" s="544"/>
      <c r="DR157" s="544"/>
      <c r="DS157" s="544"/>
      <c r="DT157" s="544"/>
      <c r="DU157" s="544"/>
      <c r="DV157" s="544"/>
      <c r="DW157" s="545"/>
      <c r="DX157" s="451">
        <v>0</v>
      </c>
      <c r="DY157" s="451"/>
      <c r="DZ157" s="451"/>
      <c r="EA157" s="451"/>
      <c r="EB157" s="451"/>
      <c r="EC157" s="451"/>
      <c r="ED157" s="451"/>
      <c r="EE157" s="451">
        <v>0</v>
      </c>
      <c r="EF157" s="451"/>
      <c r="EG157" s="451"/>
      <c r="EH157" s="451"/>
      <c r="EI157" s="451"/>
      <c r="EJ157" s="451"/>
      <c r="EK157" s="451"/>
      <c r="EL157" s="479">
        <f t="shared" si="46"/>
        <v>0</v>
      </c>
      <c r="EM157" s="479"/>
      <c r="EN157" s="479"/>
      <c r="EO157" s="479"/>
      <c r="EP157" s="479"/>
      <c r="EQ157" s="479"/>
      <c r="ER157" s="479"/>
      <c r="ES157" s="451">
        <v>0</v>
      </c>
      <c r="ET157" s="451"/>
      <c r="EU157" s="451"/>
      <c r="EV157" s="451"/>
      <c r="EW157" s="451"/>
      <c r="EX157" s="451"/>
      <c r="EY157" s="451"/>
      <c r="EZ157" s="92"/>
      <c r="FA157" s="92"/>
      <c r="FB157" s="92"/>
      <c r="FC157" s="451">
        <v>0</v>
      </c>
      <c r="FD157" s="451"/>
      <c r="FE157" s="451"/>
      <c r="FF157" s="451"/>
      <c r="FG157" s="451">
        <v>0</v>
      </c>
      <c r="FH157" s="451"/>
      <c r="FI157" s="451"/>
      <c r="FJ157" s="451"/>
      <c r="FK157" s="479">
        <f t="shared" si="47"/>
        <v>0</v>
      </c>
      <c r="FL157" s="479"/>
      <c r="FM157" s="479"/>
      <c r="FN157" s="479"/>
      <c r="FO157" s="479"/>
      <c r="FP157" s="479"/>
      <c r="FQ157" s="479"/>
      <c r="FR157" s="451">
        <v>0</v>
      </c>
      <c r="FS157" s="451"/>
      <c r="FT157" s="451"/>
      <c r="FU157" s="451"/>
      <c r="FV157" s="451"/>
      <c r="FW157" s="451"/>
      <c r="FX157" s="451"/>
      <c r="FY157" s="451">
        <v>0</v>
      </c>
      <c r="FZ157" s="451"/>
      <c r="GA157" s="451"/>
      <c r="GB157" s="451"/>
      <c r="GC157" s="451"/>
      <c r="GD157" s="451"/>
      <c r="GE157" s="451"/>
      <c r="GF157" s="480">
        <f t="shared" si="48"/>
        <v>0</v>
      </c>
      <c r="GG157" s="480"/>
      <c r="GH157" s="480"/>
      <c r="GI157" s="480"/>
      <c r="GJ157" s="480"/>
      <c r="GK157" s="480"/>
      <c r="GL157" s="480"/>
      <c r="GM157" s="451">
        <v>0</v>
      </c>
      <c r="GN157" s="451"/>
      <c r="GO157" s="451"/>
      <c r="GP157" s="451"/>
      <c r="GQ157" s="451"/>
      <c r="GR157" s="451"/>
      <c r="GS157" s="451"/>
      <c r="GT157" s="480">
        <f t="shared" si="49"/>
        <v>0</v>
      </c>
      <c r="GU157" s="480"/>
      <c r="GV157" s="480"/>
      <c r="GW157" s="480"/>
      <c r="GX157" s="480"/>
      <c r="GY157" s="480"/>
      <c r="GZ157" s="480"/>
    </row>
    <row r="158" spans="2:208" ht="12.75" customHeight="1">
      <c r="B158" s="543" t="s">
        <v>231</v>
      </c>
      <c r="C158" s="544"/>
      <c r="D158" s="544"/>
      <c r="E158" s="544"/>
      <c r="F158" s="544"/>
      <c r="G158" s="544"/>
      <c r="H158" s="544"/>
      <c r="I158" s="544"/>
      <c r="J158" s="544"/>
      <c r="K158" s="544"/>
      <c r="L158" s="544"/>
      <c r="M158" s="544"/>
      <c r="N158" s="544"/>
      <c r="O158" s="544"/>
      <c r="P158" s="544"/>
      <c r="Q158" s="544"/>
      <c r="R158" s="544"/>
      <c r="S158" s="544"/>
      <c r="T158" s="544"/>
      <c r="U158" s="544"/>
      <c r="V158" s="544"/>
      <c r="W158" s="545"/>
      <c r="X158" s="451">
        <v>0</v>
      </c>
      <c r="Y158" s="451"/>
      <c r="Z158" s="451"/>
      <c r="AA158" s="451"/>
      <c r="AB158" s="451"/>
      <c r="AC158" s="451"/>
      <c r="AD158" s="451"/>
      <c r="AE158" s="451">
        <v>0</v>
      </c>
      <c r="AF158" s="451"/>
      <c r="AG158" s="451"/>
      <c r="AH158" s="451"/>
      <c r="AI158" s="451"/>
      <c r="AJ158" s="451"/>
      <c r="AK158" s="451"/>
      <c r="AL158" s="479">
        <f t="shared" si="50"/>
        <v>0</v>
      </c>
      <c r="AM158" s="479"/>
      <c r="AN158" s="479"/>
      <c r="AO158" s="479"/>
      <c r="AP158" s="479"/>
      <c r="AQ158" s="479"/>
      <c r="AR158" s="479"/>
      <c r="AS158" s="451">
        <v>0</v>
      </c>
      <c r="AT158" s="451"/>
      <c r="AU158" s="451"/>
      <c r="AV158" s="451"/>
      <c r="AW158" s="451"/>
      <c r="AX158" s="451"/>
      <c r="AY158" s="451"/>
      <c r="AZ158" s="92"/>
      <c r="BA158" s="92"/>
      <c r="BB158" s="451">
        <v>0</v>
      </c>
      <c r="BC158" s="451"/>
      <c r="BD158" s="451"/>
      <c r="BE158" s="451"/>
      <c r="BF158" s="451">
        <v>0</v>
      </c>
      <c r="BG158" s="451"/>
      <c r="BH158" s="451"/>
      <c r="BI158" s="451"/>
      <c r="BJ158" s="479">
        <f t="shared" si="51"/>
        <v>0</v>
      </c>
      <c r="BK158" s="479"/>
      <c r="BL158" s="479"/>
      <c r="BM158" s="479"/>
      <c r="BN158" s="479"/>
      <c r="BO158" s="479"/>
      <c r="BP158" s="479"/>
      <c r="BQ158" s="451">
        <v>0</v>
      </c>
      <c r="BR158" s="451"/>
      <c r="BS158" s="451"/>
      <c r="BT158" s="451"/>
      <c r="BU158" s="451"/>
      <c r="BV158" s="451"/>
      <c r="BW158" s="451"/>
      <c r="BX158" s="451">
        <v>0</v>
      </c>
      <c r="BY158" s="451"/>
      <c r="BZ158" s="451"/>
      <c r="CA158" s="451"/>
      <c r="CB158" s="451"/>
      <c r="CC158" s="451"/>
      <c r="CD158" s="451"/>
      <c r="CE158" s="480">
        <f t="shared" si="52"/>
        <v>0</v>
      </c>
      <c r="CF158" s="480"/>
      <c r="CG158" s="480"/>
      <c r="CH158" s="480"/>
      <c r="CI158" s="480"/>
      <c r="CJ158" s="480"/>
      <c r="CK158" s="480"/>
      <c r="CL158" s="451">
        <v>0</v>
      </c>
      <c r="CM158" s="451"/>
      <c r="CN158" s="451"/>
      <c r="CO158" s="451"/>
      <c r="CP158" s="451"/>
      <c r="CQ158" s="451"/>
      <c r="CR158" s="451"/>
      <c r="CS158" s="480">
        <f t="shared" si="53"/>
        <v>0</v>
      </c>
      <c r="CT158" s="480"/>
      <c r="CU158" s="480"/>
      <c r="CV158" s="480"/>
      <c r="CW158" s="480"/>
      <c r="CX158" s="480"/>
      <c r="CY158" s="480"/>
      <c r="DB158" s="543" t="s">
        <v>294</v>
      </c>
      <c r="DC158" s="544"/>
      <c r="DD158" s="544"/>
      <c r="DE158" s="544"/>
      <c r="DF158" s="544"/>
      <c r="DG158" s="544"/>
      <c r="DH158" s="544"/>
      <c r="DI158" s="544"/>
      <c r="DJ158" s="544"/>
      <c r="DK158" s="544"/>
      <c r="DL158" s="544"/>
      <c r="DM158" s="544"/>
      <c r="DN158" s="544"/>
      <c r="DO158" s="544"/>
      <c r="DP158" s="544"/>
      <c r="DQ158" s="544"/>
      <c r="DR158" s="544"/>
      <c r="DS158" s="544"/>
      <c r="DT158" s="544"/>
      <c r="DU158" s="544"/>
      <c r="DV158" s="544"/>
      <c r="DW158" s="545"/>
      <c r="DX158" s="451">
        <v>0</v>
      </c>
      <c r="DY158" s="451"/>
      <c r="DZ158" s="451"/>
      <c r="EA158" s="451"/>
      <c r="EB158" s="451"/>
      <c r="EC158" s="451"/>
      <c r="ED158" s="451"/>
      <c r="EE158" s="451">
        <v>0</v>
      </c>
      <c r="EF158" s="451"/>
      <c r="EG158" s="451"/>
      <c r="EH158" s="451"/>
      <c r="EI158" s="451"/>
      <c r="EJ158" s="451"/>
      <c r="EK158" s="451"/>
      <c r="EL158" s="479">
        <f t="shared" si="46"/>
        <v>0</v>
      </c>
      <c r="EM158" s="479"/>
      <c r="EN158" s="479"/>
      <c r="EO158" s="479"/>
      <c r="EP158" s="479"/>
      <c r="EQ158" s="479"/>
      <c r="ER158" s="479"/>
      <c r="ES158" s="451">
        <v>0</v>
      </c>
      <c r="ET158" s="451"/>
      <c r="EU158" s="451"/>
      <c r="EV158" s="451"/>
      <c r="EW158" s="451"/>
      <c r="EX158" s="451"/>
      <c r="EY158" s="451"/>
      <c r="EZ158" s="92"/>
      <c r="FA158" s="92"/>
      <c r="FB158" s="92"/>
      <c r="FC158" s="451">
        <v>0</v>
      </c>
      <c r="FD158" s="451"/>
      <c r="FE158" s="451"/>
      <c r="FF158" s="451"/>
      <c r="FG158" s="451">
        <v>0</v>
      </c>
      <c r="FH158" s="451"/>
      <c r="FI158" s="451"/>
      <c r="FJ158" s="451"/>
      <c r="FK158" s="479">
        <f t="shared" si="47"/>
        <v>0</v>
      </c>
      <c r="FL158" s="479"/>
      <c r="FM158" s="479"/>
      <c r="FN158" s="479"/>
      <c r="FO158" s="479"/>
      <c r="FP158" s="479"/>
      <c r="FQ158" s="479"/>
      <c r="FR158" s="451">
        <v>0</v>
      </c>
      <c r="FS158" s="451"/>
      <c r="FT158" s="451"/>
      <c r="FU158" s="451"/>
      <c r="FV158" s="451"/>
      <c r="FW158" s="451"/>
      <c r="FX158" s="451"/>
      <c r="FY158" s="451">
        <v>0</v>
      </c>
      <c r="FZ158" s="451"/>
      <c r="GA158" s="451"/>
      <c r="GB158" s="451"/>
      <c r="GC158" s="451"/>
      <c r="GD158" s="451"/>
      <c r="GE158" s="451"/>
      <c r="GF158" s="480">
        <f t="shared" si="48"/>
        <v>0</v>
      </c>
      <c r="GG158" s="480"/>
      <c r="GH158" s="480"/>
      <c r="GI158" s="480"/>
      <c r="GJ158" s="480"/>
      <c r="GK158" s="480"/>
      <c r="GL158" s="480"/>
      <c r="GM158" s="451">
        <v>0</v>
      </c>
      <c r="GN158" s="451"/>
      <c r="GO158" s="451"/>
      <c r="GP158" s="451"/>
      <c r="GQ158" s="451"/>
      <c r="GR158" s="451"/>
      <c r="GS158" s="451"/>
      <c r="GT158" s="480">
        <f t="shared" si="49"/>
        <v>0</v>
      </c>
      <c r="GU158" s="480"/>
      <c r="GV158" s="480"/>
      <c r="GW158" s="480"/>
      <c r="GX158" s="480"/>
      <c r="GY158" s="480"/>
      <c r="GZ158" s="480"/>
    </row>
    <row r="159" spans="2:208" ht="12.75" customHeight="1">
      <c r="B159" s="543" t="s">
        <v>232</v>
      </c>
      <c r="C159" s="544"/>
      <c r="D159" s="544"/>
      <c r="E159" s="544"/>
      <c r="F159" s="544"/>
      <c r="G159" s="544"/>
      <c r="H159" s="544"/>
      <c r="I159" s="544"/>
      <c r="J159" s="544"/>
      <c r="K159" s="544"/>
      <c r="L159" s="544"/>
      <c r="M159" s="544"/>
      <c r="N159" s="544"/>
      <c r="O159" s="544"/>
      <c r="P159" s="544"/>
      <c r="Q159" s="544"/>
      <c r="R159" s="544"/>
      <c r="S159" s="544"/>
      <c r="T159" s="544"/>
      <c r="U159" s="544"/>
      <c r="V159" s="544"/>
      <c r="W159" s="545"/>
      <c r="X159" s="451">
        <v>0</v>
      </c>
      <c r="Y159" s="451"/>
      <c r="Z159" s="451"/>
      <c r="AA159" s="451"/>
      <c r="AB159" s="451"/>
      <c r="AC159" s="451"/>
      <c r="AD159" s="451"/>
      <c r="AE159" s="451">
        <v>0</v>
      </c>
      <c r="AF159" s="451"/>
      <c r="AG159" s="451"/>
      <c r="AH159" s="451"/>
      <c r="AI159" s="451"/>
      <c r="AJ159" s="451"/>
      <c r="AK159" s="451"/>
      <c r="AL159" s="479">
        <f t="shared" si="50"/>
        <v>0</v>
      </c>
      <c r="AM159" s="479"/>
      <c r="AN159" s="479"/>
      <c r="AO159" s="479"/>
      <c r="AP159" s="479"/>
      <c r="AQ159" s="479"/>
      <c r="AR159" s="479"/>
      <c r="AS159" s="451">
        <v>0</v>
      </c>
      <c r="AT159" s="451"/>
      <c r="AU159" s="451"/>
      <c r="AV159" s="451"/>
      <c r="AW159" s="451"/>
      <c r="AX159" s="451"/>
      <c r="AY159" s="451"/>
      <c r="AZ159" s="92"/>
      <c r="BA159" s="92"/>
      <c r="BB159" s="451">
        <v>0</v>
      </c>
      <c r="BC159" s="451"/>
      <c r="BD159" s="451"/>
      <c r="BE159" s="451"/>
      <c r="BF159" s="451">
        <v>0</v>
      </c>
      <c r="BG159" s="451"/>
      <c r="BH159" s="451"/>
      <c r="BI159" s="451"/>
      <c r="BJ159" s="479">
        <f t="shared" si="51"/>
        <v>0</v>
      </c>
      <c r="BK159" s="479"/>
      <c r="BL159" s="479"/>
      <c r="BM159" s="479"/>
      <c r="BN159" s="479"/>
      <c r="BO159" s="479"/>
      <c r="BP159" s="479"/>
      <c r="BQ159" s="451">
        <v>0</v>
      </c>
      <c r="BR159" s="451"/>
      <c r="BS159" s="451"/>
      <c r="BT159" s="451"/>
      <c r="BU159" s="451"/>
      <c r="BV159" s="451"/>
      <c r="BW159" s="451"/>
      <c r="BX159" s="451">
        <v>0</v>
      </c>
      <c r="BY159" s="451"/>
      <c r="BZ159" s="451"/>
      <c r="CA159" s="451"/>
      <c r="CB159" s="451"/>
      <c r="CC159" s="451"/>
      <c r="CD159" s="451"/>
      <c r="CE159" s="480">
        <f t="shared" si="52"/>
        <v>0</v>
      </c>
      <c r="CF159" s="480"/>
      <c r="CG159" s="480"/>
      <c r="CH159" s="480"/>
      <c r="CI159" s="480"/>
      <c r="CJ159" s="480"/>
      <c r="CK159" s="480"/>
      <c r="CL159" s="451">
        <v>0</v>
      </c>
      <c r="CM159" s="451"/>
      <c r="CN159" s="451"/>
      <c r="CO159" s="451"/>
      <c r="CP159" s="451"/>
      <c r="CQ159" s="451"/>
      <c r="CR159" s="451"/>
      <c r="CS159" s="480">
        <f t="shared" si="53"/>
        <v>0</v>
      </c>
      <c r="CT159" s="480"/>
      <c r="CU159" s="480"/>
      <c r="CV159" s="480"/>
      <c r="CW159" s="480"/>
      <c r="CX159" s="480"/>
      <c r="CY159" s="480"/>
      <c r="DB159" s="543" t="s">
        <v>295</v>
      </c>
      <c r="DC159" s="544"/>
      <c r="DD159" s="544"/>
      <c r="DE159" s="544"/>
      <c r="DF159" s="544"/>
      <c r="DG159" s="544"/>
      <c r="DH159" s="544"/>
      <c r="DI159" s="544"/>
      <c r="DJ159" s="544"/>
      <c r="DK159" s="544"/>
      <c r="DL159" s="544"/>
      <c r="DM159" s="544"/>
      <c r="DN159" s="544"/>
      <c r="DO159" s="544"/>
      <c r="DP159" s="544"/>
      <c r="DQ159" s="544"/>
      <c r="DR159" s="544"/>
      <c r="DS159" s="544"/>
      <c r="DT159" s="544"/>
      <c r="DU159" s="544"/>
      <c r="DV159" s="544"/>
      <c r="DW159" s="545"/>
      <c r="DX159" s="451">
        <v>0</v>
      </c>
      <c r="DY159" s="451"/>
      <c r="DZ159" s="451"/>
      <c r="EA159" s="451"/>
      <c r="EB159" s="451"/>
      <c r="EC159" s="451"/>
      <c r="ED159" s="451"/>
      <c r="EE159" s="451">
        <v>0</v>
      </c>
      <c r="EF159" s="451"/>
      <c r="EG159" s="451"/>
      <c r="EH159" s="451"/>
      <c r="EI159" s="451"/>
      <c r="EJ159" s="451"/>
      <c r="EK159" s="451"/>
      <c r="EL159" s="479">
        <f t="shared" si="46"/>
        <v>0</v>
      </c>
      <c r="EM159" s="479"/>
      <c r="EN159" s="479"/>
      <c r="EO159" s="479"/>
      <c r="EP159" s="479"/>
      <c r="EQ159" s="479"/>
      <c r="ER159" s="479"/>
      <c r="ES159" s="451">
        <v>0</v>
      </c>
      <c r="ET159" s="451"/>
      <c r="EU159" s="451"/>
      <c r="EV159" s="451"/>
      <c r="EW159" s="451"/>
      <c r="EX159" s="451"/>
      <c r="EY159" s="451"/>
      <c r="EZ159" s="92"/>
      <c r="FA159" s="92"/>
      <c r="FB159" s="92"/>
      <c r="FC159" s="451">
        <v>0</v>
      </c>
      <c r="FD159" s="451"/>
      <c r="FE159" s="451"/>
      <c r="FF159" s="451"/>
      <c r="FG159" s="451">
        <v>0</v>
      </c>
      <c r="FH159" s="451"/>
      <c r="FI159" s="451"/>
      <c r="FJ159" s="451"/>
      <c r="FK159" s="479">
        <f t="shared" si="47"/>
        <v>0</v>
      </c>
      <c r="FL159" s="479"/>
      <c r="FM159" s="479"/>
      <c r="FN159" s="479"/>
      <c r="FO159" s="479"/>
      <c r="FP159" s="479"/>
      <c r="FQ159" s="479"/>
      <c r="FR159" s="451">
        <v>0</v>
      </c>
      <c r="FS159" s="451"/>
      <c r="FT159" s="451"/>
      <c r="FU159" s="451"/>
      <c r="FV159" s="451"/>
      <c r="FW159" s="451"/>
      <c r="FX159" s="451"/>
      <c r="FY159" s="451">
        <v>0</v>
      </c>
      <c r="FZ159" s="451"/>
      <c r="GA159" s="451"/>
      <c r="GB159" s="451"/>
      <c r="GC159" s="451"/>
      <c r="GD159" s="451"/>
      <c r="GE159" s="451"/>
      <c r="GF159" s="480">
        <f t="shared" si="48"/>
        <v>0</v>
      </c>
      <c r="GG159" s="480"/>
      <c r="GH159" s="480"/>
      <c r="GI159" s="480"/>
      <c r="GJ159" s="480"/>
      <c r="GK159" s="480"/>
      <c r="GL159" s="480"/>
      <c r="GM159" s="451">
        <v>0</v>
      </c>
      <c r="GN159" s="451"/>
      <c r="GO159" s="451"/>
      <c r="GP159" s="451"/>
      <c r="GQ159" s="451"/>
      <c r="GR159" s="451"/>
      <c r="GS159" s="451"/>
      <c r="GT159" s="480">
        <f t="shared" si="49"/>
        <v>0</v>
      </c>
      <c r="GU159" s="480"/>
      <c r="GV159" s="480"/>
      <c r="GW159" s="480"/>
      <c r="GX159" s="480"/>
      <c r="GY159" s="480"/>
      <c r="GZ159" s="480"/>
    </row>
    <row r="160" spans="2:208" ht="12.75" customHeight="1">
      <c r="B160" s="543" t="s">
        <v>233</v>
      </c>
      <c r="C160" s="544"/>
      <c r="D160" s="544"/>
      <c r="E160" s="544"/>
      <c r="F160" s="544"/>
      <c r="G160" s="544"/>
      <c r="H160" s="544"/>
      <c r="I160" s="544"/>
      <c r="J160" s="544"/>
      <c r="K160" s="544"/>
      <c r="L160" s="544"/>
      <c r="M160" s="544"/>
      <c r="N160" s="544"/>
      <c r="O160" s="544"/>
      <c r="P160" s="544"/>
      <c r="Q160" s="544"/>
      <c r="R160" s="544"/>
      <c r="S160" s="544"/>
      <c r="T160" s="544"/>
      <c r="U160" s="544"/>
      <c r="V160" s="544"/>
      <c r="W160" s="545"/>
      <c r="X160" s="451">
        <v>0</v>
      </c>
      <c r="Y160" s="451"/>
      <c r="Z160" s="451"/>
      <c r="AA160" s="451"/>
      <c r="AB160" s="451"/>
      <c r="AC160" s="451"/>
      <c r="AD160" s="451"/>
      <c r="AE160" s="451">
        <v>0</v>
      </c>
      <c r="AF160" s="451"/>
      <c r="AG160" s="451"/>
      <c r="AH160" s="451"/>
      <c r="AI160" s="451"/>
      <c r="AJ160" s="451"/>
      <c r="AK160" s="451"/>
      <c r="AL160" s="479">
        <f t="shared" si="50"/>
        <v>0</v>
      </c>
      <c r="AM160" s="479"/>
      <c r="AN160" s="479"/>
      <c r="AO160" s="479"/>
      <c r="AP160" s="479"/>
      <c r="AQ160" s="479"/>
      <c r="AR160" s="479"/>
      <c r="AS160" s="451">
        <v>0</v>
      </c>
      <c r="AT160" s="451"/>
      <c r="AU160" s="451"/>
      <c r="AV160" s="451"/>
      <c r="AW160" s="451"/>
      <c r="AX160" s="451"/>
      <c r="AY160" s="451"/>
      <c r="AZ160" s="92"/>
      <c r="BA160" s="92"/>
      <c r="BB160" s="451">
        <v>0</v>
      </c>
      <c r="BC160" s="451"/>
      <c r="BD160" s="451"/>
      <c r="BE160" s="451"/>
      <c r="BF160" s="451">
        <v>0</v>
      </c>
      <c r="BG160" s="451"/>
      <c r="BH160" s="451"/>
      <c r="BI160" s="451"/>
      <c r="BJ160" s="479">
        <f t="shared" si="51"/>
        <v>0</v>
      </c>
      <c r="BK160" s="479"/>
      <c r="BL160" s="479"/>
      <c r="BM160" s="479"/>
      <c r="BN160" s="479"/>
      <c r="BO160" s="479"/>
      <c r="BP160" s="479"/>
      <c r="BQ160" s="451">
        <v>0</v>
      </c>
      <c r="BR160" s="451"/>
      <c r="BS160" s="451"/>
      <c r="BT160" s="451"/>
      <c r="BU160" s="451"/>
      <c r="BV160" s="451"/>
      <c r="BW160" s="451"/>
      <c r="BX160" s="451">
        <v>0</v>
      </c>
      <c r="BY160" s="451"/>
      <c r="BZ160" s="451"/>
      <c r="CA160" s="451"/>
      <c r="CB160" s="451"/>
      <c r="CC160" s="451"/>
      <c r="CD160" s="451"/>
      <c r="CE160" s="480">
        <f t="shared" si="52"/>
        <v>0</v>
      </c>
      <c r="CF160" s="480"/>
      <c r="CG160" s="480"/>
      <c r="CH160" s="480"/>
      <c r="CI160" s="480"/>
      <c r="CJ160" s="480"/>
      <c r="CK160" s="480"/>
      <c r="CL160" s="451">
        <v>0</v>
      </c>
      <c r="CM160" s="451"/>
      <c r="CN160" s="451"/>
      <c r="CO160" s="451"/>
      <c r="CP160" s="451"/>
      <c r="CQ160" s="451"/>
      <c r="CR160" s="451"/>
      <c r="CS160" s="480">
        <f t="shared" si="53"/>
        <v>0</v>
      </c>
      <c r="CT160" s="480"/>
      <c r="CU160" s="480"/>
      <c r="CV160" s="480"/>
      <c r="CW160" s="480"/>
      <c r="CX160" s="480"/>
      <c r="CY160" s="480"/>
      <c r="DB160" s="543" t="s">
        <v>296</v>
      </c>
      <c r="DC160" s="544"/>
      <c r="DD160" s="544"/>
      <c r="DE160" s="544"/>
      <c r="DF160" s="544"/>
      <c r="DG160" s="544"/>
      <c r="DH160" s="544"/>
      <c r="DI160" s="544"/>
      <c r="DJ160" s="544"/>
      <c r="DK160" s="544"/>
      <c r="DL160" s="544"/>
      <c r="DM160" s="544"/>
      <c r="DN160" s="544"/>
      <c r="DO160" s="544"/>
      <c r="DP160" s="544"/>
      <c r="DQ160" s="544"/>
      <c r="DR160" s="544"/>
      <c r="DS160" s="544"/>
      <c r="DT160" s="544"/>
      <c r="DU160" s="544"/>
      <c r="DV160" s="544"/>
      <c r="DW160" s="545"/>
      <c r="DX160" s="451">
        <v>0</v>
      </c>
      <c r="DY160" s="451"/>
      <c r="DZ160" s="451"/>
      <c r="EA160" s="451"/>
      <c r="EB160" s="451"/>
      <c r="EC160" s="451"/>
      <c r="ED160" s="451"/>
      <c r="EE160" s="451">
        <v>0</v>
      </c>
      <c r="EF160" s="451"/>
      <c r="EG160" s="451"/>
      <c r="EH160" s="451"/>
      <c r="EI160" s="451"/>
      <c r="EJ160" s="451"/>
      <c r="EK160" s="451"/>
      <c r="EL160" s="479">
        <f t="shared" si="46"/>
        <v>0</v>
      </c>
      <c r="EM160" s="479"/>
      <c r="EN160" s="479"/>
      <c r="EO160" s="479"/>
      <c r="EP160" s="479"/>
      <c r="EQ160" s="479"/>
      <c r="ER160" s="479"/>
      <c r="ES160" s="451">
        <v>0</v>
      </c>
      <c r="ET160" s="451"/>
      <c r="EU160" s="451"/>
      <c r="EV160" s="451"/>
      <c r="EW160" s="451"/>
      <c r="EX160" s="451"/>
      <c r="EY160" s="451"/>
      <c r="EZ160" s="92"/>
      <c r="FA160" s="92"/>
      <c r="FB160" s="92"/>
      <c r="FC160" s="451">
        <v>0</v>
      </c>
      <c r="FD160" s="451"/>
      <c r="FE160" s="451"/>
      <c r="FF160" s="451"/>
      <c r="FG160" s="451">
        <v>0</v>
      </c>
      <c r="FH160" s="451"/>
      <c r="FI160" s="451"/>
      <c r="FJ160" s="451"/>
      <c r="FK160" s="479">
        <f t="shared" si="47"/>
        <v>0</v>
      </c>
      <c r="FL160" s="479"/>
      <c r="FM160" s="479"/>
      <c r="FN160" s="479"/>
      <c r="FO160" s="479"/>
      <c r="FP160" s="479"/>
      <c r="FQ160" s="479"/>
      <c r="FR160" s="451">
        <v>0</v>
      </c>
      <c r="FS160" s="451"/>
      <c r="FT160" s="451"/>
      <c r="FU160" s="451"/>
      <c r="FV160" s="451"/>
      <c r="FW160" s="451"/>
      <c r="FX160" s="451"/>
      <c r="FY160" s="451">
        <v>0</v>
      </c>
      <c r="FZ160" s="451"/>
      <c r="GA160" s="451"/>
      <c r="GB160" s="451"/>
      <c r="GC160" s="451"/>
      <c r="GD160" s="451"/>
      <c r="GE160" s="451"/>
      <c r="GF160" s="480">
        <f t="shared" si="48"/>
        <v>0</v>
      </c>
      <c r="GG160" s="480"/>
      <c r="GH160" s="480"/>
      <c r="GI160" s="480"/>
      <c r="GJ160" s="480"/>
      <c r="GK160" s="480"/>
      <c r="GL160" s="480"/>
      <c r="GM160" s="451">
        <v>0</v>
      </c>
      <c r="GN160" s="451"/>
      <c r="GO160" s="451"/>
      <c r="GP160" s="451"/>
      <c r="GQ160" s="451"/>
      <c r="GR160" s="451"/>
      <c r="GS160" s="451"/>
      <c r="GT160" s="480">
        <f t="shared" si="49"/>
        <v>0</v>
      </c>
      <c r="GU160" s="480"/>
      <c r="GV160" s="480"/>
      <c r="GW160" s="480"/>
      <c r="GX160" s="480"/>
      <c r="GY160" s="480"/>
      <c r="GZ160" s="480"/>
    </row>
    <row r="161" spans="2:208" ht="12.75" customHeight="1">
      <c r="B161" s="543" t="s">
        <v>234</v>
      </c>
      <c r="C161" s="544"/>
      <c r="D161" s="544"/>
      <c r="E161" s="544"/>
      <c r="F161" s="544"/>
      <c r="G161" s="544"/>
      <c r="H161" s="544"/>
      <c r="I161" s="544"/>
      <c r="J161" s="544"/>
      <c r="K161" s="544"/>
      <c r="L161" s="544"/>
      <c r="M161" s="544"/>
      <c r="N161" s="544"/>
      <c r="O161" s="544"/>
      <c r="P161" s="544"/>
      <c r="Q161" s="544"/>
      <c r="R161" s="544"/>
      <c r="S161" s="544"/>
      <c r="T161" s="544"/>
      <c r="U161" s="544"/>
      <c r="V161" s="544"/>
      <c r="W161" s="545"/>
      <c r="X161" s="451">
        <v>0</v>
      </c>
      <c r="Y161" s="451"/>
      <c r="Z161" s="451"/>
      <c r="AA161" s="451"/>
      <c r="AB161" s="451"/>
      <c r="AC161" s="451"/>
      <c r="AD161" s="451"/>
      <c r="AE161" s="451">
        <v>0</v>
      </c>
      <c r="AF161" s="451"/>
      <c r="AG161" s="451"/>
      <c r="AH161" s="451"/>
      <c r="AI161" s="451"/>
      <c r="AJ161" s="451"/>
      <c r="AK161" s="451"/>
      <c r="AL161" s="479">
        <f t="shared" si="50"/>
        <v>0</v>
      </c>
      <c r="AM161" s="479"/>
      <c r="AN161" s="479"/>
      <c r="AO161" s="479"/>
      <c r="AP161" s="479"/>
      <c r="AQ161" s="479"/>
      <c r="AR161" s="479"/>
      <c r="AS161" s="451">
        <v>0</v>
      </c>
      <c r="AT161" s="451"/>
      <c r="AU161" s="451"/>
      <c r="AV161" s="451"/>
      <c r="AW161" s="451"/>
      <c r="AX161" s="451"/>
      <c r="AY161" s="451"/>
      <c r="AZ161" s="92"/>
      <c r="BA161" s="92"/>
      <c r="BB161" s="451">
        <v>0</v>
      </c>
      <c r="BC161" s="451"/>
      <c r="BD161" s="451"/>
      <c r="BE161" s="451"/>
      <c r="BF161" s="451">
        <v>0</v>
      </c>
      <c r="BG161" s="451"/>
      <c r="BH161" s="451"/>
      <c r="BI161" s="451"/>
      <c r="BJ161" s="479">
        <f t="shared" si="51"/>
        <v>0</v>
      </c>
      <c r="BK161" s="479"/>
      <c r="BL161" s="479"/>
      <c r="BM161" s="479"/>
      <c r="BN161" s="479"/>
      <c r="BO161" s="479"/>
      <c r="BP161" s="479"/>
      <c r="BQ161" s="451">
        <v>0</v>
      </c>
      <c r="BR161" s="451"/>
      <c r="BS161" s="451"/>
      <c r="BT161" s="451"/>
      <c r="BU161" s="451"/>
      <c r="BV161" s="451"/>
      <c r="BW161" s="451"/>
      <c r="BX161" s="451">
        <v>0</v>
      </c>
      <c r="BY161" s="451"/>
      <c r="BZ161" s="451"/>
      <c r="CA161" s="451"/>
      <c r="CB161" s="451"/>
      <c r="CC161" s="451"/>
      <c r="CD161" s="451"/>
      <c r="CE161" s="480">
        <f t="shared" si="52"/>
        <v>0</v>
      </c>
      <c r="CF161" s="480"/>
      <c r="CG161" s="480"/>
      <c r="CH161" s="480"/>
      <c r="CI161" s="480"/>
      <c r="CJ161" s="480"/>
      <c r="CK161" s="480"/>
      <c r="CL161" s="451">
        <v>0</v>
      </c>
      <c r="CM161" s="451"/>
      <c r="CN161" s="451"/>
      <c r="CO161" s="451"/>
      <c r="CP161" s="451"/>
      <c r="CQ161" s="451"/>
      <c r="CR161" s="451"/>
      <c r="CS161" s="480">
        <f t="shared" si="53"/>
        <v>0</v>
      </c>
      <c r="CT161" s="480"/>
      <c r="CU161" s="480"/>
      <c r="CV161" s="480"/>
      <c r="CW161" s="480"/>
      <c r="CX161" s="480"/>
      <c r="CY161" s="480"/>
      <c r="DB161" s="543" t="s">
        <v>288</v>
      </c>
      <c r="DC161" s="544"/>
      <c r="DD161" s="544"/>
      <c r="DE161" s="544"/>
      <c r="DF161" s="544"/>
      <c r="DG161" s="544"/>
      <c r="DH161" s="544"/>
      <c r="DI161" s="544"/>
      <c r="DJ161" s="544"/>
      <c r="DK161" s="544"/>
      <c r="DL161" s="544"/>
      <c r="DM161" s="544"/>
      <c r="DN161" s="544"/>
      <c r="DO161" s="544"/>
      <c r="DP161" s="544"/>
      <c r="DQ161" s="544"/>
      <c r="DR161" s="544"/>
      <c r="DS161" s="544"/>
      <c r="DT161" s="544"/>
      <c r="DU161" s="544"/>
      <c r="DV161" s="544"/>
      <c r="DW161" s="545"/>
      <c r="DX161" s="451">
        <v>0</v>
      </c>
      <c r="DY161" s="451"/>
      <c r="DZ161" s="451"/>
      <c r="EA161" s="451"/>
      <c r="EB161" s="451"/>
      <c r="EC161" s="451"/>
      <c r="ED161" s="451"/>
      <c r="EE161" s="451">
        <v>0</v>
      </c>
      <c r="EF161" s="451"/>
      <c r="EG161" s="451"/>
      <c r="EH161" s="451"/>
      <c r="EI161" s="451"/>
      <c r="EJ161" s="451"/>
      <c r="EK161" s="451"/>
      <c r="EL161" s="479">
        <f t="shared" si="46"/>
        <v>0</v>
      </c>
      <c r="EM161" s="479"/>
      <c r="EN161" s="479"/>
      <c r="EO161" s="479"/>
      <c r="EP161" s="479"/>
      <c r="EQ161" s="479"/>
      <c r="ER161" s="479"/>
      <c r="ES161" s="451">
        <v>0</v>
      </c>
      <c r="ET161" s="451"/>
      <c r="EU161" s="451"/>
      <c r="EV161" s="451"/>
      <c r="EW161" s="451"/>
      <c r="EX161" s="451"/>
      <c r="EY161" s="451"/>
      <c r="EZ161" s="92"/>
      <c r="FA161" s="92"/>
      <c r="FB161" s="92"/>
      <c r="FC161" s="451">
        <v>0</v>
      </c>
      <c r="FD161" s="451"/>
      <c r="FE161" s="451"/>
      <c r="FF161" s="451"/>
      <c r="FG161" s="451">
        <v>0</v>
      </c>
      <c r="FH161" s="451"/>
      <c r="FI161" s="451"/>
      <c r="FJ161" s="451"/>
      <c r="FK161" s="479">
        <f t="shared" si="47"/>
        <v>0</v>
      </c>
      <c r="FL161" s="479"/>
      <c r="FM161" s="479"/>
      <c r="FN161" s="479"/>
      <c r="FO161" s="479"/>
      <c r="FP161" s="479"/>
      <c r="FQ161" s="479"/>
      <c r="FR161" s="451">
        <v>0</v>
      </c>
      <c r="FS161" s="451"/>
      <c r="FT161" s="451"/>
      <c r="FU161" s="451"/>
      <c r="FV161" s="451"/>
      <c r="FW161" s="451"/>
      <c r="FX161" s="451"/>
      <c r="FY161" s="451">
        <v>0</v>
      </c>
      <c r="FZ161" s="451"/>
      <c r="GA161" s="451"/>
      <c r="GB161" s="451"/>
      <c r="GC161" s="451"/>
      <c r="GD161" s="451"/>
      <c r="GE161" s="451"/>
      <c r="GF161" s="480">
        <f t="shared" si="48"/>
        <v>0</v>
      </c>
      <c r="GG161" s="480"/>
      <c r="GH161" s="480"/>
      <c r="GI161" s="480"/>
      <c r="GJ161" s="480"/>
      <c r="GK161" s="480"/>
      <c r="GL161" s="480"/>
      <c r="GM161" s="451">
        <v>0</v>
      </c>
      <c r="GN161" s="451"/>
      <c r="GO161" s="451"/>
      <c r="GP161" s="451"/>
      <c r="GQ161" s="451"/>
      <c r="GR161" s="451"/>
      <c r="GS161" s="451"/>
      <c r="GT161" s="480">
        <f t="shared" si="49"/>
        <v>0</v>
      </c>
      <c r="GU161" s="480"/>
      <c r="GV161" s="480"/>
      <c r="GW161" s="480"/>
      <c r="GX161" s="480"/>
      <c r="GY161" s="480"/>
      <c r="GZ161" s="480"/>
    </row>
    <row r="162" spans="2:208" ht="12.75" customHeight="1" thickBot="1">
      <c r="B162" s="543" t="s">
        <v>229</v>
      </c>
      <c r="C162" s="544"/>
      <c r="D162" s="544"/>
      <c r="E162" s="544"/>
      <c r="F162" s="544"/>
      <c r="G162" s="544"/>
      <c r="H162" s="544"/>
      <c r="I162" s="544"/>
      <c r="J162" s="544"/>
      <c r="K162" s="544"/>
      <c r="L162" s="544"/>
      <c r="M162" s="544"/>
      <c r="N162" s="544"/>
      <c r="O162" s="544"/>
      <c r="P162" s="544"/>
      <c r="Q162" s="544"/>
      <c r="R162" s="544"/>
      <c r="S162" s="544"/>
      <c r="T162" s="544"/>
      <c r="U162" s="544"/>
      <c r="V162" s="544"/>
      <c r="W162" s="545"/>
      <c r="X162" s="451">
        <v>0</v>
      </c>
      <c r="Y162" s="451"/>
      <c r="Z162" s="451"/>
      <c r="AA162" s="451"/>
      <c r="AB162" s="451"/>
      <c r="AC162" s="451"/>
      <c r="AD162" s="451"/>
      <c r="AE162" s="451">
        <v>0</v>
      </c>
      <c r="AF162" s="451"/>
      <c r="AG162" s="451"/>
      <c r="AH162" s="451"/>
      <c r="AI162" s="451"/>
      <c r="AJ162" s="451"/>
      <c r="AK162" s="451"/>
      <c r="AL162" s="479">
        <f t="shared" si="50"/>
        <v>0</v>
      </c>
      <c r="AM162" s="479"/>
      <c r="AN162" s="479"/>
      <c r="AO162" s="479"/>
      <c r="AP162" s="479"/>
      <c r="AQ162" s="479"/>
      <c r="AR162" s="479"/>
      <c r="AS162" s="451">
        <v>0</v>
      </c>
      <c r="AT162" s="451"/>
      <c r="AU162" s="451"/>
      <c r="AV162" s="451"/>
      <c r="AW162" s="451"/>
      <c r="AX162" s="451"/>
      <c r="AY162" s="451"/>
      <c r="AZ162" s="92"/>
      <c r="BA162" s="92"/>
      <c r="BB162" s="451">
        <v>0</v>
      </c>
      <c r="BC162" s="451"/>
      <c r="BD162" s="451"/>
      <c r="BE162" s="451"/>
      <c r="BF162" s="451">
        <v>0</v>
      </c>
      <c r="BG162" s="451"/>
      <c r="BH162" s="451"/>
      <c r="BI162" s="451"/>
      <c r="BJ162" s="479">
        <f t="shared" si="51"/>
        <v>0</v>
      </c>
      <c r="BK162" s="479"/>
      <c r="BL162" s="479"/>
      <c r="BM162" s="479"/>
      <c r="BN162" s="479"/>
      <c r="BO162" s="479"/>
      <c r="BP162" s="479"/>
      <c r="BQ162" s="451">
        <v>0</v>
      </c>
      <c r="BR162" s="451"/>
      <c r="BS162" s="451"/>
      <c r="BT162" s="451"/>
      <c r="BU162" s="451"/>
      <c r="BV162" s="451"/>
      <c r="BW162" s="451"/>
      <c r="BX162" s="451">
        <v>0</v>
      </c>
      <c r="BY162" s="451"/>
      <c r="BZ162" s="451"/>
      <c r="CA162" s="451"/>
      <c r="CB162" s="451"/>
      <c r="CC162" s="451"/>
      <c r="CD162" s="451"/>
      <c r="CE162" s="480">
        <f t="shared" si="52"/>
        <v>0</v>
      </c>
      <c r="CF162" s="480"/>
      <c r="CG162" s="480"/>
      <c r="CH162" s="480"/>
      <c r="CI162" s="480"/>
      <c r="CJ162" s="480"/>
      <c r="CK162" s="480"/>
      <c r="CL162" s="451">
        <v>0</v>
      </c>
      <c r="CM162" s="451"/>
      <c r="CN162" s="451"/>
      <c r="CO162" s="451"/>
      <c r="CP162" s="451"/>
      <c r="CQ162" s="451"/>
      <c r="CR162" s="451"/>
      <c r="CS162" s="480">
        <f t="shared" si="53"/>
        <v>0</v>
      </c>
      <c r="CT162" s="480"/>
      <c r="CU162" s="480"/>
      <c r="CV162" s="480"/>
      <c r="CW162" s="480"/>
      <c r="CX162" s="480"/>
      <c r="CY162" s="480"/>
      <c r="DB162" s="511" t="s">
        <v>289</v>
      </c>
      <c r="DC162" s="512"/>
      <c r="DD162" s="512"/>
      <c r="DE162" s="512"/>
      <c r="DF162" s="512"/>
      <c r="DG162" s="512"/>
      <c r="DH162" s="512"/>
      <c r="DI162" s="512"/>
      <c r="DJ162" s="512"/>
      <c r="DK162" s="512"/>
      <c r="DL162" s="512"/>
      <c r="DM162" s="512"/>
      <c r="DN162" s="512"/>
      <c r="DO162" s="512"/>
      <c r="DP162" s="512"/>
      <c r="DQ162" s="512"/>
      <c r="DR162" s="512"/>
      <c r="DS162" s="512"/>
      <c r="DT162" s="512"/>
      <c r="DU162" s="512"/>
      <c r="DV162" s="512"/>
      <c r="DW162" s="435"/>
      <c r="DX162" s="447">
        <f>SUM(DX154:ED161)</f>
        <v>0</v>
      </c>
      <c r="DY162" s="447"/>
      <c r="DZ162" s="447"/>
      <c r="EA162" s="447"/>
      <c r="EB162" s="447"/>
      <c r="EC162" s="447"/>
      <c r="ED162" s="447"/>
      <c r="EE162" s="447">
        <f>SUM(EE154:EK161)</f>
        <v>0</v>
      </c>
      <c r="EF162" s="447"/>
      <c r="EG162" s="447"/>
      <c r="EH162" s="447"/>
      <c r="EI162" s="447"/>
      <c r="EJ162" s="447"/>
      <c r="EK162" s="447"/>
      <c r="EL162" s="447">
        <f>SUM(EL154:ER161)</f>
        <v>0</v>
      </c>
      <c r="EM162" s="447"/>
      <c r="EN162" s="447"/>
      <c r="EO162" s="447"/>
      <c r="EP162" s="447"/>
      <c r="EQ162" s="447"/>
      <c r="ER162" s="447"/>
      <c r="ES162" s="447">
        <f>SUM(ES154:EY161)</f>
        <v>0</v>
      </c>
      <c r="ET162" s="447"/>
      <c r="EU162" s="447"/>
      <c r="EV162" s="447"/>
      <c r="EW162" s="447"/>
      <c r="EX162" s="447"/>
      <c r="EY162" s="447"/>
      <c r="FC162" s="560">
        <f>SUM(FC154:FF161)</f>
        <v>0</v>
      </c>
      <c r="FD162" s="457"/>
      <c r="FE162" s="457"/>
      <c r="FF162" s="458"/>
      <c r="FG162" s="456">
        <f>SUM(FG154:FJ161)</f>
        <v>0</v>
      </c>
      <c r="FH162" s="457"/>
      <c r="FI162" s="457"/>
      <c r="FJ162" s="458"/>
      <c r="FK162" s="456">
        <f>SUM(FK154:FQ161)</f>
        <v>0</v>
      </c>
      <c r="FL162" s="457"/>
      <c r="FM162" s="457"/>
      <c r="FN162" s="457"/>
      <c r="FO162" s="457"/>
      <c r="FP162" s="457"/>
      <c r="FQ162" s="458"/>
      <c r="FR162" s="456">
        <f>SUM(FR154:FX161)</f>
        <v>0</v>
      </c>
      <c r="FS162" s="457"/>
      <c r="FT162" s="457"/>
      <c r="FU162" s="457"/>
      <c r="FV162" s="457"/>
      <c r="FW162" s="457"/>
      <c r="FX162" s="458"/>
      <c r="FY162" s="456">
        <f>SUM(FY154:GE161)</f>
        <v>0</v>
      </c>
      <c r="FZ162" s="457"/>
      <c r="GA162" s="457"/>
      <c r="GB162" s="457"/>
      <c r="GC162" s="457"/>
      <c r="GD162" s="457"/>
      <c r="GE162" s="458"/>
      <c r="GF162" s="456">
        <f>SUM(GF154:GL161)</f>
        <v>0</v>
      </c>
      <c r="GG162" s="457"/>
      <c r="GH162" s="457"/>
      <c r="GI162" s="457"/>
      <c r="GJ162" s="457"/>
      <c r="GK162" s="457"/>
      <c r="GL162" s="458"/>
      <c r="GM162" s="456">
        <f>SUM(GM154:GS161)</f>
        <v>0</v>
      </c>
      <c r="GN162" s="457"/>
      <c r="GO162" s="457"/>
      <c r="GP162" s="457"/>
      <c r="GQ162" s="457"/>
      <c r="GR162" s="457"/>
      <c r="GS162" s="458"/>
      <c r="GT162" s="456">
        <f>SUM(GT154:GZ161)</f>
        <v>0</v>
      </c>
      <c r="GU162" s="457"/>
      <c r="GV162" s="457"/>
      <c r="GW162" s="457"/>
      <c r="GX162" s="457"/>
      <c r="GY162" s="457"/>
      <c r="GZ162" s="459"/>
    </row>
    <row r="163" spans="2:208" ht="12.75" customHeight="1" thickTop="1" thickBot="1">
      <c r="B163" s="511" t="s">
        <v>230</v>
      </c>
      <c r="C163" s="512"/>
      <c r="D163" s="512"/>
      <c r="E163" s="512"/>
      <c r="F163" s="512"/>
      <c r="G163" s="512"/>
      <c r="H163" s="512"/>
      <c r="I163" s="512"/>
      <c r="J163" s="512"/>
      <c r="K163" s="512"/>
      <c r="L163" s="512"/>
      <c r="M163" s="512"/>
      <c r="N163" s="512"/>
      <c r="O163" s="512"/>
      <c r="P163" s="512"/>
      <c r="Q163" s="512"/>
      <c r="R163" s="512"/>
      <c r="S163" s="512"/>
      <c r="T163" s="512"/>
      <c r="U163" s="512"/>
      <c r="V163" s="512"/>
      <c r="W163" s="435"/>
      <c r="X163" s="447">
        <f>SUM(X156:AD162)</f>
        <v>0</v>
      </c>
      <c r="Y163" s="447"/>
      <c r="Z163" s="447"/>
      <c r="AA163" s="447"/>
      <c r="AB163" s="447"/>
      <c r="AC163" s="447"/>
      <c r="AD163" s="447"/>
      <c r="AE163" s="447">
        <f>SUM(AE156:AK162)</f>
        <v>0</v>
      </c>
      <c r="AF163" s="447"/>
      <c r="AG163" s="447"/>
      <c r="AH163" s="447"/>
      <c r="AI163" s="447"/>
      <c r="AJ163" s="447"/>
      <c r="AK163" s="447"/>
      <c r="AL163" s="447">
        <f>SUM(AL156:AR162)</f>
        <v>0</v>
      </c>
      <c r="AM163" s="447"/>
      <c r="AN163" s="447"/>
      <c r="AO163" s="447"/>
      <c r="AP163" s="447"/>
      <c r="AQ163" s="447"/>
      <c r="AR163" s="447"/>
      <c r="AS163" s="447">
        <f>SUM(AS156:AY162)</f>
        <v>0</v>
      </c>
      <c r="AT163" s="447"/>
      <c r="AU163" s="447"/>
      <c r="AV163" s="447"/>
      <c r="AW163" s="447"/>
      <c r="AX163" s="447"/>
      <c r="AY163" s="447"/>
      <c r="BB163" s="447">
        <f>SUM(BB156:BE162)</f>
        <v>0</v>
      </c>
      <c r="BC163" s="447"/>
      <c r="BD163" s="447"/>
      <c r="BE163" s="447"/>
      <c r="BF163" s="447">
        <f>SUM(BF156:BI162)</f>
        <v>0</v>
      </c>
      <c r="BG163" s="447"/>
      <c r="BH163" s="447"/>
      <c r="BI163" s="447"/>
      <c r="BJ163" s="447">
        <f>SUM(BJ156:BP162)</f>
        <v>0</v>
      </c>
      <c r="BK163" s="447"/>
      <c r="BL163" s="447"/>
      <c r="BM163" s="447"/>
      <c r="BN163" s="447"/>
      <c r="BO163" s="447"/>
      <c r="BP163" s="447"/>
      <c r="BQ163" s="447">
        <f>SUM(BQ156:BW162)</f>
        <v>0</v>
      </c>
      <c r="BR163" s="447"/>
      <c r="BS163" s="447"/>
      <c r="BT163" s="447"/>
      <c r="BU163" s="447"/>
      <c r="BV163" s="447"/>
      <c r="BW163" s="447"/>
      <c r="BX163" s="447">
        <f>SUM(BX156:CD162)</f>
        <v>0</v>
      </c>
      <c r="BY163" s="447"/>
      <c r="BZ163" s="447"/>
      <c r="CA163" s="447"/>
      <c r="CB163" s="447"/>
      <c r="CC163" s="447"/>
      <c r="CD163" s="447"/>
      <c r="CE163" s="447">
        <f>SUM(CE156:CK162)</f>
        <v>0</v>
      </c>
      <c r="CF163" s="447"/>
      <c r="CG163" s="447"/>
      <c r="CH163" s="447"/>
      <c r="CI163" s="447"/>
      <c r="CJ163" s="447"/>
      <c r="CK163" s="447"/>
      <c r="CL163" s="447">
        <f>SUM(CL156:CR162)</f>
        <v>0</v>
      </c>
      <c r="CM163" s="447"/>
      <c r="CN163" s="447"/>
      <c r="CO163" s="447"/>
      <c r="CP163" s="447"/>
      <c r="CQ163" s="447"/>
      <c r="CR163" s="447"/>
      <c r="CS163" s="447">
        <f>SUM(CS156:CY162)</f>
        <v>0</v>
      </c>
      <c r="CT163" s="447"/>
      <c r="CU163" s="447"/>
      <c r="CV163" s="447"/>
      <c r="CW163" s="447"/>
      <c r="CX163" s="447"/>
      <c r="CY163" s="447"/>
      <c r="DB163" s="492" t="s">
        <v>297</v>
      </c>
      <c r="DC163" s="493"/>
      <c r="DD163" s="493"/>
      <c r="DE163" s="493"/>
      <c r="DF163" s="493"/>
      <c r="DG163" s="493"/>
      <c r="DH163" s="493"/>
      <c r="DI163" s="493"/>
      <c r="DJ163" s="493"/>
      <c r="DK163" s="493"/>
      <c r="DL163" s="493"/>
      <c r="DM163" s="493"/>
      <c r="DN163" s="493"/>
      <c r="DO163" s="493"/>
      <c r="DP163" s="493"/>
      <c r="DQ163" s="493"/>
      <c r="DR163" s="493"/>
      <c r="DS163" s="493"/>
      <c r="DT163" s="493"/>
      <c r="DU163" s="493"/>
      <c r="DV163" s="493"/>
      <c r="DW163" s="493"/>
      <c r="DX163" s="483"/>
      <c r="DY163" s="483"/>
      <c r="DZ163" s="483"/>
      <c r="EA163" s="483"/>
      <c r="EB163" s="483"/>
      <c r="EC163" s="483"/>
      <c r="ED163" s="483"/>
      <c r="EE163" s="483"/>
      <c r="EF163" s="483"/>
      <c r="EG163" s="483"/>
      <c r="EH163" s="483"/>
      <c r="EI163" s="483"/>
      <c r="EJ163" s="483"/>
      <c r="EK163" s="483"/>
      <c r="EL163" s="483"/>
      <c r="EM163" s="483"/>
      <c r="EN163" s="483"/>
      <c r="EO163" s="483"/>
      <c r="EP163" s="483"/>
      <c r="EQ163" s="483"/>
      <c r="ER163" s="483"/>
      <c r="ES163" s="483"/>
      <c r="ET163" s="483"/>
      <c r="EU163" s="483"/>
      <c r="EV163" s="483"/>
      <c r="EW163" s="483"/>
      <c r="EX163" s="483"/>
      <c r="EY163" s="483"/>
      <c r="FC163" s="466"/>
      <c r="FD163" s="467"/>
      <c r="FE163" s="467"/>
      <c r="FF163" s="468"/>
      <c r="FG163" s="469"/>
      <c r="FH163" s="467"/>
      <c r="FI163" s="467"/>
      <c r="FJ163" s="468"/>
      <c r="FK163" s="469"/>
      <c r="FL163" s="467"/>
      <c r="FM163" s="467"/>
      <c r="FN163" s="467"/>
      <c r="FO163" s="467"/>
      <c r="FP163" s="467"/>
      <c r="FQ163" s="468"/>
      <c r="FR163" s="469"/>
      <c r="FS163" s="467"/>
      <c r="FT163" s="467"/>
      <c r="FU163" s="467"/>
      <c r="FV163" s="467"/>
      <c r="FW163" s="467"/>
      <c r="FX163" s="468"/>
      <c r="FY163" s="469"/>
      <c r="FZ163" s="467"/>
      <c r="GA163" s="467"/>
      <c r="GB163" s="467"/>
      <c r="GC163" s="467"/>
      <c r="GD163" s="467"/>
      <c r="GE163" s="468"/>
      <c r="GF163" s="469"/>
      <c r="GG163" s="467"/>
      <c r="GH163" s="467"/>
      <c r="GI163" s="467"/>
      <c r="GJ163" s="467"/>
      <c r="GK163" s="467"/>
      <c r="GL163" s="468"/>
      <c r="GM163" s="469"/>
      <c r="GN163" s="467"/>
      <c r="GO163" s="467"/>
      <c r="GP163" s="467"/>
      <c r="GQ163" s="467"/>
      <c r="GR163" s="467"/>
      <c r="GS163" s="468"/>
      <c r="GT163" s="469"/>
      <c r="GU163" s="467"/>
      <c r="GV163" s="467"/>
      <c r="GW163" s="467"/>
      <c r="GX163" s="467"/>
      <c r="GY163" s="467"/>
      <c r="GZ163" s="470"/>
    </row>
    <row r="164" spans="2:208" ht="12.75" customHeight="1" thickTop="1">
      <c r="B164" s="547" t="s">
        <v>235</v>
      </c>
      <c r="C164" s="548"/>
      <c r="D164" s="548"/>
      <c r="E164" s="548"/>
      <c r="F164" s="548"/>
      <c r="G164" s="548"/>
      <c r="H164" s="548"/>
      <c r="I164" s="548"/>
      <c r="J164" s="548"/>
      <c r="K164" s="548"/>
      <c r="L164" s="548"/>
      <c r="M164" s="548"/>
      <c r="N164" s="548"/>
      <c r="O164" s="548"/>
      <c r="P164" s="548"/>
      <c r="Q164" s="548"/>
      <c r="R164" s="548"/>
      <c r="S164" s="548"/>
      <c r="T164" s="548"/>
      <c r="U164" s="548"/>
      <c r="V164" s="548"/>
      <c r="W164" s="549"/>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483"/>
      <c r="AY164" s="483"/>
      <c r="BB164" s="478"/>
      <c r="BC164" s="478"/>
      <c r="BD164" s="478"/>
      <c r="BE164" s="478"/>
      <c r="BF164" s="478"/>
      <c r="BG164" s="478"/>
      <c r="BH164" s="478"/>
      <c r="BI164" s="478"/>
      <c r="BJ164" s="478"/>
      <c r="BK164" s="478"/>
      <c r="BL164" s="478"/>
      <c r="BM164" s="478"/>
      <c r="BN164" s="478"/>
      <c r="BO164" s="478"/>
      <c r="BP164" s="478"/>
      <c r="BQ164" s="478"/>
      <c r="BR164" s="478"/>
      <c r="BS164" s="478"/>
      <c r="BT164" s="478"/>
      <c r="BU164" s="478"/>
      <c r="BV164" s="478"/>
      <c r="BW164" s="478"/>
      <c r="BX164" s="478"/>
      <c r="BY164" s="478"/>
      <c r="BZ164" s="478"/>
      <c r="CA164" s="478"/>
      <c r="CB164" s="478"/>
      <c r="CC164" s="478"/>
      <c r="CD164" s="478"/>
      <c r="CE164" s="478"/>
      <c r="CF164" s="478"/>
      <c r="CG164" s="478"/>
      <c r="CH164" s="478"/>
      <c r="CI164" s="478"/>
      <c r="CJ164" s="478"/>
      <c r="CK164" s="478"/>
      <c r="CL164" s="478"/>
      <c r="CM164" s="478"/>
      <c r="CN164" s="478"/>
      <c r="CO164" s="478"/>
      <c r="CP164" s="478"/>
      <c r="CQ164" s="478"/>
      <c r="CR164" s="478"/>
      <c r="CS164" s="478"/>
      <c r="CT164" s="478"/>
      <c r="CU164" s="478"/>
      <c r="CV164" s="478"/>
      <c r="CW164" s="478"/>
      <c r="CX164" s="478"/>
      <c r="CY164" s="478"/>
      <c r="DB164" s="543" t="s">
        <v>298</v>
      </c>
      <c r="DC164" s="544"/>
      <c r="DD164" s="544"/>
      <c r="DE164" s="544"/>
      <c r="DF164" s="544"/>
      <c r="DG164" s="544"/>
      <c r="DH164" s="544"/>
      <c r="DI164" s="544"/>
      <c r="DJ164" s="544"/>
      <c r="DK164" s="544"/>
      <c r="DL164" s="544"/>
      <c r="DM164" s="544"/>
      <c r="DN164" s="544"/>
      <c r="DO164" s="544"/>
      <c r="DP164" s="544"/>
      <c r="DQ164" s="544"/>
      <c r="DR164" s="544"/>
      <c r="DS164" s="544"/>
      <c r="DT164" s="544"/>
      <c r="DU164" s="544"/>
      <c r="DV164" s="544"/>
      <c r="DW164" s="545"/>
      <c r="DX164" s="451">
        <v>0</v>
      </c>
      <c r="DY164" s="451"/>
      <c r="DZ164" s="451"/>
      <c r="EA164" s="451"/>
      <c r="EB164" s="451"/>
      <c r="EC164" s="451"/>
      <c r="ED164" s="451"/>
      <c r="EE164" s="451">
        <v>0</v>
      </c>
      <c r="EF164" s="451"/>
      <c r="EG164" s="451"/>
      <c r="EH164" s="451"/>
      <c r="EI164" s="451"/>
      <c r="EJ164" s="451"/>
      <c r="EK164" s="451"/>
      <c r="EL164" s="479">
        <f t="shared" ref="EL164:EL171" si="54">DX164-EE164</f>
        <v>0</v>
      </c>
      <c r="EM164" s="479"/>
      <c r="EN164" s="479"/>
      <c r="EO164" s="479"/>
      <c r="EP164" s="479"/>
      <c r="EQ164" s="479"/>
      <c r="ER164" s="479"/>
      <c r="ES164" s="451">
        <v>0</v>
      </c>
      <c r="ET164" s="451"/>
      <c r="EU164" s="451"/>
      <c r="EV164" s="451"/>
      <c r="EW164" s="451"/>
      <c r="EX164" s="451"/>
      <c r="EY164" s="451"/>
      <c r="EZ164" s="92"/>
      <c r="FA164" s="92"/>
      <c r="FB164" s="92"/>
      <c r="FC164" s="451">
        <v>0</v>
      </c>
      <c r="FD164" s="451"/>
      <c r="FE164" s="451"/>
      <c r="FF164" s="451"/>
      <c r="FG164" s="451">
        <v>0</v>
      </c>
      <c r="FH164" s="451"/>
      <c r="FI164" s="451"/>
      <c r="FJ164" s="451"/>
      <c r="FK164" s="479">
        <f t="shared" ref="FK164:FK171" si="55">FC164-FG164+ES164+EL164+EE164-DX164</f>
        <v>0</v>
      </c>
      <c r="FL164" s="479"/>
      <c r="FM164" s="479"/>
      <c r="FN164" s="479"/>
      <c r="FO164" s="479"/>
      <c r="FP164" s="479"/>
      <c r="FQ164" s="479"/>
      <c r="FR164" s="451">
        <v>0</v>
      </c>
      <c r="FS164" s="451"/>
      <c r="FT164" s="451"/>
      <c r="FU164" s="451"/>
      <c r="FV164" s="451"/>
      <c r="FW164" s="451"/>
      <c r="FX164" s="451"/>
      <c r="FY164" s="451">
        <v>0</v>
      </c>
      <c r="FZ164" s="451"/>
      <c r="GA164" s="451"/>
      <c r="GB164" s="451"/>
      <c r="GC164" s="451"/>
      <c r="GD164" s="451"/>
      <c r="GE164" s="451"/>
      <c r="GF164" s="480">
        <f t="shared" ref="GF164:GF171" si="56">FK164-FR164-FY164</f>
        <v>0</v>
      </c>
      <c r="GG164" s="480"/>
      <c r="GH164" s="480"/>
      <c r="GI164" s="480"/>
      <c r="GJ164" s="480"/>
      <c r="GK164" s="480"/>
      <c r="GL164" s="480"/>
      <c r="GM164" s="451">
        <v>0</v>
      </c>
      <c r="GN164" s="451"/>
      <c r="GO164" s="451"/>
      <c r="GP164" s="451"/>
      <c r="GQ164" s="451"/>
      <c r="GR164" s="451"/>
      <c r="GS164" s="451"/>
      <c r="GT164" s="480">
        <f t="shared" ref="GT164:GT171" si="57">GM164</f>
        <v>0</v>
      </c>
      <c r="GU164" s="480"/>
      <c r="GV164" s="480"/>
      <c r="GW164" s="480"/>
      <c r="GX164" s="480"/>
      <c r="GY164" s="480"/>
      <c r="GZ164" s="480"/>
    </row>
    <row r="165" spans="2:208" ht="12.75" customHeight="1">
      <c r="B165" s="543" t="s">
        <v>236</v>
      </c>
      <c r="C165" s="544"/>
      <c r="D165" s="544"/>
      <c r="E165" s="544"/>
      <c r="F165" s="544"/>
      <c r="G165" s="544"/>
      <c r="H165" s="544"/>
      <c r="I165" s="544"/>
      <c r="J165" s="544"/>
      <c r="K165" s="544"/>
      <c r="L165" s="544"/>
      <c r="M165" s="544"/>
      <c r="N165" s="544"/>
      <c r="O165" s="544"/>
      <c r="P165" s="544"/>
      <c r="Q165" s="544"/>
      <c r="R165" s="544"/>
      <c r="S165" s="544"/>
      <c r="T165" s="544"/>
      <c r="U165" s="544"/>
      <c r="V165" s="544"/>
      <c r="W165" s="545"/>
      <c r="X165" s="451">
        <v>0</v>
      </c>
      <c r="Y165" s="451"/>
      <c r="Z165" s="451"/>
      <c r="AA165" s="451"/>
      <c r="AB165" s="451"/>
      <c r="AC165" s="451"/>
      <c r="AD165" s="451"/>
      <c r="AE165" s="451">
        <v>0</v>
      </c>
      <c r="AF165" s="451"/>
      <c r="AG165" s="451"/>
      <c r="AH165" s="451"/>
      <c r="AI165" s="451"/>
      <c r="AJ165" s="451"/>
      <c r="AK165" s="451"/>
      <c r="AL165" s="479">
        <f t="shared" ref="AL165:AL171" si="58">X165-AE165</f>
        <v>0</v>
      </c>
      <c r="AM165" s="479"/>
      <c r="AN165" s="479"/>
      <c r="AO165" s="479"/>
      <c r="AP165" s="479"/>
      <c r="AQ165" s="479"/>
      <c r="AR165" s="479"/>
      <c r="AS165" s="451">
        <v>0</v>
      </c>
      <c r="AT165" s="451"/>
      <c r="AU165" s="451"/>
      <c r="AV165" s="451"/>
      <c r="AW165" s="451"/>
      <c r="AX165" s="451"/>
      <c r="AY165" s="451"/>
      <c r="AZ165" s="92"/>
      <c r="BA165" s="92"/>
      <c r="BB165" s="451">
        <v>0</v>
      </c>
      <c r="BC165" s="451"/>
      <c r="BD165" s="451"/>
      <c r="BE165" s="451"/>
      <c r="BF165" s="451">
        <v>0</v>
      </c>
      <c r="BG165" s="451"/>
      <c r="BH165" s="451"/>
      <c r="BI165" s="451"/>
      <c r="BJ165" s="479">
        <f t="shared" ref="BJ165:BJ171" si="59">BB165-BF165+AS165+AL165+AE165-X165</f>
        <v>0</v>
      </c>
      <c r="BK165" s="479"/>
      <c r="BL165" s="479"/>
      <c r="BM165" s="479"/>
      <c r="BN165" s="479"/>
      <c r="BO165" s="479"/>
      <c r="BP165" s="479"/>
      <c r="BQ165" s="451">
        <v>0</v>
      </c>
      <c r="BR165" s="451"/>
      <c r="BS165" s="451"/>
      <c r="BT165" s="451"/>
      <c r="BU165" s="451"/>
      <c r="BV165" s="451"/>
      <c r="BW165" s="451"/>
      <c r="BX165" s="451">
        <v>0</v>
      </c>
      <c r="BY165" s="451"/>
      <c r="BZ165" s="451"/>
      <c r="CA165" s="451"/>
      <c r="CB165" s="451"/>
      <c r="CC165" s="451"/>
      <c r="CD165" s="451"/>
      <c r="CE165" s="480">
        <f t="shared" ref="CE165:CE171" si="60">BJ165-BQ165-BX165</f>
        <v>0</v>
      </c>
      <c r="CF165" s="480"/>
      <c r="CG165" s="480"/>
      <c r="CH165" s="480"/>
      <c r="CI165" s="480"/>
      <c r="CJ165" s="480"/>
      <c r="CK165" s="480"/>
      <c r="CL165" s="451">
        <v>0</v>
      </c>
      <c r="CM165" s="451"/>
      <c r="CN165" s="451"/>
      <c r="CO165" s="451"/>
      <c r="CP165" s="451"/>
      <c r="CQ165" s="451"/>
      <c r="CR165" s="451"/>
      <c r="CS165" s="480">
        <f t="shared" ref="CS165:CS171" si="61">CL165</f>
        <v>0</v>
      </c>
      <c r="CT165" s="480"/>
      <c r="CU165" s="480"/>
      <c r="CV165" s="480"/>
      <c r="CW165" s="480"/>
      <c r="CX165" s="480"/>
      <c r="CY165" s="480"/>
      <c r="DB165" s="543" t="s">
        <v>299</v>
      </c>
      <c r="DC165" s="544"/>
      <c r="DD165" s="544"/>
      <c r="DE165" s="544"/>
      <c r="DF165" s="544"/>
      <c r="DG165" s="544"/>
      <c r="DH165" s="544"/>
      <c r="DI165" s="544"/>
      <c r="DJ165" s="544"/>
      <c r="DK165" s="544"/>
      <c r="DL165" s="544"/>
      <c r="DM165" s="544"/>
      <c r="DN165" s="544"/>
      <c r="DO165" s="544"/>
      <c r="DP165" s="544"/>
      <c r="DQ165" s="544"/>
      <c r="DR165" s="544"/>
      <c r="DS165" s="544"/>
      <c r="DT165" s="544"/>
      <c r="DU165" s="544"/>
      <c r="DV165" s="544"/>
      <c r="DW165" s="545"/>
      <c r="DX165" s="451">
        <v>0</v>
      </c>
      <c r="DY165" s="451"/>
      <c r="DZ165" s="451"/>
      <c r="EA165" s="451"/>
      <c r="EB165" s="451"/>
      <c r="EC165" s="451"/>
      <c r="ED165" s="451"/>
      <c r="EE165" s="451">
        <v>0</v>
      </c>
      <c r="EF165" s="451"/>
      <c r="EG165" s="451"/>
      <c r="EH165" s="451"/>
      <c r="EI165" s="451"/>
      <c r="EJ165" s="451"/>
      <c r="EK165" s="451"/>
      <c r="EL165" s="479">
        <f t="shared" si="54"/>
        <v>0</v>
      </c>
      <c r="EM165" s="479"/>
      <c r="EN165" s="479"/>
      <c r="EO165" s="479"/>
      <c r="EP165" s="479"/>
      <c r="EQ165" s="479"/>
      <c r="ER165" s="479"/>
      <c r="ES165" s="451">
        <v>0</v>
      </c>
      <c r="ET165" s="451"/>
      <c r="EU165" s="451"/>
      <c r="EV165" s="451"/>
      <c r="EW165" s="451"/>
      <c r="EX165" s="451"/>
      <c r="EY165" s="451"/>
      <c r="EZ165" s="92"/>
      <c r="FA165" s="92"/>
      <c r="FB165" s="92"/>
      <c r="FC165" s="451">
        <v>0</v>
      </c>
      <c r="FD165" s="451"/>
      <c r="FE165" s="451"/>
      <c r="FF165" s="451"/>
      <c r="FG165" s="451">
        <v>0</v>
      </c>
      <c r="FH165" s="451"/>
      <c r="FI165" s="451"/>
      <c r="FJ165" s="451"/>
      <c r="FK165" s="479">
        <f t="shared" si="55"/>
        <v>0</v>
      </c>
      <c r="FL165" s="479"/>
      <c r="FM165" s="479"/>
      <c r="FN165" s="479"/>
      <c r="FO165" s="479"/>
      <c r="FP165" s="479"/>
      <c r="FQ165" s="479"/>
      <c r="FR165" s="451">
        <v>0</v>
      </c>
      <c r="FS165" s="451"/>
      <c r="FT165" s="451"/>
      <c r="FU165" s="451"/>
      <c r="FV165" s="451"/>
      <c r="FW165" s="451"/>
      <c r="FX165" s="451"/>
      <c r="FY165" s="451">
        <v>0</v>
      </c>
      <c r="FZ165" s="451"/>
      <c r="GA165" s="451"/>
      <c r="GB165" s="451"/>
      <c r="GC165" s="451"/>
      <c r="GD165" s="451"/>
      <c r="GE165" s="451"/>
      <c r="GF165" s="480">
        <f t="shared" si="56"/>
        <v>0</v>
      </c>
      <c r="GG165" s="480"/>
      <c r="GH165" s="480"/>
      <c r="GI165" s="480"/>
      <c r="GJ165" s="480"/>
      <c r="GK165" s="480"/>
      <c r="GL165" s="480"/>
      <c r="GM165" s="451">
        <v>0</v>
      </c>
      <c r="GN165" s="451"/>
      <c r="GO165" s="451"/>
      <c r="GP165" s="451"/>
      <c r="GQ165" s="451"/>
      <c r="GR165" s="451"/>
      <c r="GS165" s="451"/>
      <c r="GT165" s="480">
        <f t="shared" si="57"/>
        <v>0</v>
      </c>
      <c r="GU165" s="480"/>
      <c r="GV165" s="480"/>
      <c r="GW165" s="480"/>
      <c r="GX165" s="480"/>
      <c r="GY165" s="480"/>
      <c r="GZ165" s="480"/>
    </row>
    <row r="166" spans="2:208" ht="12.75" customHeight="1">
      <c r="B166" s="543" t="s">
        <v>237</v>
      </c>
      <c r="C166" s="544"/>
      <c r="D166" s="544"/>
      <c r="E166" s="544"/>
      <c r="F166" s="544"/>
      <c r="G166" s="544"/>
      <c r="H166" s="544"/>
      <c r="I166" s="544"/>
      <c r="J166" s="544"/>
      <c r="K166" s="544"/>
      <c r="L166" s="544"/>
      <c r="M166" s="544"/>
      <c r="N166" s="544"/>
      <c r="O166" s="544"/>
      <c r="P166" s="544"/>
      <c r="Q166" s="544"/>
      <c r="R166" s="544"/>
      <c r="S166" s="544"/>
      <c r="T166" s="544"/>
      <c r="U166" s="544"/>
      <c r="V166" s="544"/>
      <c r="W166" s="545"/>
      <c r="X166" s="451">
        <v>0</v>
      </c>
      <c r="Y166" s="451"/>
      <c r="Z166" s="451"/>
      <c r="AA166" s="451"/>
      <c r="AB166" s="451"/>
      <c r="AC166" s="451"/>
      <c r="AD166" s="451"/>
      <c r="AE166" s="451">
        <v>0</v>
      </c>
      <c r="AF166" s="451"/>
      <c r="AG166" s="451"/>
      <c r="AH166" s="451"/>
      <c r="AI166" s="451"/>
      <c r="AJ166" s="451"/>
      <c r="AK166" s="451"/>
      <c r="AL166" s="479">
        <f t="shared" si="58"/>
        <v>0</v>
      </c>
      <c r="AM166" s="479"/>
      <c r="AN166" s="479"/>
      <c r="AO166" s="479"/>
      <c r="AP166" s="479"/>
      <c r="AQ166" s="479"/>
      <c r="AR166" s="479"/>
      <c r="AS166" s="451">
        <v>0</v>
      </c>
      <c r="AT166" s="451"/>
      <c r="AU166" s="451"/>
      <c r="AV166" s="451"/>
      <c r="AW166" s="451"/>
      <c r="AX166" s="451"/>
      <c r="AY166" s="451"/>
      <c r="AZ166" s="92"/>
      <c r="BA166" s="92"/>
      <c r="BB166" s="451">
        <v>0</v>
      </c>
      <c r="BC166" s="451"/>
      <c r="BD166" s="451"/>
      <c r="BE166" s="451"/>
      <c r="BF166" s="451">
        <v>0</v>
      </c>
      <c r="BG166" s="451"/>
      <c r="BH166" s="451"/>
      <c r="BI166" s="451"/>
      <c r="BJ166" s="479">
        <f t="shared" si="59"/>
        <v>0</v>
      </c>
      <c r="BK166" s="479"/>
      <c r="BL166" s="479"/>
      <c r="BM166" s="479"/>
      <c r="BN166" s="479"/>
      <c r="BO166" s="479"/>
      <c r="BP166" s="479"/>
      <c r="BQ166" s="451">
        <v>0</v>
      </c>
      <c r="BR166" s="451"/>
      <c r="BS166" s="451"/>
      <c r="BT166" s="451"/>
      <c r="BU166" s="451"/>
      <c r="BV166" s="451"/>
      <c r="BW166" s="451"/>
      <c r="BX166" s="451">
        <v>0</v>
      </c>
      <c r="BY166" s="451"/>
      <c r="BZ166" s="451"/>
      <c r="CA166" s="451"/>
      <c r="CB166" s="451"/>
      <c r="CC166" s="451"/>
      <c r="CD166" s="451"/>
      <c r="CE166" s="480">
        <f t="shared" si="60"/>
        <v>0</v>
      </c>
      <c r="CF166" s="480"/>
      <c r="CG166" s="480"/>
      <c r="CH166" s="480"/>
      <c r="CI166" s="480"/>
      <c r="CJ166" s="480"/>
      <c r="CK166" s="480"/>
      <c r="CL166" s="451">
        <v>0</v>
      </c>
      <c r="CM166" s="451"/>
      <c r="CN166" s="451"/>
      <c r="CO166" s="451"/>
      <c r="CP166" s="451"/>
      <c r="CQ166" s="451"/>
      <c r="CR166" s="451"/>
      <c r="CS166" s="480">
        <f t="shared" si="61"/>
        <v>0</v>
      </c>
      <c r="CT166" s="480"/>
      <c r="CU166" s="480"/>
      <c r="CV166" s="480"/>
      <c r="CW166" s="480"/>
      <c r="CX166" s="480"/>
      <c r="CY166" s="480"/>
      <c r="DB166" s="543" t="s">
        <v>300</v>
      </c>
      <c r="DC166" s="544"/>
      <c r="DD166" s="544"/>
      <c r="DE166" s="544"/>
      <c r="DF166" s="544"/>
      <c r="DG166" s="544"/>
      <c r="DH166" s="544"/>
      <c r="DI166" s="544"/>
      <c r="DJ166" s="544"/>
      <c r="DK166" s="544"/>
      <c r="DL166" s="544"/>
      <c r="DM166" s="544"/>
      <c r="DN166" s="544"/>
      <c r="DO166" s="544"/>
      <c r="DP166" s="544"/>
      <c r="DQ166" s="544"/>
      <c r="DR166" s="544"/>
      <c r="DS166" s="544"/>
      <c r="DT166" s="544"/>
      <c r="DU166" s="544"/>
      <c r="DV166" s="544"/>
      <c r="DW166" s="545"/>
      <c r="DX166" s="451">
        <v>0</v>
      </c>
      <c r="DY166" s="451"/>
      <c r="DZ166" s="451"/>
      <c r="EA166" s="451"/>
      <c r="EB166" s="451"/>
      <c r="EC166" s="451"/>
      <c r="ED166" s="451"/>
      <c r="EE166" s="451">
        <v>0</v>
      </c>
      <c r="EF166" s="451"/>
      <c r="EG166" s="451"/>
      <c r="EH166" s="451"/>
      <c r="EI166" s="451"/>
      <c r="EJ166" s="451"/>
      <c r="EK166" s="451"/>
      <c r="EL166" s="479">
        <f t="shared" si="54"/>
        <v>0</v>
      </c>
      <c r="EM166" s="479"/>
      <c r="EN166" s="479"/>
      <c r="EO166" s="479"/>
      <c r="EP166" s="479"/>
      <c r="EQ166" s="479"/>
      <c r="ER166" s="479"/>
      <c r="ES166" s="451">
        <v>0</v>
      </c>
      <c r="ET166" s="451"/>
      <c r="EU166" s="451"/>
      <c r="EV166" s="451"/>
      <c r="EW166" s="451"/>
      <c r="EX166" s="451"/>
      <c r="EY166" s="451"/>
      <c r="EZ166" s="92"/>
      <c r="FA166" s="92"/>
      <c r="FB166" s="92"/>
      <c r="FC166" s="451">
        <v>0</v>
      </c>
      <c r="FD166" s="451"/>
      <c r="FE166" s="451"/>
      <c r="FF166" s="451"/>
      <c r="FG166" s="451">
        <v>0</v>
      </c>
      <c r="FH166" s="451"/>
      <c r="FI166" s="451"/>
      <c r="FJ166" s="451"/>
      <c r="FK166" s="479">
        <f t="shared" si="55"/>
        <v>0</v>
      </c>
      <c r="FL166" s="479"/>
      <c r="FM166" s="479"/>
      <c r="FN166" s="479"/>
      <c r="FO166" s="479"/>
      <c r="FP166" s="479"/>
      <c r="FQ166" s="479"/>
      <c r="FR166" s="451">
        <v>0</v>
      </c>
      <c r="FS166" s="451"/>
      <c r="FT166" s="451"/>
      <c r="FU166" s="451"/>
      <c r="FV166" s="451"/>
      <c r="FW166" s="451"/>
      <c r="FX166" s="451"/>
      <c r="FY166" s="451">
        <v>0</v>
      </c>
      <c r="FZ166" s="451"/>
      <c r="GA166" s="451"/>
      <c r="GB166" s="451"/>
      <c r="GC166" s="451"/>
      <c r="GD166" s="451"/>
      <c r="GE166" s="451"/>
      <c r="GF166" s="480">
        <f t="shared" si="56"/>
        <v>0</v>
      </c>
      <c r="GG166" s="480"/>
      <c r="GH166" s="480"/>
      <c r="GI166" s="480"/>
      <c r="GJ166" s="480"/>
      <c r="GK166" s="480"/>
      <c r="GL166" s="480"/>
      <c r="GM166" s="451">
        <v>0</v>
      </c>
      <c r="GN166" s="451"/>
      <c r="GO166" s="451"/>
      <c r="GP166" s="451"/>
      <c r="GQ166" s="451"/>
      <c r="GR166" s="451"/>
      <c r="GS166" s="451"/>
      <c r="GT166" s="480">
        <f t="shared" si="57"/>
        <v>0</v>
      </c>
      <c r="GU166" s="480"/>
      <c r="GV166" s="480"/>
      <c r="GW166" s="480"/>
      <c r="GX166" s="480"/>
      <c r="GY166" s="480"/>
      <c r="GZ166" s="480"/>
    </row>
    <row r="167" spans="2:208" ht="12.75" customHeight="1">
      <c r="B167" s="543" t="s">
        <v>238</v>
      </c>
      <c r="C167" s="544"/>
      <c r="D167" s="544"/>
      <c r="E167" s="544"/>
      <c r="F167" s="544"/>
      <c r="G167" s="544"/>
      <c r="H167" s="544"/>
      <c r="I167" s="544"/>
      <c r="J167" s="544"/>
      <c r="K167" s="544"/>
      <c r="L167" s="544"/>
      <c r="M167" s="544"/>
      <c r="N167" s="544"/>
      <c r="O167" s="544"/>
      <c r="P167" s="544"/>
      <c r="Q167" s="544"/>
      <c r="R167" s="544"/>
      <c r="S167" s="544"/>
      <c r="T167" s="544"/>
      <c r="U167" s="544"/>
      <c r="V167" s="544"/>
      <c r="W167" s="545"/>
      <c r="X167" s="451">
        <v>0</v>
      </c>
      <c r="Y167" s="451"/>
      <c r="Z167" s="451"/>
      <c r="AA167" s="451"/>
      <c r="AB167" s="451"/>
      <c r="AC167" s="451"/>
      <c r="AD167" s="451"/>
      <c r="AE167" s="451">
        <v>0</v>
      </c>
      <c r="AF167" s="451"/>
      <c r="AG167" s="451"/>
      <c r="AH167" s="451"/>
      <c r="AI167" s="451"/>
      <c r="AJ167" s="451"/>
      <c r="AK167" s="451"/>
      <c r="AL167" s="479">
        <f t="shared" si="58"/>
        <v>0</v>
      </c>
      <c r="AM167" s="479"/>
      <c r="AN167" s="479"/>
      <c r="AO167" s="479"/>
      <c r="AP167" s="479"/>
      <c r="AQ167" s="479"/>
      <c r="AR167" s="479"/>
      <c r="AS167" s="451">
        <v>0</v>
      </c>
      <c r="AT167" s="451"/>
      <c r="AU167" s="451"/>
      <c r="AV167" s="451"/>
      <c r="AW167" s="451"/>
      <c r="AX167" s="451"/>
      <c r="AY167" s="451"/>
      <c r="AZ167" s="92"/>
      <c r="BA167" s="92"/>
      <c r="BB167" s="451">
        <v>0</v>
      </c>
      <c r="BC167" s="451"/>
      <c r="BD167" s="451"/>
      <c r="BE167" s="451"/>
      <c r="BF167" s="451">
        <v>0</v>
      </c>
      <c r="BG167" s="451"/>
      <c r="BH167" s="451"/>
      <c r="BI167" s="451"/>
      <c r="BJ167" s="479">
        <f t="shared" si="59"/>
        <v>0</v>
      </c>
      <c r="BK167" s="479"/>
      <c r="BL167" s="479"/>
      <c r="BM167" s="479"/>
      <c r="BN167" s="479"/>
      <c r="BO167" s="479"/>
      <c r="BP167" s="479"/>
      <c r="BQ167" s="451">
        <v>0</v>
      </c>
      <c r="BR167" s="451"/>
      <c r="BS167" s="451"/>
      <c r="BT167" s="451"/>
      <c r="BU167" s="451"/>
      <c r="BV167" s="451"/>
      <c r="BW167" s="451"/>
      <c r="BX167" s="451">
        <v>0</v>
      </c>
      <c r="BY167" s="451"/>
      <c r="BZ167" s="451"/>
      <c r="CA167" s="451"/>
      <c r="CB167" s="451"/>
      <c r="CC167" s="451"/>
      <c r="CD167" s="451"/>
      <c r="CE167" s="480">
        <f t="shared" si="60"/>
        <v>0</v>
      </c>
      <c r="CF167" s="480"/>
      <c r="CG167" s="480"/>
      <c r="CH167" s="480"/>
      <c r="CI167" s="480"/>
      <c r="CJ167" s="480"/>
      <c r="CK167" s="480"/>
      <c r="CL167" s="451">
        <v>0</v>
      </c>
      <c r="CM167" s="451"/>
      <c r="CN167" s="451"/>
      <c r="CO167" s="451"/>
      <c r="CP167" s="451"/>
      <c r="CQ167" s="451"/>
      <c r="CR167" s="451"/>
      <c r="CS167" s="480">
        <f t="shared" si="61"/>
        <v>0</v>
      </c>
      <c r="CT167" s="480"/>
      <c r="CU167" s="480"/>
      <c r="CV167" s="480"/>
      <c r="CW167" s="480"/>
      <c r="CX167" s="480"/>
      <c r="CY167" s="480"/>
      <c r="DB167" s="543" t="s">
        <v>301</v>
      </c>
      <c r="DC167" s="544"/>
      <c r="DD167" s="544"/>
      <c r="DE167" s="544"/>
      <c r="DF167" s="544"/>
      <c r="DG167" s="544"/>
      <c r="DH167" s="544"/>
      <c r="DI167" s="544"/>
      <c r="DJ167" s="544"/>
      <c r="DK167" s="544"/>
      <c r="DL167" s="544"/>
      <c r="DM167" s="544"/>
      <c r="DN167" s="544"/>
      <c r="DO167" s="544"/>
      <c r="DP167" s="544"/>
      <c r="DQ167" s="544"/>
      <c r="DR167" s="544"/>
      <c r="DS167" s="544"/>
      <c r="DT167" s="544"/>
      <c r="DU167" s="544"/>
      <c r="DV167" s="544"/>
      <c r="DW167" s="545"/>
      <c r="DX167" s="451">
        <v>0</v>
      </c>
      <c r="DY167" s="451"/>
      <c r="DZ167" s="451"/>
      <c r="EA167" s="451"/>
      <c r="EB167" s="451"/>
      <c r="EC167" s="451"/>
      <c r="ED167" s="451"/>
      <c r="EE167" s="451">
        <v>0</v>
      </c>
      <c r="EF167" s="451"/>
      <c r="EG167" s="451"/>
      <c r="EH167" s="451"/>
      <c r="EI167" s="451"/>
      <c r="EJ167" s="451"/>
      <c r="EK167" s="451"/>
      <c r="EL167" s="479">
        <f t="shared" si="54"/>
        <v>0</v>
      </c>
      <c r="EM167" s="479"/>
      <c r="EN167" s="479"/>
      <c r="EO167" s="479"/>
      <c r="EP167" s="479"/>
      <c r="EQ167" s="479"/>
      <c r="ER167" s="479"/>
      <c r="ES167" s="451">
        <v>0</v>
      </c>
      <c r="ET167" s="451"/>
      <c r="EU167" s="451"/>
      <c r="EV167" s="451"/>
      <c r="EW167" s="451"/>
      <c r="EX167" s="451"/>
      <c r="EY167" s="451"/>
      <c r="EZ167" s="92"/>
      <c r="FA167" s="92"/>
      <c r="FB167" s="92"/>
      <c r="FC167" s="451">
        <v>0</v>
      </c>
      <c r="FD167" s="451"/>
      <c r="FE167" s="451"/>
      <c r="FF167" s="451"/>
      <c r="FG167" s="451">
        <v>0</v>
      </c>
      <c r="FH167" s="451"/>
      <c r="FI167" s="451"/>
      <c r="FJ167" s="451"/>
      <c r="FK167" s="479">
        <f t="shared" si="55"/>
        <v>0</v>
      </c>
      <c r="FL167" s="479"/>
      <c r="FM167" s="479"/>
      <c r="FN167" s="479"/>
      <c r="FO167" s="479"/>
      <c r="FP167" s="479"/>
      <c r="FQ167" s="479"/>
      <c r="FR167" s="451">
        <v>0</v>
      </c>
      <c r="FS167" s="451"/>
      <c r="FT167" s="451"/>
      <c r="FU167" s="451"/>
      <c r="FV167" s="451"/>
      <c r="FW167" s="451"/>
      <c r="FX167" s="451"/>
      <c r="FY167" s="451">
        <v>0</v>
      </c>
      <c r="FZ167" s="451"/>
      <c r="GA167" s="451"/>
      <c r="GB167" s="451"/>
      <c r="GC167" s="451"/>
      <c r="GD167" s="451"/>
      <c r="GE167" s="451"/>
      <c r="GF167" s="480">
        <f t="shared" si="56"/>
        <v>0</v>
      </c>
      <c r="GG167" s="480"/>
      <c r="GH167" s="480"/>
      <c r="GI167" s="480"/>
      <c r="GJ167" s="480"/>
      <c r="GK167" s="480"/>
      <c r="GL167" s="480"/>
      <c r="GM167" s="451">
        <v>0</v>
      </c>
      <c r="GN167" s="451"/>
      <c r="GO167" s="451"/>
      <c r="GP167" s="451"/>
      <c r="GQ167" s="451"/>
      <c r="GR167" s="451"/>
      <c r="GS167" s="451"/>
      <c r="GT167" s="480">
        <f t="shared" si="57"/>
        <v>0</v>
      </c>
      <c r="GU167" s="480"/>
      <c r="GV167" s="480"/>
      <c r="GW167" s="480"/>
      <c r="GX167" s="480"/>
      <c r="GY167" s="480"/>
      <c r="GZ167" s="480"/>
    </row>
    <row r="168" spans="2:208" ht="12.75" customHeight="1">
      <c r="B168" s="543" t="s">
        <v>239</v>
      </c>
      <c r="C168" s="544"/>
      <c r="D168" s="544"/>
      <c r="E168" s="544"/>
      <c r="F168" s="544"/>
      <c r="G168" s="544"/>
      <c r="H168" s="544"/>
      <c r="I168" s="544"/>
      <c r="J168" s="544"/>
      <c r="K168" s="544"/>
      <c r="L168" s="544"/>
      <c r="M168" s="544"/>
      <c r="N168" s="544"/>
      <c r="O168" s="544"/>
      <c r="P168" s="544"/>
      <c r="Q168" s="544"/>
      <c r="R168" s="544"/>
      <c r="S168" s="544"/>
      <c r="T168" s="544"/>
      <c r="U168" s="544"/>
      <c r="V168" s="544"/>
      <c r="W168" s="545"/>
      <c r="X168" s="451">
        <v>0</v>
      </c>
      <c r="Y168" s="451"/>
      <c r="Z168" s="451"/>
      <c r="AA168" s="451"/>
      <c r="AB168" s="451"/>
      <c r="AC168" s="451"/>
      <c r="AD168" s="451"/>
      <c r="AE168" s="451">
        <v>0</v>
      </c>
      <c r="AF168" s="451"/>
      <c r="AG168" s="451"/>
      <c r="AH168" s="451"/>
      <c r="AI168" s="451"/>
      <c r="AJ168" s="451"/>
      <c r="AK168" s="451"/>
      <c r="AL168" s="479">
        <f t="shared" si="58"/>
        <v>0</v>
      </c>
      <c r="AM168" s="479"/>
      <c r="AN168" s="479"/>
      <c r="AO168" s="479"/>
      <c r="AP168" s="479"/>
      <c r="AQ168" s="479"/>
      <c r="AR168" s="479"/>
      <c r="AS168" s="451">
        <v>0</v>
      </c>
      <c r="AT168" s="451"/>
      <c r="AU168" s="451"/>
      <c r="AV168" s="451"/>
      <c r="AW168" s="451"/>
      <c r="AX168" s="451"/>
      <c r="AY168" s="451"/>
      <c r="AZ168" s="92"/>
      <c r="BA168" s="92"/>
      <c r="BB168" s="451">
        <v>0</v>
      </c>
      <c r="BC168" s="451"/>
      <c r="BD168" s="451"/>
      <c r="BE168" s="451"/>
      <c r="BF168" s="451">
        <v>0</v>
      </c>
      <c r="BG168" s="451"/>
      <c r="BH168" s="451"/>
      <c r="BI168" s="451"/>
      <c r="BJ168" s="479">
        <f t="shared" si="59"/>
        <v>0</v>
      </c>
      <c r="BK168" s="479"/>
      <c r="BL168" s="479"/>
      <c r="BM168" s="479"/>
      <c r="BN168" s="479"/>
      <c r="BO168" s="479"/>
      <c r="BP168" s="479"/>
      <c r="BQ168" s="451">
        <v>0</v>
      </c>
      <c r="BR168" s="451"/>
      <c r="BS168" s="451"/>
      <c r="BT168" s="451"/>
      <c r="BU168" s="451"/>
      <c r="BV168" s="451"/>
      <c r="BW168" s="451"/>
      <c r="BX168" s="451">
        <v>0</v>
      </c>
      <c r="BY168" s="451"/>
      <c r="BZ168" s="451"/>
      <c r="CA168" s="451"/>
      <c r="CB168" s="451"/>
      <c r="CC168" s="451"/>
      <c r="CD168" s="451"/>
      <c r="CE168" s="480">
        <f t="shared" si="60"/>
        <v>0</v>
      </c>
      <c r="CF168" s="480"/>
      <c r="CG168" s="480"/>
      <c r="CH168" s="480"/>
      <c r="CI168" s="480"/>
      <c r="CJ168" s="480"/>
      <c r="CK168" s="480"/>
      <c r="CL168" s="451">
        <v>0</v>
      </c>
      <c r="CM168" s="451"/>
      <c r="CN168" s="451"/>
      <c r="CO168" s="451"/>
      <c r="CP168" s="451"/>
      <c r="CQ168" s="451"/>
      <c r="CR168" s="451"/>
      <c r="CS168" s="480">
        <f t="shared" si="61"/>
        <v>0</v>
      </c>
      <c r="CT168" s="480"/>
      <c r="CU168" s="480"/>
      <c r="CV168" s="480"/>
      <c r="CW168" s="480"/>
      <c r="CX168" s="480"/>
      <c r="CY168" s="480"/>
      <c r="DB168" s="543" t="s">
        <v>302</v>
      </c>
      <c r="DC168" s="544"/>
      <c r="DD168" s="544"/>
      <c r="DE168" s="544"/>
      <c r="DF168" s="544"/>
      <c r="DG168" s="544"/>
      <c r="DH168" s="544"/>
      <c r="DI168" s="544"/>
      <c r="DJ168" s="544"/>
      <c r="DK168" s="544"/>
      <c r="DL168" s="544"/>
      <c r="DM168" s="544"/>
      <c r="DN168" s="544"/>
      <c r="DO168" s="544"/>
      <c r="DP168" s="544"/>
      <c r="DQ168" s="544"/>
      <c r="DR168" s="544"/>
      <c r="DS168" s="544"/>
      <c r="DT168" s="544"/>
      <c r="DU168" s="544"/>
      <c r="DV168" s="544"/>
      <c r="DW168" s="545"/>
      <c r="DX168" s="451">
        <v>0</v>
      </c>
      <c r="DY168" s="451"/>
      <c r="DZ168" s="451"/>
      <c r="EA168" s="451"/>
      <c r="EB168" s="451"/>
      <c r="EC168" s="451"/>
      <c r="ED168" s="451"/>
      <c r="EE168" s="451">
        <v>0</v>
      </c>
      <c r="EF168" s="451"/>
      <c r="EG168" s="451"/>
      <c r="EH168" s="451"/>
      <c r="EI168" s="451"/>
      <c r="EJ168" s="451"/>
      <c r="EK168" s="451"/>
      <c r="EL168" s="479">
        <f t="shared" si="54"/>
        <v>0</v>
      </c>
      <c r="EM168" s="479"/>
      <c r="EN168" s="479"/>
      <c r="EO168" s="479"/>
      <c r="EP168" s="479"/>
      <c r="EQ168" s="479"/>
      <c r="ER168" s="479"/>
      <c r="ES168" s="451">
        <v>0</v>
      </c>
      <c r="ET168" s="451"/>
      <c r="EU168" s="451"/>
      <c r="EV168" s="451"/>
      <c r="EW168" s="451"/>
      <c r="EX168" s="451"/>
      <c r="EY168" s="451"/>
      <c r="EZ168" s="92"/>
      <c r="FA168" s="92"/>
      <c r="FB168" s="92"/>
      <c r="FC168" s="451">
        <v>0</v>
      </c>
      <c r="FD168" s="451"/>
      <c r="FE168" s="451"/>
      <c r="FF168" s="451"/>
      <c r="FG168" s="451">
        <v>0</v>
      </c>
      <c r="FH168" s="451"/>
      <c r="FI168" s="451"/>
      <c r="FJ168" s="451"/>
      <c r="FK168" s="479">
        <f t="shared" si="55"/>
        <v>0</v>
      </c>
      <c r="FL168" s="479"/>
      <c r="FM168" s="479"/>
      <c r="FN168" s="479"/>
      <c r="FO168" s="479"/>
      <c r="FP168" s="479"/>
      <c r="FQ168" s="479"/>
      <c r="FR168" s="451">
        <v>0</v>
      </c>
      <c r="FS168" s="451"/>
      <c r="FT168" s="451"/>
      <c r="FU168" s="451"/>
      <c r="FV168" s="451"/>
      <c r="FW168" s="451"/>
      <c r="FX168" s="451"/>
      <c r="FY168" s="451">
        <v>0</v>
      </c>
      <c r="FZ168" s="451"/>
      <c r="GA168" s="451"/>
      <c r="GB168" s="451"/>
      <c r="GC168" s="451"/>
      <c r="GD168" s="451"/>
      <c r="GE168" s="451"/>
      <c r="GF168" s="480">
        <f t="shared" si="56"/>
        <v>0</v>
      </c>
      <c r="GG168" s="480"/>
      <c r="GH168" s="480"/>
      <c r="GI168" s="480"/>
      <c r="GJ168" s="480"/>
      <c r="GK168" s="480"/>
      <c r="GL168" s="480"/>
      <c r="GM168" s="451">
        <v>0</v>
      </c>
      <c r="GN168" s="451"/>
      <c r="GO168" s="451"/>
      <c r="GP168" s="451"/>
      <c r="GQ168" s="451"/>
      <c r="GR168" s="451"/>
      <c r="GS168" s="451"/>
      <c r="GT168" s="480">
        <f t="shared" si="57"/>
        <v>0</v>
      </c>
      <c r="GU168" s="480"/>
      <c r="GV168" s="480"/>
      <c r="GW168" s="480"/>
      <c r="GX168" s="480"/>
      <c r="GY168" s="480"/>
      <c r="GZ168" s="480"/>
    </row>
    <row r="169" spans="2:208" ht="12.75" customHeight="1">
      <c r="B169" s="543" t="s">
        <v>240</v>
      </c>
      <c r="C169" s="544"/>
      <c r="D169" s="544"/>
      <c r="E169" s="544"/>
      <c r="F169" s="544"/>
      <c r="G169" s="544"/>
      <c r="H169" s="544"/>
      <c r="I169" s="544"/>
      <c r="J169" s="544"/>
      <c r="K169" s="544"/>
      <c r="L169" s="544"/>
      <c r="M169" s="544"/>
      <c r="N169" s="544"/>
      <c r="O169" s="544"/>
      <c r="P169" s="544"/>
      <c r="Q169" s="544"/>
      <c r="R169" s="544"/>
      <c r="S169" s="544"/>
      <c r="T169" s="544"/>
      <c r="U169" s="544"/>
      <c r="V169" s="544"/>
      <c r="W169" s="545"/>
      <c r="X169" s="451">
        <v>0</v>
      </c>
      <c r="Y169" s="451"/>
      <c r="Z169" s="451"/>
      <c r="AA169" s="451"/>
      <c r="AB169" s="451"/>
      <c r="AC169" s="451"/>
      <c r="AD169" s="451"/>
      <c r="AE169" s="451">
        <v>0</v>
      </c>
      <c r="AF169" s="451"/>
      <c r="AG169" s="451"/>
      <c r="AH169" s="451"/>
      <c r="AI169" s="451"/>
      <c r="AJ169" s="451"/>
      <c r="AK169" s="451"/>
      <c r="AL169" s="479">
        <f t="shared" si="58"/>
        <v>0</v>
      </c>
      <c r="AM169" s="479"/>
      <c r="AN169" s="479"/>
      <c r="AO169" s="479"/>
      <c r="AP169" s="479"/>
      <c r="AQ169" s="479"/>
      <c r="AR169" s="479"/>
      <c r="AS169" s="451">
        <v>0</v>
      </c>
      <c r="AT169" s="451"/>
      <c r="AU169" s="451"/>
      <c r="AV169" s="451"/>
      <c r="AW169" s="451"/>
      <c r="AX169" s="451"/>
      <c r="AY169" s="451"/>
      <c r="AZ169" s="92"/>
      <c r="BA169" s="92"/>
      <c r="BB169" s="451">
        <v>0</v>
      </c>
      <c r="BC169" s="451"/>
      <c r="BD169" s="451"/>
      <c r="BE169" s="451"/>
      <c r="BF169" s="451">
        <v>0</v>
      </c>
      <c r="BG169" s="451"/>
      <c r="BH169" s="451"/>
      <c r="BI169" s="451"/>
      <c r="BJ169" s="479">
        <f t="shared" si="59"/>
        <v>0</v>
      </c>
      <c r="BK169" s="479"/>
      <c r="BL169" s="479"/>
      <c r="BM169" s="479"/>
      <c r="BN169" s="479"/>
      <c r="BO169" s="479"/>
      <c r="BP169" s="479"/>
      <c r="BQ169" s="451">
        <v>0</v>
      </c>
      <c r="BR169" s="451"/>
      <c r="BS169" s="451"/>
      <c r="BT169" s="451"/>
      <c r="BU169" s="451"/>
      <c r="BV169" s="451"/>
      <c r="BW169" s="451"/>
      <c r="BX169" s="451">
        <v>0</v>
      </c>
      <c r="BY169" s="451"/>
      <c r="BZ169" s="451"/>
      <c r="CA169" s="451"/>
      <c r="CB169" s="451"/>
      <c r="CC169" s="451"/>
      <c r="CD169" s="451"/>
      <c r="CE169" s="480">
        <f t="shared" si="60"/>
        <v>0</v>
      </c>
      <c r="CF169" s="480"/>
      <c r="CG169" s="480"/>
      <c r="CH169" s="480"/>
      <c r="CI169" s="480"/>
      <c r="CJ169" s="480"/>
      <c r="CK169" s="480"/>
      <c r="CL169" s="451">
        <v>0</v>
      </c>
      <c r="CM169" s="451"/>
      <c r="CN169" s="451"/>
      <c r="CO169" s="451"/>
      <c r="CP169" s="451"/>
      <c r="CQ169" s="451"/>
      <c r="CR169" s="451"/>
      <c r="CS169" s="480">
        <f t="shared" si="61"/>
        <v>0</v>
      </c>
      <c r="CT169" s="480"/>
      <c r="CU169" s="480"/>
      <c r="CV169" s="480"/>
      <c r="CW169" s="480"/>
      <c r="CX169" s="480"/>
      <c r="CY169" s="480"/>
      <c r="DB169" s="543" t="s">
        <v>303</v>
      </c>
      <c r="DC169" s="544"/>
      <c r="DD169" s="544"/>
      <c r="DE169" s="544"/>
      <c r="DF169" s="544"/>
      <c r="DG169" s="544"/>
      <c r="DH169" s="544"/>
      <c r="DI169" s="544"/>
      <c r="DJ169" s="544"/>
      <c r="DK169" s="544"/>
      <c r="DL169" s="544"/>
      <c r="DM169" s="544"/>
      <c r="DN169" s="544"/>
      <c r="DO169" s="544"/>
      <c r="DP169" s="544"/>
      <c r="DQ169" s="544"/>
      <c r="DR169" s="544"/>
      <c r="DS169" s="544"/>
      <c r="DT169" s="544"/>
      <c r="DU169" s="544"/>
      <c r="DV169" s="544"/>
      <c r="DW169" s="545"/>
      <c r="DX169" s="451">
        <v>0</v>
      </c>
      <c r="DY169" s="451"/>
      <c r="DZ169" s="451"/>
      <c r="EA169" s="451"/>
      <c r="EB169" s="451"/>
      <c r="EC169" s="451"/>
      <c r="ED169" s="451"/>
      <c r="EE169" s="451">
        <v>0</v>
      </c>
      <c r="EF169" s="451"/>
      <c r="EG169" s="451"/>
      <c r="EH169" s="451"/>
      <c r="EI169" s="451"/>
      <c r="EJ169" s="451"/>
      <c r="EK169" s="451"/>
      <c r="EL169" s="479">
        <f t="shared" si="54"/>
        <v>0</v>
      </c>
      <c r="EM169" s="479"/>
      <c r="EN169" s="479"/>
      <c r="EO169" s="479"/>
      <c r="EP169" s="479"/>
      <c r="EQ169" s="479"/>
      <c r="ER169" s="479"/>
      <c r="ES169" s="451">
        <v>0</v>
      </c>
      <c r="ET169" s="451"/>
      <c r="EU169" s="451"/>
      <c r="EV169" s="451"/>
      <c r="EW169" s="451"/>
      <c r="EX169" s="451"/>
      <c r="EY169" s="451"/>
      <c r="EZ169" s="92"/>
      <c r="FA169" s="92"/>
      <c r="FB169" s="92"/>
      <c r="FC169" s="451">
        <v>0</v>
      </c>
      <c r="FD169" s="451"/>
      <c r="FE169" s="451"/>
      <c r="FF169" s="451"/>
      <c r="FG169" s="451">
        <v>0</v>
      </c>
      <c r="FH169" s="451"/>
      <c r="FI169" s="451"/>
      <c r="FJ169" s="451"/>
      <c r="FK169" s="479">
        <f t="shared" si="55"/>
        <v>0</v>
      </c>
      <c r="FL169" s="479"/>
      <c r="FM169" s="479"/>
      <c r="FN169" s="479"/>
      <c r="FO169" s="479"/>
      <c r="FP169" s="479"/>
      <c r="FQ169" s="479"/>
      <c r="FR169" s="451">
        <v>0</v>
      </c>
      <c r="FS169" s="451"/>
      <c r="FT169" s="451"/>
      <c r="FU169" s="451"/>
      <c r="FV169" s="451"/>
      <c r="FW169" s="451"/>
      <c r="FX169" s="451"/>
      <c r="FY169" s="451">
        <v>0</v>
      </c>
      <c r="FZ169" s="451"/>
      <c r="GA169" s="451"/>
      <c r="GB169" s="451"/>
      <c r="GC169" s="451"/>
      <c r="GD169" s="451"/>
      <c r="GE169" s="451"/>
      <c r="GF169" s="480">
        <f t="shared" si="56"/>
        <v>0</v>
      </c>
      <c r="GG169" s="480"/>
      <c r="GH169" s="480"/>
      <c r="GI169" s="480"/>
      <c r="GJ169" s="480"/>
      <c r="GK169" s="480"/>
      <c r="GL169" s="480"/>
      <c r="GM169" s="451">
        <v>0</v>
      </c>
      <c r="GN169" s="451"/>
      <c r="GO169" s="451"/>
      <c r="GP169" s="451"/>
      <c r="GQ169" s="451"/>
      <c r="GR169" s="451"/>
      <c r="GS169" s="451"/>
      <c r="GT169" s="480">
        <f t="shared" si="57"/>
        <v>0</v>
      </c>
      <c r="GU169" s="480"/>
      <c r="GV169" s="480"/>
      <c r="GW169" s="480"/>
      <c r="GX169" s="480"/>
      <c r="GY169" s="480"/>
      <c r="GZ169" s="480"/>
    </row>
    <row r="170" spans="2:208" ht="12.75" customHeight="1">
      <c r="B170" s="543" t="s">
        <v>241</v>
      </c>
      <c r="C170" s="544"/>
      <c r="D170" s="544"/>
      <c r="E170" s="544"/>
      <c r="F170" s="544"/>
      <c r="G170" s="544"/>
      <c r="H170" s="544"/>
      <c r="I170" s="544"/>
      <c r="J170" s="544"/>
      <c r="K170" s="544"/>
      <c r="L170" s="544"/>
      <c r="M170" s="544"/>
      <c r="N170" s="544"/>
      <c r="O170" s="544"/>
      <c r="P170" s="544"/>
      <c r="Q170" s="544"/>
      <c r="R170" s="544"/>
      <c r="S170" s="544"/>
      <c r="T170" s="544"/>
      <c r="U170" s="544"/>
      <c r="V170" s="544"/>
      <c r="W170" s="545"/>
      <c r="X170" s="451">
        <v>0</v>
      </c>
      <c r="Y170" s="451"/>
      <c r="Z170" s="451"/>
      <c r="AA170" s="451"/>
      <c r="AB170" s="451"/>
      <c r="AC170" s="451"/>
      <c r="AD170" s="451"/>
      <c r="AE170" s="451">
        <v>0</v>
      </c>
      <c r="AF170" s="451"/>
      <c r="AG170" s="451"/>
      <c r="AH170" s="451"/>
      <c r="AI170" s="451"/>
      <c r="AJ170" s="451"/>
      <c r="AK170" s="451"/>
      <c r="AL170" s="479">
        <f t="shared" si="58"/>
        <v>0</v>
      </c>
      <c r="AM170" s="479"/>
      <c r="AN170" s="479"/>
      <c r="AO170" s="479"/>
      <c r="AP170" s="479"/>
      <c r="AQ170" s="479"/>
      <c r="AR170" s="479"/>
      <c r="AS170" s="451">
        <v>0</v>
      </c>
      <c r="AT170" s="451"/>
      <c r="AU170" s="451"/>
      <c r="AV170" s="451"/>
      <c r="AW170" s="451"/>
      <c r="AX170" s="451"/>
      <c r="AY170" s="451"/>
      <c r="AZ170" s="92"/>
      <c r="BA170" s="92"/>
      <c r="BB170" s="451">
        <v>0</v>
      </c>
      <c r="BC170" s="451"/>
      <c r="BD170" s="451"/>
      <c r="BE170" s="451"/>
      <c r="BF170" s="451">
        <v>0</v>
      </c>
      <c r="BG170" s="451"/>
      <c r="BH170" s="451"/>
      <c r="BI170" s="451"/>
      <c r="BJ170" s="479">
        <f t="shared" si="59"/>
        <v>0</v>
      </c>
      <c r="BK170" s="479"/>
      <c r="BL170" s="479"/>
      <c r="BM170" s="479"/>
      <c r="BN170" s="479"/>
      <c r="BO170" s="479"/>
      <c r="BP170" s="479"/>
      <c r="BQ170" s="451">
        <v>0</v>
      </c>
      <c r="BR170" s="451"/>
      <c r="BS170" s="451"/>
      <c r="BT170" s="451"/>
      <c r="BU170" s="451"/>
      <c r="BV170" s="451"/>
      <c r="BW170" s="451"/>
      <c r="BX170" s="451">
        <v>0</v>
      </c>
      <c r="BY170" s="451"/>
      <c r="BZ170" s="451"/>
      <c r="CA170" s="451"/>
      <c r="CB170" s="451"/>
      <c r="CC170" s="451"/>
      <c r="CD170" s="451"/>
      <c r="CE170" s="480">
        <f t="shared" si="60"/>
        <v>0</v>
      </c>
      <c r="CF170" s="480"/>
      <c r="CG170" s="480"/>
      <c r="CH170" s="480"/>
      <c r="CI170" s="480"/>
      <c r="CJ170" s="480"/>
      <c r="CK170" s="480"/>
      <c r="CL170" s="451">
        <v>0</v>
      </c>
      <c r="CM170" s="451"/>
      <c r="CN170" s="451"/>
      <c r="CO170" s="451"/>
      <c r="CP170" s="451"/>
      <c r="CQ170" s="451"/>
      <c r="CR170" s="451"/>
      <c r="CS170" s="480">
        <f t="shared" si="61"/>
        <v>0</v>
      </c>
      <c r="CT170" s="480"/>
      <c r="CU170" s="480"/>
      <c r="CV170" s="480"/>
      <c r="CW170" s="480"/>
      <c r="CX170" s="480"/>
      <c r="CY170" s="480"/>
      <c r="DB170" s="543" t="s">
        <v>304</v>
      </c>
      <c r="DC170" s="544"/>
      <c r="DD170" s="544"/>
      <c r="DE170" s="544"/>
      <c r="DF170" s="544"/>
      <c r="DG170" s="544"/>
      <c r="DH170" s="544"/>
      <c r="DI170" s="544"/>
      <c r="DJ170" s="544"/>
      <c r="DK170" s="544"/>
      <c r="DL170" s="544"/>
      <c r="DM170" s="544"/>
      <c r="DN170" s="544"/>
      <c r="DO170" s="544"/>
      <c r="DP170" s="544"/>
      <c r="DQ170" s="544"/>
      <c r="DR170" s="544"/>
      <c r="DS170" s="544"/>
      <c r="DT170" s="544"/>
      <c r="DU170" s="544"/>
      <c r="DV170" s="544"/>
      <c r="DW170" s="545"/>
      <c r="DX170" s="451">
        <v>0</v>
      </c>
      <c r="DY170" s="451"/>
      <c r="DZ170" s="451"/>
      <c r="EA170" s="451"/>
      <c r="EB170" s="451"/>
      <c r="EC170" s="451"/>
      <c r="ED170" s="451"/>
      <c r="EE170" s="451">
        <v>0</v>
      </c>
      <c r="EF170" s="451"/>
      <c r="EG170" s="451"/>
      <c r="EH170" s="451"/>
      <c r="EI170" s="451"/>
      <c r="EJ170" s="451"/>
      <c r="EK170" s="451"/>
      <c r="EL170" s="479">
        <f t="shared" si="54"/>
        <v>0</v>
      </c>
      <c r="EM170" s="479"/>
      <c r="EN170" s="479"/>
      <c r="EO170" s="479"/>
      <c r="EP170" s="479"/>
      <c r="EQ170" s="479"/>
      <c r="ER170" s="479"/>
      <c r="ES170" s="451">
        <v>0</v>
      </c>
      <c r="ET170" s="451"/>
      <c r="EU170" s="451"/>
      <c r="EV170" s="451"/>
      <c r="EW170" s="451"/>
      <c r="EX170" s="451"/>
      <c r="EY170" s="451"/>
      <c r="EZ170" s="92"/>
      <c r="FA170" s="92"/>
      <c r="FB170" s="92"/>
      <c r="FC170" s="451">
        <v>0</v>
      </c>
      <c r="FD170" s="451"/>
      <c r="FE170" s="451"/>
      <c r="FF170" s="451"/>
      <c r="FG170" s="451">
        <v>0</v>
      </c>
      <c r="FH170" s="451"/>
      <c r="FI170" s="451"/>
      <c r="FJ170" s="451"/>
      <c r="FK170" s="479">
        <f t="shared" si="55"/>
        <v>0</v>
      </c>
      <c r="FL170" s="479"/>
      <c r="FM170" s="479"/>
      <c r="FN170" s="479"/>
      <c r="FO170" s="479"/>
      <c r="FP170" s="479"/>
      <c r="FQ170" s="479"/>
      <c r="FR170" s="451">
        <v>0</v>
      </c>
      <c r="FS170" s="451"/>
      <c r="FT170" s="451"/>
      <c r="FU170" s="451"/>
      <c r="FV170" s="451"/>
      <c r="FW170" s="451"/>
      <c r="FX170" s="451"/>
      <c r="FY170" s="451">
        <v>0</v>
      </c>
      <c r="FZ170" s="451"/>
      <c r="GA170" s="451"/>
      <c r="GB170" s="451"/>
      <c r="GC170" s="451"/>
      <c r="GD170" s="451"/>
      <c r="GE170" s="451"/>
      <c r="GF170" s="480">
        <f t="shared" si="56"/>
        <v>0</v>
      </c>
      <c r="GG170" s="480"/>
      <c r="GH170" s="480"/>
      <c r="GI170" s="480"/>
      <c r="GJ170" s="480"/>
      <c r="GK170" s="480"/>
      <c r="GL170" s="480"/>
      <c r="GM170" s="451">
        <v>0</v>
      </c>
      <c r="GN170" s="451"/>
      <c r="GO170" s="451"/>
      <c r="GP170" s="451"/>
      <c r="GQ170" s="451"/>
      <c r="GR170" s="451"/>
      <c r="GS170" s="451"/>
      <c r="GT170" s="480">
        <f t="shared" si="57"/>
        <v>0</v>
      </c>
      <c r="GU170" s="480"/>
      <c r="GV170" s="480"/>
      <c r="GW170" s="480"/>
      <c r="GX170" s="480"/>
      <c r="GY170" s="480"/>
      <c r="GZ170" s="480"/>
    </row>
    <row r="171" spans="2:208" ht="12.75" customHeight="1">
      <c r="B171" s="543" t="s">
        <v>242</v>
      </c>
      <c r="C171" s="544"/>
      <c r="D171" s="544"/>
      <c r="E171" s="544"/>
      <c r="F171" s="544"/>
      <c r="G171" s="544"/>
      <c r="H171" s="544"/>
      <c r="I171" s="544"/>
      <c r="J171" s="544"/>
      <c r="K171" s="544"/>
      <c r="L171" s="544"/>
      <c r="M171" s="544"/>
      <c r="N171" s="544"/>
      <c r="O171" s="544"/>
      <c r="P171" s="544"/>
      <c r="Q171" s="544"/>
      <c r="R171" s="544"/>
      <c r="S171" s="544"/>
      <c r="T171" s="544"/>
      <c r="U171" s="544"/>
      <c r="V171" s="544"/>
      <c r="W171" s="545"/>
      <c r="X171" s="451">
        <v>0</v>
      </c>
      <c r="Y171" s="451"/>
      <c r="Z171" s="451"/>
      <c r="AA171" s="451"/>
      <c r="AB171" s="451"/>
      <c r="AC171" s="451"/>
      <c r="AD171" s="451"/>
      <c r="AE171" s="451">
        <v>0</v>
      </c>
      <c r="AF171" s="451"/>
      <c r="AG171" s="451"/>
      <c r="AH171" s="451"/>
      <c r="AI171" s="451"/>
      <c r="AJ171" s="451"/>
      <c r="AK171" s="451"/>
      <c r="AL171" s="479">
        <f t="shared" si="58"/>
        <v>0</v>
      </c>
      <c r="AM171" s="479"/>
      <c r="AN171" s="479"/>
      <c r="AO171" s="479"/>
      <c r="AP171" s="479"/>
      <c r="AQ171" s="479"/>
      <c r="AR171" s="479"/>
      <c r="AS171" s="451">
        <v>0</v>
      </c>
      <c r="AT171" s="451"/>
      <c r="AU171" s="451"/>
      <c r="AV171" s="451"/>
      <c r="AW171" s="451"/>
      <c r="AX171" s="451"/>
      <c r="AY171" s="451"/>
      <c r="AZ171" s="92"/>
      <c r="BA171" s="92"/>
      <c r="BB171" s="451">
        <v>0</v>
      </c>
      <c r="BC171" s="451"/>
      <c r="BD171" s="451"/>
      <c r="BE171" s="451"/>
      <c r="BF171" s="451">
        <v>0</v>
      </c>
      <c r="BG171" s="451"/>
      <c r="BH171" s="451"/>
      <c r="BI171" s="451"/>
      <c r="BJ171" s="479">
        <f t="shared" si="59"/>
        <v>0</v>
      </c>
      <c r="BK171" s="479"/>
      <c r="BL171" s="479"/>
      <c r="BM171" s="479"/>
      <c r="BN171" s="479"/>
      <c r="BO171" s="479"/>
      <c r="BP171" s="479"/>
      <c r="BQ171" s="451">
        <v>0</v>
      </c>
      <c r="BR171" s="451"/>
      <c r="BS171" s="451"/>
      <c r="BT171" s="451"/>
      <c r="BU171" s="451"/>
      <c r="BV171" s="451"/>
      <c r="BW171" s="451"/>
      <c r="BX171" s="451">
        <v>0</v>
      </c>
      <c r="BY171" s="451"/>
      <c r="BZ171" s="451"/>
      <c r="CA171" s="451"/>
      <c r="CB171" s="451"/>
      <c r="CC171" s="451"/>
      <c r="CD171" s="451"/>
      <c r="CE171" s="480">
        <f t="shared" si="60"/>
        <v>0</v>
      </c>
      <c r="CF171" s="480"/>
      <c r="CG171" s="480"/>
      <c r="CH171" s="480"/>
      <c r="CI171" s="480"/>
      <c r="CJ171" s="480"/>
      <c r="CK171" s="480"/>
      <c r="CL171" s="451">
        <v>0</v>
      </c>
      <c r="CM171" s="451"/>
      <c r="CN171" s="451"/>
      <c r="CO171" s="451"/>
      <c r="CP171" s="451"/>
      <c r="CQ171" s="451"/>
      <c r="CR171" s="451"/>
      <c r="CS171" s="480">
        <f t="shared" si="61"/>
        <v>0</v>
      </c>
      <c r="CT171" s="480"/>
      <c r="CU171" s="480"/>
      <c r="CV171" s="480"/>
      <c r="CW171" s="480"/>
      <c r="CX171" s="480"/>
      <c r="CY171" s="480"/>
      <c r="DB171" s="543" t="s">
        <v>305</v>
      </c>
      <c r="DC171" s="544"/>
      <c r="DD171" s="544"/>
      <c r="DE171" s="544"/>
      <c r="DF171" s="544"/>
      <c r="DG171" s="544"/>
      <c r="DH171" s="544"/>
      <c r="DI171" s="544"/>
      <c r="DJ171" s="544"/>
      <c r="DK171" s="544"/>
      <c r="DL171" s="544"/>
      <c r="DM171" s="544"/>
      <c r="DN171" s="544"/>
      <c r="DO171" s="544"/>
      <c r="DP171" s="544"/>
      <c r="DQ171" s="544"/>
      <c r="DR171" s="544"/>
      <c r="DS171" s="544"/>
      <c r="DT171" s="544"/>
      <c r="DU171" s="544"/>
      <c r="DV171" s="544"/>
      <c r="DW171" s="545"/>
      <c r="DX171" s="451">
        <v>0</v>
      </c>
      <c r="DY171" s="451"/>
      <c r="DZ171" s="451"/>
      <c r="EA171" s="451"/>
      <c r="EB171" s="451"/>
      <c r="EC171" s="451"/>
      <c r="ED171" s="451"/>
      <c r="EE171" s="451">
        <v>0</v>
      </c>
      <c r="EF171" s="451"/>
      <c r="EG171" s="451"/>
      <c r="EH171" s="451"/>
      <c r="EI171" s="451"/>
      <c r="EJ171" s="451"/>
      <c r="EK171" s="451"/>
      <c r="EL171" s="479">
        <f t="shared" si="54"/>
        <v>0</v>
      </c>
      <c r="EM171" s="479"/>
      <c r="EN171" s="479"/>
      <c r="EO171" s="479"/>
      <c r="EP171" s="479"/>
      <c r="EQ171" s="479"/>
      <c r="ER171" s="479"/>
      <c r="ES171" s="451">
        <v>0</v>
      </c>
      <c r="ET171" s="451"/>
      <c r="EU171" s="451"/>
      <c r="EV171" s="451"/>
      <c r="EW171" s="451"/>
      <c r="EX171" s="451"/>
      <c r="EY171" s="451"/>
      <c r="EZ171" s="92"/>
      <c r="FA171" s="92"/>
      <c r="FB171" s="92"/>
      <c r="FC171" s="451">
        <v>0</v>
      </c>
      <c r="FD171" s="451"/>
      <c r="FE171" s="451"/>
      <c r="FF171" s="451"/>
      <c r="FG171" s="451">
        <v>0</v>
      </c>
      <c r="FH171" s="451"/>
      <c r="FI171" s="451"/>
      <c r="FJ171" s="451"/>
      <c r="FK171" s="479">
        <f t="shared" si="55"/>
        <v>0</v>
      </c>
      <c r="FL171" s="479"/>
      <c r="FM171" s="479"/>
      <c r="FN171" s="479"/>
      <c r="FO171" s="479"/>
      <c r="FP171" s="479"/>
      <c r="FQ171" s="479"/>
      <c r="FR171" s="451">
        <v>0</v>
      </c>
      <c r="FS171" s="451"/>
      <c r="FT171" s="451"/>
      <c r="FU171" s="451"/>
      <c r="FV171" s="451"/>
      <c r="FW171" s="451"/>
      <c r="FX171" s="451"/>
      <c r="FY171" s="451">
        <v>0</v>
      </c>
      <c r="FZ171" s="451"/>
      <c r="GA171" s="451"/>
      <c r="GB171" s="451"/>
      <c r="GC171" s="451"/>
      <c r="GD171" s="451"/>
      <c r="GE171" s="451"/>
      <c r="GF171" s="480">
        <f t="shared" si="56"/>
        <v>0</v>
      </c>
      <c r="GG171" s="480"/>
      <c r="GH171" s="480"/>
      <c r="GI171" s="480"/>
      <c r="GJ171" s="480"/>
      <c r="GK171" s="480"/>
      <c r="GL171" s="480"/>
      <c r="GM171" s="451">
        <v>0</v>
      </c>
      <c r="GN171" s="451"/>
      <c r="GO171" s="451"/>
      <c r="GP171" s="451"/>
      <c r="GQ171" s="451"/>
      <c r="GR171" s="451"/>
      <c r="GS171" s="451"/>
      <c r="GT171" s="480">
        <f t="shared" si="57"/>
        <v>0</v>
      </c>
      <c r="GU171" s="480"/>
      <c r="GV171" s="480"/>
      <c r="GW171" s="480"/>
      <c r="GX171" s="480"/>
      <c r="GY171" s="480"/>
      <c r="GZ171" s="480"/>
    </row>
    <row r="172" spans="2:208" ht="12.75" customHeight="1" thickBot="1">
      <c r="B172" s="511" t="s">
        <v>243</v>
      </c>
      <c r="C172" s="512"/>
      <c r="D172" s="512"/>
      <c r="E172" s="512"/>
      <c r="F172" s="512"/>
      <c r="G172" s="512"/>
      <c r="H172" s="512"/>
      <c r="I172" s="512"/>
      <c r="J172" s="512"/>
      <c r="K172" s="512"/>
      <c r="L172" s="512"/>
      <c r="M172" s="512"/>
      <c r="N172" s="512"/>
      <c r="O172" s="512"/>
      <c r="P172" s="512"/>
      <c r="Q172" s="512"/>
      <c r="R172" s="512"/>
      <c r="S172" s="512"/>
      <c r="T172" s="512"/>
      <c r="U172" s="512"/>
      <c r="V172" s="512"/>
      <c r="W172" s="435"/>
      <c r="X172" s="482">
        <f>SUM(X165:AD171)</f>
        <v>0</v>
      </c>
      <c r="Y172" s="482"/>
      <c r="Z172" s="482"/>
      <c r="AA172" s="482"/>
      <c r="AB172" s="482"/>
      <c r="AC172" s="482"/>
      <c r="AD172" s="482"/>
      <c r="AE172" s="482">
        <f>SUM(AE165:AK171)</f>
        <v>0</v>
      </c>
      <c r="AF172" s="482"/>
      <c r="AG172" s="482"/>
      <c r="AH172" s="482"/>
      <c r="AI172" s="482"/>
      <c r="AJ172" s="482"/>
      <c r="AK172" s="482"/>
      <c r="AL172" s="482">
        <f>SUM(AL165:AR171)</f>
        <v>0</v>
      </c>
      <c r="AM172" s="482"/>
      <c r="AN172" s="482"/>
      <c r="AO172" s="482"/>
      <c r="AP172" s="482"/>
      <c r="AQ172" s="482"/>
      <c r="AR172" s="482"/>
      <c r="AS172" s="482">
        <f>SUM(AS165:AY171)</f>
        <v>0</v>
      </c>
      <c r="AT172" s="482"/>
      <c r="AU172" s="482"/>
      <c r="AV172" s="482"/>
      <c r="AW172" s="482"/>
      <c r="AX172" s="482"/>
      <c r="AY172" s="482"/>
      <c r="BB172" s="447">
        <f>SUM(BB165:BE171)</f>
        <v>0</v>
      </c>
      <c r="BC172" s="447"/>
      <c r="BD172" s="447"/>
      <c r="BE172" s="447"/>
      <c r="BF172" s="447">
        <f>SUM(BF165:BI171)</f>
        <v>0</v>
      </c>
      <c r="BG172" s="447"/>
      <c r="BH172" s="447"/>
      <c r="BI172" s="447"/>
      <c r="BJ172" s="447">
        <f>SUM(BJ165:BP171)</f>
        <v>0</v>
      </c>
      <c r="BK172" s="447"/>
      <c r="BL172" s="447"/>
      <c r="BM172" s="447"/>
      <c r="BN172" s="447"/>
      <c r="BO172" s="447"/>
      <c r="BP172" s="447"/>
      <c r="BQ172" s="447">
        <f>SUM(BQ165:BW171)</f>
        <v>0</v>
      </c>
      <c r="BR172" s="447"/>
      <c r="BS172" s="447"/>
      <c r="BT172" s="447"/>
      <c r="BU172" s="447"/>
      <c r="BV172" s="447"/>
      <c r="BW172" s="447"/>
      <c r="BX172" s="447">
        <f>SUM(BX165:CD171)</f>
        <v>0</v>
      </c>
      <c r="BY172" s="447"/>
      <c r="BZ172" s="447"/>
      <c r="CA172" s="447"/>
      <c r="CB172" s="447"/>
      <c r="CC172" s="447"/>
      <c r="CD172" s="447"/>
      <c r="CE172" s="447">
        <f>SUM(CE165:CK171)</f>
        <v>0</v>
      </c>
      <c r="CF172" s="447"/>
      <c r="CG172" s="447"/>
      <c r="CH172" s="447"/>
      <c r="CI172" s="447"/>
      <c r="CJ172" s="447"/>
      <c r="CK172" s="447"/>
      <c r="CL172" s="447">
        <f>SUM(CL165:CR171)</f>
        <v>0</v>
      </c>
      <c r="CM172" s="447"/>
      <c r="CN172" s="447"/>
      <c r="CO172" s="447"/>
      <c r="CP172" s="447"/>
      <c r="CQ172" s="447"/>
      <c r="CR172" s="447"/>
      <c r="CS172" s="447">
        <f>SUM(CS165:CY171)</f>
        <v>0</v>
      </c>
      <c r="CT172" s="447"/>
      <c r="CU172" s="447"/>
      <c r="CV172" s="447"/>
      <c r="CW172" s="447"/>
      <c r="CX172" s="447"/>
      <c r="CY172" s="447"/>
      <c r="DB172" s="511" t="s">
        <v>306</v>
      </c>
      <c r="DC172" s="512"/>
      <c r="DD172" s="512"/>
      <c r="DE172" s="512"/>
      <c r="DF172" s="512"/>
      <c r="DG172" s="512"/>
      <c r="DH172" s="512"/>
      <c r="DI172" s="512"/>
      <c r="DJ172" s="512"/>
      <c r="DK172" s="512"/>
      <c r="DL172" s="512"/>
      <c r="DM172" s="512"/>
      <c r="DN172" s="512"/>
      <c r="DO172" s="512"/>
      <c r="DP172" s="512"/>
      <c r="DQ172" s="512"/>
      <c r="DR172" s="512"/>
      <c r="DS172" s="512"/>
      <c r="DT172" s="512"/>
      <c r="DU172" s="512"/>
      <c r="DV172" s="512"/>
      <c r="DW172" s="435"/>
      <c r="DX172" s="447">
        <f>SUM(DX164:ED171)</f>
        <v>0</v>
      </c>
      <c r="DY172" s="447"/>
      <c r="DZ172" s="447"/>
      <c r="EA172" s="447"/>
      <c r="EB172" s="447"/>
      <c r="EC172" s="447"/>
      <c r="ED172" s="447"/>
      <c r="EE172" s="447">
        <f>SUM(EE164:EK171)</f>
        <v>0</v>
      </c>
      <c r="EF172" s="447"/>
      <c r="EG172" s="447"/>
      <c r="EH172" s="447"/>
      <c r="EI172" s="447"/>
      <c r="EJ172" s="447"/>
      <c r="EK172" s="447"/>
      <c r="EL172" s="447">
        <f>SUM(EL164:ER171)</f>
        <v>0</v>
      </c>
      <c r="EM172" s="447"/>
      <c r="EN172" s="447"/>
      <c r="EO172" s="447"/>
      <c r="EP172" s="447"/>
      <c r="EQ172" s="447"/>
      <c r="ER172" s="447"/>
      <c r="ES172" s="447">
        <f>SUM(ES164:EY171)</f>
        <v>0</v>
      </c>
      <c r="ET172" s="447"/>
      <c r="EU172" s="447"/>
      <c r="EV172" s="447"/>
      <c r="EW172" s="447"/>
      <c r="EX172" s="447"/>
      <c r="EY172" s="447"/>
      <c r="FC172" s="432">
        <f>SUM(FC164:FF171)</f>
        <v>0</v>
      </c>
      <c r="FD172" s="433"/>
      <c r="FE172" s="433"/>
      <c r="FF172" s="434"/>
      <c r="FG172" s="438">
        <f>SUM(FG164:FJ171)</f>
        <v>0</v>
      </c>
      <c r="FH172" s="433"/>
      <c r="FI172" s="433"/>
      <c r="FJ172" s="434"/>
      <c r="FK172" s="438">
        <f>SUM(FK164:FQ171)</f>
        <v>0</v>
      </c>
      <c r="FL172" s="433"/>
      <c r="FM172" s="433"/>
      <c r="FN172" s="433"/>
      <c r="FO172" s="433"/>
      <c r="FP172" s="433"/>
      <c r="FQ172" s="434"/>
      <c r="FR172" s="438">
        <f>SUM(FR164:FX171)</f>
        <v>0</v>
      </c>
      <c r="FS172" s="433"/>
      <c r="FT172" s="433"/>
      <c r="FU172" s="433"/>
      <c r="FV172" s="433"/>
      <c r="FW172" s="433"/>
      <c r="FX172" s="434"/>
      <c r="FY172" s="438">
        <f>SUM(FY164:GE171)</f>
        <v>0</v>
      </c>
      <c r="FZ172" s="433"/>
      <c r="GA172" s="433"/>
      <c r="GB172" s="433"/>
      <c r="GC172" s="433"/>
      <c r="GD172" s="433"/>
      <c r="GE172" s="434"/>
      <c r="GF172" s="438">
        <f>SUM(GF164:GL171)</f>
        <v>0</v>
      </c>
      <c r="GG172" s="433"/>
      <c r="GH172" s="433"/>
      <c r="GI172" s="433"/>
      <c r="GJ172" s="433"/>
      <c r="GK172" s="433"/>
      <c r="GL172" s="434"/>
      <c r="GM172" s="438">
        <f>SUM(GM164:GS171)</f>
        <v>0</v>
      </c>
      <c r="GN172" s="433"/>
      <c r="GO172" s="433"/>
      <c r="GP172" s="433"/>
      <c r="GQ172" s="433"/>
      <c r="GR172" s="433"/>
      <c r="GS172" s="434"/>
      <c r="GT172" s="438">
        <f>SUM(GT164:GZ171)</f>
        <v>0</v>
      </c>
      <c r="GU172" s="433"/>
      <c r="GV172" s="433"/>
      <c r="GW172" s="433"/>
      <c r="GX172" s="433"/>
      <c r="GY172" s="433"/>
      <c r="GZ172" s="491"/>
    </row>
    <row r="173" spans="2:208" ht="15.5" customHeight="1" thickTop="1">
      <c r="B173" s="16" t="str">
        <f>Coversheets!$B$51</f>
        <v>S.A.&amp;I. Form 2641R99 Entity: Type in Name of City City, 99</v>
      </c>
      <c r="AQ173" s="445">
        <f ca="1">$AP$52</f>
        <v>41499.346880902776</v>
      </c>
      <c r="AR173" s="445"/>
      <c r="AS173" s="445"/>
      <c r="AT173" s="445"/>
      <c r="AU173" s="445"/>
      <c r="AV173" s="445"/>
      <c r="AW173" s="445"/>
      <c r="AX173" s="445"/>
      <c r="AY173" s="445"/>
      <c r="BC173" s="16" t="str">
        <f>Coversheets!$B$51</f>
        <v>S.A.&amp;I. Form 2641R99 Entity: Type in Name of City City, 99</v>
      </c>
      <c r="CQ173" s="445">
        <f ca="1">$AP$52</f>
        <v>41499.346880902776</v>
      </c>
      <c r="CR173" s="445"/>
      <c r="CS173" s="445"/>
      <c r="CT173" s="445"/>
      <c r="CU173" s="445"/>
      <c r="CV173" s="445"/>
      <c r="CW173" s="445"/>
      <c r="CX173" s="445"/>
      <c r="CY173" s="445"/>
      <c r="DB173" s="16" t="str">
        <f>Coversheets!$B$51</f>
        <v>S.A.&amp;I. Form 2641R99 Entity: Type in Name of City City, 99</v>
      </c>
      <c r="ER173" s="446">
        <f ca="1">$AP$52</f>
        <v>41499.346880902776</v>
      </c>
      <c r="ES173" s="446"/>
      <c r="ET173" s="446"/>
      <c r="EU173" s="446"/>
      <c r="EV173" s="446"/>
      <c r="EW173" s="446"/>
      <c r="EX173" s="446"/>
      <c r="EY173" s="446"/>
      <c r="EZ173" s="446"/>
      <c r="FD173" s="343" t="str">
        <f>Coversheets!$B$51</f>
        <v>S.A.&amp;I. Form 2641R99 Entity: Type in Name of City City, 99</v>
      </c>
      <c r="GR173" s="446">
        <f ca="1">$AP$52</f>
        <v>41499.346880902776</v>
      </c>
      <c r="GS173" s="446"/>
      <c r="GT173" s="446"/>
      <c r="GU173" s="446"/>
      <c r="GV173" s="446"/>
      <c r="GW173" s="446"/>
      <c r="GX173" s="446"/>
      <c r="GY173" s="446"/>
      <c r="GZ173" s="446"/>
    </row>
    <row r="174" spans="2:208" ht="13" customHeight="1">
      <c r="B174" s="498" t="str">
        <f>$B$59</f>
        <v>SPECIAL REVENUE FUND ACCOUNTS COVERING THE PERIOD JULY 1, 2011, to JUNE 30, 2012</v>
      </c>
      <c r="C174" s="498"/>
      <c r="D174" s="498"/>
      <c r="E174" s="498"/>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498"/>
      <c r="AY174" s="498"/>
      <c r="BB174" s="498" t="str">
        <f>$B$59</f>
        <v>SPECIAL REVENUE FUND ACCOUNTS COVERING THE PERIOD JULY 1, 2011, to JUNE 30, 2012</v>
      </c>
      <c r="BC174" s="498"/>
      <c r="BD174" s="498"/>
      <c r="BE174" s="498"/>
      <c r="BF174" s="498"/>
      <c r="BG174" s="498"/>
      <c r="BH174" s="498"/>
      <c r="BI174" s="498"/>
      <c r="BJ174" s="498"/>
      <c r="BK174" s="498"/>
      <c r="BL174" s="498"/>
      <c r="BM174" s="498"/>
      <c r="BN174" s="498"/>
      <c r="BO174" s="498"/>
      <c r="BP174" s="498"/>
      <c r="BQ174" s="498"/>
      <c r="BR174" s="498"/>
      <c r="BS174" s="498"/>
      <c r="BT174" s="498"/>
      <c r="BU174" s="498"/>
      <c r="BV174" s="498"/>
      <c r="BW174" s="498"/>
      <c r="BX174" s="498"/>
      <c r="BY174" s="498"/>
      <c r="BZ174" s="498"/>
      <c r="CA174" s="498"/>
      <c r="CB174" s="498"/>
      <c r="CC174" s="498"/>
      <c r="CD174" s="498"/>
      <c r="CE174" s="498"/>
      <c r="CF174" s="498"/>
      <c r="CG174" s="498"/>
      <c r="CH174" s="498"/>
      <c r="CI174" s="498"/>
      <c r="CJ174" s="498"/>
      <c r="CK174" s="498"/>
      <c r="CL174" s="498"/>
      <c r="CM174" s="498"/>
      <c r="CN174" s="498"/>
      <c r="CO174" s="498"/>
      <c r="CP174" s="498"/>
      <c r="CQ174" s="498"/>
      <c r="CR174" s="498"/>
      <c r="CS174" s="498"/>
      <c r="CT174" s="498"/>
      <c r="CU174" s="498"/>
      <c r="CV174" s="498"/>
      <c r="CW174" s="498"/>
      <c r="CX174" s="498"/>
      <c r="CY174" s="498"/>
      <c r="DB174" s="498" t="str">
        <f>$B$59</f>
        <v>SPECIAL REVENUE FUND ACCOUNTS COVERING THE PERIOD JULY 1, 2011, to JUNE 30, 2012</v>
      </c>
      <c r="DC174" s="498"/>
      <c r="DD174" s="498"/>
      <c r="DE174" s="498"/>
      <c r="DF174" s="498"/>
      <c r="DG174" s="498"/>
      <c r="DH174" s="498"/>
      <c r="DI174" s="498"/>
      <c r="DJ174" s="498"/>
      <c r="DK174" s="498"/>
      <c r="DL174" s="498"/>
      <c r="DM174" s="498"/>
      <c r="DN174" s="498"/>
      <c r="DO174" s="498"/>
      <c r="DP174" s="498"/>
      <c r="DQ174" s="498"/>
      <c r="DR174" s="498"/>
      <c r="DS174" s="498"/>
      <c r="DT174" s="498"/>
      <c r="DU174" s="498"/>
      <c r="DV174" s="498"/>
      <c r="DW174" s="498"/>
      <c r="DX174" s="498"/>
      <c r="DY174" s="498"/>
      <c r="DZ174" s="498"/>
      <c r="EA174" s="498"/>
      <c r="EB174" s="498"/>
      <c r="EC174" s="498"/>
      <c r="ED174" s="498"/>
      <c r="EE174" s="498"/>
      <c r="EF174" s="498"/>
      <c r="EG174" s="498"/>
      <c r="EH174" s="498"/>
      <c r="EI174" s="498"/>
      <c r="EJ174" s="498"/>
      <c r="EK174" s="498"/>
      <c r="EL174" s="498"/>
      <c r="EM174" s="498"/>
      <c r="EN174" s="498"/>
      <c r="EO174" s="498"/>
      <c r="EP174" s="498"/>
      <c r="EQ174" s="498"/>
      <c r="ER174" s="498"/>
      <c r="ES174" s="498"/>
      <c r="ET174" s="498"/>
      <c r="EU174" s="498"/>
      <c r="EV174" s="498"/>
      <c r="EW174" s="498"/>
      <c r="EX174" s="498"/>
      <c r="EY174" s="498"/>
      <c r="FC174" s="498" t="str">
        <f>$B$59</f>
        <v>SPECIAL REVENUE FUND ACCOUNTS COVERING THE PERIOD JULY 1, 2011, to JUNE 30, 2012</v>
      </c>
      <c r="FD174" s="498"/>
      <c r="FE174" s="498"/>
      <c r="FF174" s="498"/>
      <c r="FG174" s="498"/>
      <c r="FH174" s="498"/>
      <c r="FI174" s="498"/>
      <c r="FJ174" s="498"/>
      <c r="FK174" s="498"/>
      <c r="FL174" s="498"/>
      <c r="FM174" s="498"/>
      <c r="FN174" s="498"/>
      <c r="FO174" s="498"/>
      <c r="FP174" s="498"/>
      <c r="FQ174" s="498"/>
      <c r="FR174" s="498"/>
      <c r="FS174" s="498"/>
      <c r="FT174" s="498"/>
      <c r="FU174" s="498"/>
      <c r="FV174" s="498"/>
      <c r="FW174" s="498"/>
      <c r="FX174" s="498"/>
      <c r="FY174" s="498"/>
      <c r="FZ174" s="498"/>
      <c r="GA174" s="498"/>
      <c r="GB174" s="498"/>
      <c r="GC174" s="498"/>
      <c r="GD174" s="498"/>
      <c r="GE174" s="498"/>
      <c r="GF174" s="498"/>
      <c r="GG174" s="498"/>
      <c r="GH174" s="498"/>
      <c r="GI174" s="498"/>
      <c r="GJ174" s="498"/>
      <c r="GK174" s="498"/>
      <c r="GL174" s="498"/>
      <c r="GM174" s="498"/>
      <c r="GN174" s="498"/>
      <c r="GO174" s="498"/>
      <c r="GP174" s="498"/>
      <c r="GQ174" s="498"/>
      <c r="GR174" s="498"/>
      <c r="GS174" s="498"/>
      <c r="GT174" s="498"/>
      <c r="GU174" s="498"/>
      <c r="GV174" s="498"/>
      <c r="GW174" s="498"/>
      <c r="GX174" s="498"/>
      <c r="GY174" s="498"/>
      <c r="GZ174" s="498"/>
    </row>
    <row r="175" spans="2:208" ht="11.25" customHeight="1">
      <c r="B175" s="498" t="str">
        <f>$B$60</f>
        <v>ESTIMATE OF NEEDS FOR 2012-2013</v>
      </c>
      <c r="C175" s="498"/>
      <c r="D175" s="498"/>
      <c r="E175" s="498"/>
      <c r="F175" s="498"/>
      <c r="G175" s="498"/>
      <c r="H175" s="498"/>
      <c r="I175" s="498"/>
      <c r="J175" s="498"/>
      <c r="K175" s="498"/>
      <c r="L175" s="498"/>
      <c r="M175" s="498"/>
      <c r="N175" s="498"/>
      <c r="O175" s="498"/>
      <c r="P175" s="498"/>
      <c r="Q175" s="498"/>
      <c r="R175" s="498"/>
      <c r="S175" s="498"/>
      <c r="T175" s="498"/>
      <c r="U175" s="498"/>
      <c r="V175" s="498"/>
      <c r="W175" s="498"/>
      <c r="X175" s="498"/>
      <c r="Y175" s="498"/>
      <c r="Z175" s="498"/>
      <c r="AA175" s="498"/>
      <c r="AB175" s="498"/>
      <c r="AC175" s="498"/>
      <c r="AD175" s="498"/>
      <c r="AE175" s="498"/>
      <c r="AF175" s="498"/>
      <c r="AG175" s="498"/>
      <c r="AH175" s="498"/>
      <c r="AI175" s="498"/>
      <c r="AJ175" s="498"/>
      <c r="AK175" s="498"/>
      <c r="AL175" s="498"/>
      <c r="AM175" s="498"/>
      <c r="AN175" s="498"/>
      <c r="AO175" s="498"/>
      <c r="AP175" s="498"/>
      <c r="AQ175" s="498"/>
      <c r="AR175" s="498"/>
      <c r="AS175" s="498"/>
      <c r="AT175" s="498"/>
      <c r="AU175" s="498"/>
      <c r="AV175" s="498"/>
      <c r="AW175" s="498"/>
      <c r="AX175" s="498"/>
      <c r="AY175" s="498"/>
      <c r="BB175" s="498" t="str">
        <f>$B$60</f>
        <v>ESTIMATE OF NEEDS FOR 2012-2013</v>
      </c>
      <c r="BC175" s="498"/>
      <c r="BD175" s="498"/>
      <c r="BE175" s="498"/>
      <c r="BF175" s="498"/>
      <c r="BG175" s="498"/>
      <c r="BH175" s="498"/>
      <c r="BI175" s="498"/>
      <c r="BJ175" s="498"/>
      <c r="BK175" s="498"/>
      <c r="BL175" s="498"/>
      <c r="BM175" s="498"/>
      <c r="BN175" s="498"/>
      <c r="BO175" s="498"/>
      <c r="BP175" s="498"/>
      <c r="BQ175" s="498"/>
      <c r="BR175" s="498"/>
      <c r="BS175" s="498"/>
      <c r="BT175" s="498"/>
      <c r="BU175" s="498"/>
      <c r="BV175" s="498"/>
      <c r="BW175" s="498"/>
      <c r="BX175" s="498"/>
      <c r="BY175" s="498"/>
      <c r="BZ175" s="498"/>
      <c r="CA175" s="498"/>
      <c r="CB175" s="498"/>
      <c r="CC175" s="498"/>
      <c r="CD175" s="498"/>
      <c r="CE175" s="498"/>
      <c r="CF175" s="498"/>
      <c r="CG175" s="498"/>
      <c r="CH175" s="498"/>
      <c r="CI175" s="498"/>
      <c r="CJ175" s="498"/>
      <c r="CK175" s="498"/>
      <c r="CL175" s="498"/>
      <c r="CM175" s="498"/>
      <c r="CN175" s="498"/>
      <c r="CO175" s="498"/>
      <c r="CP175" s="498"/>
      <c r="CQ175" s="498"/>
      <c r="CR175" s="498"/>
      <c r="CS175" s="498"/>
      <c r="CT175" s="498"/>
      <c r="CU175" s="498"/>
      <c r="CV175" s="498"/>
      <c r="CW175" s="498"/>
      <c r="CX175" s="498"/>
      <c r="CY175" s="498"/>
      <c r="DB175" s="498" t="str">
        <f>$B$60</f>
        <v>ESTIMATE OF NEEDS FOR 2012-2013</v>
      </c>
      <c r="DC175" s="498"/>
      <c r="DD175" s="498"/>
      <c r="DE175" s="498"/>
      <c r="DF175" s="498"/>
      <c r="DG175" s="498"/>
      <c r="DH175" s="498"/>
      <c r="DI175" s="498"/>
      <c r="DJ175" s="498"/>
      <c r="DK175" s="498"/>
      <c r="DL175" s="498"/>
      <c r="DM175" s="498"/>
      <c r="DN175" s="498"/>
      <c r="DO175" s="498"/>
      <c r="DP175" s="498"/>
      <c r="DQ175" s="498"/>
      <c r="DR175" s="498"/>
      <c r="DS175" s="498"/>
      <c r="DT175" s="498"/>
      <c r="DU175" s="498"/>
      <c r="DV175" s="498"/>
      <c r="DW175" s="498"/>
      <c r="DX175" s="498"/>
      <c r="DY175" s="498"/>
      <c r="DZ175" s="498"/>
      <c r="EA175" s="498"/>
      <c r="EB175" s="498"/>
      <c r="EC175" s="498"/>
      <c r="ED175" s="498"/>
      <c r="EE175" s="498"/>
      <c r="EF175" s="498"/>
      <c r="EG175" s="498"/>
      <c r="EH175" s="498"/>
      <c r="EI175" s="498"/>
      <c r="EJ175" s="498"/>
      <c r="EK175" s="498"/>
      <c r="EL175" s="498"/>
      <c r="EM175" s="498"/>
      <c r="EN175" s="498"/>
      <c r="EO175" s="498"/>
      <c r="EP175" s="498"/>
      <c r="EQ175" s="498"/>
      <c r="ER175" s="498"/>
      <c r="ES175" s="498"/>
      <c r="ET175" s="498"/>
      <c r="EU175" s="498"/>
      <c r="EV175" s="498"/>
      <c r="EW175" s="498"/>
      <c r="EX175" s="498"/>
      <c r="EY175" s="498"/>
      <c r="FC175" s="498" t="str">
        <f>$B$60</f>
        <v>ESTIMATE OF NEEDS FOR 2012-2013</v>
      </c>
      <c r="FD175" s="498"/>
      <c r="FE175" s="498"/>
      <c r="FF175" s="498"/>
      <c r="FG175" s="498"/>
      <c r="FH175" s="498"/>
      <c r="FI175" s="498"/>
      <c r="FJ175" s="498"/>
      <c r="FK175" s="498"/>
      <c r="FL175" s="498"/>
      <c r="FM175" s="498"/>
      <c r="FN175" s="498"/>
      <c r="FO175" s="498"/>
      <c r="FP175" s="498"/>
      <c r="FQ175" s="498"/>
      <c r="FR175" s="498"/>
      <c r="FS175" s="498"/>
      <c r="FT175" s="498"/>
      <c r="FU175" s="498"/>
      <c r="FV175" s="498"/>
      <c r="FW175" s="498"/>
      <c r="FX175" s="498"/>
      <c r="FY175" s="498"/>
      <c r="FZ175" s="498"/>
      <c r="GA175" s="498"/>
      <c r="GB175" s="498"/>
      <c r="GC175" s="498"/>
      <c r="GD175" s="498"/>
      <c r="GE175" s="498"/>
      <c r="GF175" s="498"/>
      <c r="GG175" s="498"/>
      <c r="GH175" s="498"/>
      <c r="GI175" s="498"/>
      <c r="GJ175" s="498"/>
      <c r="GK175" s="498"/>
      <c r="GL175" s="498"/>
      <c r="GM175" s="498"/>
      <c r="GN175" s="498"/>
      <c r="GO175" s="498"/>
      <c r="GP175" s="498"/>
      <c r="GQ175" s="498"/>
      <c r="GR175" s="498"/>
      <c r="GS175" s="498"/>
      <c r="GT175" s="498"/>
      <c r="GU175" s="498"/>
      <c r="GV175" s="498"/>
      <c r="GW175" s="498"/>
      <c r="GX175" s="498"/>
      <c r="GY175" s="498"/>
      <c r="GZ175" s="498"/>
    </row>
    <row r="176" spans="2:208" ht="12.75" customHeight="1" thickBot="1">
      <c r="B176" s="16" t="s">
        <v>30</v>
      </c>
      <c r="AY176" s="18" t="s">
        <v>380</v>
      </c>
      <c r="CY176" s="18" t="s">
        <v>357</v>
      </c>
      <c r="DB176" s="16" t="s">
        <v>30</v>
      </c>
      <c r="EY176" s="18" t="s">
        <v>358</v>
      </c>
      <c r="GZ176" s="18" t="s">
        <v>415</v>
      </c>
    </row>
    <row r="177" spans="2:208" ht="12.75" customHeight="1" thickTop="1">
      <c r="B177" s="499" t="s">
        <v>317</v>
      </c>
      <c r="C177" s="500"/>
      <c r="D177" s="500"/>
      <c r="E177" s="500"/>
      <c r="F177" s="500"/>
      <c r="G177" s="500"/>
      <c r="H177" s="500"/>
      <c r="I177" s="500"/>
      <c r="J177" s="500"/>
      <c r="K177" s="500"/>
      <c r="L177" s="500"/>
      <c r="M177" s="500"/>
      <c r="N177" s="500"/>
      <c r="O177" s="500"/>
      <c r="P177" s="500"/>
      <c r="Q177" s="500"/>
      <c r="R177" s="500"/>
      <c r="S177" s="500"/>
      <c r="T177" s="500"/>
      <c r="U177" s="500"/>
      <c r="V177" s="500"/>
      <c r="W177" s="500"/>
      <c r="X177" s="467"/>
      <c r="Y177" s="467"/>
      <c r="Z177" s="467"/>
      <c r="AA177" s="467"/>
      <c r="AB177" s="467"/>
      <c r="AC177" s="467"/>
      <c r="AD177" s="467"/>
      <c r="AE177" s="467"/>
      <c r="AF177" s="467"/>
      <c r="AG177" s="467"/>
      <c r="AH177" s="467"/>
      <c r="AI177" s="467"/>
      <c r="AJ177" s="467"/>
      <c r="AK177" s="467"/>
      <c r="AL177" s="467"/>
      <c r="AM177" s="467"/>
      <c r="AN177" s="467"/>
      <c r="AO177" s="467"/>
      <c r="AP177" s="467"/>
      <c r="AQ177" s="467"/>
      <c r="AR177" s="467"/>
      <c r="AS177" s="467"/>
      <c r="AT177" s="467"/>
      <c r="AU177" s="467"/>
      <c r="AV177" s="467"/>
      <c r="AW177" s="467"/>
      <c r="AX177" s="467"/>
      <c r="AY177" s="470"/>
      <c r="BB177" s="537" t="s">
        <v>245</v>
      </c>
      <c r="BC177" s="538"/>
      <c r="BD177" s="538"/>
      <c r="BE177" s="538"/>
      <c r="BF177" s="538"/>
      <c r="BG177" s="538"/>
      <c r="BH177" s="538"/>
      <c r="BI177" s="538"/>
      <c r="BJ177" s="538"/>
      <c r="BK177" s="538"/>
      <c r="BL177" s="538"/>
      <c r="BM177" s="538"/>
      <c r="BN177" s="538"/>
      <c r="BO177" s="538"/>
      <c r="BP177" s="538"/>
      <c r="BQ177" s="538"/>
      <c r="BR177" s="538"/>
      <c r="BS177" s="538"/>
      <c r="BT177" s="538"/>
      <c r="BU177" s="538"/>
      <c r="BV177" s="538"/>
      <c r="BW177" s="538"/>
      <c r="BX177" s="538"/>
      <c r="BY177" s="538"/>
      <c r="BZ177" s="538"/>
      <c r="CA177" s="538"/>
      <c r="CB177" s="538"/>
      <c r="CC177" s="538"/>
      <c r="CD177" s="538"/>
      <c r="CE177" s="538"/>
      <c r="CF177" s="538"/>
      <c r="CG177" s="538"/>
      <c r="CH177" s="538"/>
      <c r="CI177" s="538"/>
      <c r="CJ177" s="538"/>
      <c r="CK177" s="538"/>
      <c r="CL177" s="538"/>
      <c r="CM177" s="538"/>
      <c r="CN177" s="538"/>
      <c r="CO177" s="538"/>
      <c r="CP177" s="538"/>
      <c r="CQ177" s="538"/>
      <c r="CR177" s="538"/>
      <c r="CS177" s="538"/>
      <c r="CT177" s="538"/>
      <c r="CU177" s="538"/>
      <c r="CV177" s="538"/>
      <c r="CW177" s="538"/>
      <c r="CX177" s="538"/>
      <c r="CY177" s="539"/>
      <c r="DB177" s="499" t="s">
        <v>359</v>
      </c>
      <c r="DC177" s="500"/>
      <c r="DD177" s="500"/>
      <c r="DE177" s="500"/>
      <c r="DF177" s="500"/>
      <c r="DG177" s="500"/>
      <c r="DH177" s="500"/>
      <c r="DI177" s="500"/>
      <c r="DJ177" s="500"/>
      <c r="DK177" s="500"/>
      <c r="DL177" s="500"/>
      <c r="DM177" s="500"/>
      <c r="DN177" s="500"/>
      <c r="DO177" s="500"/>
      <c r="DP177" s="500"/>
      <c r="DQ177" s="500"/>
      <c r="DR177" s="500"/>
      <c r="DS177" s="500"/>
      <c r="DT177" s="500"/>
      <c r="DU177" s="500"/>
      <c r="DV177" s="500"/>
      <c r="DW177" s="500"/>
      <c r="DX177" s="467"/>
      <c r="DY177" s="467"/>
      <c r="DZ177" s="467"/>
      <c r="EA177" s="467"/>
      <c r="EB177" s="467"/>
      <c r="EC177" s="467"/>
      <c r="ED177" s="467"/>
      <c r="EE177" s="467"/>
      <c r="EF177" s="467"/>
      <c r="EG177" s="467"/>
      <c r="EH177" s="467"/>
      <c r="EI177" s="467"/>
      <c r="EJ177" s="467"/>
      <c r="EK177" s="467"/>
      <c r="EL177" s="467"/>
      <c r="EM177" s="467"/>
      <c r="EN177" s="467"/>
      <c r="EO177" s="467"/>
      <c r="EP177" s="467"/>
      <c r="EQ177" s="467"/>
      <c r="ER177" s="467"/>
      <c r="ES177" s="467"/>
      <c r="ET177" s="467"/>
      <c r="EU177" s="467"/>
      <c r="EV177" s="467"/>
      <c r="EW177" s="467"/>
      <c r="EX177" s="467"/>
      <c r="EY177" s="470"/>
      <c r="FC177" s="537" t="s">
        <v>245</v>
      </c>
      <c r="FD177" s="538"/>
      <c r="FE177" s="538"/>
      <c r="FF177" s="538"/>
      <c r="FG177" s="538"/>
      <c r="FH177" s="538"/>
      <c r="FI177" s="538"/>
      <c r="FJ177" s="538"/>
      <c r="FK177" s="538"/>
      <c r="FL177" s="538"/>
      <c r="FM177" s="538"/>
      <c r="FN177" s="538"/>
      <c r="FO177" s="538"/>
      <c r="FP177" s="538"/>
      <c r="FQ177" s="538"/>
      <c r="FR177" s="538"/>
      <c r="FS177" s="538"/>
      <c r="FT177" s="538"/>
      <c r="FU177" s="538"/>
      <c r="FV177" s="538"/>
      <c r="FW177" s="538"/>
      <c r="FX177" s="538"/>
      <c r="FY177" s="538"/>
      <c r="FZ177" s="538"/>
      <c r="GA177" s="538"/>
      <c r="GB177" s="538"/>
      <c r="GC177" s="538"/>
      <c r="GD177" s="538"/>
      <c r="GE177" s="538"/>
      <c r="GF177" s="538"/>
      <c r="GG177" s="538"/>
      <c r="GH177" s="538"/>
      <c r="GI177" s="538"/>
      <c r="GJ177" s="538"/>
      <c r="GK177" s="538"/>
      <c r="GL177" s="538"/>
      <c r="GM177" s="538"/>
      <c r="GN177" s="538"/>
      <c r="GO177" s="538"/>
      <c r="GP177" s="538"/>
      <c r="GQ177" s="538"/>
      <c r="GR177" s="538"/>
      <c r="GS177" s="538"/>
      <c r="GT177" s="538"/>
      <c r="GU177" s="538"/>
      <c r="GV177" s="538"/>
      <c r="GW177" s="538"/>
      <c r="GX177" s="538"/>
      <c r="GY177" s="538"/>
      <c r="GZ177" s="539"/>
    </row>
    <row r="178" spans="2:208" ht="12.75" customHeight="1">
      <c r="B178" s="534"/>
      <c r="C178" s="529"/>
      <c r="D178" s="529"/>
      <c r="E178" s="529"/>
      <c r="F178" s="529"/>
      <c r="G178" s="529"/>
      <c r="H178" s="529"/>
      <c r="I178" s="529"/>
      <c r="J178" s="529"/>
      <c r="K178" s="529"/>
      <c r="L178" s="529"/>
      <c r="M178" s="529"/>
      <c r="N178" s="529"/>
      <c r="O178" s="529"/>
      <c r="P178" s="529"/>
      <c r="Q178" s="529"/>
      <c r="R178" s="529"/>
      <c r="S178" s="529"/>
      <c r="T178" s="529"/>
      <c r="U178" s="529"/>
      <c r="V178" s="529"/>
      <c r="W178" s="529"/>
      <c r="X178" s="529" t="str">
        <f>"FISCAL YEAR ENDING JUNE 30, "&amp;Help!C18</f>
        <v>FISCAL YEAR ENDING JUNE 30, 2011</v>
      </c>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29"/>
      <c r="AY178" s="530"/>
      <c r="BB178" s="441" t="str">
        <f>"FISCAL YEAR ENDING JUNE 30, "&amp;Help!C18+1</f>
        <v>FISCAL YEAR ENDING JUNE 30, 2012</v>
      </c>
      <c r="BC178" s="442"/>
      <c r="BD178" s="442"/>
      <c r="BE178" s="442"/>
      <c r="BF178" s="442"/>
      <c r="BG178" s="442"/>
      <c r="BH178" s="442"/>
      <c r="BI178" s="442"/>
      <c r="BJ178" s="442"/>
      <c r="BK178" s="442"/>
      <c r="BL178" s="442"/>
      <c r="BM178" s="442"/>
      <c r="BN178" s="442"/>
      <c r="BO178" s="442"/>
      <c r="BP178" s="442"/>
      <c r="BQ178" s="442"/>
      <c r="BR178" s="442"/>
      <c r="BS178" s="442"/>
      <c r="BT178" s="442"/>
      <c r="BU178" s="442"/>
      <c r="BV178" s="442"/>
      <c r="BW178" s="442"/>
      <c r="BX178" s="442"/>
      <c r="BY178" s="442"/>
      <c r="BZ178" s="442"/>
      <c r="CA178" s="442"/>
      <c r="CB178" s="442"/>
      <c r="CC178" s="442"/>
      <c r="CD178" s="442"/>
      <c r="CE178" s="442"/>
      <c r="CF178" s="442"/>
      <c r="CG178" s="442"/>
      <c r="CH178" s="442"/>
      <c r="CI178" s="442"/>
      <c r="CJ178" s="442"/>
      <c r="CK178" s="443"/>
      <c r="CL178" s="444" t="str">
        <f>"FISCAL YEAR "&amp;Help!C18+1&amp;"-"&amp;Help!C18+2</f>
        <v>FISCAL YEAR 2012-2013</v>
      </c>
      <c r="CM178" s="442"/>
      <c r="CN178" s="442"/>
      <c r="CO178" s="442"/>
      <c r="CP178" s="442"/>
      <c r="CQ178" s="442"/>
      <c r="CR178" s="442"/>
      <c r="CS178" s="442"/>
      <c r="CT178" s="442"/>
      <c r="CU178" s="442"/>
      <c r="CV178" s="442"/>
      <c r="CW178" s="442"/>
      <c r="CX178" s="442"/>
      <c r="CY178" s="461"/>
      <c r="DB178" s="534"/>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t="str">
        <f>"FISCAL YEAR ENDING JUNE 30, "&amp;Help!C18</f>
        <v>FISCAL YEAR ENDING JUNE 30, 2011</v>
      </c>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30"/>
      <c r="FC178" s="441" t="str">
        <f>"FISCAL YEAR ENDING JUNE 30, "&amp;Help!C18+1</f>
        <v>FISCAL YEAR ENDING JUNE 30, 2012</v>
      </c>
      <c r="FD178" s="442"/>
      <c r="FE178" s="442"/>
      <c r="FF178" s="442"/>
      <c r="FG178" s="442"/>
      <c r="FH178" s="442"/>
      <c r="FI178" s="442"/>
      <c r="FJ178" s="442"/>
      <c r="FK178" s="442"/>
      <c r="FL178" s="442"/>
      <c r="FM178" s="442"/>
      <c r="FN178" s="442"/>
      <c r="FO178" s="442"/>
      <c r="FP178" s="442"/>
      <c r="FQ178" s="442"/>
      <c r="FR178" s="442"/>
      <c r="FS178" s="442"/>
      <c r="FT178" s="442"/>
      <c r="FU178" s="442"/>
      <c r="FV178" s="442"/>
      <c r="FW178" s="442"/>
      <c r="FX178" s="442"/>
      <c r="FY178" s="442"/>
      <c r="FZ178" s="442"/>
      <c r="GA178" s="442"/>
      <c r="GB178" s="442"/>
      <c r="GC178" s="442"/>
      <c r="GD178" s="442"/>
      <c r="GE178" s="442"/>
      <c r="GF178" s="442"/>
      <c r="GG178" s="442"/>
      <c r="GH178" s="442"/>
      <c r="GI178" s="442"/>
      <c r="GJ178" s="442"/>
      <c r="GK178" s="442"/>
      <c r="GL178" s="443"/>
      <c r="GM178" s="444" t="str">
        <f>"FISCAL YEAR "&amp;Help!C18+1&amp;"-"&amp;Help!C18+2</f>
        <v>FISCAL YEAR 2012-2013</v>
      </c>
      <c r="GN178" s="442"/>
      <c r="GO178" s="442"/>
      <c r="GP178" s="442"/>
      <c r="GQ178" s="442"/>
      <c r="GR178" s="442"/>
      <c r="GS178" s="442"/>
      <c r="GT178" s="442"/>
      <c r="GU178" s="442"/>
      <c r="GV178" s="442"/>
      <c r="GW178" s="442"/>
      <c r="GX178" s="442"/>
      <c r="GY178" s="442"/>
      <c r="GZ178" s="461"/>
    </row>
    <row r="179" spans="2:208" ht="12.75" customHeight="1">
      <c r="B179" s="534" t="s">
        <v>186</v>
      </c>
      <c r="C179" s="529"/>
      <c r="D179" s="529"/>
      <c r="E179" s="529"/>
      <c r="F179" s="529"/>
      <c r="G179" s="529"/>
      <c r="H179" s="529"/>
      <c r="I179" s="529"/>
      <c r="J179" s="529"/>
      <c r="K179" s="529"/>
      <c r="L179" s="529"/>
      <c r="M179" s="529"/>
      <c r="N179" s="529"/>
      <c r="O179" s="529"/>
      <c r="P179" s="529"/>
      <c r="Q179" s="529"/>
      <c r="R179" s="529"/>
      <c r="S179" s="529"/>
      <c r="T179" s="529"/>
      <c r="U179" s="529"/>
      <c r="V179" s="529"/>
      <c r="W179" s="529"/>
      <c r="X179" s="529" t="s">
        <v>188</v>
      </c>
      <c r="Y179" s="529"/>
      <c r="Z179" s="529"/>
      <c r="AA179" s="529"/>
      <c r="AB179" s="529"/>
      <c r="AC179" s="529"/>
      <c r="AD179" s="529"/>
      <c r="AE179" s="529" t="s">
        <v>189</v>
      </c>
      <c r="AF179" s="529"/>
      <c r="AG179" s="529"/>
      <c r="AH179" s="529"/>
      <c r="AI179" s="529"/>
      <c r="AJ179" s="529"/>
      <c r="AK179" s="529"/>
      <c r="AL179" s="529" t="s">
        <v>190</v>
      </c>
      <c r="AM179" s="529"/>
      <c r="AN179" s="529"/>
      <c r="AO179" s="529"/>
      <c r="AP179" s="529"/>
      <c r="AQ179" s="529"/>
      <c r="AR179" s="529"/>
      <c r="AS179" s="529" t="s">
        <v>191</v>
      </c>
      <c r="AT179" s="529"/>
      <c r="AU179" s="529"/>
      <c r="AV179" s="529"/>
      <c r="AW179" s="529"/>
      <c r="AX179" s="529"/>
      <c r="AY179" s="530"/>
      <c r="BB179" s="441"/>
      <c r="BC179" s="442"/>
      <c r="BD179" s="442"/>
      <c r="BE179" s="442"/>
      <c r="BF179" s="442"/>
      <c r="BG179" s="442"/>
      <c r="BH179" s="442"/>
      <c r="BI179" s="443"/>
      <c r="BJ179" s="444" t="s">
        <v>246</v>
      </c>
      <c r="BK179" s="442"/>
      <c r="BL179" s="442"/>
      <c r="BM179" s="442"/>
      <c r="BN179" s="442"/>
      <c r="BO179" s="442"/>
      <c r="BP179" s="443"/>
      <c r="BQ179" s="444" t="s">
        <v>189</v>
      </c>
      <c r="BR179" s="442"/>
      <c r="BS179" s="442"/>
      <c r="BT179" s="442"/>
      <c r="BU179" s="442"/>
      <c r="BV179" s="442"/>
      <c r="BW179" s="443"/>
      <c r="BX179" s="444" t="s">
        <v>188</v>
      </c>
      <c r="BY179" s="442"/>
      <c r="BZ179" s="442"/>
      <c r="CA179" s="442"/>
      <c r="CB179" s="442"/>
      <c r="CC179" s="442"/>
      <c r="CD179" s="443"/>
      <c r="CE179" s="444" t="s">
        <v>193</v>
      </c>
      <c r="CF179" s="442"/>
      <c r="CG179" s="442"/>
      <c r="CH179" s="442"/>
      <c r="CI179" s="442"/>
      <c r="CJ179" s="442"/>
      <c r="CK179" s="443"/>
      <c r="CL179" s="444" t="s">
        <v>247</v>
      </c>
      <c r="CM179" s="442"/>
      <c r="CN179" s="442"/>
      <c r="CO179" s="442"/>
      <c r="CP179" s="442"/>
      <c r="CQ179" s="442"/>
      <c r="CR179" s="443"/>
      <c r="CS179" s="444" t="s">
        <v>130</v>
      </c>
      <c r="CT179" s="442"/>
      <c r="CU179" s="442"/>
      <c r="CV179" s="442"/>
      <c r="CW179" s="442"/>
      <c r="CX179" s="442"/>
      <c r="CY179" s="461"/>
      <c r="DB179" s="534" t="s">
        <v>186</v>
      </c>
      <c r="DC179" s="529"/>
      <c r="DD179" s="529"/>
      <c r="DE179" s="529"/>
      <c r="DF179" s="529"/>
      <c r="DG179" s="529"/>
      <c r="DH179" s="529"/>
      <c r="DI179" s="529"/>
      <c r="DJ179" s="529"/>
      <c r="DK179" s="529"/>
      <c r="DL179" s="529"/>
      <c r="DM179" s="529"/>
      <c r="DN179" s="529"/>
      <c r="DO179" s="529"/>
      <c r="DP179" s="529"/>
      <c r="DQ179" s="529"/>
      <c r="DR179" s="529"/>
      <c r="DS179" s="529"/>
      <c r="DT179" s="529"/>
      <c r="DU179" s="529"/>
      <c r="DV179" s="529"/>
      <c r="DW179" s="529"/>
      <c r="DX179" s="529" t="s">
        <v>188</v>
      </c>
      <c r="DY179" s="529"/>
      <c r="DZ179" s="529"/>
      <c r="EA179" s="529"/>
      <c r="EB179" s="529"/>
      <c r="EC179" s="529"/>
      <c r="ED179" s="529"/>
      <c r="EE179" s="529" t="s">
        <v>189</v>
      </c>
      <c r="EF179" s="529"/>
      <c r="EG179" s="529"/>
      <c r="EH179" s="529"/>
      <c r="EI179" s="529"/>
      <c r="EJ179" s="529"/>
      <c r="EK179" s="529"/>
      <c r="EL179" s="529" t="s">
        <v>190</v>
      </c>
      <c r="EM179" s="529"/>
      <c r="EN179" s="529"/>
      <c r="EO179" s="529"/>
      <c r="EP179" s="529"/>
      <c r="EQ179" s="529"/>
      <c r="ER179" s="529"/>
      <c r="ES179" s="529" t="s">
        <v>191</v>
      </c>
      <c r="ET179" s="529"/>
      <c r="EU179" s="529"/>
      <c r="EV179" s="529"/>
      <c r="EW179" s="529"/>
      <c r="EX179" s="529"/>
      <c r="EY179" s="530"/>
      <c r="FC179" s="441"/>
      <c r="FD179" s="442"/>
      <c r="FE179" s="442"/>
      <c r="FF179" s="442"/>
      <c r="FG179" s="442"/>
      <c r="FH179" s="442"/>
      <c r="FI179" s="442"/>
      <c r="FJ179" s="443"/>
      <c r="FK179" s="444" t="s">
        <v>246</v>
      </c>
      <c r="FL179" s="442"/>
      <c r="FM179" s="442"/>
      <c r="FN179" s="442"/>
      <c r="FO179" s="442"/>
      <c r="FP179" s="442"/>
      <c r="FQ179" s="443"/>
      <c r="FR179" s="444" t="s">
        <v>189</v>
      </c>
      <c r="FS179" s="442"/>
      <c r="FT179" s="442"/>
      <c r="FU179" s="442"/>
      <c r="FV179" s="442"/>
      <c r="FW179" s="442"/>
      <c r="FX179" s="443"/>
      <c r="FY179" s="444" t="s">
        <v>188</v>
      </c>
      <c r="FZ179" s="442"/>
      <c r="GA179" s="442"/>
      <c r="GB179" s="442"/>
      <c r="GC179" s="442"/>
      <c r="GD179" s="442"/>
      <c r="GE179" s="443"/>
      <c r="GF179" s="444" t="s">
        <v>193</v>
      </c>
      <c r="GG179" s="442"/>
      <c r="GH179" s="442"/>
      <c r="GI179" s="442"/>
      <c r="GJ179" s="442"/>
      <c r="GK179" s="442"/>
      <c r="GL179" s="443"/>
      <c r="GM179" s="444" t="s">
        <v>247</v>
      </c>
      <c r="GN179" s="442"/>
      <c r="GO179" s="442"/>
      <c r="GP179" s="442"/>
      <c r="GQ179" s="442"/>
      <c r="GR179" s="442"/>
      <c r="GS179" s="443"/>
      <c r="GT179" s="444" t="s">
        <v>130</v>
      </c>
      <c r="GU179" s="442"/>
      <c r="GV179" s="442"/>
      <c r="GW179" s="442"/>
      <c r="GX179" s="442"/>
      <c r="GY179" s="442"/>
      <c r="GZ179" s="461"/>
    </row>
    <row r="180" spans="2:208" ht="12.75" customHeight="1">
      <c r="B180" s="534" t="s">
        <v>187</v>
      </c>
      <c r="C180" s="529"/>
      <c r="D180" s="529"/>
      <c r="E180" s="529"/>
      <c r="F180" s="529"/>
      <c r="G180" s="529"/>
      <c r="H180" s="529"/>
      <c r="I180" s="529"/>
      <c r="J180" s="529"/>
      <c r="K180" s="529"/>
      <c r="L180" s="529"/>
      <c r="M180" s="529"/>
      <c r="N180" s="529"/>
      <c r="O180" s="529"/>
      <c r="P180" s="529"/>
      <c r="Q180" s="529"/>
      <c r="R180" s="529"/>
      <c r="S180" s="529"/>
      <c r="T180" s="529"/>
      <c r="U180" s="529"/>
      <c r="V180" s="529"/>
      <c r="W180" s="529"/>
      <c r="X180" s="529" t="str">
        <f>"6-30-"&amp;Help!C18</f>
        <v>6-30-2011</v>
      </c>
      <c r="Y180" s="529"/>
      <c r="Z180" s="529"/>
      <c r="AA180" s="529"/>
      <c r="AB180" s="529"/>
      <c r="AC180" s="529"/>
      <c r="AD180" s="529"/>
      <c r="AE180" s="529" t="s">
        <v>192</v>
      </c>
      <c r="AF180" s="529"/>
      <c r="AG180" s="529"/>
      <c r="AH180" s="529"/>
      <c r="AI180" s="529"/>
      <c r="AJ180" s="529"/>
      <c r="AK180" s="529"/>
      <c r="AL180" s="529" t="s">
        <v>193</v>
      </c>
      <c r="AM180" s="529"/>
      <c r="AN180" s="529"/>
      <c r="AO180" s="529"/>
      <c r="AP180" s="529"/>
      <c r="AQ180" s="529"/>
      <c r="AR180" s="529"/>
      <c r="AS180" s="535" t="s">
        <v>194</v>
      </c>
      <c r="AT180" s="535"/>
      <c r="AU180" s="535"/>
      <c r="AV180" s="535"/>
      <c r="AW180" s="535"/>
      <c r="AX180" s="535"/>
      <c r="AY180" s="536"/>
      <c r="BB180" s="441" t="s">
        <v>248</v>
      </c>
      <c r="BC180" s="442"/>
      <c r="BD180" s="442"/>
      <c r="BE180" s="442"/>
      <c r="BF180" s="442"/>
      <c r="BG180" s="442"/>
      <c r="BH180" s="442"/>
      <c r="BI180" s="443"/>
      <c r="BJ180" s="444" t="s">
        <v>249</v>
      </c>
      <c r="BK180" s="442"/>
      <c r="BL180" s="442"/>
      <c r="BM180" s="442"/>
      <c r="BN180" s="442"/>
      <c r="BO180" s="442"/>
      <c r="BP180" s="443"/>
      <c r="BQ180" s="444" t="s">
        <v>195</v>
      </c>
      <c r="BR180" s="442"/>
      <c r="BS180" s="442"/>
      <c r="BT180" s="442"/>
      <c r="BU180" s="442"/>
      <c r="BV180" s="442"/>
      <c r="BW180" s="443"/>
      <c r="BX180" s="444"/>
      <c r="BY180" s="442"/>
      <c r="BZ180" s="442"/>
      <c r="CA180" s="442"/>
      <c r="CB180" s="442"/>
      <c r="CC180" s="442"/>
      <c r="CD180" s="443"/>
      <c r="CE180" s="444" t="s">
        <v>190</v>
      </c>
      <c r="CF180" s="442"/>
      <c r="CG180" s="442"/>
      <c r="CH180" s="442"/>
      <c r="CI180" s="442"/>
      <c r="CJ180" s="442"/>
      <c r="CK180" s="443"/>
      <c r="CL180" s="444" t="s">
        <v>128</v>
      </c>
      <c r="CM180" s="442"/>
      <c r="CN180" s="442"/>
      <c r="CO180" s="442"/>
      <c r="CP180" s="442"/>
      <c r="CQ180" s="442"/>
      <c r="CR180" s="443"/>
      <c r="CS180" s="444" t="s">
        <v>1075</v>
      </c>
      <c r="CT180" s="442"/>
      <c r="CU180" s="442"/>
      <c r="CV180" s="442"/>
      <c r="CW180" s="442"/>
      <c r="CX180" s="442"/>
      <c r="CY180" s="461"/>
      <c r="DB180" s="534" t="s">
        <v>187</v>
      </c>
      <c r="DC180" s="529"/>
      <c r="DD180" s="529"/>
      <c r="DE180" s="529"/>
      <c r="DF180" s="529"/>
      <c r="DG180" s="529"/>
      <c r="DH180" s="529"/>
      <c r="DI180" s="529"/>
      <c r="DJ180" s="529"/>
      <c r="DK180" s="529"/>
      <c r="DL180" s="529"/>
      <c r="DM180" s="529"/>
      <c r="DN180" s="529"/>
      <c r="DO180" s="529"/>
      <c r="DP180" s="529"/>
      <c r="DQ180" s="529"/>
      <c r="DR180" s="529"/>
      <c r="DS180" s="529"/>
      <c r="DT180" s="529"/>
      <c r="DU180" s="529"/>
      <c r="DV180" s="529"/>
      <c r="DW180" s="529"/>
      <c r="DX180" s="529" t="str">
        <f>"6-30-"&amp;Help!C18</f>
        <v>6-30-2011</v>
      </c>
      <c r="DY180" s="529"/>
      <c r="DZ180" s="529"/>
      <c r="EA180" s="529"/>
      <c r="EB180" s="529"/>
      <c r="EC180" s="529"/>
      <c r="ED180" s="529"/>
      <c r="EE180" s="529" t="s">
        <v>192</v>
      </c>
      <c r="EF180" s="529"/>
      <c r="EG180" s="529"/>
      <c r="EH180" s="529"/>
      <c r="EI180" s="529"/>
      <c r="EJ180" s="529"/>
      <c r="EK180" s="529"/>
      <c r="EL180" s="529" t="s">
        <v>193</v>
      </c>
      <c r="EM180" s="529"/>
      <c r="EN180" s="529"/>
      <c r="EO180" s="529"/>
      <c r="EP180" s="529"/>
      <c r="EQ180" s="529"/>
      <c r="ER180" s="529"/>
      <c r="ES180" s="535" t="s">
        <v>194</v>
      </c>
      <c r="ET180" s="535"/>
      <c r="EU180" s="535"/>
      <c r="EV180" s="535"/>
      <c r="EW180" s="535"/>
      <c r="EX180" s="535"/>
      <c r="EY180" s="536"/>
      <c r="FC180" s="441" t="s">
        <v>248</v>
      </c>
      <c r="FD180" s="442"/>
      <c r="FE180" s="442"/>
      <c r="FF180" s="442"/>
      <c r="FG180" s="442"/>
      <c r="FH180" s="442"/>
      <c r="FI180" s="442"/>
      <c r="FJ180" s="443"/>
      <c r="FK180" s="444" t="s">
        <v>249</v>
      </c>
      <c r="FL180" s="442"/>
      <c r="FM180" s="442"/>
      <c r="FN180" s="442"/>
      <c r="FO180" s="442"/>
      <c r="FP180" s="442"/>
      <c r="FQ180" s="443"/>
      <c r="FR180" s="444" t="s">
        <v>195</v>
      </c>
      <c r="FS180" s="442"/>
      <c r="FT180" s="442"/>
      <c r="FU180" s="442"/>
      <c r="FV180" s="442"/>
      <c r="FW180" s="442"/>
      <c r="FX180" s="443"/>
      <c r="FY180" s="444"/>
      <c r="FZ180" s="442"/>
      <c r="GA180" s="442"/>
      <c r="GB180" s="442"/>
      <c r="GC180" s="442"/>
      <c r="GD180" s="442"/>
      <c r="GE180" s="443"/>
      <c r="GF180" s="444" t="s">
        <v>190</v>
      </c>
      <c r="GG180" s="442"/>
      <c r="GH180" s="442"/>
      <c r="GI180" s="442"/>
      <c r="GJ180" s="442"/>
      <c r="GK180" s="442"/>
      <c r="GL180" s="443"/>
      <c r="GM180" s="444" t="s">
        <v>128</v>
      </c>
      <c r="GN180" s="442"/>
      <c r="GO180" s="442"/>
      <c r="GP180" s="442"/>
      <c r="GQ180" s="442"/>
      <c r="GR180" s="442"/>
      <c r="GS180" s="443"/>
      <c r="GT180" s="444" t="s">
        <v>1075</v>
      </c>
      <c r="GU180" s="442"/>
      <c r="GV180" s="442"/>
      <c r="GW180" s="442"/>
      <c r="GX180" s="442"/>
      <c r="GY180" s="442"/>
      <c r="GZ180" s="461"/>
    </row>
    <row r="181" spans="2:208" ht="12.75" customHeight="1">
      <c r="B181" s="534"/>
      <c r="C181" s="529"/>
      <c r="D181" s="529"/>
      <c r="E181" s="529"/>
      <c r="F181" s="529"/>
      <c r="G181" s="529"/>
      <c r="H181" s="529"/>
      <c r="I181" s="529"/>
      <c r="J181" s="529"/>
      <c r="K181" s="529"/>
      <c r="L181" s="529"/>
      <c r="M181" s="529"/>
      <c r="N181" s="529"/>
      <c r="O181" s="529"/>
      <c r="P181" s="529"/>
      <c r="Q181" s="529"/>
      <c r="R181" s="529"/>
      <c r="S181" s="529"/>
      <c r="T181" s="529"/>
      <c r="U181" s="529"/>
      <c r="V181" s="529"/>
      <c r="W181" s="529"/>
      <c r="X181" s="529"/>
      <c r="Y181" s="529"/>
      <c r="Z181" s="529"/>
      <c r="AA181" s="529"/>
      <c r="AB181" s="529"/>
      <c r="AC181" s="529"/>
      <c r="AD181" s="529"/>
      <c r="AE181" s="529" t="s">
        <v>195</v>
      </c>
      <c r="AF181" s="529"/>
      <c r="AG181" s="529"/>
      <c r="AH181" s="529"/>
      <c r="AI181" s="529"/>
      <c r="AJ181" s="529"/>
      <c r="AK181" s="529"/>
      <c r="AL181" s="535" t="s">
        <v>194</v>
      </c>
      <c r="AM181" s="535"/>
      <c r="AN181" s="535"/>
      <c r="AO181" s="535"/>
      <c r="AP181" s="535"/>
      <c r="AQ181" s="535"/>
      <c r="AR181" s="535"/>
      <c r="AS181" s="529"/>
      <c r="AT181" s="529"/>
      <c r="AU181" s="529"/>
      <c r="AV181" s="529"/>
      <c r="AW181" s="529"/>
      <c r="AX181" s="529"/>
      <c r="AY181" s="530"/>
      <c r="BB181" s="441" t="s">
        <v>251</v>
      </c>
      <c r="BC181" s="442"/>
      <c r="BD181" s="442"/>
      <c r="BE181" s="442"/>
      <c r="BF181" s="442"/>
      <c r="BG181" s="442"/>
      <c r="BH181" s="442"/>
      <c r="BI181" s="443"/>
      <c r="BJ181" s="495" t="s">
        <v>194</v>
      </c>
      <c r="BK181" s="496"/>
      <c r="BL181" s="496"/>
      <c r="BM181" s="496"/>
      <c r="BN181" s="496"/>
      <c r="BO181" s="496"/>
      <c r="BP181" s="497"/>
      <c r="BQ181" s="444"/>
      <c r="BR181" s="442"/>
      <c r="BS181" s="442"/>
      <c r="BT181" s="442"/>
      <c r="BU181" s="442"/>
      <c r="BV181" s="442"/>
      <c r="BW181" s="443"/>
      <c r="BX181" s="444"/>
      <c r="BY181" s="442"/>
      <c r="BZ181" s="442"/>
      <c r="CA181" s="442"/>
      <c r="CB181" s="442"/>
      <c r="CC181" s="442"/>
      <c r="CD181" s="443"/>
      <c r="CE181" s="444" t="s">
        <v>250</v>
      </c>
      <c r="CF181" s="442"/>
      <c r="CG181" s="442"/>
      <c r="CH181" s="442"/>
      <c r="CI181" s="442"/>
      <c r="CJ181" s="442"/>
      <c r="CK181" s="443"/>
      <c r="CL181" s="444" t="s">
        <v>253</v>
      </c>
      <c r="CM181" s="442"/>
      <c r="CN181" s="442"/>
      <c r="CO181" s="442"/>
      <c r="CP181" s="442"/>
      <c r="CQ181" s="442"/>
      <c r="CR181" s="443"/>
      <c r="CS181" s="444" t="s">
        <v>131</v>
      </c>
      <c r="CT181" s="442"/>
      <c r="CU181" s="442"/>
      <c r="CV181" s="442"/>
      <c r="CW181" s="442"/>
      <c r="CX181" s="442"/>
      <c r="CY181" s="461"/>
      <c r="DB181" s="534"/>
      <c r="DC181" s="529"/>
      <c r="DD181" s="529"/>
      <c r="DE181" s="529"/>
      <c r="DF181" s="529"/>
      <c r="DG181" s="529"/>
      <c r="DH181" s="529"/>
      <c r="DI181" s="529"/>
      <c r="DJ181" s="529"/>
      <c r="DK181" s="529"/>
      <c r="DL181" s="529"/>
      <c r="DM181" s="529"/>
      <c r="DN181" s="529"/>
      <c r="DO181" s="529"/>
      <c r="DP181" s="529"/>
      <c r="DQ181" s="529"/>
      <c r="DR181" s="529"/>
      <c r="DS181" s="529"/>
      <c r="DT181" s="529"/>
      <c r="DU181" s="529"/>
      <c r="DV181" s="529"/>
      <c r="DW181" s="529"/>
      <c r="DX181" s="529"/>
      <c r="DY181" s="529"/>
      <c r="DZ181" s="529"/>
      <c r="EA181" s="529"/>
      <c r="EB181" s="529"/>
      <c r="EC181" s="529"/>
      <c r="ED181" s="529"/>
      <c r="EE181" s="529" t="s">
        <v>195</v>
      </c>
      <c r="EF181" s="529"/>
      <c r="EG181" s="529"/>
      <c r="EH181" s="529"/>
      <c r="EI181" s="529"/>
      <c r="EJ181" s="529"/>
      <c r="EK181" s="529"/>
      <c r="EL181" s="535" t="s">
        <v>194</v>
      </c>
      <c r="EM181" s="535"/>
      <c r="EN181" s="535"/>
      <c r="EO181" s="535"/>
      <c r="EP181" s="535"/>
      <c r="EQ181" s="535"/>
      <c r="ER181" s="535"/>
      <c r="ES181" s="529"/>
      <c r="ET181" s="529"/>
      <c r="EU181" s="529"/>
      <c r="EV181" s="529"/>
      <c r="EW181" s="529"/>
      <c r="EX181" s="529"/>
      <c r="EY181" s="530"/>
      <c r="FC181" s="441" t="s">
        <v>251</v>
      </c>
      <c r="FD181" s="442"/>
      <c r="FE181" s="442"/>
      <c r="FF181" s="442"/>
      <c r="FG181" s="442"/>
      <c r="FH181" s="442"/>
      <c r="FI181" s="442"/>
      <c r="FJ181" s="443"/>
      <c r="FK181" s="495" t="s">
        <v>194</v>
      </c>
      <c r="FL181" s="496"/>
      <c r="FM181" s="496"/>
      <c r="FN181" s="496"/>
      <c r="FO181" s="496"/>
      <c r="FP181" s="496"/>
      <c r="FQ181" s="497"/>
      <c r="FR181" s="444"/>
      <c r="FS181" s="442"/>
      <c r="FT181" s="442"/>
      <c r="FU181" s="442"/>
      <c r="FV181" s="442"/>
      <c r="FW181" s="442"/>
      <c r="FX181" s="443"/>
      <c r="FY181" s="444"/>
      <c r="FZ181" s="442"/>
      <c r="GA181" s="442"/>
      <c r="GB181" s="442"/>
      <c r="GC181" s="442"/>
      <c r="GD181" s="442"/>
      <c r="GE181" s="443"/>
      <c r="GF181" s="444" t="s">
        <v>250</v>
      </c>
      <c r="GG181" s="442"/>
      <c r="GH181" s="442"/>
      <c r="GI181" s="442"/>
      <c r="GJ181" s="442"/>
      <c r="GK181" s="442"/>
      <c r="GL181" s="443"/>
      <c r="GM181" s="444" t="s">
        <v>253</v>
      </c>
      <c r="GN181" s="442"/>
      <c r="GO181" s="442"/>
      <c r="GP181" s="442"/>
      <c r="GQ181" s="442"/>
      <c r="GR181" s="442"/>
      <c r="GS181" s="443"/>
      <c r="GT181" s="444" t="s">
        <v>131</v>
      </c>
      <c r="GU181" s="442"/>
      <c r="GV181" s="442"/>
      <c r="GW181" s="442"/>
      <c r="GX181" s="442"/>
      <c r="GY181" s="442"/>
      <c r="GZ181" s="461"/>
    </row>
    <row r="182" spans="2:208" ht="12.75" customHeight="1" thickBot="1">
      <c r="B182" s="531"/>
      <c r="C182" s="532"/>
      <c r="D182" s="532"/>
      <c r="E182" s="532"/>
      <c r="F182" s="532"/>
      <c r="G182" s="532"/>
      <c r="H182" s="532"/>
      <c r="I182" s="532"/>
      <c r="J182" s="532"/>
      <c r="K182" s="532"/>
      <c r="L182" s="532"/>
      <c r="M182" s="532"/>
      <c r="N182" s="532"/>
      <c r="O182" s="532"/>
      <c r="P182" s="532"/>
      <c r="Q182" s="532"/>
      <c r="R182" s="532"/>
      <c r="S182" s="532"/>
      <c r="T182" s="532"/>
      <c r="U182" s="532"/>
      <c r="V182" s="532"/>
      <c r="W182" s="532"/>
      <c r="X182" s="532"/>
      <c r="Y182" s="532"/>
      <c r="Z182" s="532"/>
      <c r="AA182" s="532"/>
      <c r="AB182" s="532"/>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2"/>
      <c r="AY182" s="533"/>
      <c r="BB182" s="494" t="s">
        <v>254</v>
      </c>
      <c r="BC182" s="489"/>
      <c r="BD182" s="489"/>
      <c r="BE182" s="490"/>
      <c r="BF182" s="488" t="s">
        <v>255</v>
      </c>
      <c r="BG182" s="489"/>
      <c r="BH182" s="489"/>
      <c r="BI182" s="490"/>
      <c r="BJ182" s="438"/>
      <c r="BK182" s="433"/>
      <c r="BL182" s="433"/>
      <c r="BM182" s="433"/>
      <c r="BN182" s="433"/>
      <c r="BO182" s="433"/>
      <c r="BP182" s="434"/>
      <c r="BQ182" s="438"/>
      <c r="BR182" s="433"/>
      <c r="BS182" s="433"/>
      <c r="BT182" s="433"/>
      <c r="BU182" s="433"/>
      <c r="BV182" s="433"/>
      <c r="BW182" s="434"/>
      <c r="BX182" s="438"/>
      <c r="BY182" s="433"/>
      <c r="BZ182" s="433"/>
      <c r="CA182" s="433"/>
      <c r="CB182" s="433"/>
      <c r="CC182" s="433"/>
      <c r="CD182" s="434"/>
      <c r="CE182" s="488" t="s">
        <v>252</v>
      </c>
      <c r="CF182" s="489"/>
      <c r="CG182" s="489"/>
      <c r="CH182" s="489"/>
      <c r="CI182" s="489"/>
      <c r="CJ182" s="489"/>
      <c r="CK182" s="490"/>
      <c r="CL182" s="438" t="s">
        <v>256</v>
      </c>
      <c r="CM182" s="433"/>
      <c r="CN182" s="433"/>
      <c r="CO182" s="433"/>
      <c r="CP182" s="433"/>
      <c r="CQ182" s="433"/>
      <c r="CR182" s="434"/>
      <c r="CS182" s="438"/>
      <c r="CT182" s="433"/>
      <c r="CU182" s="433"/>
      <c r="CV182" s="433"/>
      <c r="CW182" s="433"/>
      <c r="CX182" s="433"/>
      <c r="CY182" s="491"/>
      <c r="DB182" s="531"/>
      <c r="DC182" s="532"/>
      <c r="DD182" s="532"/>
      <c r="DE182" s="532"/>
      <c r="DF182" s="532"/>
      <c r="DG182" s="532"/>
      <c r="DH182" s="532"/>
      <c r="DI182" s="532"/>
      <c r="DJ182" s="532"/>
      <c r="DK182" s="532"/>
      <c r="DL182" s="532"/>
      <c r="DM182" s="532"/>
      <c r="DN182" s="532"/>
      <c r="DO182" s="532"/>
      <c r="DP182" s="532"/>
      <c r="DQ182" s="532"/>
      <c r="DR182" s="532"/>
      <c r="DS182" s="532"/>
      <c r="DT182" s="532"/>
      <c r="DU182" s="532"/>
      <c r="DV182" s="532"/>
      <c r="DW182" s="532"/>
      <c r="DX182" s="532"/>
      <c r="DY182" s="532"/>
      <c r="DZ182" s="532"/>
      <c r="EA182" s="532"/>
      <c r="EB182" s="532"/>
      <c r="EC182" s="532"/>
      <c r="ED182" s="532"/>
      <c r="EE182" s="532"/>
      <c r="EF182" s="532"/>
      <c r="EG182" s="532"/>
      <c r="EH182" s="532"/>
      <c r="EI182" s="532"/>
      <c r="EJ182" s="532"/>
      <c r="EK182" s="532"/>
      <c r="EL182" s="532"/>
      <c r="EM182" s="532"/>
      <c r="EN182" s="532"/>
      <c r="EO182" s="532"/>
      <c r="EP182" s="532"/>
      <c r="EQ182" s="532"/>
      <c r="ER182" s="532"/>
      <c r="ES182" s="532"/>
      <c r="ET182" s="532"/>
      <c r="EU182" s="532"/>
      <c r="EV182" s="532"/>
      <c r="EW182" s="532"/>
      <c r="EX182" s="532"/>
      <c r="EY182" s="533"/>
      <c r="FC182" s="494" t="s">
        <v>254</v>
      </c>
      <c r="FD182" s="489"/>
      <c r="FE182" s="489"/>
      <c r="FF182" s="490"/>
      <c r="FG182" s="488" t="s">
        <v>255</v>
      </c>
      <c r="FH182" s="489"/>
      <c r="FI182" s="489"/>
      <c r="FJ182" s="490"/>
      <c r="FK182" s="438"/>
      <c r="FL182" s="433"/>
      <c r="FM182" s="433"/>
      <c r="FN182" s="433"/>
      <c r="FO182" s="433"/>
      <c r="FP182" s="433"/>
      <c r="FQ182" s="434"/>
      <c r="FR182" s="438"/>
      <c r="FS182" s="433"/>
      <c r="FT182" s="433"/>
      <c r="FU182" s="433"/>
      <c r="FV182" s="433"/>
      <c r="FW182" s="433"/>
      <c r="FX182" s="434"/>
      <c r="FY182" s="438"/>
      <c r="FZ182" s="433"/>
      <c r="GA182" s="433"/>
      <c r="GB182" s="433"/>
      <c r="GC182" s="433"/>
      <c r="GD182" s="433"/>
      <c r="GE182" s="434"/>
      <c r="GF182" s="488" t="s">
        <v>252</v>
      </c>
      <c r="GG182" s="489"/>
      <c r="GH182" s="489"/>
      <c r="GI182" s="489"/>
      <c r="GJ182" s="489"/>
      <c r="GK182" s="489"/>
      <c r="GL182" s="490"/>
      <c r="GM182" s="438" t="s">
        <v>256</v>
      </c>
      <c r="GN182" s="433"/>
      <c r="GO182" s="433"/>
      <c r="GP182" s="433"/>
      <c r="GQ182" s="433"/>
      <c r="GR182" s="433"/>
      <c r="GS182" s="434"/>
      <c r="GT182" s="438"/>
      <c r="GU182" s="433"/>
      <c r="GV182" s="433"/>
      <c r="GW182" s="433"/>
      <c r="GX182" s="433"/>
      <c r="GY182" s="433"/>
      <c r="GZ182" s="491"/>
    </row>
    <row r="183" spans="2:208" ht="12.75" customHeight="1" thickTop="1">
      <c r="B183" s="508" t="s">
        <v>308</v>
      </c>
      <c r="C183" s="509"/>
      <c r="D183" s="509"/>
      <c r="E183" s="509"/>
      <c r="F183" s="509"/>
      <c r="G183" s="509"/>
      <c r="H183" s="509"/>
      <c r="I183" s="509"/>
      <c r="J183" s="509"/>
      <c r="K183" s="509"/>
      <c r="L183" s="509"/>
      <c r="M183" s="509"/>
      <c r="N183" s="509"/>
      <c r="O183" s="509"/>
      <c r="P183" s="509"/>
      <c r="Q183" s="509"/>
      <c r="R183" s="509"/>
      <c r="S183" s="509"/>
      <c r="T183" s="509"/>
      <c r="U183" s="509"/>
      <c r="V183" s="509"/>
      <c r="W183" s="510"/>
      <c r="X183" s="478"/>
      <c r="Y183" s="478"/>
      <c r="Z183" s="478"/>
      <c r="AA183" s="478"/>
      <c r="AB183" s="478"/>
      <c r="AC183" s="478"/>
      <c r="AD183" s="478"/>
      <c r="AE183" s="478"/>
      <c r="AF183" s="478"/>
      <c r="AG183" s="478"/>
      <c r="AH183" s="478"/>
      <c r="AI183" s="478"/>
      <c r="AJ183" s="478"/>
      <c r="AK183" s="478"/>
      <c r="AL183" s="478"/>
      <c r="AM183" s="478"/>
      <c r="AN183" s="478"/>
      <c r="AO183" s="478"/>
      <c r="AP183" s="478"/>
      <c r="AQ183" s="478"/>
      <c r="AR183" s="478"/>
      <c r="AS183" s="478"/>
      <c r="AT183" s="478"/>
      <c r="AU183" s="478"/>
      <c r="AV183" s="478"/>
      <c r="AW183" s="478"/>
      <c r="AX183" s="478"/>
      <c r="AY183" s="478"/>
      <c r="BB183" s="466"/>
      <c r="BC183" s="467"/>
      <c r="BD183" s="467"/>
      <c r="BE183" s="468"/>
      <c r="BF183" s="469"/>
      <c r="BG183" s="467"/>
      <c r="BH183" s="467"/>
      <c r="BI183" s="468"/>
      <c r="BJ183" s="469"/>
      <c r="BK183" s="467"/>
      <c r="BL183" s="467"/>
      <c r="BM183" s="467"/>
      <c r="BN183" s="467"/>
      <c r="BO183" s="467"/>
      <c r="BP183" s="468"/>
      <c r="BQ183" s="469"/>
      <c r="BR183" s="467"/>
      <c r="BS183" s="467"/>
      <c r="BT183" s="467"/>
      <c r="BU183" s="467"/>
      <c r="BV183" s="467"/>
      <c r="BW183" s="468"/>
      <c r="BX183" s="469"/>
      <c r="BY183" s="467"/>
      <c r="BZ183" s="467"/>
      <c r="CA183" s="467"/>
      <c r="CB183" s="467"/>
      <c r="CC183" s="467"/>
      <c r="CD183" s="468"/>
      <c r="CE183" s="469"/>
      <c r="CF183" s="467"/>
      <c r="CG183" s="467"/>
      <c r="CH183" s="467"/>
      <c r="CI183" s="467"/>
      <c r="CJ183" s="467"/>
      <c r="CK183" s="468"/>
      <c r="CL183" s="469"/>
      <c r="CM183" s="467"/>
      <c r="CN183" s="467"/>
      <c r="CO183" s="467"/>
      <c r="CP183" s="467"/>
      <c r="CQ183" s="467"/>
      <c r="CR183" s="468"/>
      <c r="CS183" s="469"/>
      <c r="CT183" s="467"/>
      <c r="CU183" s="467"/>
      <c r="CV183" s="467"/>
      <c r="CW183" s="467"/>
      <c r="CX183" s="467"/>
      <c r="CY183" s="470"/>
      <c r="DB183" s="508" t="s">
        <v>360</v>
      </c>
      <c r="DC183" s="509"/>
      <c r="DD183" s="509"/>
      <c r="DE183" s="509"/>
      <c r="DF183" s="509"/>
      <c r="DG183" s="509"/>
      <c r="DH183" s="509"/>
      <c r="DI183" s="509"/>
      <c r="DJ183" s="509"/>
      <c r="DK183" s="509"/>
      <c r="DL183" s="509"/>
      <c r="DM183" s="509"/>
      <c r="DN183" s="509"/>
      <c r="DO183" s="509"/>
      <c r="DP183" s="509"/>
      <c r="DQ183" s="509"/>
      <c r="DR183" s="509"/>
      <c r="DS183" s="509"/>
      <c r="DT183" s="509"/>
      <c r="DU183" s="509"/>
      <c r="DV183" s="509"/>
      <c r="DW183" s="510"/>
      <c r="DX183" s="478"/>
      <c r="DY183" s="478"/>
      <c r="DZ183" s="478"/>
      <c r="EA183" s="478"/>
      <c r="EB183" s="478"/>
      <c r="EC183" s="478"/>
      <c r="ED183" s="478"/>
      <c r="EE183" s="478"/>
      <c r="EF183" s="478"/>
      <c r="EG183" s="478"/>
      <c r="EH183" s="478"/>
      <c r="EI183" s="478"/>
      <c r="EJ183" s="478"/>
      <c r="EK183" s="478"/>
      <c r="EL183" s="478"/>
      <c r="EM183" s="478"/>
      <c r="EN183" s="478"/>
      <c r="EO183" s="478"/>
      <c r="EP183" s="478"/>
      <c r="EQ183" s="478"/>
      <c r="ER183" s="478"/>
      <c r="ES183" s="478"/>
      <c r="ET183" s="478"/>
      <c r="EU183" s="478"/>
      <c r="EV183" s="478"/>
      <c r="EW183" s="478"/>
      <c r="EX183" s="478"/>
      <c r="EY183" s="478"/>
      <c r="FC183" s="466"/>
      <c r="FD183" s="467"/>
      <c r="FE183" s="467"/>
      <c r="FF183" s="468"/>
      <c r="FG183" s="469"/>
      <c r="FH183" s="467"/>
      <c r="FI183" s="467"/>
      <c r="FJ183" s="468"/>
      <c r="FK183" s="469"/>
      <c r="FL183" s="467"/>
      <c r="FM183" s="467"/>
      <c r="FN183" s="467"/>
      <c r="FO183" s="467"/>
      <c r="FP183" s="467"/>
      <c r="FQ183" s="468"/>
      <c r="FR183" s="469"/>
      <c r="FS183" s="467"/>
      <c r="FT183" s="467"/>
      <c r="FU183" s="467"/>
      <c r="FV183" s="467"/>
      <c r="FW183" s="467"/>
      <c r="FX183" s="468"/>
      <c r="FY183" s="469"/>
      <c r="FZ183" s="467"/>
      <c r="GA183" s="467"/>
      <c r="GB183" s="467"/>
      <c r="GC183" s="467"/>
      <c r="GD183" s="467"/>
      <c r="GE183" s="468"/>
      <c r="GF183" s="469"/>
      <c r="GG183" s="467"/>
      <c r="GH183" s="467"/>
      <c r="GI183" s="467"/>
      <c r="GJ183" s="467"/>
      <c r="GK183" s="467"/>
      <c r="GL183" s="468"/>
      <c r="GM183" s="469"/>
      <c r="GN183" s="467"/>
      <c r="GO183" s="467"/>
      <c r="GP183" s="467"/>
      <c r="GQ183" s="467"/>
      <c r="GR183" s="467"/>
      <c r="GS183" s="468"/>
      <c r="GT183" s="469"/>
      <c r="GU183" s="467"/>
      <c r="GV183" s="467"/>
      <c r="GW183" s="467"/>
      <c r="GX183" s="467"/>
      <c r="GY183" s="467"/>
      <c r="GZ183" s="470"/>
    </row>
    <row r="184" spans="2:208" ht="12.75" customHeight="1">
      <c r="B184" s="543" t="s">
        <v>309</v>
      </c>
      <c r="C184" s="544"/>
      <c r="D184" s="544"/>
      <c r="E184" s="544"/>
      <c r="F184" s="544"/>
      <c r="G184" s="544"/>
      <c r="H184" s="544"/>
      <c r="I184" s="544"/>
      <c r="J184" s="544"/>
      <c r="K184" s="544"/>
      <c r="L184" s="544"/>
      <c r="M184" s="544"/>
      <c r="N184" s="544"/>
      <c r="O184" s="544"/>
      <c r="P184" s="544"/>
      <c r="Q184" s="544"/>
      <c r="R184" s="544"/>
      <c r="S184" s="544"/>
      <c r="T184" s="544"/>
      <c r="U184" s="544"/>
      <c r="V184" s="544"/>
      <c r="W184" s="545"/>
      <c r="X184" s="451">
        <v>0</v>
      </c>
      <c r="Y184" s="451"/>
      <c r="Z184" s="451"/>
      <c r="AA184" s="451"/>
      <c r="AB184" s="451"/>
      <c r="AC184" s="451"/>
      <c r="AD184" s="451"/>
      <c r="AE184" s="451">
        <v>0</v>
      </c>
      <c r="AF184" s="451"/>
      <c r="AG184" s="451"/>
      <c r="AH184" s="451"/>
      <c r="AI184" s="451"/>
      <c r="AJ184" s="451"/>
      <c r="AK184" s="451"/>
      <c r="AL184" s="479">
        <f t="shared" ref="AL184:AL190" si="62">X184-AE184</f>
        <v>0</v>
      </c>
      <c r="AM184" s="479"/>
      <c r="AN184" s="479"/>
      <c r="AO184" s="479"/>
      <c r="AP184" s="479"/>
      <c r="AQ184" s="479"/>
      <c r="AR184" s="479"/>
      <c r="AS184" s="451">
        <v>0</v>
      </c>
      <c r="AT184" s="451"/>
      <c r="AU184" s="451"/>
      <c r="AV184" s="451"/>
      <c r="AW184" s="451"/>
      <c r="AX184" s="451"/>
      <c r="AY184" s="451"/>
      <c r="AZ184" s="92"/>
      <c r="BA184" s="92"/>
      <c r="BB184" s="451">
        <v>0</v>
      </c>
      <c r="BC184" s="451"/>
      <c r="BD184" s="451"/>
      <c r="BE184" s="451"/>
      <c r="BF184" s="451">
        <v>0</v>
      </c>
      <c r="BG184" s="451"/>
      <c r="BH184" s="451"/>
      <c r="BI184" s="451"/>
      <c r="BJ184" s="479">
        <f t="shared" ref="BJ184:BJ190" si="63">BB184-BF184+AS184+AL184+AE184-X184</f>
        <v>0</v>
      </c>
      <c r="BK184" s="479"/>
      <c r="BL184" s="479"/>
      <c r="BM184" s="479"/>
      <c r="BN184" s="479"/>
      <c r="BO184" s="479"/>
      <c r="BP184" s="479"/>
      <c r="BQ184" s="451">
        <v>0</v>
      </c>
      <c r="BR184" s="451"/>
      <c r="BS184" s="451"/>
      <c r="BT184" s="451"/>
      <c r="BU184" s="451"/>
      <c r="BV184" s="451"/>
      <c r="BW184" s="451"/>
      <c r="BX184" s="451">
        <v>0</v>
      </c>
      <c r="BY184" s="451"/>
      <c r="BZ184" s="451"/>
      <c r="CA184" s="451"/>
      <c r="CB184" s="451"/>
      <c r="CC184" s="451"/>
      <c r="CD184" s="451"/>
      <c r="CE184" s="480">
        <f t="shared" ref="CE184:CE190" si="64">BJ184-BQ184-BX184</f>
        <v>0</v>
      </c>
      <c r="CF184" s="480"/>
      <c r="CG184" s="480"/>
      <c r="CH184" s="480"/>
      <c r="CI184" s="480"/>
      <c r="CJ184" s="480"/>
      <c r="CK184" s="480"/>
      <c r="CL184" s="451">
        <v>0</v>
      </c>
      <c r="CM184" s="451"/>
      <c r="CN184" s="451"/>
      <c r="CO184" s="451"/>
      <c r="CP184" s="451"/>
      <c r="CQ184" s="451"/>
      <c r="CR184" s="451"/>
      <c r="CS184" s="480">
        <f t="shared" ref="CS184:CS190" si="65">CL184</f>
        <v>0</v>
      </c>
      <c r="CT184" s="480"/>
      <c r="CU184" s="480"/>
      <c r="CV184" s="480"/>
      <c r="CW184" s="480"/>
      <c r="CX184" s="480"/>
      <c r="CY184" s="480"/>
      <c r="DB184" s="543" t="s">
        <v>361</v>
      </c>
      <c r="DC184" s="544"/>
      <c r="DD184" s="544"/>
      <c r="DE184" s="544"/>
      <c r="DF184" s="544"/>
      <c r="DG184" s="544"/>
      <c r="DH184" s="544"/>
      <c r="DI184" s="544"/>
      <c r="DJ184" s="544"/>
      <c r="DK184" s="544"/>
      <c r="DL184" s="544"/>
      <c r="DM184" s="544"/>
      <c r="DN184" s="544"/>
      <c r="DO184" s="544"/>
      <c r="DP184" s="544"/>
      <c r="DQ184" s="544"/>
      <c r="DR184" s="544"/>
      <c r="DS184" s="544"/>
      <c r="DT184" s="544"/>
      <c r="DU184" s="544"/>
      <c r="DV184" s="544"/>
      <c r="DW184" s="545"/>
      <c r="DX184" s="451">
        <v>0</v>
      </c>
      <c r="DY184" s="451"/>
      <c r="DZ184" s="451"/>
      <c r="EA184" s="451"/>
      <c r="EB184" s="451"/>
      <c r="EC184" s="451"/>
      <c r="ED184" s="451"/>
      <c r="EE184" s="451">
        <v>0</v>
      </c>
      <c r="EF184" s="451"/>
      <c r="EG184" s="451"/>
      <c r="EH184" s="451"/>
      <c r="EI184" s="451"/>
      <c r="EJ184" s="451"/>
      <c r="EK184" s="451"/>
      <c r="EL184" s="479">
        <f t="shared" ref="EL184:EL193" si="66">DX184-EE184</f>
        <v>0</v>
      </c>
      <c r="EM184" s="479"/>
      <c r="EN184" s="479"/>
      <c r="EO184" s="479"/>
      <c r="EP184" s="479"/>
      <c r="EQ184" s="479"/>
      <c r="ER184" s="479"/>
      <c r="ES184" s="451">
        <v>0</v>
      </c>
      <c r="ET184" s="451"/>
      <c r="EU184" s="451"/>
      <c r="EV184" s="451"/>
      <c r="EW184" s="451"/>
      <c r="EX184" s="451"/>
      <c r="EY184" s="451"/>
      <c r="EZ184" s="92"/>
      <c r="FA184" s="92"/>
      <c r="FB184" s="92"/>
      <c r="FC184" s="451">
        <v>0</v>
      </c>
      <c r="FD184" s="451"/>
      <c r="FE184" s="451"/>
      <c r="FF184" s="451"/>
      <c r="FG184" s="451">
        <v>0</v>
      </c>
      <c r="FH184" s="451"/>
      <c r="FI184" s="451"/>
      <c r="FJ184" s="451"/>
      <c r="FK184" s="479">
        <f t="shared" ref="FK184:FK193" si="67">FC184-FG184+ES184+EL184+EE184-DX184</f>
        <v>0</v>
      </c>
      <c r="FL184" s="479"/>
      <c r="FM184" s="479"/>
      <c r="FN184" s="479"/>
      <c r="FO184" s="479"/>
      <c r="FP184" s="479"/>
      <c r="FQ184" s="479"/>
      <c r="FR184" s="451">
        <v>0</v>
      </c>
      <c r="FS184" s="451"/>
      <c r="FT184" s="451"/>
      <c r="FU184" s="451"/>
      <c r="FV184" s="451"/>
      <c r="FW184" s="451"/>
      <c r="FX184" s="451"/>
      <c r="FY184" s="451">
        <v>0</v>
      </c>
      <c r="FZ184" s="451"/>
      <c r="GA184" s="451"/>
      <c r="GB184" s="451"/>
      <c r="GC184" s="451"/>
      <c r="GD184" s="451"/>
      <c r="GE184" s="451"/>
      <c r="GF184" s="480">
        <f t="shared" ref="GF184:GF193" si="68">FK184-FR184-FY184</f>
        <v>0</v>
      </c>
      <c r="GG184" s="480"/>
      <c r="GH184" s="480"/>
      <c r="GI184" s="480"/>
      <c r="GJ184" s="480"/>
      <c r="GK184" s="480"/>
      <c r="GL184" s="480"/>
      <c r="GM184" s="451">
        <v>0</v>
      </c>
      <c r="GN184" s="451"/>
      <c r="GO184" s="451"/>
      <c r="GP184" s="451"/>
      <c r="GQ184" s="451"/>
      <c r="GR184" s="451"/>
      <c r="GS184" s="451"/>
      <c r="GT184" s="480">
        <f t="shared" ref="GT184:GT193" si="69">GM184</f>
        <v>0</v>
      </c>
      <c r="GU184" s="480"/>
      <c r="GV184" s="480"/>
      <c r="GW184" s="480"/>
      <c r="GX184" s="480"/>
      <c r="GY184" s="480"/>
      <c r="GZ184" s="480"/>
    </row>
    <row r="185" spans="2:208" ht="12.75" customHeight="1">
      <c r="B185" s="543" t="s">
        <v>310</v>
      </c>
      <c r="C185" s="544"/>
      <c r="D185" s="544"/>
      <c r="E185" s="544"/>
      <c r="F185" s="544"/>
      <c r="G185" s="544"/>
      <c r="H185" s="544"/>
      <c r="I185" s="544"/>
      <c r="J185" s="544"/>
      <c r="K185" s="544"/>
      <c r="L185" s="544"/>
      <c r="M185" s="544"/>
      <c r="N185" s="544"/>
      <c r="O185" s="544"/>
      <c r="P185" s="544"/>
      <c r="Q185" s="544"/>
      <c r="R185" s="544"/>
      <c r="S185" s="544"/>
      <c r="T185" s="544"/>
      <c r="U185" s="544"/>
      <c r="V185" s="544"/>
      <c r="W185" s="545"/>
      <c r="X185" s="451">
        <v>0</v>
      </c>
      <c r="Y185" s="451"/>
      <c r="Z185" s="451"/>
      <c r="AA185" s="451"/>
      <c r="AB185" s="451"/>
      <c r="AC185" s="451"/>
      <c r="AD185" s="451"/>
      <c r="AE185" s="451">
        <v>0</v>
      </c>
      <c r="AF185" s="451"/>
      <c r="AG185" s="451"/>
      <c r="AH185" s="451"/>
      <c r="AI185" s="451"/>
      <c r="AJ185" s="451"/>
      <c r="AK185" s="451"/>
      <c r="AL185" s="479">
        <f t="shared" si="62"/>
        <v>0</v>
      </c>
      <c r="AM185" s="479"/>
      <c r="AN185" s="479"/>
      <c r="AO185" s="479"/>
      <c r="AP185" s="479"/>
      <c r="AQ185" s="479"/>
      <c r="AR185" s="479"/>
      <c r="AS185" s="451">
        <v>0</v>
      </c>
      <c r="AT185" s="451"/>
      <c r="AU185" s="451"/>
      <c r="AV185" s="451"/>
      <c r="AW185" s="451"/>
      <c r="AX185" s="451"/>
      <c r="AY185" s="451"/>
      <c r="AZ185" s="92"/>
      <c r="BA185" s="92"/>
      <c r="BB185" s="451">
        <v>0</v>
      </c>
      <c r="BC185" s="451"/>
      <c r="BD185" s="451"/>
      <c r="BE185" s="451"/>
      <c r="BF185" s="451">
        <v>0</v>
      </c>
      <c r="BG185" s="451"/>
      <c r="BH185" s="451"/>
      <c r="BI185" s="451"/>
      <c r="BJ185" s="479">
        <f t="shared" si="63"/>
        <v>0</v>
      </c>
      <c r="BK185" s="479"/>
      <c r="BL185" s="479"/>
      <c r="BM185" s="479"/>
      <c r="BN185" s="479"/>
      <c r="BO185" s="479"/>
      <c r="BP185" s="479"/>
      <c r="BQ185" s="451">
        <v>0</v>
      </c>
      <c r="BR185" s="451"/>
      <c r="BS185" s="451"/>
      <c r="BT185" s="451"/>
      <c r="BU185" s="451"/>
      <c r="BV185" s="451"/>
      <c r="BW185" s="451"/>
      <c r="BX185" s="451">
        <v>0</v>
      </c>
      <c r="BY185" s="451"/>
      <c r="BZ185" s="451"/>
      <c r="CA185" s="451"/>
      <c r="CB185" s="451"/>
      <c r="CC185" s="451"/>
      <c r="CD185" s="451"/>
      <c r="CE185" s="480">
        <f t="shared" si="64"/>
        <v>0</v>
      </c>
      <c r="CF185" s="480"/>
      <c r="CG185" s="480"/>
      <c r="CH185" s="480"/>
      <c r="CI185" s="480"/>
      <c r="CJ185" s="480"/>
      <c r="CK185" s="480"/>
      <c r="CL185" s="451">
        <v>0</v>
      </c>
      <c r="CM185" s="451"/>
      <c r="CN185" s="451"/>
      <c r="CO185" s="451"/>
      <c r="CP185" s="451"/>
      <c r="CQ185" s="451"/>
      <c r="CR185" s="451"/>
      <c r="CS185" s="480">
        <f t="shared" si="65"/>
        <v>0</v>
      </c>
      <c r="CT185" s="480"/>
      <c r="CU185" s="480"/>
      <c r="CV185" s="480"/>
      <c r="CW185" s="480"/>
      <c r="CX185" s="480"/>
      <c r="CY185" s="480"/>
      <c r="DB185" s="543" t="s">
        <v>362</v>
      </c>
      <c r="DC185" s="544"/>
      <c r="DD185" s="544"/>
      <c r="DE185" s="544"/>
      <c r="DF185" s="544"/>
      <c r="DG185" s="544"/>
      <c r="DH185" s="544"/>
      <c r="DI185" s="544"/>
      <c r="DJ185" s="544"/>
      <c r="DK185" s="544"/>
      <c r="DL185" s="544"/>
      <c r="DM185" s="544"/>
      <c r="DN185" s="544"/>
      <c r="DO185" s="544"/>
      <c r="DP185" s="544"/>
      <c r="DQ185" s="544"/>
      <c r="DR185" s="544"/>
      <c r="DS185" s="544"/>
      <c r="DT185" s="544"/>
      <c r="DU185" s="544"/>
      <c r="DV185" s="544"/>
      <c r="DW185" s="545"/>
      <c r="DX185" s="451">
        <v>0</v>
      </c>
      <c r="DY185" s="451"/>
      <c r="DZ185" s="451"/>
      <c r="EA185" s="451"/>
      <c r="EB185" s="451"/>
      <c r="EC185" s="451"/>
      <c r="ED185" s="451"/>
      <c r="EE185" s="451">
        <v>0</v>
      </c>
      <c r="EF185" s="451"/>
      <c r="EG185" s="451"/>
      <c r="EH185" s="451"/>
      <c r="EI185" s="451"/>
      <c r="EJ185" s="451"/>
      <c r="EK185" s="451"/>
      <c r="EL185" s="479">
        <f t="shared" si="66"/>
        <v>0</v>
      </c>
      <c r="EM185" s="479"/>
      <c r="EN185" s="479"/>
      <c r="EO185" s="479"/>
      <c r="EP185" s="479"/>
      <c r="EQ185" s="479"/>
      <c r="ER185" s="479"/>
      <c r="ES185" s="451">
        <v>0</v>
      </c>
      <c r="ET185" s="451"/>
      <c r="EU185" s="451"/>
      <c r="EV185" s="451"/>
      <c r="EW185" s="451"/>
      <c r="EX185" s="451"/>
      <c r="EY185" s="451"/>
      <c r="EZ185" s="92"/>
      <c r="FA185" s="92"/>
      <c r="FB185" s="92"/>
      <c r="FC185" s="451">
        <v>0</v>
      </c>
      <c r="FD185" s="451"/>
      <c r="FE185" s="451"/>
      <c r="FF185" s="451"/>
      <c r="FG185" s="451">
        <v>0</v>
      </c>
      <c r="FH185" s="451"/>
      <c r="FI185" s="451"/>
      <c r="FJ185" s="451"/>
      <c r="FK185" s="479">
        <f t="shared" si="67"/>
        <v>0</v>
      </c>
      <c r="FL185" s="479"/>
      <c r="FM185" s="479"/>
      <c r="FN185" s="479"/>
      <c r="FO185" s="479"/>
      <c r="FP185" s="479"/>
      <c r="FQ185" s="479"/>
      <c r="FR185" s="451">
        <v>0</v>
      </c>
      <c r="FS185" s="451"/>
      <c r="FT185" s="451"/>
      <c r="FU185" s="451"/>
      <c r="FV185" s="451"/>
      <c r="FW185" s="451"/>
      <c r="FX185" s="451"/>
      <c r="FY185" s="451">
        <v>0</v>
      </c>
      <c r="FZ185" s="451"/>
      <c r="GA185" s="451"/>
      <c r="GB185" s="451"/>
      <c r="GC185" s="451"/>
      <c r="GD185" s="451"/>
      <c r="GE185" s="451"/>
      <c r="GF185" s="480">
        <f t="shared" si="68"/>
        <v>0</v>
      </c>
      <c r="GG185" s="480"/>
      <c r="GH185" s="480"/>
      <c r="GI185" s="480"/>
      <c r="GJ185" s="480"/>
      <c r="GK185" s="480"/>
      <c r="GL185" s="480"/>
      <c r="GM185" s="451">
        <v>0</v>
      </c>
      <c r="GN185" s="451"/>
      <c r="GO185" s="451"/>
      <c r="GP185" s="451"/>
      <c r="GQ185" s="451"/>
      <c r="GR185" s="451"/>
      <c r="GS185" s="451"/>
      <c r="GT185" s="480">
        <f t="shared" si="69"/>
        <v>0</v>
      </c>
      <c r="GU185" s="480"/>
      <c r="GV185" s="480"/>
      <c r="GW185" s="480"/>
      <c r="GX185" s="480"/>
      <c r="GY185" s="480"/>
      <c r="GZ185" s="480"/>
    </row>
    <row r="186" spans="2:208" ht="12.75" customHeight="1">
      <c r="B186" s="543" t="s">
        <v>311</v>
      </c>
      <c r="C186" s="544"/>
      <c r="D186" s="544"/>
      <c r="E186" s="544"/>
      <c r="F186" s="544"/>
      <c r="G186" s="544"/>
      <c r="H186" s="544"/>
      <c r="I186" s="544"/>
      <c r="J186" s="544"/>
      <c r="K186" s="544"/>
      <c r="L186" s="544"/>
      <c r="M186" s="544"/>
      <c r="N186" s="544"/>
      <c r="O186" s="544"/>
      <c r="P186" s="544"/>
      <c r="Q186" s="544"/>
      <c r="R186" s="544"/>
      <c r="S186" s="544"/>
      <c r="T186" s="544"/>
      <c r="U186" s="544"/>
      <c r="V186" s="544"/>
      <c r="W186" s="545"/>
      <c r="X186" s="451">
        <v>0</v>
      </c>
      <c r="Y186" s="451"/>
      <c r="Z186" s="451"/>
      <c r="AA186" s="451"/>
      <c r="AB186" s="451"/>
      <c r="AC186" s="451"/>
      <c r="AD186" s="451"/>
      <c r="AE186" s="451">
        <v>0</v>
      </c>
      <c r="AF186" s="451"/>
      <c r="AG186" s="451"/>
      <c r="AH186" s="451"/>
      <c r="AI186" s="451"/>
      <c r="AJ186" s="451"/>
      <c r="AK186" s="451"/>
      <c r="AL186" s="479">
        <f t="shared" si="62"/>
        <v>0</v>
      </c>
      <c r="AM186" s="479"/>
      <c r="AN186" s="479"/>
      <c r="AO186" s="479"/>
      <c r="AP186" s="479"/>
      <c r="AQ186" s="479"/>
      <c r="AR186" s="479"/>
      <c r="AS186" s="451">
        <v>0</v>
      </c>
      <c r="AT186" s="451"/>
      <c r="AU186" s="451"/>
      <c r="AV186" s="451"/>
      <c r="AW186" s="451"/>
      <c r="AX186" s="451"/>
      <c r="AY186" s="451"/>
      <c r="AZ186" s="92"/>
      <c r="BA186" s="92"/>
      <c r="BB186" s="451">
        <v>0</v>
      </c>
      <c r="BC186" s="451"/>
      <c r="BD186" s="451"/>
      <c r="BE186" s="451"/>
      <c r="BF186" s="451">
        <v>0</v>
      </c>
      <c r="BG186" s="451"/>
      <c r="BH186" s="451"/>
      <c r="BI186" s="451"/>
      <c r="BJ186" s="479">
        <f t="shared" si="63"/>
        <v>0</v>
      </c>
      <c r="BK186" s="479"/>
      <c r="BL186" s="479"/>
      <c r="BM186" s="479"/>
      <c r="BN186" s="479"/>
      <c r="BO186" s="479"/>
      <c r="BP186" s="479"/>
      <c r="BQ186" s="451">
        <v>0</v>
      </c>
      <c r="BR186" s="451"/>
      <c r="BS186" s="451"/>
      <c r="BT186" s="451"/>
      <c r="BU186" s="451"/>
      <c r="BV186" s="451"/>
      <c r="BW186" s="451"/>
      <c r="BX186" s="451">
        <v>0</v>
      </c>
      <c r="BY186" s="451"/>
      <c r="BZ186" s="451"/>
      <c r="CA186" s="451"/>
      <c r="CB186" s="451"/>
      <c r="CC186" s="451"/>
      <c r="CD186" s="451"/>
      <c r="CE186" s="480">
        <f t="shared" si="64"/>
        <v>0</v>
      </c>
      <c r="CF186" s="480"/>
      <c r="CG186" s="480"/>
      <c r="CH186" s="480"/>
      <c r="CI186" s="480"/>
      <c r="CJ186" s="480"/>
      <c r="CK186" s="480"/>
      <c r="CL186" s="451">
        <v>0</v>
      </c>
      <c r="CM186" s="451"/>
      <c r="CN186" s="451"/>
      <c r="CO186" s="451"/>
      <c r="CP186" s="451"/>
      <c r="CQ186" s="451"/>
      <c r="CR186" s="451"/>
      <c r="CS186" s="480">
        <f t="shared" si="65"/>
        <v>0</v>
      </c>
      <c r="CT186" s="480"/>
      <c r="CU186" s="480"/>
      <c r="CV186" s="480"/>
      <c r="CW186" s="480"/>
      <c r="CX186" s="480"/>
      <c r="CY186" s="480"/>
      <c r="DB186" s="543" t="s">
        <v>363</v>
      </c>
      <c r="DC186" s="544"/>
      <c r="DD186" s="544"/>
      <c r="DE186" s="544"/>
      <c r="DF186" s="544"/>
      <c r="DG186" s="544"/>
      <c r="DH186" s="544"/>
      <c r="DI186" s="544"/>
      <c r="DJ186" s="544"/>
      <c r="DK186" s="544"/>
      <c r="DL186" s="544"/>
      <c r="DM186" s="544"/>
      <c r="DN186" s="544"/>
      <c r="DO186" s="544"/>
      <c r="DP186" s="544"/>
      <c r="DQ186" s="544"/>
      <c r="DR186" s="544"/>
      <c r="DS186" s="544"/>
      <c r="DT186" s="544"/>
      <c r="DU186" s="544"/>
      <c r="DV186" s="544"/>
      <c r="DW186" s="545"/>
      <c r="DX186" s="451">
        <v>0</v>
      </c>
      <c r="DY186" s="451"/>
      <c r="DZ186" s="451"/>
      <c r="EA186" s="451"/>
      <c r="EB186" s="451"/>
      <c r="EC186" s="451"/>
      <c r="ED186" s="451"/>
      <c r="EE186" s="451">
        <v>0</v>
      </c>
      <c r="EF186" s="451"/>
      <c r="EG186" s="451"/>
      <c r="EH186" s="451"/>
      <c r="EI186" s="451"/>
      <c r="EJ186" s="451"/>
      <c r="EK186" s="451"/>
      <c r="EL186" s="479">
        <f t="shared" si="66"/>
        <v>0</v>
      </c>
      <c r="EM186" s="479"/>
      <c r="EN186" s="479"/>
      <c r="EO186" s="479"/>
      <c r="EP186" s="479"/>
      <c r="EQ186" s="479"/>
      <c r="ER186" s="479"/>
      <c r="ES186" s="451">
        <v>0</v>
      </c>
      <c r="ET186" s="451"/>
      <c r="EU186" s="451"/>
      <c r="EV186" s="451"/>
      <c r="EW186" s="451"/>
      <c r="EX186" s="451"/>
      <c r="EY186" s="451"/>
      <c r="EZ186" s="92"/>
      <c r="FA186" s="92"/>
      <c r="FB186" s="92"/>
      <c r="FC186" s="451">
        <v>0</v>
      </c>
      <c r="FD186" s="451"/>
      <c r="FE186" s="451"/>
      <c r="FF186" s="451"/>
      <c r="FG186" s="451">
        <v>0</v>
      </c>
      <c r="FH186" s="451"/>
      <c r="FI186" s="451"/>
      <c r="FJ186" s="451"/>
      <c r="FK186" s="479">
        <f t="shared" si="67"/>
        <v>0</v>
      </c>
      <c r="FL186" s="479"/>
      <c r="FM186" s="479"/>
      <c r="FN186" s="479"/>
      <c r="FO186" s="479"/>
      <c r="FP186" s="479"/>
      <c r="FQ186" s="479"/>
      <c r="FR186" s="451">
        <v>0</v>
      </c>
      <c r="FS186" s="451"/>
      <c r="FT186" s="451"/>
      <c r="FU186" s="451"/>
      <c r="FV186" s="451"/>
      <c r="FW186" s="451"/>
      <c r="FX186" s="451"/>
      <c r="FY186" s="451">
        <v>0</v>
      </c>
      <c r="FZ186" s="451"/>
      <c r="GA186" s="451"/>
      <c r="GB186" s="451"/>
      <c r="GC186" s="451"/>
      <c r="GD186" s="451"/>
      <c r="GE186" s="451"/>
      <c r="GF186" s="480">
        <f t="shared" si="68"/>
        <v>0</v>
      </c>
      <c r="GG186" s="480"/>
      <c r="GH186" s="480"/>
      <c r="GI186" s="480"/>
      <c r="GJ186" s="480"/>
      <c r="GK186" s="480"/>
      <c r="GL186" s="480"/>
      <c r="GM186" s="451">
        <v>0</v>
      </c>
      <c r="GN186" s="451"/>
      <c r="GO186" s="451"/>
      <c r="GP186" s="451"/>
      <c r="GQ186" s="451"/>
      <c r="GR186" s="451"/>
      <c r="GS186" s="451"/>
      <c r="GT186" s="480">
        <f t="shared" si="69"/>
        <v>0</v>
      </c>
      <c r="GU186" s="480"/>
      <c r="GV186" s="480"/>
      <c r="GW186" s="480"/>
      <c r="GX186" s="480"/>
      <c r="GY186" s="480"/>
      <c r="GZ186" s="480"/>
    </row>
    <row r="187" spans="2:208" ht="12.75" customHeight="1">
      <c r="B187" s="543" t="s">
        <v>312</v>
      </c>
      <c r="C187" s="544"/>
      <c r="D187" s="544"/>
      <c r="E187" s="544"/>
      <c r="F187" s="544"/>
      <c r="G187" s="544"/>
      <c r="H187" s="544"/>
      <c r="I187" s="544"/>
      <c r="J187" s="544"/>
      <c r="K187" s="544"/>
      <c r="L187" s="544"/>
      <c r="M187" s="544"/>
      <c r="N187" s="544"/>
      <c r="O187" s="544"/>
      <c r="P187" s="544"/>
      <c r="Q187" s="544"/>
      <c r="R187" s="544"/>
      <c r="S187" s="544"/>
      <c r="T187" s="544"/>
      <c r="U187" s="544"/>
      <c r="V187" s="544"/>
      <c r="W187" s="545"/>
      <c r="X187" s="451">
        <v>0</v>
      </c>
      <c r="Y187" s="451"/>
      <c r="Z187" s="451"/>
      <c r="AA187" s="451"/>
      <c r="AB187" s="451"/>
      <c r="AC187" s="451"/>
      <c r="AD187" s="451"/>
      <c r="AE187" s="451">
        <v>0</v>
      </c>
      <c r="AF187" s="451"/>
      <c r="AG187" s="451"/>
      <c r="AH187" s="451"/>
      <c r="AI187" s="451"/>
      <c r="AJ187" s="451"/>
      <c r="AK187" s="451"/>
      <c r="AL187" s="479">
        <f t="shared" si="62"/>
        <v>0</v>
      </c>
      <c r="AM187" s="479"/>
      <c r="AN187" s="479"/>
      <c r="AO187" s="479"/>
      <c r="AP187" s="479"/>
      <c r="AQ187" s="479"/>
      <c r="AR187" s="479"/>
      <c r="AS187" s="451">
        <v>0</v>
      </c>
      <c r="AT187" s="451"/>
      <c r="AU187" s="451"/>
      <c r="AV187" s="451"/>
      <c r="AW187" s="451"/>
      <c r="AX187" s="451"/>
      <c r="AY187" s="451"/>
      <c r="AZ187" s="92"/>
      <c r="BA187" s="92"/>
      <c r="BB187" s="451">
        <v>0</v>
      </c>
      <c r="BC187" s="451"/>
      <c r="BD187" s="451"/>
      <c r="BE187" s="451"/>
      <c r="BF187" s="451">
        <v>0</v>
      </c>
      <c r="BG187" s="451"/>
      <c r="BH187" s="451"/>
      <c r="BI187" s="451"/>
      <c r="BJ187" s="479">
        <f t="shared" si="63"/>
        <v>0</v>
      </c>
      <c r="BK187" s="479"/>
      <c r="BL187" s="479"/>
      <c r="BM187" s="479"/>
      <c r="BN187" s="479"/>
      <c r="BO187" s="479"/>
      <c r="BP187" s="479"/>
      <c r="BQ187" s="451">
        <v>0</v>
      </c>
      <c r="BR187" s="451"/>
      <c r="BS187" s="451"/>
      <c r="BT187" s="451"/>
      <c r="BU187" s="451"/>
      <c r="BV187" s="451"/>
      <c r="BW187" s="451"/>
      <c r="BX187" s="451">
        <v>0</v>
      </c>
      <c r="BY187" s="451"/>
      <c r="BZ187" s="451"/>
      <c r="CA187" s="451"/>
      <c r="CB187" s="451"/>
      <c r="CC187" s="451"/>
      <c r="CD187" s="451"/>
      <c r="CE187" s="480">
        <f t="shared" si="64"/>
        <v>0</v>
      </c>
      <c r="CF187" s="480"/>
      <c r="CG187" s="480"/>
      <c r="CH187" s="480"/>
      <c r="CI187" s="480"/>
      <c r="CJ187" s="480"/>
      <c r="CK187" s="480"/>
      <c r="CL187" s="451">
        <v>0</v>
      </c>
      <c r="CM187" s="451"/>
      <c r="CN187" s="451"/>
      <c r="CO187" s="451"/>
      <c r="CP187" s="451"/>
      <c r="CQ187" s="451"/>
      <c r="CR187" s="451"/>
      <c r="CS187" s="480">
        <f t="shared" si="65"/>
        <v>0</v>
      </c>
      <c r="CT187" s="480"/>
      <c r="CU187" s="480"/>
      <c r="CV187" s="480"/>
      <c r="CW187" s="480"/>
      <c r="CX187" s="480"/>
      <c r="CY187" s="480"/>
      <c r="DB187" s="543" t="s">
        <v>364</v>
      </c>
      <c r="DC187" s="544"/>
      <c r="DD187" s="544"/>
      <c r="DE187" s="544"/>
      <c r="DF187" s="544"/>
      <c r="DG187" s="544"/>
      <c r="DH187" s="544"/>
      <c r="DI187" s="544"/>
      <c r="DJ187" s="544"/>
      <c r="DK187" s="544"/>
      <c r="DL187" s="544"/>
      <c r="DM187" s="544"/>
      <c r="DN187" s="544"/>
      <c r="DO187" s="544"/>
      <c r="DP187" s="544"/>
      <c r="DQ187" s="544"/>
      <c r="DR187" s="544"/>
      <c r="DS187" s="544"/>
      <c r="DT187" s="544"/>
      <c r="DU187" s="544"/>
      <c r="DV187" s="544"/>
      <c r="DW187" s="545"/>
      <c r="DX187" s="451">
        <v>0</v>
      </c>
      <c r="DY187" s="451"/>
      <c r="DZ187" s="451"/>
      <c r="EA187" s="451"/>
      <c r="EB187" s="451"/>
      <c r="EC187" s="451"/>
      <c r="ED187" s="451"/>
      <c r="EE187" s="451">
        <v>0</v>
      </c>
      <c r="EF187" s="451"/>
      <c r="EG187" s="451"/>
      <c r="EH187" s="451"/>
      <c r="EI187" s="451"/>
      <c r="EJ187" s="451"/>
      <c r="EK187" s="451"/>
      <c r="EL187" s="479">
        <f t="shared" si="66"/>
        <v>0</v>
      </c>
      <c r="EM187" s="479"/>
      <c r="EN187" s="479"/>
      <c r="EO187" s="479"/>
      <c r="EP187" s="479"/>
      <c r="EQ187" s="479"/>
      <c r="ER187" s="479"/>
      <c r="ES187" s="451">
        <v>0</v>
      </c>
      <c r="ET187" s="451"/>
      <c r="EU187" s="451"/>
      <c r="EV187" s="451"/>
      <c r="EW187" s="451"/>
      <c r="EX187" s="451"/>
      <c r="EY187" s="451"/>
      <c r="EZ187" s="92"/>
      <c r="FA187" s="92"/>
      <c r="FB187" s="92"/>
      <c r="FC187" s="451">
        <v>0</v>
      </c>
      <c r="FD187" s="451"/>
      <c r="FE187" s="451"/>
      <c r="FF187" s="451"/>
      <c r="FG187" s="451">
        <v>0</v>
      </c>
      <c r="FH187" s="451"/>
      <c r="FI187" s="451"/>
      <c r="FJ187" s="451"/>
      <c r="FK187" s="479">
        <f t="shared" si="67"/>
        <v>0</v>
      </c>
      <c r="FL187" s="479"/>
      <c r="FM187" s="479"/>
      <c r="FN187" s="479"/>
      <c r="FO187" s="479"/>
      <c r="FP187" s="479"/>
      <c r="FQ187" s="479"/>
      <c r="FR187" s="451">
        <v>0</v>
      </c>
      <c r="FS187" s="451"/>
      <c r="FT187" s="451"/>
      <c r="FU187" s="451"/>
      <c r="FV187" s="451"/>
      <c r="FW187" s="451"/>
      <c r="FX187" s="451"/>
      <c r="FY187" s="451">
        <v>0</v>
      </c>
      <c r="FZ187" s="451"/>
      <c r="GA187" s="451"/>
      <c r="GB187" s="451"/>
      <c r="GC187" s="451"/>
      <c r="GD187" s="451"/>
      <c r="GE187" s="451"/>
      <c r="GF187" s="480">
        <f t="shared" si="68"/>
        <v>0</v>
      </c>
      <c r="GG187" s="480"/>
      <c r="GH187" s="480"/>
      <c r="GI187" s="480"/>
      <c r="GJ187" s="480"/>
      <c r="GK187" s="480"/>
      <c r="GL187" s="480"/>
      <c r="GM187" s="451">
        <v>0</v>
      </c>
      <c r="GN187" s="451"/>
      <c r="GO187" s="451"/>
      <c r="GP187" s="451"/>
      <c r="GQ187" s="451"/>
      <c r="GR187" s="451"/>
      <c r="GS187" s="451"/>
      <c r="GT187" s="480">
        <f t="shared" si="69"/>
        <v>0</v>
      </c>
      <c r="GU187" s="480"/>
      <c r="GV187" s="480"/>
      <c r="GW187" s="480"/>
      <c r="GX187" s="480"/>
      <c r="GY187" s="480"/>
      <c r="GZ187" s="480"/>
    </row>
    <row r="188" spans="2:208" ht="12.75" customHeight="1">
      <c r="B188" s="543" t="s">
        <v>313</v>
      </c>
      <c r="C188" s="544"/>
      <c r="D188" s="544"/>
      <c r="E188" s="544"/>
      <c r="F188" s="544"/>
      <c r="G188" s="544"/>
      <c r="H188" s="544"/>
      <c r="I188" s="544"/>
      <c r="J188" s="544"/>
      <c r="K188" s="544"/>
      <c r="L188" s="544"/>
      <c r="M188" s="544"/>
      <c r="N188" s="544"/>
      <c r="O188" s="544"/>
      <c r="P188" s="544"/>
      <c r="Q188" s="544"/>
      <c r="R188" s="544"/>
      <c r="S188" s="544"/>
      <c r="T188" s="544"/>
      <c r="U188" s="544"/>
      <c r="V188" s="544"/>
      <c r="W188" s="545"/>
      <c r="X188" s="451">
        <v>0</v>
      </c>
      <c r="Y188" s="451"/>
      <c r="Z188" s="451"/>
      <c r="AA188" s="451"/>
      <c r="AB188" s="451"/>
      <c r="AC188" s="451"/>
      <c r="AD188" s="451"/>
      <c r="AE188" s="451">
        <v>0</v>
      </c>
      <c r="AF188" s="451"/>
      <c r="AG188" s="451"/>
      <c r="AH188" s="451"/>
      <c r="AI188" s="451"/>
      <c r="AJ188" s="451"/>
      <c r="AK188" s="451"/>
      <c r="AL188" s="479">
        <f t="shared" si="62"/>
        <v>0</v>
      </c>
      <c r="AM188" s="479"/>
      <c r="AN188" s="479"/>
      <c r="AO188" s="479"/>
      <c r="AP188" s="479"/>
      <c r="AQ188" s="479"/>
      <c r="AR188" s="479"/>
      <c r="AS188" s="451">
        <v>0</v>
      </c>
      <c r="AT188" s="451"/>
      <c r="AU188" s="451"/>
      <c r="AV188" s="451"/>
      <c r="AW188" s="451"/>
      <c r="AX188" s="451"/>
      <c r="AY188" s="451"/>
      <c r="AZ188" s="92"/>
      <c r="BA188" s="92"/>
      <c r="BB188" s="451">
        <v>0</v>
      </c>
      <c r="BC188" s="451"/>
      <c r="BD188" s="451"/>
      <c r="BE188" s="451"/>
      <c r="BF188" s="451">
        <v>0</v>
      </c>
      <c r="BG188" s="451"/>
      <c r="BH188" s="451"/>
      <c r="BI188" s="451"/>
      <c r="BJ188" s="479">
        <f t="shared" si="63"/>
        <v>0</v>
      </c>
      <c r="BK188" s="479"/>
      <c r="BL188" s="479"/>
      <c r="BM188" s="479"/>
      <c r="BN188" s="479"/>
      <c r="BO188" s="479"/>
      <c r="BP188" s="479"/>
      <c r="BQ188" s="451">
        <v>0</v>
      </c>
      <c r="BR188" s="451"/>
      <c r="BS188" s="451"/>
      <c r="BT188" s="451"/>
      <c r="BU188" s="451"/>
      <c r="BV188" s="451"/>
      <c r="BW188" s="451"/>
      <c r="BX188" s="451">
        <v>0</v>
      </c>
      <c r="BY188" s="451"/>
      <c r="BZ188" s="451"/>
      <c r="CA188" s="451"/>
      <c r="CB188" s="451"/>
      <c r="CC188" s="451"/>
      <c r="CD188" s="451"/>
      <c r="CE188" s="480">
        <f t="shared" si="64"/>
        <v>0</v>
      </c>
      <c r="CF188" s="480"/>
      <c r="CG188" s="480"/>
      <c r="CH188" s="480"/>
      <c r="CI188" s="480"/>
      <c r="CJ188" s="480"/>
      <c r="CK188" s="480"/>
      <c r="CL188" s="451">
        <v>0</v>
      </c>
      <c r="CM188" s="451"/>
      <c r="CN188" s="451"/>
      <c r="CO188" s="451"/>
      <c r="CP188" s="451"/>
      <c r="CQ188" s="451"/>
      <c r="CR188" s="451"/>
      <c r="CS188" s="480">
        <f t="shared" si="65"/>
        <v>0</v>
      </c>
      <c r="CT188" s="480"/>
      <c r="CU188" s="480"/>
      <c r="CV188" s="480"/>
      <c r="CW188" s="480"/>
      <c r="CX188" s="480"/>
      <c r="CY188" s="480"/>
      <c r="DB188" s="543" t="s">
        <v>365</v>
      </c>
      <c r="DC188" s="544"/>
      <c r="DD188" s="544"/>
      <c r="DE188" s="544"/>
      <c r="DF188" s="544"/>
      <c r="DG188" s="544"/>
      <c r="DH188" s="544"/>
      <c r="DI188" s="544"/>
      <c r="DJ188" s="544"/>
      <c r="DK188" s="544"/>
      <c r="DL188" s="544"/>
      <c r="DM188" s="544"/>
      <c r="DN188" s="544"/>
      <c r="DO188" s="544"/>
      <c r="DP188" s="544"/>
      <c r="DQ188" s="544"/>
      <c r="DR188" s="544"/>
      <c r="DS188" s="544"/>
      <c r="DT188" s="544"/>
      <c r="DU188" s="544"/>
      <c r="DV188" s="544"/>
      <c r="DW188" s="545"/>
      <c r="DX188" s="451">
        <v>0</v>
      </c>
      <c r="DY188" s="451"/>
      <c r="DZ188" s="451"/>
      <c r="EA188" s="451"/>
      <c r="EB188" s="451"/>
      <c r="EC188" s="451"/>
      <c r="ED188" s="451"/>
      <c r="EE188" s="451">
        <v>0</v>
      </c>
      <c r="EF188" s="451"/>
      <c r="EG188" s="451"/>
      <c r="EH188" s="451"/>
      <c r="EI188" s="451"/>
      <c r="EJ188" s="451"/>
      <c r="EK188" s="451"/>
      <c r="EL188" s="479">
        <f t="shared" si="66"/>
        <v>0</v>
      </c>
      <c r="EM188" s="479"/>
      <c r="EN188" s="479"/>
      <c r="EO188" s="479"/>
      <c r="EP188" s="479"/>
      <c r="EQ188" s="479"/>
      <c r="ER188" s="479"/>
      <c r="ES188" s="451">
        <v>0</v>
      </c>
      <c r="ET188" s="451"/>
      <c r="EU188" s="451"/>
      <c r="EV188" s="451"/>
      <c r="EW188" s="451"/>
      <c r="EX188" s="451"/>
      <c r="EY188" s="451"/>
      <c r="EZ188" s="92"/>
      <c r="FA188" s="92"/>
      <c r="FB188" s="92"/>
      <c r="FC188" s="451">
        <v>0</v>
      </c>
      <c r="FD188" s="451"/>
      <c r="FE188" s="451"/>
      <c r="FF188" s="451"/>
      <c r="FG188" s="451">
        <v>0</v>
      </c>
      <c r="FH188" s="451"/>
      <c r="FI188" s="451"/>
      <c r="FJ188" s="451"/>
      <c r="FK188" s="479">
        <f t="shared" si="67"/>
        <v>0</v>
      </c>
      <c r="FL188" s="479"/>
      <c r="FM188" s="479"/>
      <c r="FN188" s="479"/>
      <c r="FO188" s="479"/>
      <c r="FP188" s="479"/>
      <c r="FQ188" s="479"/>
      <c r="FR188" s="451">
        <v>0</v>
      </c>
      <c r="FS188" s="451"/>
      <c r="FT188" s="451"/>
      <c r="FU188" s="451"/>
      <c r="FV188" s="451"/>
      <c r="FW188" s="451"/>
      <c r="FX188" s="451"/>
      <c r="FY188" s="451">
        <v>0</v>
      </c>
      <c r="FZ188" s="451"/>
      <c r="GA188" s="451"/>
      <c r="GB188" s="451"/>
      <c r="GC188" s="451"/>
      <c r="GD188" s="451"/>
      <c r="GE188" s="451"/>
      <c r="GF188" s="480">
        <f t="shared" si="68"/>
        <v>0</v>
      </c>
      <c r="GG188" s="480"/>
      <c r="GH188" s="480"/>
      <c r="GI188" s="480"/>
      <c r="GJ188" s="480"/>
      <c r="GK188" s="480"/>
      <c r="GL188" s="480"/>
      <c r="GM188" s="451">
        <v>0</v>
      </c>
      <c r="GN188" s="451"/>
      <c r="GO188" s="451"/>
      <c r="GP188" s="451"/>
      <c r="GQ188" s="451"/>
      <c r="GR188" s="451"/>
      <c r="GS188" s="451"/>
      <c r="GT188" s="480">
        <f t="shared" si="69"/>
        <v>0</v>
      </c>
      <c r="GU188" s="480"/>
      <c r="GV188" s="480"/>
      <c r="GW188" s="480"/>
      <c r="GX188" s="480"/>
      <c r="GY188" s="480"/>
      <c r="GZ188" s="480"/>
    </row>
    <row r="189" spans="2:208" ht="12.75" customHeight="1">
      <c r="B189" s="543" t="s">
        <v>314</v>
      </c>
      <c r="C189" s="544"/>
      <c r="D189" s="544"/>
      <c r="E189" s="544"/>
      <c r="F189" s="544"/>
      <c r="G189" s="544"/>
      <c r="H189" s="544"/>
      <c r="I189" s="544"/>
      <c r="J189" s="544"/>
      <c r="K189" s="544"/>
      <c r="L189" s="544"/>
      <c r="M189" s="544"/>
      <c r="N189" s="544"/>
      <c r="O189" s="544"/>
      <c r="P189" s="544"/>
      <c r="Q189" s="544"/>
      <c r="R189" s="544"/>
      <c r="S189" s="544"/>
      <c r="T189" s="544"/>
      <c r="U189" s="544"/>
      <c r="V189" s="544"/>
      <c r="W189" s="545"/>
      <c r="X189" s="451">
        <v>0</v>
      </c>
      <c r="Y189" s="451"/>
      <c r="Z189" s="451"/>
      <c r="AA189" s="451"/>
      <c r="AB189" s="451"/>
      <c r="AC189" s="451"/>
      <c r="AD189" s="451"/>
      <c r="AE189" s="451">
        <v>0</v>
      </c>
      <c r="AF189" s="451"/>
      <c r="AG189" s="451"/>
      <c r="AH189" s="451"/>
      <c r="AI189" s="451"/>
      <c r="AJ189" s="451"/>
      <c r="AK189" s="451"/>
      <c r="AL189" s="479">
        <f t="shared" si="62"/>
        <v>0</v>
      </c>
      <c r="AM189" s="479"/>
      <c r="AN189" s="479"/>
      <c r="AO189" s="479"/>
      <c r="AP189" s="479"/>
      <c r="AQ189" s="479"/>
      <c r="AR189" s="479"/>
      <c r="AS189" s="451">
        <v>0</v>
      </c>
      <c r="AT189" s="451"/>
      <c r="AU189" s="451"/>
      <c r="AV189" s="451"/>
      <c r="AW189" s="451"/>
      <c r="AX189" s="451"/>
      <c r="AY189" s="451"/>
      <c r="AZ189" s="92"/>
      <c r="BA189" s="92"/>
      <c r="BB189" s="451">
        <v>0</v>
      </c>
      <c r="BC189" s="451"/>
      <c r="BD189" s="451"/>
      <c r="BE189" s="451"/>
      <c r="BF189" s="451">
        <v>0</v>
      </c>
      <c r="BG189" s="451"/>
      <c r="BH189" s="451"/>
      <c r="BI189" s="451"/>
      <c r="BJ189" s="479">
        <f t="shared" si="63"/>
        <v>0</v>
      </c>
      <c r="BK189" s="479"/>
      <c r="BL189" s="479"/>
      <c r="BM189" s="479"/>
      <c r="BN189" s="479"/>
      <c r="BO189" s="479"/>
      <c r="BP189" s="479"/>
      <c r="BQ189" s="451">
        <v>0</v>
      </c>
      <c r="BR189" s="451"/>
      <c r="BS189" s="451"/>
      <c r="BT189" s="451"/>
      <c r="BU189" s="451"/>
      <c r="BV189" s="451"/>
      <c r="BW189" s="451"/>
      <c r="BX189" s="451">
        <v>0</v>
      </c>
      <c r="BY189" s="451"/>
      <c r="BZ189" s="451"/>
      <c r="CA189" s="451"/>
      <c r="CB189" s="451"/>
      <c r="CC189" s="451"/>
      <c r="CD189" s="451"/>
      <c r="CE189" s="480">
        <f t="shared" si="64"/>
        <v>0</v>
      </c>
      <c r="CF189" s="480"/>
      <c r="CG189" s="480"/>
      <c r="CH189" s="480"/>
      <c r="CI189" s="480"/>
      <c r="CJ189" s="480"/>
      <c r="CK189" s="480"/>
      <c r="CL189" s="451">
        <v>0</v>
      </c>
      <c r="CM189" s="451"/>
      <c r="CN189" s="451"/>
      <c r="CO189" s="451"/>
      <c r="CP189" s="451"/>
      <c r="CQ189" s="451"/>
      <c r="CR189" s="451"/>
      <c r="CS189" s="480">
        <f t="shared" si="65"/>
        <v>0</v>
      </c>
      <c r="CT189" s="480"/>
      <c r="CU189" s="480"/>
      <c r="CV189" s="480"/>
      <c r="CW189" s="480"/>
      <c r="CX189" s="480"/>
      <c r="CY189" s="480"/>
      <c r="DB189" s="543" t="s">
        <v>366</v>
      </c>
      <c r="DC189" s="544"/>
      <c r="DD189" s="544"/>
      <c r="DE189" s="544"/>
      <c r="DF189" s="544"/>
      <c r="DG189" s="544"/>
      <c r="DH189" s="544"/>
      <c r="DI189" s="544"/>
      <c r="DJ189" s="544"/>
      <c r="DK189" s="544"/>
      <c r="DL189" s="544"/>
      <c r="DM189" s="544"/>
      <c r="DN189" s="544"/>
      <c r="DO189" s="544"/>
      <c r="DP189" s="544"/>
      <c r="DQ189" s="544"/>
      <c r="DR189" s="544"/>
      <c r="DS189" s="544"/>
      <c r="DT189" s="544"/>
      <c r="DU189" s="544"/>
      <c r="DV189" s="544"/>
      <c r="DW189" s="545"/>
      <c r="DX189" s="451">
        <v>0</v>
      </c>
      <c r="DY189" s="451"/>
      <c r="DZ189" s="451"/>
      <c r="EA189" s="451"/>
      <c r="EB189" s="451"/>
      <c r="EC189" s="451"/>
      <c r="ED189" s="451"/>
      <c r="EE189" s="451">
        <v>0</v>
      </c>
      <c r="EF189" s="451"/>
      <c r="EG189" s="451"/>
      <c r="EH189" s="451"/>
      <c r="EI189" s="451"/>
      <c r="EJ189" s="451"/>
      <c r="EK189" s="451"/>
      <c r="EL189" s="479">
        <f t="shared" si="66"/>
        <v>0</v>
      </c>
      <c r="EM189" s="479"/>
      <c r="EN189" s="479"/>
      <c r="EO189" s="479"/>
      <c r="EP189" s="479"/>
      <c r="EQ189" s="479"/>
      <c r="ER189" s="479"/>
      <c r="ES189" s="451">
        <v>0</v>
      </c>
      <c r="ET189" s="451"/>
      <c r="EU189" s="451"/>
      <c r="EV189" s="451"/>
      <c r="EW189" s="451"/>
      <c r="EX189" s="451"/>
      <c r="EY189" s="451"/>
      <c r="EZ189" s="92"/>
      <c r="FA189" s="92"/>
      <c r="FB189" s="92"/>
      <c r="FC189" s="451">
        <v>0</v>
      </c>
      <c r="FD189" s="451"/>
      <c r="FE189" s="451"/>
      <c r="FF189" s="451"/>
      <c r="FG189" s="451">
        <v>0</v>
      </c>
      <c r="FH189" s="451"/>
      <c r="FI189" s="451"/>
      <c r="FJ189" s="451"/>
      <c r="FK189" s="479">
        <f t="shared" si="67"/>
        <v>0</v>
      </c>
      <c r="FL189" s="479"/>
      <c r="FM189" s="479"/>
      <c r="FN189" s="479"/>
      <c r="FO189" s="479"/>
      <c r="FP189" s="479"/>
      <c r="FQ189" s="479"/>
      <c r="FR189" s="451">
        <v>0</v>
      </c>
      <c r="FS189" s="451"/>
      <c r="FT189" s="451"/>
      <c r="FU189" s="451"/>
      <c r="FV189" s="451"/>
      <c r="FW189" s="451"/>
      <c r="FX189" s="451"/>
      <c r="FY189" s="451">
        <v>0</v>
      </c>
      <c r="FZ189" s="451"/>
      <c r="GA189" s="451"/>
      <c r="GB189" s="451"/>
      <c r="GC189" s="451"/>
      <c r="GD189" s="451"/>
      <c r="GE189" s="451"/>
      <c r="GF189" s="480">
        <f t="shared" si="68"/>
        <v>0</v>
      </c>
      <c r="GG189" s="480"/>
      <c r="GH189" s="480"/>
      <c r="GI189" s="480"/>
      <c r="GJ189" s="480"/>
      <c r="GK189" s="480"/>
      <c r="GL189" s="480"/>
      <c r="GM189" s="451">
        <v>0</v>
      </c>
      <c r="GN189" s="451"/>
      <c r="GO189" s="451"/>
      <c r="GP189" s="451"/>
      <c r="GQ189" s="451"/>
      <c r="GR189" s="451"/>
      <c r="GS189" s="451"/>
      <c r="GT189" s="480">
        <f t="shared" si="69"/>
        <v>0</v>
      </c>
      <c r="GU189" s="480"/>
      <c r="GV189" s="480"/>
      <c r="GW189" s="480"/>
      <c r="GX189" s="480"/>
      <c r="GY189" s="480"/>
      <c r="GZ189" s="480"/>
    </row>
    <row r="190" spans="2:208" ht="12.75" customHeight="1">
      <c r="B190" s="543" t="s">
        <v>315</v>
      </c>
      <c r="C190" s="544"/>
      <c r="D190" s="544"/>
      <c r="E190" s="544"/>
      <c r="F190" s="544"/>
      <c r="G190" s="544"/>
      <c r="H190" s="544"/>
      <c r="I190" s="544"/>
      <c r="J190" s="544"/>
      <c r="K190" s="544"/>
      <c r="L190" s="544"/>
      <c r="M190" s="544"/>
      <c r="N190" s="544"/>
      <c r="O190" s="544"/>
      <c r="P190" s="544"/>
      <c r="Q190" s="544"/>
      <c r="R190" s="544"/>
      <c r="S190" s="544"/>
      <c r="T190" s="544"/>
      <c r="U190" s="544"/>
      <c r="V190" s="544"/>
      <c r="W190" s="545"/>
      <c r="X190" s="451">
        <v>0</v>
      </c>
      <c r="Y190" s="451"/>
      <c r="Z190" s="451"/>
      <c r="AA190" s="451"/>
      <c r="AB190" s="451"/>
      <c r="AC190" s="451"/>
      <c r="AD190" s="451"/>
      <c r="AE190" s="451">
        <v>0</v>
      </c>
      <c r="AF190" s="451"/>
      <c r="AG190" s="451"/>
      <c r="AH190" s="451"/>
      <c r="AI190" s="451"/>
      <c r="AJ190" s="451"/>
      <c r="AK190" s="451"/>
      <c r="AL190" s="479">
        <f t="shared" si="62"/>
        <v>0</v>
      </c>
      <c r="AM190" s="479"/>
      <c r="AN190" s="479"/>
      <c r="AO190" s="479"/>
      <c r="AP190" s="479"/>
      <c r="AQ190" s="479"/>
      <c r="AR190" s="479"/>
      <c r="AS190" s="451">
        <v>0</v>
      </c>
      <c r="AT190" s="451"/>
      <c r="AU190" s="451"/>
      <c r="AV190" s="451"/>
      <c r="AW190" s="451"/>
      <c r="AX190" s="451"/>
      <c r="AY190" s="451"/>
      <c r="AZ190" s="92"/>
      <c r="BA190" s="92"/>
      <c r="BB190" s="451">
        <v>0</v>
      </c>
      <c r="BC190" s="451"/>
      <c r="BD190" s="451"/>
      <c r="BE190" s="451"/>
      <c r="BF190" s="451">
        <v>0</v>
      </c>
      <c r="BG190" s="451"/>
      <c r="BH190" s="451"/>
      <c r="BI190" s="451"/>
      <c r="BJ190" s="479">
        <f t="shared" si="63"/>
        <v>0</v>
      </c>
      <c r="BK190" s="479"/>
      <c r="BL190" s="479"/>
      <c r="BM190" s="479"/>
      <c r="BN190" s="479"/>
      <c r="BO190" s="479"/>
      <c r="BP190" s="479"/>
      <c r="BQ190" s="451">
        <v>0</v>
      </c>
      <c r="BR190" s="451"/>
      <c r="BS190" s="451"/>
      <c r="BT190" s="451"/>
      <c r="BU190" s="451"/>
      <c r="BV190" s="451"/>
      <c r="BW190" s="451"/>
      <c r="BX190" s="451">
        <v>0</v>
      </c>
      <c r="BY190" s="451"/>
      <c r="BZ190" s="451"/>
      <c r="CA190" s="451"/>
      <c r="CB190" s="451"/>
      <c r="CC190" s="451"/>
      <c r="CD190" s="451"/>
      <c r="CE190" s="480">
        <f t="shared" si="64"/>
        <v>0</v>
      </c>
      <c r="CF190" s="480"/>
      <c r="CG190" s="480"/>
      <c r="CH190" s="480"/>
      <c r="CI190" s="480"/>
      <c r="CJ190" s="480"/>
      <c r="CK190" s="480"/>
      <c r="CL190" s="451">
        <v>0</v>
      </c>
      <c r="CM190" s="451"/>
      <c r="CN190" s="451"/>
      <c r="CO190" s="451"/>
      <c r="CP190" s="451"/>
      <c r="CQ190" s="451"/>
      <c r="CR190" s="451"/>
      <c r="CS190" s="480">
        <f t="shared" si="65"/>
        <v>0</v>
      </c>
      <c r="CT190" s="480"/>
      <c r="CU190" s="480"/>
      <c r="CV190" s="480"/>
      <c r="CW190" s="480"/>
      <c r="CX190" s="480"/>
      <c r="CY190" s="480"/>
      <c r="DB190" s="543" t="s">
        <v>367</v>
      </c>
      <c r="DC190" s="544"/>
      <c r="DD190" s="544"/>
      <c r="DE190" s="544"/>
      <c r="DF190" s="544"/>
      <c r="DG190" s="544"/>
      <c r="DH190" s="544"/>
      <c r="DI190" s="544"/>
      <c r="DJ190" s="544"/>
      <c r="DK190" s="544"/>
      <c r="DL190" s="544"/>
      <c r="DM190" s="544"/>
      <c r="DN190" s="544"/>
      <c r="DO190" s="544"/>
      <c r="DP190" s="544"/>
      <c r="DQ190" s="544"/>
      <c r="DR190" s="544"/>
      <c r="DS190" s="544"/>
      <c r="DT190" s="544"/>
      <c r="DU190" s="544"/>
      <c r="DV190" s="544"/>
      <c r="DW190" s="545"/>
      <c r="DX190" s="451">
        <v>0</v>
      </c>
      <c r="DY190" s="451"/>
      <c r="DZ190" s="451"/>
      <c r="EA190" s="451"/>
      <c r="EB190" s="451"/>
      <c r="EC190" s="451"/>
      <c r="ED190" s="451"/>
      <c r="EE190" s="451">
        <v>0</v>
      </c>
      <c r="EF190" s="451"/>
      <c r="EG190" s="451"/>
      <c r="EH190" s="451"/>
      <c r="EI190" s="451"/>
      <c r="EJ190" s="451"/>
      <c r="EK190" s="451"/>
      <c r="EL190" s="479">
        <f t="shared" si="66"/>
        <v>0</v>
      </c>
      <c r="EM190" s="479"/>
      <c r="EN190" s="479"/>
      <c r="EO190" s="479"/>
      <c r="EP190" s="479"/>
      <c r="EQ190" s="479"/>
      <c r="ER190" s="479"/>
      <c r="ES190" s="451">
        <v>0</v>
      </c>
      <c r="ET190" s="451"/>
      <c r="EU190" s="451"/>
      <c r="EV190" s="451"/>
      <c r="EW190" s="451"/>
      <c r="EX190" s="451"/>
      <c r="EY190" s="451"/>
      <c r="EZ190" s="92"/>
      <c r="FA190" s="92"/>
      <c r="FB190" s="92"/>
      <c r="FC190" s="451">
        <v>0</v>
      </c>
      <c r="FD190" s="451"/>
      <c r="FE190" s="451"/>
      <c r="FF190" s="451"/>
      <c r="FG190" s="451">
        <v>0</v>
      </c>
      <c r="FH190" s="451"/>
      <c r="FI190" s="451"/>
      <c r="FJ190" s="451"/>
      <c r="FK190" s="479">
        <f t="shared" si="67"/>
        <v>0</v>
      </c>
      <c r="FL190" s="479"/>
      <c r="FM190" s="479"/>
      <c r="FN190" s="479"/>
      <c r="FO190" s="479"/>
      <c r="FP190" s="479"/>
      <c r="FQ190" s="479"/>
      <c r="FR190" s="451">
        <v>0</v>
      </c>
      <c r="FS190" s="451"/>
      <c r="FT190" s="451"/>
      <c r="FU190" s="451"/>
      <c r="FV190" s="451"/>
      <c r="FW190" s="451"/>
      <c r="FX190" s="451"/>
      <c r="FY190" s="451">
        <v>0</v>
      </c>
      <c r="FZ190" s="451"/>
      <c r="GA190" s="451"/>
      <c r="GB190" s="451"/>
      <c r="GC190" s="451"/>
      <c r="GD190" s="451"/>
      <c r="GE190" s="451"/>
      <c r="GF190" s="480">
        <f t="shared" si="68"/>
        <v>0</v>
      </c>
      <c r="GG190" s="480"/>
      <c r="GH190" s="480"/>
      <c r="GI190" s="480"/>
      <c r="GJ190" s="480"/>
      <c r="GK190" s="480"/>
      <c r="GL190" s="480"/>
      <c r="GM190" s="451">
        <v>0</v>
      </c>
      <c r="GN190" s="451"/>
      <c r="GO190" s="451"/>
      <c r="GP190" s="451"/>
      <c r="GQ190" s="451"/>
      <c r="GR190" s="451"/>
      <c r="GS190" s="451"/>
      <c r="GT190" s="480">
        <f t="shared" si="69"/>
        <v>0</v>
      </c>
      <c r="GU190" s="480"/>
      <c r="GV190" s="480"/>
      <c r="GW190" s="480"/>
      <c r="GX190" s="480"/>
      <c r="GY190" s="480"/>
      <c r="GZ190" s="480"/>
    </row>
    <row r="191" spans="2:208" ht="12.75" customHeight="1" thickBot="1">
      <c r="B191" s="540" t="s">
        <v>316</v>
      </c>
      <c r="C191" s="541"/>
      <c r="D191" s="541"/>
      <c r="E191" s="541"/>
      <c r="F191" s="541"/>
      <c r="G191" s="541"/>
      <c r="H191" s="541"/>
      <c r="I191" s="541"/>
      <c r="J191" s="541"/>
      <c r="K191" s="541"/>
      <c r="L191" s="541"/>
      <c r="M191" s="541"/>
      <c r="N191" s="541"/>
      <c r="O191" s="541"/>
      <c r="P191" s="541"/>
      <c r="Q191" s="541"/>
      <c r="R191" s="541"/>
      <c r="S191" s="541"/>
      <c r="T191" s="541"/>
      <c r="U191" s="541"/>
      <c r="V191" s="541"/>
      <c r="W191" s="542"/>
      <c r="X191" s="447">
        <f>SUM(X184:AD190)</f>
        <v>0</v>
      </c>
      <c r="Y191" s="447"/>
      <c r="Z191" s="447"/>
      <c r="AA191" s="447"/>
      <c r="AB191" s="447"/>
      <c r="AC191" s="447"/>
      <c r="AD191" s="447"/>
      <c r="AE191" s="447">
        <f>SUM(AE184:AK190)</f>
        <v>0</v>
      </c>
      <c r="AF191" s="447"/>
      <c r="AG191" s="447"/>
      <c r="AH191" s="447"/>
      <c r="AI191" s="447"/>
      <c r="AJ191" s="447"/>
      <c r="AK191" s="447"/>
      <c r="AL191" s="447">
        <f>SUM(AL184:AR190)</f>
        <v>0</v>
      </c>
      <c r="AM191" s="447"/>
      <c r="AN191" s="447"/>
      <c r="AO191" s="447"/>
      <c r="AP191" s="447"/>
      <c r="AQ191" s="447"/>
      <c r="AR191" s="447"/>
      <c r="AS191" s="447">
        <f>SUM(AS184:AY190)</f>
        <v>0</v>
      </c>
      <c r="AT191" s="447"/>
      <c r="AU191" s="447"/>
      <c r="AV191" s="447"/>
      <c r="AW191" s="447"/>
      <c r="AX191" s="447"/>
      <c r="AY191" s="447"/>
      <c r="BB191" s="432">
        <f>SUM(BB184:BE190)</f>
        <v>0</v>
      </c>
      <c r="BC191" s="433"/>
      <c r="BD191" s="433"/>
      <c r="BE191" s="434"/>
      <c r="BF191" s="438">
        <f>SUM(BF184:BI190)</f>
        <v>0</v>
      </c>
      <c r="BG191" s="433"/>
      <c r="BH191" s="433"/>
      <c r="BI191" s="434"/>
      <c r="BJ191" s="438">
        <f>SUM(BJ184:BP190)</f>
        <v>0</v>
      </c>
      <c r="BK191" s="433"/>
      <c r="BL191" s="433"/>
      <c r="BM191" s="433"/>
      <c r="BN191" s="433"/>
      <c r="BO191" s="433"/>
      <c r="BP191" s="434"/>
      <c r="BQ191" s="438">
        <f>SUM(BQ184:BW190)</f>
        <v>0</v>
      </c>
      <c r="BR191" s="433"/>
      <c r="BS191" s="433"/>
      <c r="BT191" s="433"/>
      <c r="BU191" s="433"/>
      <c r="BV191" s="433"/>
      <c r="BW191" s="434"/>
      <c r="BX191" s="438">
        <f>SUM(BX184:CD190)</f>
        <v>0</v>
      </c>
      <c r="BY191" s="433"/>
      <c r="BZ191" s="433"/>
      <c r="CA191" s="433"/>
      <c r="CB191" s="433"/>
      <c r="CC191" s="433"/>
      <c r="CD191" s="434"/>
      <c r="CE191" s="438">
        <f>SUM(CE184:CK190)</f>
        <v>0</v>
      </c>
      <c r="CF191" s="433"/>
      <c r="CG191" s="433"/>
      <c r="CH191" s="433"/>
      <c r="CI191" s="433"/>
      <c r="CJ191" s="433"/>
      <c r="CK191" s="434"/>
      <c r="CL191" s="438">
        <f>SUM(CL184:CR190)</f>
        <v>0</v>
      </c>
      <c r="CM191" s="433"/>
      <c r="CN191" s="433"/>
      <c r="CO191" s="433"/>
      <c r="CP191" s="433"/>
      <c r="CQ191" s="433"/>
      <c r="CR191" s="434"/>
      <c r="CS191" s="438">
        <f>SUM(CS184:CY190)</f>
        <v>0</v>
      </c>
      <c r="CT191" s="433"/>
      <c r="CU191" s="433"/>
      <c r="CV191" s="433"/>
      <c r="CW191" s="433"/>
      <c r="CX191" s="433"/>
      <c r="CY191" s="491"/>
      <c r="DB191" s="543" t="s">
        <v>368</v>
      </c>
      <c r="DC191" s="544"/>
      <c r="DD191" s="544"/>
      <c r="DE191" s="544"/>
      <c r="DF191" s="544"/>
      <c r="DG191" s="544"/>
      <c r="DH191" s="544"/>
      <c r="DI191" s="544"/>
      <c r="DJ191" s="544"/>
      <c r="DK191" s="544"/>
      <c r="DL191" s="544"/>
      <c r="DM191" s="544"/>
      <c r="DN191" s="544"/>
      <c r="DO191" s="544"/>
      <c r="DP191" s="544"/>
      <c r="DQ191" s="544"/>
      <c r="DR191" s="544"/>
      <c r="DS191" s="544"/>
      <c r="DT191" s="544"/>
      <c r="DU191" s="544"/>
      <c r="DV191" s="544"/>
      <c r="DW191" s="545"/>
      <c r="DX191" s="451">
        <v>0</v>
      </c>
      <c r="DY191" s="451"/>
      <c r="DZ191" s="451"/>
      <c r="EA191" s="451"/>
      <c r="EB191" s="451"/>
      <c r="EC191" s="451"/>
      <c r="ED191" s="451"/>
      <c r="EE191" s="451">
        <v>0</v>
      </c>
      <c r="EF191" s="451"/>
      <c r="EG191" s="451"/>
      <c r="EH191" s="451"/>
      <c r="EI191" s="451"/>
      <c r="EJ191" s="451"/>
      <c r="EK191" s="451"/>
      <c r="EL191" s="479">
        <f t="shared" si="66"/>
        <v>0</v>
      </c>
      <c r="EM191" s="479"/>
      <c r="EN191" s="479"/>
      <c r="EO191" s="479"/>
      <c r="EP191" s="479"/>
      <c r="EQ191" s="479"/>
      <c r="ER191" s="479"/>
      <c r="ES191" s="451">
        <v>0</v>
      </c>
      <c r="ET191" s="451"/>
      <c r="EU191" s="451"/>
      <c r="EV191" s="451"/>
      <c r="EW191" s="451"/>
      <c r="EX191" s="451"/>
      <c r="EY191" s="451"/>
      <c r="EZ191" s="92"/>
      <c r="FA191" s="92"/>
      <c r="FB191" s="92"/>
      <c r="FC191" s="451">
        <v>0</v>
      </c>
      <c r="FD191" s="451"/>
      <c r="FE191" s="451"/>
      <c r="FF191" s="451"/>
      <c r="FG191" s="451">
        <v>0</v>
      </c>
      <c r="FH191" s="451"/>
      <c r="FI191" s="451"/>
      <c r="FJ191" s="451"/>
      <c r="FK191" s="479">
        <f t="shared" si="67"/>
        <v>0</v>
      </c>
      <c r="FL191" s="479"/>
      <c r="FM191" s="479"/>
      <c r="FN191" s="479"/>
      <c r="FO191" s="479"/>
      <c r="FP191" s="479"/>
      <c r="FQ191" s="479"/>
      <c r="FR191" s="451">
        <v>0</v>
      </c>
      <c r="FS191" s="451"/>
      <c r="FT191" s="451"/>
      <c r="FU191" s="451"/>
      <c r="FV191" s="451"/>
      <c r="FW191" s="451"/>
      <c r="FX191" s="451"/>
      <c r="FY191" s="451">
        <v>0</v>
      </c>
      <c r="FZ191" s="451"/>
      <c r="GA191" s="451"/>
      <c r="GB191" s="451"/>
      <c r="GC191" s="451"/>
      <c r="GD191" s="451"/>
      <c r="GE191" s="451"/>
      <c r="GF191" s="480">
        <f t="shared" si="68"/>
        <v>0</v>
      </c>
      <c r="GG191" s="480"/>
      <c r="GH191" s="480"/>
      <c r="GI191" s="480"/>
      <c r="GJ191" s="480"/>
      <c r="GK191" s="480"/>
      <c r="GL191" s="480"/>
      <c r="GM191" s="451">
        <v>0</v>
      </c>
      <c r="GN191" s="451"/>
      <c r="GO191" s="451"/>
      <c r="GP191" s="451"/>
      <c r="GQ191" s="451"/>
      <c r="GR191" s="451"/>
      <c r="GS191" s="451"/>
      <c r="GT191" s="480">
        <f t="shared" si="69"/>
        <v>0</v>
      </c>
      <c r="GU191" s="480"/>
      <c r="GV191" s="480"/>
      <c r="GW191" s="480"/>
      <c r="GX191" s="480"/>
      <c r="GY191" s="480"/>
      <c r="GZ191" s="480"/>
    </row>
    <row r="192" spans="2:208" ht="12.75" customHeight="1" thickTop="1">
      <c r="B192" s="508" t="s">
        <v>318</v>
      </c>
      <c r="C192" s="509"/>
      <c r="D192" s="509"/>
      <c r="E192" s="509"/>
      <c r="F192" s="509"/>
      <c r="G192" s="509"/>
      <c r="H192" s="509"/>
      <c r="I192" s="509"/>
      <c r="J192" s="509"/>
      <c r="K192" s="509"/>
      <c r="L192" s="509"/>
      <c r="M192" s="509"/>
      <c r="N192" s="509"/>
      <c r="O192" s="509"/>
      <c r="P192" s="509"/>
      <c r="Q192" s="509"/>
      <c r="R192" s="509"/>
      <c r="S192" s="509"/>
      <c r="T192" s="509"/>
      <c r="U192" s="509"/>
      <c r="V192" s="509"/>
      <c r="W192" s="510"/>
      <c r="X192" s="483"/>
      <c r="Y192" s="483"/>
      <c r="Z192" s="483"/>
      <c r="AA192" s="483"/>
      <c r="AB192" s="483"/>
      <c r="AC192" s="483"/>
      <c r="AD192" s="483"/>
      <c r="AE192" s="483"/>
      <c r="AF192" s="483"/>
      <c r="AG192" s="483"/>
      <c r="AH192" s="483"/>
      <c r="AI192" s="483"/>
      <c r="AJ192" s="483"/>
      <c r="AK192" s="483"/>
      <c r="AL192" s="483"/>
      <c r="AM192" s="483"/>
      <c r="AN192" s="483"/>
      <c r="AO192" s="483"/>
      <c r="AP192" s="483"/>
      <c r="AQ192" s="483"/>
      <c r="AR192" s="483"/>
      <c r="AS192" s="483"/>
      <c r="AT192" s="483"/>
      <c r="AU192" s="483"/>
      <c r="AV192" s="483"/>
      <c r="AW192" s="483"/>
      <c r="AX192" s="483"/>
      <c r="AY192" s="483"/>
      <c r="BB192" s="466"/>
      <c r="BC192" s="467"/>
      <c r="BD192" s="467"/>
      <c r="BE192" s="468"/>
      <c r="BF192" s="469"/>
      <c r="BG192" s="467"/>
      <c r="BH192" s="467"/>
      <c r="BI192" s="468"/>
      <c r="BJ192" s="469"/>
      <c r="BK192" s="467"/>
      <c r="BL192" s="467"/>
      <c r="BM192" s="467"/>
      <c r="BN192" s="467"/>
      <c r="BO192" s="467"/>
      <c r="BP192" s="468"/>
      <c r="BQ192" s="469"/>
      <c r="BR192" s="467"/>
      <c r="BS192" s="467"/>
      <c r="BT192" s="467"/>
      <c r="BU192" s="467"/>
      <c r="BV192" s="467"/>
      <c r="BW192" s="468"/>
      <c r="BX192" s="469"/>
      <c r="BY192" s="467"/>
      <c r="BZ192" s="467"/>
      <c r="CA192" s="467"/>
      <c r="CB192" s="467"/>
      <c r="CC192" s="467"/>
      <c r="CD192" s="468"/>
      <c r="CE192" s="469"/>
      <c r="CF192" s="467"/>
      <c r="CG192" s="467"/>
      <c r="CH192" s="467"/>
      <c r="CI192" s="467"/>
      <c r="CJ192" s="467"/>
      <c r="CK192" s="468"/>
      <c r="CL192" s="469"/>
      <c r="CM192" s="467"/>
      <c r="CN192" s="467"/>
      <c r="CO192" s="467"/>
      <c r="CP192" s="467"/>
      <c r="CQ192" s="467"/>
      <c r="CR192" s="468"/>
      <c r="CS192" s="469"/>
      <c r="CT192" s="467"/>
      <c r="CU192" s="467"/>
      <c r="CV192" s="467"/>
      <c r="CW192" s="467"/>
      <c r="CX192" s="467"/>
      <c r="CY192" s="470"/>
      <c r="DB192" s="547" t="s">
        <v>369</v>
      </c>
      <c r="DC192" s="548"/>
      <c r="DD192" s="548"/>
      <c r="DE192" s="548"/>
      <c r="DF192" s="548"/>
      <c r="DG192" s="548"/>
      <c r="DH192" s="548"/>
      <c r="DI192" s="548"/>
      <c r="DJ192" s="548"/>
      <c r="DK192" s="548"/>
      <c r="DL192" s="548"/>
      <c r="DM192" s="548"/>
      <c r="DN192" s="548"/>
      <c r="DO192" s="548"/>
      <c r="DP192" s="548"/>
      <c r="DQ192" s="548"/>
      <c r="DR192" s="548"/>
      <c r="DS192" s="548"/>
      <c r="DT192" s="548"/>
      <c r="DU192" s="548"/>
      <c r="DV192" s="548"/>
      <c r="DW192" s="549"/>
      <c r="DX192" s="451">
        <v>0</v>
      </c>
      <c r="DY192" s="451"/>
      <c r="DZ192" s="451"/>
      <c r="EA192" s="451"/>
      <c r="EB192" s="451"/>
      <c r="EC192" s="451"/>
      <c r="ED192" s="451"/>
      <c r="EE192" s="451">
        <v>0</v>
      </c>
      <c r="EF192" s="451"/>
      <c r="EG192" s="451"/>
      <c r="EH192" s="451"/>
      <c r="EI192" s="451"/>
      <c r="EJ192" s="451"/>
      <c r="EK192" s="451"/>
      <c r="EL192" s="479">
        <f t="shared" si="66"/>
        <v>0</v>
      </c>
      <c r="EM192" s="479"/>
      <c r="EN192" s="479"/>
      <c r="EO192" s="479"/>
      <c r="EP192" s="479"/>
      <c r="EQ192" s="479"/>
      <c r="ER192" s="479"/>
      <c r="ES192" s="451">
        <v>0</v>
      </c>
      <c r="ET192" s="451"/>
      <c r="EU192" s="451"/>
      <c r="EV192" s="451"/>
      <c r="EW192" s="451"/>
      <c r="EX192" s="451"/>
      <c r="EY192" s="451"/>
      <c r="EZ192" s="92"/>
      <c r="FA192" s="92"/>
      <c r="FB192" s="92"/>
      <c r="FC192" s="451">
        <v>0</v>
      </c>
      <c r="FD192" s="451"/>
      <c r="FE192" s="451"/>
      <c r="FF192" s="451"/>
      <c r="FG192" s="451">
        <v>0</v>
      </c>
      <c r="FH192" s="451"/>
      <c r="FI192" s="451"/>
      <c r="FJ192" s="451"/>
      <c r="FK192" s="479">
        <f t="shared" si="67"/>
        <v>0</v>
      </c>
      <c r="FL192" s="479"/>
      <c r="FM192" s="479"/>
      <c r="FN192" s="479"/>
      <c r="FO192" s="479"/>
      <c r="FP192" s="479"/>
      <c r="FQ192" s="479"/>
      <c r="FR192" s="451">
        <v>0</v>
      </c>
      <c r="FS192" s="451"/>
      <c r="FT192" s="451"/>
      <c r="FU192" s="451"/>
      <c r="FV192" s="451"/>
      <c r="FW192" s="451"/>
      <c r="FX192" s="451"/>
      <c r="FY192" s="451">
        <v>0</v>
      </c>
      <c r="FZ192" s="451"/>
      <c r="GA192" s="451"/>
      <c r="GB192" s="451"/>
      <c r="GC192" s="451"/>
      <c r="GD192" s="451"/>
      <c r="GE192" s="451"/>
      <c r="GF192" s="480">
        <f t="shared" si="68"/>
        <v>0</v>
      </c>
      <c r="GG192" s="480"/>
      <c r="GH192" s="480"/>
      <c r="GI192" s="480"/>
      <c r="GJ192" s="480"/>
      <c r="GK192" s="480"/>
      <c r="GL192" s="480"/>
      <c r="GM192" s="451">
        <v>0</v>
      </c>
      <c r="GN192" s="451"/>
      <c r="GO192" s="451"/>
      <c r="GP192" s="451"/>
      <c r="GQ192" s="451"/>
      <c r="GR192" s="451"/>
      <c r="GS192" s="451"/>
      <c r="GT192" s="480">
        <f t="shared" si="69"/>
        <v>0</v>
      </c>
      <c r="GU192" s="480"/>
      <c r="GV192" s="480"/>
      <c r="GW192" s="480"/>
      <c r="GX192" s="480"/>
      <c r="GY192" s="480"/>
      <c r="GZ192" s="480"/>
    </row>
    <row r="193" spans="2:208" ht="12.75" customHeight="1">
      <c r="B193" s="543" t="s">
        <v>319</v>
      </c>
      <c r="C193" s="544"/>
      <c r="D193" s="544"/>
      <c r="E193" s="544"/>
      <c r="F193" s="544"/>
      <c r="G193" s="544"/>
      <c r="H193" s="544"/>
      <c r="I193" s="544"/>
      <c r="J193" s="544"/>
      <c r="K193" s="544"/>
      <c r="L193" s="544"/>
      <c r="M193" s="544"/>
      <c r="N193" s="544"/>
      <c r="O193" s="544"/>
      <c r="P193" s="544"/>
      <c r="Q193" s="544"/>
      <c r="R193" s="544"/>
      <c r="S193" s="544"/>
      <c r="T193" s="544"/>
      <c r="U193" s="544"/>
      <c r="V193" s="544"/>
      <c r="W193" s="545"/>
      <c r="X193" s="451">
        <v>0</v>
      </c>
      <c r="Y193" s="451"/>
      <c r="Z193" s="451"/>
      <c r="AA193" s="451"/>
      <c r="AB193" s="451"/>
      <c r="AC193" s="451"/>
      <c r="AD193" s="451"/>
      <c r="AE193" s="451">
        <v>0</v>
      </c>
      <c r="AF193" s="451"/>
      <c r="AG193" s="451"/>
      <c r="AH193" s="451"/>
      <c r="AI193" s="451"/>
      <c r="AJ193" s="451"/>
      <c r="AK193" s="451"/>
      <c r="AL193" s="479">
        <f t="shared" ref="AL193:AL199" si="70">X193-AE193</f>
        <v>0</v>
      </c>
      <c r="AM193" s="479"/>
      <c r="AN193" s="479"/>
      <c r="AO193" s="479"/>
      <c r="AP193" s="479"/>
      <c r="AQ193" s="479"/>
      <c r="AR193" s="479"/>
      <c r="AS193" s="451">
        <v>0</v>
      </c>
      <c r="AT193" s="451"/>
      <c r="AU193" s="451"/>
      <c r="AV193" s="451"/>
      <c r="AW193" s="451"/>
      <c r="AX193" s="451"/>
      <c r="AY193" s="451"/>
      <c r="AZ193" s="92"/>
      <c r="BA193" s="92"/>
      <c r="BB193" s="451">
        <v>0</v>
      </c>
      <c r="BC193" s="451"/>
      <c r="BD193" s="451"/>
      <c r="BE193" s="451"/>
      <c r="BF193" s="451">
        <v>0</v>
      </c>
      <c r="BG193" s="451"/>
      <c r="BH193" s="451"/>
      <c r="BI193" s="451"/>
      <c r="BJ193" s="479">
        <f t="shared" ref="BJ193:BJ199" si="71">BB193-BF193+AS193+AL193+AE193-X193</f>
        <v>0</v>
      </c>
      <c r="BK193" s="479"/>
      <c r="BL193" s="479"/>
      <c r="BM193" s="479"/>
      <c r="BN193" s="479"/>
      <c r="BO193" s="479"/>
      <c r="BP193" s="479"/>
      <c r="BQ193" s="451">
        <v>0</v>
      </c>
      <c r="BR193" s="451"/>
      <c r="BS193" s="451"/>
      <c r="BT193" s="451"/>
      <c r="BU193" s="451"/>
      <c r="BV193" s="451"/>
      <c r="BW193" s="451"/>
      <c r="BX193" s="451">
        <v>0</v>
      </c>
      <c r="BY193" s="451"/>
      <c r="BZ193" s="451"/>
      <c r="CA193" s="451"/>
      <c r="CB193" s="451"/>
      <c r="CC193" s="451"/>
      <c r="CD193" s="451"/>
      <c r="CE193" s="480">
        <f t="shared" ref="CE193:CE199" si="72">BJ193-BQ193-BX193</f>
        <v>0</v>
      </c>
      <c r="CF193" s="480"/>
      <c r="CG193" s="480"/>
      <c r="CH193" s="480"/>
      <c r="CI193" s="480"/>
      <c r="CJ193" s="480"/>
      <c r="CK193" s="480"/>
      <c r="CL193" s="451">
        <v>0</v>
      </c>
      <c r="CM193" s="451"/>
      <c r="CN193" s="451"/>
      <c r="CO193" s="451"/>
      <c r="CP193" s="451"/>
      <c r="CQ193" s="451"/>
      <c r="CR193" s="451"/>
      <c r="CS193" s="480">
        <f t="shared" ref="CS193:CS199" si="73">CL193</f>
        <v>0</v>
      </c>
      <c r="CT193" s="480"/>
      <c r="CU193" s="480"/>
      <c r="CV193" s="480"/>
      <c r="CW193" s="480"/>
      <c r="CX193" s="480"/>
      <c r="CY193" s="480"/>
      <c r="DB193" s="543" t="s">
        <v>370</v>
      </c>
      <c r="DC193" s="544"/>
      <c r="DD193" s="544"/>
      <c r="DE193" s="544"/>
      <c r="DF193" s="544"/>
      <c r="DG193" s="544"/>
      <c r="DH193" s="544"/>
      <c r="DI193" s="544"/>
      <c r="DJ193" s="544"/>
      <c r="DK193" s="544"/>
      <c r="DL193" s="544"/>
      <c r="DM193" s="544"/>
      <c r="DN193" s="544"/>
      <c r="DO193" s="544"/>
      <c r="DP193" s="544"/>
      <c r="DQ193" s="544"/>
      <c r="DR193" s="544"/>
      <c r="DS193" s="544"/>
      <c r="DT193" s="544"/>
      <c r="DU193" s="544"/>
      <c r="DV193" s="544"/>
      <c r="DW193" s="545"/>
      <c r="DX193" s="451">
        <v>0</v>
      </c>
      <c r="DY193" s="451"/>
      <c r="DZ193" s="451"/>
      <c r="EA193" s="451"/>
      <c r="EB193" s="451"/>
      <c r="EC193" s="451"/>
      <c r="ED193" s="451"/>
      <c r="EE193" s="451">
        <v>0</v>
      </c>
      <c r="EF193" s="451"/>
      <c r="EG193" s="451"/>
      <c r="EH193" s="451"/>
      <c r="EI193" s="451"/>
      <c r="EJ193" s="451"/>
      <c r="EK193" s="451"/>
      <c r="EL193" s="479">
        <f t="shared" si="66"/>
        <v>0</v>
      </c>
      <c r="EM193" s="479"/>
      <c r="EN193" s="479"/>
      <c r="EO193" s="479"/>
      <c r="EP193" s="479"/>
      <c r="EQ193" s="479"/>
      <c r="ER193" s="479"/>
      <c r="ES193" s="451">
        <v>0</v>
      </c>
      <c r="ET193" s="451"/>
      <c r="EU193" s="451"/>
      <c r="EV193" s="451"/>
      <c r="EW193" s="451"/>
      <c r="EX193" s="451"/>
      <c r="EY193" s="451"/>
      <c r="EZ193" s="92"/>
      <c r="FA193" s="92"/>
      <c r="FB193" s="92"/>
      <c r="FC193" s="451">
        <v>0</v>
      </c>
      <c r="FD193" s="451"/>
      <c r="FE193" s="451"/>
      <c r="FF193" s="451"/>
      <c r="FG193" s="451">
        <v>0</v>
      </c>
      <c r="FH193" s="451"/>
      <c r="FI193" s="451"/>
      <c r="FJ193" s="451"/>
      <c r="FK193" s="479">
        <f t="shared" si="67"/>
        <v>0</v>
      </c>
      <c r="FL193" s="479"/>
      <c r="FM193" s="479"/>
      <c r="FN193" s="479"/>
      <c r="FO193" s="479"/>
      <c r="FP193" s="479"/>
      <c r="FQ193" s="479"/>
      <c r="FR193" s="451">
        <v>0</v>
      </c>
      <c r="FS193" s="451"/>
      <c r="FT193" s="451"/>
      <c r="FU193" s="451"/>
      <c r="FV193" s="451"/>
      <c r="FW193" s="451"/>
      <c r="FX193" s="451"/>
      <c r="FY193" s="451">
        <v>0</v>
      </c>
      <c r="FZ193" s="451"/>
      <c r="GA193" s="451"/>
      <c r="GB193" s="451"/>
      <c r="GC193" s="451"/>
      <c r="GD193" s="451"/>
      <c r="GE193" s="451"/>
      <c r="GF193" s="480">
        <f t="shared" si="68"/>
        <v>0</v>
      </c>
      <c r="GG193" s="480"/>
      <c r="GH193" s="480"/>
      <c r="GI193" s="480"/>
      <c r="GJ193" s="480"/>
      <c r="GK193" s="480"/>
      <c r="GL193" s="480"/>
      <c r="GM193" s="451">
        <v>0</v>
      </c>
      <c r="GN193" s="451"/>
      <c r="GO193" s="451"/>
      <c r="GP193" s="451"/>
      <c r="GQ193" s="451"/>
      <c r="GR193" s="451"/>
      <c r="GS193" s="451"/>
      <c r="GT193" s="480">
        <f t="shared" si="69"/>
        <v>0</v>
      </c>
      <c r="GU193" s="480"/>
      <c r="GV193" s="480"/>
      <c r="GW193" s="480"/>
      <c r="GX193" s="480"/>
      <c r="GY193" s="480"/>
      <c r="GZ193" s="480"/>
    </row>
    <row r="194" spans="2:208" ht="12.75" customHeight="1" thickBot="1">
      <c r="B194" s="543" t="s">
        <v>320</v>
      </c>
      <c r="C194" s="544"/>
      <c r="D194" s="544"/>
      <c r="E194" s="544"/>
      <c r="F194" s="544"/>
      <c r="G194" s="544"/>
      <c r="H194" s="544"/>
      <c r="I194" s="544"/>
      <c r="J194" s="544"/>
      <c r="K194" s="544"/>
      <c r="L194" s="544"/>
      <c r="M194" s="544"/>
      <c r="N194" s="544"/>
      <c r="O194" s="544"/>
      <c r="P194" s="544"/>
      <c r="Q194" s="544"/>
      <c r="R194" s="544"/>
      <c r="S194" s="544"/>
      <c r="T194" s="544"/>
      <c r="U194" s="544"/>
      <c r="V194" s="544"/>
      <c r="W194" s="545"/>
      <c r="X194" s="451">
        <v>0</v>
      </c>
      <c r="Y194" s="451"/>
      <c r="Z194" s="451"/>
      <c r="AA194" s="451"/>
      <c r="AB194" s="451"/>
      <c r="AC194" s="451"/>
      <c r="AD194" s="451"/>
      <c r="AE194" s="451">
        <v>0</v>
      </c>
      <c r="AF194" s="451"/>
      <c r="AG194" s="451"/>
      <c r="AH194" s="451"/>
      <c r="AI194" s="451"/>
      <c r="AJ194" s="451"/>
      <c r="AK194" s="451"/>
      <c r="AL194" s="479">
        <f t="shared" si="70"/>
        <v>0</v>
      </c>
      <c r="AM194" s="479"/>
      <c r="AN194" s="479"/>
      <c r="AO194" s="479"/>
      <c r="AP194" s="479"/>
      <c r="AQ194" s="479"/>
      <c r="AR194" s="479"/>
      <c r="AS194" s="451">
        <v>0</v>
      </c>
      <c r="AT194" s="451"/>
      <c r="AU194" s="451"/>
      <c r="AV194" s="451"/>
      <c r="AW194" s="451"/>
      <c r="AX194" s="451"/>
      <c r="AY194" s="451"/>
      <c r="AZ194" s="92"/>
      <c r="BA194" s="92"/>
      <c r="BB194" s="451">
        <v>0</v>
      </c>
      <c r="BC194" s="451"/>
      <c r="BD194" s="451"/>
      <c r="BE194" s="451"/>
      <c r="BF194" s="451">
        <v>0</v>
      </c>
      <c r="BG194" s="451"/>
      <c r="BH194" s="451"/>
      <c r="BI194" s="451"/>
      <c r="BJ194" s="479">
        <f t="shared" si="71"/>
        <v>0</v>
      </c>
      <c r="BK194" s="479"/>
      <c r="BL194" s="479"/>
      <c r="BM194" s="479"/>
      <c r="BN194" s="479"/>
      <c r="BO194" s="479"/>
      <c r="BP194" s="479"/>
      <c r="BQ194" s="451">
        <v>0</v>
      </c>
      <c r="BR194" s="451"/>
      <c r="BS194" s="451"/>
      <c r="BT194" s="451"/>
      <c r="BU194" s="451"/>
      <c r="BV194" s="451"/>
      <c r="BW194" s="451"/>
      <c r="BX194" s="451">
        <v>0</v>
      </c>
      <c r="BY194" s="451"/>
      <c r="BZ194" s="451"/>
      <c r="CA194" s="451"/>
      <c r="CB194" s="451"/>
      <c r="CC194" s="451"/>
      <c r="CD194" s="451"/>
      <c r="CE194" s="480">
        <f t="shared" si="72"/>
        <v>0</v>
      </c>
      <c r="CF194" s="480"/>
      <c r="CG194" s="480"/>
      <c r="CH194" s="480"/>
      <c r="CI194" s="480"/>
      <c r="CJ194" s="480"/>
      <c r="CK194" s="480"/>
      <c r="CL194" s="451">
        <v>0</v>
      </c>
      <c r="CM194" s="451"/>
      <c r="CN194" s="451"/>
      <c r="CO194" s="451"/>
      <c r="CP194" s="451"/>
      <c r="CQ194" s="451"/>
      <c r="CR194" s="451"/>
      <c r="CS194" s="480">
        <f t="shared" si="73"/>
        <v>0</v>
      </c>
      <c r="CT194" s="480"/>
      <c r="CU194" s="480"/>
      <c r="CV194" s="480"/>
      <c r="CW194" s="480"/>
      <c r="CX194" s="480"/>
      <c r="CY194" s="480"/>
      <c r="DB194" s="511" t="s">
        <v>371</v>
      </c>
      <c r="DC194" s="512"/>
      <c r="DD194" s="512"/>
      <c r="DE194" s="512"/>
      <c r="DF194" s="512"/>
      <c r="DG194" s="512"/>
      <c r="DH194" s="512"/>
      <c r="DI194" s="512"/>
      <c r="DJ194" s="512"/>
      <c r="DK194" s="512"/>
      <c r="DL194" s="512"/>
      <c r="DM194" s="512"/>
      <c r="DN194" s="512"/>
      <c r="DO194" s="512"/>
      <c r="DP194" s="512"/>
      <c r="DQ194" s="512"/>
      <c r="DR194" s="512"/>
      <c r="DS194" s="512"/>
      <c r="DT194" s="512"/>
      <c r="DU194" s="512"/>
      <c r="DV194" s="512"/>
      <c r="DW194" s="435"/>
      <c r="DX194" s="447">
        <f>SUM(DX184:ED193)</f>
        <v>0</v>
      </c>
      <c r="DY194" s="447"/>
      <c r="DZ194" s="447"/>
      <c r="EA194" s="447"/>
      <c r="EB194" s="447"/>
      <c r="EC194" s="447"/>
      <c r="ED194" s="447"/>
      <c r="EE194" s="447">
        <f>SUM(EE184:EK193)</f>
        <v>0</v>
      </c>
      <c r="EF194" s="447"/>
      <c r="EG194" s="447"/>
      <c r="EH194" s="447"/>
      <c r="EI194" s="447"/>
      <c r="EJ194" s="447"/>
      <c r="EK194" s="447"/>
      <c r="EL194" s="447">
        <f>SUM(EL184:ER193)</f>
        <v>0</v>
      </c>
      <c r="EM194" s="447"/>
      <c r="EN194" s="447"/>
      <c r="EO194" s="447"/>
      <c r="EP194" s="447"/>
      <c r="EQ194" s="447"/>
      <c r="ER194" s="447"/>
      <c r="ES194" s="447">
        <f>SUM(ES184:EY193)</f>
        <v>0</v>
      </c>
      <c r="ET194" s="447"/>
      <c r="EU194" s="447"/>
      <c r="EV194" s="447"/>
      <c r="EW194" s="447"/>
      <c r="EX194" s="447"/>
      <c r="EY194" s="447"/>
      <c r="FC194" s="432">
        <f>SUM(FC184:FF193)</f>
        <v>0</v>
      </c>
      <c r="FD194" s="433"/>
      <c r="FE194" s="433"/>
      <c r="FF194" s="434"/>
      <c r="FG194" s="438">
        <f>SUM(FG184:FJ193)</f>
        <v>0</v>
      </c>
      <c r="FH194" s="433"/>
      <c r="FI194" s="433"/>
      <c r="FJ194" s="434"/>
      <c r="FK194" s="447">
        <f>SUM(FK184:FQ193)</f>
        <v>0</v>
      </c>
      <c r="FL194" s="447"/>
      <c r="FM194" s="447"/>
      <c r="FN194" s="447"/>
      <c r="FO194" s="447"/>
      <c r="FP194" s="447"/>
      <c r="FQ194" s="447"/>
      <c r="FR194" s="447">
        <f>SUM(FR184:FX193)</f>
        <v>0</v>
      </c>
      <c r="FS194" s="447"/>
      <c r="FT194" s="447"/>
      <c r="FU194" s="447"/>
      <c r="FV194" s="447"/>
      <c r="FW194" s="447"/>
      <c r="FX194" s="447"/>
      <c r="FY194" s="447">
        <f>SUM(FY184:GE193)</f>
        <v>0</v>
      </c>
      <c r="FZ194" s="447"/>
      <c r="GA194" s="447"/>
      <c r="GB194" s="447"/>
      <c r="GC194" s="447"/>
      <c r="GD194" s="447"/>
      <c r="GE194" s="447"/>
      <c r="GF194" s="447">
        <f>SUM(GF184:GL193)</f>
        <v>0</v>
      </c>
      <c r="GG194" s="447"/>
      <c r="GH194" s="447"/>
      <c r="GI194" s="447"/>
      <c r="GJ194" s="447"/>
      <c r="GK194" s="447"/>
      <c r="GL194" s="447"/>
      <c r="GM194" s="447">
        <f>SUM(GM184:GS193)</f>
        <v>0</v>
      </c>
      <c r="GN194" s="447"/>
      <c r="GO194" s="447"/>
      <c r="GP194" s="447"/>
      <c r="GQ194" s="447"/>
      <c r="GR194" s="447"/>
      <c r="GS194" s="447"/>
      <c r="GT194" s="447">
        <f>SUM(GT184:GZ193)</f>
        <v>0</v>
      </c>
      <c r="GU194" s="447"/>
      <c r="GV194" s="447"/>
      <c r="GW194" s="447"/>
      <c r="GX194" s="447"/>
      <c r="GY194" s="447"/>
      <c r="GZ194" s="447"/>
    </row>
    <row r="195" spans="2:208" ht="12.75" customHeight="1" thickTop="1">
      <c r="B195" s="543" t="s">
        <v>321</v>
      </c>
      <c r="C195" s="544"/>
      <c r="D195" s="544"/>
      <c r="E195" s="544"/>
      <c r="F195" s="544"/>
      <c r="G195" s="544"/>
      <c r="H195" s="544"/>
      <c r="I195" s="544"/>
      <c r="J195" s="544"/>
      <c r="K195" s="544"/>
      <c r="L195" s="544"/>
      <c r="M195" s="544"/>
      <c r="N195" s="544"/>
      <c r="O195" s="544"/>
      <c r="P195" s="544"/>
      <c r="Q195" s="544"/>
      <c r="R195" s="544"/>
      <c r="S195" s="544"/>
      <c r="T195" s="544"/>
      <c r="U195" s="544"/>
      <c r="V195" s="544"/>
      <c r="W195" s="545"/>
      <c r="X195" s="451">
        <v>0</v>
      </c>
      <c r="Y195" s="451"/>
      <c r="Z195" s="451"/>
      <c r="AA195" s="451"/>
      <c r="AB195" s="451"/>
      <c r="AC195" s="451"/>
      <c r="AD195" s="451"/>
      <c r="AE195" s="451">
        <v>0</v>
      </c>
      <c r="AF195" s="451"/>
      <c r="AG195" s="451"/>
      <c r="AH195" s="451"/>
      <c r="AI195" s="451"/>
      <c r="AJ195" s="451"/>
      <c r="AK195" s="451"/>
      <c r="AL195" s="479">
        <f t="shared" si="70"/>
        <v>0</v>
      </c>
      <c r="AM195" s="479"/>
      <c r="AN195" s="479"/>
      <c r="AO195" s="479"/>
      <c r="AP195" s="479"/>
      <c r="AQ195" s="479"/>
      <c r="AR195" s="479"/>
      <c r="AS195" s="451">
        <v>0</v>
      </c>
      <c r="AT195" s="451"/>
      <c r="AU195" s="451"/>
      <c r="AV195" s="451"/>
      <c r="AW195" s="451"/>
      <c r="AX195" s="451"/>
      <c r="AY195" s="451"/>
      <c r="AZ195" s="92"/>
      <c r="BA195" s="92"/>
      <c r="BB195" s="451">
        <v>0</v>
      </c>
      <c r="BC195" s="451"/>
      <c r="BD195" s="451"/>
      <c r="BE195" s="451"/>
      <c r="BF195" s="451">
        <v>0</v>
      </c>
      <c r="BG195" s="451"/>
      <c r="BH195" s="451"/>
      <c r="BI195" s="451"/>
      <c r="BJ195" s="479">
        <f t="shared" si="71"/>
        <v>0</v>
      </c>
      <c r="BK195" s="479"/>
      <c r="BL195" s="479"/>
      <c r="BM195" s="479"/>
      <c r="BN195" s="479"/>
      <c r="BO195" s="479"/>
      <c r="BP195" s="479"/>
      <c r="BQ195" s="451">
        <v>0</v>
      </c>
      <c r="BR195" s="451"/>
      <c r="BS195" s="451"/>
      <c r="BT195" s="451"/>
      <c r="BU195" s="451"/>
      <c r="BV195" s="451"/>
      <c r="BW195" s="451"/>
      <c r="BX195" s="451">
        <v>0</v>
      </c>
      <c r="BY195" s="451"/>
      <c r="BZ195" s="451"/>
      <c r="CA195" s="451"/>
      <c r="CB195" s="451"/>
      <c r="CC195" s="451"/>
      <c r="CD195" s="451"/>
      <c r="CE195" s="480">
        <f t="shared" si="72"/>
        <v>0</v>
      </c>
      <c r="CF195" s="480"/>
      <c r="CG195" s="480"/>
      <c r="CH195" s="480"/>
      <c r="CI195" s="480"/>
      <c r="CJ195" s="480"/>
      <c r="CK195" s="480"/>
      <c r="CL195" s="451">
        <v>0</v>
      </c>
      <c r="CM195" s="451"/>
      <c r="CN195" s="451"/>
      <c r="CO195" s="451"/>
      <c r="CP195" s="451"/>
      <c r="CQ195" s="451"/>
      <c r="CR195" s="451"/>
      <c r="CS195" s="480">
        <f t="shared" si="73"/>
        <v>0</v>
      </c>
      <c r="CT195" s="480"/>
      <c r="CU195" s="480"/>
      <c r="CV195" s="480"/>
      <c r="CW195" s="480"/>
      <c r="CX195" s="480"/>
      <c r="CY195" s="480"/>
      <c r="DB195" s="547" t="s">
        <v>372</v>
      </c>
      <c r="DC195" s="548"/>
      <c r="DD195" s="548"/>
      <c r="DE195" s="548"/>
      <c r="DF195" s="548"/>
      <c r="DG195" s="548"/>
      <c r="DH195" s="548"/>
      <c r="DI195" s="548"/>
      <c r="DJ195" s="548"/>
      <c r="DK195" s="548"/>
      <c r="DL195" s="548"/>
      <c r="DM195" s="548"/>
      <c r="DN195" s="548"/>
      <c r="DO195" s="548"/>
      <c r="DP195" s="548"/>
      <c r="DQ195" s="548"/>
      <c r="DR195" s="548"/>
      <c r="DS195" s="548"/>
      <c r="DT195" s="548"/>
      <c r="DU195" s="548"/>
      <c r="DV195" s="548"/>
      <c r="DW195" s="549"/>
      <c r="DX195" s="483"/>
      <c r="DY195" s="483"/>
      <c r="DZ195" s="483"/>
      <c r="EA195" s="483"/>
      <c r="EB195" s="483"/>
      <c r="EC195" s="483"/>
      <c r="ED195" s="483"/>
      <c r="EE195" s="483"/>
      <c r="EF195" s="483"/>
      <c r="EG195" s="483"/>
      <c r="EH195" s="483"/>
      <c r="EI195" s="483"/>
      <c r="EJ195" s="483"/>
      <c r="EK195" s="483"/>
      <c r="EL195" s="483"/>
      <c r="EM195" s="483"/>
      <c r="EN195" s="483"/>
      <c r="EO195" s="483"/>
      <c r="EP195" s="483"/>
      <c r="EQ195" s="483"/>
      <c r="ER195" s="483"/>
      <c r="ES195" s="483"/>
      <c r="ET195" s="483"/>
      <c r="EU195" s="483"/>
      <c r="EV195" s="483"/>
      <c r="EW195" s="483"/>
      <c r="EX195" s="483"/>
      <c r="EY195" s="483"/>
      <c r="FC195" s="557"/>
      <c r="FD195" s="463"/>
      <c r="FE195" s="463"/>
      <c r="FF195" s="464"/>
      <c r="FG195" s="462"/>
      <c r="FH195" s="463"/>
      <c r="FI195" s="463"/>
      <c r="FJ195" s="464"/>
      <c r="FK195" s="462"/>
      <c r="FL195" s="463"/>
      <c r="FM195" s="463"/>
      <c r="FN195" s="463"/>
      <c r="FO195" s="463"/>
      <c r="FP195" s="463"/>
      <c r="FQ195" s="464"/>
      <c r="FR195" s="462"/>
      <c r="FS195" s="463"/>
      <c r="FT195" s="463"/>
      <c r="FU195" s="463"/>
      <c r="FV195" s="463"/>
      <c r="FW195" s="463"/>
      <c r="FX195" s="464"/>
      <c r="FY195" s="462"/>
      <c r="FZ195" s="463"/>
      <c r="GA195" s="463"/>
      <c r="GB195" s="463"/>
      <c r="GC195" s="463"/>
      <c r="GD195" s="463"/>
      <c r="GE195" s="464"/>
      <c r="GF195" s="462"/>
      <c r="GG195" s="463"/>
      <c r="GH195" s="463"/>
      <c r="GI195" s="463"/>
      <c r="GJ195" s="463"/>
      <c r="GK195" s="463"/>
      <c r="GL195" s="464"/>
      <c r="GM195" s="462"/>
      <c r="GN195" s="463"/>
      <c r="GO195" s="463"/>
      <c r="GP195" s="463"/>
      <c r="GQ195" s="463"/>
      <c r="GR195" s="463"/>
      <c r="GS195" s="464"/>
      <c r="GT195" s="462"/>
      <c r="GU195" s="463"/>
      <c r="GV195" s="463"/>
      <c r="GW195" s="463"/>
      <c r="GX195" s="463"/>
      <c r="GY195" s="463"/>
      <c r="GZ195" s="465"/>
    </row>
    <row r="196" spans="2:208" ht="12.75" customHeight="1">
      <c r="B196" s="543" t="s">
        <v>322</v>
      </c>
      <c r="C196" s="544"/>
      <c r="D196" s="544"/>
      <c r="E196" s="544"/>
      <c r="F196" s="544"/>
      <c r="G196" s="544"/>
      <c r="H196" s="544"/>
      <c r="I196" s="544"/>
      <c r="J196" s="544"/>
      <c r="K196" s="544"/>
      <c r="L196" s="544"/>
      <c r="M196" s="544"/>
      <c r="N196" s="544"/>
      <c r="O196" s="544"/>
      <c r="P196" s="544"/>
      <c r="Q196" s="544"/>
      <c r="R196" s="544"/>
      <c r="S196" s="544"/>
      <c r="T196" s="544"/>
      <c r="U196" s="544"/>
      <c r="V196" s="544"/>
      <c r="W196" s="545"/>
      <c r="X196" s="451">
        <v>0</v>
      </c>
      <c r="Y196" s="451"/>
      <c r="Z196" s="451"/>
      <c r="AA196" s="451"/>
      <c r="AB196" s="451"/>
      <c r="AC196" s="451"/>
      <c r="AD196" s="451"/>
      <c r="AE196" s="451">
        <v>0</v>
      </c>
      <c r="AF196" s="451"/>
      <c r="AG196" s="451"/>
      <c r="AH196" s="451"/>
      <c r="AI196" s="451"/>
      <c r="AJ196" s="451"/>
      <c r="AK196" s="451"/>
      <c r="AL196" s="479">
        <f t="shared" si="70"/>
        <v>0</v>
      </c>
      <c r="AM196" s="479"/>
      <c r="AN196" s="479"/>
      <c r="AO196" s="479"/>
      <c r="AP196" s="479"/>
      <c r="AQ196" s="479"/>
      <c r="AR196" s="479"/>
      <c r="AS196" s="451">
        <v>0</v>
      </c>
      <c r="AT196" s="451"/>
      <c r="AU196" s="451"/>
      <c r="AV196" s="451"/>
      <c r="AW196" s="451"/>
      <c r="AX196" s="451"/>
      <c r="AY196" s="451"/>
      <c r="AZ196" s="92"/>
      <c r="BA196" s="92"/>
      <c r="BB196" s="451">
        <v>0</v>
      </c>
      <c r="BC196" s="451"/>
      <c r="BD196" s="451"/>
      <c r="BE196" s="451"/>
      <c r="BF196" s="451">
        <v>0</v>
      </c>
      <c r="BG196" s="451"/>
      <c r="BH196" s="451"/>
      <c r="BI196" s="451"/>
      <c r="BJ196" s="479">
        <f t="shared" si="71"/>
        <v>0</v>
      </c>
      <c r="BK196" s="479"/>
      <c r="BL196" s="479"/>
      <c r="BM196" s="479"/>
      <c r="BN196" s="479"/>
      <c r="BO196" s="479"/>
      <c r="BP196" s="479"/>
      <c r="BQ196" s="451">
        <v>0</v>
      </c>
      <c r="BR196" s="451"/>
      <c r="BS196" s="451"/>
      <c r="BT196" s="451"/>
      <c r="BU196" s="451"/>
      <c r="BV196" s="451"/>
      <c r="BW196" s="451"/>
      <c r="BX196" s="451">
        <v>0</v>
      </c>
      <c r="BY196" s="451"/>
      <c r="BZ196" s="451"/>
      <c r="CA196" s="451"/>
      <c r="CB196" s="451"/>
      <c r="CC196" s="451"/>
      <c r="CD196" s="451"/>
      <c r="CE196" s="480">
        <f t="shared" si="72"/>
        <v>0</v>
      </c>
      <c r="CF196" s="480"/>
      <c r="CG196" s="480"/>
      <c r="CH196" s="480"/>
      <c r="CI196" s="480"/>
      <c r="CJ196" s="480"/>
      <c r="CK196" s="480"/>
      <c r="CL196" s="451">
        <v>0</v>
      </c>
      <c r="CM196" s="451"/>
      <c r="CN196" s="451"/>
      <c r="CO196" s="451"/>
      <c r="CP196" s="451"/>
      <c r="CQ196" s="451"/>
      <c r="CR196" s="451"/>
      <c r="CS196" s="480">
        <f t="shared" si="73"/>
        <v>0</v>
      </c>
      <c r="CT196" s="480"/>
      <c r="CU196" s="480"/>
      <c r="CV196" s="480"/>
      <c r="CW196" s="480"/>
      <c r="CX196" s="480"/>
      <c r="CY196" s="480"/>
      <c r="DB196" s="543" t="s">
        <v>373</v>
      </c>
      <c r="DC196" s="544"/>
      <c r="DD196" s="544"/>
      <c r="DE196" s="544"/>
      <c r="DF196" s="544"/>
      <c r="DG196" s="544"/>
      <c r="DH196" s="544"/>
      <c r="DI196" s="544"/>
      <c r="DJ196" s="544"/>
      <c r="DK196" s="544"/>
      <c r="DL196" s="544"/>
      <c r="DM196" s="544"/>
      <c r="DN196" s="544"/>
      <c r="DO196" s="544"/>
      <c r="DP196" s="544"/>
      <c r="DQ196" s="544"/>
      <c r="DR196" s="544"/>
      <c r="DS196" s="544"/>
      <c r="DT196" s="544"/>
      <c r="DU196" s="544"/>
      <c r="DV196" s="544"/>
      <c r="DW196" s="545"/>
      <c r="DX196" s="451">
        <v>0</v>
      </c>
      <c r="DY196" s="451"/>
      <c r="DZ196" s="451"/>
      <c r="EA196" s="451"/>
      <c r="EB196" s="451"/>
      <c r="EC196" s="451"/>
      <c r="ED196" s="451"/>
      <c r="EE196" s="451">
        <v>0</v>
      </c>
      <c r="EF196" s="451"/>
      <c r="EG196" s="451"/>
      <c r="EH196" s="451"/>
      <c r="EI196" s="451"/>
      <c r="EJ196" s="451"/>
      <c r="EK196" s="451"/>
      <c r="EL196" s="479">
        <f t="shared" ref="EL196:EL202" si="74">DX196-EE196</f>
        <v>0</v>
      </c>
      <c r="EM196" s="479"/>
      <c r="EN196" s="479"/>
      <c r="EO196" s="479"/>
      <c r="EP196" s="479"/>
      <c r="EQ196" s="479"/>
      <c r="ER196" s="479"/>
      <c r="ES196" s="451">
        <v>0</v>
      </c>
      <c r="ET196" s="451"/>
      <c r="EU196" s="451"/>
      <c r="EV196" s="451"/>
      <c r="EW196" s="451"/>
      <c r="EX196" s="451"/>
      <c r="EY196" s="451"/>
      <c r="EZ196" s="92"/>
      <c r="FA196" s="92"/>
      <c r="FB196" s="92"/>
      <c r="FC196" s="451">
        <v>0</v>
      </c>
      <c r="FD196" s="451"/>
      <c r="FE196" s="451"/>
      <c r="FF196" s="451"/>
      <c r="FG196" s="451">
        <v>0</v>
      </c>
      <c r="FH196" s="451"/>
      <c r="FI196" s="451"/>
      <c r="FJ196" s="451"/>
      <c r="FK196" s="479">
        <f t="shared" ref="FK196:FK202" si="75">FC196-FG196+ES196+EL196+EE196-DX196</f>
        <v>0</v>
      </c>
      <c r="FL196" s="479"/>
      <c r="FM196" s="479"/>
      <c r="FN196" s="479"/>
      <c r="FO196" s="479"/>
      <c r="FP196" s="479"/>
      <c r="FQ196" s="479"/>
      <c r="FR196" s="451">
        <v>0</v>
      </c>
      <c r="FS196" s="451"/>
      <c r="FT196" s="451"/>
      <c r="FU196" s="451"/>
      <c r="FV196" s="451"/>
      <c r="FW196" s="451"/>
      <c r="FX196" s="451"/>
      <c r="FY196" s="451">
        <v>0</v>
      </c>
      <c r="FZ196" s="451"/>
      <c r="GA196" s="451"/>
      <c r="GB196" s="451"/>
      <c r="GC196" s="451"/>
      <c r="GD196" s="451"/>
      <c r="GE196" s="451"/>
      <c r="GF196" s="480">
        <f t="shared" ref="GF196:GF202" si="76">FK196-FR196-FY196</f>
        <v>0</v>
      </c>
      <c r="GG196" s="480"/>
      <c r="GH196" s="480"/>
      <c r="GI196" s="480"/>
      <c r="GJ196" s="480"/>
      <c r="GK196" s="480"/>
      <c r="GL196" s="480"/>
      <c r="GM196" s="451">
        <v>0</v>
      </c>
      <c r="GN196" s="451"/>
      <c r="GO196" s="451"/>
      <c r="GP196" s="451"/>
      <c r="GQ196" s="451"/>
      <c r="GR196" s="451"/>
      <c r="GS196" s="451"/>
      <c r="GT196" s="480">
        <f t="shared" ref="GT196:GT202" si="77">GM196</f>
        <v>0</v>
      </c>
      <c r="GU196" s="480"/>
      <c r="GV196" s="480"/>
      <c r="GW196" s="480"/>
      <c r="GX196" s="480"/>
      <c r="GY196" s="480"/>
      <c r="GZ196" s="480"/>
    </row>
    <row r="197" spans="2:208" ht="12.75" customHeight="1">
      <c r="B197" s="543" t="s">
        <v>323</v>
      </c>
      <c r="C197" s="544"/>
      <c r="D197" s="544"/>
      <c r="E197" s="544"/>
      <c r="F197" s="544"/>
      <c r="G197" s="544"/>
      <c r="H197" s="544"/>
      <c r="I197" s="544"/>
      <c r="J197" s="544"/>
      <c r="K197" s="544"/>
      <c r="L197" s="544"/>
      <c r="M197" s="544"/>
      <c r="N197" s="544"/>
      <c r="O197" s="544"/>
      <c r="P197" s="544"/>
      <c r="Q197" s="544"/>
      <c r="R197" s="544"/>
      <c r="S197" s="544"/>
      <c r="T197" s="544"/>
      <c r="U197" s="544"/>
      <c r="V197" s="544"/>
      <c r="W197" s="545"/>
      <c r="X197" s="451">
        <v>0</v>
      </c>
      <c r="Y197" s="451"/>
      <c r="Z197" s="451"/>
      <c r="AA197" s="451"/>
      <c r="AB197" s="451"/>
      <c r="AC197" s="451"/>
      <c r="AD197" s="451"/>
      <c r="AE197" s="451">
        <v>0</v>
      </c>
      <c r="AF197" s="451"/>
      <c r="AG197" s="451"/>
      <c r="AH197" s="451"/>
      <c r="AI197" s="451"/>
      <c r="AJ197" s="451"/>
      <c r="AK197" s="451"/>
      <c r="AL197" s="479">
        <f t="shared" si="70"/>
        <v>0</v>
      </c>
      <c r="AM197" s="479"/>
      <c r="AN197" s="479"/>
      <c r="AO197" s="479"/>
      <c r="AP197" s="479"/>
      <c r="AQ197" s="479"/>
      <c r="AR197" s="479"/>
      <c r="AS197" s="451">
        <v>0</v>
      </c>
      <c r="AT197" s="451"/>
      <c r="AU197" s="451"/>
      <c r="AV197" s="451"/>
      <c r="AW197" s="451"/>
      <c r="AX197" s="451"/>
      <c r="AY197" s="451"/>
      <c r="AZ197" s="92"/>
      <c r="BA197" s="92"/>
      <c r="BB197" s="451">
        <v>0</v>
      </c>
      <c r="BC197" s="451"/>
      <c r="BD197" s="451"/>
      <c r="BE197" s="451"/>
      <c r="BF197" s="451">
        <v>0</v>
      </c>
      <c r="BG197" s="451"/>
      <c r="BH197" s="451"/>
      <c r="BI197" s="451"/>
      <c r="BJ197" s="479">
        <f t="shared" si="71"/>
        <v>0</v>
      </c>
      <c r="BK197" s="479"/>
      <c r="BL197" s="479"/>
      <c r="BM197" s="479"/>
      <c r="BN197" s="479"/>
      <c r="BO197" s="479"/>
      <c r="BP197" s="479"/>
      <c r="BQ197" s="451">
        <v>0</v>
      </c>
      <c r="BR197" s="451"/>
      <c r="BS197" s="451"/>
      <c r="BT197" s="451"/>
      <c r="BU197" s="451"/>
      <c r="BV197" s="451"/>
      <c r="BW197" s="451"/>
      <c r="BX197" s="451">
        <v>0</v>
      </c>
      <c r="BY197" s="451"/>
      <c r="BZ197" s="451"/>
      <c r="CA197" s="451"/>
      <c r="CB197" s="451"/>
      <c r="CC197" s="451"/>
      <c r="CD197" s="451"/>
      <c r="CE197" s="480">
        <f t="shared" si="72"/>
        <v>0</v>
      </c>
      <c r="CF197" s="480"/>
      <c r="CG197" s="480"/>
      <c r="CH197" s="480"/>
      <c r="CI197" s="480"/>
      <c r="CJ197" s="480"/>
      <c r="CK197" s="480"/>
      <c r="CL197" s="451">
        <v>0</v>
      </c>
      <c r="CM197" s="451"/>
      <c r="CN197" s="451"/>
      <c r="CO197" s="451"/>
      <c r="CP197" s="451"/>
      <c r="CQ197" s="451"/>
      <c r="CR197" s="451"/>
      <c r="CS197" s="480">
        <f t="shared" si="73"/>
        <v>0</v>
      </c>
      <c r="CT197" s="480"/>
      <c r="CU197" s="480"/>
      <c r="CV197" s="480"/>
      <c r="CW197" s="480"/>
      <c r="CX197" s="480"/>
      <c r="CY197" s="480"/>
      <c r="DB197" s="543" t="s">
        <v>374</v>
      </c>
      <c r="DC197" s="544"/>
      <c r="DD197" s="544"/>
      <c r="DE197" s="544"/>
      <c r="DF197" s="544"/>
      <c r="DG197" s="544"/>
      <c r="DH197" s="544"/>
      <c r="DI197" s="544"/>
      <c r="DJ197" s="544"/>
      <c r="DK197" s="544"/>
      <c r="DL197" s="544"/>
      <c r="DM197" s="544"/>
      <c r="DN197" s="544"/>
      <c r="DO197" s="544"/>
      <c r="DP197" s="544"/>
      <c r="DQ197" s="544"/>
      <c r="DR197" s="544"/>
      <c r="DS197" s="544"/>
      <c r="DT197" s="544"/>
      <c r="DU197" s="544"/>
      <c r="DV197" s="544"/>
      <c r="DW197" s="545"/>
      <c r="DX197" s="451">
        <v>0</v>
      </c>
      <c r="DY197" s="451"/>
      <c r="DZ197" s="451"/>
      <c r="EA197" s="451"/>
      <c r="EB197" s="451"/>
      <c r="EC197" s="451"/>
      <c r="ED197" s="451"/>
      <c r="EE197" s="451">
        <v>0</v>
      </c>
      <c r="EF197" s="451"/>
      <c r="EG197" s="451"/>
      <c r="EH197" s="451"/>
      <c r="EI197" s="451"/>
      <c r="EJ197" s="451"/>
      <c r="EK197" s="451"/>
      <c r="EL197" s="479">
        <f t="shared" si="74"/>
        <v>0</v>
      </c>
      <c r="EM197" s="479"/>
      <c r="EN197" s="479"/>
      <c r="EO197" s="479"/>
      <c r="EP197" s="479"/>
      <c r="EQ197" s="479"/>
      <c r="ER197" s="479"/>
      <c r="ES197" s="451">
        <v>0</v>
      </c>
      <c r="ET197" s="451"/>
      <c r="EU197" s="451"/>
      <c r="EV197" s="451"/>
      <c r="EW197" s="451"/>
      <c r="EX197" s="451"/>
      <c r="EY197" s="451"/>
      <c r="EZ197" s="92"/>
      <c r="FA197" s="92"/>
      <c r="FB197" s="92"/>
      <c r="FC197" s="451">
        <v>0</v>
      </c>
      <c r="FD197" s="451"/>
      <c r="FE197" s="451"/>
      <c r="FF197" s="451"/>
      <c r="FG197" s="451">
        <v>0</v>
      </c>
      <c r="FH197" s="451"/>
      <c r="FI197" s="451"/>
      <c r="FJ197" s="451"/>
      <c r="FK197" s="479">
        <f t="shared" si="75"/>
        <v>0</v>
      </c>
      <c r="FL197" s="479"/>
      <c r="FM197" s="479"/>
      <c r="FN197" s="479"/>
      <c r="FO197" s="479"/>
      <c r="FP197" s="479"/>
      <c r="FQ197" s="479"/>
      <c r="FR197" s="451">
        <v>0</v>
      </c>
      <c r="FS197" s="451"/>
      <c r="FT197" s="451"/>
      <c r="FU197" s="451"/>
      <c r="FV197" s="451"/>
      <c r="FW197" s="451"/>
      <c r="FX197" s="451"/>
      <c r="FY197" s="451">
        <v>0</v>
      </c>
      <c r="FZ197" s="451"/>
      <c r="GA197" s="451"/>
      <c r="GB197" s="451"/>
      <c r="GC197" s="451"/>
      <c r="GD197" s="451"/>
      <c r="GE197" s="451"/>
      <c r="GF197" s="480">
        <f t="shared" si="76"/>
        <v>0</v>
      </c>
      <c r="GG197" s="480"/>
      <c r="GH197" s="480"/>
      <c r="GI197" s="480"/>
      <c r="GJ197" s="480"/>
      <c r="GK197" s="480"/>
      <c r="GL197" s="480"/>
      <c r="GM197" s="451">
        <v>0</v>
      </c>
      <c r="GN197" s="451"/>
      <c r="GO197" s="451"/>
      <c r="GP197" s="451"/>
      <c r="GQ197" s="451"/>
      <c r="GR197" s="451"/>
      <c r="GS197" s="451"/>
      <c r="GT197" s="480">
        <f t="shared" si="77"/>
        <v>0</v>
      </c>
      <c r="GU197" s="480"/>
      <c r="GV197" s="480"/>
      <c r="GW197" s="480"/>
      <c r="GX197" s="480"/>
      <c r="GY197" s="480"/>
      <c r="GZ197" s="480"/>
    </row>
    <row r="198" spans="2:208" ht="12.75" customHeight="1">
      <c r="B198" s="543" t="s">
        <v>324</v>
      </c>
      <c r="C198" s="544"/>
      <c r="D198" s="544"/>
      <c r="E198" s="544"/>
      <c r="F198" s="544"/>
      <c r="G198" s="544"/>
      <c r="H198" s="544"/>
      <c r="I198" s="544"/>
      <c r="J198" s="544"/>
      <c r="K198" s="544"/>
      <c r="L198" s="544"/>
      <c r="M198" s="544"/>
      <c r="N198" s="544"/>
      <c r="O198" s="544"/>
      <c r="P198" s="544"/>
      <c r="Q198" s="544"/>
      <c r="R198" s="544"/>
      <c r="S198" s="544"/>
      <c r="T198" s="544"/>
      <c r="U198" s="544"/>
      <c r="V198" s="544"/>
      <c r="W198" s="545"/>
      <c r="X198" s="451">
        <v>0</v>
      </c>
      <c r="Y198" s="451"/>
      <c r="Z198" s="451"/>
      <c r="AA198" s="451"/>
      <c r="AB198" s="451"/>
      <c r="AC198" s="451"/>
      <c r="AD198" s="451"/>
      <c r="AE198" s="451">
        <v>0</v>
      </c>
      <c r="AF198" s="451"/>
      <c r="AG198" s="451"/>
      <c r="AH198" s="451"/>
      <c r="AI198" s="451"/>
      <c r="AJ198" s="451"/>
      <c r="AK198" s="451"/>
      <c r="AL198" s="479">
        <f t="shared" si="70"/>
        <v>0</v>
      </c>
      <c r="AM198" s="479"/>
      <c r="AN198" s="479"/>
      <c r="AO198" s="479"/>
      <c r="AP198" s="479"/>
      <c r="AQ198" s="479"/>
      <c r="AR198" s="479"/>
      <c r="AS198" s="451">
        <v>0</v>
      </c>
      <c r="AT198" s="451"/>
      <c r="AU198" s="451"/>
      <c r="AV198" s="451"/>
      <c r="AW198" s="451"/>
      <c r="AX198" s="451"/>
      <c r="AY198" s="451"/>
      <c r="AZ198" s="92"/>
      <c r="BA198" s="92"/>
      <c r="BB198" s="451">
        <v>0</v>
      </c>
      <c r="BC198" s="451"/>
      <c r="BD198" s="451"/>
      <c r="BE198" s="451"/>
      <c r="BF198" s="451">
        <v>0</v>
      </c>
      <c r="BG198" s="451"/>
      <c r="BH198" s="451"/>
      <c r="BI198" s="451"/>
      <c r="BJ198" s="479">
        <f t="shared" si="71"/>
        <v>0</v>
      </c>
      <c r="BK198" s="479"/>
      <c r="BL198" s="479"/>
      <c r="BM198" s="479"/>
      <c r="BN198" s="479"/>
      <c r="BO198" s="479"/>
      <c r="BP198" s="479"/>
      <c r="BQ198" s="451">
        <v>0</v>
      </c>
      <c r="BR198" s="451"/>
      <c r="BS198" s="451"/>
      <c r="BT198" s="451"/>
      <c r="BU198" s="451"/>
      <c r="BV198" s="451"/>
      <c r="BW198" s="451"/>
      <c r="BX198" s="451">
        <v>0</v>
      </c>
      <c r="BY198" s="451"/>
      <c r="BZ198" s="451"/>
      <c r="CA198" s="451"/>
      <c r="CB198" s="451"/>
      <c r="CC198" s="451"/>
      <c r="CD198" s="451"/>
      <c r="CE198" s="480">
        <f t="shared" si="72"/>
        <v>0</v>
      </c>
      <c r="CF198" s="480"/>
      <c r="CG198" s="480"/>
      <c r="CH198" s="480"/>
      <c r="CI198" s="480"/>
      <c r="CJ198" s="480"/>
      <c r="CK198" s="480"/>
      <c r="CL198" s="451">
        <v>0</v>
      </c>
      <c r="CM198" s="451"/>
      <c r="CN198" s="451"/>
      <c r="CO198" s="451"/>
      <c r="CP198" s="451"/>
      <c r="CQ198" s="451"/>
      <c r="CR198" s="451"/>
      <c r="CS198" s="480">
        <f t="shared" si="73"/>
        <v>0</v>
      </c>
      <c r="CT198" s="480"/>
      <c r="CU198" s="480"/>
      <c r="CV198" s="480"/>
      <c r="CW198" s="480"/>
      <c r="CX198" s="480"/>
      <c r="CY198" s="480"/>
      <c r="DB198" s="543" t="s">
        <v>375</v>
      </c>
      <c r="DC198" s="544"/>
      <c r="DD198" s="544"/>
      <c r="DE198" s="544"/>
      <c r="DF198" s="544"/>
      <c r="DG198" s="544"/>
      <c r="DH198" s="544"/>
      <c r="DI198" s="544"/>
      <c r="DJ198" s="544"/>
      <c r="DK198" s="544"/>
      <c r="DL198" s="544"/>
      <c r="DM198" s="544"/>
      <c r="DN198" s="544"/>
      <c r="DO198" s="544"/>
      <c r="DP198" s="544"/>
      <c r="DQ198" s="544"/>
      <c r="DR198" s="544"/>
      <c r="DS198" s="544"/>
      <c r="DT198" s="544"/>
      <c r="DU198" s="544"/>
      <c r="DV198" s="544"/>
      <c r="DW198" s="545"/>
      <c r="DX198" s="451">
        <v>0</v>
      </c>
      <c r="DY198" s="451"/>
      <c r="DZ198" s="451"/>
      <c r="EA198" s="451"/>
      <c r="EB198" s="451"/>
      <c r="EC198" s="451"/>
      <c r="ED198" s="451"/>
      <c r="EE198" s="451">
        <v>0</v>
      </c>
      <c r="EF198" s="451"/>
      <c r="EG198" s="451"/>
      <c r="EH198" s="451"/>
      <c r="EI198" s="451"/>
      <c r="EJ198" s="451"/>
      <c r="EK198" s="451"/>
      <c r="EL198" s="479">
        <f t="shared" si="74"/>
        <v>0</v>
      </c>
      <c r="EM198" s="479"/>
      <c r="EN198" s="479"/>
      <c r="EO198" s="479"/>
      <c r="EP198" s="479"/>
      <c r="EQ198" s="479"/>
      <c r="ER198" s="479"/>
      <c r="ES198" s="451">
        <v>0</v>
      </c>
      <c r="ET198" s="451"/>
      <c r="EU198" s="451"/>
      <c r="EV198" s="451"/>
      <c r="EW198" s="451"/>
      <c r="EX198" s="451"/>
      <c r="EY198" s="451"/>
      <c r="EZ198" s="92"/>
      <c r="FA198" s="92"/>
      <c r="FB198" s="92"/>
      <c r="FC198" s="451">
        <v>0</v>
      </c>
      <c r="FD198" s="451"/>
      <c r="FE198" s="451"/>
      <c r="FF198" s="451"/>
      <c r="FG198" s="451">
        <v>0</v>
      </c>
      <c r="FH198" s="451"/>
      <c r="FI198" s="451"/>
      <c r="FJ198" s="451"/>
      <c r="FK198" s="479">
        <f t="shared" si="75"/>
        <v>0</v>
      </c>
      <c r="FL198" s="479"/>
      <c r="FM198" s="479"/>
      <c r="FN198" s="479"/>
      <c r="FO198" s="479"/>
      <c r="FP198" s="479"/>
      <c r="FQ198" s="479"/>
      <c r="FR198" s="451">
        <v>0</v>
      </c>
      <c r="FS198" s="451"/>
      <c r="FT198" s="451"/>
      <c r="FU198" s="451"/>
      <c r="FV198" s="451"/>
      <c r="FW198" s="451"/>
      <c r="FX198" s="451"/>
      <c r="FY198" s="451">
        <v>0</v>
      </c>
      <c r="FZ198" s="451"/>
      <c r="GA198" s="451"/>
      <c r="GB198" s="451"/>
      <c r="GC198" s="451"/>
      <c r="GD198" s="451"/>
      <c r="GE198" s="451"/>
      <c r="GF198" s="480">
        <f t="shared" si="76"/>
        <v>0</v>
      </c>
      <c r="GG198" s="480"/>
      <c r="GH198" s="480"/>
      <c r="GI198" s="480"/>
      <c r="GJ198" s="480"/>
      <c r="GK198" s="480"/>
      <c r="GL198" s="480"/>
      <c r="GM198" s="451">
        <v>0</v>
      </c>
      <c r="GN198" s="451"/>
      <c r="GO198" s="451"/>
      <c r="GP198" s="451"/>
      <c r="GQ198" s="451"/>
      <c r="GR198" s="451"/>
      <c r="GS198" s="451"/>
      <c r="GT198" s="480">
        <f t="shared" si="77"/>
        <v>0</v>
      </c>
      <c r="GU198" s="480"/>
      <c r="GV198" s="480"/>
      <c r="GW198" s="480"/>
      <c r="GX198" s="480"/>
      <c r="GY198" s="480"/>
      <c r="GZ198" s="480"/>
    </row>
    <row r="199" spans="2:208" ht="12.75" customHeight="1">
      <c r="B199" s="543" t="s">
        <v>325</v>
      </c>
      <c r="C199" s="544"/>
      <c r="D199" s="544"/>
      <c r="E199" s="544"/>
      <c r="F199" s="544"/>
      <c r="G199" s="544"/>
      <c r="H199" s="544"/>
      <c r="I199" s="544"/>
      <c r="J199" s="544"/>
      <c r="K199" s="544"/>
      <c r="L199" s="544"/>
      <c r="M199" s="544"/>
      <c r="N199" s="544"/>
      <c r="O199" s="544"/>
      <c r="P199" s="544"/>
      <c r="Q199" s="544"/>
      <c r="R199" s="544"/>
      <c r="S199" s="544"/>
      <c r="T199" s="544"/>
      <c r="U199" s="544"/>
      <c r="V199" s="544"/>
      <c r="W199" s="545"/>
      <c r="X199" s="451">
        <v>0</v>
      </c>
      <c r="Y199" s="451"/>
      <c r="Z199" s="451"/>
      <c r="AA199" s="451"/>
      <c r="AB199" s="451"/>
      <c r="AC199" s="451"/>
      <c r="AD199" s="451"/>
      <c r="AE199" s="451">
        <v>0</v>
      </c>
      <c r="AF199" s="451"/>
      <c r="AG199" s="451"/>
      <c r="AH199" s="451"/>
      <c r="AI199" s="451"/>
      <c r="AJ199" s="451"/>
      <c r="AK199" s="451"/>
      <c r="AL199" s="479">
        <f t="shared" si="70"/>
        <v>0</v>
      </c>
      <c r="AM199" s="479"/>
      <c r="AN199" s="479"/>
      <c r="AO199" s="479"/>
      <c r="AP199" s="479"/>
      <c r="AQ199" s="479"/>
      <c r="AR199" s="479"/>
      <c r="AS199" s="451">
        <v>0</v>
      </c>
      <c r="AT199" s="451"/>
      <c r="AU199" s="451"/>
      <c r="AV199" s="451"/>
      <c r="AW199" s="451"/>
      <c r="AX199" s="451"/>
      <c r="AY199" s="451"/>
      <c r="AZ199" s="92"/>
      <c r="BA199" s="92"/>
      <c r="BB199" s="451">
        <v>0</v>
      </c>
      <c r="BC199" s="451"/>
      <c r="BD199" s="451"/>
      <c r="BE199" s="451"/>
      <c r="BF199" s="451">
        <v>0</v>
      </c>
      <c r="BG199" s="451"/>
      <c r="BH199" s="451"/>
      <c r="BI199" s="451"/>
      <c r="BJ199" s="479">
        <f t="shared" si="71"/>
        <v>0</v>
      </c>
      <c r="BK199" s="479"/>
      <c r="BL199" s="479"/>
      <c r="BM199" s="479"/>
      <c r="BN199" s="479"/>
      <c r="BO199" s="479"/>
      <c r="BP199" s="479"/>
      <c r="BQ199" s="451">
        <v>0</v>
      </c>
      <c r="BR199" s="451"/>
      <c r="BS199" s="451"/>
      <c r="BT199" s="451"/>
      <c r="BU199" s="451"/>
      <c r="BV199" s="451"/>
      <c r="BW199" s="451"/>
      <c r="BX199" s="451">
        <v>0</v>
      </c>
      <c r="BY199" s="451"/>
      <c r="BZ199" s="451"/>
      <c r="CA199" s="451"/>
      <c r="CB199" s="451"/>
      <c r="CC199" s="451"/>
      <c r="CD199" s="451"/>
      <c r="CE199" s="480">
        <f t="shared" si="72"/>
        <v>0</v>
      </c>
      <c r="CF199" s="480"/>
      <c r="CG199" s="480"/>
      <c r="CH199" s="480"/>
      <c r="CI199" s="480"/>
      <c r="CJ199" s="480"/>
      <c r="CK199" s="480"/>
      <c r="CL199" s="451">
        <v>0</v>
      </c>
      <c r="CM199" s="451"/>
      <c r="CN199" s="451"/>
      <c r="CO199" s="451"/>
      <c r="CP199" s="451"/>
      <c r="CQ199" s="451"/>
      <c r="CR199" s="451"/>
      <c r="CS199" s="480">
        <f t="shared" si="73"/>
        <v>0</v>
      </c>
      <c r="CT199" s="480"/>
      <c r="CU199" s="480"/>
      <c r="CV199" s="480"/>
      <c r="CW199" s="480"/>
      <c r="CX199" s="480"/>
      <c r="CY199" s="480"/>
      <c r="DB199" s="543" t="s">
        <v>376</v>
      </c>
      <c r="DC199" s="544"/>
      <c r="DD199" s="544"/>
      <c r="DE199" s="544"/>
      <c r="DF199" s="544"/>
      <c r="DG199" s="544"/>
      <c r="DH199" s="544"/>
      <c r="DI199" s="544"/>
      <c r="DJ199" s="544"/>
      <c r="DK199" s="544"/>
      <c r="DL199" s="544"/>
      <c r="DM199" s="544"/>
      <c r="DN199" s="544"/>
      <c r="DO199" s="544"/>
      <c r="DP199" s="544"/>
      <c r="DQ199" s="544"/>
      <c r="DR199" s="544"/>
      <c r="DS199" s="544"/>
      <c r="DT199" s="544"/>
      <c r="DU199" s="544"/>
      <c r="DV199" s="544"/>
      <c r="DW199" s="545"/>
      <c r="DX199" s="451">
        <v>0</v>
      </c>
      <c r="DY199" s="451"/>
      <c r="DZ199" s="451"/>
      <c r="EA199" s="451"/>
      <c r="EB199" s="451"/>
      <c r="EC199" s="451"/>
      <c r="ED199" s="451"/>
      <c r="EE199" s="451">
        <v>0</v>
      </c>
      <c r="EF199" s="451"/>
      <c r="EG199" s="451"/>
      <c r="EH199" s="451"/>
      <c r="EI199" s="451"/>
      <c r="EJ199" s="451"/>
      <c r="EK199" s="451"/>
      <c r="EL199" s="479">
        <f t="shared" si="74"/>
        <v>0</v>
      </c>
      <c r="EM199" s="479"/>
      <c r="EN199" s="479"/>
      <c r="EO199" s="479"/>
      <c r="EP199" s="479"/>
      <c r="EQ199" s="479"/>
      <c r="ER199" s="479"/>
      <c r="ES199" s="451">
        <v>0</v>
      </c>
      <c r="ET199" s="451"/>
      <c r="EU199" s="451"/>
      <c r="EV199" s="451"/>
      <c r="EW199" s="451"/>
      <c r="EX199" s="451"/>
      <c r="EY199" s="451"/>
      <c r="EZ199" s="92"/>
      <c r="FA199" s="92"/>
      <c r="FB199" s="92"/>
      <c r="FC199" s="451">
        <v>0</v>
      </c>
      <c r="FD199" s="451"/>
      <c r="FE199" s="451"/>
      <c r="FF199" s="451"/>
      <c r="FG199" s="451">
        <v>0</v>
      </c>
      <c r="FH199" s="451"/>
      <c r="FI199" s="451"/>
      <c r="FJ199" s="451"/>
      <c r="FK199" s="479">
        <f t="shared" si="75"/>
        <v>0</v>
      </c>
      <c r="FL199" s="479"/>
      <c r="FM199" s="479"/>
      <c r="FN199" s="479"/>
      <c r="FO199" s="479"/>
      <c r="FP199" s="479"/>
      <c r="FQ199" s="479"/>
      <c r="FR199" s="451">
        <v>0</v>
      </c>
      <c r="FS199" s="451"/>
      <c r="FT199" s="451"/>
      <c r="FU199" s="451"/>
      <c r="FV199" s="451"/>
      <c r="FW199" s="451"/>
      <c r="FX199" s="451"/>
      <c r="FY199" s="451">
        <v>0</v>
      </c>
      <c r="FZ199" s="451"/>
      <c r="GA199" s="451"/>
      <c r="GB199" s="451"/>
      <c r="GC199" s="451"/>
      <c r="GD199" s="451"/>
      <c r="GE199" s="451"/>
      <c r="GF199" s="480">
        <f t="shared" si="76"/>
        <v>0</v>
      </c>
      <c r="GG199" s="480"/>
      <c r="GH199" s="480"/>
      <c r="GI199" s="480"/>
      <c r="GJ199" s="480"/>
      <c r="GK199" s="480"/>
      <c r="GL199" s="480"/>
      <c r="GM199" s="451">
        <v>0</v>
      </c>
      <c r="GN199" s="451"/>
      <c r="GO199" s="451"/>
      <c r="GP199" s="451"/>
      <c r="GQ199" s="451"/>
      <c r="GR199" s="451"/>
      <c r="GS199" s="451"/>
      <c r="GT199" s="480">
        <f t="shared" si="77"/>
        <v>0</v>
      </c>
      <c r="GU199" s="480"/>
      <c r="GV199" s="480"/>
      <c r="GW199" s="480"/>
      <c r="GX199" s="480"/>
      <c r="GY199" s="480"/>
      <c r="GZ199" s="480"/>
    </row>
    <row r="200" spans="2:208" ht="12.75" customHeight="1" thickBot="1">
      <c r="B200" s="540" t="s">
        <v>326</v>
      </c>
      <c r="C200" s="541"/>
      <c r="D200" s="541"/>
      <c r="E200" s="541"/>
      <c r="F200" s="541"/>
      <c r="G200" s="541"/>
      <c r="H200" s="541"/>
      <c r="I200" s="541"/>
      <c r="J200" s="541"/>
      <c r="K200" s="541"/>
      <c r="L200" s="541"/>
      <c r="M200" s="541"/>
      <c r="N200" s="541"/>
      <c r="O200" s="541"/>
      <c r="P200" s="541"/>
      <c r="Q200" s="541"/>
      <c r="R200" s="541"/>
      <c r="S200" s="541"/>
      <c r="T200" s="541"/>
      <c r="U200" s="541"/>
      <c r="V200" s="541"/>
      <c r="W200" s="542"/>
      <c r="X200" s="481">
        <f>SUM(X193:AD199)</f>
        <v>0</v>
      </c>
      <c r="Y200" s="481"/>
      <c r="Z200" s="481"/>
      <c r="AA200" s="481"/>
      <c r="AB200" s="481"/>
      <c r="AC200" s="481"/>
      <c r="AD200" s="481"/>
      <c r="AE200" s="481">
        <f>SUM(AE193:AK199)</f>
        <v>0</v>
      </c>
      <c r="AF200" s="481"/>
      <c r="AG200" s="481"/>
      <c r="AH200" s="481"/>
      <c r="AI200" s="481"/>
      <c r="AJ200" s="481"/>
      <c r="AK200" s="481"/>
      <c r="AL200" s="481">
        <f>SUM(AL193:AR199)</f>
        <v>0</v>
      </c>
      <c r="AM200" s="481"/>
      <c r="AN200" s="481"/>
      <c r="AO200" s="481"/>
      <c r="AP200" s="481"/>
      <c r="AQ200" s="481"/>
      <c r="AR200" s="481"/>
      <c r="AS200" s="481">
        <f>SUM(AS193:AY199)</f>
        <v>0</v>
      </c>
      <c r="AT200" s="481"/>
      <c r="AU200" s="481"/>
      <c r="AV200" s="481"/>
      <c r="AW200" s="481"/>
      <c r="AX200" s="481"/>
      <c r="AY200" s="481"/>
      <c r="BB200" s="560">
        <f>SUM(BB193:BE199)</f>
        <v>0</v>
      </c>
      <c r="BC200" s="457"/>
      <c r="BD200" s="457"/>
      <c r="BE200" s="458"/>
      <c r="BF200" s="456">
        <f>SUM(BF193:BI199)</f>
        <v>0</v>
      </c>
      <c r="BG200" s="457"/>
      <c r="BH200" s="457"/>
      <c r="BI200" s="458"/>
      <c r="BJ200" s="456">
        <f>SUM(BJ193:BP199)</f>
        <v>0</v>
      </c>
      <c r="BK200" s="457"/>
      <c r="BL200" s="457"/>
      <c r="BM200" s="457"/>
      <c r="BN200" s="457"/>
      <c r="BO200" s="457"/>
      <c r="BP200" s="458"/>
      <c r="BQ200" s="456">
        <f>SUM(BQ193:BW199)</f>
        <v>0</v>
      </c>
      <c r="BR200" s="457"/>
      <c r="BS200" s="457"/>
      <c r="BT200" s="457"/>
      <c r="BU200" s="457"/>
      <c r="BV200" s="457"/>
      <c r="BW200" s="458"/>
      <c r="BX200" s="456">
        <f>SUM(BX193:CD199)</f>
        <v>0</v>
      </c>
      <c r="BY200" s="457"/>
      <c r="BZ200" s="457"/>
      <c r="CA200" s="457"/>
      <c r="CB200" s="457"/>
      <c r="CC200" s="457"/>
      <c r="CD200" s="458"/>
      <c r="CE200" s="456">
        <f>SUM(CE193:CK199)</f>
        <v>0</v>
      </c>
      <c r="CF200" s="457"/>
      <c r="CG200" s="457"/>
      <c r="CH200" s="457"/>
      <c r="CI200" s="457"/>
      <c r="CJ200" s="457"/>
      <c r="CK200" s="458"/>
      <c r="CL200" s="456">
        <f>SUM(CL193:CR199)</f>
        <v>0</v>
      </c>
      <c r="CM200" s="457"/>
      <c r="CN200" s="457"/>
      <c r="CO200" s="457"/>
      <c r="CP200" s="457"/>
      <c r="CQ200" s="457"/>
      <c r="CR200" s="458"/>
      <c r="CS200" s="456">
        <f>SUM(CS193:CY199)</f>
        <v>0</v>
      </c>
      <c r="CT200" s="457"/>
      <c r="CU200" s="457"/>
      <c r="CV200" s="457"/>
      <c r="CW200" s="457"/>
      <c r="CX200" s="457"/>
      <c r="CY200" s="459"/>
      <c r="DB200" s="543" t="s">
        <v>377</v>
      </c>
      <c r="DC200" s="544"/>
      <c r="DD200" s="544"/>
      <c r="DE200" s="544"/>
      <c r="DF200" s="544"/>
      <c r="DG200" s="544"/>
      <c r="DH200" s="544"/>
      <c r="DI200" s="544"/>
      <c r="DJ200" s="544"/>
      <c r="DK200" s="544"/>
      <c r="DL200" s="544"/>
      <c r="DM200" s="544"/>
      <c r="DN200" s="544"/>
      <c r="DO200" s="544"/>
      <c r="DP200" s="544"/>
      <c r="DQ200" s="544"/>
      <c r="DR200" s="544"/>
      <c r="DS200" s="544"/>
      <c r="DT200" s="544"/>
      <c r="DU200" s="544"/>
      <c r="DV200" s="544"/>
      <c r="DW200" s="545"/>
      <c r="DX200" s="451">
        <v>0</v>
      </c>
      <c r="DY200" s="451"/>
      <c r="DZ200" s="451"/>
      <c r="EA200" s="451"/>
      <c r="EB200" s="451"/>
      <c r="EC200" s="451"/>
      <c r="ED200" s="451"/>
      <c r="EE200" s="451">
        <v>0</v>
      </c>
      <c r="EF200" s="451"/>
      <c r="EG200" s="451"/>
      <c r="EH200" s="451"/>
      <c r="EI200" s="451"/>
      <c r="EJ200" s="451"/>
      <c r="EK200" s="451"/>
      <c r="EL200" s="479">
        <f t="shared" si="74"/>
        <v>0</v>
      </c>
      <c r="EM200" s="479"/>
      <c r="EN200" s="479"/>
      <c r="EO200" s="479"/>
      <c r="EP200" s="479"/>
      <c r="EQ200" s="479"/>
      <c r="ER200" s="479"/>
      <c r="ES200" s="451">
        <v>0</v>
      </c>
      <c r="ET200" s="451"/>
      <c r="EU200" s="451"/>
      <c r="EV200" s="451"/>
      <c r="EW200" s="451"/>
      <c r="EX200" s="451"/>
      <c r="EY200" s="451"/>
      <c r="EZ200" s="92"/>
      <c r="FA200" s="92"/>
      <c r="FB200" s="92"/>
      <c r="FC200" s="451">
        <v>0</v>
      </c>
      <c r="FD200" s="451"/>
      <c r="FE200" s="451"/>
      <c r="FF200" s="451"/>
      <c r="FG200" s="451">
        <v>0</v>
      </c>
      <c r="FH200" s="451"/>
      <c r="FI200" s="451"/>
      <c r="FJ200" s="451"/>
      <c r="FK200" s="479">
        <f t="shared" si="75"/>
        <v>0</v>
      </c>
      <c r="FL200" s="479"/>
      <c r="FM200" s="479"/>
      <c r="FN200" s="479"/>
      <c r="FO200" s="479"/>
      <c r="FP200" s="479"/>
      <c r="FQ200" s="479"/>
      <c r="FR200" s="451">
        <v>0</v>
      </c>
      <c r="FS200" s="451"/>
      <c r="FT200" s="451"/>
      <c r="FU200" s="451"/>
      <c r="FV200" s="451"/>
      <c r="FW200" s="451"/>
      <c r="FX200" s="451"/>
      <c r="FY200" s="451">
        <v>0</v>
      </c>
      <c r="FZ200" s="451"/>
      <c r="GA200" s="451"/>
      <c r="GB200" s="451"/>
      <c r="GC200" s="451"/>
      <c r="GD200" s="451"/>
      <c r="GE200" s="451"/>
      <c r="GF200" s="480">
        <f t="shared" si="76"/>
        <v>0</v>
      </c>
      <c r="GG200" s="480"/>
      <c r="GH200" s="480"/>
      <c r="GI200" s="480"/>
      <c r="GJ200" s="480"/>
      <c r="GK200" s="480"/>
      <c r="GL200" s="480"/>
      <c r="GM200" s="451">
        <v>0</v>
      </c>
      <c r="GN200" s="451"/>
      <c r="GO200" s="451"/>
      <c r="GP200" s="451"/>
      <c r="GQ200" s="451"/>
      <c r="GR200" s="451"/>
      <c r="GS200" s="451"/>
      <c r="GT200" s="480">
        <f t="shared" si="77"/>
        <v>0</v>
      </c>
      <c r="GU200" s="480"/>
      <c r="GV200" s="480"/>
      <c r="GW200" s="480"/>
      <c r="GX200" s="480"/>
      <c r="GY200" s="480"/>
      <c r="GZ200" s="480"/>
    </row>
    <row r="201" spans="2:208" ht="12.75" customHeight="1" thickTop="1">
      <c r="B201" s="508" t="s">
        <v>327</v>
      </c>
      <c r="C201" s="509"/>
      <c r="D201" s="509"/>
      <c r="E201" s="509"/>
      <c r="F201" s="509"/>
      <c r="G201" s="509"/>
      <c r="H201" s="509"/>
      <c r="I201" s="509"/>
      <c r="J201" s="509"/>
      <c r="K201" s="509"/>
      <c r="L201" s="509"/>
      <c r="M201" s="509"/>
      <c r="N201" s="509"/>
      <c r="O201" s="509"/>
      <c r="P201" s="509"/>
      <c r="Q201" s="509"/>
      <c r="R201" s="509"/>
      <c r="S201" s="509"/>
      <c r="T201" s="509"/>
      <c r="U201" s="509"/>
      <c r="V201" s="509"/>
      <c r="W201" s="510"/>
      <c r="X201" s="478"/>
      <c r="Y201" s="478"/>
      <c r="Z201" s="478"/>
      <c r="AA201" s="478"/>
      <c r="AB201" s="478"/>
      <c r="AC201" s="478"/>
      <c r="AD201" s="478"/>
      <c r="AE201" s="478"/>
      <c r="AF201" s="478"/>
      <c r="AG201" s="478"/>
      <c r="AH201" s="478"/>
      <c r="AI201" s="478"/>
      <c r="AJ201" s="478"/>
      <c r="AK201" s="478"/>
      <c r="AL201" s="478"/>
      <c r="AM201" s="478"/>
      <c r="AN201" s="478"/>
      <c r="AO201" s="478"/>
      <c r="AP201" s="478"/>
      <c r="AQ201" s="478"/>
      <c r="AR201" s="478"/>
      <c r="AS201" s="478"/>
      <c r="AT201" s="478"/>
      <c r="AU201" s="478"/>
      <c r="AV201" s="478"/>
      <c r="AW201" s="478"/>
      <c r="AX201" s="478"/>
      <c r="AY201" s="478"/>
      <c r="BB201" s="466"/>
      <c r="BC201" s="467"/>
      <c r="BD201" s="467"/>
      <c r="BE201" s="468"/>
      <c r="BF201" s="469"/>
      <c r="BG201" s="467"/>
      <c r="BH201" s="467"/>
      <c r="BI201" s="468"/>
      <c r="BJ201" s="469"/>
      <c r="BK201" s="467"/>
      <c r="BL201" s="467"/>
      <c r="BM201" s="467"/>
      <c r="BN201" s="467"/>
      <c r="BO201" s="467"/>
      <c r="BP201" s="468"/>
      <c r="BQ201" s="469"/>
      <c r="BR201" s="467"/>
      <c r="BS201" s="467"/>
      <c r="BT201" s="467"/>
      <c r="BU201" s="467"/>
      <c r="BV201" s="467"/>
      <c r="BW201" s="468"/>
      <c r="BX201" s="469"/>
      <c r="BY201" s="467"/>
      <c r="BZ201" s="467"/>
      <c r="CA201" s="467"/>
      <c r="CB201" s="467"/>
      <c r="CC201" s="467"/>
      <c r="CD201" s="468"/>
      <c r="CE201" s="469"/>
      <c r="CF201" s="467"/>
      <c r="CG201" s="467"/>
      <c r="CH201" s="467"/>
      <c r="CI201" s="467"/>
      <c r="CJ201" s="467"/>
      <c r="CK201" s="468"/>
      <c r="CL201" s="469"/>
      <c r="CM201" s="467"/>
      <c r="CN201" s="467"/>
      <c r="CO201" s="467"/>
      <c r="CP201" s="467"/>
      <c r="CQ201" s="467"/>
      <c r="CR201" s="468"/>
      <c r="CS201" s="469"/>
      <c r="CT201" s="467"/>
      <c r="CU201" s="467"/>
      <c r="CV201" s="467"/>
      <c r="CW201" s="467"/>
      <c r="CX201" s="467"/>
      <c r="CY201" s="470"/>
      <c r="DB201" s="543" t="s">
        <v>378</v>
      </c>
      <c r="DC201" s="544"/>
      <c r="DD201" s="544"/>
      <c r="DE201" s="544"/>
      <c r="DF201" s="544"/>
      <c r="DG201" s="544"/>
      <c r="DH201" s="544"/>
      <c r="DI201" s="544"/>
      <c r="DJ201" s="544"/>
      <c r="DK201" s="544"/>
      <c r="DL201" s="544"/>
      <c r="DM201" s="544"/>
      <c r="DN201" s="544"/>
      <c r="DO201" s="544"/>
      <c r="DP201" s="544"/>
      <c r="DQ201" s="544"/>
      <c r="DR201" s="544"/>
      <c r="DS201" s="544"/>
      <c r="DT201" s="544"/>
      <c r="DU201" s="544"/>
      <c r="DV201" s="544"/>
      <c r="DW201" s="545"/>
      <c r="DX201" s="451">
        <v>0</v>
      </c>
      <c r="DY201" s="451"/>
      <c r="DZ201" s="451"/>
      <c r="EA201" s="451"/>
      <c r="EB201" s="451"/>
      <c r="EC201" s="451"/>
      <c r="ED201" s="451"/>
      <c r="EE201" s="451">
        <v>0</v>
      </c>
      <c r="EF201" s="451"/>
      <c r="EG201" s="451"/>
      <c r="EH201" s="451"/>
      <c r="EI201" s="451"/>
      <c r="EJ201" s="451"/>
      <c r="EK201" s="451"/>
      <c r="EL201" s="479">
        <f t="shared" si="74"/>
        <v>0</v>
      </c>
      <c r="EM201" s="479"/>
      <c r="EN201" s="479"/>
      <c r="EO201" s="479"/>
      <c r="EP201" s="479"/>
      <c r="EQ201" s="479"/>
      <c r="ER201" s="479"/>
      <c r="ES201" s="451">
        <v>0</v>
      </c>
      <c r="ET201" s="451"/>
      <c r="EU201" s="451"/>
      <c r="EV201" s="451"/>
      <c r="EW201" s="451"/>
      <c r="EX201" s="451"/>
      <c r="EY201" s="451"/>
      <c r="EZ201" s="92"/>
      <c r="FA201" s="92"/>
      <c r="FB201" s="92"/>
      <c r="FC201" s="451">
        <v>0</v>
      </c>
      <c r="FD201" s="451"/>
      <c r="FE201" s="451"/>
      <c r="FF201" s="451"/>
      <c r="FG201" s="451">
        <v>0</v>
      </c>
      <c r="FH201" s="451"/>
      <c r="FI201" s="451"/>
      <c r="FJ201" s="451"/>
      <c r="FK201" s="479">
        <f t="shared" si="75"/>
        <v>0</v>
      </c>
      <c r="FL201" s="479"/>
      <c r="FM201" s="479"/>
      <c r="FN201" s="479"/>
      <c r="FO201" s="479"/>
      <c r="FP201" s="479"/>
      <c r="FQ201" s="479"/>
      <c r="FR201" s="451">
        <v>0</v>
      </c>
      <c r="FS201" s="451"/>
      <c r="FT201" s="451"/>
      <c r="FU201" s="451"/>
      <c r="FV201" s="451"/>
      <c r="FW201" s="451"/>
      <c r="FX201" s="451"/>
      <c r="FY201" s="451">
        <v>0</v>
      </c>
      <c r="FZ201" s="451"/>
      <c r="GA201" s="451"/>
      <c r="GB201" s="451"/>
      <c r="GC201" s="451"/>
      <c r="GD201" s="451"/>
      <c r="GE201" s="451"/>
      <c r="GF201" s="480">
        <f t="shared" si="76"/>
        <v>0</v>
      </c>
      <c r="GG201" s="480"/>
      <c r="GH201" s="480"/>
      <c r="GI201" s="480"/>
      <c r="GJ201" s="480"/>
      <c r="GK201" s="480"/>
      <c r="GL201" s="480"/>
      <c r="GM201" s="451">
        <v>0</v>
      </c>
      <c r="GN201" s="451"/>
      <c r="GO201" s="451"/>
      <c r="GP201" s="451"/>
      <c r="GQ201" s="451"/>
      <c r="GR201" s="451"/>
      <c r="GS201" s="451"/>
      <c r="GT201" s="480">
        <f t="shared" si="77"/>
        <v>0</v>
      </c>
      <c r="GU201" s="480"/>
      <c r="GV201" s="480"/>
      <c r="GW201" s="480"/>
      <c r="GX201" s="480"/>
      <c r="GY201" s="480"/>
      <c r="GZ201" s="480"/>
    </row>
    <row r="202" spans="2:208" ht="12.75" customHeight="1">
      <c r="B202" s="485" t="s">
        <v>328</v>
      </c>
      <c r="C202" s="486"/>
      <c r="D202" s="486"/>
      <c r="E202" s="486"/>
      <c r="F202" s="486"/>
      <c r="G202" s="486"/>
      <c r="H202" s="486"/>
      <c r="I202" s="486"/>
      <c r="J202" s="486"/>
      <c r="K202" s="486"/>
      <c r="L202" s="486"/>
      <c r="M202" s="486"/>
      <c r="N202" s="486"/>
      <c r="O202" s="486"/>
      <c r="P202" s="486"/>
      <c r="Q202" s="486"/>
      <c r="R202" s="486"/>
      <c r="S202" s="486"/>
      <c r="T202" s="486"/>
      <c r="U202" s="486"/>
      <c r="V202" s="486"/>
      <c r="W202" s="486"/>
      <c r="X202" s="451">
        <v>0</v>
      </c>
      <c r="Y202" s="451"/>
      <c r="Z202" s="451"/>
      <c r="AA202" s="451"/>
      <c r="AB202" s="451"/>
      <c r="AC202" s="451"/>
      <c r="AD202" s="451"/>
      <c r="AE202" s="451">
        <v>0</v>
      </c>
      <c r="AF202" s="451"/>
      <c r="AG202" s="451"/>
      <c r="AH202" s="451"/>
      <c r="AI202" s="451"/>
      <c r="AJ202" s="451"/>
      <c r="AK202" s="451"/>
      <c r="AL202" s="479">
        <f t="shared" ref="AL202:AL211" si="78">X202-AE202</f>
        <v>0</v>
      </c>
      <c r="AM202" s="479"/>
      <c r="AN202" s="479"/>
      <c r="AO202" s="479"/>
      <c r="AP202" s="479"/>
      <c r="AQ202" s="479"/>
      <c r="AR202" s="479"/>
      <c r="AS202" s="451">
        <v>0</v>
      </c>
      <c r="AT202" s="451"/>
      <c r="AU202" s="451"/>
      <c r="AV202" s="451"/>
      <c r="AW202" s="451"/>
      <c r="AX202" s="451"/>
      <c r="AY202" s="451"/>
      <c r="AZ202" s="92"/>
      <c r="BA202" s="92"/>
      <c r="BB202" s="451">
        <v>0</v>
      </c>
      <c r="BC202" s="451"/>
      <c r="BD202" s="451"/>
      <c r="BE202" s="451"/>
      <c r="BF202" s="451">
        <v>0</v>
      </c>
      <c r="BG202" s="451"/>
      <c r="BH202" s="451"/>
      <c r="BI202" s="451"/>
      <c r="BJ202" s="479">
        <f t="shared" ref="BJ202:BJ211" si="79">BB202-BF202+AS202+AL202+AE202-X202</f>
        <v>0</v>
      </c>
      <c r="BK202" s="479"/>
      <c r="BL202" s="479"/>
      <c r="BM202" s="479"/>
      <c r="BN202" s="479"/>
      <c r="BO202" s="479"/>
      <c r="BP202" s="479"/>
      <c r="BQ202" s="451">
        <v>0</v>
      </c>
      <c r="BR202" s="451"/>
      <c r="BS202" s="451"/>
      <c r="BT202" s="451"/>
      <c r="BU202" s="451"/>
      <c r="BV202" s="451"/>
      <c r="BW202" s="451"/>
      <c r="BX202" s="451">
        <v>0</v>
      </c>
      <c r="BY202" s="451"/>
      <c r="BZ202" s="451"/>
      <c r="CA202" s="451"/>
      <c r="CB202" s="451"/>
      <c r="CC202" s="451"/>
      <c r="CD202" s="451"/>
      <c r="CE202" s="480">
        <f t="shared" ref="CE202:CE211" si="80">BJ202-BQ202-BX202</f>
        <v>0</v>
      </c>
      <c r="CF202" s="480"/>
      <c r="CG202" s="480"/>
      <c r="CH202" s="480"/>
      <c r="CI202" s="480"/>
      <c r="CJ202" s="480"/>
      <c r="CK202" s="480"/>
      <c r="CL202" s="451">
        <v>0</v>
      </c>
      <c r="CM202" s="451"/>
      <c r="CN202" s="451"/>
      <c r="CO202" s="451"/>
      <c r="CP202" s="451"/>
      <c r="CQ202" s="451"/>
      <c r="CR202" s="451"/>
      <c r="CS202" s="480">
        <f t="shared" ref="CS202:CS211" si="81">CL202</f>
        <v>0</v>
      </c>
      <c r="CT202" s="480"/>
      <c r="CU202" s="480"/>
      <c r="CV202" s="480"/>
      <c r="CW202" s="480"/>
      <c r="CX202" s="480"/>
      <c r="CY202" s="480"/>
      <c r="DB202" s="540" t="s">
        <v>379</v>
      </c>
      <c r="DC202" s="541"/>
      <c r="DD202" s="541"/>
      <c r="DE202" s="541"/>
      <c r="DF202" s="541"/>
      <c r="DG202" s="541"/>
      <c r="DH202" s="541"/>
      <c r="DI202" s="541"/>
      <c r="DJ202" s="541"/>
      <c r="DK202" s="541"/>
      <c r="DL202" s="541"/>
      <c r="DM202" s="541"/>
      <c r="DN202" s="541"/>
      <c r="DO202" s="541"/>
      <c r="DP202" s="541"/>
      <c r="DQ202" s="541"/>
      <c r="DR202" s="541"/>
      <c r="DS202" s="541"/>
      <c r="DT202" s="541"/>
      <c r="DU202" s="541"/>
      <c r="DV202" s="541"/>
      <c r="DW202" s="542"/>
      <c r="DX202" s="451">
        <v>0</v>
      </c>
      <c r="DY202" s="451"/>
      <c r="DZ202" s="451"/>
      <c r="EA202" s="451"/>
      <c r="EB202" s="451"/>
      <c r="EC202" s="451"/>
      <c r="ED202" s="451"/>
      <c r="EE202" s="451">
        <v>0</v>
      </c>
      <c r="EF202" s="451"/>
      <c r="EG202" s="451"/>
      <c r="EH202" s="451"/>
      <c r="EI202" s="451"/>
      <c r="EJ202" s="451"/>
      <c r="EK202" s="451"/>
      <c r="EL202" s="479">
        <f t="shared" si="74"/>
        <v>0</v>
      </c>
      <c r="EM202" s="479"/>
      <c r="EN202" s="479"/>
      <c r="EO202" s="479"/>
      <c r="EP202" s="479"/>
      <c r="EQ202" s="479"/>
      <c r="ER202" s="479"/>
      <c r="ES202" s="451">
        <v>0</v>
      </c>
      <c r="ET202" s="451"/>
      <c r="EU202" s="451"/>
      <c r="EV202" s="451"/>
      <c r="EW202" s="451"/>
      <c r="EX202" s="451"/>
      <c r="EY202" s="451"/>
      <c r="EZ202" s="92"/>
      <c r="FA202" s="92"/>
      <c r="FB202" s="92"/>
      <c r="FC202" s="451">
        <v>0</v>
      </c>
      <c r="FD202" s="451"/>
      <c r="FE202" s="451"/>
      <c r="FF202" s="451"/>
      <c r="FG202" s="451">
        <v>0</v>
      </c>
      <c r="FH202" s="451"/>
      <c r="FI202" s="451"/>
      <c r="FJ202" s="451"/>
      <c r="FK202" s="479">
        <f t="shared" si="75"/>
        <v>0</v>
      </c>
      <c r="FL202" s="479"/>
      <c r="FM202" s="479"/>
      <c r="FN202" s="479"/>
      <c r="FO202" s="479"/>
      <c r="FP202" s="479"/>
      <c r="FQ202" s="479"/>
      <c r="FR202" s="451">
        <v>0</v>
      </c>
      <c r="FS202" s="451"/>
      <c r="FT202" s="451"/>
      <c r="FU202" s="451"/>
      <c r="FV202" s="451"/>
      <c r="FW202" s="451"/>
      <c r="FX202" s="451"/>
      <c r="FY202" s="451">
        <v>0</v>
      </c>
      <c r="FZ202" s="451"/>
      <c r="GA202" s="451"/>
      <c r="GB202" s="451"/>
      <c r="GC202" s="451"/>
      <c r="GD202" s="451"/>
      <c r="GE202" s="451"/>
      <c r="GF202" s="480">
        <f t="shared" si="76"/>
        <v>0</v>
      </c>
      <c r="GG202" s="480"/>
      <c r="GH202" s="480"/>
      <c r="GI202" s="480"/>
      <c r="GJ202" s="480"/>
      <c r="GK202" s="480"/>
      <c r="GL202" s="480"/>
      <c r="GM202" s="451">
        <v>0</v>
      </c>
      <c r="GN202" s="451"/>
      <c r="GO202" s="451"/>
      <c r="GP202" s="451"/>
      <c r="GQ202" s="451"/>
      <c r="GR202" s="451"/>
      <c r="GS202" s="451"/>
      <c r="GT202" s="480">
        <f t="shared" si="77"/>
        <v>0</v>
      </c>
      <c r="GU202" s="480"/>
      <c r="GV202" s="480"/>
      <c r="GW202" s="480"/>
      <c r="GX202" s="480"/>
      <c r="GY202" s="480"/>
      <c r="GZ202" s="480"/>
    </row>
    <row r="203" spans="2:208" ht="12.75" customHeight="1" thickBot="1">
      <c r="B203" s="485" t="s">
        <v>329</v>
      </c>
      <c r="C203" s="486"/>
      <c r="D203" s="486"/>
      <c r="E203" s="486"/>
      <c r="F203" s="486"/>
      <c r="G203" s="486"/>
      <c r="H203" s="486"/>
      <c r="I203" s="486"/>
      <c r="J203" s="486"/>
      <c r="K203" s="486"/>
      <c r="L203" s="486"/>
      <c r="M203" s="486"/>
      <c r="N203" s="486"/>
      <c r="O203" s="486"/>
      <c r="P203" s="486"/>
      <c r="Q203" s="486"/>
      <c r="R203" s="486"/>
      <c r="S203" s="486"/>
      <c r="T203" s="486"/>
      <c r="U203" s="486"/>
      <c r="V203" s="486"/>
      <c r="W203" s="486"/>
      <c r="X203" s="451">
        <v>0</v>
      </c>
      <c r="Y203" s="451"/>
      <c r="Z203" s="451"/>
      <c r="AA203" s="451"/>
      <c r="AB203" s="451"/>
      <c r="AC203" s="451"/>
      <c r="AD203" s="451"/>
      <c r="AE203" s="451">
        <v>0</v>
      </c>
      <c r="AF203" s="451"/>
      <c r="AG203" s="451"/>
      <c r="AH203" s="451"/>
      <c r="AI203" s="451"/>
      <c r="AJ203" s="451"/>
      <c r="AK203" s="451"/>
      <c r="AL203" s="479">
        <f t="shared" si="78"/>
        <v>0</v>
      </c>
      <c r="AM203" s="479"/>
      <c r="AN203" s="479"/>
      <c r="AO203" s="479"/>
      <c r="AP203" s="479"/>
      <c r="AQ203" s="479"/>
      <c r="AR203" s="479"/>
      <c r="AS203" s="451">
        <v>0</v>
      </c>
      <c r="AT203" s="451"/>
      <c r="AU203" s="451"/>
      <c r="AV203" s="451"/>
      <c r="AW203" s="451"/>
      <c r="AX203" s="451"/>
      <c r="AY203" s="451"/>
      <c r="AZ203" s="92"/>
      <c r="BA203" s="92"/>
      <c r="BB203" s="451">
        <v>0</v>
      </c>
      <c r="BC203" s="451"/>
      <c r="BD203" s="451"/>
      <c r="BE203" s="451"/>
      <c r="BF203" s="451">
        <v>0</v>
      </c>
      <c r="BG203" s="451"/>
      <c r="BH203" s="451"/>
      <c r="BI203" s="451"/>
      <c r="BJ203" s="479">
        <f t="shared" si="79"/>
        <v>0</v>
      </c>
      <c r="BK203" s="479"/>
      <c r="BL203" s="479"/>
      <c r="BM203" s="479"/>
      <c r="BN203" s="479"/>
      <c r="BO203" s="479"/>
      <c r="BP203" s="479"/>
      <c r="BQ203" s="451">
        <v>0</v>
      </c>
      <c r="BR203" s="451"/>
      <c r="BS203" s="451"/>
      <c r="BT203" s="451"/>
      <c r="BU203" s="451"/>
      <c r="BV203" s="451"/>
      <c r="BW203" s="451"/>
      <c r="BX203" s="451">
        <v>0</v>
      </c>
      <c r="BY203" s="451"/>
      <c r="BZ203" s="451"/>
      <c r="CA203" s="451"/>
      <c r="CB203" s="451"/>
      <c r="CC203" s="451"/>
      <c r="CD203" s="451"/>
      <c r="CE203" s="480">
        <f t="shared" si="80"/>
        <v>0</v>
      </c>
      <c r="CF203" s="480"/>
      <c r="CG203" s="480"/>
      <c r="CH203" s="480"/>
      <c r="CI203" s="480"/>
      <c r="CJ203" s="480"/>
      <c r="CK203" s="480"/>
      <c r="CL203" s="451">
        <v>0</v>
      </c>
      <c r="CM203" s="451"/>
      <c r="CN203" s="451"/>
      <c r="CO203" s="451"/>
      <c r="CP203" s="451"/>
      <c r="CQ203" s="451"/>
      <c r="CR203" s="451"/>
      <c r="CS203" s="480">
        <f t="shared" si="81"/>
        <v>0</v>
      </c>
      <c r="CT203" s="480"/>
      <c r="CU203" s="480"/>
      <c r="CV203" s="480"/>
      <c r="CW203" s="480"/>
      <c r="CX203" s="480"/>
      <c r="CY203" s="480"/>
      <c r="DB203" s="511" t="s">
        <v>387</v>
      </c>
      <c r="DC203" s="512"/>
      <c r="DD203" s="512"/>
      <c r="DE203" s="512"/>
      <c r="DF203" s="512"/>
      <c r="DG203" s="512"/>
      <c r="DH203" s="512"/>
      <c r="DI203" s="512"/>
      <c r="DJ203" s="512"/>
      <c r="DK203" s="512"/>
      <c r="DL203" s="512"/>
      <c r="DM203" s="512"/>
      <c r="DN203" s="512"/>
      <c r="DO203" s="512"/>
      <c r="DP203" s="512"/>
      <c r="DQ203" s="512"/>
      <c r="DR203" s="512"/>
      <c r="DS203" s="512"/>
      <c r="DT203" s="512"/>
      <c r="DU203" s="512"/>
      <c r="DV203" s="512"/>
      <c r="DW203" s="435"/>
      <c r="DX203" s="447">
        <f>SUM(DX196:ED202)</f>
        <v>0</v>
      </c>
      <c r="DY203" s="447"/>
      <c r="DZ203" s="447"/>
      <c r="EA203" s="447"/>
      <c r="EB203" s="447"/>
      <c r="EC203" s="447"/>
      <c r="ED203" s="447"/>
      <c r="EE203" s="447">
        <f>SUM(EE196:EK202)</f>
        <v>0</v>
      </c>
      <c r="EF203" s="447"/>
      <c r="EG203" s="447"/>
      <c r="EH203" s="447"/>
      <c r="EI203" s="447"/>
      <c r="EJ203" s="447"/>
      <c r="EK203" s="447"/>
      <c r="EL203" s="447">
        <f>SUM(EL196:ER202)</f>
        <v>0</v>
      </c>
      <c r="EM203" s="447"/>
      <c r="EN203" s="447"/>
      <c r="EO203" s="447"/>
      <c r="EP203" s="447"/>
      <c r="EQ203" s="447"/>
      <c r="ER203" s="447"/>
      <c r="ES203" s="447">
        <f>SUM(ES196:EY202)</f>
        <v>0</v>
      </c>
      <c r="ET203" s="447"/>
      <c r="EU203" s="447"/>
      <c r="EV203" s="447"/>
      <c r="EW203" s="447"/>
      <c r="EX203" s="447"/>
      <c r="EY203" s="447"/>
      <c r="FC203" s="432">
        <f>SUM(FC196:FF202)</f>
        <v>0</v>
      </c>
      <c r="FD203" s="433"/>
      <c r="FE203" s="433"/>
      <c r="FF203" s="434"/>
      <c r="FG203" s="438">
        <f>SUM(FG196:FJ202)</f>
        <v>0</v>
      </c>
      <c r="FH203" s="433"/>
      <c r="FI203" s="433"/>
      <c r="FJ203" s="434"/>
      <c r="FK203" s="447">
        <f>SUM(FK196:FQ202)</f>
        <v>0</v>
      </c>
      <c r="FL203" s="447"/>
      <c r="FM203" s="447"/>
      <c r="FN203" s="447"/>
      <c r="FO203" s="447"/>
      <c r="FP203" s="447"/>
      <c r="FQ203" s="447"/>
      <c r="FR203" s="447">
        <f>SUM(FR196:FX202)</f>
        <v>0</v>
      </c>
      <c r="FS203" s="447"/>
      <c r="FT203" s="447"/>
      <c r="FU203" s="447"/>
      <c r="FV203" s="447"/>
      <c r="FW203" s="447"/>
      <c r="FX203" s="447"/>
      <c r="FY203" s="447">
        <f>SUM(FY196:GE202)</f>
        <v>0</v>
      </c>
      <c r="FZ203" s="447"/>
      <c r="GA203" s="447"/>
      <c r="GB203" s="447"/>
      <c r="GC203" s="447"/>
      <c r="GD203" s="447"/>
      <c r="GE203" s="447"/>
      <c r="GF203" s="447">
        <f>SUM(GF196:GL202)</f>
        <v>0</v>
      </c>
      <c r="GG203" s="447"/>
      <c r="GH203" s="447"/>
      <c r="GI203" s="447"/>
      <c r="GJ203" s="447"/>
      <c r="GK203" s="447"/>
      <c r="GL203" s="447"/>
      <c r="GM203" s="447">
        <f>SUM(GM196:GS202)</f>
        <v>0</v>
      </c>
      <c r="GN203" s="447"/>
      <c r="GO203" s="447"/>
      <c r="GP203" s="447"/>
      <c r="GQ203" s="447"/>
      <c r="GR203" s="447"/>
      <c r="GS203" s="447"/>
      <c r="GT203" s="447">
        <f>SUM(GT196:GZ202)</f>
        <v>0</v>
      </c>
      <c r="GU203" s="447"/>
      <c r="GV203" s="447"/>
      <c r="GW203" s="447"/>
      <c r="GX203" s="447"/>
      <c r="GY203" s="447"/>
      <c r="GZ203" s="447"/>
    </row>
    <row r="204" spans="2:208" ht="12.75" customHeight="1" thickTop="1">
      <c r="B204" s="561" t="s">
        <v>330</v>
      </c>
      <c r="C204" s="562"/>
      <c r="D204" s="562"/>
      <c r="E204" s="562"/>
      <c r="F204" s="562"/>
      <c r="G204" s="562"/>
      <c r="H204" s="562"/>
      <c r="I204" s="562"/>
      <c r="J204" s="562"/>
      <c r="K204" s="562"/>
      <c r="L204" s="562"/>
      <c r="M204" s="562"/>
      <c r="N204" s="562"/>
      <c r="O204" s="562"/>
      <c r="P204" s="562"/>
      <c r="Q204" s="562"/>
      <c r="R204" s="562"/>
      <c r="S204" s="562"/>
      <c r="T204" s="562"/>
      <c r="U204" s="562"/>
      <c r="V204" s="562"/>
      <c r="W204" s="562"/>
      <c r="X204" s="451">
        <v>0</v>
      </c>
      <c r="Y204" s="451"/>
      <c r="Z204" s="451"/>
      <c r="AA204" s="451"/>
      <c r="AB204" s="451"/>
      <c r="AC204" s="451"/>
      <c r="AD204" s="451"/>
      <c r="AE204" s="451">
        <v>0</v>
      </c>
      <c r="AF204" s="451"/>
      <c r="AG204" s="451"/>
      <c r="AH204" s="451"/>
      <c r="AI204" s="451"/>
      <c r="AJ204" s="451"/>
      <c r="AK204" s="451"/>
      <c r="AL204" s="479">
        <f t="shared" si="78"/>
        <v>0</v>
      </c>
      <c r="AM204" s="479"/>
      <c r="AN204" s="479"/>
      <c r="AO204" s="479"/>
      <c r="AP204" s="479"/>
      <c r="AQ204" s="479"/>
      <c r="AR204" s="479"/>
      <c r="AS204" s="451">
        <v>0</v>
      </c>
      <c r="AT204" s="451"/>
      <c r="AU204" s="451"/>
      <c r="AV204" s="451"/>
      <c r="AW204" s="451"/>
      <c r="AX204" s="451"/>
      <c r="AY204" s="451"/>
      <c r="AZ204" s="92"/>
      <c r="BA204" s="92"/>
      <c r="BB204" s="451">
        <v>0</v>
      </c>
      <c r="BC204" s="451"/>
      <c r="BD204" s="451"/>
      <c r="BE204" s="451"/>
      <c r="BF204" s="451">
        <v>0</v>
      </c>
      <c r="BG204" s="451"/>
      <c r="BH204" s="451"/>
      <c r="BI204" s="451"/>
      <c r="BJ204" s="479">
        <f t="shared" si="79"/>
        <v>0</v>
      </c>
      <c r="BK204" s="479"/>
      <c r="BL204" s="479"/>
      <c r="BM204" s="479"/>
      <c r="BN204" s="479"/>
      <c r="BO204" s="479"/>
      <c r="BP204" s="479"/>
      <c r="BQ204" s="451">
        <v>0</v>
      </c>
      <c r="BR204" s="451"/>
      <c r="BS204" s="451"/>
      <c r="BT204" s="451"/>
      <c r="BU204" s="451"/>
      <c r="BV204" s="451"/>
      <c r="BW204" s="451"/>
      <c r="BX204" s="451">
        <v>0</v>
      </c>
      <c r="BY204" s="451"/>
      <c r="BZ204" s="451"/>
      <c r="CA204" s="451"/>
      <c r="CB204" s="451"/>
      <c r="CC204" s="451"/>
      <c r="CD204" s="451"/>
      <c r="CE204" s="480">
        <f t="shared" si="80"/>
        <v>0</v>
      </c>
      <c r="CF204" s="480"/>
      <c r="CG204" s="480"/>
      <c r="CH204" s="480"/>
      <c r="CI204" s="480"/>
      <c r="CJ204" s="480"/>
      <c r="CK204" s="480"/>
      <c r="CL204" s="451">
        <v>0</v>
      </c>
      <c r="CM204" s="451"/>
      <c r="CN204" s="451"/>
      <c r="CO204" s="451"/>
      <c r="CP204" s="451"/>
      <c r="CQ204" s="451"/>
      <c r="CR204" s="451"/>
      <c r="CS204" s="480">
        <f t="shared" si="81"/>
        <v>0</v>
      </c>
      <c r="CT204" s="480"/>
      <c r="CU204" s="480"/>
      <c r="CV204" s="480"/>
      <c r="CW204" s="480"/>
      <c r="CX204" s="480"/>
      <c r="CY204" s="480"/>
      <c r="DB204" s="558" t="s">
        <v>388</v>
      </c>
      <c r="DC204" s="559"/>
      <c r="DD204" s="559"/>
      <c r="DE204" s="559"/>
      <c r="DF204" s="559"/>
      <c r="DG204" s="559"/>
      <c r="DH204" s="559"/>
      <c r="DI204" s="559"/>
      <c r="DJ204" s="559"/>
      <c r="DK204" s="559"/>
      <c r="DL204" s="559"/>
      <c r="DM204" s="559"/>
      <c r="DN204" s="559"/>
      <c r="DO204" s="559"/>
      <c r="DP204" s="559"/>
      <c r="DQ204" s="559"/>
      <c r="DR204" s="559"/>
      <c r="DS204" s="559"/>
      <c r="DT204" s="559"/>
      <c r="DU204" s="559"/>
      <c r="DV204" s="559"/>
      <c r="DW204" s="559"/>
      <c r="DX204" s="483"/>
      <c r="DY204" s="483"/>
      <c r="DZ204" s="483"/>
      <c r="EA204" s="483"/>
      <c r="EB204" s="483"/>
      <c r="EC204" s="483"/>
      <c r="ED204" s="483"/>
      <c r="EE204" s="483"/>
      <c r="EF204" s="483"/>
      <c r="EG204" s="483"/>
      <c r="EH204" s="483"/>
      <c r="EI204" s="483"/>
      <c r="EJ204" s="483"/>
      <c r="EK204" s="483"/>
      <c r="EL204" s="483"/>
      <c r="EM204" s="483"/>
      <c r="EN204" s="483"/>
      <c r="EO204" s="483"/>
      <c r="EP204" s="483"/>
      <c r="EQ204" s="483"/>
      <c r="ER204" s="483"/>
      <c r="ES204" s="483"/>
      <c r="ET204" s="483"/>
      <c r="EU204" s="483"/>
      <c r="EV204" s="483"/>
      <c r="EW204" s="483"/>
      <c r="EX204" s="483"/>
      <c r="EY204" s="483"/>
      <c r="FC204" s="557"/>
      <c r="FD204" s="463"/>
      <c r="FE204" s="463"/>
      <c r="FF204" s="464"/>
      <c r="FG204" s="462"/>
      <c r="FH204" s="463"/>
      <c r="FI204" s="463"/>
      <c r="FJ204" s="464"/>
      <c r="FK204" s="462"/>
      <c r="FL204" s="463"/>
      <c r="FM204" s="463"/>
      <c r="FN204" s="463"/>
      <c r="FO204" s="463"/>
      <c r="FP204" s="463"/>
      <c r="FQ204" s="464"/>
      <c r="FR204" s="462"/>
      <c r="FS204" s="463"/>
      <c r="FT204" s="463"/>
      <c r="FU204" s="463"/>
      <c r="FV204" s="463"/>
      <c r="FW204" s="463"/>
      <c r="FX204" s="464"/>
      <c r="FY204" s="462"/>
      <c r="FZ204" s="463"/>
      <c r="GA204" s="463"/>
      <c r="GB204" s="463"/>
      <c r="GC204" s="463"/>
      <c r="GD204" s="463"/>
      <c r="GE204" s="464"/>
      <c r="GF204" s="462"/>
      <c r="GG204" s="463"/>
      <c r="GH204" s="463"/>
      <c r="GI204" s="463"/>
      <c r="GJ204" s="463"/>
      <c r="GK204" s="463"/>
      <c r="GL204" s="464"/>
      <c r="GM204" s="462"/>
      <c r="GN204" s="463"/>
      <c r="GO204" s="463"/>
      <c r="GP204" s="463"/>
      <c r="GQ204" s="463"/>
      <c r="GR204" s="463"/>
      <c r="GS204" s="464"/>
      <c r="GT204" s="462"/>
      <c r="GU204" s="463"/>
      <c r="GV204" s="463"/>
      <c r="GW204" s="463"/>
      <c r="GX204" s="463"/>
      <c r="GY204" s="463"/>
      <c r="GZ204" s="465"/>
    </row>
    <row r="205" spans="2:208" ht="12.75" customHeight="1">
      <c r="B205" s="561" t="s">
        <v>331</v>
      </c>
      <c r="C205" s="562"/>
      <c r="D205" s="562"/>
      <c r="E205" s="562"/>
      <c r="F205" s="562"/>
      <c r="G205" s="562"/>
      <c r="H205" s="562"/>
      <c r="I205" s="562"/>
      <c r="J205" s="562"/>
      <c r="K205" s="562"/>
      <c r="L205" s="562"/>
      <c r="M205" s="562"/>
      <c r="N205" s="562"/>
      <c r="O205" s="562"/>
      <c r="P205" s="562"/>
      <c r="Q205" s="562"/>
      <c r="R205" s="562"/>
      <c r="S205" s="562"/>
      <c r="T205" s="562"/>
      <c r="U205" s="562"/>
      <c r="V205" s="562"/>
      <c r="W205" s="562"/>
      <c r="X205" s="451">
        <v>0</v>
      </c>
      <c r="Y205" s="451"/>
      <c r="Z205" s="451"/>
      <c r="AA205" s="451"/>
      <c r="AB205" s="451"/>
      <c r="AC205" s="451"/>
      <c r="AD205" s="451"/>
      <c r="AE205" s="451">
        <v>0</v>
      </c>
      <c r="AF205" s="451"/>
      <c r="AG205" s="451"/>
      <c r="AH205" s="451"/>
      <c r="AI205" s="451"/>
      <c r="AJ205" s="451"/>
      <c r="AK205" s="451"/>
      <c r="AL205" s="479">
        <f t="shared" si="78"/>
        <v>0</v>
      </c>
      <c r="AM205" s="479"/>
      <c r="AN205" s="479"/>
      <c r="AO205" s="479"/>
      <c r="AP205" s="479"/>
      <c r="AQ205" s="479"/>
      <c r="AR205" s="479"/>
      <c r="AS205" s="451">
        <v>0</v>
      </c>
      <c r="AT205" s="451"/>
      <c r="AU205" s="451"/>
      <c r="AV205" s="451"/>
      <c r="AW205" s="451"/>
      <c r="AX205" s="451"/>
      <c r="AY205" s="451"/>
      <c r="AZ205" s="92"/>
      <c r="BA205" s="92"/>
      <c r="BB205" s="451">
        <v>0</v>
      </c>
      <c r="BC205" s="451"/>
      <c r="BD205" s="451"/>
      <c r="BE205" s="451"/>
      <c r="BF205" s="451">
        <v>0</v>
      </c>
      <c r="BG205" s="451"/>
      <c r="BH205" s="451"/>
      <c r="BI205" s="451"/>
      <c r="BJ205" s="479">
        <f t="shared" si="79"/>
        <v>0</v>
      </c>
      <c r="BK205" s="479"/>
      <c r="BL205" s="479"/>
      <c r="BM205" s="479"/>
      <c r="BN205" s="479"/>
      <c r="BO205" s="479"/>
      <c r="BP205" s="479"/>
      <c r="BQ205" s="451">
        <v>0</v>
      </c>
      <c r="BR205" s="451"/>
      <c r="BS205" s="451"/>
      <c r="BT205" s="451"/>
      <c r="BU205" s="451"/>
      <c r="BV205" s="451"/>
      <c r="BW205" s="451"/>
      <c r="BX205" s="451">
        <v>0</v>
      </c>
      <c r="BY205" s="451"/>
      <c r="BZ205" s="451"/>
      <c r="CA205" s="451"/>
      <c r="CB205" s="451"/>
      <c r="CC205" s="451"/>
      <c r="CD205" s="451"/>
      <c r="CE205" s="480">
        <f t="shared" si="80"/>
        <v>0</v>
      </c>
      <c r="CF205" s="480"/>
      <c r="CG205" s="480"/>
      <c r="CH205" s="480"/>
      <c r="CI205" s="480"/>
      <c r="CJ205" s="480"/>
      <c r="CK205" s="480"/>
      <c r="CL205" s="451">
        <v>0</v>
      </c>
      <c r="CM205" s="451"/>
      <c r="CN205" s="451"/>
      <c r="CO205" s="451"/>
      <c r="CP205" s="451"/>
      <c r="CQ205" s="451"/>
      <c r="CR205" s="451"/>
      <c r="CS205" s="480">
        <f>CL205</f>
        <v>0</v>
      </c>
      <c r="CT205" s="480"/>
      <c r="CU205" s="480"/>
      <c r="CV205" s="480"/>
      <c r="CW205" s="480"/>
      <c r="CX205" s="480"/>
      <c r="CY205" s="480"/>
      <c r="DB205" s="543" t="s">
        <v>389</v>
      </c>
      <c r="DC205" s="544"/>
      <c r="DD205" s="544"/>
      <c r="DE205" s="544"/>
      <c r="DF205" s="544"/>
      <c r="DG205" s="544"/>
      <c r="DH205" s="544"/>
      <c r="DI205" s="544"/>
      <c r="DJ205" s="544"/>
      <c r="DK205" s="544"/>
      <c r="DL205" s="544"/>
      <c r="DM205" s="544"/>
      <c r="DN205" s="544"/>
      <c r="DO205" s="544"/>
      <c r="DP205" s="544"/>
      <c r="DQ205" s="544"/>
      <c r="DR205" s="544"/>
      <c r="DS205" s="544"/>
      <c r="DT205" s="544"/>
      <c r="DU205" s="544"/>
      <c r="DV205" s="544"/>
      <c r="DW205" s="545"/>
      <c r="DX205" s="451">
        <v>0</v>
      </c>
      <c r="DY205" s="451"/>
      <c r="DZ205" s="451"/>
      <c r="EA205" s="451"/>
      <c r="EB205" s="451"/>
      <c r="EC205" s="451"/>
      <c r="ED205" s="451"/>
      <c r="EE205" s="451">
        <v>0</v>
      </c>
      <c r="EF205" s="451"/>
      <c r="EG205" s="451"/>
      <c r="EH205" s="451"/>
      <c r="EI205" s="451"/>
      <c r="EJ205" s="451"/>
      <c r="EK205" s="451"/>
      <c r="EL205" s="479">
        <f t="shared" ref="EL205:EL211" si="82">DX205-EE205</f>
        <v>0</v>
      </c>
      <c r="EM205" s="479"/>
      <c r="EN205" s="479"/>
      <c r="EO205" s="479"/>
      <c r="EP205" s="479"/>
      <c r="EQ205" s="479"/>
      <c r="ER205" s="479"/>
      <c r="ES205" s="451">
        <v>0</v>
      </c>
      <c r="ET205" s="451"/>
      <c r="EU205" s="451"/>
      <c r="EV205" s="451"/>
      <c r="EW205" s="451"/>
      <c r="EX205" s="451"/>
      <c r="EY205" s="451"/>
      <c r="EZ205" s="92"/>
      <c r="FA205" s="92"/>
      <c r="FB205" s="92"/>
      <c r="FC205" s="451">
        <v>0</v>
      </c>
      <c r="FD205" s="451"/>
      <c r="FE205" s="451"/>
      <c r="FF205" s="451"/>
      <c r="FG205" s="451">
        <v>0</v>
      </c>
      <c r="FH205" s="451"/>
      <c r="FI205" s="451"/>
      <c r="FJ205" s="451"/>
      <c r="FK205" s="479">
        <f t="shared" ref="FK205:FK211" si="83">FC205-FG205+ES205+EL205+EE205-DX205</f>
        <v>0</v>
      </c>
      <c r="FL205" s="479"/>
      <c r="FM205" s="479"/>
      <c r="FN205" s="479"/>
      <c r="FO205" s="479"/>
      <c r="FP205" s="479"/>
      <c r="FQ205" s="479"/>
      <c r="FR205" s="451">
        <v>0</v>
      </c>
      <c r="FS205" s="451"/>
      <c r="FT205" s="451"/>
      <c r="FU205" s="451"/>
      <c r="FV205" s="451"/>
      <c r="FW205" s="451"/>
      <c r="FX205" s="451"/>
      <c r="FY205" s="451">
        <v>0</v>
      </c>
      <c r="FZ205" s="451"/>
      <c r="GA205" s="451"/>
      <c r="GB205" s="451"/>
      <c r="GC205" s="451"/>
      <c r="GD205" s="451"/>
      <c r="GE205" s="451"/>
      <c r="GF205" s="480">
        <f t="shared" ref="GF205:GF211" si="84">FK205-FR205-FY205</f>
        <v>0</v>
      </c>
      <c r="GG205" s="480"/>
      <c r="GH205" s="480"/>
      <c r="GI205" s="480"/>
      <c r="GJ205" s="480"/>
      <c r="GK205" s="480"/>
      <c r="GL205" s="480"/>
      <c r="GM205" s="451">
        <v>0</v>
      </c>
      <c r="GN205" s="451"/>
      <c r="GO205" s="451"/>
      <c r="GP205" s="451"/>
      <c r="GQ205" s="451"/>
      <c r="GR205" s="451"/>
      <c r="GS205" s="451"/>
      <c r="GT205" s="480">
        <f t="shared" ref="GT205:GT211" si="85">GM205</f>
        <v>0</v>
      </c>
      <c r="GU205" s="480"/>
      <c r="GV205" s="480"/>
      <c r="GW205" s="480"/>
      <c r="GX205" s="480"/>
      <c r="GY205" s="480"/>
      <c r="GZ205" s="480"/>
    </row>
    <row r="206" spans="2:208" ht="12.75" customHeight="1">
      <c r="B206" s="561" t="s">
        <v>332</v>
      </c>
      <c r="C206" s="562"/>
      <c r="D206" s="562"/>
      <c r="E206" s="562"/>
      <c r="F206" s="562"/>
      <c r="G206" s="562"/>
      <c r="H206" s="562"/>
      <c r="I206" s="562"/>
      <c r="J206" s="562"/>
      <c r="K206" s="562"/>
      <c r="L206" s="562"/>
      <c r="M206" s="562"/>
      <c r="N206" s="562"/>
      <c r="O206" s="562"/>
      <c r="P206" s="562"/>
      <c r="Q206" s="562"/>
      <c r="R206" s="562"/>
      <c r="S206" s="562"/>
      <c r="T206" s="562"/>
      <c r="U206" s="562"/>
      <c r="V206" s="562"/>
      <c r="W206" s="562"/>
      <c r="X206" s="451">
        <v>0</v>
      </c>
      <c r="Y206" s="451"/>
      <c r="Z206" s="451"/>
      <c r="AA206" s="451"/>
      <c r="AB206" s="451"/>
      <c r="AC206" s="451"/>
      <c r="AD206" s="451"/>
      <c r="AE206" s="451">
        <v>0</v>
      </c>
      <c r="AF206" s="451"/>
      <c r="AG206" s="451"/>
      <c r="AH206" s="451"/>
      <c r="AI206" s="451"/>
      <c r="AJ206" s="451"/>
      <c r="AK206" s="451"/>
      <c r="AL206" s="479">
        <f t="shared" si="78"/>
        <v>0</v>
      </c>
      <c r="AM206" s="479"/>
      <c r="AN206" s="479"/>
      <c r="AO206" s="479"/>
      <c r="AP206" s="479"/>
      <c r="AQ206" s="479"/>
      <c r="AR206" s="479"/>
      <c r="AS206" s="451">
        <v>0</v>
      </c>
      <c r="AT206" s="451"/>
      <c r="AU206" s="451"/>
      <c r="AV206" s="451"/>
      <c r="AW206" s="451"/>
      <c r="AX206" s="451"/>
      <c r="AY206" s="451"/>
      <c r="AZ206" s="92"/>
      <c r="BA206" s="92"/>
      <c r="BB206" s="451">
        <v>0</v>
      </c>
      <c r="BC206" s="451"/>
      <c r="BD206" s="451"/>
      <c r="BE206" s="451"/>
      <c r="BF206" s="451">
        <v>0</v>
      </c>
      <c r="BG206" s="451"/>
      <c r="BH206" s="451"/>
      <c r="BI206" s="451"/>
      <c r="BJ206" s="479">
        <f t="shared" si="79"/>
        <v>0</v>
      </c>
      <c r="BK206" s="479"/>
      <c r="BL206" s="479"/>
      <c r="BM206" s="479"/>
      <c r="BN206" s="479"/>
      <c r="BO206" s="479"/>
      <c r="BP206" s="479"/>
      <c r="BQ206" s="451">
        <v>0</v>
      </c>
      <c r="BR206" s="451"/>
      <c r="BS206" s="451"/>
      <c r="BT206" s="451"/>
      <c r="BU206" s="451"/>
      <c r="BV206" s="451"/>
      <c r="BW206" s="451"/>
      <c r="BX206" s="451">
        <v>0</v>
      </c>
      <c r="BY206" s="451"/>
      <c r="BZ206" s="451"/>
      <c r="CA206" s="451"/>
      <c r="CB206" s="451"/>
      <c r="CC206" s="451"/>
      <c r="CD206" s="451"/>
      <c r="CE206" s="480">
        <f t="shared" si="80"/>
        <v>0</v>
      </c>
      <c r="CF206" s="480"/>
      <c r="CG206" s="480"/>
      <c r="CH206" s="480"/>
      <c r="CI206" s="480"/>
      <c r="CJ206" s="480"/>
      <c r="CK206" s="480"/>
      <c r="CL206" s="451">
        <v>0</v>
      </c>
      <c r="CM206" s="451"/>
      <c r="CN206" s="451"/>
      <c r="CO206" s="451"/>
      <c r="CP206" s="451"/>
      <c r="CQ206" s="451"/>
      <c r="CR206" s="451"/>
      <c r="CS206" s="480">
        <f>CL206</f>
        <v>0</v>
      </c>
      <c r="CT206" s="480"/>
      <c r="CU206" s="480"/>
      <c r="CV206" s="480"/>
      <c r="CW206" s="480"/>
      <c r="CX206" s="480"/>
      <c r="CY206" s="480"/>
      <c r="DB206" s="543" t="s">
        <v>390</v>
      </c>
      <c r="DC206" s="544"/>
      <c r="DD206" s="544"/>
      <c r="DE206" s="544"/>
      <c r="DF206" s="544"/>
      <c r="DG206" s="544"/>
      <c r="DH206" s="544"/>
      <c r="DI206" s="544"/>
      <c r="DJ206" s="544"/>
      <c r="DK206" s="544"/>
      <c r="DL206" s="544"/>
      <c r="DM206" s="544"/>
      <c r="DN206" s="544"/>
      <c r="DO206" s="544"/>
      <c r="DP206" s="544"/>
      <c r="DQ206" s="544"/>
      <c r="DR206" s="544"/>
      <c r="DS206" s="544"/>
      <c r="DT206" s="544"/>
      <c r="DU206" s="544"/>
      <c r="DV206" s="544"/>
      <c r="DW206" s="545"/>
      <c r="DX206" s="451">
        <v>0</v>
      </c>
      <c r="DY206" s="451"/>
      <c r="DZ206" s="451"/>
      <c r="EA206" s="451"/>
      <c r="EB206" s="451"/>
      <c r="EC206" s="451"/>
      <c r="ED206" s="451"/>
      <c r="EE206" s="451">
        <v>0</v>
      </c>
      <c r="EF206" s="451"/>
      <c r="EG206" s="451"/>
      <c r="EH206" s="451"/>
      <c r="EI206" s="451"/>
      <c r="EJ206" s="451"/>
      <c r="EK206" s="451"/>
      <c r="EL206" s="479">
        <f t="shared" si="82"/>
        <v>0</v>
      </c>
      <c r="EM206" s="479"/>
      <c r="EN206" s="479"/>
      <c r="EO206" s="479"/>
      <c r="EP206" s="479"/>
      <c r="EQ206" s="479"/>
      <c r="ER206" s="479"/>
      <c r="ES206" s="451">
        <v>0</v>
      </c>
      <c r="ET206" s="451"/>
      <c r="EU206" s="451"/>
      <c r="EV206" s="451"/>
      <c r="EW206" s="451"/>
      <c r="EX206" s="451"/>
      <c r="EY206" s="451"/>
      <c r="EZ206" s="92"/>
      <c r="FA206" s="92"/>
      <c r="FB206" s="92"/>
      <c r="FC206" s="451">
        <v>0</v>
      </c>
      <c r="FD206" s="451"/>
      <c r="FE206" s="451"/>
      <c r="FF206" s="451"/>
      <c r="FG206" s="451">
        <v>0</v>
      </c>
      <c r="FH206" s="451"/>
      <c r="FI206" s="451"/>
      <c r="FJ206" s="451"/>
      <c r="FK206" s="479">
        <f t="shared" si="83"/>
        <v>0</v>
      </c>
      <c r="FL206" s="479"/>
      <c r="FM206" s="479"/>
      <c r="FN206" s="479"/>
      <c r="FO206" s="479"/>
      <c r="FP206" s="479"/>
      <c r="FQ206" s="479"/>
      <c r="FR206" s="451">
        <v>0</v>
      </c>
      <c r="FS206" s="451"/>
      <c r="FT206" s="451"/>
      <c r="FU206" s="451"/>
      <c r="FV206" s="451"/>
      <c r="FW206" s="451"/>
      <c r="FX206" s="451"/>
      <c r="FY206" s="451">
        <v>0</v>
      </c>
      <c r="FZ206" s="451"/>
      <c r="GA206" s="451"/>
      <c r="GB206" s="451"/>
      <c r="GC206" s="451"/>
      <c r="GD206" s="451"/>
      <c r="GE206" s="451"/>
      <c r="GF206" s="480">
        <f t="shared" si="84"/>
        <v>0</v>
      </c>
      <c r="GG206" s="480"/>
      <c r="GH206" s="480"/>
      <c r="GI206" s="480"/>
      <c r="GJ206" s="480"/>
      <c r="GK206" s="480"/>
      <c r="GL206" s="480"/>
      <c r="GM206" s="451">
        <v>0</v>
      </c>
      <c r="GN206" s="451"/>
      <c r="GO206" s="451"/>
      <c r="GP206" s="451"/>
      <c r="GQ206" s="451"/>
      <c r="GR206" s="451"/>
      <c r="GS206" s="451"/>
      <c r="GT206" s="480">
        <f t="shared" si="85"/>
        <v>0</v>
      </c>
      <c r="GU206" s="480"/>
      <c r="GV206" s="480"/>
      <c r="GW206" s="480"/>
      <c r="GX206" s="480"/>
      <c r="GY206" s="480"/>
      <c r="GZ206" s="480"/>
    </row>
    <row r="207" spans="2:208" ht="12.75" customHeight="1">
      <c r="B207" s="561" t="s">
        <v>333</v>
      </c>
      <c r="C207" s="562"/>
      <c r="D207" s="562"/>
      <c r="E207" s="562"/>
      <c r="F207" s="562"/>
      <c r="G207" s="562"/>
      <c r="H207" s="562"/>
      <c r="I207" s="562"/>
      <c r="J207" s="562"/>
      <c r="K207" s="562"/>
      <c r="L207" s="562"/>
      <c r="M207" s="562"/>
      <c r="N207" s="562"/>
      <c r="O207" s="562"/>
      <c r="P207" s="562"/>
      <c r="Q207" s="562"/>
      <c r="R207" s="562"/>
      <c r="S207" s="562"/>
      <c r="T207" s="562"/>
      <c r="U207" s="562"/>
      <c r="V207" s="562"/>
      <c r="W207" s="562"/>
      <c r="X207" s="451">
        <v>0</v>
      </c>
      <c r="Y207" s="451"/>
      <c r="Z207" s="451"/>
      <c r="AA207" s="451"/>
      <c r="AB207" s="451"/>
      <c r="AC207" s="451"/>
      <c r="AD207" s="451"/>
      <c r="AE207" s="451">
        <v>0</v>
      </c>
      <c r="AF207" s="451"/>
      <c r="AG207" s="451"/>
      <c r="AH207" s="451"/>
      <c r="AI207" s="451"/>
      <c r="AJ207" s="451"/>
      <c r="AK207" s="451"/>
      <c r="AL207" s="479">
        <f t="shared" si="78"/>
        <v>0</v>
      </c>
      <c r="AM207" s="479"/>
      <c r="AN207" s="479"/>
      <c r="AO207" s="479"/>
      <c r="AP207" s="479"/>
      <c r="AQ207" s="479"/>
      <c r="AR207" s="479"/>
      <c r="AS207" s="451">
        <v>0</v>
      </c>
      <c r="AT207" s="451"/>
      <c r="AU207" s="451"/>
      <c r="AV207" s="451"/>
      <c r="AW207" s="451"/>
      <c r="AX207" s="451"/>
      <c r="AY207" s="451"/>
      <c r="AZ207" s="92"/>
      <c r="BA207" s="92"/>
      <c r="BB207" s="451">
        <v>0</v>
      </c>
      <c r="BC207" s="451"/>
      <c r="BD207" s="451"/>
      <c r="BE207" s="451"/>
      <c r="BF207" s="451">
        <v>0</v>
      </c>
      <c r="BG207" s="451"/>
      <c r="BH207" s="451"/>
      <c r="BI207" s="451"/>
      <c r="BJ207" s="479">
        <f t="shared" si="79"/>
        <v>0</v>
      </c>
      <c r="BK207" s="479"/>
      <c r="BL207" s="479"/>
      <c r="BM207" s="479"/>
      <c r="BN207" s="479"/>
      <c r="BO207" s="479"/>
      <c r="BP207" s="479"/>
      <c r="BQ207" s="451">
        <v>0</v>
      </c>
      <c r="BR207" s="451"/>
      <c r="BS207" s="451"/>
      <c r="BT207" s="451"/>
      <c r="BU207" s="451"/>
      <c r="BV207" s="451"/>
      <c r="BW207" s="451"/>
      <c r="BX207" s="451">
        <v>0</v>
      </c>
      <c r="BY207" s="451"/>
      <c r="BZ207" s="451"/>
      <c r="CA207" s="451"/>
      <c r="CB207" s="451"/>
      <c r="CC207" s="451"/>
      <c r="CD207" s="451"/>
      <c r="CE207" s="480">
        <f t="shared" si="80"/>
        <v>0</v>
      </c>
      <c r="CF207" s="480"/>
      <c r="CG207" s="480"/>
      <c r="CH207" s="480"/>
      <c r="CI207" s="480"/>
      <c r="CJ207" s="480"/>
      <c r="CK207" s="480"/>
      <c r="CL207" s="451">
        <v>0</v>
      </c>
      <c r="CM207" s="451"/>
      <c r="CN207" s="451"/>
      <c r="CO207" s="451"/>
      <c r="CP207" s="451"/>
      <c r="CQ207" s="451"/>
      <c r="CR207" s="451"/>
      <c r="CS207" s="480">
        <f t="shared" si="81"/>
        <v>0</v>
      </c>
      <c r="CT207" s="480"/>
      <c r="CU207" s="480"/>
      <c r="CV207" s="480"/>
      <c r="CW207" s="480"/>
      <c r="CX207" s="480"/>
      <c r="CY207" s="480"/>
      <c r="DB207" s="543" t="s">
        <v>391</v>
      </c>
      <c r="DC207" s="544"/>
      <c r="DD207" s="544"/>
      <c r="DE207" s="544"/>
      <c r="DF207" s="544"/>
      <c r="DG207" s="544"/>
      <c r="DH207" s="544"/>
      <c r="DI207" s="544"/>
      <c r="DJ207" s="544"/>
      <c r="DK207" s="544"/>
      <c r="DL207" s="544"/>
      <c r="DM207" s="544"/>
      <c r="DN207" s="544"/>
      <c r="DO207" s="544"/>
      <c r="DP207" s="544"/>
      <c r="DQ207" s="544"/>
      <c r="DR207" s="544"/>
      <c r="DS207" s="544"/>
      <c r="DT207" s="544"/>
      <c r="DU207" s="544"/>
      <c r="DV207" s="544"/>
      <c r="DW207" s="545"/>
      <c r="DX207" s="451">
        <v>0</v>
      </c>
      <c r="DY207" s="451"/>
      <c r="DZ207" s="451"/>
      <c r="EA207" s="451"/>
      <c r="EB207" s="451"/>
      <c r="EC207" s="451"/>
      <c r="ED207" s="451"/>
      <c r="EE207" s="451">
        <v>0</v>
      </c>
      <c r="EF207" s="451"/>
      <c r="EG207" s="451"/>
      <c r="EH207" s="451"/>
      <c r="EI207" s="451"/>
      <c r="EJ207" s="451"/>
      <c r="EK207" s="451"/>
      <c r="EL207" s="479">
        <f t="shared" si="82"/>
        <v>0</v>
      </c>
      <c r="EM207" s="479"/>
      <c r="EN207" s="479"/>
      <c r="EO207" s="479"/>
      <c r="EP207" s="479"/>
      <c r="EQ207" s="479"/>
      <c r="ER207" s="479"/>
      <c r="ES207" s="451">
        <v>0</v>
      </c>
      <c r="ET207" s="451"/>
      <c r="EU207" s="451"/>
      <c r="EV207" s="451"/>
      <c r="EW207" s="451"/>
      <c r="EX207" s="451"/>
      <c r="EY207" s="451"/>
      <c r="EZ207" s="92"/>
      <c r="FA207" s="92"/>
      <c r="FB207" s="92"/>
      <c r="FC207" s="451">
        <v>0</v>
      </c>
      <c r="FD207" s="451"/>
      <c r="FE207" s="451"/>
      <c r="FF207" s="451"/>
      <c r="FG207" s="451">
        <v>0</v>
      </c>
      <c r="FH207" s="451"/>
      <c r="FI207" s="451"/>
      <c r="FJ207" s="451"/>
      <c r="FK207" s="479">
        <f t="shared" si="83"/>
        <v>0</v>
      </c>
      <c r="FL207" s="479"/>
      <c r="FM207" s="479"/>
      <c r="FN207" s="479"/>
      <c r="FO207" s="479"/>
      <c r="FP207" s="479"/>
      <c r="FQ207" s="479"/>
      <c r="FR207" s="451">
        <v>0</v>
      </c>
      <c r="FS207" s="451"/>
      <c r="FT207" s="451"/>
      <c r="FU207" s="451"/>
      <c r="FV207" s="451"/>
      <c r="FW207" s="451"/>
      <c r="FX207" s="451"/>
      <c r="FY207" s="451">
        <v>0</v>
      </c>
      <c r="FZ207" s="451"/>
      <c r="GA207" s="451"/>
      <c r="GB207" s="451"/>
      <c r="GC207" s="451"/>
      <c r="GD207" s="451"/>
      <c r="GE207" s="451"/>
      <c r="GF207" s="480">
        <f t="shared" si="84"/>
        <v>0</v>
      </c>
      <c r="GG207" s="480"/>
      <c r="GH207" s="480"/>
      <c r="GI207" s="480"/>
      <c r="GJ207" s="480"/>
      <c r="GK207" s="480"/>
      <c r="GL207" s="480"/>
      <c r="GM207" s="451">
        <v>0</v>
      </c>
      <c r="GN207" s="451"/>
      <c r="GO207" s="451"/>
      <c r="GP207" s="451"/>
      <c r="GQ207" s="451"/>
      <c r="GR207" s="451"/>
      <c r="GS207" s="451"/>
      <c r="GT207" s="480">
        <f t="shared" si="85"/>
        <v>0</v>
      </c>
      <c r="GU207" s="480"/>
      <c r="GV207" s="480"/>
      <c r="GW207" s="480"/>
      <c r="GX207" s="480"/>
      <c r="GY207" s="480"/>
      <c r="GZ207" s="480"/>
    </row>
    <row r="208" spans="2:208" ht="12.75" customHeight="1">
      <c r="B208" s="543" t="s">
        <v>334</v>
      </c>
      <c r="C208" s="544"/>
      <c r="D208" s="544"/>
      <c r="E208" s="544"/>
      <c r="F208" s="544"/>
      <c r="G208" s="544"/>
      <c r="H208" s="544"/>
      <c r="I208" s="544"/>
      <c r="J208" s="544"/>
      <c r="K208" s="544"/>
      <c r="L208" s="544"/>
      <c r="M208" s="544"/>
      <c r="N208" s="544"/>
      <c r="O208" s="544"/>
      <c r="P208" s="544"/>
      <c r="Q208" s="544"/>
      <c r="R208" s="544"/>
      <c r="S208" s="544"/>
      <c r="T208" s="544"/>
      <c r="U208" s="544"/>
      <c r="V208" s="544"/>
      <c r="W208" s="545"/>
      <c r="X208" s="451">
        <v>0</v>
      </c>
      <c r="Y208" s="451"/>
      <c r="Z208" s="451"/>
      <c r="AA208" s="451"/>
      <c r="AB208" s="451"/>
      <c r="AC208" s="451"/>
      <c r="AD208" s="451"/>
      <c r="AE208" s="451">
        <v>0</v>
      </c>
      <c r="AF208" s="451"/>
      <c r="AG208" s="451"/>
      <c r="AH208" s="451"/>
      <c r="AI208" s="451"/>
      <c r="AJ208" s="451"/>
      <c r="AK208" s="451"/>
      <c r="AL208" s="479">
        <f t="shared" si="78"/>
        <v>0</v>
      </c>
      <c r="AM208" s="479"/>
      <c r="AN208" s="479"/>
      <c r="AO208" s="479"/>
      <c r="AP208" s="479"/>
      <c r="AQ208" s="479"/>
      <c r="AR208" s="479"/>
      <c r="AS208" s="451">
        <v>0</v>
      </c>
      <c r="AT208" s="451"/>
      <c r="AU208" s="451"/>
      <c r="AV208" s="451"/>
      <c r="AW208" s="451"/>
      <c r="AX208" s="451"/>
      <c r="AY208" s="451"/>
      <c r="AZ208" s="92"/>
      <c r="BA208" s="92"/>
      <c r="BB208" s="451">
        <v>0</v>
      </c>
      <c r="BC208" s="451"/>
      <c r="BD208" s="451"/>
      <c r="BE208" s="451"/>
      <c r="BF208" s="451">
        <v>0</v>
      </c>
      <c r="BG208" s="451"/>
      <c r="BH208" s="451"/>
      <c r="BI208" s="451"/>
      <c r="BJ208" s="479">
        <f t="shared" si="79"/>
        <v>0</v>
      </c>
      <c r="BK208" s="479"/>
      <c r="BL208" s="479"/>
      <c r="BM208" s="479"/>
      <c r="BN208" s="479"/>
      <c r="BO208" s="479"/>
      <c r="BP208" s="479"/>
      <c r="BQ208" s="451">
        <v>0</v>
      </c>
      <c r="BR208" s="451"/>
      <c r="BS208" s="451"/>
      <c r="BT208" s="451"/>
      <c r="BU208" s="451"/>
      <c r="BV208" s="451"/>
      <c r="BW208" s="451"/>
      <c r="BX208" s="451">
        <v>0</v>
      </c>
      <c r="BY208" s="451"/>
      <c r="BZ208" s="451"/>
      <c r="CA208" s="451"/>
      <c r="CB208" s="451"/>
      <c r="CC208" s="451"/>
      <c r="CD208" s="451"/>
      <c r="CE208" s="480">
        <f t="shared" si="80"/>
        <v>0</v>
      </c>
      <c r="CF208" s="480"/>
      <c r="CG208" s="480"/>
      <c r="CH208" s="480"/>
      <c r="CI208" s="480"/>
      <c r="CJ208" s="480"/>
      <c r="CK208" s="480"/>
      <c r="CL208" s="451">
        <v>0</v>
      </c>
      <c r="CM208" s="451"/>
      <c r="CN208" s="451"/>
      <c r="CO208" s="451"/>
      <c r="CP208" s="451"/>
      <c r="CQ208" s="451"/>
      <c r="CR208" s="451"/>
      <c r="CS208" s="480">
        <f t="shared" si="81"/>
        <v>0</v>
      </c>
      <c r="CT208" s="480"/>
      <c r="CU208" s="480"/>
      <c r="CV208" s="480"/>
      <c r="CW208" s="480"/>
      <c r="CX208" s="480"/>
      <c r="CY208" s="480"/>
      <c r="DB208" s="543" t="s">
        <v>392</v>
      </c>
      <c r="DC208" s="544"/>
      <c r="DD208" s="544"/>
      <c r="DE208" s="544"/>
      <c r="DF208" s="544"/>
      <c r="DG208" s="544"/>
      <c r="DH208" s="544"/>
      <c r="DI208" s="544"/>
      <c r="DJ208" s="544"/>
      <c r="DK208" s="544"/>
      <c r="DL208" s="544"/>
      <c r="DM208" s="544"/>
      <c r="DN208" s="544"/>
      <c r="DO208" s="544"/>
      <c r="DP208" s="544"/>
      <c r="DQ208" s="544"/>
      <c r="DR208" s="544"/>
      <c r="DS208" s="544"/>
      <c r="DT208" s="544"/>
      <c r="DU208" s="544"/>
      <c r="DV208" s="544"/>
      <c r="DW208" s="545"/>
      <c r="DX208" s="451">
        <v>0</v>
      </c>
      <c r="DY208" s="451"/>
      <c r="DZ208" s="451"/>
      <c r="EA208" s="451"/>
      <c r="EB208" s="451"/>
      <c r="EC208" s="451"/>
      <c r="ED208" s="451"/>
      <c r="EE208" s="451">
        <v>0</v>
      </c>
      <c r="EF208" s="451"/>
      <c r="EG208" s="451"/>
      <c r="EH208" s="451"/>
      <c r="EI208" s="451"/>
      <c r="EJ208" s="451"/>
      <c r="EK208" s="451"/>
      <c r="EL208" s="479">
        <f t="shared" si="82"/>
        <v>0</v>
      </c>
      <c r="EM208" s="479"/>
      <c r="EN208" s="479"/>
      <c r="EO208" s="479"/>
      <c r="EP208" s="479"/>
      <c r="EQ208" s="479"/>
      <c r="ER208" s="479"/>
      <c r="ES208" s="451">
        <v>0</v>
      </c>
      <c r="ET208" s="451"/>
      <c r="EU208" s="451"/>
      <c r="EV208" s="451"/>
      <c r="EW208" s="451"/>
      <c r="EX208" s="451"/>
      <c r="EY208" s="451"/>
      <c r="EZ208" s="92"/>
      <c r="FA208" s="92"/>
      <c r="FB208" s="92"/>
      <c r="FC208" s="451">
        <v>0</v>
      </c>
      <c r="FD208" s="451"/>
      <c r="FE208" s="451"/>
      <c r="FF208" s="451"/>
      <c r="FG208" s="451">
        <v>0</v>
      </c>
      <c r="FH208" s="451"/>
      <c r="FI208" s="451"/>
      <c r="FJ208" s="451"/>
      <c r="FK208" s="479">
        <f t="shared" si="83"/>
        <v>0</v>
      </c>
      <c r="FL208" s="479"/>
      <c r="FM208" s="479"/>
      <c r="FN208" s="479"/>
      <c r="FO208" s="479"/>
      <c r="FP208" s="479"/>
      <c r="FQ208" s="479"/>
      <c r="FR208" s="451">
        <v>0</v>
      </c>
      <c r="FS208" s="451"/>
      <c r="FT208" s="451"/>
      <c r="FU208" s="451"/>
      <c r="FV208" s="451"/>
      <c r="FW208" s="451"/>
      <c r="FX208" s="451"/>
      <c r="FY208" s="451">
        <v>0</v>
      </c>
      <c r="FZ208" s="451"/>
      <c r="GA208" s="451"/>
      <c r="GB208" s="451"/>
      <c r="GC208" s="451"/>
      <c r="GD208" s="451"/>
      <c r="GE208" s="451"/>
      <c r="GF208" s="480">
        <f t="shared" si="84"/>
        <v>0</v>
      </c>
      <c r="GG208" s="480"/>
      <c r="GH208" s="480"/>
      <c r="GI208" s="480"/>
      <c r="GJ208" s="480"/>
      <c r="GK208" s="480"/>
      <c r="GL208" s="480"/>
      <c r="GM208" s="451">
        <v>0</v>
      </c>
      <c r="GN208" s="451"/>
      <c r="GO208" s="451"/>
      <c r="GP208" s="451"/>
      <c r="GQ208" s="451"/>
      <c r="GR208" s="451"/>
      <c r="GS208" s="451"/>
      <c r="GT208" s="480">
        <f t="shared" si="85"/>
        <v>0</v>
      </c>
      <c r="GU208" s="480"/>
      <c r="GV208" s="480"/>
      <c r="GW208" s="480"/>
      <c r="GX208" s="480"/>
      <c r="GY208" s="480"/>
      <c r="GZ208" s="480"/>
    </row>
    <row r="209" spans="2:208" ht="12.75" customHeight="1">
      <c r="B209" s="543" t="s">
        <v>335</v>
      </c>
      <c r="C209" s="544"/>
      <c r="D209" s="544"/>
      <c r="E209" s="544"/>
      <c r="F209" s="544"/>
      <c r="G209" s="544"/>
      <c r="H209" s="544"/>
      <c r="I209" s="544"/>
      <c r="J209" s="544"/>
      <c r="K209" s="544"/>
      <c r="L209" s="544"/>
      <c r="M209" s="544"/>
      <c r="N209" s="544"/>
      <c r="O209" s="544"/>
      <c r="P209" s="544"/>
      <c r="Q209" s="544"/>
      <c r="R209" s="544"/>
      <c r="S209" s="544"/>
      <c r="T209" s="544"/>
      <c r="U209" s="544"/>
      <c r="V209" s="544"/>
      <c r="W209" s="545"/>
      <c r="X209" s="451">
        <v>0</v>
      </c>
      <c r="Y209" s="451"/>
      <c r="Z209" s="451"/>
      <c r="AA209" s="451"/>
      <c r="AB209" s="451"/>
      <c r="AC209" s="451"/>
      <c r="AD209" s="451"/>
      <c r="AE209" s="451">
        <v>0</v>
      </c>
      <c r="AF209" s="451"/>
      <c r="AG209" s="451"/>
      <c r="AH209" s="451"/>
      <c r="AI209" s="451"/>
      <c r="AJ209" s="451"/>
      <c r="AK209" s="451"/>
      <c r="AL209" s="479">
        <f t="shared" si="78"/>
        <v>0</v>
      </c>
      <c r="AM209" s="479"/>
      <c r="AN209" s="479"/>
      <c r="AO209" s="479"/>
      <c r="AP209" s="479"/>
      <c r="AQ209" s="479"/>
      <c r="AR209" s="479"/>
      <c r="AS209" s="451">
        <v>0</v>
      </c>
      <c r="AT209" s="451"/>
      <c r="AU209" s="451"/>
      <c r="AV209" s="451"/>
      <c r="AW209" s="451"/>
      <c r="AX209" s="451"/>
      <c r="AY209" s="451"/>
      <c r="AZ209" s="92"/>
      <c r="BA209" s="92"/>
      <c r="BB209" s="451">
        <v>0</v>
      </c>
      <c r="BC209" s="451"/>
      <c r="BD209" s="451"/>
      <c r="BE209" s="451"/>
      <c r="BF209" s="451">
        <v>0</v>
      </c>
      <c r="BG209" s="451"/>
      <c r="BH209" s="451"/>
      <c r="BI209" s="451"/>
      <c r="BJ209" s="479">
        <f t="shared" si="79"/>
        <v>0</v>
      </c>
      <c r="BK209" s="479"/>
      <c r="BL209" s="479"/>
      <c r="BM209" s="479"/>
      <c r="BN209" s="479"/>
      <c r="BO209" s="479"/>
      <c r="BP209" s="479"/>
      <c r="BQ209" s="451">
        <v>0</v>
      </c>
      <c r="BR209" s="451"/>
      <c r="BS209" s="451"/>
      <c r="BT209" s="451"/>
      <c r="BU209" s="451"/>
      <c r="BV209" s="451"/>
      <c r="BW209" s="451"/>
      <c r="BX209" s="451">
        <v>0</v>
      </c>
      <c r="BY209" s="451"/>
      <c r="BZ209" s="451"/>
      <c r="CA209" s="451"/>
      <c r="CB209" s="451"/>
      <c r="CC209" s="451"/>
      <c r="CD209" s="451"/>
      <c r="CE209" s="480">
        <f t="shared" si="80"/>
        <v>0</v>
      </c>
      <c r="CF209" s="480"/>
      <c r="CG209" s="480"/>
      <c r="CH209" s="480"/>
      <c r="CI209" s="480"/>
      <c r="CJ209" s="480"/>
      <c r="CK209" s="480"/>
      <c r="CL209" s="451">
        <v>0</v>
      </c>
      <c r="CM209" s="451"/>
      <c r="CN209" s="451"/>
      <c r="CO209" s="451"/>
      <c r="CP209" s="451"/>
      <c r="CQ209" s="451"/>
      <c r="CR209" s="451"/>
      <c r="CS209" s="480">
        <f t="shared" si="81"/>
        <v>0</v>
      </c>
      <c r="CT209" s="480"/>
      <c r="CU209" s="480"/>
      <c r="CV209" s="480"/>
      <c r="CW209" s="480"/>
      <c r="CX209" s="480"/>
      <c r="CY209" s="480"/>
      <c r="DB209" s="543" t="s">
        <v>393</v>
      </c>
      <c r="DC209" s="544"/>
      <c r="DD209" s="544"/>
      <c r="DE209" s="544"/>
      <c r="DF209" s="544"/>
      <c r="DG209" s="544"/>
      <c r="DH209" s="544"/>
      <c r="DI209" s="544"/>
      <c r="DJ209" s="544"/>
      <c r="DK209" s="544"/>
      <c r="DL209" s="544"/>
      <c r="DM209" s="544"/>
      <c r="DN209" s="544"/>
      <c r="DO209" s="544"/>
      <c r="DP209" s="544"/>
      <c r="DQ209" s="544"/>
      <c r="DR209" s="544"/>
      <c r="DS209" s="544"/>
      <c r="DT209" s="544"/>
      <c r="DU209" s="544"/>
      <c r="DV209" s="544"/>
      <c r="DW209" s="545"/>
      <c r="DX209" s="451">
        <v>0</v>
      </c>
      <c r="DY209" s="451"/>
      <c r="DZ209" s="451"/>
      <c r="EA209" s="451"/>
      <c r="EB209" s="451"/>
      <c r="EC209" s="451"/>
      <c r="ED209" s="451"/>
      <c r="EE209" s="451">
        <v>0</v>
      </c>
      <c r="EF209" s="451"/>
      <c r="EG209" s="451"/>
      <c r="EH209" s="451"/>
      <c r="EI209" s="451"/>
      <c r="EJ209" s="451"/>
      <c r="EK209" s="451"/>
      <c r="EL209" s="479">
        <f t="shared" si="82"/>
        <v>0</v>
      </c>
      <c r="EM209" s="479"/>
      <c r="EN209" s="479"/>
      <c r="EO209" s="479"/>
      <c r="EP209" s="479"/>
      <c r="EQ209" s="479"/>
      <c r="ER209" s="479"/>
      <c r="ES209" s="451">
        <v>0</v>
      </c>
      <c r="ET209" s="451"/>
      <c r="EU209" s="451"/>
      <c r="EV209" s="451"/>
      <c r="EW209" s="451"/>
      <c r="EX209" s="451"/>
      <c r="EY209" s="451"/>
      <c r="EZ209" s="92"/>
      <c r="FA209" s="92"/>
      <c r="FB209" s="92"/>
      <c r="FC209" s="451">
        <v>0</v>
      </c>
      <c r="FD209" s="451"/>
      <c r="FE209" s="451"/>
      <c r="FF209" s="451"/>
      <c r="FG209" s="451">
        <v>0</v>
      </c>
      <c r="FH209" s="451"/>
      <c r="FI209" s="451"/>
      <c r="FJ209" s="451"/>
      <c r="FK209" s="479">
        <f t="shared" si="83"/>
        <v>0</v>
      </c>
      <c r="FL209" s="479"/>
      <c r="FM209" s="479"/>
      <c r="FN209" s="479"/>
      <c r="FO209" s="479"/>
      <c r="FP209" s="479"/>
      <c r="FQ209" s="479"/>
      <c r="FR209" s="451">
        <v>0</v>
      </c>
      <c r="FS209" s="451"/>
      <c r="FT209" s="451"/>
      <c r="FU209" s="451"/>
      <c r="FV209" s="451"/>
      <c r="FW209" s="451"/>
      <c r="FX209" s="451"/>
      <c r="FY209" s="451">
        <v>0</v>
      </c>
      <c r="FZ209" s="451"/>
      <c r="GA209" s="451"/>
      <c r="GB209" s="451"/>
      <c r="GC209" s="451"/>
      <c r="GD209" s="451"/>
      <c r="GE209" s="451"/>
      <c r="GF209" s="480">
        <f t="shared" si="84"/>
        <v>0</v>
      </c>
      <c r="GG209" s="480"/>
      <c r="GH209" s="480"/>
      <c r="GI209" s="480"/>
      <c r="GJ209" s="480"/>
      <c r="GK209" s="480"/>
      <c r="GL209" s="480"/>
      <c r="GM209" s="451">
        <v>0</v>
      </c>
      <c r="GN209" s="451"/>
      <c r="GO209" s="451"/>
      <c r="GP209" s="451"/>
      <c r="GQ209" s="451"/>
      <c r="GR209" s="451"/>
      <c r="GS209" s="451"/>
      <c r="GT209" s="480">
        <f t="shared" si="85"/>
        <v>0</v>
      </c>
      <c r="GU209" s="480"/>
      <c r="GV209" s="480"/>
      <c r="GW209" s="480"/>
      <c r="GX209" s="480"/>
      <c r="GY209" s="480"/>
      <c r="GZ209" s="480"/>
    </row>
    <row r="210" spans="2:208" ht="12.75" customHeight="1">
      <c r="B210" s="543" t="s">
        <v>336</v>
      </c>
      <c r="C210" s="544"/>
      <c r="D210" s="544"/>
      <c r="E210" s="544"/>
      <c r="F210" s="544"/>
      <c r="G210" s="544"/>
      <c r="H210" s="544"/>
      <c r="I210" s="544"/>
      <c r="J210" s="544"/>
      <c r="K210" s="544"/>
      <c r="L210" s="544"/>
      <c r="M210" s="544"/>
      <c r="N210" s="544"/>
      <c r="O210" s="544"/>
      <c r="P210" s="544"/>
      <c r="Q210" s="544"/>
      <c r="R210" s="544"/>
      <c r="S210" s="544"/>
      <c r="T210" s="544"/>
      <c r="U210" s="544"/>
      <c r="V210" s="544"/>
      <c r="W210" s="545"/>
      <c r="X210" s="451">
        <v>0</v>
      </c>
      <c r="Y210" s="451"/>
      <c r="Z210" s="451"/>
      <c r="AA210" s="451"/>
      <c r="AB210" s="451"/>
      <c r="AC210" s="451"/>
      <c r="AD210" s="451"/>
      <c r="AE210" s="451">
        <v>0</v>
      </c>
      <c r="AF210" s="451"/>
      <c r="AG210" s="451"/>
      <c r="AH210" s="451"/>
      <c r="AI210" s="451"/>
      <c r="AJ210" s="451"/>
      <c r="AK210" s="451"/>
      <c r="AL210" s="479">
        <f t="shared" si="78"/>
        <v>0</v>
      </c>
      <c r="AM210" s="479"/>
      <c r="AN210" s="479"/>
      <c r="AO210" s="479"/>
      <c r="AP210" s="479"/>
      <c r="AQ210" s="479"/>
      <c r="AR210" s="479"/>
      <c r="AS210" s="451">
        <v>0</v>
      </c>
      <c r="AT210" s="451"/>
      <c r="AU210" s="451"/>
      <c r="AV210" s="451"/>
      <c r="AW210" s="451"/>
      <c r="AX210" s="451"/>
      <c r="AY210" s="451"/>
      <c r="AZ210" s="92"/>
      <c r="BA210" s="92"/>
      <c r="BB210" s="451">
        <v>0</v>
      </c>
      <c r="BC210" s="451"/>
      <c r="BD210" s="451"/>
      <c r="BE210" s="451"/>
      <c r="BF210" s="451">
        <v>0</v>
      </c>
      <c r="BG210" s="451"/>
      <c r="BH210" s="451"/>
      <c r="BI210" s="451"/>
      <c r="BJ210" s="479">
        <f t="shared" si="79"/>
        <v>0</v>
      </c>
      <c r="BK210" s="479"/>
      <c r="BL210" s="479"/>
      <c r="BM210" s="479"/>
      <c r="BN210" s="479"/>
      <c r="BO210" s="479"/>
      <c r="BP210" s="479"/>
      <c r="BQ210" s="451">
        <v>0</v>
      </c>
      <c r="BR210" s="451"/>
      <c r="BS210" s="451"/>
      <c r="BT210" s="451"/>
      <c r="BU210" s="451"/>
      <c r="BV210" s="451"/>
      <c r="BW210" s="451"/>
      <c r="BX210" s="451">
        <v>0</v>
      </c>
      <c r="BY210" s="451"/>
      <c r="BZ210" s="451"/>
      <c r="CA210" s="451"/>
      <c r="CB210" s="451"/>
      <c r="CC210" s="451"/>
      <c r="CD210" s="451"/>
      <c r="CE210" s="480">
        <f t="shared" si="80"/>
        <v>0</v>
      </c>
      <c r="CF210" s="480"/>
      <c r="CG210" s="480"/>
      <c r="CH210" s="480"/>
      <c r="CI210" s="480"/>
      <c r="CJ210" s="480"/>
      <c r="CK210" s="480"/>
      <c r="CL210" s="451">
        <v>0</v>
      </c>
      <c r="CM210" s="451"/>
      <c r="CN210" s="451"/>
      <c r="CO210" s="451"/>
      <c r="CP210" s="451"/>
      <c r="CQ210" s="451"/>
      <c r="CR210" s="451"/>
      <c r="CS210" s="480">
        <f t="shared" si="81"/>
        <v>0</v>
      </c>
      <c r="CT210" s="480"/>
      <c r="CU210" s="480"/>
      <c r="CV210" s="480"/>
      <c r="CW210" s="480"/>
      <c r="CX210" s="480"/>
      <c r="CY210" s="480"/>
      <c r="DB210" s="543" t="s">
        <v>396</v>
      </c>
      <c r="DC210" s="544"/>
      <c r="DD210" s="544"/>
      <c r="DE210" s="544"/>
      <c r="DF210" s="544"/>
      <c r="DG210" s="544"/>
      <c r="DH210" s="544"/>
      <c r="DI210" s="544"/>
      <c r="DJ210" s="544"/>
      <c r="DK210" s="544"/>
      <c r="DL210" s="544"/>
      <c r="DM210" s="544"/>
      <c r="DN210" s="544"/>
      <c r="DO210" s="544"/>
      <c r="DP210" s="544"/>
      <c r="DQ210" s="544"/>
      <c r="DR210" s="544"/>
      <c r="DS210" s="544"/>
      <c r="DT210" s="544"/>
      <c r="DU210" s="544"/>
      <c r="DV210" s="544"/>
      <c r="DW210" s="545"/>
      <c r="DX210" s="451">
        <v>0</v>
      </c>
      <c r="DY210" s="451"/>
      <c r="DZ210" s="451"/>
      <c r="EA210" s="451"/>
      <c r="EB210" s="451"/>
      <c r="EC210" s="451"/>
      <c r="ED210" s="451"/>
      <c r="EE210" s="451">
        <v>0</v>
      </c>
      <c r="EF210" s="451"/>
      <c r="EG210" s="451"/>
      <c r="EH210" s="451"/>
      <c r="EI210" s="451"/>
      <c r="EJ210" s="451"/>
      <c r="EK210" s="451"/>
      <c r="EL210" s="479">
        <f t="shared" si="82"/>
        <v>0</v>
      </c>
      <c r="EM210" s="479"/>
      <c r="EN210" s="479"/>
      <c r="EO210" s="479"/>
      <c r="EP210" s="479"/>
      <c r="EQ210" s="479"/>
      <c r="ER210" s="479"/>
      <c r="ES210" s="451">
        <v>0</v>
      </c>
      <c r="ET210" s="451"/>
      <c r="EU210" s="451"/>
      <c r="EV210" s="451"/>
      <c r="EW210" s="451"/>
      <c r="EX210" s="451"/>
      <c r="EY210" s="451"/>
      <c r="EZ210" s="92"/>
      <c r="FA210" s="92"/>
      <c r="FB210" s="92"/>
      <c r="FC210" s="451">
        <v>0</v>
      </c>
      <c r="FD210" s="451"/>
      <c r="FE210" s="451"/>
      <c r="FF210" s="451"/>
      <c r="FG210" s="451">
        <v>0</v>
      </c>
      <c r="FH210" s="451"/>
      <c r="FI210" s="451"/>
      <c r="FJ210" s="451"/>
      <c r="FK210" s="479">
        <f t="shared" si="83"/>
        <v>0</v>
      </c>
      <c r="FL210" s="479"/>
      <c r="FM210" s="479"/>
      <c r="FN210" s="479"/>
      <c r="FO210" s="479"/>
      <c r="FP210" s="479"/>
      <c r="FQ210" s="479"/>
      <c r="FR210" s="451">
        <v>0</v>
      </c>
      <c r="FS210" s="451"/>
      <c r="FT210" s="451"/>
      <c r="FU210" s="451"/>
      <c r="FV210" s="451"/>
      <c r="FW210" s="451"/>
      <c r="FX210" s="451"/>
      <c r="FY210" s="451">
        <v>0</v>
      </c>
      <c r="FZ210" s="451"/>
      <c r="GA210" s="451"/>
      <c r="GB210" s="451"/>
      <c r="GC210" s="451"/>
      <c r="GD210" s="451"/>
      <c r="GE210" s="451"/>
      <c r="GF210" s="480">
        <f t="shared" si="84"/>
        <v>0</v>
      </c>
      <c r="GG210" s="480"/>
      <c r="GH210" s="480"/>
      <c r="GI210" s="480"/>
      <c r="GJ210" s="480"/>
      <c r="GK210" s="480"/>
      <c r="GL210" s="480"/>
      <c r="GM210" s="451">
        <v>0</v>
      </c>
      <c r="GN210" s="451"/>
      <c r="GO210" s="451"/>
      <c r="GP210" s="451"/>
      <c r="GQ210" s="451"/>
      <c r="GR210" s="451"/>
      <c r="GS210" s="451"/>
      <c r="GT210" s="480">
        <f t="shared" si="85"/>
        <v>0</v>
      </c>
      <c r="GU210" s="480"/>
      <c r="GV210" s="480"/>
      <c r="GW210" s="480"/>
      <c r="GX210" s="480"/>
      <c r="GY210" s="480"/>
      <c r="GZ210" s="480"/>
    </row>
    <row r="211" spans="2:208" ht="12.75" customHeight="1">
      <c r="B211" s="547" t="s">
        <v>337</v>
      </c>
      <c r="C211" s="548"/>
      <c r="D211" s="548"/>
      <c r="E211" s="548"/>
      <c r="F211" s="548"/>
      <c r="G211" s="548"/>
      <c r="H211" s="548"/>
      <c r="I211" s="548"/>
      <c r="J211" s="548"/>
      <c r="K211" s="548"/>
      <c r="L211" s="548"/>
      <c r="M211" s="548"/>
      <c r="N211" s="548"/>
      <c r="O211" s="548"/>
      <c r="P211" s="548"/>
      <c r="Q211" s="548"/>
      <c r="R211" s="548"/>
      <c r="S211" s="548"/>
      <c r="T211" s="548"/>
      <c r="U211" s="548"/>
      <c r="V211" s="548"/>
      <c r="W211" s="549"/>
      <c r="X211" s="451">
        <v>0</v>
      </c>
      <c r="Y211" s="451"/>
      <c r="Z211" s="451"/>
      <c r="AA211" s="451"/>
      <c r="AB211" s="451"/>
      <c r="AC211" s="451"/>
      <c r="AD211" s="451"/>
      <c r="AE211" s="451">
        <v>0</v>
      </c>
      <c r="AF211" s="451"/>
      <c r="AG211" s="451"/>
      <c r="AH211" s="451"/>
      <c r="AI211" s="451"/>
      <c r="AJ211" s="451"/>
      <c r="AK211" s="451"/>
      <c r="AL211" s="479">
        <f t="shared" si="78"/>
        <v>0</v>
      </c>
      <c r="AM211" s="479"/>
      <c r="AN211" s="479"/>
      <c r="AO211" s="479"/>
      <c r="AP211" s="479"/>
      <c r="AQ211" s="479"/>
      <c r="AR211" s="479"/>
      <c r="AS211" s="451">
        <v>0</v>
      </c>
      <c r="AT211" s="451"/>
      <c r="AU211" s="451"/>
      <c r="AV211" s="451"/>
      <c r="AW211" s="451"/>
      <c r="AX211" s="451"/>
      <c r="AY211" s="451"/>
      <c r="AZ211" s="92"/>
      <c r="BA211" s="92"/>
      <c r="BB211" s="451">
        <v>0</v>
      </c>
      <c r="BC211" s="451"/>
      <c r="BD211" s="451"/>
      <c r="BE211" s="451"/>
      <c r="BF211" s="451">
        <v>0</v>
      </c>
      <c r="BG211" s="451"/>
      <c r="BH211" s="451"/>
      <c r="BI211" s="451"/>
      <c r="BJ211" s="479">
        <f t="shared" si="79"/>
        <v>0</v>
      </c>
      <c r="BK211" s="479"/>
      <c r="BL211" s="479"/>
      <c r="BM211" s="479"/>
      <c r="BN211" s="479"/>
      <c r="BO211" s="479"/>
      <c r="BP211" s="479"/>
      <c r="BQ211" s="451">
        <v>0</v>
      </c>
      <c r="BR211" s="451"/>
      <c r="BS211" s="451"/>
      <c r="BT211" s="451"/>
      <c r="BU211" s="451"/>
      <c r="BV211" s="451"/>
      <c r="BW211" s="451"/>
      <c r="BX211" s="451">
        <v>0</v>
      </c>
      <c r="BY211" s="451"/>
      <c r="BZ211" s="451"/>
      <c r="CA211" s="451"/>
      <c r="CB211" s="451"/>
      <c r="CC211" s="451"/>
      <c r="CD211" s="451"/>
      <c r="CE211" s="480">
        <f t="shared" si="80"/>
        <v>0</v>
      </c>
      <c r="CF211" s="480"/>
      <c r="CG211" s="480"/>
      <c r="CH211" s="480"/>
      <c r="CI211" s="480"/>
      <c r="CJ211" s="480"/>
      <c r="CK211" s="480"/>
      <c r="CL211" s="451">
        <v>0</v>
      </c>
      <c r="CM211" s="451"/>
      <c r="CN211" s="451"/>
      <c r="CO211" s="451"/>
      <c r="CP211" s="451"/>
      <c r="CQ211" s="451"/>
      <c r="CR211" s="451"/>
      <c r="CS211" s="480">
        <f t="shared" si="81"/>
        <v>0</v>
      </c>
      <c r="CT211" s="480"/>
      <c r="CU211" s="480"/>
      <c r="CV211" s="480"/>
      <c r="CW211" s="480"/>
      <c r="CX211" s="480"/>
      <c r="CY211" s="480"/>
      <c r="DB211" s="540" t="s">
        <v>394</v>
      </c>
      <c r="DC211" s="541"/>
      <c r="DD211" s="541"/>
      <c r="DE211" s="541"/>
      <c r="DF211" s="541"/>
      <c r="DG211" s="541"/>
      <c r="DH211" s="541"/>
      <c r="DI211" s="541"/>
      <c r="DJ211" s="541"/>
      <c r="DK211" s="541"/>
      <c r="DL211" s="541"/>
      <c r="DM211" s="541"/>
      <c r="DN211" s="541"/>
      <c r="DO211" s="541"/>
      <c r="DP211" s="541"/>
      <c r="DQ211" s="541"/>
      <c r="DR211" s="541"/>
      <c r="DS211" s="541"/>
      <c r="DT211" s="541"/>
      <c r="DU211" s="541"/>
      <c r="DV211" s="541"/>
      <c r="DW211" s="542"/>
      <c r="DX211" s="451">
        <v>0</v>
      </c>
      <c r="DY211" s="451"/>
      <c r="DZ211" s="451"/>
      <c r="EA211" s="451"/>
      <c r="EB211" s="451"/>
      <c r="EC211" s="451"/>
      <c r="ED211" s="451"/>
      <c r="EE211" s="451">
        <v>0</v>
      </c>
      <c r="EF211" s="451"/>
      <c r="EG211" s="451"/>
      <c r="EH211" s="451"/>
      <c r="EI211" s="451"/>
      <c r="EJ211" s="451"/>
      <c r="EK211" s="451"/>
      <c r="EL211" s="479">
        <f t="shared" si="82"/>
        <v>0</v>
      </c>
      <c r="EM211" s="479"/>
      <c r="EN211" s="479"/>
      <c r="EO211" s="479"/>
      <c r="EP211" s="479"/>
      <c r="EQ211" s="479"/>
      <c r="ER211" s="479"/>
      <c r="ES211" s="451">
        <v>0</v>
      </c>
      <c r="ET211" s="451"/>
      <c r="EU211" s="451"/>
      <c r="EV211" s="451"/>
      <c r="EW211" s="451"/>
      <c r="EX211" s="451"/>
      <c r="EY211" s="451"/>
      <c r="EZ211" s="92"/>
      <c r="FA211" s="92"/>
      <c r="FB211" s="92"/>
      <c r="FC211" s="451">
        <v>0</v>
      </c>
      <c r="FD211" s="451"/>
      <c r="FE211" s="451"/>
      <c r="FF211" s="451"/>
      <c r="FG211" s="451">
        <v>0</v>
      </c>
      <c r="FH211" s="451"/>
      <c r="FI211" s="451"/>
      <c r="FJ211" s="451"/>
      <c r="FK211" s="479">
        <f t="shared" si="83"/>
        <v>0</v>
      </c>
      <c r="FL211" s="479"/>
      <c r="FM211" s="479"/>
      <c r="FN211" s="479"/>
      <c r="FO211" s="479"/>
      <c r="FP211" s="479"/>
      <c r="FQ211" s="479"/>
      <c r="FR211" s="451">
        <v>0</v>
      </c>
      <c r="FS211" s="451"/>
      <c r="FT211" s="451"/>
      <c r="FU211" s="451"/>
      <c r="FV211" s="451"/>
      <c r="FW211" s="451"/>
      <c r="FX211" s="451"/>
      <c r="FY211" s="451">
        <v>0</v>
      </c>
      <c r="FZ211" s="451"/>
      <c r="GA211" s="451"/>
      <c r="GB211" s="451"/>
      <c r="GC211" s="451"/>
      <c r="GD211" s="451"/>
      <c r="GE211" s="451"/>
      <c r="GF211" s="480">
        <f t="shared" si="84"/>
        <v>0</v>
      </c>
      <c r="GG211" s="480"/>
      <c r="GH211" s="480"/>
      <c r="GI211" s="480"/>
      <c r="GJ211" s="480"/>
      <c r="GK211" s="480"/>
      <c r="GL211" s="480"/>
      <c r="GM211" s="451">
        <v>0</v>
      </c>
      <c r="GN211" s="451"/>
      <c r="GO211" s="451"/>
      <c r="GP211" s="451"/>
      <c r="GQ211" s="451"/>
      <c r="GR211" s="451"/>
      <c r="GS211" s="451"/>
      <c r="GT211" s="480">
        <f t="shared" si="85"/>
        <v>0</v>
      </c>
      <c r="GU211" s="480"/>
      <c r="GV211" s="480"/>
      <c r="GW211" s="480"/>
      <c r="GX211" s="480"/>
      <c r="GY211" s="480"/>
      <c r="GZ211" s="480"/>
    </row>
    <row r="212" spans="2:208" ht="12.75" customHeight="1" thickBot="1">
      <c r="B212" s="511" t="s">
        <v>338</v>
      </c>
      <c r="C212" s="512"/>
      <c r="D212" s="512"/>
      <c r="E212" s="512"/>
      <c r="F212" s="512"/>
      <c r="G212" s="512"/>
      <c r="H212" s="512"/>
      <c r="I212" s="512"/>
      <c r="J212" s="512"/>
      <c r="K212" s="512"/>
      <c r="L212" s="512"/>
      <c r="M212" s="512"/>
      <c r="N212" s="512"/>
      <c r="O212" s="512"/>
      <c r="P212" s="512"/>
      <c r="Q212" s="512"/>
      <c r="R212" s="512"/>
      <c r="S212" s="512"/>
      <c r="T212" s="512"/>
      <c r="U212" s="512"/>
      <c r="V212" s="512"/>
      <c r="W212" s="435"/>
      <c r="X212" s="447">
        <f>SUM(X202:AD211)</f>
        <v>0</v>
      </c>
      <c r="Y212" s="447"/>
      <c r="Z212" s="447"/>
      <c r="AA212" s="447"/>
      <c r="AB212" s="447"/>
      <c r="AC212" s="447"/>
      <c r="AD212" s="447"/>
      <c r="AE212" s="447">
        <f>SUM(AE202:AK211)</f>
        <v>0</v>
      </c>
      <c r="AF212" s="447"/>
      <c r="AG212" s="447"/>
      <c r="AH212" s="447"/>
      <c r="AI212" s="447"/>
      <c r="AJ212" s="447"/>
      <c r="AK212" s="447"/>
      <c r="AL212" s="447">
        <f>SUM(AL202:AR211)</f>
        <v>0</v>
      </c>
      <c r="AM212" s="447"/>
      <c r="AN212" s="447"/>
      <c r="AO212" s="447"/>
      <c r="AP212" s="447"/>
      <c r="AQ212" s="447"/>
      <c r="AR212" s="447"/>
      <c r="AS212" s="447">
        <f>SUM(AS202:AY211)</f>
        <v>0</v>
      </c>
      <c r="AT212" s="447"/>
      <c r="AU212" s="447"/>
      <c r="AV212" s="447"/>
      <c r="AW212" s="447"/>
      <c r="AX212" s="447"/>
      <c r="AY212" s="447"/>
      <c r="BB212" s="432">
        <f>SUM(BB202:BE211)</f>
        <v>0</v>
      </c>
      <c r="BC212" s="433"/>
      <c r="BD212" s="433"/>
      <c r="BE212" s="434"/>
      <c r="BF212" s="432">
        <f>SUM(BF202:BI211)</f>
        <v>0</v>
      </c>
      <c r="BG212" s="433"/>
      <c r="BH212" s="433"/>
      <c r="BI212" s="434"/>
      <c r="BJ212" s="438">
        <f>SUM(BJ202:BP211)</f>
        <v>0</v>
      </c>
      <c r="BK212" s="433"/>
      <c r="BL212" s="433"/>
      <c r="BM212" s="433"/>
      <c r="BN212" s="433"/>
      <c r="BO212" s="433"/>
      <c r="BP212" s="434"/>
      <c r="BQ212" s="438">
        <f>SUM(BQ202:BW211)</f>
        <v>0</v>
      </c>
      <c r="BR212" s="433"/>
      <c r="BS212" s="433"/>
      <c r="BT212" s="433"/>
      <c r="BU212" s="433"/>
      <c r="BV212" s="433"/>
      <c r="BW212" s="434"/>
      <c r="BX212" s="438">
        <f>SUM(BX202:CD211)</f>
        <v>0</v>
      </c>
      <c r="BY212" s="433"/>
      <c r="BZ212" s="433"/>
      <c r="CA212" s="433"/>
      <c r="CB212" s="433"/>
      <c r="CC212" s="433"/>
      <c r="CD212" s="434"/>
      <c r="CE212" s="438">
        <f>SUM(CE202:CK211)</f>
        <v>0</v>
      </c>
      <c r="CF212" s="433"/>
      <c r="CG212" s="433"/>
      <c r="CH212" s="433"/>
      <c r="CI212" s="433"/>
      <c r="CJ212" s="433"/>
      <c r="CK212" s="434"/>
      <c r="CL212" s="438">
        <f>SUM(CL202:CR211)</f>
        <v>0</v>
      </c>
      <c r="CM212" s="433"/>
      <c r="CN212" s="433"/>
      <c r="CO212" s="433"/>
      <c r="CP212" s="433"/>
      <c r="CQ212" s="433"/>
      <c r="CR212" s="434"/>
      <c r="CS212" s="438">
        <f>SUM(CS202:CY211)</f>
        <v>0</v>
      </c>
      <c r="CT212" s="433"/>
      <c r="CU212" s="433"/>
      <c r="CV212" s="433"/>
      <c r="CW212" s="433"/>
      <c r="CX212" s="433"/>
      <c r="CY212" s="434"/>
      <c r="DB212" s="511" t="s">
        <v>395</v>
      </c>
      <c r="DC212" s="512"/>
      <c r="DD212" s="512"/>
      <c r="DE212" s="512"/>
      <c r="DF212" s="512"/>
      <c r="DG212" s="512"/>
      <c r="DH212" s="512"/>
      <c r="DI212" s="512"/>
      <c r="DJ212" s="512"/>
      <c r="DK212" s="512"/>
      <c r="DL212" s="512"/>
      <c r="DM212" s="512"/>
      <c r="DN212" s="512"/>
      <c r="DO212" s="512"/>
      <c r="DP212" s="512"/>
      <c r="DQ212" s="512"/>
      <c r="DR212" s="512"/>
      <c r="DS212" s="512"/>
      <c r="DT212" s="512"/>
      <c r="DU212" s="512"/>
      <c r="DV212" s="512"/>
      <c r="DW212" s="435"/>
      <c r="DX212" s="447">
        <f>SUM(DX205:ED211)</f>
        <v>0</v>
      </c>
      <c r="DY212" s="447"/>
      <c r="DZ212" s="447"/>
      <c r="EA212" s="447"/>
      <c r="EB212" s="447"/>
      <c r="EC212" s="447"/>
      <c r="ED212" s="447"/>
      <c r="EE212" s="447">
        <f>SUM(EE205:EK211)</f>
        <v>0</v>
      </c>
      <c r="EF212" s="447"/>
      <c r="EG212" s="447"/>
      <c r="EH212" s="447"/>
      <c r="EI212" s="447"/>
      <c r="EJ212" s="447"/>
      <c r="EK212" s="447"/>
      <c r="EL212" s="447">
        <f>SUM(EL205:ER211)</f>
        <v>0</v>
      </c>
      <c r="EM212" s="447"/>
      <c r="EN212" s="447"/>
      <c r="EO212" s="447"/>
      <c r="EP212" s="447"/>
      <c r="EQ212" s="447"/>
      <c r="ER212" s="447"/>
      <c r="ES212" s="447">
        <f>SUM(ES205:EY211)</f>
        <v>0</v>
      </c>
      <c r="ET212" s="447"/>
      <c r="EU212" s="447"/>
      <c r="EV212" s="447"/>
      <c r="EW212" s="447"/>
      <c r="EX212" s="447"/>
      <c r="EY212" s="447"/>
      <c r="FC212" s="432">
        <f>SUM(FC205:FF211)</f>
        <v>0</v>
      </c>
      <c r="FD212" s="433"/>
      <c r="FE212" s="433"/>
      <c r="FF212" s="434"/>
      <c r="FG212" s="438">
        <f>SUM(FG205:FJ211)</f>
        <v>0</v>
      </c>
      <c r="FH212" s="433"/>
      <c r="FI212" s="433"/>
      <c r="FJ212" s="434"/>
      <c r="FK212" s="438">
        <f>SUM(FK205:FN211)</f>
        <v>0</v>
      </c>
      <c r="FL212" s="433"/>
      <c r="FM212" s="433"/>
      <c r="FN212" s="433"/>
      <c r="FO212" s="433"/>
      <c r="FP212" s="433"/>
      <c r="FQ212" s="434"/>
      <c r="FR212" s="438">
        <f>SUM(FR205:FU211)</f>
        <v>0</v>
      </c>
      <c r="FS212" s="433"/>
      <c r="FT212" s="433"/>
      <c r="FU212" s="433"/>
      <c r="FV212" s="433"/>
      <c r="FW212" s="433"/>
      <c r="FX212" s="434"/>
      <c r="FY212" s="438">
        <f>SUM(FY205:GB211)</f>
        <v>0</v>
      </c>
      <c r="FZ212" s="433"/>
      <c r="GA212" s="433"/>
      <c r="GB212" s="433"/>
      <c r="GC212" s="433"/>
      <c r="GD212" s="433"/>
      <c r="GE212" s="434"/>
      <c r="GF212" s="438">
        <f>SUM(GF205:GI211)</f>
        <v>0</v>
      </c>
      <c r="GG212" s="433"/>
      <c r="GH212" s="433"/>
      <c r="GI212" s="433"/>
      <c r="GJ212" s="433"/>
      <c r="GK212" s="433"/>
      <c r="GL212" s="434"/>
      <c r="GM212" s="438">
        <f>SUM(GM205:GP211)</f>
        <v>0</v>
      </c>
      <c r="GN212" s="433"/>
      <c r="GO212" s="433"/>
      <c r="GP212" s="433"/>
      <c r="GQ212" s="433"/>
      <c r="GR212" s="433"/>
      <c r="GS212" s="434"/>
      <c r="GT212" s="438">
        <f>SUM(GT205:GW211)</f>
        <v>0</v>
      </c>
      <c r="GU212" s="433"/>
      <c r="GV212" s="433"/>
      <c r="GW212" s="433"/>
      <c r="GX212" s="433"/>
      <c r="GY212" s="433"/>
      <c r="GZ212" s="491"/>
    </row>
    <row r="213" spans="2:208" ht="12.75" customHeight="1" thickTop="1">
      <c r="B213" s="547" t="s">
        <v>339</v>
      </c>
      <c r="C213" s="548"/>
      <c r="D213" s="548"/>
      <c r="E213" s="548"/>
      <c r="F213" s="548"/>
      <c r="G213" s="548"/>
      <c r="H213" s="548"/>
      <c r="I213" s="548"/>
      <c r="J213" s="548"/>
      <c r="K213" s="548"/>
      <c r="L213" s="548"/>
      <c r="M213" s="548"/>
      <c r="N213" s="548"/>
      <c r="O213" s="548"/>
      <c r="P213" s="548"/>
      <c r="Q213" s="548"/>
      <c r="R213" s="548"/>
      <c r="S213" s="548"/>
      <c r="T213" s="548"/>
      <c r="U213" s="548"/>
      <c r="V213" s="548"/>
      <c r="W213" s="549"/>
      <c r="X213" s="483"/>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3"/>
      <c r="AY213" s="483"/>
      <c r="BB213" s="466"/>
      <c r="BC213" s="467"/>
      <c r="BD213" s="467"/>
      <c r="BE213" s="468"/>
      <c r="BF213" s="469"/>
      <c r="BG213" s="467"/>
      <c r="BH213" s="467"/>
      <c r="BI213" s="468"/>
      <c r="BJ213" s="469"/>
      <c r="BK213" s="467"/>
      <c r="BL213" s="467"/>
      <c r="BM213" s="467"/>
      <c r="BN213" s="467"/>
      <c r="BO213" s="467"/>
      <c r="BP213" s="468"/>
      <c r="BQ213" s="469"/>
      <c r="BR213" s="467"/>
      <c r="BS213" s="467"/>
      <c r="BT213" s="467"/>
      <c r="BU213" s="467"/>
      <c r="BV213" s="467"/>
      <c r="BW213" s="468"/>
      <c r="BX213" s="469"/>
      <c r="BY213" s="467"/>
      <c r="BZ213" s="467"/>
      <c r="CA213" s="467"/>
      <c r="CB213" s="467"/>
      <c r="CC213" s="467"/>
      <c r="CD213" s="468"/>
      <c r="CE213" s="469"/>
      <c r="CF213" s="467"/>
      <c r="CG213" s="467"/>
      <c r="CH213" s="467"/>
      <c r="CI213" s="467"/>
      <c r="CJ213" s="467"/>
      <c r="CK213" s="468"/>
      <c r="CL213" s="469"/>
      <c r="CM213" s="467"/>
      <c r="CN213" s="467"/>
      <c r="CO213" s="467"/>
      <c r="CP213" s="467"/>
      <c r="CQ213" s="467"/>
      <c r="CR213" s="468"/>
      <c r="CS213" s="469"/>
      <c r="CT213" s="467"/>
      <c r="CU213" s="467"/>
      <c r="CV213" s="467"/>
      <c r="CW213" s="467"/>
      <c r="CX213" s="467"/>
      <c r="CY213" s="470"/>
      <c r="DB213" s="547" t="s">
        <v>397</v>
      </c>
      <c r="DC213" s="548"/>
      <c r="DD213" s="548"/>
      <c r="DE213" s="548"/>
      <c r="DF213" s="548"/>
      <c r="DG213" s="548"/>
      <c r="DH213" s="548"/>
      <c r="DI213" s="548"/>
      <c r="DJ213" s="548"/>
      <c r="DK213" s="548"/>
      <c r="DL213" s="548"/>
      <c r="DM213" s="548"/>
      <c r="DN213" s="548"/>
      <c r="DO213" s="548"/>
      <c r="DP213" s="548"/>
      <c r="DQ213" s="548"/>
      <c r="DR213" s="548"/>
      <c r="DS213" s="548"/>
      <c r="DT213" s="548"/>
      <c r="DU213" s="548"/>
      <c r="DV213" s="548"/>
      <c r="DW213" s="549"/>
      <c r="DX213" s="483"/>
      <c r="DY213" s="483"/>
      <c r="DZ213" s="483"/>
      <c r="EA213" s="483"/>
      <c r="EB213" s="483"/>
      <c r="EC213" s="483"/>
      <c r="ED213" s="483"/>
      <c r="EE213" s="483"/>
      <c r="EF213" s="483"/>
      <c r="EG213" s="483"/>
      <c r="EH213" s="483"/>
      <c r="EI213" s="483"/>
      <c r="EJ213" s="483"/>
      <c r="EK213" s="483"/>
      <c r="EL213" s="483"/>
      <c r="EM213" s="483"/>
      <c r="EN213" s="483"/>
      <c r="EO213" s="483"/>
      <c r="EP213" s="483"/>
      <c r="EQ213" s="483"/>
      <c r="ER213" s="483"/>
      <c r="ES213" s="483"/>
      <c r="ET213" s="483"/>
      <c r="EU213" s="483"/>
      <c r="EV213" s="483"/>
      <c r="EW213" s="483"/>
      <c r="EX213" s="483"/>
      <c r="EY213" s="483"/>
      <c r="FC213" s="466"/>
      <c r="FD213" s="467"/>
      <c r="FE213" s="467"/>
      <c r="FF213" s="468"/>
      <c r="FG213" s="469"/>
      <c r="FH213" s="467"/>
      <c r="FI213" s="467"/>
      <c r="FJ213" s="468"/>
      <c r="FK213" s="469"/>
      <c r="FL213" s="467"/>
      <c r="FM213" s="467"/>
      <c r="FN213" s="467"/>
      <c r="FO213" s="467"/>
      <c r="FP213" s="467"/>
      <c r="FQ213" s="468"/>
      <c r="FR213" s="469"/>
      <c r="FS213" s="467"/>
      <c r="FT213" s="467"/>
      <c r="FU213" s="467"/>
      <c r="FV213" s="467"/>
      <c r="FW213" s="467"/>
      <c r="FX213" s="468"/>
      <c r="FY213" s="469"/>
      <c r="FZ213" s="467"/>
      <c r="GA213" s="467"/>
      <c r="GB213" s="467"/>
      <c r="GC213" s="467"/>
      <c r="GD213" s="467"/>
      <c r="GE213" s="468"/>
      <c r="GF213" s="469"/>
      <c r="GG213" s="467"/>
      <c r="GH213" s="467"/>
      <c r="GI213" s="467"/>
      <c r="GJ213" s="467"/>
      <c r="GK213" s="467"/>
      <c r="GL213" s="468"/>
      <c r="GM213" s="469"/>
      <c r="GN213" s="467"/>
      <c r="GO213" s="467"/>
      <c r="GP213" s="467"/>
      <c r="GQ213" s="467"/>
      <c r="GR213" s="467"/>
      <c r="GS213" s="468"/>
      <c r="GT213" s="469"/>
      <c r="GU213" s="467"/>
      <c r="GV213" s="467"/>
      <c r="GW213" s="467"/>
      <c r="GX213" s="467"/>
      <c r="GY213" s="467"/>
      <c r="GZ213" s="470"/>
    </row>
    <row r="214" spans="2:208" ht="12.75" customHeight="1">
      <c r="B214" s="543" t="s">
        <v>340</v>
      </c>
      <c r="C214" s="544"/>
      <c r="D214" s="544"/>
      <c r="E214" s="544"/>
      <c r="F214" s="544"/>
      <c r="G214" s="544"/>
      <c r="H214" s="544"/>
      <c r="I214" s="544"/>
      <c r="J214" s="544"/>
      <c r="K214" s="544"/>
      <c r="L214" s="544"/>
      <c r="M214" s="544"/>
      <c r="N214" s="544"/>
      <c r="O214" s="544"/>
      <c r="P214" s="544"/>
      <c r="Q214" s="544"/>
      <c r="R214" s="544"/>
      <c r="S214" s="544"/>
      <c r="T214" s="544"/>
      <c r="U214" s="544"/>
      <c r="V214" s="544"/>
      <c r="W214" s="545"/>
      <c r="X214" s="451">
        <v>0</v>
      </c>
      <c r="Y214" s="451"/>
      <c r="Z214" s="451"/>
      <c r="AA214" s="451"/>
      <c r="AB214" s="451"/>
      <c r="AC214" s="451"/>
      <c r="AD214" s="451"/>
      <c r="AE214" s="451">
        <v>0</v>
      </c>
      <c r="AF214" s="451"/>
      <c r="AG214" s="451"/>
      <c r="AH214" s="451"/>
      <c r="AI214" s="451"/>
      <c r="AJ214" s="451"/>
      <c r="AK214" s="451"/>
      <c r="AL214" s="479">
        <f t="shared" ref="AL214:AL220" si="86">X214-AE214</f>
        <v>0</v>
      </c>
      <c r="AM214" s="479"/>
      <c r="AN214" s="479"/>
      <c r="AO214" s="479"/>
      <c r="AP214" s="479"/>
      <c r="AQ214" s="479"/>
      <c r="AR214" s="479"/>
      <c r="AS214" s="451">
        <v>0</v>
      </c>
      <c r="AT214" s="451"/>
      <c r="AU214" s="451"/>
      <c r="AV214" s="451"/>
      <c r="AW214" s="451"/>
      <c r="AX214" s="451"/>
      <c r="AY214" s="451"/>
      <c r="AZ214" s="92"/>
      <c r="BA214" s="92"/>
      <c r="BB214" s="451">
        <v>0</v>
      </c>
      <c r="BC214" s="451"/>
      <c r="BD214" s="451"/>
      <c r="BE214" s="451"/>
      <c r="BF214" s="451">
        <v>0</v>
      </c>
      <c r="BG214" s="451"/>
      <c r="BH214" s="451"/>
      <c r="BI214" s="451"/>
      <c r="BJ214" s="479">
        <f t="shared" ref="BJ214:BJ220" si="87">BB214-BF214+AS214+AL214+AE214-X214</f>
        <v>0</v>
      </c>
      <c r="BK214" s="479"/>
      <c r="BL214" s="479"/>
      <c r="BM214" s="479"/>
      <c r="BN214" s="479"/>
      <c r="BO214" s="479"/>
      <c r="BP214" s="479"/>
      <c r="BQ214" s="451">
        <v>0</v>
      </c>
      <c r="BR214" s="451"/>
      <c r="BS214" s="451"/>
      <c r="BT214" s="451"/>
      <c r="BU214" s="451"/>
      <c r="BV214" s="451"/>
      <c r="BW214" s="451"/>
      <c r="BX214" s="451">
        <v>0</v>
      </c>
      <c r="BY214" s="451"/>
      <c r="BZ214" s="451"/>
      <c r="CA214" s="451"/>
      <c r="CB214" s="451"/>
      <c r="CC214" s="451"/>
      <c r="CD214" s="451"/>
      <c r="CE214" s="480">
        <f t="shared" ref="CE214:CE220" si="88">BJ214-BQ214-BX214</f>
        <v>0</v>
      </c>
      <c r="CF214" s="480"/>
      <c r="CG214" s="480"/>
      <c r="CH214" s="480"/>
      <c r="CI214" s="480"/>
      <c r="CJ214" s="480"/>
      <c r="CK214" s="480"/>
      <c r="CL214" s="451">
        <v>0</v>
      </c>
      <c r="CM214" s="451"/>
      <c r="CN214" s="451"/>
      <c r="CO214" s="451"/>
      <c r="CP214" s="451"/>
      <c r="CQ214" s="451"/>
      <c r="CR214" s="451"/>
      <c r="CS214" s="480">
        <f t="shared" ref="CS214:CS220" si="89">CL214</f>
        <v>0</v>
      </c>
      <c r="CT214" s="480"/>
      <c r="CU214" s="480"/>
      <c r="CV214" s="480"/>
      <c r="CW214" s="480"/>
      <c r="CX214" s="480"/>
      <c r="CY214" s="480"/>
      <c r="DB214" s="543" t="s">
        <v>398</v>
      </c>
      <c r="DC214" s="544"/>
      <c r="DD214" s="544"/>
      <c r="DE214" s="544"/>
      <c r="DF214" s="544"/>
      <c r="DG214" s="544"/>
      <c r="DH214" s="544"/>
      <c r="DI214" s="544"/>
      <c r="DJ214" s="544"/>
      <c r="DK214" s="544"/>
      <c r="DL214" s="544"/>
      <c r="DM214" s="544"/>
      <c r="DN214" s="544"/>
      <c r="DO214" s="544"/>
      <c r="DP214" s="544"/>
      <c r="DQ214" s="544"/>
      <c r="DR214" s="544"/>
      <c r="DS214" s="544"/>
      <c r="DT214" s="544"/>
      <c r="DU214" s="544"/>
      <c r="DV214" s="544"/>
      <c r="DW214" s="545"/>
      <c r="DX214" s="451">
        <v>0</v>
      </c>
      <c r="DY214" s="451"/>
      <c r="DZ214" s="451"/>
      <c r="EA214" s="451"/>
      <c r="EB214" s="451"/>
      <c r="EC214" s="451"/>
      <c r="ED214" s="451"/>
      <c r="EE214" s="451">
        <v>0</v>
      </c>
      <c r="EF214" s="451"/>
      <c r="EG214" s="451"/>
      <c r="EH214" s="451"/>
      <c r="EI214" s="451"/>
      <c r="EJ214" s="451"/>
      <c r="EK214" s="451"/>
      <c r="EL214" s="479">
        <f t="shared" ref="EL214:EL220" si="90">DX214-EE214</f>
        <v>0</v>
      </c>
      <c r="EM214" s="479"/>
      <c r="EN214" s="479"/>
      <c r="EO214" s="479"/>
      <c r="EP214" s="479"/>
      <c r="EQ214" s="479"/>
      <c r="ER214" s="479"/>
      <c r="ES214" s="451">
        <v>0</v>
      </c>
      <c r="ET214" s="451"/>
      <c r="EU214" s="451"/>
      <c r="EV214" s="451"/>
      <c r="EW214" s="451"/>
      <c r="EX214" s="451"/>
      <c r="EY214" s="451"/>
      <c r="EZ214" s="92"/>
      <c r="FA214" s="92"/>
      <c r="FB214" s="92"/>
      <c r="FC214" s="451">
        <v>0</v>
      </c>
      <c r="FD214" s="451"/>
      <c r="FE214" s="451"/>
      <c r="FF214" s="451"/>
      <c r="FG214" s="451">
        <v>0</v>
      </c>
      <c r="FH214" s="451"/>
      <c r="FI214" s="451"/>
      <c r="FJ214" s="451"/>
      <c r="FK214" s="479">
        <f t="shared" ref="FK214:FK220" si="91">FC214-FG214+ES214+EL214+EE214-DX214</f>
        <v>0</v>
      </c>
      <c r="FL214" s="479"/>
      <c r="FM214" s="479"/>
      <c r="FN214" s="479"/>
      <c r="FO214" s="479"/>
      <c r="FP214" s="479"/>
      <c r="FQ214" s="479"/>
      <c r="FR214" s="451">
        <v>0</v>
      </c>
      <c r="FS214" s="451"/>
      <c r="FT214" s="451"/>
      <c r="FU214" s="451"/>
      <c r="FV214" s="451"/>
      <c r="FW214" s="451"/>
      <c r="FX214" s="451"/>
      <c r="FY214" s="451">
        <v>0</v>
      </c>
      <c r="FZ214" s="451"/>
      <c r="GA214" s="451"/>
      <c r="GB214" s="451"/>
      <c r="GC214" s="451"/>
      <c r="GD214" s="451"/>
      <c r="GE214" s="451"/>
      <c r="GF214" s="480">
        <f t="shared" ref="GF214:GF220" si="92">FK214-FR214-FY214</f>
        <v>0</v>
      </c>
      <c r="GG214" s="480"/>
      <c r="GH214" s="480"/>
      <c r="GI214" s="480"/>
      <c r="GJ214" s="480"/>
      <c r="GK214" s="480"/>
      <c r="GL214" s="480"/>
      <c r="GM214" s="451">
        <v>0</v>
      </c>
      <c r="GN214" s="451"/>
      <c r="GO214" s="451"/>
      <c r="GP214" s="451"/>
      <c r="GQ214" s="451"/>
      <c r="GR214" s="451"/>
      <c r="GS214" s="451"/>
      <c r="GT214" s="480">
        <f t="shared" ref="GT214:GT220" si="93">GM214</f>
        <v>0</v>
      </c>
      <c r="GU214" s="480"/>
      <c r="GV214" s="480"/>
      <c r="GW214" s="480"/>
      <c r="GX214" s="480"/>
      <c r="GY214" s="480"/>
      <c r="GZ214" s="480"/>
    </row>
    <row r="215" spans="2:208" ht="12.75" customHeight="1">
      <c r="B215" s="543" t="s">
        <v>341</v>
      </c>
      <c r="C215" s="544"/>
      <c r="D215" s="544"/>
      <c r="E215" s="544"/>
      <c r="F215" s="544"/>
      <c r="G215" s="544"/>
      <c r="H215" s="544"/>
      <c r="I215" s="544"/>
      <c r="J215" s="544"/>
      <c r="K215" s="544"/>
      <c r="L215" s="544"/>
      <c r="M215" s="544"/>
      <c r="N215" s="544"/>
      <c r="O215" s="544"/>
      <c r="P215" s="544"/>
      <c r="Q215" s="544"/>
      <c r="R215" s="544"/>
      <c r="S215" s="544"/>
      <c r="T215" s="544"/>
      <c r="U215" s="544"/>
      <c r="V215" s="544"/>
      <c r="W215" s="545"/>
      <c r="X215" s="451">
        <v>0</v>
      </c>
      <c r="Y215" s="451"/>
      <c r="Z215" s="451"/>
      <c r="AA215" s="451"/>
      <c r="AB215" s="451"/>
      <c r="AC215" s="451"/>
      <c r="AD215" s="451"/>
      <c r="AE215" s="451">
        <v>0</v>
      </c>
      <c r="AF215" s="451"/>
      <c r="AG215" s="451"/>
      <c r="AH215" s="451"/>
      <c r="AI215" s="451"/>
      <c r="AJ215" s="451"/>
      <c r="AK215" s="451"/>
      <c r="AL215" s="479">
        <f t="shared" si="86"/>
        <v>0</v>
      </c>
      <c r="AM215" s="479"/>
      <c r="AN215" s="479"/>
      <c r="AO215" s="479"/>
      <c r="AP215" s="479"/>
      <c r="AQ215" s="479"/>
      <c r="AR215" s="479"/>
      <c r="AS215" s="451">
        <v>0</v>
      </c>
      <c r="AT215" s="451"/>
      <c r="AU215" s="451"/>
      <c r="AV215" s="451"/>
      <c r="AW215" s="451"/>
      <c r="AX215" s="451"/>
      <c r="AY215" s="451"/>
      <c r="AZ215" s="92"/>
      <c r="BA215" s="92"/>
      <c r="BB215" s="451">
        <v>0</v>
      </c>
      <c r="BC215" s="451"/>
      <c r="BD215" s="451"/>
      <c r="BE215" s="451"/>
      <c r="BF215" s="451">
        <v>0</v>
      </c>
      <c r="BG215" s="451"/>
      <c r="BH215" s="451"/>
      <c r="BI215" s="451"/>
      <c r="BJ215" s="479">
        <f t="shared" si="87"/>
        <v>0</v>
      </c>
      <c r="BK215" s="479"/>
      <c r="BL215" s="479"/>
      <c r="BM215" s="479"/>
      <c r="BN215" s="479"/>
      <c r="BO215" s="479"/>
      <c r="BP215" s="479"/>
      <c r="BQ215" s="451">
        <v>0</v>
      </c>
      <c r="BR215" s="451"/>
      <c r="BS215" s="451"/>
      <c r="BT215" s="451"/>
      <c r="BU215" s="451"/>
      <c r="BV215" s="451"/>
      <c r="BW215" s="451"/>
      <c r="BX215" s="451">
        <v>0</v>
      </c>
      <c r="BY215" s="451"/>
      <c r="BZ215" s="451"/>
      <c r="CA215" s="451"/>
      <c r="CB215" s="451"/>
      <c r="CC215" s="451"/>
      <c r="CD215" s="451"/>
      <c r="CE215" s="480">
        <f t="shared" si="88"/>
        <v>0</v>
      </c>
      <c r="CF215" s="480"/>
      <c r="CG215" s="480"/>
      <c r="CH215" s="480"/>
      <c r="CI215" s="480"/>
      <c r="CJ215" s="480"/>
      <c r="CK215" s="480"/>
      <c r="CL215" s="451">
        <v>0</v>
      </c>
      <c r="CM215" s="451"/>
      <c r="CN215" s="451"/>
      <c r="CO215" s="451"/>
      <c r="CP215" s="451"/>
      <c r="CQ215" s="451"/>
      <c r="CR215" s="451"/>
      <c r="CS215" s="480">
        <f t="shared" si="89"/>
        <v>0</v>
      </c>
      <c r="CT215" s="480"/>
      <c r="CU215" s="480"/>
      <c r="CV215" s="480"/>
      <c r="CW215" s="480"/>
      <c r="CX215" s="480"/>
      <c r="CY215" s="480"/>
      <c r="DB215" s="543" t="s">
        <v>399</v>
      </c>
      <c r="DC215" s="544"/>
      <c r="DD215" s="544"/>
      <c r="DE215" s="544"/>
      <c r="DF215" s="544"/>
      <c r="DG215" s="544"/>
      <c r="DH215" s="544"/>
      <c r="DI215" s="544"/>
      <c r="DJ215" s="544"/>
      <c r="DK215" s="544"/>
      <c r="DL215" s="544"/>
      <c r="DM215" s="544"/>
      <c r="DN215" s="544"/>
      <c r="DO215" s="544"/>
      <c r="DP215" s="544"/>
      <c r="DQ215" s="544"/>
      <c r="DR215" s="544"/>
      <c r="DS215" s="544"/>
      <c r="DT215" s="544"/>
      <c r="DU215" s="544"/>
      <c r="DV215" s="544"/>
      <c r="DW215" s="545"/>
      <c r="DX215" s="451">
        <v>0</v>
      </c>
      <c r="DY215" s="451"/>
      <c r="DZ215" s="451"/>
      <c r="EA215" s="451"/>
      <c r="EB215" s="451"/>
      <c r="EC215" s="451"/>
      <c r="ED215" s="451"/>
      <c r="EE215" s="451">
        <v>0</v>
      </c>
      <c r="EF215" s="451"/>
      <c r="EG215" s="451"/>
      <c r="EH215" s="451"/>
      <c r="EI215" s="451"/>
      <c r="EJ215" s="451"/>
      <c r="EK215" s="451"/>
      <c r="EL215" s="479">
        <f t="shared" si="90"/>
        <v>0</v>
      </c>
      <c r="EM215" s="479"/>
      <c r="EN215" s="479"/>
      <c r="EO215" s="479"/>
      <c r="EP215" s="479"/>
      <c r="EQ215" s="479"/>
      <c r="ER215" s="479"/>
      <c r="ES215" s="451">
        <v>0</v>
      </c>
      <c r="ET215" s="451"/>
      <c r="EU215" s="451"/>
      <c r="EV215" s="451"/>
      <c r="EW215" s="451"/>
      <c r="EX215" s="451"/>
      <c r="EY215" s="451"/>
      <c r="EZ215" s="92"/>
      <c r="FA215" s="92"/>
      <c r="FB215" s="92"/>
      <c r="FC215" s="451">
        <v>0</v>
      </c>
      <c r="FD215" s="451"/>
      <c r="FE215" s="451"/>
      <c r="FF215" s="451"/>
      <c r="FG215" s="451">
        <v>0</v>
      </c>
      <c r="FH215" s="451"/>
      <c r="FI215" s="451"/>
      <c r="FJ215" s="451"/>
      <c r="FK215" s="479">
        <f t="shared" si="91"/>
        <v>0</v>
      </c>
      <c r="FL215" s="479"/>
      <c r="FM215" s="479"/>
      <c r="FN215" s="479"/>
      <c r="FO215" s="479"/>
      <c r="FP215" s="479"/>
      <c r="FQ215" s="479"/>
      <c r="FR215" s="451">
        <v>0</v>
      </c>
      <c r="FS215" s="451"/>
      <c r="FT215" s="451"/>
      <c r="FU215" s="451"/>
      <c r="FV215" s="451"/>
      <c r="FW215" s="451"/>
      <c r="FX215" s="451"/>
      <c r="FY215" s="451">
        <v>0</v>
      </c>
      <c r="FZ215" s="451"/>
      <c r="GA215" s="451"/>
      <c r="GB215" s="451"/>
      <c r="GC215" s="451"/>
      <c r="GD215" s="451"/>
      <c r="GE215" s="451"/>
      <c r="GF215" s="480">
        <f t="shared" si="92"/>
        <v>0</v>
      </c>
      <c r="GG215" s="480"/>
      <c r="GH215" s="480"/>
      <c r="GI215" s="480"/>
      <c r="GJ215" s="480"/>
      <c r="GK215" s="480"/>
      <c r="GL215" s="480"/>
      <c r="GM215" s="451">
        <v>0</v>
      </c>
      <c r="GN215" s="451"/>
      <c r="GO215" s="451"/>
      <c r="GP215" s="451"/>
      <c r="GQ215" s="451"/>
      <c r="GR215" s="451"/>
      <c r="GS215" s="451"/>
      <c r="GT215" s="480">
        <f t="shared" si="93"/>
        <v>0</v>
      </c>
      <c r="GU215" s="480"/>
      <c r="GV215" s="480"/>
      <c r="GW215" s="480"/>
      <c r="GX215" s="480"/>
      <c r="GY215" s="480"/>
      <c r="GZ215" s="480"/>
    </row>
    <row r="216" spans="2:208" ht="12.75" customHeight="1">
      <c r="B216" s="543" t="s">
        <v>342</v>
      </c>
      <c r="C216" s="544"/>
      <c r="D216" s="544"/>
      <c r="E216" s="544"/>
      <c r="F216" s="544"/>
      <c r="G216" s="544"/>
      <c r="H216" s="544"/>
      <c r="I216" s="544"/>
      <c r="J216" s="544"/>
      <c r="K216" s="544"/>
      <c r="L216" s="544"/>
      <c r="M216" s="544"/>
      <c r="N216" s="544"/>
      <c r="O216" s="544"/>
      <c r="P216" s="544"/>
      <c r="Q216" s="544"/>
      <c r="R216" s="544"/>
      <c r="S216" s="544"/>
      <c r="T216" s="544"/>
      <c r="U216" s="544"/>
      <c r="V216" s="544"/>
      <c r="W216" s="545"/>
      <c r="X216" s="451">
        <v>0</v>
      </c>
      <c r="Y216" s="451"/>
      <c r="Z216" s="451"/>
      <c r="AA216" s="451"/>
      <c r="AB216" s="451"/>
      <c r="AC216" s="451"/>
      <c r="AD216" s="451"/>
      <c r="AE216" s="451">
        <v>0</v>
      </c>
      <c r="AF216" s="451"/>
      <c r="AG216" s="451"/>
      <c r="AH216" s="451"/>
      <c r="AI216" s="451"/>
      <c r="AJ216" s="451"/>
      <c r="AK216" s="451"/>
      <c r="AL216" s="479">
        <f t="shared" si="86"/>
        <v>0</v>
      </c>
      <c r="AM216" s="479"/>
      <c r="AN216" s="479"/>
      <c r="AO216" s="479"/>
      <c r="AP216" s="479"/>
      <c r="AQ216" s="479"/>
      <c r="AR216" s="479"/>
      <c r="AS216" s="451">
        <v>0</v>
      </c>
      <c r="AT216" s="451"/>
      <c r="AU216" s="451"/>
      <c r="AV216" s="451"/>
      <c r="AW216" s="451"/>
      <c r="AX216" s="451"/>
      <c r="AY216" s="451"/>
      <c r="AZ216" s="92"/>
      <c r="BA216" s="92"/>
      <c r="BB216" s="451">
        <v>0</v>
      </c>
      <c r="BC216" s="451"/>
      <c r="BD216" s="451"/>
      <c r="BE216" s="451"/>
      <c r="BF216" s="451">
        <v>0</v>
      </c>
      <c r="BG216" s="451"/>
      <c r="BH216" s="451"/>
      <c r="BI216" s="451"/>
      <c r="BJ216" s="479">
        <f t="shared" si="87"/>
        <v>0</v>
      </c>
      <c r="BK216" s="479"/>
      <c r="BL216" s="479"/>
      <c r="BM216" s="479"/>
      <c r="BN216" s="479"/>
      <c r="BO216" s="479"/>
      <c r="BP216" s="479"/>
      <c r="BQ216" s="451">
        <v>0</v>
      </c>
      <c r="BR216" s="451"/>
      <c r="BS216" s="451"/>
      <c r="BT216" s="451"/>
      <c r="BU216" s="451"/>
      <c r="BV216" s="451"/>
      <c r="BW216" s="451"/>
      <c r="BX216" s="451">
        <v>0</v>
      </c>
      <c r="BY216" s="451"/>
      <c r="BZ216" s="451"/>
      <c r="CA216" s="451"/>
      <c r="CB216" s="451"/>
      <c r="CC216" s="451"/>
      <c r="CD216" s="451"/>
      <c r="CE216" s="480">
        <f t="shared" si="88"/>
        <v>0</v>
      </c>
      <c r="CF216" s="480"/>
      <c r="CG216" s="480"/>
      <c r="CH216" s="480"/>
      <c r="CI216" s="480"/>
      <c r="CJ216" s="480"/>
      <c r="CK216" s="480"/>
      <c r="CL216" s="451">
        <v>0</v>
      </c>
      <c r="CM216" s="451"/>
      <c r="CN216" s="451"/>
      <c r="CO216" s="451"/>
      <c r="CP216" s="451"/>
      <c r="CQ216" s="451"/>
      <c r="CR216" s="451"/>
      <c r="CS216" s="480">
        <f t="shared" si="89"/>
        <v>0</v>
      </c>
      <c r="CT216" s="480"/>
      <c r="CU216" s="480"/>
      <c r="CV216" s="480"/>
      <c r="CW216" s="480"/>
      <c r="CX216" s="480"/>
      <c r="CY216" s="480"/>
      <c r="DB216" s="543" t="s">
        <v>400</v>
      </c>
      <c r="DC216" s="544"/>
      <c r="DD216" s="544"/>
      <c r="DE216" s="544"/>
      <c r="DF216" s="544"/>
      <c r="DG216" s="544"/>
      <c r="DH216" s="544"/>
      <c r="DI216" s="544"/>
      <c r="DJ216" s="544"/>
      <c r="DK216" s="544"/>
      <c r="DL216" s="544"/>
      <c r="DM216" s="544"/>
      <c r="DN216" s="544"/>
      <c r="DO216" s="544"/>
      <c r="DP216" s="544"/>
      <c r="DQ216" s="544"/>
      <c r="DR216" s="544"/>
      <c r="DS216" s="544"/>
      <c r="DT216" s="544"/>
      <c r="DU216" s="544"/>
      <c r="DV216" s="544"/>
      <c r="DW216" s="545"/>
      <c r="DX216" s="451">
        <v>0</v>
      </c>
      <c r="DY216" s="451"/>
      <c r="DZ216" s="451"/>
      <c r="EA216" s="451"/>
      <c r="EB216" s="451"/>
      <c r="EC216" s="451"/>
      <c r="ED216" s="451"/>
      <c r="EE216" s="451">
        <v>0</v>
      </c>
      <c r="EF216" s="451"/>
      <c r="EG216" s="451"/>
      <c r="EH216" s="451"/>
      <c r="EI216" s="451"/>
      <c r="EJ216" s="451"/>
      <c r="EK216" s="451"/>
      <c r="EL216" s="479">
        <f t="shared" si="90"/>
        <v>0</v>
      </c>
      <c r="EM216" s="479"/>
      <c r="EN216" s="479"/>
      <c r="EO216" s="479"/>
      <c r="EP216" s="479"/>
      <c r="EQ216" s="479"/>
      <c r="ER216" s="479"/>
      <c r="ES216" s="451">
        <v>0</v>
      </c>
      <c r="ET216" s="451"/>
      <c r="EU216" s="451"/>
      <c r="EV216" s="451"/>
      <c r="EW216" s="451"/>
      <c r="EX216" s="451"/>
      <c r="EY216" s="451"/>
      <c r="EZ216" s="92"/>
      <c r="FA216" s="92"/>
      <c r="FB216" s="92"/>
      <c r="FC216" s="451">
        <v>0</v>
      </c>
      <c r="FD216" s="451"/>
      <c r="FE216" s="451"/>
      <c r="FF216" s="451"/>
      <c r="FG216" s="451">
        <v>0</v>
      </c>
      <c r="FH216" s="451"/>
      <c r="FI216" s="451"/>
      <c r="FJ216" s="451"/>
      <c r="FK216" s="479">
        <f t="shared" si="91"/>
        <v>0</v>
      </c>
      <c r="FL216" s="479"/>
      <c r="FM216" s="479"/>
      <c r="FN216" s="479"/>
      <c r="FO216" s="479"/>
      <c r="FP216" s="479"/>
      <c r="FQ216" s="479"/>
      <c r="FR216" s="451">
        <v>0</v>
      </c>
      <c r="FS216" s="451"/>
      <c r="FT216" s="451"/>
      <c r="FU216" s="451"/>
      <c r="FV216" s="451"/>
      <c r="FW216" s="451"/>
      <c r="FX216" s="451"/>
      <c r="FY216" s="451">
        <v>0</v>
      </c>
      <c r="FZ216" s="451"/>
      <c r="GA216" s="451"/>
      <c r="GB216" s="451"/>
      <c r="GC216" s="451"/>
      <c r="GD216" s="451"/>
      <c r="GE216" s="451"/>
      <c r="GF216" s="480">
        <f t="shared" si="92"/>
        <v>0</v>
      </c>
      <c r="GG216" s="480"/>
      <c r="GH216" s="480"/>
      <c r="GI216" s="480"/>
      <c r="GJ216" s="480"/>
      <c r="GK216" s="480"/>
      <c r="GL216" s="480"/>
      <c r="GM216" s="451">
        <v>0</v>
      </c>
      <c r="GN216" s="451"/>
      <c r="GO216" s="451"/>
      <c r="GP216" s="451"/>
      <c r="GQ216" s="451"/>
      <c r="GR216" s="451"/>
      <c r="GS216" s="451"/>
      <c r="GT216" s="480">
        <f t="shared" si="93"/>
        <v>0</v>
      </c>
      <c r="GU216" s="480"/>
      <c r="GV216" s="480"/>
      <c r="GW216" s="480"/>
      <c r="GX216" s="480"/>
      <c r="GY216" s="480"/>
      <c r="GZ216" s="480"/>
    </row>
    <row r="217" spans="2:208" ht="12.75" customHeight="1">
      <c r="B217" s="543" t="s">
        <v>343</v>
      </c>
      <c r="C217" s="544"/>
      <c r="D217" s="544"/>
      <c r="E217" s="544"/>
      <c r="F217" s="544"/>
      <c r="G217" s="544"/>
      <c r="H217" s="544"/>
      <c r="I217" s="544"/>
      <c r="J217" s="544"/>
      <c r="K217" s="544"/>
      <c r="L217" s="544"/>
      <c r="M217" s="544"/>
      <c r="N217" s="544"/>
      <c r="O217" s="544"/>
      <c r="P217" s="544"/>
      <c r="Q217" s="544"/>
      <c r="R217" s="544"/>
      <c r="S217" s="544"/>
      <c r="T217" s="544"/>
      <c r="U217" s="544"/>
      <c r="V217" s="544"/>
      <c r="W217" s="545"/>
      <c r="X217" s="451">
        <v>0</v>
      </c>
      <c r="Y217" s="451"/>
      <c r="Z217" s="451"/>
      <c r="AA217" s="451"/>
      <c r="AB217" s="451"/>
      <c r="AC217" s="451"/>
      <c r="AD217" s="451"/>
      <c r="AE217" s="451">
        <v>0</v>
      </c>
      <c r="AF217" s="451"/>
      <c r="AG217" s="451"/>
      <c r="AH217" s="451"/>
      <c r="AI217" s="451"/>
      <c r="AJ217" s="451"/>
      <c r="AK217" s="451"/>
      <c r="AL217" s="479">
        <f t="shared" si="86"/>
        <v>0</v>
      </c>
      <c r="AM217" s="479"/>
      <c r="AN217" s="479"/>
      <c r="AO217" s="479"/>
      <c r="AP217" s="479"/>
      <c r="AQ217" s="479"/>
      <c r="AR217" s="479"/>
      <c r="AS217" s="451">
        <v>0</v>
      </c>
      <c r="AT217" s="451"/>
      <c r="AU217" s="451"/>
      <c r="AV217" s="451"/>
      <c r="AW217" s="451"/>
      <c r="AX217" s="451"/>
      <c r="AY217" s="451"/>
      <c r="AZ217" s="92"/>
      <c r="BA217" s="92"/>
      <c r="BB217" s="451">
        <v>0</v>
      </c>
      <c r="BC217" s="451"/>
      <c r="BD217" s="451"/>
      <c r="BE217" s="451"/>
      <c r="BF217" s="451">
        <v>0</v>
      </c>
      <c r="BG217" s="451"/>
      <c r="BH217" s="451"/>
      <c r="BI217" s="451"/>
      <c r="BJ217" s="479">
        <f t="shared" si="87"/>
        <v>0</v>
      </c>
      <c r="BK217" s="479"/>
      <c r="BL217" s="479"/>
      <c r="BM217" s="479"/>
      <c r="BN217" s="479"/>
      <c r="BO217" s="479"/>
      <c r="BP217" s="479"/>
      <c r="BQ217" s="451">
        <v>0</v>
      </c>
      <c r="BR217" s="451"/>
      <c r="BS217" s="451"/>
      <c r="BT217" s="451"/>
      <c r="BU217" s="451"/>
      <c r="BV217" s="451"/>
      <c r="BW217" s="451"/>
      <c r="BX217" s="451">
        <v>0</v>
      </c>
      <c r="BY217" s="451"/>
      <c r="BZ217" s="451"/>
      <c r="CA217" s="451"/>
      <c r="CB217" s="451"/>
      <c r="CC217" s="451"/>
      <c r="CD217" s="451"/>
      <c r="CE217" s="480">
        <f t="shared" si="88"/>
        <v>0</v>
      </c>
      <c r="CF217" s="480"/>
      <c r="CG217" s="480"/>
      <c r="CH217" s="480"/>
      <c r="CI217" s="480"/>
      <c r="CJ217" s="480"/>
      <c r="CK217" s="480"/>
      <c r="CL217" s="451">
        <v>0</v>
      </c>
      <c r="CM217" s="451"/>
      <c r="CN217" s="451"/>
      <c r="CO217" s="451"/>
      <c r="CP217" s="451"/>
      <c r="CQ217" s="451"/>
      <c r="CR217" s="451"/>
      <c r="CS217" s="480">
        <f t="shared" si="89"/>
        <v>0</v>
      </c>
      <c r="CT217" s="480"/>
      <c r="CU217" s="480"/>
      <c r="CV217" s="480"/>
      <c r="CW217" s="480"/>
      <c r="CX217" s="480"/>
      <c r="CY217" s="480"/>
      <c r="DB217" s="543" t="s">
        <v>401</v>
      </c>
      <c r="DC217" s="544"/>
      <c r="DD217" s="544"/>
      <c r="DE217" s="544"/>
      <c r="DF217" s="544"/>
      <c r="DG217" s="544"/>
      <c r="DH217" s="544"/>
      <c r="DI217" s="544"/>
      <c r="DJ217" s="544"/>
      <c r="DK217" s="544"/>
      <c r="DL217" s="544"/>
      <c r="DM217" s="544"/>
      <c r="DN217" s="544"/>
      <c r="DO217" s="544"/>
      <c r="DP217" s="544"/>
      <c r="DQ217" s="544"/>
      <c r="DR217" s="544"/>
      <c r="DS217" s="544"/>
      <c r="DT217" s="544"/>
      <c r="DU217" s="544"/>
      <c r="DV217" s="544"/>
      <c r="DW217" s="545"/>
      <c r="DX217" s="451">
        <v>0</v>
      </c>
      <c r="DY217" s="451"/>
      <c r="DZ217" s="451"/>
      <c r="EA217" s="451"/>
      <c r="EB217" s="451"/>
      <c r="EC217" s="451"/>
      <c r="ED217" s="451"/>
      <c r="EE217" s="451">
        <v>0</v>
      </c>
      <c r="EF217" s="451"/>
      <c r="EG217" s="451"/>
      <c r="EH217" s="451"/>
      <c r="EI217" s="451"/>
      <c r="EJ217" s="451"/>
      <c r="EK217" s="451"/>
      <c r="EL217" s="479">
        <f t="shared" si="90"/>
        <v>0</v>
      </c>
      <c r="EM217" s="479"/>
      <c r="EN217" s="479"/>
      <c r="EO217" s="479"/>
      <c r="EP217" s="479"/>
      <c r="EQ217" s="479"/>
      <c r="ER217" s="479"/>
      <c r="ES217" s="451">
        <v>0</v>
      </c>
      <c r="ET217" s="451"/>
      <c r="EU217" s="451"/>
      <c r="EV217" s="451"/>
      <c r="EW217" s="451"/>
      <c r="EX217" s="451"/>
      <c r="EY217" s="451"/>
      <c r="EZ217" s="92"/>
      <c r="FA217" s="92"/>
      <c r="FB217" s="92"/>
      <c r="FC217" s="451">
        <v>0</v>
      </c>
      <c r="FD217" s="451"/>
      <c r="FE217" s="451"/>
      <c r="FF217" s="451"/>
      <c r="FG217" s="451">
        <v>0</v>
      </c>
      <c r="FH217" s="451"/>
      <c r="FI217" s="451"/>
      <c r="FJ217" s="451"/>
      <c r="FK217" s="479">
        <f t="shared" si="91"/>
        <v>0</v>
      </c>
      <c r="FL217" s="479"/>
      <c r="FM217" s="479"/>
      <c r="FN217" s="479"/>
      <c r="FO217" s="479"/>
      <c r="FP217" s="479"/>
      <c r="FQ217" s="479"/>
      <c r="FR217" s="451">
        <v>0</v>
      </c>
      <c r="FS217" s="451"/>
      <c r="FT217" s="451"/>
      <c r="FU217" s="451"/>
      <c r="FV217" s="451"/>
      <c r="FW217" s="451"/>
      <c r="FX217" s="451"/>
      <c r="FY217" s="451">
        <v>0</v>
      </c>
      <c r="FZ217" s="451"/>
      <c r="GA217" s="451"/>
      <c r="GB217" s="451"/>
      <c r="GC217" s="451"/>
      <c r="GD217" s="451"/>
      <c r="GE217" s="451"/>
      <c r="GF217" s="480">
        <f t="shared" si="92"/>
        <v>0</v>
      </c>
      <c r="GG217" s="480"/>
      <c r="GH217" s="480"/>
      <c r="GI217" s="480"/>
      <c r="GJ217" s="480"/>
      <c r="GK217" s="480"/>
      <c r="GL217" s="480"/>
      <c r="GM217" s="451">
        <v>0</v>
      </c>
      <c r="GN217" s="451"/>
      <c r="GO217" s="451"/>
      <c r="GP217" s="451"/>
      <c r="GQ217" s="451"/>
      <c r="GR217" s="451"/>
      <c r="GS217" s="451"/>
      <c r="GT217" s="480">
        <f t="shared" si="93"/>
        <v>0</v>
      </c>
      <c r="GU217" s="480"/>
      <c r="GV217" s="480"/>
      <c r="GW217" s="480"/>
      <c r="GX217" s="480"/>
      <c r="GY217" s="480"/>
      <c r="GZ217" s="480"/>
    </row>
    <row r="218" spans="2:208" ht="12.75" customHeight="1">
      <c r="B218" s="543" t="s">
        <v>344</v>
      </c>
      <c r="C218" s="544"/>
      <c r="D218" s="544"/>
      <c r="E218" s="544"/>
      <c r="F218" s="544"/>
      <c r="G218" s="544"/>
      <c r="H218" s="544"/>
      <c r="I218" s="544"/>
      <c r="J218" s="544"/>
      <c r="K218" s="544"/>
      <c r="L218" s="544"/>
      <c r="M218" s="544"/>
      <c r="N218" s="544"/>
      <c r="O218" s="544"/>
      <c r="P218" s="544"/>
      <c r="Q218" s="544"/>
      <c r="R218" s="544"/>
      <c r="S218" s="544"/>
      <c r="T218" s="544"/>
      <c r="U218" s="544"/>
      <c r="V218" s="544"/>
      <c r="W218" s="545"/>
      <c r="X218" s="451">
        <v>0</v>
      </c>
      <c r="Y218" s="451"/>
      <c r="Z218" s="451"/>
      <c r="AA218" s="451"/>
      <c r="AB218" s="451"/>
      <c r="AC218" s="451"/>
      <c r="AD218" s="451"/>
      <c r="AE218" s="451">
        <v>0</v>
      </c>
      <c r="AF218" s="451"/>
      <c r="AG218" s="451"/>
      <c r="AH218" s="451"/>
      <c r="AI218" s="451"/>
      <c r="AJ218" s="451"/>
      <c r="AK218" s="451"/>
      <c r="AL218" s="479">
        <f t="shared" si="86"/>
        <v>0</v>
      </c>
      <c r="AM218" s="479"/>
      <c r="AN218" s="479"/>
      <c r="AO218" s="479"/>
      <c r="AP218" s="479"/>
      <c r="AQ218" s="479"/>
      <c r="AR218" s="479"/>
      <c r="AS218" s="451">
        <v>0</v>
      </c>
      <c r="AT218" s="451"/>
      <c r="AU218" s="451"/>
      <c r="AV218" s="451"/>
      <c r="AW218" s="451"/>
      <c r="AX218" s="451"/>
      <c r="AY218" s="451"/>
      <c r="AZ218" s="92"/>
      <c r="BA218" s="92"/>
      <c r="BB218" s="451">
        <v>0</v>
      </c>
      <c r="BC218" s="451"/>
      <c r="BD218" s="451"/>
      <c r="BE218" s="451"/>
      <c r="BF218" s="451">
        <v>0</v>
      </c>
      <c r="BG218" s="451"/>
      <c r="BH218" s="451"/>
      <c r="BI218" s="451"/>
      <c r="BJ218" s="479">
        <f t="shared" si="87"/>
        <v>0</v>
      </c>
      <c r="BK218" s="479"/>
      <c r="BL218" s="479"/>
      <c r="BM218" s="479"/>
      <c r="BN218" s="479"/>
      <c r="BO218" s="479"/>
      <c r="BP218" s="479"/>
      <c r="BQ218" s="451">
        <v>0</v>
      </c>
      <c r="BR218" s="451"/>
      <c r="BS218" s="451"/>
      <c r="BT218" s="451"/>
      <c r="BU218" s="451"/>
      <c r="BV218" s="451"/>
      <c r="BW218" s="451"/>
      <c r="BX218" s="451">
        <v>0</v>
      </c>
      <c r="BY218" s="451"/>
      <c r="BZ218" s="451"/>
      <c r="CA218" s="451"/>
      <c r="CB218" s="451"/>
      <c r="CC218" s="451"/>
      <c r="CD218" s="451"/>
      <c r="CE218" s="480">
        <f t="shared" si="88"/>
        <v>0</v>
      </c>
      <c r="CF218" s="480"/>
      <c r="CG218" s="480"/>
      <c r="CH218" s="480"/>
      <c r="CI218" s="480"/>
      <c r="CJ218" s="480"/>
      <c r="CK218" s="480"/>
      <c r="CL218" s="451">
        <v>0</v>
      </c>
      <c r="CM218" s="451"/>
      <c r="CN218" s="451"/>
      <c r="CO218" s="451"/>
      <c r="CP218" s="451"/>
      <c r="CQ218" s="451"/>
      <c r="CR218" s="451"/>
      <c r="CS218" s="480">
        <f t="shared" si="89"/>
        <v>0</v>
      </c>
      <c r="CT218" s="480"/>
      <c r="CU218" s="480"/>
      <c r="CV218" s="480"/>
      <c r="CW218" s="480"/>
      <c r="CX218" s="480"/>
      <c r="CY218" s="480"/>
      <c r="DB218" s="543" t="s">
        <v>402</v>
      </c>
      <c r="DC218" s="544"/>
      <c r="DD218" s="544"/>
      <c r="DE218" s="544"/>
      <c r="DF218" s="544"/>
      <c r="DG218" s="544"/>
      <c r="DH218" s="544"/>
      <c r="DI218" s="544"/>
      <c r="DJ218" s="544"/>
      <c r="DK218" s="544"/>
      <c r="DL218" s="544"/>
      <c r="DM218" s="544"/>
      <c r="DN218" s="544"/>
      <c r="DO218" s="544"/>
      <c r="DP218" s="544"/>
      <c r="DQ218" s="544"/>
      <c r="DR218" s="544"/>
      <c r="DS218" s="544"/>
      <c r="DT218" s="544"/>
      <c r="DU218" s="544"/>
      <c r="DV218" s="544"/>
      <c r="DW218" s="545"/>
      <c r="DX218" s="451">
        <v>0</v>
      </c>
      <c r="DY218" s="451"/>
      <c r="DZ218" s="451"/>
      <c r="EA218" s="451"/>
      <c r="EB218" s="451"/>
      <c r="EC218" s="451"/>
      <c r="ED218" s="451"/>
      <c r="EE218" s="451">
        <v>0</v>
      </c>
      <c r="EF218" s="451"/>
      <c r="EG218" s="451"/>
      <c r="EH218" s="451"/>
      <c r="EI218" s="451"/>
      <c r="EJ218" s="451"/>
      <c r="EK218" s="451"/>
      <c r="EL218" s="479">
        <f t="shared" si="90"/>
        <v>0</v>
      </c>
      <c r="EM218" s="479"/>
      <c r="EN218" s="479"/>
      <c r="EO218" s="479"/>
      <c r="EP218" s="479"/>
      <c r="EQ218" s="479"/>
      <c r="ER218" s="479"/>
      <c r="ES218" s="451">
        <v>0</v>
      </c>
      <c r="ET218" s="451"/>
      <c r="EU218" s="451"/>
      <c r="EV218" s="451"/>
      <c r="EW218" s="451"/>
      <c r="EX218" s="451"/>
      <c r="EY218" s="451"/>
      <c r="EZ218" s="92"/>
      <c r="FA218" s="92"/>
      <c r="FB218" s="92"/>
      <c r="FC218" s="451">
        <v>0</v>
      </c>
      <c r="FD218" s="451"/>
      <c r="FE218" s="451"/>
      <c r="FF218" s="451"/>
      <c r="FG218" s="451">
        <v>0</v>
      </c>
      <c r="FH218" s="451"/>
      <c r="FI218" s="451"/>
      <c r="FJ218" s="451"/>
      <c r="FK218" s="479">
        <f t="shared" si="91"/>
        <v>0</v>
      </c>
      <c r="FL218" s="479"/>
      <c r="FM218" s="479"/>
      <c r="FN218" s="479"/>
      <c r="FO218" s="479"/>
      <c r="FP218" s="479"/>
      <c r="FQ218" s="479"/>
      <c r="FR218" s="451">
        <v>0</v>
      </c>
      <c r="FS218" s="451"/>
      <c r="FT218" s="451"/>
      <c r="FU218" s="451"/>
      <c r="FV218" s="451"/>
      <c r="FW218" s="451"/>
      <c r="FX218" s="451"/>
      <c r="FY218" s="451">
        <v>0</v>
      </c>
      <c r="FZ218" s="451"/>
      <c r="GA218" s="451"/>
      <c r="GB218" s="451"/>
      <c r="GC218" s="451"/>
      <c r="GD218" s="451"/>
      <c r="GE218" s="451"/>
      <c r="GF218" s="480">
        <f t="shared" si="92"/>
        <v>0</v>
      </c>
      <c r="GG218" s="480"/>
      <c r="GH218" s="480"/>
      <c r="GI218" s="480"/>
      <c r="GJ218" s="480"/>
      <c r="GK218" s="480"/>
      <c r="GL218" s="480"/>
      <c r="GM218" s="451">
        <v>0</v>
      </c>
      <c r="GN218" s="451"/>
      <c r="GO218" s="451"/>
      <c r="GP218" s="451"/>
      <c r="GQ218" s="451"/>
      <c r="GR218" s="451"/>
      <c r="GS218" s="451"/>
      <c r="GT218" s="480">
        <f t="shared" si="93"/>
        <v>0</v>
      </c>
      <c r="GU218" s="480"/>
      <c r="GV218" s="480"/>
      <c r="GW218" s="480"/>
      <c r="GX218" s="480"/>
      <c r="GY218" s="480"/>
      <c r="GZ218" s="480"/>
    </row>
    <row r="219" spans="2:208" ht="12.75" customHeight="1">
      <c r="B219" s="543" t="s">
        <v>345</v>
      </c>
      <c r="C219" s="544"/>
      <c r="D219" s="544"/>
      <c r="E219" s="544"/>
      <c r="F219" s="544"/>
      <c r="G219" s="544"/>
      <c r="H219" s="544"/>
      <c r="I219" s="544"/>
      <c r="J219" s="544"/>
      <c r="K219" s="544"/>
      <c r="L219" s="544"/>
      <c r="M219" s="544"/>
      <c r="N219" s="544"/>
      <c r="O219" s="544"/>
      <c r="P219" s="544"/>
      <c r="Q219" s="544"/>
      <c r="R219" s="544"/>
      <c r="S219" s="544"/>
      <c r="T219" s="544"/>
      <c r="U219" s="544"/>
      <c r="V219" s="544"/>
      <c r="W219" s="545"/>
      <c r="X219" s="451">
        <v>0</v>
      </c>
      <c r="Y219" s="451"/>
      <c r="Z219" s="451"/>
      <c r="AA219" s="451"/>
      <c r="AB219" s="451"/>
      <c r="AC219" s="451"/>
      <c r="AD219" s="451"/>
      <c r="AE219" s="451">
        <v>0</v>
      </c>
      <c r="AF219" s="451"/>
      <c r="AG219" s="451"/>
      <c r="AH219" s="451"/>
      <c r="AI219" s="451"/>
      <c r="AJ219" s="451"/>
      <c r="AK219" s="451"/>
      <c r="AL219" s="479">
        <f t="shared" si="86"/>
        <v>0</v>
      </c>
      <c r="AM219" s="479"/>
      <c r="AN219" s="479"/>
      <c r="AO219" s="479"/>
      <c r="AP219" s="479"/>
      <c r="AQ219" s="479"/>
      <c r="AR219" s="479"/>
      <c r="AS219" s="451">
        <v>0</v>
      </c>
      <c r="AT219" s="451"/>
      <c r="AU219" s="451"/>
      <c r="AV219" s="451"/>
      <c r="AW219" s="451"/>
      <c r="AX219" s="451"/>
      <c r="AY219" s="451"/>
      <c r="AZ219" s="92"/>
      <c r="BA219" s="92"/>
      <c r="BB219" s="451">
        <v>0</v>
      </c>
      <c r="BC219" s="451"/>
      <c r="BD219" s="451"/>
      <c r="BE219" s="451"/>
      <c r="BF219" s="451">
        <v>0</v>
      </c>
      <c r="BG219" s="451"/>
      <c r="BH219" s="451"/>
      <c r="BI219" s="451"/>
      <c r="BJ219" s="479">
        <f t="shared" si="87"/>
        <v>0</v>
      </c>
      <c r="BK219" s="479"/>
      <c r="BL219" s="479"/>
      <c r="BM219" s="479"/>
      <c r="BN219" s="479"/>
      <c r="BO219" s="479"/>
      <c r="BP219" s="479"/>
      <c r="BQ219" s="451">
        <v>0</v>
      </c>
      <c r="BR219" s="451"/>
      <c r="BS219" s="451"/>
      <c r="BT219" s="451"/>
      <c r="BU219" s="451"/>
      <c r="BV219" s="451"/>
      <c r="BW219" s="451"/>
      <c r="BX219" s="451">
        <v>0</v>
      </c>
      <c r="BY219" s="451"/>
      <c r="BZ219" s="451"/>
      <c r="CA219" s="451"/>
      <c r="CB219" s="451"/>
      <c r="CC219" s="451"/>
      <c r="CD219" s="451"/>
      <c r="CE219" s="480">
        <f t="shared" si="88"/>
        <v>0</v>
      </c>
      <c r="CF219" s="480"/>
      <c r="CG219" s="480"/>
      <c r="CH219" s="480"/>
      <c r="CI219" s="480"/>
      <c r="CJ219" s="480"/>
      <c r="CK219" s="480"/>
      <c r="CL219" s="451">
        <v>0</v>
      </c>
      <c r="CM219" s="451"/>
      <c r="CN219" s="451"/>
      <c r="CO219" s="451"/>
      <c r="CP219" s="451"/>
      <c r="CQ219" s="451"/>
      <c r="CR219" s="451"/>
      <c r="CS219" s="480">
        <f t="shared" si="89"/>
        <v>0</v>
      </c>
      <c r="CT219" s="480"/>
      <c r="CU219" s="480"/>
      <c r="CV219" s="480"/>
      <c r="CW219" s="480"/>
      <c r="CX219" s="480"/>
      <c r="CY219" s="480"/>
      <c r="DB219" s="543" t="s">
        <v>403</v>
      </c>
      <c r="DC219" s="544"/>
      <c r="DD219" s="544"/>
      <c r="DE219" s="544"/>
      <c r="DF219" s="544"/>
      <c r="DG219" s="544"/>
      <c r="DH219" s="544"/>
      <c r="DI219" s="544"/>
      <c r="DJ219" s="544"/>
      <c r="DK219" s="544"/>
      <c r="DL219" s="544"/>
      <c r="DM219" s="544"/>
      <c r="DN219" s="544"/>
      <c r="DO219" s="544"/>
      <c r="DP219" s="544"/>
      <c r="DQ219" s="544"/>
      <c r="DR219" s="544"/>
      <c r="DS219" s="544"/>
      <c r="DT219" s="544"/>
      <c r="DU219" s="544"/>
      <c r="DV219" s="544"/>
      <c r="DW219" s="545"/>
      <c r="DX219" s="451">
        <v>0</v>
      </c>
      <c r="DY219" s="451"/>
      <c r="DZ219" s="451"/>
      <c r="EA219" s="451"/>
      <c r="EB219" s="451"/>
      <c r="EC219" s="451"/>
      <c r="ED219" s="451"/>
      <c r="EE219" s="451">
        <v>0</v>
      </c>
      <c r="EF219" s="451"/>
      <c r="EG219" s="451"/>
      <c r="EH219" s="451"/>
      <c r="EI219" s="451"/>
      <c r="EJ219" s="451"/>
      <c r="EK219" s="451"/>
      <c r="EL219" s="479">
        <f t="shared" si="90"/>
        <v>0</v>
      </c>
      <c r="EM219" s="479"/>
      <c r="EN219" s="479"/>
      <c r="EO219" s="479"/>
      <c r="EP219" s="479"/>
      <c r="EQ219" s="479"/>
      <c r="ER219" s="479"/>
      <c r="ES219" s="451">
        <v>0</v>
      </c>
      <c r="ET219" s="451"/>
      <c r="EU219" s="451"/>
      <c r="EV219" s="451"/>
      <c r="EW219" s="451"/>
      <c r="EX219" s="451"/>
      <c r="EY219" s="451"/>
      <c r="EZ219" s="92"/>
      <c r="FA219" s="92"/>
      <c r="FB219" s="92"/>
      <c r="FC219" s="451">
        <v>0</v>
      </c>
      <c r="FD219" s="451"/>
      <c r="FE219" s="451"/>
      <c r="FF219" s="451"/>
      <c r="FG219" s="451">
        <v>0</v>
      </c>
      <c r="FH219" s="451"/>
      <c r="FI219" s="451"/>
      <c r="FJ219" s="451"/>
      <c r="FK219" s="479">
        <f t="shared" si="91"/>
        <v>0</v>
      </c>
      <c r="FL219" s="479"/>
      <c r="FM219" s="479"/>
      <c r="FN219" s="479"/>
      <c r="FO219" s="479"/>
      <c r="FP219" s="479"/>
      <c r="FQ219" s="479"/>
      <c r="FR219" s="451">
        <v>0</v>
      </c>
      <c r="FS219" s="451"/>
      <c r="FT219" s="451"/>
      <c r="FU219" s="451"/>
      <c r="FV219" s="451"/>
      <c r="FW219" s="451"/>
      <c r="FX219" s="451"/>
      <c r="FY219" s="451">
        <v>0</v>
      </c>
      <c r="FZ219" s="451"/>
      <c r="GA219" s="451"/>
      <c r="GB219" s="451"/>
      <c r="GC219" s="451"/>
      <c r="GD219" s="451"/>
      <c r="GE219" s="451"/>
      <c r="GF219" s="480">
        <f t="shared" si="92"/>
        <v>0</v>
      </c>
      <c r="GG219" s="480"/>
      <c r="GH219" s="480"/>
      <c r="GI219" s="480"/>
      <c r="GJ219" s="480"/>
      <c r="GK219" s="480"/>
      <c r="GL219" s="480"/>
      <c r="GM219" s="451">
        <v>0</v>
      </c>
      <c r="GN219" s="451"/>
      <c r="GO219" s="451"/>
      <c r="GP219" s="451"/>
      <c r="GQ219" s="451"/>
      <c r="GR219" s="451"/>
      <c r="GS219" s="451"/>
      <c r="GT219" s="480">
        <f t="shared" si="93"/>
        <v>0</v>
      </c>
      <c r="GU219" s="480"/>
      <c r="GV219" s="480"/>
      <c r="GW219" s="480"/>
      <c r="GX219" s="480"/>
      <c r="GY219" s="480"/>
      <c r="GZ219" s="480"/>
    </row>
    <row r="220" spans="2:208" ht="12.75" customHeight="1">
      <c r="B220" s="540" t="s">
        <v>346</v>
      </c>
      <c r="C220" s="541"/>
      <c r="D220" s="541"/>
      <c r="E220" s="541"/>
      <c r="F220" s="541"/>
      <c r="G220" s="541"/>
      <c r="H220" s="541"/>
      <c r="I220" s="541"/>
      <c r="J220" s="541"/>
      <c r="K220" s="541"/>
      <c r="L220" s="541"/>
      <c r="M220" s="541"/>
      <c r="N220" s="541"/>
      <c r="O220" s="541"/>
      <c r="P220" s="541"/>
      <c r="Q220" s="541"/>
      <c r="R220" s="541"/>
      <c r="S220" s="541"/>
      <c r="T220" s="541"/>
      <c r="U220" s="541"/>
      <c r="V220" s="541"/>
      <c r="W220" s="542"/>
      <c r="X220" s="451">
        <v>0</v>
      </c>
      <c r="Y220" s="451"/>
      <c r="Z220" s="451"/>
      <c r="AA220" s="451"/>
      <c r="AB220" s="451"/>
      <c r="AC220" s="451"/>
      <c r="AD220" s="451"/>
      <c r="AE220" s="451">
        <v>0</v>
      </c>
      <c r="AF220" s="451"/>
      <c r="AG220" s="451"/>
      <c r="AH220" s="451"/>
      <c r="AI220" s="451"/>
      <c r="AJ220" s="451"/>
      <c r="AK220" s="451"/>
      <c r="AL220" s="479">
        <f t="shared" si="86"/>
        <v>0</v>
      </c>
      <c r="AM220" s="479"/>
      <c r="AN220" s="479"/>
      <c r="AO220" s="479"/>
      <c r="AP220" s="479"/>
      <c r="AQ220" s="479"/>
      <c r="AR220" s="479"/>
      <c r="AS220" s="451">
        <v>0</v>
      </c>
      <c r="AT220" s="451"/>
      <c r="AU220" s="451"/>
      <c r="AV220" s="451"/>
      <c r="AW220" s="451"/>
      <c r="AX220" s="451"/>
      <c r="AY220" s="451"/>
      <c r="AZ220" s="92"/>
      <c r="BA220" s="92"/>
      <c r="BB220" s="451">
        <v>0</v>
      </c>
      <c r="BC220" s="451"/>
      <c r="BD220" s="451"/>
      <c r="BE220" s="451"/>
      <c r="BF220" s="451">
        <v>0</v>
      </c>
      <c r="BG220" s="451"/>
      <c r="BH220" s="451"/>
      <c r="BI220" s="451"/>
      <c r="BJ220" s="479">
        <f t="shared" si="87"/>
        <v>0</v>
      </c>
      <c r="BK220" s="479"/>
      <c r="BL220" s="479"/>
      <c r="BM220" s="479"/>
      <c r="BN220" s="479"/>
      <c r="BO220" s="479"/>
      <c r="BP220" s="479"/>
      <c r="BQ220" s="451">
        <v>0</v>
      </c>
      <c r="BR220" s="451"/>
      <c r="BS220" s="451"/>
      <c r="BT220" s="451"/>
      <c r="BU220" s="451"/>
      <c r="BV220" s="451"/>
      <c r="BW220" s="451"/>
      <c r="BX220" s="451">
        <v>0</v>
      </c>
      <c r="BY220" s="451"/>
      <c r="BZ220" s="451"/>
      <c r="CA220" s="451"/>
      <c r="CB220" s="451"/>
      <c r="CC220" s="451"/>
      <c r="CD220" s="451"/>
      <c r="CE220" s="480">
        <f t="shared" si="88"/>
        <v>0</v>
      </c>
      <c r="CF220" s="480"/>
      <c r="CG220" s="480"/>
      <c r="CH220" s="480"/>
      <c r="CI220" s="480"/>
      <c r="CJ220" s="480"/>
      <c r="CK220" s="480"/>
      <c r="CL220" s="451">
        <v>0</v>
      </c>
      <c r="CM220" s="451"/>
      <c r="CN220" s="451"/>
      <c r="CO220" s="451"/>
      <c r="CP220" s="451"/>
      <c r="CQ220" s="451"/>
      <c r="CR220" s="451"/>
      <c r="CS220" s="480">
        <f t="shared" si="89"/>
        <v>0</v>
      </c>
      <c r="CT220" s="480"/>
      <c r="CU220" s="480"/>
      <c r="CV220" s="480"/>
      <c r="CW220" s="480"/>
      <c r="CX220" s="480"/>
      <c r="CY220" s="480"/>
      <c r="DB220" s="540" t="s">
        <v>404</v>
      </c>
      <c r="DC220" s="541"/>
      <c r="DD220" s="541"/>
      <c r="DE220" s="541"/>
      <c r="DF220" s="541"/>
      <c r="DG220" s="541"/>
      <c r="DH220" s="541"/>
      <c r="DI220" s="541"/>
      <c r="DJ220" s="541"/>
      <c r="DK220" s="541"/>
      <c r="DL220" s="541"/>
      <c r="DM220" s="541"/>
      <c r="DN220" s="541"/>
      <c r="DO220" s="541"/>
      <c r="DP220" s="541"/>
      <c r="DQ220" s="541"/>
      <c r="DR220" s="541"/>
      <c r="DS220" s="541"/>
      <c r="DT220" s="541"/>
      <c r="DU220" s="541"/>
      <c r="DV220" s="541"/>
      <c r="DW220" s="542"/>
      <c r="DX220" s="451">
        <v>0</v>
      </c>
      <c r="DY220" s="451"/>
      <c r="DZ220" s="451"/>
      <c r="EA220" s="451"/>
      <c r="EB220" s="451"/>
      <c r="EC220" s="451"/>
      <c r="ED220" s="451"/>
      <c r="EE220" s="451">
        <v>0</v>
      </c>
      <c r="EF220" s="451"/>
      <c r="EG220" s="451"/>
      <c r="EH220" s="451"/>
      <c r="EI220" s="451"/>
      <c r="EJ220" s="451"/>
      <c r="EK220" s="451"/>
      <c r="EL220" s="479">
        <f t="shared" si="90"/>
        <v>0</v>
      </c>
      <c r="EM220" s="479"/>
      <c r="EN220" s="479"/>
      <c r="EO220" s="479"/>
      <c r="EP220" s="479"/>
      <c r="EQ220" s="479"/>
      <c r="ER220" s="479"/>
      <c r="ES220" s="451">
        <v>0</v>
      </c>
      <c r="ET220" s="451"/>
      <c r="EU220" s="451"/>
      <c r="EV220" s="451"/>
      <c r="EW220" s="451"/>
      <c r="EX220" s="451"/>
      <c r="EY220" s="451"/>
      <c r="EZ220" s="92"/>
      <c r="FA220" s="92"/>
      <c r="FB220" s="92"/>
      <c r="FC220" s="451">
        <v>0</v>
      </c>
      <c r="FD220" s="451"/>
      <c r="FE220" s="451"/>
      <c r="FF220" s="451"/>
      <c r="FG220" s="451">
        <v>0</v>
      </c>
      <c r="FH220" s="451"/>
      <c r="FI220" s="451"/>
      <c r="FJ220" s="451"/>
      <c r="FK220" s="479">
        <f t="shared" si="91"/>
        <v>0</v>
      </c>
      <c r="FL220" s="479"/>
      <c r="FM220" s="479"/>
      <c r="FN220" s="479"/>
      <c r="FO220" s="479"/>
      <c r="FP220" s="479"/>
      <c r="FQ220" s="479"/>
      <c r="FR220" s="451">
        <v>0</v>
      </c>
      <c r="FS220" s="451"/>
      <c r="FT220" s="451"/>
      <c r="FU220" s="451"/>
      <c r="FV220" s="451"/>
      <c r="FW220" s="451"/>
      <c r="FX220" s="451"/>
      <c r="FY220" s="451">
        <v>0</v>
      </c>
      <c r="FZ220" s="451"/>
      <c r="GA220" s="451"/>
      <c r="GB220" s="451"/>
      <c r="GC220" s="451"/>
      <c r="GD220" s="451"/>
      <c r="GE220" s="451"/>
      <c r="GF220" s="480">
        <f t="shared" si="92"/>
        <v>0</v>
      </c>
      <c r="GG220" s="480"/>
      <c r="GH220" s="480"/>
      <c r="GI220" s="480"/>
      <c r="GJ220" s="480"/>
      <c r="GK220" s="480"/>
      <c r="GL220" s="480"/>
      <c r="GM220" s="451">
        <v>0</v>
      </c>
      <c r="GN220" s="451"/>
      <c r="GO220" s="451"/>
      <c r="GP220" s="451"/>
      <c r="GQ220" s="451"/>
      <c r="GR220" s="451"/>
      <c r="GS220" s="451"/>
      <c r="GT220" s="480">
        <f t="shared" si="93"/>
        <v>0</v>
      </c>
      <c r="GU220" s="480"/>
      <c r="GV220" s="480"/>
      <c r="GW220" s="480"/>
      <c r="GX220" s="480"/>
      <c r="GY220" s="480"/>
      <c r="GZ220" s="480"/>
    </row>
    <row r="221" spans="2:208" ht="12.75" customHeight="1" thickBot="1">
      <c r="B221" s="511" t="s">
        <v>347</v>
      </c>
      <c r="C221" s="512"/>
      <c r="D221" s="512"/>
      <c r="E221" s="512"/>
      <c r="F221" s="512"/>
      <c r="G221" s="512"/>
      <c r="H221" s="512"/>
      <c r="I221" s="512"/>
      <c r="J221" s="512"/>
      <c r="K221" s="512"/>
      <c r="L221" s="512"/>
      <c r="M221" s="512"/>
      <c r="N221" s="512"/>
      <c r="O221" s="512"/>
      <c r="P221" s="512"/>
      <c r="Q221" s="512"/>
      <c r="R221" s="512"/>
      <c r="S221" s="512"/>
      <c r="T221" s="512"/>
      <c r="U221" s="512"/>
      <c r="V221" s="512"/>
      <c r="W221" s="435"/>
      <c r="X221" s="447">
        <f>SUM(X214:AD220)</f>
        <v>0</v>
      </c>
      <c r="Y221" s="447"/>
      <c r="Z221" s="447"/>
      <c r="AA221" s="447"/>
      <c r="AB221" s="447"/>
      <c r="AC221" s="447"/>
      <c r="AD221" s="447"/>
      <c r="AE221" s="447">
        <f>SUM(AE214:AK220)</f>
        <v>0</v>
      </c>
      <c r="AF221" s="447"/>
      <c r="AG221" s="447"/>
      <c r="AH221" s="447"/>
      <c r="AI221" s="447"/>
      <c r="AJ221" s="447"/>
      <c r="AK221" s="447"/>
      <c r="AL221" s="447">
        <f>SUM(AL214:AR220)</f>
        <v>0</v>
      </c>
      <c r="AM221" s="447"/>
      <c r="AN221" s="447"/>
      <c r="AO221" s="447"/>
      <c r="AP221" s="447"/>
      <c r="AQ221" s="447"/>
      <c r="AR221" s="447"/>
      <c r="AS221" s="447">
        <f>SUM(AS214:AY220)</f>
        <v>0</v>
      </c>
      <c r="AT221" s="447"/>
      <c r="AU221" s="447"/>
      <c r="AV221" s="447"/>
      <c r="AW221" s="447"/>
      <c r="AX221" s="447"/>
      <c r="AY221" s="447"/>
      <c r="BB221" s="432">
        <f>SUM(BB214:BE220)</f>
        <v>0</v>
      </c>
      <c r="BC221" s="433"/>
      <c r="BD221" s="433"/>
      <c r="BE221" s="434"/>
      <c r="BF221" s="438">
        <f>SUM(BF214:BI220)</f>
        <v>0</v>
      </c>
      <c r="BG221" s="433"/>
      <c r="BH221" s="433"/>
      <c r="BI221" s="434"/>
      <c r="BJ221" s="438">
        <f>SUM(BJ214:BP220)</f>
        <v>0</v>
      </c>
      <c r="BK221" s="433"/>
      <c r="BL221" s="433"/>
      <c r="BM221" s="433"/>
      <c r="BN221" s="433"/>
      <c r="BO221" s="433"/>
      <c r="BP221" s="434"/>
      <c r="BQ221" s="438">
        <f>SUM(BQ214:BW220)</f>
        <v>0</v>
      </c>
      <c r="BR221" s="433"/>
      <c r="BS221" s="433"/>
      <c r="BT221" s="433"/>
      <c r="BU221" s="433"/>
      <c r="BV221" s="433"/>
      <c r="BW221" s="434"/>
      <c r="BX221" s="438">
        <f>SUM(BX214:CD220)</f>
        <v>0</v>
      </c>
      <c r="BY221" s="433"/>
      <c r="BZ221" s="433"/>
      <c r="CA221" s="433"/>
      <c r="CB221" s="433"/>
      <c r="CC221" s="433"/>
      <c r="CD221" s="434"/>
      <c r="CE221" s="438">
        <f>SUM(CE214:CK220)</f>
        <v>0</v>
      </c>
      <c r="CF221" s="433"/>
      <c r="CG221" s="433"/>
      <c r="CH221" s="433"/>
      <c r="CI221" s="433"/>
      <c r="CJ221" s="433"/>
      <c r="CK221" s="434"/>
      <c r="CL221" s="438">
        <f>SUM(CL214:CR220)</f>
        <v>0</v>
      </c>
      <c r="CM221" s="433"/>
      <c r="CN221" s="433"/>
      <c r="CO221" s="433"/>
      <c r="CP221" s="433"/>
      <c r="CQ221" s="433"/>
      <c r="CR221" s="434"/>
      <c r="CS221" s="438">
        <f>SUM(CS214:CY220)</f>
        <v>0</v>
      </c>
      <c r="CT221" s="433"/>
      <c r="CU221" s="433"/>
      <c r="CV221" s="433"/>
      <c r="CW221" s="433"/>
      <c r="CX221" s="433"/>
      <c r="CY221" s="434"/>
      <c r="DB221" s="511" t="s">
        <v>405</v>
      </c>
      <c r="DC221" s="512"/>
      <c r="DD221" s="512"/>
      <c r="DE221" s="512"/>
      <c r="DF221" s="512"/>
      <c r="DG221" s="512"/>
      <c r="DH221" s="512"/>
      <c r="DI221" s="512"/>
      <c r="DJ221" s="512"/>
      <c r="DK221" s="512"/>
      <c r="DL221" s="512"/>
      <c r="DM221" s="512"/>
      <c r="DN221" s="512"/>
      <c r="DO221" s="512"/>
      <c r="DP221" s="512"/>
      <c r="DQ221" s="512"/>
      <c r="DR221" s="512"/>
      <c r="DS221" s="512"/>
      <c r="DT221" s="512"/>
      <c r="DU221" s="512"/>
      <c r="DV221" s="512"/>
      <c r="DW221" s="435"/>
      <c r="DX221" s="447">
        <f>SUM(DX214:ED220)</f>
        <v>0</v>
      </c>
      <c r="DY221" s="447"/>
      <c r="DZ221" s="447"/>
      <c r="EA221" s="447"/>
      <c r="EB221" s="447"/>
      <c r="EC221" s="447"/>
      <c r="ED221" s="447"/>
      <c r="EE221" s="447">
        <f>SUM(EE214:EK220)</f>
        <v>0</v>
      </c>
      <c r="EF221" s="447"/>
      <c r="EG221" s="447"/>
      <c r="EH221" s="447"/>
      <c r="EI221" s="447"/>
      <c r="EJ221" s="447"/>
      <c r="EK221" s="447"/>
      <c r="EL221" s="447">
        <f>SUM(EL214:ER220)</f>
        <v>0</v>
      </c>
      <c r="EM221" s="447"/>
      <c r="EN221" s="447"/>
      <c r="EO221" s="447"/>
      <c r="EP221" s="447"/>
      <c r="EQ221" s="447"/>
      <c r="ER221" s="447"/>
      <c r="ES221" s="447">
        <f>SUM(ES214:EY220)</f>
        <v>0</v>
      </c>
      <c r="ET221" s="447"/>
      <c r="EU221" s="447"/>
      <c r="EV221" s="447"/>
      <c r="EW221" s="447"/>
      <c r="EX221" s="447"/>
      <c r="EY221" s="447"/>
      <c r="EZ221" s="16">
        <f>SUM(EZ214:FG220)</f>
        <v>0</v>
      </c>
      <c r="FA221" s="16">
        <f>SUM(FA214:FH220)</f>
        <v>0</v>
      </c>
      <c r="FC221" s="432">
        <f>SUM(FC214:FF220)</f>
        <v>0</v>
      </c>
      <c r="FD221" s="433"/>
      <c r="FE221" s="433"/>
      <c r="FF221" s="434"/>
      <c r="FG221" s="438">
        <f>SUM(FG214:FJ220)</f>
        <v>0</v>
      </c>
      <c r="FH221" s="433"/>
      <c r="FI221" s="433"/>
      <c r="FJ221" s="434"/>
      <c r="FK221" s="438">
        <f>SUM(FK214:FQ220)</f>
        <v>0</v>
      </c>
      <c r="FL221" s="433"/>
      <c r="FM221" s="433"/>
      <c r="FN221" s="433"/>
      <c r="FO221" s="433"/>
      <c r="FP221" s="433"/>
      <c r="FQ221" s="434"/>
      <c r="FR221" s="438">
        <f>SUM(FR214:FX220)</f>
        <v>0</v>
      </c>
      <c r="FS221" s="433"/>
      <c r="FT221" s="433"/>
      <c r="FU221" s="433"/>
      <c r="FV221" s="433"/>
      <c r="FW221" s="433"/>
      <c r="FX221" s="434"/>
      <c r="FY221" s="438">
        <f>SUM(FY214:GE220)</f>
        <v>0</v>
      </c>
      <c r="FZ221" s="433"/>
      <c r="GA221" s="433"/>
      <c r="GB221" s="433"/>
      <c r="GC221" s="433"/>
      <c r="GD221" s="433"/>
      <c r="GE221" s="434"/>
      <c r="GF221" s="438">
        <f>SUM(GF214:GL220)</f>
        <v>0</v>
      </c>
      <c r="GG221" s="433"/>
      <c r="GH221" s="433"/>
      <c r="GI221" s="433"/>
      <c r="GJ221" s="433"/>
      <c r="GK221" s="433"/>
      <c r="GL221" s="434"/>
      <c r="GM221" s="438">
        <f>SUM(GM214:GS220)</f>
        <v>0</v>
      </c>
      <c r="GN221" s="433"/>
      <c r="GO221" s="433"/>
      <c r="GP221" s="433"/>
      <c r="GQ221" s="433"/>
      <c r="GR221" s="433"/>
      <c r="GS221" s="434"/>
      <c r="GT221" s="438">
        <f>SUM(GT214:GZ220)</f>
        <v>0</v>
      </c>
      <c r="GU221" s="433"/>
      <c r="GV221" s="433"/>
      <c r="GW221" s="433"/>
      <c r="GX221" s="433"/>
      <c r="GY221" s="433"/>
      <c r="GZ221" s="491"/>
    </row>
    <row r="222" spans="2:208" ht="12.75" customHeight="1" thickTop="1">
      <c r="B222" s="547" t="s">
        <v>348</v>
      </c>
      <c r="C222" s="548"/>
      <c r="D222" s="548"/>
      <c r="E222" s="548"/>
      <c r="F222" s="548"/>
      <c r="G222" s="548"/>
      <c r="H222" s="548"/>
      <c r="I222" s="548"/>
      <c r="J222" s="548"/>
      <c r="K222" s="548"/>
      <c r="L222" s="548"/>
      <c r="M222" s="548"/>
      <c r="N222" s="548"/>
      <c r="O222" s="548"/>
      <c r="P222" s="548"/>
      <c r="Q222" s="548"/>
      <c r="R222" s="548"/>
      <c r="S222" s="548"/>
      <c r="T222" s="548"/>
      <c r="U222" s="548"/>
      <c r="V222" s="548"/>
      <c r="W222" s="549"/>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3"/>
      <c r="AY222" s="483"/>
      <c r="BB222" s="466"/>
      <c r="BC222" s="467"/>
      <c r="BD222" s="467"/>
      <c r="BE222" s="468"/>
      <c r="BF222" s="469"/>
      <c r="BG222" s="467"/>
      <c r="BH222" s="467"/>
      <c r="BI222" s="468"/>
      <c r="BJ222" s="469"/>
      <c r="BK222" s="467"/>
      <c r="BL222" s="467"/>
      <c r="BM222" s="467"/>
      <c r="BN222" s="467"/>
      <c r="BO222" s="467"/>
      <c r="BP222" s="468"/>
      <c r="BQ222" s="469"/>
      <c r="BR222" s="467"/>
      <c r="BS222" s="467"/>
      <c r="BT222" s="467"/>
      <c r="BU222" s="467"/>
      <c r="BV222" s="467"/>
      <c r="BW222" s="468"/>
      <c r="BX222" s="469"/>
      <c r="BY222" s="467"/>
      <c r="BZ222" s="467"/>
      <c r="CA222" s="467"/>
      <c r="CB222" s="467"/>
      <c r="CC222" s="467"/>
      <c r="CD222" s="468"/>
      <c r="CE222" s="469"/>
      <c r="CF222" s="467"/>
      <c r="CG222" s="467"/>
      <c r="CH222" s="467"/>
      <c r="CI222" s="467"/>
      <c r="CJ222" s="467"/>
      <c r="CK222" s="468"/>
      <c r="CL222" s="469"/>
      <c r="CM222" s="467"/>
      <c r="CN222" s="467"/>
      <c r="CO222" s="467"/>
      <c r="CP222" s="467"/>
      <c r="CQ222" s="467"/>
      <c r="CR222" s="468"/>
      <c r="CS222" s="469"/>
      <c r="CT222" s="467"/>
      <c r="CU222" s="467"/>
      <c r="CV222" s="467"/>
      <c r="CW222" s="467"/>
      <c r="CX222" s="467"/>
      <c r="CY222" s="470"/>
      <c r="DB222" s="547" t="s">
        <v>406</v>
      </c>
      <c r="DC222" s="548"/>
      <c r="DD222" s="548"/>
      <c r="DE222" s="548"/>
      <c r="DF222" s="548"/>
      <c r="DG222" s="548"/>
      <c r="DH222" s="548"/>
      <c r="DI222" s="548"/>
      <c r="DJ222" s="548"/>
      <c r="DK222" s="548"/>
      <c r="DL222" s="548"/>
      <c r="DM222" s="548"/>
      <c r="DN222" s="548"/>
      <c r="DO222" s="548"/>
      <c r="DP222" s="548"/>
      <c r="DQ222" s="548"/>
      <c r="DR222" s="548"/>
      <c r="DS222" s="548"/>
      <c r="DT222" s="548"/>
      <c r="DU222" s="548"/>
      <c r="DV222" s="548"/>
      <c r="DW222" s="549"/>
      <c r="DX222" s="483"/>
      <c r="DY222" s="483"/>
      <c r="DZ222" s="483"/>
      <c r="EA222" s="483"/>
      <c r="EB222" s="483"/>
      <c r="EC222" s="483"/>
      <c r="ED222" s="483"/>
      <c r="EE222" s="483"/>
      <c r="EF222" s="483"/>
      <c r="EG222" s="483"/>
      <c r="EH222" s="483"/>
      <c r="EI222" s="483"/>
      <c r="EJ222" s="483"/>
      <c r="EK222" s="483"/>
      <c r="EL222" s="483"/>
      <c r="EM222" s="483"/>
      <c r="EN222" s="483"/>
      <c r="EO222" s="483"/>
      <c r="EP222" s="483"/>
      <c r="EQ222" s="483"/>
      <c r="ER222" s="483"/>
      <c r="ES222" s="483"/>
      <c r="ET222" s="483"/>
      <c r="EU222" s="483"/>
      <c r="EV222" s="483"/>
      <c r="EW222" s="483"/>
      <c r="EX222" s="483"/>
      <c r="EY222" s="483"/>
      <c r="FC222" s="466"/>
      <c r="FD222" s="467"/>
      <c r="FE222" s="467"/>
      <c r="FF222" s="468"/>
      <c r="FG222" s="469"/>
      <c r="FH222" s="467"/>
      <c r="FI222" s="467"/>
      <c r="FJ222" s="468"/>
      <c r="FK222" s="469"/>
      <c r="FL222" s="467"/>
      <c r="FM222" s="467"/>
      <c r="FN222" s="467"/>
      <c r="FO222" s="467"/>
      <c r="FP222" s="467"/>
      <c r="FQ222" s="468"/>
      <c r="FR222" s="469"/>
      <c r="FS222" s="467"/>
      <c r="FT222" s="467"/>
      <c r="FU222" s="467"/>
      <c r="FV222" s="467"/>
      <c r="FW222" s="467"/>
      <c r="FX222" s="468"/>
      <c r="FY222" s="469"/>
      <c r="FZ222" s="467"/>
      <c r="GA222" s="467"/>
      <c r="GB222" s="467"/>
      <c r="GC222" s="467"/>
      <c r="GD222" s="467"/>
      <c r="GE222" s="468"/>
      <c r="GF222" s="469"/>
      <c r="GG222" s="467"/>
      <c r="GH222" s="467"/>
      <c r="GI222" s="467"/>
      <c r="GJ222" s="467"/>
      <c r="GK222" s="467"/>
      <c r="GL222" s="468"/>
      <c r="GM222" s="469"/>
      <c r="GN222" s="467"/>
      <c r="GO222" s="467"/>
      <c r="GP222" s="467"/>
      <c r="GQ222" s="467"/>
      <c r="GR222" s="467"/>
      <c r="GS222" s="468"/>
      <c r="GT222" s="469"/>
      <c r="GU222" s="467"/>
      <c r="GV222" s="467"/>
      <c r="GW222" s="467"/>
      <c r="GX222" s="467"/>
      <c r="GY222" s="467"/>
      <c r="GZ222" s="470"/>
    </row>
    <row r="223" spans="2:208" ht="12.75" customHeight="1">
      <c r="B223" s="543" t="s">
        <v>349</v>
      </c>
      <c r="C223" s="544"/>
      <c r="D223" s="544"/>
      <c r="E223" s="544"/>
      <c r="F223" s="544"/>
      <c r="G223" s="544"/>
      <c r="H223" s="544"/>
      <c r="I223" s="544"/>
      <c r="J223" s="544"/>
      <c r="K223" s="544"/>
      <c r="L223" s="544"/>
      <c r="M223" s="544"/>
      <c r="N223" s="544"/>
      <c r="O223" s="544"/>
      <c r="P223" s="544"/>
      <c r="Q223" s="544"/>
      <c r="R223" s="544"/>
      <c r="S223" s="544"/>
      <c r="T223" s="544"/>
      <c r="U223" s="544"/>
      <c r="V223" s="544"/>
      <c r="W223" s="545"/>
      <c r="X223" s="451">
        <v>0</v>
      </c>
      <c r="Y223" s="451"/>
      <c r="Z223" s="451"/>
      <c r="AA223" s="451"/>
      <c r="AB223" s="451"/>
      <c r="AC223" s="451"/>
      <c r="AD223" s="451"/>
      <c r="AE223" s="451">
        <v>0</v>
      </c>
      <c r="AF223" s="451"/>
      <c r="AG223" s="451"/>
      <c r="AH223" s="451"/>
      <c r="AI223" s="451"/>
      <c r="AJ223" s="451"/>
      <c r="AK223" s="451"/>
      <c r="AL223" s="479">
        <f t="shared" ref="AL223:AL229" si="94">X223-AE223</f>
        <v>0</v>
      </c>
      <c r="AM223" s="479"/>
      <c r="AN223" s="479"/>
      <c r="AO223" s="479"/>
      <c r="AP223" s="479"/>
      <c r="AQ223" s="479"/>
      <c r="AR223" s="479"/>
      <c r="AS223" s="451">
        <v>0</v>
      </c>
      <c r="AT223" s="451"/>
      <c r="AU223" s="451"/>
      <c r="AV223" s="451"/>
      <c r="AW223" s="451"/>
      <c r="AX223" s="451"/>
      <c r="AY223" s="451"/>
      <c r="AZ223" s="92"/>
      <c r="BA223" s="92"/>
      <c r="BB223" s="451">
        <v>0</v>
      </c>
      <c r="BC223" s="451"/>
      <c r="BD223" s="451"/>
      <c r="BE223" s="451"/>
      <c r="BF223" s="451">
        <v>0</v>
      </c>
      <c r="BG223" s="451"/>
      <c r="BH223" s="451"/>
      <c r="BI223" s="451"/>
      <c r="BJ223" s="479">
        <f t="shared" ref="BJ223:BJ229" si="95">BB223-BF223+AS223+AL223+AE223-X223</f>
        <v>0</v>
      </c>
      <c r="BK223" s="479"/>
      <c r="BL223" s="479"/>
      <c r="BM223" s="479"/>
      <c r="BN223" s="479"/>
      <c r="BO223" s="479"/>
      <c r="BP223" s="479"/>
      <c r="BQ223" s="451">
        <v>0</v>
      </c>
      <c r="BR223" s="451"/>
      <c r="BS223" s="451"/>
      <c r="BT223" s="451"/>
      <c r="BU223" s="451"/>
      <c r="BV223" s="451"/>
      <c r="BW223" s="451"/>
      <c r="BX223" s="451">
        <v>0</v>
      </c>
      <c r="BY223" s="451"/>
      <c r="BZ223" s="451"/>
      <c r="CA223" s="451"/>
      <c r="CB223" s="451"/>
      <c r="CC223" s="451"/>
      <c r="CD223" s="451"/>
      <c r="CE223" s="480">
        <f t="shared" ref="CE223:CE229" si="96">BJ223-BQ223-BX223</f>
        <v>0</v>
      </c>
      <c r="CF223" s="480"/>
      <c r="CG223" s="480"/>
      <c r="CH223" s="480"/>
      <c r="CI223" s="480"/>
      <c r="CJ223" s="480"/>
      <c r="CK223" s="480"/>
      <c r="CL223" s="451">
        <v>0</v>
      </c>
      <c r="CM223" s="451"/>
      <c r="CN223" s="451"/>
      <c r="CO223" s="451"/>
      <c r="CP223" s="451"/>
      <c r="CQ223" s="451"/>
      <c r="CR223" s="451"/>
      <c r="CS223" s="480">
        <f t="shared" ref="CS223:CS229" si="97">CL223</f>
        <v>0</v>
      </c>
      <c r="CT223" s="480"/>
      <c r="CU223" s="480"/>
      <c r="CV223" s="480"/>
      <c r="CW223" s="480"/>
      <c r="CX223" s="480"/>
      <c r="CY223" s="480"/>
      <c r="DB223" s="543" t="s">
        <v>407</v>
      </c>
      <c r="DC223" s="544"/>
      <c r="DD223" s="544"/>
      <c r="DE223" s="544"/>
      <c r="DF223" s="544"/>
      <c r="DG223" s="544"/>
      <c r="DH223" s="544"/>
      <c r="DI223" s="544"/>
      <c r="DJ223" s="544"/>
      <c r="DK223" s="544"/>
      <c r="DL223" s="544"/>
      <c r="DM223" s="544"/>
      <c r="DN223" s="544"/>
      <c r="DO223" s="544"/>
      <c r="DP223" s="544"/>
      <c r="DQ223" s="544"/>
      <c r="DR223" s="544"/>
      <c r="DS223" s="544"/>
      <c r="DT223" s="544"/>
      <c r="DU223" s="544"/>
      <c r="DV223" s="544"/>
      <c r="DW223" s="545"/>
      <c r="DX223" s="451">
        <v>0</v>
      </c>
      <c r="DY223" s="451"/>
      <c r="DZ223" s="451"/>
      <c r="EA223" s="451"/>
      <c r="EB223" s="451"/>
      <c r="EC223" s="451"/>
      <c r="ED223" s="451"/>
      <c r="EE223" s="451">
        <v>0</v>
      </c>
      <c r="EF223" s="451"/>
      <c r="EG223" s="451"/>
      <c r="EH223" s="451"/>
      <c r="EI223" s="451"/>
      <c r="EJ223" s="451"/>
      <c r="EK223" s="451"/>
      <c r="EL223" s="479">
        <f t="shared" ref="EL223:EL229" si="98">DX223-EE223</f>
        <v>0</v>
      </c>
      <c r="EM223" s="479"/>
      <c r="EN223" s="479"/>
      <c r="EO223" s="479"/>
      <c r="EP223" s="479"/>
      <c r="EQ223" s="479"/>
      <c r="ER223" s="479"/>
      <c r="ES223" s="451">
        <v>0</v>
      </c>
      <c r="ET223" s="451"/>
      <c r="EU223" s="451"/>
      <c r="EV223" s="451"/>
      <c r="EW223" s="451"/>
      <c r="EX223" s="451"/>
      <c r="EY223" s="451"/>
      <c r="EZ223" s="92"/>
      <c r="FA223" s="92"/>
      <c r="FB223" s="92"/>
      <c r="FC223" s="451">
        <v>0</v>
      </c>
      <c r="FD223" s="451"/>
      <c r="FE223" s="451"/>
      <c r="FF223" s="451"/>
      <c r="FG223" s="451">
        <v>0</v>
      </c>
      <c r="FH223" s="451"/>
      <c r="FI223" s="451"/>
      <c r="FJ223" s="451"/>
      <c r="FK223" s="479">
        <f t="shared" ref="FK223:FK229" si="99">FC223-FG223+ES223+EL223+EE223-DX223</f>
        <v>0</v>
      </c>
      <c r="FL223" s="479"/>
      <c r="FM223" s="479"/>
      <c r="FN223" s="479"/>
      <c r="FO223" s="479"/>
      <c r="FP223" s="479"/>
      <c r="FQ223" s="479"/>
      <c r="FR223" s="451">
        <v>0</v>
      </c>
      <c r="FS223" s="451"/>
      <c r="FT223" s="451"/>
      <c r="FU223" s="451"/>
      <c r="FV223" s="451"/>
      <c r="FW223" s="451"/>
      <c r="FX223" s="451"/>
      <c r="FY223" s="451">
        <v>0</v>
      </c>
      <c r="FZ223" s="451"/>
      <c r="GA223" s="451"/>
      <c r="GB223" s="451"/>
      <c r="GC223" s="451"/>
      <c r="GD223" s="451"/>
      <c r="GE223" s="451"/>
      <c r="GF223" s="480">
        <f t="shared" ref="GF223:GF229" si="100">FK223-FR223-FY223</f>
        <v>0</v>
      </c>
      <c r="GG223" s="480"/>
      <c r="GH223" s="480"/>
      <c r="GI223" s="480"/>
      <c r="GJ223" s="480"/>
      <c r="GK223" s="480"/>
      <c r="GL223" s="480"/>
      <c r="GM223" s="451">
        <v>0</v>
      </c>
      <c r="GN223" s="451"/>
      <c r="GO223" s="451"/>
      <c r="GP223" s="451"/>
      <c r="GQ223" s="451"/>
      <c r="GR223" s="451"/>
      <c r="GS223" s="451"/>
      <c r="GT223" s="480">
        <f t="shared" ref="GT223:GT229" si="101">GM223</f>
        <v>0</v>
      </c>
      <c r="GU223" s="480"/>
      <c r="GV223" s="480"/>
      <c r="GW223" s="480"/>
      <c r="GX223" s="480"/>
      <c r="GY223" s="480"/>
      <c r="GZ223" s="480"/>
    </row>
    <row r="224" spans="2:208" ht="12.75" customHeight="1">
      <c r="B224" s="543" t="s">
        <v>350</v>
      </c>
      <c r="C224" s="544"/>
      <c r="D224" s="544"/>
      <c r="E224" s="544"/>
      <c r="F224" s="544"/>
      <c r="G224" s="544"/>
      <c r="H224" s="544"/>
      <c r="I224" s="544"/>
      <c r="J224" s="544"/>
      <c r="K224" s="544"/>
      <c r="L224" s="544"/>
      <c r="M224" s="544"/>
      <c r="N224" s="544"/>
      <c r="O224" s="544"/>
      <c r="P224" s="544"/>
      <c r="Q224" s="544"/>
      <c r="R224" s="544"/>
      <c r="S224" s="544"/>
      <c r="T224" s="544"/>
      <c r="U224" s="544"/>
      <c r="V224" s="544"/>
      <c r="W224" s="545"/>
      <c r="X224" s="451">
        <v>0</v>
      </c>
      <c r="Y224" s="451"/>
      <c r="Z224" s="451"/>
      <c r="AA224" s="451"/>
      <c r="AB224" s="451"/>
      <c r="AC224" s="451"/>
      <c r="AD224" s="451"/>
      <c r="AE224" s="451">
        <v>0</v>
      </c>
      <c r="AF224" s="451"/>
      <c r="AG224" s="451"/>
      <c r="AH224" s="451"/>
      <c r="AI224" s="451"/>
      <c r="AJ224" s="451"/>
      <c r="AK224" s="451"/>
      <c r="AL224" s="479">
        <f t="shared" si="94"/>
        <v>0</v>
      </c>
      <c r="AM224" s="479"/>
      <c r="AN224" s="479"/>
      <c r="AO224" s="479"/>
      <c r="AP224" s="479"/>
      <c r="AQ224" s="479"/>
      <c r="AR224" s="479"/>
      <c r="AS224" s="451">
        <v>0</v>
      </c>
      <c r="AT224" s="451"/>
      <c r="AU224" s="451"/>
      <c r="AV224" s="451"/>
      <c r="AW224" s="451"/>
      <c r="AX224" s="451"/>
      <c r="AY224" s="451"/>
      <c r="AZ224" s="92"/>
      <c r="BA224" s="92"/>
      <c r="BB224" s="451">
        <v>0</v>
      </c>
      <c r="BC224" s="451"/>
      <c r="BD224" s="451"/>
      <c r="BE224" s="451"/>
      <c r="BF224" s="451">
        <v>0</v>
      </c>
      <c r="BG224" s="451"/>
      <c r="BH224" s="451"/>
      <c r="BI224" s="451"/>
      <c r="BJ224" s="479">
        <f t="shared" si="95"/>
        <v>0</v>
      </c>
      <c r="BK224" s="479"/>
      <c r="BL224" s="479"/>
      <c r="BM224" s="479"/>
      <c r="BN224" s="479"/>
      <c r="BO224" s="479"/>
      <c r="BP224" s="479"/>
      <c r="BQ224" s="451">
        <v>0</v>
      </c>
      <c r="BR224" s="451"/>
      <c r="BS224" s="451"/>
      <c r="BT224" s="451"/>
      <c r="BU224" s="451"/>
      <c r="BV224" s="451"/>
      <c r="BW224" s="451"/>
      <c r="BX224" s="451">
        <v>0</v>
      </c>
      <c r="BY224" s="451"/>
      <c r="BZ224" s="451"/>
      <c r="CA224" s="451"/>
      <c r="CB224" s="451"/>
      <c r="CC224" s="451"/>
      <c r="CD224" s="451"/>
      <c r="CE224" s="480">
        <f t="shared" si="96"/>
        <v>0</v>
      </c>
      <c r="CF224" s="480"/>
      <c r="CG224" s="480"/>
      <c r="CH224" s="480"/>
      <c r="CI224" s="480"/>
      <c r="CJ224" s="480"/>
      <c r="CK224" s="480"/>
      <c r="CL224" s="451">
        <v>0</v>
      </c>
      <c r="CM224" s="451"/>
      <c r="CN224" s="451"/>
      <c r="CO224" s="451"/>
      <c r="CP224" s="451"/>
      <c r="CQ224" s="451"/>
      <c r="CR224" s="451"/>
      <c r="CS224" s="480">
        <f t="shared" si="97"/>
        <v>0</v>
      </c>
      <c r="CT224" s="480"/>
      <c r="CU224" s="480"/>
      <c r="CV224" s="480"/>
      <c r="CW224" s="480"/>
      <c r="CX224" s="480"/>
      <c r="CY224" s="480"/>
      <c r="DB224" s="543" t="s">
        <v>408</v>
      </c>
      <c r="DC224" s="544"/>
      <c r="DD224" s="544"/>
      <c r="DE224" s="544"/>
      <c r="DF224" s="544"/>
      <c r="DG224" s="544"/>
      <c r="DH224" s="544"/>
      <c r="DI224" s="544"/>
      <c r="DJ224" s="544"/>
      <c r="DK224" s="544"/>
      <c r="DL224" s="544"/>
      <c r="DM224" s="544"/>
      <c r="DN224" s="544"/>
      <c r="DO224" s="544"/>
      <c r="DP224" s="544"/>
      <c r="DQ224" s="544"/>
      <c r="DR224" s="544"/>
      <c r="DS224" s="544"/>
      <c r="DT224" s="544"/>
      <c r="DU224" s="544"/>
      <c r="DV224" s="544"/>
      <c r="DW224" s="545"/>
      <c r="DX224" s="451">
        <v>0</v>
      </c>
      <c r="DY224" s="451"/>
      <c r="DZ224" s="451"/>
      <c r="EA224" s="451"/>
      <c r="EB224" s="451"/>
      <c r="EC224" s="451"/>
      <c r="ED224" s="451"/>
      <c r="EE224" s="451">
        <v>0</v>
      </c>
      <c r="EF224" s="451"/>
      <c r="EG224" s="451"/>
      <c r="EH224" s="451"/>
      <c r="EI224" s="451"/>
      <c r="EJ224" s="451"/>
      <c r="EK224" s="451"/>
      <c r="EL224" s="479">
        <f t="shared" si="98"/>
        <v>0</v>
      </c>
      <c r="EM224" s="479"/>
      <c r="EN224" s="479"/>
      <c r="EO224" s="479"/>
      <c r="EP224" s="479"/>
      <c r="EQ224" s="479"/>
      <c r="ER224" s="479"/>
      <c r="ES224" s="451">
        <v>0</v>
      </c>
      <c r="ET224" s="451"/>
      <c r="EU224" s="451"/>
      <c r="EV224" s="451"/>
      <c r="EW224" s="451"/>
      <c r="EX224" s="451"/>
      <c r="EY224" s="451"/>
      <c r="EZ224" s="92"/>
      <c r="FA224" s="92"/>
      <c r="FB224" s="92"/>
      <c r="FC224" s="451">
        <v>0</v>
      </c>
      <c r="FD224" s="451"/>
      <c r="FE224" s="451"/>
      <c r="FF224" s="451"/>
      <c r="FG224" s="451">
        <v>0</v>
      </c>
      <c r="FH224" s="451"/>
      <c r="FI224" s="451"/>
      <c r="FJ224" s="451"/>
      <c r="FK224" s="479">
        <f t="shared" si="99"/>
        <v>0</v>
      </c>
      <c r="FL224" s="479"/>
      <c r="FM224" s="479"/>
      <c r="FN224" s="479"/>
      <c r="FO224" s="479"/>
      <c r="FP224" s="479"/>
      <c r="FQ224" s="479"/>
      <c r="FR224" s="451">
        <v>0</v>
      </c>
      <c r="FS224" s="451"/>
      <c r="FT224" s="451"/>
      <c r="FU224" s="451"/>
      <c r="FV224" s="451"/>
      <c r="FW224" s="451"/>
      <c r="FX224" s="451"/>
      <c r="FY224" s="451">
        <v>0</v>
      </c>
      <c r="FZ224" s="451"/>
      <c r="GA224" s="451"/>
      <c r="GB224" s="451"/>
      <c r="GC224" s="451"/>
      <c r="GD224" s="451"/>
      <c r="GE224" s="451"/>
      <c r="GF224" s="480">
        <f t="shared" si="100"/>
        <v>0</v>
      </c>
      <c r="GG224" s="480"/>
      <c r="GH224" s="480"/>
      <c r="GI224" s="480"/>
      <c r="GJ224" s="480"/>
      <c r="GK224" s="480"/>
      <c r="GL224" s="480"/>
      <c r="GM224" s="451">
        <v>0</v>
      </c>
      <c r="GN224" s="451"/>
      <c r="GO224" s="451"/>
      <c r="GP224" s="451"/>
      <c r="GQ224" s="451"/>
      <c r="GR224" s="451"/>
      <c r="GS224" s="451"/>
      <c r="GT224" s="480">
        <f t="shared" si="101"/>
        <v>0</v>
      </c>
      <c r="GU224" s="480"/>
      <c r="GV224" s="480"/>
      <c r="GW224" s="480"/>
      <c r="GX224" s="480"/>
      <c r="GY224" s="480"/>
      <c r="GZ224" s="480"/>
    </row>
    <row r="225" spans="2:208" ht="12.75" customHeight="1">
      <c r="B225" s="543" t="s">
        <v>351</v>
      </c>
      <c r="C225" s="544"/>
      <c r="D225" s="544"/>
      <c r="E225" s="544"/>
      <c r="F225" s="544"/>
      <c r="G225" s="544"/>
      <c r="H225" s="544"/>
      <c r="I225" s="544"/>
      <c r="J225" s="544"/>
      <c r="K225" s="544"/>
      <c r="L225" s="544"/>
      <c r="M225" s="544"/>
      <c r="N225" s="544"/>
      <c r="O225" s="544"/>
      <c r="P225" s="544"/>
      <c r="Q225" s="544"/>
      <c r="R225" s="544"/>
      <c r="S225" s="544"/>
      <c r="T225" s="544"/>
      <c r="U225" s="544"/>
      <c r="V225" s="544"/>
      <c r="W225" s="545"/>
      <c r="X225" s="451">
        <v>0</v>
      </c>
      <c r="Y225" s="451"/>
      <c r="Z225" s="451"/>
      <c r="AA225" s="451"/>
      <c r="AB225" s="451"/>
      <c r="AC225" s="451"/>
      <c r="AD225" s="451"/>
      <c r="AE225" s="451">
        <v>0</v>
      </c>
      <c r="AF225" s="451"/>
      <c r="AG225" s="451"/>
      <c r="AH225" s="451"/>
      <c r="AI225" s="451"/>
      <c r="AJ225" s="451"/>
      <c r="AK225" s="451"/>
      <c r="AL225" s="479">
        <f t="shared" si="94"/>
        <v>0</v>
      </c>
      <c r="AM225" s="479"/>
      <c r="AN225" s="479"/>
      <c r="AO225" s="479"/>
      <c r="AP225" s="479"/>
      <c r="AQ225" s="479"/>
      <c r="AR225" s="479"/>
      <c r="AS225" s="451">
        <v>0</v>
      </c>
      <c r="AT225" s="451"/>
      <c r="AU225" s="451"/>
      <c r="AV225" s="451"/>
      <c r="AW225" s="451"/>
      <c r="AX225" s="451"/>
      <c r="AY225" s="451"/>
      <c r="AZ225" s="92"/>
      <c r="BA225" s="92"/>
      <c r="BB225" s="451">
        <v>0</v>
      </c>
      <c r="BC225" s="451"/>
      <c r="BD225" s="451"/>
      <c r="BE225" s="451"/>
      <c r="BF225" s="451">
        <v>0</v>
      </c>
      <c r="BG225" s="451"/>
      <c r="BH225" s="451"/>
      <c r="BI225" s="451"/>
      <c r="BJ225" s="479">
        <f t="shared" si="95"/>
        <v>0</v>
      </c>
      <c r="BK225" s="479"/>
      <c r="BL225" s="479"/>
      <c r="BM225" s="479"/>
      <c r="BN225" s="479"/>
      <c r="BO225" s="479"/>
      <c r="BP225" s="479"/>
      <c r="BQ225" s="451">
        <v>0</v>
      </c>
      <c r="BR225" s="451"/>
      <c r="BS225" s="451"/>
      <c r="BT225" s="451"/>
      <c r="BU225" s="451"/>
      <c r="BV225" s="451"/>
      <c r="BW225" s="451"/>
      <c r="BX225" s="451">
        <v>0</v>
      </c>
      <c r="BY225" s="451"/>
      <c r="BZ225" s="451"/>
      <c r="CA225" s="451"/>
      <c r="CB225" s="451"/>
      <c r="CC225" s="451"/>
      <c r="CD225" s="451"/>
      <c r="CE225" s="480">
        <f t="shared" si="96"/>
        <v>0</v>
      </c>
      <c r="CF225" s="480"/>
      <c r="CG225" s="480"/>
      <c r="CH225" s="480"/>
      <c r="CI225" s="480"/>
      <c r="CJ225" s="480"/>
      <c r="CK225" s="480"/>
      <c r="CL225" s="451">
        <v>0</v>
      </c>
      <c r="CM225" s="451"/>
      <c r="CN225" s="451"/>
      <c r="CO225" s="451"/>
      <c r="CP225" s="451"/>
      <c r="CQ225" s="451"/>
      <c r="CR225" s="451"/>
      <c r="CS225" s="480">
        <f t="shared" si="97"/>
        <v>0</v>
      </c>
      <c r="CT225" s="480"/>
      <c r="CU225" s="480"/>
      <c r="CV225" s="480"/>
      <c r="CW225" s="480"/>
      <c r="CX225" s="480"/>
      <c r="CY225" s="480"/>
      <c r="DB225" s="543" t="s">
        <v>409</v>
      </c>
      <c r="DC225" s="544"/>
      <c r="DD225" s="544"/>
      <c r="DE225" s="544"/>
      <c r="DF225" s="544"/>
      <c r="DG225" s="544"/>
      <c r="DH225" s="544"/>
      <c r="DI225" s="544"/>
      <c r="DJ225" s="544"/>
      <c r="DK225" s="544"/>
      <c r="DL225" s="544"/>
      <c r="DM225" s="544"/>
      <c r="DN225" s="544"/>
      <c r="DO225" s="544"/>
      <c r="DP225" s="544"/>
      <c r="DQ225" s="544"/>
      <c r="DR225" s="544"/>
      <c r="DS225" s="544"/>
      <c r="DT225" s="544"/>
      <c r="DU225" s="544"/>
      <c r="DV225" s="544"/>
      <c r="DW225" s="545"/>
      <c r="DX225" s="451">
        <v>0</v>
      </c>
      <c r="DY225" s="451"/>
      <c r="DZ225" s="451"/>
      <c r="EA225" s="451"/>
      <c r="EB225" s="451"/>
      <c r="EC225" s="451"/>
      <c r="ED225" s="451"/>
      <c r="EE225" s="451">
        <v>0</v>
      </c>
      <c r="EF225" s="451"/>
      <c r="EG225" s="451"/>
      <c r="EH225" s="451"/>
      <c r="EI225" s="451"/>
      <c r="EJ225" s="451"/>
      <c r="EK225" s="451"/>
      <c r="EL225" s="479">
        <f t="shared" si="98"/>
        <v>0</v>
      </c>
      <c r="EM225" s="479"/>
      <c r="EN225" s="479"/>
      <c r="EO225" s="479"/>
      <c r="EP225" s="479"/>
      <c r="EQ225" s="479"/>
      <c r="ER225" s="479"/>
      <c r="ES225" s="451">
        <v>0</v>
      </c>
      <c r="ET225" s="451"/>
      <c r="EU225" s="451"/>
      <c r="EV225" s="451"/>
      <c r="EW225" s="451"/>
      <c r="EX225" s="451"/>
      <c r="EY225" s="451"/>
      <c r="EZ225" s="92"/>
      <c r="FA225" s="92"/>
      <c r="FB225" s="92"/>
      <c r="FC225" s="451">
        <v>0</v>
      </c>
      <c r="FD225" s="451"/>
      <c r="FE225" s="451"/>
      <c r="FF225" s="451"/>
      <c r="FG225" s="451">
        <v>0</v>
      </c>
      <c r="FH225" s="451"/>
      <c r="FI225" s="451"/>
      <c r="FJ225" s="451"/>
      <c r="FK225" s="479">
        <f t="shared" si="99"/>
        <v>0</v>
      </c>
      <c r="FL225" s="479"/>
      <c r="FM225" s="479"/>
      <c r="FN225" s="479"/>
      <c r="FO225" s="479"/>
      <c r="FP225" s="479"/>
      <c r="FQ225" s="479"/>
      <c r="FR225" s="451">
        <v>0</v>
      </c>
      <c r="FS225" s="451"/>
      <c r="FT225" s="451"/>
      <c r="FU225" s="451"/>
      <c r="FV225" s="451"/>
      <c r="FW225" s="451"/>
      <c r="FX225" s="451"/>
      <c r="FY225" s="451">
        <v>0</v>
      </c>
      <c r="FZ225" s="451"/>
      <c r="GA225" s="451"/>
      <c r="GB225" s="451"/>
      <c r="GC225" s="451"/>
      <c r="GD225" s="451"/>
      <c r="GE225" s="451"/>
      <c r="GF225" s="480">
        <f t="shared" si="100"/>
        <v>0</v>
      </c>
      <c r="GG225" s="480"/>
      <c r="GH225" s="480"/>
      <c r="GI225" s="480"/>
      <c r="GJ225" s="480"/>
      <c r="GK225" s="480"/>
      <c r="GL225" s="480"/>
      <c r="GM225" s="451">
        <v>0</v>
      </c>
      <c r="GN225" s="451"/>
      <c r="GO225" s="451"/>
      <c r="GP225" s="451"/>
      <c r="GQ225" s="451"/>
      <c r="GR225" s="451"/>
      <c r="GS225" s="451"/>
      <c r="GT225" s="480">
        <f t="shared" si="101"/>
        <v>0</v>
      </c>
      <c r="GU225" s="480"/>
      <c r="GV225" s="480"/>
      <c r="GW225" s="480"/>
      <c r="GX225" s="480"/>
      <c r="GY225" s="480"/>
      <c r="GZ225" s="480"/>
    </row>
    <row r="226" spans="2:208" ht="12.75" customHeight="1">
      <c r="B226" s="543" t="s">
        <v>352</v>
      </c>
      <c r="C226" s="544"/>
      <c r="D226" s="544"/>
      <c r="E226" s="544"/>
      <c r="F226" s="544"/>
      <c r="G226" s="544"/>
      <c r="H226" s="544"/>
      <c r="I226" s="544"/>
      <c r="J226" s="544"/>
      <c r="K226" s="544"/>
      <c r="L226" s="544"/>
      <c r="M226" s="544"/>
      <c r="N226" s="544"/>
      <c r="O226" s="544"/>
      <c r="P226" s="544"/>
      <c r="Q226" s="544"/>
      <c r="R226" s="544"/>
      <c r="S226" s="544"/>
      <c r="T226" s="544"/>
      <c r="U226" s="544"/>
      <c r="V226" s="544"/>
      <c r="W226" s="545"/>
      <c r="X226" s="451">
        <v>0</v>
      </c>
      <c r="Y226" s="451"/>
      <c r="Z226" s="451"/>
      <c r="AA226" s="451"/>
      <c r="AB226" s="451"/>
      <c r="AC226" s="451"/>
      <c r="AD226" s="451"/>
      <c r="AE226" s="451">
        <v>0</v>
      </c>
      <c r="AF226" s="451"/>
      <c r="AG226" s="451"/>
      <c r="AH226" s="451"/>
      <c r="AI226" s="451"/>
      <c r="AJ226" s="451"/>
      <c r="AK226" s="451"/>
      <c r="AL226" s="479">
        <f t="shared" si="94"/>
        <v>0</v>
      </c>
      <c r="AM226" s="479"/>
      <c r="AN226" s="479"/>
      <c r="AO226" s="479"/>
      <c r="AP226" s="479"/>
      <c r="AQ226" s="479"/>
      <c r="AR226" s="479"/>
      <c r="AS226" s="451">
        <v>0</v>
      </c>
      <c r="AT226" s="451"/>
      <c r="AU226" s="451"/>
      <c r="AV226" s="451"/>
      <c r="AW226" s="451"/>
      <c r="AX226" s="451"/>
      <c r="AY226" s="451"/>
      <c r="AZ226" s="92"/>
      <c r="BA226" s="92"/>
      <c r="BB226" s="451">
        <v>0</v>
      </c>
      <c r="BC226" s="451"/>
      <c r="BD226" s="451"/>
      <c r="BE226" s="451"/>
      <c r="BF226" s="451">
        <v>0</v>
      </c>
      <c r="BG226" s="451"/>
      <c r="BH226" s="451"/>
      <c r="BI226" s="451"/>
      <c r="BJ226" s="479">
        <f t="shared" si="95"/>
        <v>0</v>
      </c>
      <c r="BK226" s="479"/>
      <c r="BL226" s="479"/>
      <c r="BM226" s="479"/>
      <c r="BN226" s="479"/>
      <c r="BO226" s="479"/>
      <c r="BP226" s="479"/>
      <c r="BQ226" s="451">
        <v>0</v>
      </c>
      <c r="BR226" s="451"/>
      <c r="BS226" s="451"/>
      <c r="BT226" s="451"/>
      <c r="BU226" s="451"/>
      <c r="BV226" s="451"/>
      <c r="BW226" s="451"/>
      <c r="BX226" s="451">
        <v>0</v>
      </c>
      <c r="BY226" s="451"/>
      <c r="BZ226" s="451"/>
      <c r="CA226" s="451"/>
      <c r="CB226" s="451"/>
      <c r="CC226" s="451"/>
      <c r="CD226" s="451"/>
      <c r="CE226" s="480">
        <f t="shared" si="96"/>
        <v>0</v>
      </c>
      <c r="CF226" s="480"/>
      <c r="CG226" s="480"/>
      <c r="CH226" s="480"/>
      <c r="CI226" s="480"/>
      <c r="CJ226" s="480"/>
      <c r="CK226" s="480"/>
      <c r="CL226" s="451">
        <v>0</v>
      </c>
      <c r="CM226" s="451"/>
      <c r="CN226" s="451"/>
      <c r="CO226" s="451"/>
      <c r="CP226" s="451"/>
      <c r="CQ226" s="451"/>
      <c r="CR226" s="451"/>
      <c r="CS226" s="480">
        <f t="shared" si="97"/>
        <v>0</v>
      </c>
      <c r="CT226" s="480"/>
      <c r="CU226" s="480"/>
      <c r="CV226" s="480"/>
      <c r="CW226" s="480"/>
      <c r="CX226" s="480"/>
      <c r="CY226" s="480"/>
      <c r="DB226" s="543" t="s">
        <v>410</v>
      </c>
      <c r="DC226" s="544"/>
      <c r="DD226" s="544"/>
      <c r="DE226" s="544"/>
      <c r="DF226" s="544"/>
      <c r="DG226" s="544"/>
      <c r="DH226" s="544"/>
      <c r="DI226" s="544"/>
      <c r="DJ226" s="544"/>
      <c r="DK226" s="544"/>
      <c r="DL226" s="544"/>
      <c r="DM226" s="544"/>
      <c r="DN226" s="544"/>
      <c r="DO226" s="544"/>
      <c r="DP226" s="544"/>
      <c r="DQ226" s="544"/>
      <c r="DR226" s="544"/>
      <c r="DS226" s="544"/>
      <c r="DT226" s="544"/>
      <c r="DU226" s="544"/>
      <c r="DV226" s="544"/>
      <c r="DW226" s="545"/>
      <c r="DX226" s="451">
        <v>0</v>
      </c>
      <c r="DY226" s="451"/>
      <c r="DZ226" s="451"/>
      <c r="EA226" s="451"/>
      <c r="EB226" s="451"/>
      <c r="EC226" s="451"/>
      <c r="ED226" s="451"/>
      <c r="EE226" s="451">
        <v>0</v>
      </c>
      <c r="EF226" s="451"/>
      <c r="EG226" s="451"/>
      <c r="EH226" s="451"/>
      <c r="EI226" s="451"/>
      <c r="EJ226" s="451"/>
      <c r="EK226" s="451"/>
      <c r="EL226" s="479">
        <f t="shared" si="98"/>
        <v>0</v>
      </c>
      <c r="EM226" s="479"/>
      <c r="EN226" s="479"/>
      <c r="EO226" s="479"/>
      <c r="EP226" s="479"/>
      <c r="EQ226" s="479"/>
      <c r="ER226" s="479"/>
      <c r="ES226" s="451">
        <v>0</v>
      </c>
      <c r="ET226" s="451"/>
      <c r="EU226" s="451"/>
      <c r="EV226" s="451"/>
      <c r="EW226" s="451"/>
      <c r="EX226" s="451"/>
      <c r="EY226" s="451"/>
      <c r="EZ226" s="92"/>
      <c r="FA226" s="92"/>
      <c r="FB226" s="92"/>
      <c r="FC226" s="451">
        <v>0</v>
      </c>
      <c r="FD226" s="451"/>
      <c r="FE226" s="451"/>
      <c r="FF226" s="451"/>
      <c r="FG226" s="451">
        <v>0</v>
      </c>
      <c r="FH226" s="451"/>
      <c r="FI226" s="451"/>
      <c r="FJ226" s="451"/>
      <c r="FK226" s="479">
        <f t="shared" si="99"/>
        <v>0</v>
      </c>
      <c r="FL226" s="479"/>
      <c r="FM226" s="479"/>
      <c r="FN226" s="479"/>
      <c r="FO226" s="479"/>
      <c r="FP226" s="479"/>
      <c r="FQ226" s="479"/>
      <c r="FR226" s="451">
        <v>0</v>
      </c>
      <c r="FS226" s="451"/>
      <c r="FT226" s="451"/>
      <c r="FU226" s="451"/>
      <c r="FV226" s="451"/>
      <c r="FW226" s="451"/>
      <c r="FX226" s="451"/>
      <c r="FY226" s="451">
        <v>0</v>
      </c>
      <c r="FZ226" s="451"/>
      <c r="GA226" s="451"/>
      <c r="GB226" s="451"/>
      <c r="GC226" s="451"/>
      <c r="GD226" s="451"/>
      <c r="GE226" s="451"/>
      <c r="GF226" s="480">
        <f t="shared" si="100"/>
        <v>0</v>
      </c>
      <c r="GG226" s="480"/>
      <c r="GH226" s="480"/>
      <c r="GI226" s="480"/>
      <c r="GJ226" s="480"/>
      <c r="GK226" s="480"/>
      <c r="GL226" s="480"/>
      <c r="GM226" s="451">
        <v>0</v>
      </c>
      <c r="GN226" s="451"/>
      <c r="GO226" s="451"/>
      <c r="GP226" s="451"/>
      <c r="GQ226" s="451"/>
      <c r="GR226" s="451"/>
      <c r="GS226" s="451"/>
      <c r="GT226" s="480">
        <f t="shared" si="101"/>
        <v>0</v>
      </c>
      <c r="GU226" s="480"/>
      <c r="GV226" s="480"/>
      <c r="GW226" s="480"/>
      <c r="GX226" s="480"/>
      <c r="GY226" s="480"/>
      <c r="GZ226" s="480"/>
    </row>
    <row r="227" spans="2:208" ht="12.75" customHeight="1">
      <c r="B227" s="543" t="s">
        <v>353</v>
      </c>
      <c r="C227" s="544"/>
      <c r="D227" s="544"/>
      <c r="E227" s="544"/>
      <c r="F227" s="544"/>
      <c r="G227" s="544"/>
      <c r="H227" s="544"/>
      <c r="I227" s="544"/>
      <c r="J227" s="544"/>
      <c r="K227" s="544"/>
      <c r="L227" s="544"/>
      <c r="M227" s="544"/>
      <c r="N227" s="544"/>
      <c r="O227" s="544"/>
      <c r="P227" s="544"/>
      <c r="Q227" s="544"/>
      <c r="R227" s="544"/>
      <c r="S227" s="544"/>
      <c r="T227" s="544"/>
      <c r="U227" s="544"/>
      <c r="V227" s="544"/>
      <c r="W227" s="545"/>
      <c r="X227" s="451">
        <v>0</v>
      </c>
      <c r="Y227" s="451"/>
      <c r="Z227" s="451"/>
      <c r="AA227" s="451"/>
      <c r="AB227" s="451"/>
      <c r="AC227" s="451"/>
      <c r="AD227" s="451"/>
      <c r="AE227" s="451">
        <v>0</v>
      </c>
      <c r="AF227" s="451"/>
      <c r="AG227" s="451"/>
      <c r="AH227" s="451"/>
      <c r="AI227" s="451"/>
      <c r="AJ227" s="451"/>
      <c r="AK227" s="451"/>
      <c r="AL227" s="479">
        <f t="shared" si="94"/>
        <v>0</v>
      </c>
      <c r="AM227" s="479"/>
      <c r="AN227" s="479"/>
      <c r="AO227" s="479"/>
      <c r="AP227" s="479"/>
      <c r="AQ227" s="479"/>
      <c r="AR227" s="479"/>
      <c r="AS227" s="451">
        <v>0</v>
      </c>
      <c r="AT227" s="451"/>
      <c r="AU227" s="451"/>
      <c r="AV227" s="451"/>
      <c r="AW227" s="451"/>
      <c r="AX227" s="451"/>
      <c r="AY227" s="451"/>
      <c r="AZ227" s="92"/>
      <c r="BA227" s="92"/>
      <c r="BB227" s="451">
        <v>0</v>
      </c>
      <c r="BC227" s="451"/>
      <c r="BD227" s="451"/>
      <c r="BE227" s="451"/>
      <c r="BF227" s="451">
        <v>0</v>
      </c>
      <c r="BG227" s="451"/>
      <c r="BH227" s="451"/>
      <c r="BI227" s="451"/>
      <c r="BJ227" s="479">
        <f t="shared" si="95"/>
        <v>0</v>
      </c>
      <c r="BK227" s="479"/>
      <c r="BL227" s="479"/>
      <c r="BM227" s="479"/>
      <c r="BN227" s="479"/>
      <c r="BO227" s="479"/>
      <c r="BP227" s="479"/>
      <c r="BQ227" s="451">
        <v>0</v>
      </c>
      <c r="BR227" s="451"/>
      <c r="BS227" s="451"/>
      <c r="BT227" s="451"/>
      <c r="BU227" s="451"/>
      <c r="BV227" s="451"/>
      <c r="BW227" s="451"/>
      <c r="BX227" s="451">
        <v>0</v>
      </c>
      <c r="BY227" s="451"/>
      <c r="BZ227" s="451"/>
      <c r="CA227" s="451"/>
      <c r="CB227" s="451"/>
      <c r="CC227" s="451"/>
      <c r="CD227" s="451"/>
      <c r="CE227" s="480">
        <f t="shared" si="96"/>
        <v>0</v>
      </c>
      <c r="CF227" s="480"/>
      <c r="CG227" s="480"/>
      <c r="CH227" s="480"/>
      <c r="CI227" s="480"/>
      <c r="CJ227" s="480"/>
      <c r="CK227" s="480"/>
      <c r="CL227" s="451">
        <v>0</v>
      </c>
      <c r="CM227" s="451"/>
      <c r="CN227" s="451"/>
      <c r="CO227" s="451"/>
      <c r="CP227" s="451"/>
      <c r="CQ227" s="451"/>
      <c r="CR227" s="451"/>
      <c r="CS227" s="480">
        <f t="shared" si="97"/>
        <v>0</v>
      </c>
      <c r="CT227" s="480"/>
      <c r="CU227" s="480"/>
      <c r="CV227" s="480"/>
      <c r="CW227" s="480"/>
      <c r="CX227" s="480"/>
      <c r="CY227" s="480"/>
      <c r="DB227" s="543" t="s">
        <v>411</v>
      </c>
      <c r="DC227" s="544"/>
      <c r="DD227" s="544"/>
      <c r="DE227" s="544"/>
      <c r="DF227" s="544"/>
      <c r="DG227" s="544"/>
      <c r="DH227" s="544"/>
      <c r="DI227" s="544"/>
      <c r="DJ227" s="544"/>
      <c r="DK227" s="544"/>
      <c r="DL227" s="544"/>
      <c r="DM227" s="544"/>
      <c r="DN227" s="544"/>
      <c r="DO227" s="544"/>
      <c r="DP227" s="544"/>
      <c r="DQ227" s="544"/>
      <c r="DR227" s="544"/>
      <c r="DS227" s="544"/>
      <c r="DT227" s="544"/>
      <c r="DU227" s="544"/>
      <c r="DV227" s="544"/>
      <c r="DW227" s="545"/>
      <c r="DX227" s="451">
        <v>0</v>
      </c>
      <c r="DY227" s="451"/>
      <c r="DZ227" s="451"/>
      <c r="EA227" s="451"/>
      <c r="EB227" s="451"/>
      <c r="EC227" s="451"/>
      <c r="ED227" s="451"/>
      <c r="EE227" s="451">
        <v>0</v>
      </c>
      <c r="EF227" s="451"/>
      <c r="EG227" s="451"/>
      <c r="EH227" s="451"/>
      <c r="EI227" s="451"/>
      <c r="EJ227" s="451"/>
      <c r="EK227" s="451"/>
      <c r="EL227" s="479">
        <f t="shared" si="98"/>
        <v>0</v>
      </c>
      <c r="EM227" s="479"/>
      <c r="EN227" s="479"/>
      <c r="EO227" s="479"/>
      <c r="EP227" s="479"/>
      <c r="EQ227" s="479"/>
      <c r="ER227" s="479"/>
      <c r="ES227" s="451">
        <v>0</v>
      </c>
      <c r="ET227" s="451"/>
      <c r="EU227" s="451"/>
      <c r="EV227" s="451"/>
      <c r="EW227" s="451"/>
      <c r="EX227" s="451"/>
      <c r="EY227" s="451"/>
      <c r="EZ227" s="92"/>
      <c r="FA227" s="92"/>
      <c r="FB227" s="92"/>
      <c r="FC227" s="451">
        <v>0</v>
      </c>
      <c r="FD227" s="451"/>
      <c r="FE227" s="451"/>
      <c r="FF227" s="451"/>
      <c r="FG227" s="451">
        <v>0</v>
      </c>
      <c r="FH227" s="451"/>
      <c r="FI227" s="451"/>
      <c r="FJ227" s="451"/>
      <c r="FK227" s="479">
        <f t="shared" si="99"/>
        <v>0</v>
      </c>
      <c r="FL227" s="479"/>
      <c r="FM227" s="479"/>
      <c r="FN227" s="479"/>
      <c r="FO227" s="479"/>
      <c r="FP227" s="479"/>
      <c r="FQ227" s="479"/>
      <c r="FR227" s="451">
        <v>0</v>
      </c>
      <c r="FS227" s="451"/>
      <c r="FT227" s="451"/>
      <c r="FU227" s="451"/>
      <c r="FV227" s="451"/>
      <c r="FW227" s="451"/>
      <c r="FX227" s="451"/>
      <c r="FY227" s="451">
        <v>0</v>
      </c>
      <c r="FZ227" s="451"/>
      <c r="GA227" s="451"/>
      <c r="GB227" s="451"/>
      <c r="GC227" s="451"/>
      <c r="GD227" s="451"/>
      <c r="GE227" s="451"/>
      <c r="GF227" s="480">
        <f t="shared" si="100"/>
        <v>0</v>
      </c>
      <c r="GG227" s="480"/>
      <c r="GH227" s="480"/>
      <c r="GI227" s="480"/>
      <c r="GJ227" s="480"/>
      <c r="GK227" s="480"/>
      <c r="GL227" s="480"/>
      <c r="GM227" s="451">
        <v>0</v>
      </c>
      <c r="GN227" s="451"/>
      <c r="GO227" s="451"/>
      <c r="GP227" s="451"/>
      <c r="GQ227" s="451"/>
      <c r="GR227" s="451"/>
      <c r="GS227" s="451"/>
      <c r="GT227" s="480">
        <f t="shared" si="101"/>
        <v>0</v>
      </c>
      <c r="GU227" s="480"/>
      <c r="GV227" s="480"/>
      <c r="GW227" s="480"/>
      <c r="GX227" s="480"/>
      <c r="GY227" s="480"/>
      <c r="GZ227" s="480"/>
    </row>
    <row r="228" spans="2:208" ht="12.75" customHeight="1">
      <c r="B228" s="543" t="s">
        <v>354</v>
      </c>
      <c r="C228" s="544"/>
      <c r="D228" s="544"/>
      <c r="E228" s="544"/>
      <c r="F228" s="544"/>
      <c r="G228" s="544"/>
      <c r="H228" s="544"/>
      <c r="I228" s="544"/>
      <c r="J228" s="544"/>
      <c r="K228" s="544"/>
      <c r="L228" s="544"/>
      <c r="M228" s="544"/>
      <c r="N228" s="544"/>
      <c r="O228" s="544"/>
      <c r="P228" s="544"/>
      <c r="Q228" s="544"/>
      <c r="R228" s="544"/>
      <c r="S228" s="544"/>
      <c r="T228" s="544"/>
      <c r="U228" s="544"/>
      <c r="V228" s="544"/>
      <c r="W228" s="545"/>
      <c r="X228" s="451">
        <v>0</v>
      </c>
      <c r="Y228" s="451"/>
      <c r="Z228" s="451"/>
      <c r="AA228" s="451"/>
      <c r="AB228" s="451"/>
      <c r="AC228" s="451"/>
      <c r="AD228" s="451"/>
      <c r="AE228" s="451">
        <v>0</v>
      </c>
      <c r="AF228" s="451"/>
      <c r="AG228" s="451"/>
      <c r="AH228" s="451"/>
      <c r="AI228" s="451"/>
      <c r="AJ228" s="451"/>
      <c r="AK228" s="451"/>
      <c r="AL228" s="479">
        <f t="shared" si="94"/>
        <v>0</v>
      </c>
      <c r="AM228" s="479"/>
      <c r="AN228" s="479"/>
      <c r="AO228" s="479"/>
      <c r="AP228" s="479"/>
      <c r="AQ228" s="479"/>
      <c r="AR228" s="479"/>
      <c r="AS228" s="451">
        <v>0</v>
      </c>
      <c r="AT228" s="451"/>
      <c r="AU228" s="451"/>
      <c r="AV228" s="451"/>
      <c r="AW228" s="451"/>
      <c r="AX228" s="451"/>
      <c r="AY228" s="451"/>
      <c r="AZ228" s="92"/>
      <c r="BA228" s="92"/>
      <c r="BB228" s="451">
        <v>0</v>
      </c>
      <c r="BC228" s="451"/>
      <c r="BD228" s="451"/>
      <c r="BE228" s="451"/>
      <c r="BF228" s="451">
        <v>0</v>
      </c>
      <c r="BG228" s="451"/>
      <c r="BH228" s="451"/>
      <c r="BI228" s="451"/>
      <c r="BJ228" s="479">
        <f t="shared" si="95"/>
        <v>0</v>
      </c>
      <c r="BK228" s="479"/>
      <c r="BL228" s="479"/>
      <c r="BM228" s="479"/>
      <c r="BN228" s="479"/>
      <c r="BO228" s="479"/>
      <c r="BP228" s="479"/>
      <c r="BQ228" s="451">
        <v>0</v>
      </c>
      <c r="BR228" s="451"/>
      <c r="BS228" s="451"/>
      <c r="BT228" s="451"/>
      <c r="BU228" s="451"/>
      <c r="BV228" s="451"/>
      <c r="BW228" s="451"/>
      <c r="BX228" s="451">
        <v>0</v>
      </c>
      <c r="BY228" s="451"/>
      <c r="BZ228" s="451"/>
      <c r="CA228" s="451"/>
      <c r="CB228" s="451"/>
      <c r="CC228" s="451"/>
      <c r="CD228" s="451"/>
      <c r="CE228" s="480">
        <f t="shared" si="96"/>
        <v>0</v>
      </c>
      <c r="CF228" s="480"/>
      <c r="CG228" s="480"/>
      <c r="CH228" s="480"/>
      <c r="CI228" s="480"/>
      <c r="CJ228" s="480"/>
      <c r="CK228" s="480"/>
      <c r="CL228" s="451">
        <v>0</v>
      </c>
      <c r="CM228" s="451"/>
      <c r="CN228" s="451"/>
      <c r="CO228" s="451"/>
      <c r="CP228" s="451"/>
      <c r="CQ228" s="451"/>
      <c r="CR228" s="451"/>
      <c r="CS228" s="480">
        <f t="shared" si="97"/>
        <v>0</v>
      </c>
      <c r="CT228" s="480"/>
      <c r="CU228" s="480"/>
      <c r="CV228" s="480"/>
      <c r="CW228" s="480"/>
      <c r="CX228" s="480"/>
      <c r="CY228" s="480"/>
      <c r="DB228" s="543" t="s">
        <v>412</v>
      </c>
      <c r="DC228" s="544"/>
      <c r="DD228" s="544"/>
      <c r="DE228" s="544"/>
      <c r="DF228" s="544"/>
      <c r="DG228" s="544"/>
      <c r="DH228" s="544"/>
      <c r="DI228" s="544"/>
      <c r="DJ228" s="544"/>
      <c r="DK228" s="544"/>
      <c r="DL228" s="544"/>
      <c r="DM228" s="544"/>
      <c r="DN228" s="544"/>
      <c r="DO228" s="544"/>
      <c r="DP228" s="544"/>
      <c r="DQ228" s="544"/>
      <c r="DR228" s="544"/>
      <c r="DS228" s="544"/>
      <c r="DT228" s="544"/>
      <c r="DU228" s="544"/>
      <c r="DV228" s="544"/>
      <c r="DW228" s="545"/>
      <c r="DX228" s="451">
        <v>0</v>
      </c>
      <c r="DY228" s="451"/>
      <c r="DZ228" s="451"/>
      <c r="EA228" s="451"/>
      <c r="EB228" s="451"/>
      <c r="EC228" s="451"/>
      <c r="ED228" s="451"/>
      <c r="EE228" s="451">
        <v>0</v>
      </c>
      <c r="EF228" s="451"/>
      <c r="EG228" s="451"/>
      <c r="EH228" s="451"/>
      <c r="EI228" s="451"/>
      <c r="EJ228" s="451"/>
      <c r="EK228" s="451"/>
      <c r="EL228" s="479">
        <f t="shared" si="98"/>
        <v>0</v>
      </c>
      <c r="EM228" s="479"/>
      <c r="EN228" s="479"/>
      <c r="EO228" s="479"/>
      <c r="EP228" s="479"/>
      <c r="EQ228" s="479"/>
      <c r="ER228" s="479"/>
      <c r="ES228" s="451">
        <v>0</v>
      </c>
      <c r="ET228" s="451"/>
      <c r="EU228" s="451"/>
      <c r="EV228" s="451"/>
      <c r="EW228" s="451"/>
      <c r="EX228" s="451"/>
      <c r="EY228" s="451"/>
      <c r="EZ228" s="92"/>
      <c r="FA228" s="92"/>
      <c r="FB228" s="92"/>
      <c r="FC228" s="451">
        <v>0</v>
      </c>
      <c r="FD228" s="451"/>
      <c r="FE228" s="451"/>
      <c r="FF228" s="451"/>
      <c r="FG228" s="451">
        <v>0</v>
      </c>
      <c r="FH228" s="451"/>
      <c r="FI228" s="451"/>
      <c r="FJ228" s="451"/>
      <c r="FK228" s="479">
        <f t="shared" si="99"/>
        <v>0</v>
      </c>
      <c r="FL228" s="479"/>
      <c r="FM228" s="479"/>
      <c r="FN228" s="479"/>
      <c r="FO228" s="479"/>
      <c r="FP228" s="479"/>
      <c r="FQ228" s="479"/>
      <c r="FR228" s="451">
        <v>0</v>
      </c>
      <c r="FS228" s="451"/>
      <c r="FT228" s="451"/>
      <c r="FU228" s="451"/>
      <c r="FV228" s="451"/>
      <c r="FW228" s="451"/>
      <c r="FX228" s="451"/>
      <c r="FY228" s="451">
        <v>0</v>
      </c>
      <c r="FZ228" s="451"/>
      <c r="GA228" s="451"/>
      <c r="GB228" s="451"/>
      <c r="GC228" s="451"/>
      <c r="GD228" s="451"/>
      <c r="GE228" s="451"/>
      <c r="GF228" s="480">
        <f t="shared" si="100"/>
        <v>0</v>
      </c>
      <c r="GG228" s="480"/>
      <c r="GH228" s="480"/>
      <c r="GI228" s="480"/>
      <c r="GJ228" s="480"/>
      <c r="GK228" s="480"/>
      <c r="GL228" s="480"/>
      <c r="GM228" s="451">
        <v>0</v>
      </c>
      <c r="GN228" s="451"/>
      <c r="GO228" s="451"/>
      <c r="GP228" s="451"/>
      <c r="GQ228" s="451"/>
      <c r="GR228" s="451"/>
      <c r="GS228" s="451"/>
      <c r="GT228" s="480">
        <f t="shared" si="101"/>
        <v>0</v>
      </c>
      <c r="GU228" s="480"/>
      <c r="GV228" s="480"/>
      <c r="GW228" s="480"/>
      <c r="GX228" s="480"/>
      <c r="GY228" s="480"/>
      <c r="GZ228" s="480"/>
    </row>
    <row r="229" spans="2:208" ht="12.75" customHeight="1">
      <c r="B229" s="540" t="s">
        <v>355</v>
      </c>
      <c r="C229" s="541"/>
      <c r="D229" s="541"/>
      <c r="E229" s="541"/>
      <c r="F229" s="541"/>
      <c r="G229" s="541"/>
      <c r="H229" s="541"/>
      <c r="I229" s="541"/>
      <c r="J229" s="541"/>
      <c r="K229" s="541"/>
      <c r="L229" s="541"/>
      <c r="M229" s="541"/>
      <c r="N229" s="541"/>
      <c r="O229" s="541"/>
      <c r="P229" s="541"/>
      <c r="Q229" s="541"/>
      <c r="R229" s="541"/>
      <c r="S229" s="541"/>
      <c r="T229" s="541"/>
      <c r="U229" s="541"/>
      <c r="V229" s="541"/>
      <c r="W229" s="542"/>
      <c r="X229" s="451">
        <v>0</v>
      </c>
      <c r="Y229" s="451"/>
      <c r="Z229" s="451"/>
      <c r="AA229" s="451"/>
      <c r="AB229" s="451"/>
      <c r="AC229" s="451"/>
      <c r="AD229" s="451"/>
      <c r="AE229" s="451">
        <v>0</v>
      </c>
      <c r="AF229" s="451"/>
      <c r="AG229" s="451"/>
      <c r="AH229" s="451"/>
      <c r="AI229" s="451"/>
      <c r="AJ229" s="451"/>
      <c r="AK229" s="451"/>
      <c r="AL229" s="479">
        <f t="shared" si="94"/>
        <v>0</v>
      </c>
      <c r="AM229" s="479"/>
      <c r="AN229" s="479"/>
      <c r="AO229" s="479"/>
      <c r="AP229" s="479"/>
      <c r="AQ229" s="479"/>
      <c r="AR229" s="479"/>
      <c r="AS229" s="451">
        <v>0</v>
      </c>
      <c r="AT229" s="451"/>
      <c r="AU229" s="451"/>
      <c r="AV229" s="451"/>
      <c r="AW229" s="451"/>
      <c r="AX229" s="451"/>
      <c r="AY229" s="451"/>
      <c r="AZ229" s="92"/>
      <c r="BA229" s="92"/>
      <c r="BB229" s="451">
        <v>0</v>
      </c>
      <c r="BC229" s="451"/>
      <c r="BD229" s="451"/>
      <c r="BE229" s="451"/>
      <c r="BF229" s="451">
        <v>0</v>
      </c>
      <c r="BG229" s="451"/>
      <c r="BH229" s="451"/>
      <c r="BI229" s="451"/>
      <c r="BJ229" s="479">
        <f t="shared" si="95"/>
        <v>0</v>
      </c>
      <c r="BK229" s="479"/>
      <c r="BL229" s="479"/>
      <c r="BM229" s="479"/>
      <c r="BN229" s="479"/>
      <c r="BO229" s="479"/>
      <c r="BP229" s="479"/>
      <c r="BQ229" s="451">
        <v>0</v>
      </c>
      <c r="BR229" s="451"/>
      <c r="BS229" s="451"/>
      <c r="BT229" s="451"/>
      <c r="BU229" s="451"/>
      <c r="BV229" s="451"/>
      <c r="BW229" s="451"/>
      <c r="BX229" s="451">
        <v>0</v>
      </c>
      <c r="BY229" s="451"/>
      <c r="BZ229" s="451"/>
      <c r="CA229" s="451"/>
      <c r="CB229" s="451"/>
      <c r="CC229" s="451"/>
      <c r="CD229" s="451"/>
      <c r="CE229" s="480">
        <f t="shared" si="96"/>
        <v>0</v>
      </c>
      <c r="CF229" s="480"/>
      <c r="CG229" s="480"/>
      <c r="CH229" s="480"/>
      <c r="CI229" s="480"/>
      <c r="CJ229" s="480"/>
      <c r="CK229" s="480"/>
      <c r="CL229" s="451">
        <v>0</v>
      </c>
      <c r="CM229" s="451"/>
      <c r="CN229" s="451"/>
      <c r="CO229" s="451"/>
      <c r="CP229" s="451"/>
      <c r="CQ229" s="451"/>
      <c r="CR229" s="451"/>
      <c r="CS229" s="480">
        <f t="shared" si="97"/>
        <v>0</v>
      </c>
      <c r="CT229" s="480"/>
      <c r="CU229" s="480"/>
      <c r="CV229" s="480"/>
      <c r="CW229" s="480"/>
      <c r="CX229" s="480"/>
      <c r="CY229" s="480"/>
      <c r="DB229" s="540" t="s">
        <v>413</v>
      </c>
      <c r="DC229" s="541"/>
      <c r="DD229" s="541"/>
      <c r="DE229" s="541"/>
      <c r="DF229" s="541"/>
      <c r="DG229" s="541"/>
      <c r="DH229" s="541"/>
      <c r="DI229" s="541"/>
      <c r="DJ229" s="541"/>
      <c r="DK229" s="541"/>
      <c r="DL229" s="541"/>
      <c r="DM229" s="541"/>
      <c r="DN229" s="541"/>
      <c r="DO229" s="541"/>
      <c r="DP229" s="541"/>
      <c r="DQ229" s="541"/>
      <c r="DR229" s="541"/>
      <c r="DS229" s="541"/>
      <c r="DT229" s="541"/>
      <c r="DU229" s="541"/>
      <c r="DV229" s="541"/>
      <c r="DW229" s="542"/>
      <c r="DX229" s="451">
        <v>0</v>
      </c>
      <c r="DY229" s="451"/>
      <c r="DZ229" s="451"/>
      <c r="EA229" s="451"/>
      <c r="EB229" s="451"/>
      <c r="EC229" s="451"/>
      <c r="ED229" s="451"/>
      <c r="EE229" s="451">
        <v>0</v>
      </c>
      <c r="EF229" s="451"/>
      <c r="EG229" s="451"/>
      <c r="EH229" s="451"/>
      <c r="EI229" s="451"/>
      <c r="EJ229" s="451"/>
      <c r="EK229" s="451"/>
      <c r="EL229" s="479">
        <f t="shared" si="98"/>
        <v>0</v>
      </c>
      <c r="EM229" s="479"/>
      <c r="EN229" s="479"/>
      <c r="EO229" s="479"/>
      <c r="EP229" s="479"/>
      <c r="EQ229" s="479"/>
      <c r="ER229" s="479"/>
      <c r="ES229" s="451">
        <v>0</v>
      </c>
      <c r="ET229" s="451"/>
      <c r="EU229" s="451"/>
      <c r="EV229" s="451"/>
      <c r="EW229" s="451"/>
      <c r="EX229" s="451"/>
      <c r="EY229" s="451"/>
      <c r="EZ229" s="92"/>
      <c r="FA229" s="92"/>
      <c r="FB229" s="92"/>
      <c r="FC229" s="451">
        <v>0</v>
      </c>
      <c r="FD229" s="451"/>
      <c r="FE229" s="451"/>
      <c r="FF229" s="451"/>
      <c r="FG229" s="451">
        <v>0</v>
      </c>
      <c r="FH229" s="451"/>
      <c r="FI229" s="451"/>
      <c r="FJ229" s="451"/>
      <c r="FK229" s="479">
        <f t="shared" si="99"/>
        <v>0</v>
      </c>
      <c r="FL229" s="479"/>
      <c r="FM229" s="479"/>
      <c r="FN229" s="479"/>
      <c r="FO229" s="479"/>
      <c r="FP229" s="479"/>
      <c r="FQ229" s="479"/>
      <c r="FR229" s="451">
        <v>0</v>
      </c>
      <c r="FS229" s="451"/>
      <c r="FT229" s="451"/>
      <c r="FU229" s="451"/>
      <c r="FV229" s="451"/>
      <c r="FW229" s="451"/>
      <c r="FX229" s="451"/>
      <c r="FY229" s="451">
        <v>0</v>
      </c>
      <c r="FZ229" s="451"/>
      <c r="GA229" s="451"/>
      <c r="GB229" s="451"/>
      <c r="GC229" s="451"/>
      <c r="GD229" s="451"/>
      <c r="GE229" s="451"/>
      <c r="GF229" s="480">
        <f t="shared" si="100"/>
        <v>0</v>
      </c>
      <c r="GG229" s="480"/>
      <c r="GH229" s="480"/>
      <c r="GI229" s="480"/>
      <c r="GJ229" s="480"/>
      <c r="GK229" s="480"/>
      <c r="GL229" s="480"/>
      <c r="GM229" s="451">
        <v>0</v>
      </c>
      <c r="GN229" s="451"/>
      <c r="GO229" s="451"/>
      <c r="GP229" s="451"/>
      <c r="GQ229" s="451"/>
      <c r="GR229" s="451"/>
      <c r="GS229" s="451"/>
      <c r="GT229" s="480">
        <f t="shared" si="101"/>
        <v>0</v>
      </c>
      <c r="GU229" s="480"/>
      <c r="GV229" s="480"/>
      <c r="GW229" s="480"/>
      <c r="GX229" s="480"/>
      <c r="GY229" s="480"/>
      <c r="GZ229" s="480"/>
    </row>
    <row r="230" spans="2:208" ht="12.75" customHeight="1" thickBot="1">
      <c r="B230" s="511" t="s">
        <v>356</v>
      </c>
      <c r="C230" s="512"/>
      <c r="D230" s="512"/>
      <c r="E230" s="512"/>
      <c r="F230" s="512"/>
      <c r="G230" s="512"/>
      <c r="H230" s="512"/>
      <c r="I230" s="512"/>
      <c r="J230" s="512"/>
      <c r="K230" s="512"/>
      <c r="L230" s="512"/>
      <c r="M230" s="512"/>
      <c r="N230" s="512"/>
      <c r="O230" s="512"/>
      <c r="P230" s="512"/>
      <c r="Q230" s="512"/>
      <c r="R230" s="512"/>
      <c r="S230" s="512"/>
      <c r="T230" s="512"/>
      <c r="U230" s="512"/>
      <c r="V230" s="512"/>
      <c r="W230" s="435"/>
      <c r="X230" s="447">
        <f>SUM(X223:AD229)</f>
        <v>0</v>
      </c>
      <c r="Y230" s="447"/>
      <c r="Z230" s="447"/>
      <c r="AA230" s="447"/>
      <c r="AB230" s="447"/>
      <c r="AC230" s="447"/>
      <c r="AD230" s="447"/>
      <c r="AE230" s="447">
        <f>SUM(AE223:AK229)</f>
        <v>0</v>
      </c>
      <c r="AF230" s="447"/>
      <c r="AG230" s="447"/>
      <c r="AH230" s="447"/>
      <c r="AI230" s="447"/>
      <c r="AJ230" s="447"/>
      <c r="AK230" s="447"/>
      <c r="AL230" s="447">
        <f>SUM(AL223:AR229)</f>
        <v>0</v>
      </c>
      <c r="AM230" s="447"/>
      <c r="AN230" s="447"/>
      <c r="AO230" s="447"/>
      <c r="AP230" s="447"/>
      <c r="AQ230" s="447"/>
      <c r="AR230" s="447"/>
      <c r="AS230" s="447">
        <f>SUM(AS223:AY229)</f>
        <v>0</v>
      </c>
      <c r="AT230" s="447"/>
      <c r="AU230" s="447"/>
      <c r="AV230" s="447"/>
      <c r="AW230" s="447"/>
      <c r="AX230" s="447"/>
      <c r="AY230" s="447"/>
      <c r="BB230" s="432">
        <f>SUM(BB223:BE229)</f>
        <v>0</v>
      </c>
      <c r="BC230" s="433"/>
      <c r="BD230" s="433"/>
      <c r="BE230" s="434"/>
      <c r="BF230" s="438">
        <f>SUM(BF223:BI229)</f>
        <v>0</v>
      </c>
      <c r="BG230" s="433"/>
      <c r="BH230" s="433"/>
      <c r="BI230" s="434"/>
      <c r="BJ230" s="438">
        <f>SUM(BJ223:BP229)</f>
        <v>0</v>
      </c>
      <c r="BK230" s="433"/>
      <c r="BL230" s="433"/>
      <c r="BM230" s="433"/>
      <c r="BN230" s="433"/>
      <c r="BO230" s="433"/>
      <c r="BP230" s="434"/>
      <c r="BQ230" s="438">
        <f>SUM(BQ223:BW229)</f>
        <v>0</v>
      </c>
      <c r="BR230" s="433"/>
      <c r="BS230" s="433"/>
      <c r="BT230" s="433"/>
      <c r="BU230" s="433"/>
      <c r="BV230" s="433"/>
      <c r="BW230" s="434"/>
      <c r="BX230" s="438">
        <f>SUM(BX223:CD229)</f>
        <v>0</v>
      </c>
      <c r="BY230" s="433"/>
      <c r="BZ230" s="433"/>
      <c r="CA230" s="433"/>
      <c r="CB230" s="433"/>
      <c r="CC230" s="433"/>
      <c r="CD230" s="434"/>
      <c r="CE230" s="438">
        <f>SUM(CE223:CK229)</f>
        <v>0</v>
      </c>
      <c r="CF230" s="433"/>
      <c r="CG230" s="433"/>
      <c r="CH230" s="433"/>
      <c r="CI230" s="433"/>
      <c r="CJ230" s="433"/>
      <c r="CK230" s="434"/>
      <c r="CL230" s="438">
        <f>SUM(CL223:CR229)</f>
        <v>0</v>
      </c>
      <c r="CM230" s="433"/>
      <c r="CN230" s="433"/>
      <c r="CO230" s="433"/>
      <c r="CP230" s="433"/>
      <c r="CQ230" s="433"/>
      <c r="CR230" s="434"/>
      <c r="CS230" s="438">
        <f>SUM(CS223:CY229)</f>
        <v>0</v>
      </c>
      <c r="CT230" s="433"/>
      <c r="CU230" s="433"/>
      <c r="CV230" s="433"/>
      <c r="CW230" s="433"/>
      <c r="CX230" s="433"/>
      <c r="CY230" s="434"/>
      <c r="DB230" s="511" t="s">
        <v>414</v>
      </c>
      <c r="DC230" s="512"/>
      <c r="DD230" s="512"/>
      <c r="DE230" s="512"/>
      <c r="DF230" s="512"/>
      <c r="DG230" s="512"/>
      <c r="DH230" s="512"/>
      <c r="DI230" s="512"/>
      <c r="DJ230" s="512"/>
      <c r="DK230" s="512"/>
      <c r="DL230" s="512"/>
      <c r="DM230" s="512"/>
      <c r="DN230" s="512"/>
      <c r="DO230" s="512"/>
      <c r="DP230" s="512"/>
      <c r="DQ230" s="512"/>
      <c r="DR230" s="512"/>
      <c r="DS230" s="512"/>
      <c r="DT230" s="512"/>
      <c r="DU230" s="512"/>
      <c r="DV230" s="512"/>
      <c r="DW230" s="435"/>
      <c r="DX230" s="447">
        <f>SUM(DX223:ED229)</f>
        <v>0</v>
      </c>
      <c r="DY230" s="447"/>
      <c r="DZ230" s="447"/>
      <c r="EA230" s="447"/>
      <c r="EB230" s="447"/>
      <c r="EC230" s="447"/>
      <c r="ED230" s="447"/>
      <c r="EE230" s="447">
        <f>SUM(EE223:EK229)</f>
        <v>0</v>
      </c>
      <c r="EF230" s="447"/>
      <c r="EG230" s="447"/>
      <c r="EH230" s="447"/>
      <c r="EI230" s="447"/>
      <c r="EJ230" s="447"/>
      <c r="EK230" s="447"/>
      <c r="EL230" s="447">
        <f>SUM(EL223:ER229)</f>
        <v>0</v>
      </c>
      <c r="EM230" s="447"/>
      <c r="EN230" s="447"/>
      <c r="EO230" s="447"/>
      <c r="EP230" s="447"/>
      <c r="EQ230" s="447"/>
      <c r="ER230" s="447"/>
      <c r="ES230" s="447">
        <f>SUM(ES223:EY229)</f>
        <v>0</v>
      </c>
      <c r="ET230" s="447"/>
      <c r="EU230" s="447"/>
      <c r="EV230" s="447"/>
      <c r="EW230" s="447"/>
      <c r="EX230" s="447"/>
      <c r="EY230" s="447"/>
      <c r="EZ230" s="16">
        <f>SUM(EZ223:FG229)</f>
        <v>0</v>
      </c>
      <c r="FA230" s="16">
        <f>SUM(FA223:FH229)</f>
        <v>0</v>
      </c>
      <c r="FC230" s="432">
        <f>SUM(FC223:FF229)</f>
        <v>0</v>
      </c>
      <c r="FD230" s="433"/>
      <c r="FE230" s="433"/>
      <c r="FF230" s="434"/>
      <c r="FG230" s="438">
        <f>SUM(FG223:FJ229)</f>
        <v>0</v>
      </c>
      <c r="FH230" s="433"/>
      <c r="FI230" s="433"/>
      <c r="FJ230" s="434"/>
      <c r="FK230" s="438">
        <f>SUM(FK223:FQ229)</f>
        <v>0</v>
      </c>
      <c r="FL230" s="433"/>
      <c r="FM230" s="433"/>
      <c r="FN230" s="433"/>
      <c r="FO230" s="433"/>
      <c r="FP230" s="433"/>
      <c r="FQ230" s="434"/>
      <c r="FR230" s="438">
        <f>SUM(FR223:FX229)</f>
        <v>0</v>
      </c>
      <c r="FS230" s="433"/>
      <c r="FT230" s="433"/>
      <c r="FU230" s="433"/>
      <c r="FV230" s="433"/>
      <c r="FW230" s="433"/>
      <c r="FX230" s="434"/>
      <c r="FY230" s="438">
        <f>SUM(FY223:GE229)</f>
        <v>0</v>
      </c>
      <c r="FZ230" s="433"/>
      <c r="GA230" s="433"/>
      <c r="GB230" s="433"/>
      <c r="GC230" s="433"/>
      <c r="GD230" s="433"/>
      <c r="GE230" s="434"/>
      <c r="GF230" s="438">
        <f>SUM(GF223:GL229)</f>
        <v>0</v>
      </c>
      <c r="GG230" s="433"/>
      <c r="GH230" s="433"/>
      <c r="GI230" s="433"/>
      <c r="GJ230" s="433"/>
      <c r="GK230" s="433"/>
      <c r="GL230" s="434"/>
      <c r="GM230" s="438">
        <f>SUM(GM223:GS229)</f>
        <v>0</v>
      </c>
      <c r="GN230" s="433"/>
      <c r="GO230" s="433"/>
      <c r="GP230" s="433"/>
      <c r="GQ230" s="433"/>
      <c r="GR230" s="433"/>
      <c r="GS230" s="434"/>
      <c r="GT230" s="438">
        <f>SUM(GT223:GZ229)</f>
        <v>0</v>
      </c>
      <c r="GU230" s="433"/>
      <c r="GV230" s="433"/>
      <c r="GW230" s="433"/>
      <c r="GX230" s="433"/>
      <c r="GY230" s="433"/>
      <c r="GZ230" s="491"/>
    </row>
    <row r="231" spans="2:208" ht="12.75" customHeight="1" thickTop="1">
      <c r="B231" s="16" t="str">
        <f>Coversheets!$B$51</f>
        <v>S.A.&amp;I. Form 2641R99 Entity: Type in Name of City City, 99</v>
      </c>
      <c r="AQ231" s="446">
        <f ca="1">$AP$52</f>
        <v>41499.346880902776</v>
      </c>
      <c r="AR231" s="446"/>
      <c r="AS231" s="446"/>
      <c r="AT231" s="446"/>
      <c r="AU231" s="446"/>
      <c r="AV231" s="446"/>
      <c r="AW231" s="446"/>
      <c r="AX231" s="446"/>
      <c r="AY231" s="446"/>
      <c r="BC231" s="16" t="str">
        <f>Coversheets!$B$51</f>
        <v>S.A.&amp;I. Form 2641R99 Entity: Type in Name of City City, 99</v>
      </c>
      <c r="CQ231" s="446">
        <f ca="1">$AP$52</f>
        <v>41499.346880902776</v>
      </c>
      <c r="CR231" s="446"/>
      <c r="CS231" s="446"/>
      <c r="CT231" s="446"/>
      <c r="CU231" s="446"/>
      <c r="CV231" s="446"/>
      <c r="CW231" s="446"/>
      <c r="CX231" s="446"/>
      <c r="CY231" s="446"/>
      <c r="DB231" s="16" t="str">
        <f>Coversheets!$B$51</f>
        <v>S.A.&amp;I. Form 2641R99 Entity: Type in Name of City City, 99</v>
      </c>
      <c r="EQ231" s="446">
        <f ca="1">$AP$52</f>
        <v>41499.346880902776</v>
      </c>
      <c r="ER231" s="446"/>
      <c r="ES231" s="446"/>
      <c r="ET231" s="446"/>
      <c r="EU231" s="446"/>
      <c r="EV231" s="446"/>
      <c r="EW231" s="446"/>
      <c r="EX231" s="446"/>
      <c r="EY231" s="446"/>
      <c r="FD231" s="343" t="str">
        <f>Coversheets!$B$51</f>
        <v>S.A.&amp;I. Form 2641R99 Entity: Type in Name of City City, 99</v>
      </c>
      <c r="GR231" s="446">
        <f ca="1">$AP$52</f>
        <v>41499.346880902776</v>
      </c>
      <c r="GS231" s="446"/>
      <c r="GT231" s="446"/>
      <c r="GU231" s="446"/>
      <c r="GV231" s="446"/>
      <c r="GW231" s="446"/>
      <c r="GX231" s="446"/>
      <c r="GY231" s="446"/>
      <c r="GZ231" s="446"/>
    </row>
    <row r="232" spans="2:208" ht="11.25" customHeight="1">
      <c r="B232" s="498" t="str">
        <f>$B$59</f>
        <v>SPECIAL REVENUE FUND ACCOUNTS COVERING THE PERIOD JULY 1, 2011, to JUNE 30, 2012</v>
      </c>
      <c r="C232" s="498"/>
      <c r="D232" s="498"/>
      <c r="E232" s="498"/>
      <c r="F232" s="498"/>
      <c r="G232" s="498"/>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8"/>
      <c r="AY232" s="498"/>
      <c r="BB232" s="498" t="str">
        <f>$B$59</f>
        <v>SPECIAL REVENUE FUND ACCOUNTS COVERING THE PERIOD JULY 1, 2011, to JUNE 30, 2012</v>
      </c>
      <c r="BC232" s="498"/>
      <c r="BD232" s="498"/>
      <c r="BE232" s="498"/>
      <c r="BF232" s="498"/>
      <c r="BG232" s="498"/>
      <c r="BH232" s="498"/>
      <c r="BI232" s="498"/>
      <c r="BJ232" s="498"/>
      <c r="BK232" s="498"/>
      <c r="BL232" s="498"/>
      <c r="BM232" s="498"/>
      <c r="BN232" s="498"/>
      <c r="BO232" s="498"/>
      <c r="BP232" s="498"/>
      <c r="BQ232" s="498"/>
      <c r="BR232" s="498"/>
      <c r="BS232" s="498"/>
      <c r="BT232" s="498"/>
      <c r="BU232" s="498"/>
      <c r="BV232" s="498"/>
      <c r="BW232" s="498"/>
      <c r="BX232" s="498"/>
      <c r="BY232" s="498"/>
      <c r="BZ232" s="498"/>
      <c r="CA232" s="498"/>
      <c r="CB232" s="498"/>
      <c r="CC232" s="498"/>
      <c r="CD232" s="498"/>
      <c r="CE232" s="498"/>
      <c r="CF232" s="498"/>
      <c r="CG232" s="498"/>
      <c r="CH232" s="498"/>
      <c r="CI232" s="498"/>
      <c r="CJ232" s="498"/>
      <c r="CK232" s="498"/>
      <c r="CL232" s="498"/>
      <c r="CM232" s="498"/>
      <c r="CN232" s="498"/>
      <c r="CO232" s="498"/>
      <c r="CP232" s="498"/>
      <c r="CQ232" s="498"/>
      <c r="CR232" s="498"/>
      <c r="CS232" s="498"/>
      <c r="CT232" s="498"/>
      <c r="CU232" s="498"/>
      <c r="CV232" s="498"/>
      <c r="CW232" s="498"/>
      <c r="CX232" s="498"/>
      <c r="CY232" s="498"/>
      <c r="DB232" s="498" t="str">
        <f>$B$59</f>
        <v>SPECIAL REVENUE FUND ACCOUNTS COVERING THE PERIOD JULY 1, 2011, to JUNE 30, 2012</v>
      </c>
      <c r="DC232" s="498"/>
      <c r="DD232" s="498"/>
      <c r="DE232" s="498"/>
      <c r="DF232" s="498"/>
      <c r="DG232" s="498"/>
      <c r="DH232" s="498"/>
      <c r="DI232" s="498"/>
      <c r="DJ232" s="498"/>
      <c r="DK232" s="498"/>
      <c r="DL232" s="498"/>
      <c r="DM232" s="498"/>
      <c r="DN232" s="498"/>
      <c r="DO232" s="498"/>
      <c r="DP232" s="498"/>
      <c r="DQ232" s="498"/>
      <c r="DR232" s="498"/>
      <c r="DS232" s="498"/>
      <c r="DT232" s="498"/>
      <c r="DU232" s="498"/>
      <c r="DV232" s="498"/>
      <c r="DW232" s="498"/>
      <c r="DX232" s="498"/>
      <c r="DY232" s="498"/>
      <c r="DZ232" s="498"/>
      <c r="EA232" s="498"/>
      <c r="EB232" s="498"/>
      <c r="EC232" s="498"/>
      <c r="ED232" s="498"/>
      <c r="EE232" s="498"/>
      <c r="EF232" s="498"/>
      <c r="EG232" s="498"/>
      <c r="EH232" s="498"/>
      <c r="EI232" s="498"/>
      <c r="EJ232" s="498"/>
      <c r="EK232" s="498"/>
      <c r="EL232" s="498"/>
      <c r="EM232" s="498"/>
      <c r="EN232" s="498"/>
      <c r="EO232" s="498"/>
      <c r="EP232" s="498"/>
      <c r="EQ232" s="498"/>
      <c r="ER232" s="498"/>
      <c r="ES232" s="498"/>
      <c r="ET232" s="498"/>
      <c r="EU232" s="498"/>
      <c r="EV232" s="498"/>
      <c r="EW232" s="498"/>
      <c r="EX232" s="498"/>
      <c r="EY232" s="498"/>
      <c r="FC232" s="498" t="str">
        <f>$B$59</f>
        <v>SPECIAL REVENUE FUND ACCOUNTS COVERING THE PERIOD JULY 1, 2011, to JUNE 30, 2012</v>
      </c>
      <c r="FD232" s="498"/>
      <c r="FE232" s="498"/>
      <c r="FF232" s="498"/>
      <c r="FG232" s="498"/>
      <c r="FH232" s="498"/>
      <c r="FI232" s="498"/>
      <c r="FJ232" s="498"/>
      <c r="FK232" s="498"/>
      <c r="FL232" s="498"/>
      <c r="FM232" s="498"/>
      <c r="FN232" s="498"/>
      <c r="FO232" s="498"/>
      <c r="FP232" s="498"/>
      <c r="FQ232" s="498"/>
      <c r="FR232" s="498"/>
      <c r="FS232" s="498"/>
      <c r="FT232" s="498"/>
      <c r="FU232" s="498"/>
      <c r="FV232" s="498"/>
      <c r="FW232" s="498"/>
      <c r="FX232" s="498"/>
      <c r="FY232" s="498"/>
      <c r="FZ232" s="498"/>
      <c r="GA232" s="498"/>
      <c r="GB232" s="498"/>
      <c r="GC232" s="498"/>
      <c r="GD232" s="498"/>
      <c r="GE232" s="498"/>
      <c r="GF232" s="498"/>
      <c r="GG232" s="498"/>
      <c r="GH232" s="498"/>
      <c r="GI232" s="498"/>
      <c r="GJ232" s="498"/>
      <c r="GK232" s="498"/>
      <c r="GL232" s="498"/>
      <c r="GM232" s="498"/>
      <c r="GN232" s="498"/>
      <c r="GO232" s="498"/>
      <c r="GP232" s="498"/>
      <c r="GQ232" s="498"/>
      <c r="GR232" s="498"/>
      <c r="GS232" s="498"/>
      <c r="GT232" s="498"/>
      <c r="GU232" s="498"/>
      <c r="GV232" s="498"/>
      <c r="GW232" s="498"/>
      <c r="GX232" s="498"/>
      <c r="GY232" s="498"/>
      <c r="GZ232" s="498"/>
    </row>
    <row r="233" spans="2:208" ht="11.25" customHeight="1">
      <c r="B233" s="498" t="str">
        <f>$B$60</f>
        <v>ESTIMATE OF NEEDS FOR 2012-2013</v>
      </c>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8"/>
      <c r="AY233" s="498"/>
      <c r="BB233" s="498" t="str">
        <f>$B$60</f>
        <v>ESTIMATE OF NEEDS FOR 2012-2013</v>
      </c>
      <c r="BC233" s="498"/>
      <c r="BD233" s="498"/>
      <c r="BE233" s="498"/>
      <c r="BF233" s="498"/>
      <c r="BG233" s="498"/>
      <c r="BH233" s="498"/>
      <c r="BI233" s="498"/>
      <c r="BJ233" s="498"/>
      <c r="BK233" s="498"/>
      <c r="BL233" s="498"/>
      <c r="BM233" s="498"/>
      <c r="BN233" s="498"/>
      <c r="BO233" s="498"/>
      <c r="BP233" s="498"/>
      <c r="BQ233" s="498"/>
      <c r="BR233" s="498"/>
      <c r="BS233" s="498"/>
      <c r="BT233" s="498"/>
      <c r="BU233" s="498"/>
      <c r="BV233" s="498"/>
      <c r="BW233" s="498"/>
      <c r="BX233" s="498"/>
      <c r="BY233" s="498"/>
      <c r="BZ233" s="498"/>
      <c r="CA233" s="498"/>
      <c r="CB233" s="498"/>
      <c r="CC233" s="498"/>
      <c r="CD233" s="498"/>
      <c r="CE233" s="498"/>
      <c r="CF233" s="498"/>
      <c r="CG233" s="498"/>
      <c r="CH233" s="498"/>
      <c r="CI233" s="498"/>
      <c r="CJ233" s="498"/>
      <c r="CK233" s="498"/>
      <c r="CL233" s="498"/>
      <c r="CM233" s="498"/>
      <c r="CN233" s="498"/>
      <c r="CO233" s="498"/>
      <c r="CP233" s="498"/>
      <c r="CQ233" s="498"/>
      <c r="CR233" s="498"/>
      <c r="CS233" s="498"/>
      <c r="CT233" s="498"/>
      <c r="CU233" s="498"/>
      <c r="CV233" s="498"/>
      <c r="CW233" s="498"/>
      <c r="CX233" s="498"/>
      <c r="CY233" s="498"/>
      <c r="DB233" s="498" t="str">
        <f>$B$60</f>
        <v>ESTIMATE OF NEEDS FOR 2012-2013</v>
      </c>
      <c r="DC233" s="498"/>
      <c r="DD233" s="498"/>
      <c r="DE233" s="498"/>
      <c r="DF233" s="498"/>
      <c r="DG233" s="498"/>
      <c r="DH233" s="498"/>
      <c r="DI233" s="498"/>
      <c r="DJ233" s="498"/>
      <c r="DK233" s="498"/>
      <c r="DL233" s="498"/>
      <c r="DM233" s="498"/>
      <c r="DN233" s="498"/>
      <c r="DO233" s="498"/>
      <c r="DP233" s="498"/>
      <c r="DQ233" s="498"/>
      <c r="DR233" s="498"/>
      <c r="DS233" s="498"/>
      <c r="DT233" s="498"/>
      <c r="DU233" s="498"/>
      <c r="DV233" s="498"/>
      <c r="DW233" s="498"/>
      <c r="DX233" s="498"/>
      <c r="DY233" s="498"/>
      <c r="DZ233" s="498"/>
      <c r="EA233" s="498"/>
      <c r="EB233" s="498"/>
      <c r="EC233" s="498"/>
      <c r="ED233" s="498"/>
      <c r="EE233" s="498"/>
      <c r="EF233" s="498"/>
      <c r="EG233" s="498"/>
      <c r="EH233" s="498"/>
      <c r="EI233" s="498"/>
      <c r="EJ233" s="498"/>
      <c r="EK233" s="498"/>
      <c r="EL233" s="498"/>
      <c r="EM233" s="498"/>
      <c r="EN233" s="498"/>
      <c r="EO233" s="498"/>
      <c r="EP233" s="498"/>
      <c r="EQ233" s="498"/>
      <c r="ER233" s="498"/>
      <c r="ES233" s="498"/>
      <c r="ET233" s="498"/>
      <c r="EU233" s="498"/>
      <c r="EV233" s="498"/>
      <c r="EW233" s="498"/>
      <c r="EX233" s="498"/>
      <c r="EY233" s="498"/>
      <c r="FC233" s="498" t="str">
        <f>$B$60</f>
        <v>ESTIMATE OF NEEDS FOR 2012-2013</v>
      </c>
      <c r="FD233" s="498"/>
      <c r="FE233" s="498"/>
      <c r="FF233" s="498"/>
      <c r="FG233" s="498"/>
      <c r="FH233" s="498"/>
      <c r="FI233" s="498"/>
      <c r="FJ233" s="498"/>
      <c r="FK233" s="498"/>
      <c r="FL233" s="498"/>
      <c r="FM233" s="498"/>
      <c r="FN233" s="498"/>
      <c r="FO233" s="498"/>
      <c r="FP233" s="498"/>
      <c r="FQ233" s="498"/>
      <c r="FR233" s="498"/>
      <c r="FS233" s="498"/>
      <c r="FT233" s="498"/>
      <c r="FU233" s="498"/>
      <c r="FV233" s="498"/>
      <c r="FW233" s="498"/>
      <c r="FX233" s="498"/>
      <c r="FY233" s="498"/>
      <c r="FZ233" s="498"/>
      <c r="GA233" s="498"/>
      <c r="GB233" s="498"/>
      <c r="GC233" s="498"/>
      <c r="GD233" s="498"/>
      <c r="GE233" s="498"/>
      <c r="GF233" s="498"/>
      <c r="GG233" s="498"/>
      <c r="GH233" s="498"/>
      <c r="GI233" s="498"/>
      <c r="GJ233" s="498"/>
      <c r="GK233" s="498"/>
      <c r="GL233" s="498"/>
      <c r="GM233" s="498"/>
      <c r="GN233" s="498"/>
      <c r="GO233" s="498"/>
      <c r="GP233" s="498"/>
      <c r="GQ233" s="498"/>
      <c r="GR233" s="498"/>
      <c r="GS233" s="498"/>
      <c r="GT233" s="498"/>
      <c r="GU233" s="498"/>
      <c r="GV233" s="498"/>
      <c r="GW233" s="498"/>
      <c r="GX233" s="498"/>
      <c r="GY233" s="498"/>
      <c r="GZ233" s="498"/>
    </row>
    <row r="234" spans="2:208" ht="12.75" customHeight="1" thickBot="1">
      <c r="B234" s="16" t="s">
        <v>30</v>
      </c>
      <c r="AY234" s="18" t="s">
        <v>416</v>
      </c>
      <c r="CY234" s="18" t="s">
        <v>466</v>
      </c>
      <c r="DB234" s="16" t="s">
        <v>30</v>
      </c>
      <c r="EY234" s="18" t="s">
        <v>468</v>
      </c>
      <c r="GZ234" s="18" t="s">
        <v>517</v>
      </c>
    </row>
    <row r="235" spans="2:208" ht="12.75" customHeight="1" thickTop="1">
      <c r="B235" s="499" t="s">
        <v>417</v>
      </c>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7"/>
      <c r="AY235" s="470"/>
      <c r="BB235" s="537" t="s">
        <v>245</v>
      </c>
      <c r="BC235" s="538"/>
      <c r="BD235" s="538"/>
      <c r="BE235" s="538"/>
      <c r="BF235" s="538"/>
      <c r="BG235" s="538"/>
      <c r="BH235" s="538"/>
      <c r="BI235" s="538"/>
      <c r="BJ235" s="538"/>
      <c r="BK235" s="538"/>
      <c r="BL235" s="538"/>
      <c r="BM235" s="538"/>
      <c r="BN235" s="538"/>
      <c r="BO235" s="538"/>
      <c r="BP235" s="538"/>
      <c r="BQ235" s="538"/>
      <c r="BR235" s="538"/>
      <c r="BS235" s="538"/>
      <c r="BT235" s="538"/>
      <c r="BU235" s="538"/>
      <c r="BV235" s="538"/>
      <c r="BW235" s="538"/>
      <c r="BX235" s="538"/>
      <c r="BY235" s="538"/>
      <c r="BZ235" s="538"/>
      <c r="CA235" s="538"/>
      <c r="CB235" s="538"/>
      <c r="CC235" s="538"/>
      <c r="CD235" s="538"/>
      <c r="CE235" s="538"/>
      <c r="CF235" s="538"/>
      <c r="CG235" s="538"/>
      <c r="CH235" s="538"/>
      <c r="CI235" s="538"/>
      <c r="CJ235" s="538"/>
      <c r="CK235" s="538"/>
      <c r="CL235" s="538"/>
      <c r="CM235" s="538"/>
      <c r="CN235" s="538"/>
      <c r="CO235" s="538"/>
      <c r="CP235" s="538"/>
      <c r="CQ235" s="538"/>
      <c r="CR235" s="538"/>
      <c r="CS235" s="538"/>
      <c r="CT235" s="538"/>
      <c r="CU235" s="538"/>
      <c r="CV235" s="538"/>
      <c r="CW235" s="538"/>
      <c r="CX235" s="538"/>
      <c r="CY235" s="539"/>
      <c r="DB235" s="499" t="s">
        <v>467</v>
      </c>
      <c r="DC235" s="500"/>
      <c r="DD235" s="500"/>
      <c r="DE235" s="500"/>
      <c r="DF235" s="500"/>
      <c r="DG235" s="500"/>
      <c r="DH235" s="500"/>
      <c r="DI235" s="500"/>
      <c r="DJ235" s="500"/>
      <c r="DK235" s="500"/>
      <c r="DL235" s="500"/>
      <c r="DM235" s="500"/>
      <c r="DN235" s="500"/>
      <c r="DO235" s="500"/>
      <c r="DP235" s="500"/>
      <c r="DQ235" s="500"/>
      <c r="DR235" s="500"/>
      <c r="DS235" s="500"/>
      <c r="DT235" s="500"/>
      <c r="DU235" s="500"/>
      <c r="DV235" s="500"/>
      <c r="DW235" s="500"/>
      <c r="DX235" s="467"/>
      <c r="DY235" s="467"/>
      <c r="DZ235" s="467"/>
      <c r="EA235" s="467"/>
      <c r="EB235" s="467"/>
      <c r="EC235" s="467"/>
      <c r="ED235" s="467"/>
      <c r="EE235" s="467"/>
      <c r="EF235" s="467"/>
      <c r="EG235" s="467"/>
      <c r="EH235" s="467"/>
      <c r="EI235" s="467"/>
      <c r="EJ235" s="467"/>
      <c r="EK235" s="467"/>
      <c r="EL235" s="467"/>
      <c r="EM235" s="467"/>
      <c r="EN235" s="467"/>
      <c r="EO235" s="467"/>
      <c r="EP235" s="467"/>
      <c r="EQ235" s="467"/>
      <c r="ER235" s="467"/>
      <c r="ES235" s="467"/>
      <c r="ET235" s="467"/>
      <c r="EU235" s="467"/>
      <c r="EV235" s="467"/>
      <c r="EW235" s="467"/>
      <c r="EX235" s="467"/>
      <c r="EY235" s="470"/>
      <c r="FC235" s="537" t="s">
        <v>245</v>
      </c>
      <c r="FD235" s="538"/>
      <c r="FE235" s="538"/>
      <c r="FF235" s="538"/>
      <c r="FG235" s="538"/>
      <c r="FH235" s="538"/>
      <c r="FI235" s="538"/>
      <c r="FJ235" s="538"/>
      <c r="FK235" s="538"/>
      <c r="FL235" s="538"/>
      <c r="FM235" s="538"/>
      <c r="FN235" s="538"/>
      <c r="FO235" s="538"/>
      <c r="FP235" s="538"/>
      <c r="FQ235" s="538"/>
      <c r="FR235" s="538"/>
      <c r="FS235" s="538"/>
      <c r="FT235" s="538"/>
      <c r="FU235" s="538"/>
      <c r="FV235" s="538"/>
      <c r="FW235" s="538"/>
      <c r="FX235" s="538"/>
      <c r="FY235" s="538"/>
      <c r="FZ235" s="538"/>
      <c r="GA235" s="538"/>
      <c r="GB235" s="538"/>
      <c r="GC235" s="538"/>
      <c r="GD235" s="538"/>
      <c r="GE235" s="538"/>
      <c r="GF235" s="538"/>
      <c r="GG235" s="538"/>
      <c r="GH235" s="538"/>
      <c r="GI235" s="538"/>
      <c r="GJ235" s="538"/>
      <c r="GK235" s="538"/>
      <c r="GL235" s="538"/>
      <c r="GM235" s="538"/>
      <c r="GN235" s="538"/>
      <c r="GO235" s="538"/>
      <c r="GP235" s="538"/>
      <c r="GQ235" s="538"/>
      <c r="GR235" s="538"/>
      <c r="GS235" s="538"/>
      <c r="GT235" s="538"/>
      <c r="GU235" s="538"/>
      <c r="GV235" s="538"/>
      <c r="GW235" s="538"/>
      <c r="GX235" s="538"/>
      <c r="GY235" s="538"/>
      <c r="GZ235" s="539"/>
    </row>
    <row r="236" spans="2:208" ht="12.75" customHeight="1">
      <c r="B236" s="534"/>
      <c r="C236" s="529"/>
      <c r="D236" s="529"/>
      <c r="E236" s="529"/>
      <c r="F236" s="529"/>
      <c r="G236" s="529"/>
      <c r="H236" s="529"/>
      <c r="I236" s="529"/>
      <c r="J236" s="529"/>
      <c r="K236" s="529"/>
      <c r="L236" s="529"/>
      <c r="M236" s="529"/>
      <c r="N236" s="529"/>
      <c r="O236" s="529"/>
      <c r="P236" s="529"/>
      <c r="Q236" s="529"/>
      <c r="R236" s="529"/>
      <c r="S236" s="529"/>
      <c r="T236" s="529"/>
      <c r="U236" s="529"/>
      <c r="V236" s="529"/>
      <c r="W236" s="529"/>
      <c r="X236" s="529" t="str">
        <f>"FISCAL YEAR ENDING JUNE 30, "&amp;Help!C18</f>
        <v>FISCAL YEAR ENDING JUNE 30, 2011</v>
      </c>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29"/>
      <c r="AY236" s="530"/>
      <c r="BB236" s="441" t="str">
        <f>"FISCAL YEAR ENDING JUNE 30, "&amp;Help!C18+1</f>
        <v>FISCAL YEAR ENDING JUNE 30, 2012</v>
      </c>
      <c r="BC236" s="442"/>
      <c r="BD236" s="442"/>
      <c r="BE236" s="442"/>
      <c r="BF236" s="442"/>
      <c r="BG236" s="442"/>
      <c r="BH236" s="442"/>
      <c r="BI236" s="442"/>
      <c r="BJ236" s="442"/>
      <c r="BK236" s="442"/>
      <c r="BL236" s="442"/>
      <c r="BM236" s="442"/>
      <c r="BN236" s="442"/>
      <c r="BO236" s="442"/>
      <c r="BP236" s="442"/>
      <c r="BQ236" s="442"/>
      <c r="BR236" s="442"/>
      <c r="BS236" s="442"/>
      <c r="BT236" s="442"/>
      <c r="BU236" s="442"/>
      <c r="BV236" s="442"/>
      <c r="BW236" s="442"/>
      <c r="BX236" s="442"/>
      <c r="BY236" s="442"/>
      <c r="BZ236" s="442"/>
      <c r="CA236" s="442"/>
      <c r="CB236" s="442"/>
      <c r="CC236" s="442"/>
      <c r="CD236" s="442"/>
      <c r="CE236" s="442"/>
      <c r="CF236" s="442"/>
      <c r="CG236" s="442"/>
      <c r="CH236" s="442"/>
      <c r="CI236" s="442"/>
      <c r="CJ236" s="442"/>
      <c r="CK236" s="443"/>
      <c r="CL236" s="444" t="str">
        <f>"FISCAL YEAR "&amp;Help!C18+1&amp;"-"&amp;Help!C18+2</f>
        <v>FISCAL YEAR 2012-2013</v>
      </c>
      <c r="CM236" s="442"/>
      <c r="CN236" s="442"/>
      <c r="CO236" s="442"/>
      <c r="CP236" s="442"/>
      <c r="CQ236" s="442"/>
      <c r="CR236" s="442"/>
      <c r="CS236" s="442"/>
      <c r="CT236" s="442"/>
      <c r="CU236" s="442"/>
      <c r="CV236" s="442"/>
      <c r="CW236" s="442"/>
      <c r="CX236" s="442"/>
      <c r="CY236" s="461"/>
      <c r="DB236" s="534"/>
      <c r="DC236" s="529"/>
      <c r="DD236" s="529"/>
      <c r="DE236" s="529"/>
      <c r="DF236" s="529"/>
      <c r="DG236" s="529"/>
      <c r="DH236" s="529"/>
      <c r="DI236" s="529"/>
      <c r="DJ236" s="529"/>
      <c r="DK236" s="529"/>
      <c r="DL236" s="529"/>
      <c r="DM236" s="529"/>
      <c r="DN236" s="529"/>
      <c r="DO236" s="529"/>
      <c r="DP236" s="529"/>
      <c r="DQ236" s="529"/>
      <c r="DR236" s="529"/>
      <c r="DS236" s="529"/>
      <c r="DT236" s="529"/>
      <c r="DU236" s="529"/>
      <c r="DV236" s="529"/>
      <c r="DW236" s="529"/>
      <c r="DX236" s="529" t="str">
        <f>"FISCAL YEAR ENDING JUNE 30, "&amp;Help!C18</f>
        <v>FISCAL YEAR ENDING JUNE 30, 2011</v>
      </c>
      <c r="DY236" s="529"/>
      <c r="DZ236" s="529"/>
      <c r="EA236" s="529"/>
      <c r="EB236" s="529"/>
      <c r="EC236" s="529"/>
      <c r="ED236" s="529"/>
      <c r="EE236" s="529"/>
      <c r="EF236" s="529"/>
      <c r="EG236" s="529"/>
      <c r="EH236" s="529"/>
      <c r="EI236" s="529"/>
      <c r="EJ236" s="529"/>
      <c r="EK236" s="529"/>
      <c r="EL236" s="529"/>
      <c r="EM236" s="529"/>
      <c r="EN236" s="529"/>
      <c r="EO236" s="529"/>
      <c r="EP236" s="529"/>
      <c r="EQ236" s="529"/>
      <c r="ER236" s="529"/>
      <c r="ES236" s="529"/>
      <c r="ET236" s="529"/>
      <c r="EU236" s="529"/>
      <c r="EV236" s="529"/>
      <c r="EW236" s="529"/>
      <c r="EX236" s="529"/>
      <c r="EY236" s="530"/>
      <c r="FC236" s="441" t="str">
        <f>"FISCAL YEAR ENDING JUNE 30, "&amp;Help!C18+1</f>
        <v>FISCAL YEAR ENDING JUNE 30, 2012</v>
      </c>
      <c r="FD236" s="442"/>
      <c r="FE236" s="442"/>
      <c r="FF236" s="442"/>
      <c r="FG236" s="442"/>
      <c r="FH236" s="442"/>
      <c r="FI236" s="442"/>
      <c r="FJ236" s="442"/>
      <c r="FK236" s="442"/>
      <c r="FL236" s="442"/>
      <c r="FM236" s="442"/>
      <c r="FN236" s="442"/>
      <c r="FO236" s="442"/>
      <c r="FP236" s="442"/>
      <c r="FQ236" s="442"/>
      <c r="FR236" s="442"/>
      <c r="FS236" s="442"/>
      <c r="FT236" s="442"/>
      <c r="FU236" s="442"/>
      <c r="FV236" s="442"/>
      <c r="FW236" s="442"/>
      <c r="FX236" s="442"/>
      <c r="FY236" s="442"/>
      <c r="FZ236" s="442"/>
      <c r="GA236" s="442"/>
      <c r="GB236" s="442"/>
      <c r="GC236" s="442"/>
      <c r="GD236" s="442"/>
      <c r="GE236" s="442"/>
      <c r="GF236" s="442"/>
      <c r="GG236" s="442"/>
      <c r="GH236" s="442"/>
      <c r="GI236" s="442"/>
      <c r="GJ236" s="442"/>
      <c r="GK236" s="442"/>
      <c r="GL236" s="443"/>
      <c r="GM236" s="444" t="str">
        <f>"FISCAL YEAR "&amp;Help!C18+1&amp;"-"&amp;Help!C18+2</f>
        <v>FISCAL YEAR 2012-2013</v>
      </c>
      <c r="GN236" s="442"/>
      <c r="GO236" s="442"/>
      <c r="GP236" s="442"/>
      <c r="GQ236" s="442"/>
      <c r="GR236" s="442"/>
      <c r="GS236" s="442"/>
      <c r="GT236" s="442"/>
      <c r="GU236" s="442"/>
      <c r="GV236" s="442"/>
      <c r="GW236" s="442"/>
      <c r="GX236" s="442"/>
      <c r="GY236" s="442"/>
      <c r="GZ236" s="461"/>
    </row>
    <row r="237" spans="2:208" ht="12.75" customHeight="1">
      <c r="B237" s="534" t="s">
        <v>186</v>
      </c>
      <c r="C237" s="529"/>
      <c r="D237" s="529"/>
      <c r="E237" s="529"/>
      <c r="F237" s="529"/>
      <c r="G237" s="529"/>
      <c r="H237" s="529"/>
      <c r="I237" s="529"/>
      <c r="J237" s="529"/>
      <c r="K237" s="529"/>
      <c r="L237" s="529"/>
      <c r="M237" s="529"/>
      <c r="N237" s="529"/>
      <c r="O237" s="529"/>
      <c r="P237" s="529"/>
      <c r="Q237" s="529"/>
      <c r="R237" s="529"/>
      <c r="S237" s="529"/>
      <c r="T237" s="529"/>
      <c r="U237" s="529"/>
      <c r="V237" s="529"/>
      <c r="W237" s="529"/>
      <c r="X237" s="529" t="s">
        <v>188</v>
      </c>
      <c r="Y237" s="529"/>
      <c r="Z237" s="529"/>
      <c r="AA237" s="529"/>
      <c r="AB237" s="529"/>
      <c r="AC237" s="529"/>
      <c r="AD237" s="529"/>
      <c r="AE237" s="529" t="s">
        <v>189</v>
      </c>
      <c r="AF237" s="529"/>
      <c r="AG237" s="529"/>
      <c r="AH237" s="529"/>
      <c r="AI237" s="529"/>
      <c r="AJ237" s="529"/>
      <c r="AK237" s="529"/>
      <c r="AL237" s="529" t="s">
        <v>190</v>
      </c>
      <c r="AM237" s="529"/>
      <c r="AN237" s="529"/>
      <c r="AO237" s="529"/>
      <c r="AP237" s="529"/>
      <c r="AQ237" s="529"/>
      <c r="AR237" s="529"/>
      <c r="AS237" s="529" t="s">
        <v>191</v>
      </c>
      <c r="AT237" s="529"/>
      <c r="AU237" s="529"/>
      <c r="AV237" s="529"/>
      <c r="AW237" s="529"/>
      <c r="AX237" s="529"/>
      <c r="AY237" s="530"/>
      <c r="BB237" s="441"/>
      <c r="BC237" s="442"/>
      <c r="BD237" s="442"/>
      <c r="BE237" s="442"/>
      <c r="BF237" s="442"/>
      <c r="BG237" s="442"/>
      <c r="BH237" s="442"/>
      <c r="BI237" s="443"/>
      <c r="BJ237" s="444" t="s">
        <v>246</v>
      </c>
      <c r="BK237" s="442"/>
      <c r="BL237" s="442"/>
      <c r="BM237" s="442"/>
      <c r="BN237" s="442"/>
      <c r="BO237" s="442"/>
      <c r="BP237" s="443"/>
      <c r="BQ237" s="444" t="s">
        <v>189</v>
      </c>
      <c r="BR237" s="442"/>
      <c r="BS237" s="442"/>
      <c r="BT237" s="442"/>
      <c r="BU237" s="442"/>
      <c r="BV237" s="442"/>
      <c r="BW237" s="443"/>
      <c r="BX237" s="444" t="s">
        <v>188</v>
      </c>
      <c r="BY237" s="442"/>
      <c r="BZ237" s="442"/>
      <c r="CA237" s="442"/>
      <c r="CB237" s="442"/>
      <c r="CC237" s="442"/>
      <c r="CD237" s="443"/>
      <c r="CE237" s="444" t="s">
        <v>193</v>
      </c>
      <c r="CF237" s="442"/>
      <c r="CG237" s="442"/>
      <c r="CH237" s="442"/>
      <c r="CI237" s="442"/>
      <c r="CJ237" s="442"/>
      <c r="CK237" s="443"/>
      <c r="CL237" s="444" t="s">
        <v>247</v>
      </c>
      <c r="CM237" s="442"/>
      <c r="CN237" s="442"/>
      <c r="CO237" s="442"/>
      <c r="CP237" s="442"/>
      <c r="CQ237" s="442"/>
      <c r="CR237" s="443"/>
      <c r="CS237" s="444" t="s">
        <v>130</v>
      </c>
      <c r="CT237" s="442"/>
      <c r="CU237" s="442"/>
      <c r="CV237" s="442"/>
      <c r="CW237" s="442"/>
      <c r="CX237" s="442"/>
      <c r="CY237" s="461"/>
      <c r="DB237" s="534" t="s">
        <v>186</v>
      </c>
      <c r="DC237" s="529"/>
      <c r="DD237" s="529"/>
      <c r="DE237" s="529"/>
      <c r="DF237" s="529"/>
      <c r="DG237" s="529"/>
      <c r="DH237" s="529"/>
      <c r="DI237" s="529"/>
      <c r="DJ237" s="529"/>
      <c r="DK237" s="529"/>
      <c r="DL237" s="529"/>
      <c r="DM237" s="529"/>
      <c r="DN237" s="529"/>
      <c r="DO237" s="529"/>
      <c r="DP237" s="529"/>
      <c r="DQ237" s="529"/>
      <c r="DR237" s="529"/>
      <c r="DS237" s="529"/>
      <c r="DT237" s="529"/>
      <c r="DU237" s="529"/>
      <c r="DV237" s="529"/>
      <c r="DW237" s="529"/>
      <c r="DX237" s="529" t="s">
        <v>188</v>
      </c>
      <c r="DY237" s="529"/>
      <c r="DZ237" s="529"/>
      <c r="EA237" s="529"/>
      <c r="EB237" s="529"/>
      <c r="EC237" s="529"/>
      <c r="ED237" s="529"/>
      <c r="EE237" s="529" t="s">
        <v>189</v>
      </c>
      <c r="EF237" s="529"/>
      <c r="EG237" s="529"/>
      <c r="EH237" s="529"/>
      <c r="EI237" s="529"/>
      <c r="EJ237" s="529"/>
      <c r="EK237" s="529"/>
      <c r="EL237" s="529" t="s">
        <v>190</v>
      </c>
      <c r="EM237" s="529"/>
      <c r="EN237" s="529"/>
      <c r="EO237" s="529"/>
      <c r="EP237" s="529"/>
      <c r="EQ237" s="529"/>
      <c r="ER237" s="529"/>
      <c r="ES237" s="529" t="s">
        <v>191</v>
      </c>
      <c r="ET237" s="529"/>
      <c r="EU237" s="529"/>
      <c r="EV237" s="529"/>
      <c r="EW237" s="529"/>
      <c r="EX237" s="529"/>
      <c r="EY237" s="530"/>
      <c r="FC237" s="441"/>
      <c r="FD237" s="442"/>
      <c r="FE237" s="442"/>
      <c r="FF237" s="442"/>
      <c r="FG237" s="442"/>
      <c r="FH237" s="442"/>
      <c r="FI237" s="442"/>
      <c r="FJ237" s="443"/>
      <c r="FK237" s="444" t="s">
        <v>246</v>
      </c>
      <c r="FL237" s="442"/>
      <c r="FM237" s="442"/>
      <c r="FN237" s="442"/>
      <c r="FO237" s="442"/>
      <c r="FP237" s="442"/>
      <c r="FQ237" s="443"/>
      <c r="FR237" s="444" t="s">
        <v>189</v>
      </c>
      <c r="FS237" s="442"/>
      <c r="FT237" s="442"/>
      <c r="FU237" s="442"/>
      <c r="FV237" s="442"/>
      <c r="FW237" s="442"/>
      <c r="FX237" s="443"/>
      <c r="FY237" s="444" t="s">
        <v>188</v>
      </c>
      <c r="FZ237" s="442"/>
      <c r="GA237" s="442"/>
      <c r="GB237" s="442"/>
      <c r="GC237" s="442"/>
      <c r="GD237" s="442"/>
      <c r="GE237" s="443"/>
      <c r="GF237" s="444" t="s">
        <v>193</v>
      </c>
      <c r="GG237" s="442"/>
      <c r="GH237" s="442"/>
      <c r="GI237" s="442"/>
      <c r="GJ237" s="442"/>
      <c r="GK237" s="442"/>
      <c r="GL237" s="443"/>
      <c r="GM237" s="444" t="s">
        <v>247</v>
      </c>
      <c r="GN237" s="442"/>
      <c r="GO237" s="442"/>
      <c r="GP237" s="442"/>
      <c r="GQ237" s="442"/>
      <c r="GR237" s="442"/>
      <c r="GS237" s="443"/>
      <c r="GT237" s="444" t="s">
        <v>130</v>
      </c>
      <c r="GU237" s="442"/>
      <c r="GV237" s="442"/>
      <c r="GW237" s="442"/>
      <c r="GX237" s="442"/>
      <c r="GY237" s="442"/>
      <c r="GZ237" s="461"/>
    </row>
    <row r="238" spans="2:208" ht="12.75" customHeight="1">
      <c r="B238" s="534" t="s">
        <v>187</v>
      </c>
      <c r="C238" s="529"/>
      <c r="D238" s="529"/>
      <c r="E238" s="529"/>
      <c r="F238" s="529"/>
      <c r="G238" s="529"/>
      <c r="H238" s="529"/>
      <c r="I238" s="529"/>
      <c r="J238" s="529"/>
      <c r="K238" s="529"/>
      <c r="L238" s="529"/>
      <c r="M238" s="529"/>
      <c r="N238" s="529"/>
      <c r="O238" s="529"/>
      <c r="P238" s="529"/>
      <c r="Q238" s="529"/>
      <c r="R238" s="529"/>
      <c r="S238" s="529"/>
      <c r="T238" s="529"/>
      <c r="U238" s="529"/>
      <c r="V238" s="529"/>
      <c r="W238" s="529"/>
      <c r="X238" s="529" t="str">
        <f>"6-30-"&amp;Help!C18</f>
        <v>6-30-2011</v>
      </c>
      <c r="Y238" s="529"/>
      <c r="Z238" s="529"/>
      <c r="AA238" s="529"/>
      <c r="AB238" s="529"/>
      <c r="AC238" s="529"/>
      <c r="AD238" s="529"/>
      <c r="AE238" s="529" t="s">
        <v>192</v>
      </c>
      <c r="AF238" s="529"/>
      <c r="AG238" s="529"/>
      <c r="AH238" s="529"/>
      <c r="AI238" s="529"/>
      <c r="AJ238" s="529"/>
      <c r="AK238" s="529"/>
      <c r="AL238" s="529" t="s">
        <v>193</v>
      </c>
      <c r="AM238" s="529"/>
      <c r="AN238" s="529"/>
      <c r="AO238" s="529"/>
      <c r="AP238" s="529"/>
      <c r="AQ238" s="529"/>
      <c r="AR238" s="529"/>
      <c r="AS238" s="535" t="s">
        <v>194</v>
      </c>
      <c r="AT238" s="535"/>
      <c r="AU238" s="535"/>
      <c r="AV238" s="535"/>
      <c r="AW238" s="535"/>
      <c r="AX238" s="535"/>
      <c r="AY238" s="536"/>
      <c r="BB238" s="441" t="s">
        <v>248</v>
      </c>
      <c r="BC238" s="442"/>
      <c r="BD238" s="442"/>
      <c r="BE238" s="442"/>
      <c r="BF238" s="442"/>
      <c r="BG238" s="442"/>
      <c r="BH238" s="442"/>
      <c r="BI238" s="443"/>
      <c r="BJ238" s="444" t="s">
        <v>249</v>
      </c>
      <c r="BK238" s="442"/>
      <c r="BL238" s="442"/>
      <c r="BM238" s="442"/>
      <c r="BN238" s="442"/>
      <c r="BO238" s="442"/>
      <c r="BP238" s="443"/>
      <c r="BQ238" s="444" t="s">
        <v>195</v>
      </c>
      <c r="BR238" s="442"/>
      <c r="BS238" s="442"/>
      <c r="BT238" s="442"/>
      <c r="BU238" s="442"/>
      <c r="BV238" s="442"/>
      <c r="BW238" s="443"/>
      <c r="BX238" s="444"/>
      <c r="BY238" s="442"/>
      <c r="BZ238" s="442"/>
      <c r="CA238" s="442"/>
      <c r="CB238" s="442"/>
      <c r="CC238" s="442"/>
      <c r="CD238" s="443"/>
      <c r="CE238" s="444" t="s">
        <v>190</v>
      </c>
      <c r="CF238" s="442"/>
      <c r="CG238" s="442"/>
      <c r="CH238" s="442"/>
      <c r="CI238" s="442"/>
      <c r="CJ238" s="442"/>
      <c r="CK238" s="443"/>
      <c r="CL238" s="444" t="s">
        <v>128</v>
      </c>
      <c r="CM238" s="442"/>
      <c r="CN238" s="442"/>
      <c r="CO238" s="442"/>
      <c r="CP238" s="442"/>
      <c r="CQ238" s="442"/>
      <c r="CR238" s="443"/>
      <c r="CS238" s="444" t="s">
        <v>1075</v>
      </c>
      <c r="CT238" s="442"/>
      <c r="CU238" s="442"/>
      <c r="CV238" s="442"/>
      <c r="CW238" s="442"/>
      <c r="CX238" s="442"/>
      <c r="CY238" s="461"/>
      <c r="DB238" s="534" t="s">
        <v>187</v>
      </c>
      <c r="DC238" s="529"/>
      <c r="DD238" s="529"/>
      <c r="DE238" s="529"/>
      <c r="DF238" s="529"/>
      <c r="DG238" s="529"/>
      <c r="DH238" s="529"/>
      <c r="DI238" s="529"/>
      <c r="DJ238" s="529"/>
      <c r="DK238" s="529"/>
      <c r="DL238" s="529"/>
      <c r="DM238" s="529"/>
      <c r="DN238" s="529"/>
      <c r="DO238" s="529"/>
      <c r="DP238" s="529"/>
      <c r="DQ238" s="529"/>
      <c r="DR238" s="529"/>
      <c r="DS238" s="529"/>
      <c r="DT238" s="529"/>
      <c r="DU238" s="529"/>
      <c r="DV238" s="529"/>
      <c r="DW238" s="529"/>
      <c r="DX238" s="529" t="str">
        <f>"6-30-"&amp;Help!C18</f>
        <v>6-30-2011</v>
      </c>
      <c r="DY238" s="529"/>
      <c r="DZ238" s="529"/>
      <c r="EA238" s="529"/>
      <c r="EB238" s="529"/>
      <c r="EC238" s="529"/>
      <c r="ED238" s="529"/>
      <c r="EE238" s="529" t="s">
        <v>192</v>
      </c>
      <c r="EF238" s="529"/>
      <c r="EG238" s="529"/>
      <c r="EH238" s="529"/>
      <c r="EI238" s="529"/>
      <c r="EJ238" s="529"/>
      <c r="EK238" s="529"/>
      <c r="EL238" s="529" t="s">
        <v>193</v>
      </c>
      <c r="EM238" s="529"/>
      <c r="EN238" s="529"/>
      <c r="EO238" s="529"/>
      <c r="EP238" s="529"/>
      <c r="EQ238" s="529"/>
      <c r="ER238" s="529"/>
      <c r="ES238" s="535" t="s">
        <v>194</v>
      </c>
      <c r="ET238" s="535"/>
      <c r="EU238" s="535"/>
      <c r="EV238" s="535"/>
      <c r="EW238" s="535"/>
      <c r="EX238" s="535"/>
      <c r="EY238" s="536"/>
      <c r="FC238" s="441" t="s">
        <v>248</v>
      </c>
      <c r="FD238" s="442"/>
      <c r="FE238" s="442"/>
      <c r="FF238" s="442"/>
      <c r="FG238" s="442"/>
      <c r="FH238" s="442"/>
      <c r="FI238" s="442"/>
      <c r="FJ238" s="443"/>
      <c r="FK238" s="444" t="s">
        <v>249</v>
      </c>
      <c r="FL238" s="442"/>
      <c r="FM238" s="442"/>
      <c r="FN238" s="442"/>
      <c r="FO238" s="442"/>
      <c r="FP238" s="442"/>
      <c r="FQ238" s="443"/>
      <c r="FR238" s="444" t="s">
        <v>195</v>
      </c>
      <c r="FS238" s="442"/>
      <c r="FT238" s="442"/>
      <c r="FU238" s="442"/>
      <c r="FV238" s="442"/>
      <c r="FW238" s="442"/>
      <c r="FX238" s="443"/>
      <c r="FY238" s="444"/>
      <c r="FZ238" s="442"/>
      <c r="GA238" s="442"/>
      <c r="GB238" s="442"/>
      <c r="GC238" s="442"/>
      <c r="GD238" s="442"/>
      <c r="GE238" s="443"/>
      <c r="GF238" s="444" t="s">
        <v>190</v>
      </c>
      <c r="GG238" s="442"/>
      <c r="GH238" s="442"/>
      <c r="GI238" s="442"/>
      <c r="GJ238" s="442"/>
      <c r="GK238" s="442"/>
      <c r="GL238" s="443"/>
      <c r="GM238" s="444" t="s">
        <v>128</v>
      </c>
      <c r="GN238" s="442"/>
      <c r="GO238" s="442"/>
      <c r="GP238" s="442"/>
      <c r="GQ238" s="442"/>
      <c r="GR238" s="442"/>
      <c r="GS238" s="443"/>
      <c r="GT238" s="444" t="s">
        <v>1075</v>
      </c>
      <c r="GU238" s="442"/>
      <c r="GV238" s="442"/>
      <c r="GW238" s="442"/>
      <c r="GX238" s="442"/>
      <c r="GY238" s="442"/>
      <c r="GZ238" s="461"/>
    </row>
    <row r="239" spans="2:208" ht="12.75" customHeight="1">
      <c r="B239" s="534"/>
      <c r="C239" s="529"/>
      <c r="D239" s="529"/>
      <c r="E239" s="529"/>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t="s">
        <v>195</v>
      </c>
      <c r="AF239" s="529"/>
      <c r="AG239" s="529"/>
      <c r="AH239" s="529"/>
      <c r="AI239" s="529"/>
      <c r="AJ239" s="529"/>
      <c r="AK239" s="529"/>
      <c r="AL239" s="535" t="s">
        <v>194</v>
      </c>
      <c r="AM239" s="535"/>
      <c r="AN239" s="535"/>
      <c r="AO239" s="535"/>
      <c r="AP239" s="535"/>
      <c r="AQ239" s="535"/>
      <c r="AR239" s="535"/>
      <c r="AS239" s="529"/>
      <c r="AT239" s="529"/>
      <c r="AU239" s="529"/>
      <c r="AV239" s="529"/>
      <c r="AW239" s="529"/>
      <c r="AX239" s="529"/>
      <c r="AY239" s="530"/>
      <c r="BB239" s="441" t="s">
        <v>251</v>
      </c>
      <c r="BC239" s="442"/>
      <c r="BD239" s="442"/>
      <c r="BE239" s="442"/>
      <c r="BF239" s="442"/>
      <c r="BG239" s="442"/>
      <c r="BH239" s="442"/>
      <c r="BI239" s="443"/>
      <c r="BJ239" s="495" t="s">
        <v>194</v>
      </c>
      <c r="BK239" s="496"/>
      <c r="BL239" s="496"/>
      <c r="BM239" s="496"/>
      <c r="BN239" s="496"/>
      <c r="BO239" s="496"/>
      <c r="BP239" s="497"/>
      <c r="BQ239" s="444"/>
      <c r="BR239" s="442"/>
      <c r="BS239" s="442"/>
      <c r="BT239" s="442"/>
      <c r="BU239" s="442"/>
      <c r="BV239" s="442"/>
      <c r="BW239" s="443"/>
      <c r="BX239" s="444"/>
      <c r="BY239" s="442"/>
      <c r="BZ239" s="442"/>
      <c r="CA239" s="442"/>
      <c r="CB239" s="442"/>
      <c r="CC239" s="442"/>
      <c r="CD239" s="443"/>
      <c r="CE239" s="444" t="s">
        <v>250</v>
      </c>
      <c r="CF239" s="442"/>
      <c r="CG239" s="442"/>
      <c r="CH239" s="442"/>
      <c r="CI239" s="442"/>
      <c r="CJ239" s="442"/>
      <c r="CK239" s="443"/>
      <c r="CL239" s="444" t="s">
        <v>253</v>
      </c>
      <c r="CM239" s="442"/>
      <c r="CN239" s="442"/>
      <c r="CO239" s="442"/>
      <c r="CP239" s="442"/>
      <c r="CQ239" s="442"/>
      <c r="CR239" s="443"/>
      <c r="CS239" s="444" t="s">
        <v>131</v>
      </c>
      <c r="CT239" s="442"/>
      <c r="CU239" s="442"/>
      <c r="CV239" s="442"/>
      <c r="CW239" s="442"/>
      <c r="CX239" s="442"/>
      <c r="CY239" s="461"/>
      <c r="DB239" s="534"/>
      <c r="DC239" s="529"/>
      <c r="DD239" s="529"/>
      <c r="DE239" s="529"/>
      <c r="DF239" s="529"/>
      <c r="DG239" s="529"/>
      <c r="DH239" s="529"/>
      <c r="DI239" s="529"/>
      <c r="DJ239" s="529"/>
      <c r="DK239" s="529"/>
      <c r="DL239" s="529"/>
      <c r="DM239" s="529"/>
      <c r="DN239" s="529"/>
      <c r="DO239" s="529"/>
      <c r="DP239" s="529"/>
      <c r="DQ239" s="529"/>
      <c r="DR239" s="529"/>
      <c r="DS239" s="529"/>
      <c r="DT239" s="529"/>
      <c r="DU239" s="529"/>
      <c r="DV239" s="529"/>
      <c r="DW239" s="529"/>
      <c r="DX239" s="529"/>
      <c r="DY239" s="529"/>
      <c r="DZ239" s="529"/>
      <c r="EA239" s="529"/>
      <c r="EB239" s="529"/>
      <c r="EC239" s="529"/>
      <c r="ED239" s="529"/>
      <c r="EE239" s="529" t="s">
        <v>195</v>
      </c>
      <c r="EF239" s="529"/>
      <c r="EG239" s="529"/>
      <c r="EH239" s="529"/>
      <c r="EI239" s="529"/>
      <c r="EJ239" s="529"/>
      <c r="EK239" s="529"/>
      <c r="EL239" s="535" t="s">
        <v>194</v>
      </c>
      <c r="EM239" s="535"/>
      <c r="EN239" s="535"/>
      <c r="EO239" s="535"/>
      <c r="EP239" s="535"/>
      <c r="EQ239" s="535"/>
      <c r="ER239" s="535"/>
      <c r="ES239" s="529"/>
      <c r="ET239" s="529"/>
      <c r="EU239" s="529"/>
      <c r="EV239" s="529"/>
      <c r="EW239" s="529"/>
      <c r="EX239" s="529"/>
      <c r="EY239" s="530"/>
      <c r="FC239" s="441" t="s">
        <v>251</v>
      </c>
      <c r="FD239" s="442"/>
      <c r="FE239" s="442"/>
      <c r="FF239" s="442"/>
      <c r="FG239" s="442"/>
      <c r="FH239" s="442"/>
      <c r="FI239" s="442"/>
      <c r="FJ239" s="443"/>
      <c r="FK239" s="495" t="s">
        <v>194</v>
      </c>
      <c r="FL239" s="496"/>
      <c r="FM239" s="496"/>
      <c r="FN239" s="496"/>
      <c r="FO239" s="496"/>
      <c r="FP239" s="496"/>
      <c r="FQ239" s="497"/>
      <c r="FR239" s="444"/>
      <c r="FS239" s="442"/>
      <c r="FT239" s="442"/>
      <c r="FU239" s="442"/>
      <c r="FV239" s="442"/>
      <c r="FW239" s="442"/>
      <c r="FX239" s="443"/>
      <c r="FY239" s="444"/>
      <c r="FZ239" s="442"/>
      <c r="GA239" s="442"/>
      <c r="GB239" s="442"/>
      <c r="GC239" s="442"/>
      <c r="GD239" s="442"/>
      <c r="GE239" s="443"/>
      <c r="GF239" s="444" t="s">
        <v>250</v>
      </c>
      <c r="GG239" s="442"/>
      <c r="GH239" s="442"/>
      <c r="GI239" s="442"/>
      <c r="GJ239" s="442"/>
      <c r="GK239" s="442"/>
      <c r="GL239" s="443"/>
      <c r="GM239" s="444" t="s">
        <v>253</v>
      </c>
      <c r="GN239" s="442"/>
      <c r="GO239" s="442"/>
      <c r="GP239" s="442"/>
      <c r="GQ239" s="442"/>
      <c r="GR239" s="442"/>
      <c r="GS239" s="443"/>
      <c r="GT239" s="444" t="s">
        <v>131</v>
      </c>
      <c r="GU239" s="442"/>
      <c r="GV239" s="442"/>
      <c r="GW239" s="442"/>
      <c r="GX239" s="442"/>
      <c r="GY239" s="442"/>
      <c r="GZ239" s="461"/>
    </row>
    <row r="240" spans="2:208" ht="12.75" customHeight="1" thickBot="1">
      <c r="B240" s="531"/>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532"/>
      <c r="AN240" s="532"/>
      <c r="AO240" s="532"/>
      <c r="AP240" s="532"/>
      <c r="AQ240" s="532"/>
      <c r="AR240" s="532"/>
      <c r="AS240" s="532"/>
      <c r="AT240" s="532"/>
      <c r="AU240" s="532"/>
      <c r="AV240" s="532"/>
      <c r="AW240" s="532"/>
      <c r="AX240" s="532"/>
      <c r="AY240" s="533"/>
      <c r="BB240" s="494" t="s">
        <v>254</v>
      </c>
      <c r="BC240" s="489"/>
      <c r="BD240" s="489"/>
      <c r="BE240" s="490"/>
      <c r="BF240" s="488" t="s">
        <v>255</v>
      </c>
      <c r="BG240" s="489"/>
      <c r="BH240" s="489"/>
      <c r="BI240" s="490"/>
      <c r="BJ240" s="438"/>
      <c r="BK240" s="433"/>
      <c r="BL240" s="433"/>
      <c r="BM240" s="433"/>
      <c r="BN240" s="433"/>
      <c r="BO240" s="433"/>
      <c r="BP240" s="434"/>
      <c r="BQ240" s="438"/>
      <c r="BR240" s="433"/>
      <c r="BS240" s="433"/>
      <c r="BT240" s="433"/>
      <c r="BU240" s="433"/>
      <c r="BV240" s="433"/>
      <c r="BW240" s="434"/>
      <c r="BX240" s="438"/>
      <c r="BY240" s="433"/>
      <c r="BZ240" s="433"/>
      <c r="CA240" s="433"/>
      <c r="CB240" s="433"/>
      <c r="CC240" s="433"/>
      <c r="CD240" s="434"/>
      <c r="CE240" s="488" t="s">
        <v>252</v>
      </c>
      <c r="CF240" s="489"/>
      <c r="CG240" s="489"/>
      <c r="CH240" s="489"/>
      <c r="CI240" s="489"/>
      <c r="CJ240" s="489"/>
      <c r="CK240" s="490"/>
      <c r="CL240" s="438" t="s">
        <v>256</v>
      </c>
      <c r="CM240" s="433"/>
      <c r="CN240" s="433"/>
      <c r="CO240" s="433"/>
      <c r="CP240" s="433"/>
      <c r="CQ240" s="433"/>
      <c r="CR240" s="434"/>
      <c r="CS240" s="438"/>
      <c r="CT240" s="433"/>
      <c r="CU240" s="433"/>
      <c r="CV240" s="433"/>
      <c r="CW240" s="433"/>
      <c r="CX240" s="433"/>
      <c r="CY240" s="491"/>
      <c r="DB240" s="531"/>
      <c r="DC240" s="532"/>
      <c r="DD240" s="532"/>
      <c r="DE240" s="532"/>
      <c r="DF240" s="532"/>
      <c r="DG240" s="532"/>
      <c r="DH240" s="532"/>
      <c r="DI240" s="532"/>
      <c r="DJ240" s="532"/>
      <c r="DK240" s="532"/>
      <c r="DL240" s="532"/>
      <c r="DM240" s="532"/>
      <c r="DN240" s="532"/>
      <c r="DO240" s="532"/>
      <c r="DP240" s="532"/>
      <c r="DQ240" s="532"/>
      <c r="DR240" s="532"/>
      <c r="DS240" s="532"/>
      <c r="DT240" s="532"/>
      <c r="DU240" s="532"/>
      <c r="DV240" s="532"/>
      <c r="DW240" s="532"/>
      <c r="DX240" s="532"/>
      <c r="DY240" s="532"/>
      <c r="DZ240" s="532"/>
      <c r="EA240" s="532"/>
      <c r="EB240" s="532"/>
      <c r="EC240" s="532"/>
      <c r="ED240" s="532"/>
      <c r="EE240" s="532"/>
      <c r="EF240" s="532"/>
      <c r="EG240" s="532"/>
      <c r="EH240" s="532"/>
      <c r="EI240" s="532"/>
      <c r="EJ240" s="532"/>
      <c r="EK240" s="532"/>
      <c r="EL240" s="532"/>
      <c r="EM240" s="532"/>
      <c r="EN240" s="532"/>
      <c r="EO240" s="532"/>
      <c r="EP240" s="532"/>
      <c r="EQ240" s="532"/>
      <c r="ER240" s="532"/>
      <c r="ES240" s="532"/>
      <c r="ET240" s="532"/>
      <c r="EU240" s="532"/>
      <c r="EV240" s="532"/>
      <c r="EW240" s="532"/>
      <c r="EX240" s="532"/>
      <c r="EY240" s="533"/>
      <c r="FC240" s="494" t="s">
        <v>254</v>
      </c>
      <c r="FD240" s="489"/>
      <c r="FE240" s="489"/>
      <c r="FF240" s="490"/>
      <c r="FG240" s="488" t="s">
        <v>255</v>
      </c>
      <c r="FH240" s="489"/>
      <c r="FI240" s="489"/>
      <c r="FJ240" s="490"/>
      <c r="FK240" s="438"/>
      <c r="FL240" s="433"/>
      <c r="FM240" s="433"/>
      <c r="FN240" s="433"/>
      <c r="FO240" s="433"/>
      <c r="FP240" s="433"/>
      <c r="FQ240" s="434"/>
      <c r="FR240" s="438"/>
      <c r="FS240" s="433"/>
      <c r="FT240" s="433"/>
      <c r="FU240" s="433"/>
      <c r="FV240" s="433"/>
      <c r="FW240" s="433"/>
      <c r="FX240" s="434"/>
      <c r="FY240" s="438"/>
      <c r="FZ240" s="433"/>
      <c r="GA240" s="433"/>
      <c r="GB240" s="433"/>
      <c r="GC240" s="433"/>
      <c r="GD240" s="433"/>
      <c r="GE240" s="434"/>
      <c r="GF240" s="488" t="s">
        <v>252</v>
      </c>
      <c r="GG240" s="489"/>
      <c r="GH240" s="489"/>
      <c r="GI240" s="489"/>
      <c r="GJ240" s="489"/>
      <c r="GK240" s="489"/>
      <c r="GL240" s="490"/>
      <c r="GM240" s="438" t="s">
        <v>256</v>
      </c>
      <c r="GN240" s="433"/>
      <c r="GO240" s="433"/>
      <c r="GP240" s="433"/>
      <c r="GQ240" s="433"/>
      <c r="GR240" s="433"/>
      <c r="GS240" s="434"/>
      <c r="GT240" s="438"/>
      <c r="GU240" s="433"/>
      <c r="GV240" s="433"/>
      <c r="GW240" s="433"/>
      <c r="GX240" s="433"/>
      <c r="GY240" s="433"/>
      <c r="GZ240" s="491"/>
    </row>
    <row r="241" spans="2:208" ht="12.75" customHeight="1" thickTop="1">
      <c r="B241" s="508" t="s">
        <v>418</v>
      </c>
      <c r="C241" s="509"/>
      <c r="D241" s="509"/>
      <c r="E241" s="509"/>
      <c r="F241" s="509"/>
      <c r="G241" s="509"/>
      <c r="H241" s="509"/>
      <c r="I241" s="509"/>
      <c r="J241" s="509"/>
      <c r="K241" s="509"/>
      <c r="L241" s="509"/>
      <c r="M241" s="509"/>
      <c r="N241" s="509"/>
      <c r="O241" s="509"/>
      <c r="P241" s="509"/>
      <c r="Q241" s="509"/>
      <c r="R241" s="509"/>
      <c r="S241" s="509"/>
      <c r="T241" s="509"/>
      <c r="U241" s="509"/>
      <c r="V241" s="509"/>
      <c r="W241" s="510"/>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8"/>
      <c r="AY241" s="478"/>
      <c r="BB241" s="478"/>
      <c r="BC241" s="478"/>
      <c r="BD241" s="478"/>
      <c r="BE241" s="478"/>
      <c r="BF241" s="478"/>
      <c r="BG241" s="478"/>
      <c r="BH241" s="478"/>
      <c r="BI241" s="478"/>
      <c r="BJ241" s="478"/>
      <c r="BK241" s="478"/>
      <c r="BL241" s="478"/>
      <c r="BM241" s="478"/>
      <c r="BN241" s="478"/>
      <c r="BO241" s="478"/>
      <c r="BP241" s="478"/>
      <c r="BQ241" s="478"/>
      <c r="BR241" s="478"/>
      <c r="BS241" s="478"/>
      <c r="BT241" s="478"/>
      <c r="BU241" s="478"/>
      <c r="BV241" s="478"/>
      <c r="BW241" s="478"/>
      <c r="BX241" s="478"/>
      <c r="BY241" s="478"/>
      <c r="BZ241" s="478"/>
      <c r="CA241" s="478"/>
      <c r="CB241" s="478"/>
      <c r="CC241" s="478"/>
      <c r="CD241" s="478"/>
      <c r="CE241" s="478"/>
      <c r="CF241" s="478"/>
      <c r="CG241" s="478"/>
      <c r="CH241" s="478"/>
      <c r="CI241" s="478"/>
      <c r="CJ241" s="478"/>
      <c r="CK241" s="478"/>
      <c r="CL241" s="478"/>
      <c r="CM241" s="478"/>
      <c r="CN241" s="478"/>
      <c r="CO241" s="478"/>
      <c r="CP241" s="478"/>
      <c r="CQ241" s="478"/>
      <c r="CR241" s="478"/>
      <c r="CS241" s="478"/>
      <c r="CT241" s="478"/>
      <c r="CU241" s="478"/>
      <c r="CV241" s="478"/>
      <c r="CW241" s="478"/>
      <c r="CX241" s="478"/>
      <c r="CY241" s="478"/>
      <c r="DB241" s="508" t="s">
        <v>469</v>
      </c>
      <c r="DC241" s="509"/>
      <c r="DD241" s="509"/>
      <c r="DE241" s="509"/>
      <c r="DF241" s="509"/>
      <c r="DG241" s="509"/>
      <c r="DH241" s="509"/>
      <c r="DI241" s="509"/>
      <c r="DJ241" s="509"/>
      <c r="DK241" s="509"/>
      <c r="DL241" s="509"/>
      <c r="DM241" s="509"/>
      <c r="DN241" s="509"/>
      <c r="DO241" s="509"/>
      <c r="DP241" s="509"/>
      <c r="DQ241" s="509"/>
      <c r="DR241" s="509"/>
      <c r="DS241" s="509"/>
      <c r="DT241" s="509"/>
      <c r="DU241" s="509"/>
      <c r="DV241" s="509"/>
      <c r="DW241" s="510"/>
      <c r="DX241" s="478"/>
      <c r="DY241" s="478"/>
      <c r="DZ241" s="478"/>
      <c r="EA241" s="478"/>
      <c r="EB241" s="478"/>
      <c r="EC241" s="478"/>
      <c r="ED241" s="478"/>
      <c r="EE241" s="478"/>
      <c r="EF241" s="478"/>
      <c r="EG241" s="478"/>
      <c r="EH241" s="478"/>
      <c r="EI241" s="478"/>
      <c r="EJ241" s="478"/>
      <c r="EK241" s="478"/>
      <c r="EL241" s="478"/>
      <c r="EM241" s="478"/>
      <c r="EN241" s="478"/>
      <c r="EO241" s="478"/>
      <c r="EP241" s="478"/>
      <c r="EQ241" s="478"/>
      <c r="ER241" s="478"/>
      <c r="ES241" s="478"/>
      <c r="ET241" s="478"/>
      <c r="EU241" s="478"/>
      <c r="EV241" s="478"/>
      <c r="EW241" s="478"/>
      <c r="EX241" s="478"/>
      <c r="EY241" s="478"/>
      <c r="FC241" s="478"/>
      <c r="FD241" s="478"/>
      <c r="FE241" s="478"/>
      <c r="FF241" s="478"/>
      <c r="FG241" s="478"/>
      <c r="FH241" s="478"/>
      <c r="FI241" s="478"/>
      <c r="FJ241" s="478"/>
      <c r="FK241" s="478"/>
      <c r="FL241" s="478"/>
      <c r="FM241" s="478"/>
      <c r="FN241" s="478"/>
      <c r="FO241" s="478"/>
      <c r="FP241" s="478"/>
      <c r="FQ241" s="478"/>
      <c r="FR241" s="478"/>
      <c r="FS241" s="478"/>
      <c r="FT241" s="478"/>
      <c r="FU241" s="478"/>
      <c r="FV241" s="478"/>
      <c r="FW241" s="478"/>
      <c r="FX241" s="478"/>
      <c r="FY241" s="478"/>
      <c r="FZ241" s="478"/>
      <c r="GA241" s="478"/>
      <c r="GB241" s="478"/>
      <c r="GC241" s="478"/>
      <c r="GD241" s="478"/>
      <c r="GE241" s="478"/>
      <c r="GF241" s="478"/>
      <c r="GG241" s="478"/>
      <c r="GH241" s="478"/>
      <c r="GI241" s="478"/>
      <c r="GJ241" s="478"/>
      <c r="GK241" s="478"/>
      <c r="GL241" s="478"/>
      <c r="GM241" s="478"/>
      <c r="GN241" s="478"/>
      <c r="GO241" s="478"/>
      <c r="GP241" s="478"/>
      <c r="GQ241" s="478"/>
      <c r="GR241" s="478"/>
      <c r="GS241" s="478"/>
      <c r="GT241" s="478"/>
      <c r="GU241" s="478"/>
      <c r="GV241" s="478"/>
      <c r="GW241" s="478"/>
      <c r="GX241" s="478"/>
      <c r="GY241" s="478"/>
      <c r="GZ241" s="478"/>
    </row>
    <row r="242" spans="2:208" ht="12.75" customHeight="1">
      <c r="B242" s="543" t="s">
        <v>419</v>
      </c>
      <c r="C242" s="544"/>
      <c r="D242" s="544"/>
      <c r="E242" s="544"/>
      <c r="F242" s="544"/>
      <c r="G242" s="544"/>
      <c r="H242" s="544"/>
      <c r="I242" s="544"/>
      <c r="J242" s="544"/>
      <c r="K242" s="544"/>
      <c r="L242" s="544"/>
      <c r="M242" s="544"/>
      <c r="N242" s="544"/>
      <c r="O242" s="544"/>
      <c r="P242" s="544"/>
      <c r="Q242" s="544"/>
      <c r="R242" s="544"/>
      <c r="S242" s="544"/>
      <c r="T242" s="544"/>
      <c r="U242" s="544"/>
      <c r="V242" s="544"/>
      <c r="W242" s="545"/>
      <c r="X242" s="451">
        <v>0</v>
      </c>
      <c r="Y242" s="451"/>
      <c r="Z242" s="451"/>
      <c r="AA242" s="451"/>
      <c r="AB242" s="451"/>
      <c r="AC242" s="451"/>
      <c r="AD242" s="451"/>
      <c r="AE242" s="451">
        <v>0</v>
      </c>
      <c r="AF242" s="451"/>
      <c r="AG242" s="451"/>
      <c r="AH242" s="451"/>
      <c r="AI242" s="451"/>
      <c r="AJ242" s="451"/>
      <c r="AK242" s="451"/>
      <c r="AL242" s="479">
        <f t="shared" ref="AL242:AL248" si="102">X242-AE242</f>
        <v>0</v>
      </c>
      <c r="AM242" s="479"/>
      <c r="AN242" s="479"/>
      <c r="AO242" s="479"/>
      <c r="AP242" s="479"/>
      <c r="AQ242" s="479"/>
      <c r="AR242" s="479"/>
      <c r="AS242" s="451">
        <v>0</v>
      </c>
      <c r="AT242" s="451"/>
      <c r="AU242" s="451"/>
      <c r="AV242" s="451"/>
      <c r="AW242" s="451"/>
      <c r="AX242" s="451"/>
      <c r="AY242" s="451"/>
      <c r="AZ242" s="92"/>
      <c r="BA242" s="92"/>
      <c r="BB242" s="451">
        <v>0</v>
      </c>
      <c r="BC242" s="451"/>
      <c r="BD242" s="451"/>
      <c r="BE242" s="451"/>
      <c r="BF242" s="451">
        <v>0</v>
      </c>
      <c r="BG242" s="451"/>
      <c r="BH242" s="451"/>
      <c r="BI242" s="451"/>
      <c r="BJ242" s="479">
        <f t="shared" ref="BJ242:BJ248" si="103">BB242-BF242+AS242+AL242+AE242-X242</f>
        <v>0</v>
      </c>
      <c r="BK242" s="479"/>
      <c r="BL242" s="479"/>
      <c r="BM242" s="479"/>
      <c r="BN242" s="479"/>
      <c r="BO242" s="479"/>
      <c r="BP242" s="479"/>
      <c r="BQ242" s="451">
        <v>0</v>
      </c>
      <c r="BR242" s="451"/>
      <c r="BS242" s="451"/>
      <c r="BT242" s="451"/>
      <c r="BU242" s="451"/>
      <c r="BV242" s="451"/>
      <c r="BW242" s="451"/>
      <c r="BX242" s="451">
        <v>0</v>
      </c>
      <c r="BY242" s="451"/>
      <c r="BZ242" s="451"/>
      <c r="CA242" s="451"/>
      <c r="CB242" s="451"/>
      <c r="CC242" s="451"/>
      <c r="CD242" s="451"/>
      <c r="CE242" s="480">
        <f t="shared" ref="CE242:CE248" si="104">BJ242-BQ242-BX242</f>
        <v>0</v>
      </c>
      <c r="CF242" s="480"/>
      <c r="CG242" s="480"/>
      <c r="CH242" s="480"/>
      <c r="CI242" s="480"/>
      <c r="CJ242" s="480"/>
      <c r="CK242" s="480"/>
      <c r="CL242" s="451">
        <v>0</v>
      </c>
      <c r="CM242" s="451"/>
      <c r="CN242" s="451"/>
      <c r="CO242" s="451"/>
      <c r="CP242" s="451"/>
      <c r="CQ242" s="451"/>
      <c r="CR242" s="451"/>
      <c r="CS242" s="480">
        <f t="shared" ref="CS242:CS248" si="105">CL242</f>
        <v>0</v>
      </c>
      <c r="CT242" s="480"/>
      <c r="CU242" s="480"/>
      <c r="CV242" s="480"/>
      <c r="CW242" s="480"/>
      <c r="CX242" s="480"/>
      <c r="CY242" s="480"/>
      <c r="DB242" s="543" t="s">
        <v>470</v>
      </c>
      <c r="DC242" s="544"/>
      <c r="DD242" s="544"/>
      <c r="DE242" s="544"/>
      <c r="DF242" s="544"/>
      <c r="DG242" s="544"/>
      <c r="DH242" s="544"/>
      <c r="DI242" s="544"/>
      <c r="DJ242" s="544"/>
      <c r="DK242" s="544"/>
      <c r="DL242" s="544"/>
      <c r="DM242" s="544"/>
      <c r="DN242" s="544"/>
      <c r="DO242" s="544"/>
      <c r="DP242" s="544"/>
      <c r="DQ242" s="544"/>
      <c r="DR242" s="544"/>
      <c r="DS242" s="544"/>
      <c r="DT242" s="544"/>
      <c r="DU242" s="544"/>
      <c r="DV242" s="544"/>
      <c r="DW242" s="545"/>
      <c r="DX242" s="451">
        <v>0</v>
      </c>
      <c r="DY242" s="451"/>
      <c r="DZ242" s="451"/>
      <c r="EA242" s="451"/>
      <c r="EB242" s="451"/>
      <c r="EC242" s="451"/>
      <c r="ED242" s="451"/>
      <c r="EE242" s="451">
        <v>0</v>
      </c>
      <c r="EF242" s="451"/>
      <c r="EG242" s="451"/>
      <c r="EH242" s="451"/>
      <c r="EI242" s="451"/>
      <c r="EJ242" s="451"/>
      <c r="EK242" s="451"/>
      <c r="EL242" s="479">
        <f t="shared" ref="EL242:EL249" si="106">DX242-EE242</f>
        <v>0</v>
      </c>
      <c r="EM242" s="479"/>
      <c r="EN242" s="479"/>
      <c r="EO242" s="479"/>
      <c r="EP242" s="479"/>
      <c r="EQ242" s="479"/>
      <c r="ER242" s="479"/>
      <c r="ES242" s="451">
        <v>0</v>
      </c>
      <c r="ET242" s="451"/>
      <c r="EU242" s="451"/>
      <c r="EV242" s="451"/>
      <c r="EW242" s="451"/>
      <c r="EX242" s="451"/>
      <c r="EY242" s="451"/>
      <c r="EZ242" s="92"/>
      <c r="FA242" s="92"/>
      <c r="FB242" s="92"/>
      <c r="FC242" s="451">
        <v>0</v>
      </c>
      <c r="FD242" s="451"/>
      <c r="FE242" s="451"/>
      <c r="FF242" s="451"/>
      <c r="FG242" s="451">
        <v>0</v>
      </c>
      <c r="FH242" s="451"/>
      <c r="FI242" s="451"/>
      <c r="FJ242" s="451"/>
      <c r="FK242" s="479">
        <f t="shared" ref="FK242:FK249" si="107">FC242-FG242+ES242+EL242+EE242-DX242</f>
        <v>0</v>
      </c>
      <c r="FL242" s="479"/>
      <c r="FM242" s="479"/>
      <c r="FN242" s="479"/>
      <c r="FO242" s="479"/>
      <c r="FP242" s="479"/>
      <c r="FQ242" s="479"/>
      <c r="FR242" s="451">
        <v>0</v>
      </c>
      <c r="FS242" s="451"/>
      <c r="FT242" s="451"/>
      <c r="FU242" s="451"/>
      <c r="FV242" s="451"/>
      <c r="FW242" s="451"/>
      <c r="FX242" s="451"/>
      <c r="FY242" s="451">
        <v>0</v>
      </c>
      <c r="FZ242" s="451"/>
      <c r="GA242" s="451"/>
      <c r="GB242" s="451"/>
      <c r="GC242" s="451"/>
      <c r="GD242" s="451"/>
      <c r="GE242" s="451"/>
      <c r="GF242" s="480">
        <f t="shared" ref="GF242:GF249" si="108">FK242-FR242-FY242</f>
        <v>0</v>
      </c>
      <c r="GG242" s="480"/>
      <c r="GH242" s="480"/>
      <c r="GI242" s="480"/>
      <c r="GJ242" s="480"/>
      <c r="GK242" s="480"/>
      <c r="GL242" s="480"/>
      <c r="GM242" s="451">
        <v>0</v>
      </c>
      <c r="GN242" s="451"/>
      <c r="GO242" s="451"/>
      <c r="GP242" s="451"/>
      <c r="GQ242" s="451"/>
      <c r="GR242" s="451"/>
      <c r="GS242" s="451"/>
      <c r="GT242" s="480">
        <f t="shared" ref="GT242:GT249" si="109">GM242</f>
        <v>0</v>
      </c>
      <c r="GU242" s="480"/>
      <c r="GV242" s="480"/>
      <c r="GW242" s="480"/>
      <c r="GX242" s="480"/>
      <c r="GY242" s="480"/>
      <c r="GZ242" s="480"/>
    </row>
    <row r="243" spans="2:208" ht="12.75" customHeight="1">
      <c r="B243" s="543" t="s">
        <v>420</v>
      </c>
      <c r="C243" s="544"/>
      <c r="D243" s="544"/>
      <c r="E243" s="544"/>
      <c r="F243" s="544"/>
      <c r="G243" s="544"/>
      <c r="H243" s="544"/>
      <c r="I243" s="544"/>
      <c r="J243" s="544"/>
      <c r="K243" s="544"/>
      <c r="L243" s="544"/>
      <c r="M243" s="544"/>
      <c r="N243" s="544"/>
      <c r="O243" s="544"/>
      <c r="P243" s="544"/>
      <c r="Q243" s="544"/>
      <c r="R243" s="544"/>
      <c r="S243" s="544"/>
      <c r="T243" s="544"/>
      <c r="U243" s="544"/>
      <c r="V243" s="544"/>
      <c r="W243" s="545"/>
      <c r="X243" s="451">
        <v>0</v>
      </c>
      <c r="Y243" s="451"/>
      <c r="Z243" s="451"/>
      <c r="AA243" s="451"/>
      <c r="AB243" s="451"/>
      <c r="AC243" s="451"/>
      <c r="AD243" s="451"/>
      <c r="AE243" s="451">
        <v>0</v>
      </c>
      <c r="AF243" s="451"/>
      <c r="AG243" s="451"/>
      <c r="AH243" s="451"/>
      <c r="AI243" s="451"/>
      <c r="AJ243" s="451"/>
      <c r="AK243" s="451"/>
      <c r="AL243" s="479">
        <f t="shared" si="102"/>
        <v>0</v>
      </c>
      <c r="AM243" s="479"/>
      <c r="AN243" s="479"/>
      <c r="AO243" s="479"/>
      <c r="AP243" s="479"/>
      <c r="AQ243" s="479"/>
      <c r="AR243" s="479"/>
      <c r="AS243" s="451">
        <v>0</v>
      </c>
      <c r="AT243" s="451"/>
      <c r="AU243" s="451"/>
      <c r="AV243" s="451"/>
      <c r="AW243" s="451"/>
      <c r="AX243" s="451"/>
      <c r="AY243" s="451"/>
      <c r="AZ243" s="92"/>
      <c r="BA243" s="92"/>
      <c r="BB243" s="451">
        <v>0</v>
      </c>
      <c r="BC243" s="451"/>
      <c r="BD243" s="451"/>
      <c r="BE243" s="451"/>
      <c r="BF243" s="451">
        <v>0</v>
      </c>
      <c r="BG243" s="451"/>
      <c r="BH243" s="451"/>
      <c r="BI243" s="451"/>
      <c r="BJ243" s="479">
        <f t="shared" si="103"/>
        <v>0</v>
      </c>
      <c r="BK243" s="479"/>
      <c r="BL243" s="479"/>
      <c r="BM243" s="479"/>
      <c r="BN243" s="479"/>
      <c r="BO243" s="479"/>
      <c r="BP243" s="479"/>
      <c r="BQ243" s="451">
        <v>0</v>
      </c>
      <c r="BR243" s="451"/>
      <c r="BS243" s="451"/>
      <c r="BT243" s="451"/>
      <c r="BU243" s="451"/>
      <c r="BV243" s="451"/>
      <c r="BW243" s="451"/>
      <c r="BX243" s="451">
        <v>0</v>
      </c>
      <c r="BY243" s="451"/>
      <c r="BZ243" s="451"/>
      <c r="CA243" s="451"/>
      <c r="CB243" s="451"/>
      <c r="CC243" s="451"/>
      <c r="CD243" s="451"/>
      <c r="CE243" s="480">
        <f t="shared" si="104"/>
        <v>0</v>
      </c>
      <c r="CF243" s="480"/>
      <c r="CG243" s="480"/>
      <c r="CH243" s="480"/>
      <c r="CI243" s="480"/>
      <c r="CJ243" s="480"/>
      <c r="CK243" s="480"/>
      <c r="CL243" s="451">
        <v>0</v>
      </c>
      <c r="CM243" s="451"/>
      <c r="CN243" s="451"/>
      <c r="CO243" s="451"/>
      <c r="CP243" s="451"/>
      <c r="CQ243" s="451"/>
      <c r="CR243" s="451"/>
      <c r="CS243" s="480">
        <f t="shared" si="105"/>
        <v>0</v>
      </c>
      <c r="CT243" s="480"/>
      <c r="CU243" s="480"/>
      <c r="CV243" s="480"/>
      <c r="CW243" s="480"/>
      <c r="CX243" s="480"/>
      <c r="CY243" s="480"/>
      <c r="DB243" s="543" t="s">
        <v>471</v>
      </c>
      <c r="DC243" s="544"/>
      <c r="DD243" s="544"/>
      <c r="DE243" s="544"/>
      <c r="DF243" s="544"/>
      <c r="DG243" s="544"/>
      <c r="DH243" s="544"/>
      <c r="DI243" s="544"/>
      <c r="DJ243" s="544"/>
      <c r="DK243" s="544"/>
      <c r="DL243" s="544"/>
      <c r="DM243" s="544"/>
      <c r="DN243" s="544"/>
      <c r="DO243" s="544"/>
      <c r="DP243" s="544"/>
      <c r="DQ243" s="544"/>
      <c r="DR243" s="544"/>
      <c r="DS243" s="544"/>
      <c r="DT243" s="544"/>
      <c r="DU243" s="544"/>
      <c r="DV243" s="544"/>
      <c r="DW243" s="545"/>
      <c r="DX243" s="451">
        <v>0</v>
      </c>
      <c r="DY243" s="451"/>
      <c r="DZ243" s="451"/>
      <c r="EA243" s="451"/>
      <c r="EB243" s="451"/>
      <c r="EC243" s="451"/>
      <c r="ED243" s="451"/>
      <c r="EE243" s="451">
        <v>0</v>
      </c>
      <c r="EF243" s="451"/>
      <c r="EG243" s="451"/>
      <c r="EH243" s="451"/>
      <c r="EI243" s="451"/>
      <c r="EJ243" s="451"/>
      <c r="EK243" s="451"/>
      <c r="EL243" s="479">
        <f t="shared" si="106"/>
        <v>0</v>
      </c>
      <c r="EM243" s="479"/>
      <c r="EN243" s="479"/>
      <c r="EO243" s="479"/>
      <c r="EP243" s="479"/>
      <c r="EQ243" s="479"/>
      <c r="ER243" s="479"/>
      <c r="ES243" s="451">
        <v>0</v>
      </c>
      <c r="ET243" s="451"/>
      <c r="EU243" s="451"/>
      <c r="EV243" s="451"/>
      <c r="EW243" s="451"/>
      <c r="EX243" s="451"/>
      <c r="EY243" s="451"/>
      <c r="EZ243" s="92"/>
      <c r="FA243" s="92"/>
      <c r="FB243" s="92"/>
      <c r="FC243" s="451">
        <v>0</v>
      </c>
      <c r="FD243" s="451"/>
      <c r="FE243" s="451"/>
      <c r="FF243" s="451"/>
      <c r="FG243" s="451">
        <v>0</v>
      </c>
      <c r="FH243" s="451"/>
      <c r="FI243" s="451"/>
      <c r="FJ243" s="451"/>
      <c r="FK243" s="479">
        <f t="shared" si="107"/>
        <v>0</v>
      </c>
      <c r="FL243" s="479"/>
      <c r="FM243" s="479"/>
      <c r="FN243" s="479"/>
      <c r="FO243" s="479"/>
      <c r="FP243" s="479"/>
      <c r="FQ243" s="479"/>
      <c r="FR243" s="451">
        <v>0</v>
      </c>
      <c r="FS243" s="451"/>
      <c r="FT243" s="451"/>
      <c r="FU243" s="451"/>
      <c r="FV243" s="451"/>
      <c r="FW243" s="451"/>
      <c r="FX243" s="451"/>
      <c r="FY243" s="451">
        <v>0</v>
      </c>
      <c r="FZ243" s="451"/>
      <c r="GA243" s="451"/>
      <c r="GB243" s="451"/>
      <c r="GC243" s="451"/>
      <c r="GD243" s="451"/>
      <c r="GE243" s="451"/>
      <c r="GF243" s="480">
        <f t="shared" si="108"/>
        <v>0</v>
      </c>
      <c r="GG243" s="480"/>
      <c r="GH243" s="480"/>
      <c r="GI243" s="480"/>
      <c r="GJ243" s="480"/>
      <c r="GK243" s="480"/>
      <c r="GL243" s="480"/>
      <c r="GM243" s="451">
        <v>0</v>
      </c>
      <c r="GN243" s="451"/>
      <c r="GO243" s="451"/>
      <c r="GP243" s="451"/>
      <c r="GQ243" s="451"/>
      <c r="GR243" s="451"/>
      <c r="GS243" s="451"/>
      <c r="GT243" s="480">
        <f t="shared" si="109"/>
        <v>0</v>
      </c>
      <c r="GU243" s="480"/>
      <c r="GV243" s="480"/>
      <c r="GW243" s="480"/>
      <c r="GX243" s="480"/>
      <c r="GY243" s="480"/>
      <c r="GZ243" s="480"/>
    </row>
    <row r="244" spans="2:208" ht="12.75" customHeight="1">
      <c r="B244" s="543" t="s">
        <v>421</v>
      </c>
      <c r="C244" s="544"/>
      <c r="D244" s="544"/>
      <c r="E244" s="544"/>
      <c r="F244" s="544"/>
      <c r="G244" s="544"/>
      <c r="H244" s="544"/>
      <c r="I244" s="544"/>
      <c r="J244" s="544"/>
      <c r="K244" s="544"/>
      <c r="L244" s="544"/>
      <c r="M244" s="544"/>
      <c r="N244" s="544"/>
      <c r="O244" s="544"/>
      <c r="P244" s="544"/>
      <c r="Q244" s="544"/>
      <c r="R244" s="544"/>
      <c r="S244" s="544"/>
      <c r="T244" s="544"/>
      <c r="U244" s="544"/>
      <c r="V244" s="544"/>
      <c r="W244" s="545"/>
      <c r="X244" s="451">
        <v>0</v>
      </c>
      <c r="Y244" s="451"/>
      <c r="Z244" s="451"/>
      <c r="AA244" s="451"/>
      <c r="AB244" s="451"/>
      <c r="AC244" s="451"/>
      <c r="AD244" s="451"/>
      <c r="AE244" s="451">
        <v>0</v>
      </c>
      <c r="AF244" s="451"/>
      <c r="AG244" s="451"/>
      <c r="AH244" s="451"/>
      <c r="AI244" s="451"/>
      <c r="AJ244" s="451"/>
      <c r="AK244" s="451"/>
      <c r="AL244" s="479">
        <f t="shared" si="102"/>
        <v>0</v>
      </c>
      <c r="AM244" s="479"/>
      <c r="AN244" s="479"/>
      <c r="AO244" s="479"/>
      <c r="AP244" s="479"/>
      <c r="AQ244" s="479"/>
      <c r="AR244" s="479"/>
      <c r="AS244" s="451">
        <v>0</v>
      </c>
      <c r="AT244" s="451"/>
      <c r="AU244" s="451"/>
      <c r="AV244" s="451"/>
      <c r="AW244" s="451"/>
      <c r="AX244" s="451"/>
      <c r="AY244" s="451"/>
      <c r="AZ244" s="92"/>
      <c r="BA244" s="92"/>
      <c r="BB244" s="451">
        <v>0</v>
      </c>
      <c r="BC244" s="451"/>
      <c r="BD244" s="451"/>
      <c r="BE244" s="451"/>
      <c r="BF244" s="451">
        <v>0</v>
      </c>
      <c r="BG244" s="451"/>
      <c r="BH244" s="451"/>
      <c r="BI244" s="451"/>
      <c r="BJ244" s="479">
        <f t="shared" si="103"/>
        <v>0</v>
      </c>
      <c r="BK244" s="479"/>
      <c r="BL244" s="479"/>
      <c r="BM244" s="479"/>
      <c r="BN244" s="479"/>
      <c r="BO244" s="479"/>
      <c r="BP244" s="479"/>
      <c r="BQ244" s="451">
        <v>0</v>
      </c>
      <c r="BR244" s="451"/>
      <c r="BS244" s="451"/>
      <c r="BT244" s="451"/>
      <c r="BU244" s="451"/>
      <c r="BV244" s="451"/>
      <c r="BW244" s="451"/>
      <c r="BX244" s="451">
        <v>0</v>
      </c>
      <c r="BY244" s="451"/>
      <c r="BZ244" s="451"/>
      <c r="CA244" s="451"/>
      <c r="CB244" s="451"/>
      <c r="CC244" s="451"/>
      <c r="CD244" s="451"/>
      <c r="CE244" s="480">
        <f t="shared" si="104"/>
        <v>0</v>
      </c>
      <c r="CF244" s="480"/>
      <c r="CG244" s="480"/>
      <c r="CH244" s="480"/>
      <c r="CI244" s="480"/>
      <c r="CJ244" s="480"/>
      <c r="CK244" s="480"/>
      <c r="CL244" s="451">
        <v>0</v>
      </c>
      <c r="CM244" s="451"/>
      <c r="CN244" s="451"/>
      <c r="CO244" s="451"/>
      <c r="CP244" s="451"/>
      <c r="CQ244" s="451"/>
      <c r="CR244" s="451"/>
      <c r="CS244" s="480">
        <f t="shared" si="105"/>
        <v>0</v>
      </c>
      <c r="CT244" s="480"/>
      <c r="CU244" s="480"/>
      <c r="CV244" s="480"/>
      <c r="CW244" s="480"/>
      <c r="CX244" s="480"/>
      <c r="CY244" s="480"/>
      <c r="DB244" s="543" t="s">
        <v>472</v>
      </c>
      <c r="DC244" s="544"/>
      <c r="DD244" s="544"/>
      <c r="DE244" s="544"/>
      <c r="DF244" s="544"/>
      <c r="DG244" s="544"/>
      <c r="DH244" s="544"/>
      <c r="DI244" s="544"/>
      <c r="DJ244" s="544"/>
      <c r="DK244" s="544"/>
      <c r="DL244" s="544"/>
      <c r="DM244" s="544"/>
      <c r="DN244" s="544"/>
      <c r="DO244" s="544"/>
      <c r="DP244" s="544"/>
      <c r="DQ244" s="544"/>
      <c r="DR244" s="544"/>
      <c r="DS244" s="544"/>
      <c r="DT244" s="544"/>
      <c r="DU244" s="544"/>
      <c r="DV244" s="544"/>
      <c r="DW244" s="545"/>
      <c r="DX244" s="451">
        <v>0</v>
      </c>
      <c r="DY244" s="451"/>
      <c r="DZ244" s="451"/>
      <c r="EA244" s="451"/>
      <c r="EB244" s="451"/>
      <c r="EC244" s="451"/>
      <c r="ED244" s="451"/>
      <c r="EE244" s="451">
        <v>0</v>
      </c>
      <c r="EF244" s="451"/>
      <c r="EG244" s="451"/>
      <c r="EH244" s="451"/>
      <c r="EI244" s="451"/>
      <c r="EJ244" s="451"/>
      <c r="EK244" s="451"/>
      <c r="EL244" s="479">
        <f t="shared" si="106"/>
        <v>0</v>
      </c>
      <c r="EM244" s="479"/>
      <c r="EN244" s="479"/>
      <c r="EO244" s="479"/>
      <c r="EP244" s="479"/>
      <c r="EQ244" s="479"/>
      <c r="ER244" s="479"/>
      <c r="ES244" s="451">
        <v>0</v>
      </c>
      <c r="ET244" s="451"/>
      <c r="EU244" s="451"/>
      <c r="EV244" s="451"/>
      <c r="EW244" s="451"/>
      <c r="EX244" s="451"/>
      <c r="EY244" s="451"/>
      <c r="EZ244" s="92"/>
      <c r="FA244" s="92"/>
      <c r="FB244" s="92"/>
      <c r="FC244" s="451">
        <v>0</v>
      </c>
      <c r="FD244" s="451"/>
      <c r="FE244" s="451"/>
      <c r="FF244" s="451"/>
      <c r="FG244" s="451">
        <v>0</v>
      </c>
      <c r="FH244" s="451"/>
      <c r="FI244" s="451"/>
      <c r="FJ244" s="451"/>
      <c r="FK244" s="479">
        <f t="shared" si="107"/>
        <v>0</v>
      </c>
      <c r="FL244" s="479"/>
      <c r="FM244" s="479"/>
      <c r="FN244" s="479"/>
      <c r="FO244" s="479"/>
      <c r="FP244" s="479"/>
      <c r="FQ244" s="479"/>
      <c r="FR244" s="451">
        <v>0</v>
      </c>
      <c r="FS244" s="451"/>
      <c r="FT244" s="451"/>
      <c r="FU244" s="451"/>
      <c r="FV244" s="451"/>
      <c r="FW244" s="451"/>
      <c r="FX244" s="451"/>
      <c r="FY244" s="451">
        <v>0</v>
      </c>
      <c r="FZ244" s="451"/>
      <c r="GA244" s="451"/>
      <c r="GB244" s="451"/>
      <c r="GC244" s="451"/>
      <c r="GD244" s="451"/>
      <c r="GE244" s="451"/>
      <c r="GF244" s="480">
        <f t="shared" si="108"/>
        <v>0</v>
      </c>
      <c r="GG244" s="480"/>
      <c r="GH244" s="480"/>
      <c r="GI244" s="480"/>
      <c r="GJ244" s="480"/>
      <c r="GK244" s="480"/>
      <c r="GL244" s="480"/>
      <c r="GM244" s="451">
        <v>0</v>
      </c>
      <c r="GN244" s="451"/>
      <c r="GO244" s="451"/>
      <c r="GP244" s="451"/>
      <c r="GQ244" s="451"/>
      <c r="GR244" s="451"/>
      <c r="GS244" s="451"/>
      <c r="GT244" s="480">
        <f t="shared" si="109"/>
        <v>0</v>
      </c>
      <c r="GU244" s="480"/>
      <c r="GV244" s="480"/>
      <c r="GW244" s="480"/>
      <c r="GX244" s="480"/>
      <c r="GY244" s="480"/>
      <c r="GZ244" s="480"/>
    </row>
    <row r="245" spans="2:208" ht="12.75" customHeight="1">
      <c r="B245" s="543" t="s">
        <v>422</v>
      </c>
      <c r="C245" s="544"/>
      <c r="D245" s="544"/>
      <c r="E245" s="544"/>
      <c r="F245" s="544"/>
      <c r="G245" s="544"/>
      <c r="H245" s="544"/>
      <c r="I245" s="544"/>
      <c r="J245" s="544"/>
      <c r="K245" s="544"/>
      <c r="L245" s="544"/>
      <c r="M245" s="544"/>
      <c r="N245" s="544"/>
      <c r="O245" s="544"/>
      <c r="P245" s="544"/>
      <c r="Q245" s="544"/>
      <c r="R245" s="544"/>
      <c r="S245" s="544"/>
      <c r="T245" s="544"/>
      <c r="U245" s="544"/>
      <c r="V245" s="544"/>
      <c r="W245" s="545"/>
      <c r="X245" s="451">
        <v>0</v>
      </c>
      <c r="Y245" s="451"/>
      <c r="Z245" s="451"/>
      <c r="AA245" s="451"/>
      <c r="AB245" s="451"/>
      <c r="AC245" s="451"/>
      <c r="AD245" s="451"/>
      <c r="AE245" s="451">
        <v>0</v>
      </c>
      <c r="AF245" s="451"/>
      <c r="AG245" s="451"/>
      <c r="AH245" s="451"/>
      <c r="AI245" s="451"/>
      <c r="AJ245" s="451"/>
      <c r="AK245" s="451"/>
      <c r="AL245" s="479">
        <f t="shared" si="102"/>
        <v>0</v>
      </c>
      <c r="AM245" s="479"/>
      <c r="AN245" s="479"/>
      <c r="AO245" s="479"/>
      <c r="AP245" s="479"/>
      <c r="AQ245" s="479"/>
      <c r="AR245" s="479"/>
      <c r="AS245" s="451">
        <v>0</v>
      </c>
      <c r="AT245" s="451"/>
      <c r="AU245" s="451"/>
      <c r="AV245" s="451"/>
      <c r="AW245" s="451"/>
      <c r="AX245" s="451"/>
      <c r="AY245" s="451"/>
      <c r="AZ245" s="92"/>
      <c r="BA245" s="92"/>
      <c r="BB245" s="451">
        <v>0</v>
      </c>
      <c r="BC245" s="451"/>
      <c r="BD245" s="451"/>
      <c r="BE245" s="451"/>
      <c r="BF245" s="451">
        <v>0</v>
      </c>
      <c r="BG245" s="451"/>
      <c r="BH245" s="451"/>
      <c r="BI245" s="451"/>
      <c r="BJ245" s="479">
        <f t="shared" si="103"/>
        <v>0</v>
      </c>
      <c r="BK245" s="479"/>
      <c r="BL245" s="479"/>
      <c r="BM245" s="479"/>
      <c r="BN245" s="479"/>
      <c r="BO245" s="479"/>
      <c r="BP245" s="479"/>
      <c r="BQ245" s="451">
        <v>0</v>
      </c>
      <c r="BR245" s="451"/>
      <c r="BS245" s="451"/>
      <c r="BT245" s="451"/>
      <c r="BU245" s="451"/>
      <c r="BV245" s="451"/>
      <c r="BW245" s="451"/>
      <c r="BX245" s="451">
        <v>0</v>
      </c>
      <c r="BY245" s="451"/>
      <c r="BZ245" s="451"/>
      <c r="CA245" s="451"/>
      <c r="CB245" s="451"/>
      <c r="CC245" s="451"/>
      <c r="CD245" s="451"/>
      <c r="CE245" s="480">
        <f t="shared" si="104"/>
        <v>0</v>
      </c>
      <c r="CF245" s="480"/>
      <c r="CG245" s="480"/>
      <c r="CH245" s="480"/>
      <c r="CI245" s="480"/>
      <c r="CJ245" s="480"/>
      <c r="CK245" s="480"/>
      <c r="CL245" s="451">
        <v>0</v>
      </c>
      <c r="CM245" s="451"/>
      <c r="CN245" s="451"/>
      <c r="CO245" s="451"/>
      <c r="CP245" s="451"/>
      <c r="CQ245" s="451"/>
      <c r="CR245" s="451"/>
      <c r="CS245" s="480">
        <f t="shared" si="105"/>
        <v>0</v>
      </c>
      <c r="CT245" s="480"/>
      <c r="CU245" s="480"/>
      <c r="CV245" s="480"/>
      <c r="CW245" s="480"/>
      <c r="CX245" s="480"/>
      <c r="CY245" s="480"/>
      <c r="DB245" s="543" t="s">
        <v>478</v>
      </c>
      <c r="DC245" s="544"/>
      <c r="DD245" s="544"/>
      <c r="DE245" s="544"/>
      <c r="DF245" s="544"/>
      <c r="DG245" s="544"/>
      <c r="DH245" s="544"/>
      <c r="DI245" s="544"/>
      <c r="DJ245" s="544"/>
      <c r="DK245" s="544"/>
      <c r="DL245" s="544"/>
      <c r="DM245" s="544"/>
      <c r="DN245" s="544"/>
      <c r="DO245" s="544"/>
      <c r="DP245" s="544"/>
      <c r="DQ245" s="544"/>
      <c r="DR245" s="544"/>
      <c r="DS245" s="544"/>
      <c r="DT245" s="544"/>
      <c r="DU245" s="544"/>
      <c r="DV245" s="544"/>
      <c r="DW245" s="545"/>
      <c r="DX245" s="451">
        <v>0</v>
      </c>
      <c r="DY245" s="451"/>
      <c r="DZ245" s="451"/>
      <c r="EA245" s="451"/>
      <c r="EB245" s="451"/>
      <c r="EC245" s="451"/>
      <c r="ED245" s="451"/>
      <c r="EE245" s="451">
        <v>0</v>
      </c>
      <c r="EF245" s="451"/>
      <c r="EG245" s="451"/>
      <c r="EH245" s="451"/>
      <c r="EI245" s="451"/>
      <c r="EJ245" s="451"/>
      <c r="EK245" s="451"/>
      <c r="EL245" s="479">
        <f t="shared" si="106"/>
        <v>0</v>
      </c>
      <c r="EM245" s="479"/>
      <c r="EN245" s="479"/>
      <c r="EO245" s="479"/>
      <c r="EP245" s="479"/>
      <c r="EQ245" s="479"/>
      <c r="ER245" s="479"/>
      <c r="ES245" s="451">
        <v>0</v>
      </c>
      <c r="ET245" s="451"/>
      <c r="EU245" s="451"/>
      <c r="EV245" s="451"/>
      <c r="EW245" s="451"/>
      <c r="EX245" s="451"/>
      <c r="EY245" s="451"/>
      <c r="EZ245" s="92"/>
      <c r="FA245" s="92"/>
      <c r="FB245" s="92"/>
      <c r="FC245" s="451">
        <v>0</v>
      </c>
      <c r="FD245" s="451"/>
      <c r="FE245" s="451"/>
      <c r="FF245" s="451"/>
      <c r="FG245" s="451">
        <v>0</v>
      </c>
      <c r="FH245" s="451"/>
      <c r="FI245" s="451"/>
      <c r="FJ245" s="451"/>
      <c r="FK245" s="479">
        <f t="shared" si="107"/>
        <v>0</v>
      </c>
      <c r="FL245" s="479"/>
      <c r="FM245" s="479"/>
      <c r="FN245" s="479"/>
      <c r="FO245" s="479"/>
      <c r="FP245" s="479"/>
      <c r="FQ245" s="479"/>
      <c r="FR245" s="451">
        <v>0</v>
      </c>
      <c r="FS245" s="451"/>
      <c r="FT245" s="451"/>
      <c r="FU245" s="451"/>
      <c r="FV245" s="451"/>
      <c r="FW245" s="451"/>
      <c r="FX245" s="451"/>
      <c r="FY245" s="451">
        <v>0</v>
      </c>
      <c r="FZ245" s="451"/>
      <c r="GA245" s="451"/>
      <c r="GB245" s="451"/>
      <c r="GC245" s="451"/>
      <c r="GD245" s="451"/>
      <c r="GE245" s="451"/>
      <c r="GF245" s="480">
        <f t="shared" si="108"/>
        <v>0</v>
      </c>
      <c r="GG245" s="480"/>
      <c r="GH245" s="480"/>
      <c r="GI245" s="480"/>
      <c r="GJ245" s="480"/>
      <c r="GK245" s="480"/>
      <c r="GL245" s="480"/>
      <c r="GM245" s="451">
        <v>0</v>
      </c>
      <c r="GN245" s="451"/>
      <c r="GO245" s="451"/>
      <c r="GP245" s="451"/>
      <c r="GQ245" s="451"/>
      <c r="GR245" s="451"/>
      <c r="GS245" s="451"/>
      <c r="GT245" s="480">
        <f t="shared" si="109"/>
        <v>0</v>
      </c>
      <c r="GU245" s="480"/>
      <c r="GV245" s="480"/>
      <c r="GW245" s="480"/>
      <c r="GX245" s="480"/>
      <c r="GY245" s="480"/>
      <c r="GZ245" s="480"/>
    </row>
    <row r="246" spans="2:208" ht="12.75" customHeight="1">
      <c r="B246" s="543" t="s">
        <v>423</v>
      </c>
      <c r="C246" s="544"/>
      <c r="D246" s="544"/>
      <c r="E246" s="544"/>
      <c r="F246" s="544"/>
      <c r="G246" s="544"/>
      <c r="H246" s="544"/>
      <c r="I246" s="544"/>
      <c r="J246" s="544"/>
      <c r="K246" s="544"/>
      <c r="L246" s="544"/>
      <c r="M246" s="544"/>
      <c r="N246" s="544"/>
      <c r="O246" s="544"/>
      <c r="P246" s="544"/>
      <c r="Q246" s="544"/>
      <c r="R246" s="544"/>
      <c r="S246" s="544"/>
      <c r="T246" s="544"/>
      <c r="U246" s="544"/>
      <c r="V246" s="544"/>
      <c r="W246" s="545"/>
      <c r="X246" s="451">
        <v>0</v>
      </c>
      <c r="Y246" s="451"/>
      <c r="Z246" s="451"/>
      <c r="AA246" s="451"/>
      <c r="AB246" s="451"/>
      <c r="AC246" s="451"/>
      <c r="AD246" s="451"/>
      <c r="AE246" s="451">
        <v>0</v>
      </c>
      <c r="AF246" s="451"/>
      <c r="AG246" s="451"/>
      <c r="AH246" s="451"/>
      <c r="AI246" s="451"/>
      <c r="AJ246" s="451"/>
      <c r="AK246" s="451"/>
      <c r="AL246" s="479">
        <f t="shared" si="102"/>
        <v>0</v>
      </c>
      <c r="AM246" s="479"/>
      <c r="AN246" s="479"/>
      <c r="AO246" s="479"/>
      <c r="AP246" s="479"/>
      <c r="AQ246" s="479"/>
      <c r="AR246" s="479"/>
      <c r="AS246" s="451">
        <v>0</v>
      </c>
      <c r="AT246" s="451"/>
      <c r="AU246" s="451"/>
      <c r="AV246" s="451"/>
      <c r="AW246" s="451"/>
      <c r="AX246" s="451"/>
      <c r="AY246" s="451"/>
      <c r="AZ246" s="92"/>
      <c r="BA246" s="92"/>
      <c r="BB246" s="451">
        <v>0</v>
      </c>
      <c r="BC246" s="451"/>
      <c r="BD246" s="451"/>
      <c r="BE246" s="451"/>
      <c r="BF246" s="451">
        <v>0</v>
      </c>
      <c r="BG246" s="451"/>
      <c r="BH246" s="451"/>
      <c r="BI246" s="451"/>
      <c r="BJ246" s="479">
        <f t="shared" si="103"/>
        <v>0</v>
      </c>
      <c r="BK246" s="479"/>
      <c r="BL246" s="479"/>
      <c r="BM246" s="479"/>
      <c r="BN246" s="479"/>
      <c r="BO246" s="479"/>
      <c r="BP246" s="479"/>
      <c r="BQ246" s="451">
        <v>0</v>
      </c>
      <c r="BR246" s="451"/>
      <c r="BS246" s="451"/>
      <c r="BT246" s="451"/>
      <c r="BU246" s="451"/>
      <c r="BV246" s="451"/>
      <c r="BW246" s="451"/>
      <c r="BX246" s="451">
        <v>0</v>
      </c>
      <c r="BY246" s="451"/>
      <c r="BZ246" s="451"/>
      <c r="CA246" s="451"/>
      <c r="CB246" s="451"/>
      <c r="CC246" s="451"/>
      <c r="CD246" s="451"/>
      <c r="CE246" s="480">
        <f t="shared" si="104"/>
        <v>0</v>
      </c>
      <c r="CF246" s="480"/>
      <c r="CG246" s="480"/>
      <c r="CH246" s="480"/>
      <c r="CI246" s="480"/>
      <c r="CJ246" s="480"/>
      <c r="CK246" s="480"/>
      <c r="CL246" s="451">
        <v>0</v>
      </c>
      <c r="CM246" s="451"/>
      <c r="CN246" s="451"/>
      <c r="CO246" s="451"/>
      <c r="CP246" s="451"/>
      <c r="CQ246" s="451"/>
      <c r="CR246" s="451"/>
      <c r="CS246" s="480">
        <f t="shared" si="105"/>
        <v>0</v>
      </c>
      <c r="CT246" s="480"/>
      <c r="CU246" s="480"/>
      <c r="CV246" s="480"/>
      <c r="CW246" s="480"/>
      <c r="CX246" s="480"/>
      <c r="CY246" s="480"/>
      <c r="DB246" s="543" t="s">
        <v>473</v>
      </c>
      <c r="DC246" s="544"/>
      <c r="DD246" s="544"/>
      <c r="DE246" s="544"/>
      <c r="DF246" s="544"/>
      <c r="DG246" s="544"/>
      <c r="DH246" s="544"/>
      <c r="DI246" s="544"/>
      <c r="DJ246" s="544"/>
      <c r="DK246" s="544"/>
      <c r="DL246" s="544"/>
      <c r="DM246" s="544"/>
      <c r="DN246" s="544"/>
      <c r="DO246" s="544"/>
      <c r="DP246" s="544"/>
      <c r="DQ246" s="544"/>
      <c r="DR246" s="544"/>
      <c r="DS246" s="544"/>
      <c r="DT246" s="544"/>
      <c r="DU246" s="544"/>
      <c r="DV246" s="544"/>
      <c r="DW246" s="545"/>
      <c r="DX246" s="451">
        <v>0</v>
      </c>
      <c r="DY246" s="451"/>
      <c r="DZ246" s="451"/>
      <c r="EA246" s="451"/>
      <c r="EB246" s="451"/>
      <c r="EC246" s="451"/>
      <c r="ED246" s="451"/>
      <c r="EE246" s="451">
        <v>0</v>
      </c>
      <c r="EF246" s="451"/>
      <c r="EG246" s="451"/>
      <c r="EH246" s="451"/>
      <c r="EI246" s="451"/>
      <c r="EJ246" s="451"/>
      <c r="EK246" s="451"/>
      <c r="EL246" s="479">
        <f t="shared" si="106"/>
        <v>0</v>
      </c>
      <c r="EM246" s="479"/>
      <c r="EN246" s="479"/>
      <c r="EO246" s="479"/>
      <c r="EP246" s="479"/>
      <c r="EQ246" s="479"/>
      <c r="ER246" s="479"/>
      <c r="ES246" s="451">
        <v>0</v>
      </c>
      <c r="ET246" s="451"/>
      <c r="EU246" s="451"/>
      <c r="EV246" s="451"/>
      <c r="EW246" s="451"/>
      <c r="EX246" s="451"/>
      <c r="EY246" s="451"/>
      <c r="EZ246" s="92"/>
      <c r="FA246" s="92"/>
      <c r="FB246" s="92"/>
      <c r="FC246" s="451">
        <v>0</v>
      </c>
      <c r="FD246" s="451"/>
      <c r="FE246" s="451"/>
      <c r="FF246" s="451"/>
      <c r="FG246" s="451">
        <v>0</v>
      </c>
      <c r="FH246" s="451"/>
      <c r="FI246" s="451"/>
      <c r="FJ246" s="451"/>
      <c r="FK246" s="479">
        <f t="shared" si="107"/>
        <v>0</v>
      </c>
      <c r="FL246" s="479"/>
      <c r="FM246" s="479"/>
      <c r="FN246" s="479"/>
      <c r="FO246" s="479"/>
      <c r="FP246" s="479"/>
      <c r="FQ246" s="479"/>
      <c r="FR246" s="451">
        <v>0</v>
      </c>
      <c r="FS246" s="451"/>
      <c r="FT246" s="451"/>
      <c r="FU246" s="451"/>
      <c r="FV246" s="451"/>
      <c r="FW246" s="451"/>
      <c r="FX246" s="451"/>
      <c r="FY246" s="451">
        <v>0</v>
      </c>
      <c r="FZ246" s="451"/>
      <c r="GA246" s="451"/>
      <c r="GB246" s="451"/>
      <c r="GC246" s="451"/>
      <c r="GD246" s="451"/>
      <c r="GE246" s="451"/>
      <c r="GF246" s="480">
        <f t="shared" si="108"/>
        <v>0</v>
      </c>
      <c r="GG246" s="480"/>
      <c r="GH246" s="480"/>
      <c r="GI246" s="480"/>
      <c r="GJ246" s="480"/>
      <c r="GK246" s="480"/>
      <c r="GL246" s="480"/>
      <c r="GM246" s="451">
        <v>0</v>
      </c>
      <c r="GN246" s="451"/>
      <c r="GO246" s="451"/>
      <c r="GP246" s="451"/>
      <c r="GQ246" s="451"/>
      <c r="GR246" s="451"/>
      <c r="GS246" s="451"/>
      <c r="GT246" s="480">
        <f t="shared" si="109"/>
        <v>0</v>
      </c>
      <c r="GU246" s="480"/>
      <c r="GV246" s="480"/>
      <c r="GW246" s="480"/>
      <c r="GX246" s="480"/>
      <c r="GY246" s="480"/>
      <c r="GZ246" s="480"/>
    </row>
    <row r="247" spans="2:208" ht="12.75" customHeight="1">
      <c r="B247" s="543" t="s">
        <v>424</v>
      </c>
      <c r="C247" s="544"/>
      <c r="D247" s="544"/>
      <c r="E247" s="544"/>
      <c r="F247" s="544"/>
      <c r="G247" s="544"/>
      <c r="H247" s="544"/>
      <c r="I247" s="544"/>
      <c r="J247" s="544"/>
      <c r="K247" s="544"/>
      <c r="L247" s="544"/>
      <c r="M247" s="544"/>
      <c r="N247" s="544"/>
      <c r="O247" s="544"/>
      <c r="P247" s="544"/>
      <c r="Q247" s="544"/>
      <c r="R247" s="544"/>
      <c r="S247" s="544"/>
      <c r="T247" s="544"/>
      <c r="U247" s="544"/>
      <c r="V247" s="544"/>
      <c r="W247" s="545"/>
      <c r="X247" s="451">
        <v>0</v>
      </c>
      <c r="Y247" s="451"/>
      <c r="Z247" s="451"/>
      <c r="AA247" s="451"/>
      <c r="AB247" s="451"/>
      <c r="AC247" s="451"/>
      <c r="AD247" s="451"/>
      <c r="AE247" s="451">
        <v>0</v>
      </c>
      <c r="AF247" s="451"/>
      <c r="AG247" s="451"/>
      <c r="AH247" s="451"/>
      <c r="AI247" s="451"/>
      <c r="AJ247" s="451"/>
      <c r="AK247" s="451"/>
      <c r="AL247" s="479">
        <f t="shared" si="102"/>
        <v>0</v>
      </c>
      <c r="AM247" s="479"/>
      <c r="AN247" s="479"/>
      <c r="AO247" s="479"/>
      <c r="AP247" s="479"/>
      <c r="AQ247" s="479"/>
      <c r="AR247" s="479"/>
      <c r="AS247" s="451">
        <v>0</v>
      </c>
      <c r="AT247" s="451"/>
      <c r="AU247" s="451"/>
      <c r="AV247" s="451"/>
      <c r="AW247" s="451"/>
      <c r="AX247" s="451"/>
      <c r="AY247" s="451"/>
      <c r="AZ247" s="92"/>
      <c r="BA247" s="92"/>
      <c r="BB247" s="451">
        <v>0</v>
      </c>
      <c r="BC247" s="451"/>
      <c r="BD247" s="451"/>
      <c r="BE247" s="451"/>
      <c r="BF247" s="451">
        <v>0</v>
      </c>
      <c r="BG247" s="451"/>
      <c r="BH247" s="451"/>
      <c r="BI247" s="451"/>
      <c r="BJ247" s="479">
        <f t="shared" si="103"/>
        <v>0</v>
      </c>
      <c r="BK247" s="479"/>
      <c r="BL247" s="479"/>
      <c r="BM247" s="479"/>
      <c r="BN247" s="479"/>
      <c r="BO247" s="479"/>
      <c r="BP247" s="479"/>
      <c r="BQ247" s="451">
        <v>0</v>
      </c>
      <c r="BR247" s="451"/>
      <c r="BS247" s="451"/>
      <c r="BT247" s="451"/>
      <c r="BU247" s="451"/>
      <c r="BV247" s="451"/>
      <c r="BW247" s="451"/>
      <c r="BX247" s="451">
        <v>0</v>
      </c>
      <c r="BY247" s="451"/>
      <c r="BZ247" s="451"/>
      <c r="CA247" s="451"/>
      <c r="CB247" s="451"/>
      <c r="CC247" s="451"/>
      <c r="CD247" s="451"/>
      <c r="CE247" s="480">
        <f t="shared" si="104"/>
        <v>0</v>
      </c>
      <c r="CF247" s="480"/>
      <c r="CG247" s="480"/>
      <c r="CH247" s="480"/>
      <c r="CI247" s="480"/>
      <c r="CJ247" s="480"/>
      <c r="CK247" s="480"/>
      <c r="CL247" s="451">
        <v>0</v>
      </c>
      <c r="CM247" s="451"/>
      <c r="CN247" s="451"/>
      <c r="CO247" s="451"/>
      <c r="CP247" s="451"/>
      <c r="CQ247" s="451"/>
      <c r="CR247" s="451"/>
      <c r="CS247" s="480">
        <f t="shared" si="105"/>
        <v>0</v>
      </c>
      <c r="CT247" s="480"/>
      <c r="CU247" s="480"/>
      <c r="CV247" s="480"/>
      <c r="CW247" s="480"/>
      <c r="CX247" s="480"/>
      <c r="CY247" s="480"/>
      <c r="DB247" s="543" t="s">
        <v>474</v>
      </c>
      <c r="DC247" s="544"/>
      <c r="DD247" s="544"/>
      <c r="DE247" s="544"/>
      <c r="DF247" s="544"/>
      <c r="DG247" s="544"/>
      <c r="DH247" s="544"/>
      <c r="DI247" s="544"/>
      <c r="DJ247" s="544"/>
      <c r="DK247" s="544"/>
      <c r="DL247" s="544"/>
      <c r="DM247" s="544"/>
      <c r="DN247" s="544"/>
      <c r="DO247" s="544"/>
      <c r="DP247" s="544"/>
      <c r="DQ247" s="544"/>
      <c r="DR247" s="544"/>
      <c r="DS247" s="544"/>
      <c r="DT247" s="544"/>
      <c r="DU247" s="544"/>
      <c r="DV247" s="544"/>
      <c r="DW247" s="545"/>
      <c r="DX247" s="451">
        <v>0</v>
      </c>
      <c r="DY247" s="451"/>
      <c r="DZ247" s="451"/>
      <c r="EA247" s="451"/>
      <c r="EB247" s="451"/>
      <c r="EC247" s="451"/>
      <c r="ED247" s="451"/>
      <c r="EE247" s="451">
        <v>0</v>
      </c>
      <c r="EF247" s="451"/>
      <c r="EG247" s="451"/>
      <c r="EH247" s="451"/>
      <c r="EI247" s="451"/>
      <c r="EJ247" s="451"/>
      <c r="EK247" s="451"/>
      <c r="EL247" s="479">
        <f t="shared" si="106"/>
        <v>0</v>
      </c>
      <c r="EM247" s="479"/>
      <c r="EN247" s="479"/>
      <c r="EO247" s="479"/>
      <c r="EP247" s="479"/>
      <c r="EQ247" s="479"/>
      <c r="ER247" s="479"/>
      <c r="ES247" s="451">
        <v>0</v>
      </c>
      <c r="ET247" s="451"/>
      <c r="EU247" s="451"/>
      <c r="EV247" s="451"/>
      <c r="EW247" s="451"/>
      <c r="EX247" s="451"/>
      <c r="EY247" s="451"/>
      <c r="EZ247" s="92"/>
      <c r="FA247" s="92"/>
      <c r="FB247" s="92"/>
      <c r="FC247" s="451">
        <v>0</v>
      </c>
      <c r="FD247" s="451"/>
      <c r="FE247" s="451"/>
      <c r="FF247" s="451"/>
      <c r="FG247" s="451">
        <v>0</v>
      </c>
      <c r="FH247" s="451"/>
      <c r="FI247" s="451"/>
      <c r="FJ247" s="451"/>
      <c r="FK247" s="479">
        <f t="shared" si="107"/>
        <v>0</v>
      </c>
      <c r="FL247" s="479"/>
      <c r="FM247" s="479"/>
      <c r="FN247" s="479"/>
      <c r="FO247" s="479"/>
      <c r="FP247" s="479"/>
      <c r="FQ247" s="479"/>
      <c r="FR247" s="451">
        <v>0</v>
      </c>
      <c r="FS247" s="451"/>
      <c r="FT247" s="451"/>
      <c r="FU247" s="451"/>
      <c r="FV247" s="451"/>
      <c r="FW247" s="451"/>
      <c r="FX247" s="451"/>
      <c r="FY247" s="451">
        <v>0</v>
      </c>
      <c r="FZ247" s="451"/>
      <c r="GA247" s="451"/>
      <c r="GB247" s="451"/>
      <c r="GC247" s="451"/>
      <c r="GD247" s="451"/>
      <c r="GE247" s="451"/>
      <c r="GF247" s="480">
        <f t="shared" si="108"/>
        <v>0</v>
      </c>
      <c r="GG247" s="480"/>
      <c r="GH247" s="480"/>
      <c r="GI247" s="480"/>
      <c r="GJ247" s="480"/>
      <c r="GK247" s="480"/>
      <c r="GL247" s="480"/>
      <c r="GM247" s="451">
        <v>0</v>
      </c>
      <c r="GN247" s="451"/>
      <c r="GO247" s="451"/>
      <c r="GP247" s="451"/>
      <c r="GQ247" s="451"/>
      <c r="GR247" s="451"/>
      <c r="GS247" s="451"/>
      <c r="GT247" s="480">
        <f t="shared" si="109"/>
        <v>0</v>
      </c>
      <c r="GU247" s="480"/>
      <c r="GV247" s="480"/>
      <c r="GW247" s="480"/>
      <c r="GX247" s="480"/>
      <c r="GY247" s="480"/>
      <c r="GZ247" s="480"/>
    </row>
    <row r="248" spans="2:208" ht="12.75" customHeight="1">
      <c r="B248" s="543" t="s">
        <v>425</v>
      </c>
      <c r="C248" s="544"/>
      <c r="D248" s="544"/>
      <c r="E248" s="544"/>
      <c r="F248" s="544"/>
      <c r="G248" s="544"/>
      <c r="H248" s="544"/>
      <c r="I248" s="544"/>
      <c r="J248" s="544"/>
      <c r="K248" s="544"/>
      <c r="L248" s="544"/>
      <c r="M248" s="544"/>
      <c r="N248" s="544"/>
      <c r="O248" s="544"/>
      <c r="P248" s="544"/>
      <c r="Q248" s="544"/>
      <c r="R248" s="544"/>
      <c r="S248" s="544"/>
      <c r="T248" s="544"/>
      <c r="U248" s="544"/>
      <c r="V248" s="544"/>
      <c r="W248" s="545"/>
      <c r="X248" s="451">
        <v>0</v>
      </c>
      <c r="Y248" s="451"/>
      <c r="Z248" s="451"/>
      <c r="AA248" s="451"/>
      <c r="AB248" s="451"/>
      <c r="AC248" s="451"/>
      <c r="AD248" s="451"/>
      <c r="AE248" s="451">
        <v>0</v>
      </c>
      <c r="AF248" s="451"/>
      <c r="AG248" s="451"/>
      <c r="AH248" s="451"/>
      <c r="AI248" s="451"/>
      <c r="AJ248" s="451"/>
      <c r="AK248" s="451"/>
      <c r="AL248" s="479">
        <f t="shared" si="102"/>
        <v>0</v>
      </c>
      <c r="AM248" s="479"/>
      <c r="AN248" s="479"/>
      <c r="AO248" s="479"/>
      <c r="AP248" s="479"/>
      <c r="AQ248" s="479"/>
      <c r="AR248" s="479"/>
      <c r="AS248" s="451">
        <v>0</v>
      </c>
      <c r="AT248" s="451"/>
      <c r="AU248" s="451"/>
      <c r="AV248" s="451"/>
      <c r="AW248" s="451"/>
      <c r="AX248" s="451"/>
      <c r="AY248" s="451"/>
      <c r="AZ248" s="92"/>
      <c r="BA248" s="92"/>
      <c r="BB248" s="451">
        <v>0</v>
      </c>
      <c r="BC248" s="451"/>
      <c r="BD248" s="451"/>
      <c r="BE248" s="451"/>
      <c r="BF248" s="451">
        <v>0</v>
      </c>
      <c r="BG248" s="451"/>
      <c r="BH248" s="451"/>
      <c r="BI248" s="451"/>
      <c r="BJ248" s="479">
        <f t="shared" si="103"/>
        <v>0</v>
      </c>
      <c r="BK248" s="479"/>
      <c r="BL248" s="479"/>
      <c r="BM248" s="479"/>
      <c r="BN248" s="479"/>
      <c r="BO248" s="479"/>
      <c r="BP248" s="479"/>
      <c r="BQ248" s="451">
        <v>0</v>
      </c>
      <c r="BR248" s="451"/>
      <c r="BS248" s="451"/>
      <c r="BT248" s="451"/>
      <c r="BU248" s="451"/>
      <c r="BV248" s="451"/>
      <c r="BW248" s="451"/>
      <c r="BX248" s="451">
        <v>0</v>
      </c>
      <c r="BY248" s="451"/>
      <c r="BZ248" s="451"/>
      <c r="CA248" s="451"/>
      <c r="CB248" s="451"/>
      <c r="CC248" s="451"/>
      <c r="CD248" s="451"/>
      <c r="CE248" s="480">
        <f t="shared" si="104"/>
        <v>0</v>
      </c>
      <c r="CF248" s="480"/>
      <c r="CG248" s="480"/>
      <c r="CH248" s="480"/>
      <c r="CI248" s="480"/>
      <c r="CJ248" s="480"/>
      <c r="CK248" s="480"/>
      <c r="CL248" s="451">
        <v>0</v>
      </c>
      <c r="CM248" s="451"/>
      <c r="CN248" s="451"/>
      <c r="CO248" s="451"/>
      <c r="CP248" s="451"/>
      <c r="CQ248" s="451"/>
      <c r="CR248" s="451"/>
      <c r="CS248" s="480">
        <f t="shared" si="105"/>
        <v>0</v>
      </c>
      <c r="CT248" s="480"/>
      <c r="CU248" s="480"/>
      <c r="CV248" s="480"/>
      <c r="CW248" s="480"/>
      <c r="CX248" s="480"/>
      <c r="CY248" s="480"/>
      <c r="DB248" s="543" t="s">
        <v>475</v>
      </c>
      <c r="DC248" s="544"/>
      <c r="DD248" s="544"/>
      <c r="DE248" s="544"/>
      <c r="DF248" s="544"/>
      <c r="DG248" s="544"/>
      <c r="DH248" s="544"/>
      <c r="DI248" s="544"/>
      <c r="DJ248" s="544"/>
      <c r="DK248" s="544"/>
      <c r="DL248" s="544"/>
      <c r="DM248" s="544"/>
      <c r="DN248" s="544"/>
      <c r="DO248" s="544"/>
      <c r="DP248" s="544"/>
      <c r="DQ248" s="544"/>
      <c r="DR248" s="544"/>
      <c r="DS248" s="544"/>
      <c r="DT248" s="544"/>
      <c r="DU248" s="544"/>
      <c r="DV248" s="544"/>
      <c r="DW248" s="545"/>
      <c r="DX248" s="451">
        <v>0</v>
      </c>
      <c r="DY248" s="451"/>
      <c r="DZ248" s="451"/>
      <c r="EA248" s="451"/>
      <c r="EB248" s="451"/>
      <c r="EC248" s="451"/>
      <c r="ED248" s="451"/>
      <c r="EE248" s="451">
        <v>0</v>
      </c>
      <c r="EF248" s="451"/>
      <c r="EG248" s="451"/>
      <c r="EH248" s="451"/>
      <c r="EI248" s="451"/>
      <c r="EJ248" s="451"/>
      <c r="EK248" s="451"/>
      <c r="EL248" s="479">
        <f t="shared" si="106"/>
        <v>0</v>
      </c>
      <c r="EM248" s="479"/>
      <c r="EN248" s="479"/>
      <c r="EO248" s="479"/>
      <c r="EP248" s="479"/>
      <c r="EQ248" s="479"/>
      <c r="ER248" s="479"/>
      <c r="ES248" s="451">
        <v>0</v>
      </c>
      <c r="ET248" s="451"/>
      <c r="EU248" s="451"/>
      <c r="EV248" s="451"/>
      <c r="EW248" s="451"/>
      <c r="EX248" s="451"/>
      <c r="EY248" s="451"/>
      <c r="EZ248" s="92"/>
      <c r="FA248" s="92"/>
      <c r="FB248" s="92"/>
      <c r="FC248" s="451">
        <v>0</v>
      </c>
      <c r="FD248" s="451"/>
      <c r="FE248" s="451"/>
      <c r="FF248" s="451"/>
      <c r="FG248" s="451">
        <v>0</v>
      </c>
      <c r="FH248" s="451"/>
      <c r="FI248" s="451"/>
      <c r="FJ248" s="451"/>
      <c r="FK248" s="479">
        <f t="shared" si="107"/>
        <v>0</v>
      </c>
      <c r="FL248" s="479"/>
      <c r="FM248" s="479"/>
      <c r="FN248" s="479"/>
      <c r="FO248" s="479"/>
      <c r="FP248" s="479"/>
      <c r="FQ248" s="479"/>
      <c r="FR248" s="451">
        <v>0</v>
      </c>
      <c r="FS248" s="451"/>
      <c r="FT248" s="451"/>
      <c r="FU248" s="451"/>
      <c r="FV248" s="451"/>
      <c r="FW248" s="451"/>
      <c r="FX248" s="451"/>
      <c r="FY248" s="451">
        <v>0</v>
      </c>
      <c r="FZ248" s="451"/>
      <c r="GA248" s="451"/>
      <c r="GB248" s="451"/>
      <c r="GC248" s="451"/>
      <c r="GD248" s="451"/>
      <c r="GE248" s="451"/>
      <c r="GF248" s="480">
        <f t="shared" si="108"/>
        <v>0</v>
      </c>
      <c r="GG248" s="480"/>
      <c r="GH248" s="480"/>
      <c r="GI248" s="480"/>
      <c r="GJ248" s="480"/>
      <c r="GK248" s="480"/>
      <c r="GL248" s="480"/>
      <c r="GM248" s="451">
        <v>0</v>
      </c>
      <c r="GN248" s="451"/>
      <c r="GO248" s="451"/>
      <c r="GP248" s="451"/>
      <c r="GQ248" s="451"/>
      <c r="GR248" s="451"/>
      <c r="GS248" s="451"/>
      <c r="GT248" s="480">
        <f t="shared" si="109"/>
        <v>0</v>
      </c>
      <c r="GU248" s="480"/>
      <c r="GV248" s="480"/>
      <c r="GW248" s="480"/>
      <c r="GX248" s="480"/>
      <c r="GY248" s="480"/>
      <c r="GZ248" s="480"/>
    </row>
    <row r="249" spans="2:208" ht="12.75" customHeight="1" thickBot="1">
      <c r="B249" s="540" t="s">
        <v>426</v>
      </c>
      <c r="C249" s="541"/>
      <c r="D249" s="541"/>
      <c r="E249" s="541"/>
      <c r="F249" s="541"/>
      <c r="G249" s="541"/>
      <c r="H249" s="541"/>
      <c r="I249" s="541"/>
      <c r="J249" s="541"/>
      <c r="K249" s="541"/>
      <c r="L249" s="541"/>
      <c r="M249" s="541"/>
      <c r="N249" s="541"/>
      <c r="O249" s="541"/>
      <c r="P249" s="541"/>
      <c r="Q249" s="541"/>
      <c r="R249" s="541"/>
      <c r="S249" s="541"/>
      <c r="T249" s="541"/>
      <c r="U249" s="541"/>
      <c r="V249" s="541"/>
      <c r="W249" s="542"/>
      <c r="X249" s="447">
        <f>SUM(X242:AD248)</f>
        <v>0</v>
      </c>
      <c r="Y249" s="447"/>
      <c r="Z249" s="447"/>
      <c r="AA249" s="447"/>
      <c r="AB249" s="447"/>
      <c r="AC249" s="447"/>
      <c r="AD249" s="447"/>
      <c r="AE249" s="447">
        <f>SUM(AE242:AK248)</f>
        <v>0</v>
      </c>
      <c r="AF249" s="447"/>
      <c r="AG249" s="447"/>
      <c r="AH249" s="447"/>
      <c r="AI249" s="447"/>
      <c r="AJ249" s="447"/>
      <c r="AK249" s="447"/>
      <c r="AL249" s="447">
        <f>SUM(AL242:AR248)</f>
        <v>0</v>
      </c>
      <c r="AM249" s="447"/>
      <c r="AN249" s="447"/>
      <c r="AO249" s="447"/>
      <c r="AP249" s="447"/>
      <c r="AQ249" s="447"/>
      <c r="AR249" s="447"/>
      <c r="AS249" s="447">
        <f>SUM(AS242:AY248)</f>
        <v>0</v>
      </c>
      <c r="AT249" s="447"/>
      <c r="AU249" s="447"/>
      <c r="AV249" s="447"/>
      <c r="AW249" s="447"/>
      <c r="AX249" s="447"/>
      <c r="AY249" s="447"/>
      <c r="BB249" s="447">
        <f>SUM(BB242:BE248)</f>
        <v>0</v>
      </c>
      <c r="BC249" s="447"/>
      <c r="BD249" s="447"/>
      <c r="BE249" s="447"/>
      <c r="BF249" s="447">
        <f>SUM(BF242:BI248)</f>
        <v>0</v>
      </c>
      <c r="BG249" s="447"/>
      <c r="BH249" s="447"/>
      <c r="BI249" s="447"/>
      <c r="BJ249" s="447">
        <f>SUM(BJ242:BP248)</f>
        <v>0</v>
      </c>
      <c r="BK249" s="447"/>
      <c r="BL249" s="447"/>
      <c r="BM249" s="447"/>
      <c r="BN249" s="447"/>
      <c r="BO249" s="447"/>
      <c r="BP249" s="447"/>
      <c r="BQ249" s="447">
        <f>SUM(BQ242:BW248)</f>
        <v>0</v>
      </c>
      <c r="BR249" s="447"/>
      <c r="BS249" s="447"/>
      <c r="BT249" s="447"/>
      <c r="BU249" s="447"/>
      <c r="BV249" s="447"/>
      <c r="BW249" s="447"/>
      <c r="BX249" s="447">
        <f>SUM(BX242:CD248)</f>
        <v>0</v>
      </c>
      <c r="BY249" s="447"/>
      <c r="BZ249" s="447"/>
      <c r="CA249" s="447"/>
      <c r="CB249" s="447"/>
      <c r="CC249" s="447"/>
      <c r="CD249" s="447"/>
      <c r="CE249" s="447">
        <f>SUM(CE242:CK248)</f>
        <v>0</v>
      </c>
      <c r="CF249" s="447"/>
      <c r="CG249" s="447"/>
      <c r="CH249" s="447"/>
      <c r="CI249" s="447"/>
      <c r="CJ249" s="447"/>
      <c r="CK249" s="447"/>
      <c r="CL249" s="447">
        <f>SUM(CL242:CR248)</f>
        <v>0</v>
      </c>
      <c r="CM249" s="447"/>
      <c r="CN249" s="447"/>
      <c r="CO249" s="447"/>
      <c r="CP249" s="447"/>
      <c r="CQ249" s="447"/>
      <c r="CR249" s="447"/>
      <c r="CS249" s="447">
        <f>SUM(CS242:CY248)</f>
        <v>0</v>
      </c>
      <c r="CT249" s="447"/>
      <c r="CU249" s="447"/>
      <c r="CV249" s="447"/>
      <c r="CW249" s="447"/>
      <c r="CX249" s="447"/>
      <c r="CY249" s="447"/>
      <c r="DB249" s="540" t="s">
        <v>476</v>
      </c>
      <c r="DC249" s="541"/>
      <c r="DD249" s="541"/>
      <c r="DE249" s="541"/>
      <c r="DF249" s="541"/>
      <c r="DG249" s="541"/>
      <c r="DH249" s="541"/>
      <c r="DI249" s="541"/>
      <c r="DJ249" s="541"/>
      <c r="DK249" s="541"/>
      <c r="DL249" s="541"/>
      <c r="DM249" s="541"/>
      <c r="DN249" s="541"/>
      <c r="DO249" s="541"/>
      <c r="DP249" s="541"/>
      <c r="DQ249" s="541"/>
      <c r="DR249" s="541"/>
      <c r="DS249" s="541"/>
      <c r="DT249" s="541"/>
      <c r="DU249" s="541"/>
      <c r="DV249" s="541"/>
      <c r="DW249" s="542"/>
      <c r="DX249" s="451">
        <v>0</v>
      </c>
      <c r="DY249" s="451"/>
      <c r="DZ249" s="451"/>
      <c r="EA249" s="451"/>
      <c r="EB249" s="451"/>
      <c r="EC249" s="451"/>
      <c r="ED249" s="451"/>
      <c r="EE249" s="451">
        <v>0</v>
      </c>
      <c r="EF249" s="451"/>
      <c r="EG249" s="451"/>
      <c r="EH249" s="451"/>
      <c r="EI249" s="451"/>
      <c r="EJ249" s="451"/>
      <c r="EK249" s="451"/>
      <c r="EL249" s="479">
        <f t="shared" si="106"/>
        <v>0</v>
      </c>
      <c r="EM249" s="479"/>
      <c r="EN249" s="479"/>
      <c r="EO249" s="479"/>
      <c r="EP249" s="479"/>
      <c r="EQ249" s="479"/>
      <c r="ER249" s="479"/>
      <c r="ES249" s="451">
        <v>0</v>
      </c>
      <c r="ET249" s="451"/>
      <c r="EU249" s="451"/>
      <c r="EV249" s="451"/>
      <c r="EW249" s="451"/>
      <c r="EX249" s="451"/>
      <c r="EY249" s="451"/>
      <c r="EZ249" s="92"/>
      <c r="FA249" s="92"/>
      <c r="FB249" s="92"/>
      <c r="FC249" s="451">
        <v>0</v>
      </c>
      <c r="FD249" s="451"/>
      <c r="FE249" s="451"/>
      <c r="FF249" s="451"/>
      <c r="FG249" s="451">
        <v>0</v>
      </c>
      <c r="FH249" s="451"/>
      <c r="FI249" s="451"/>
      <c r="FJ249" s="451"/>
      <c r="FK249" s="479">
        <f t="shared" si="107"/>
        <v>0</v>
      </c>
      <c r="FL249" s="479"/>
      <c r="FM249" s="479"/>
      <c r="FN249" s="479"/>
      <c r="FO249" s="479"/>
      <c r="FP249" s="479"/>
      <c r="FQ249" s="479"/>
      <c r="FR249" s="451">
        <v>0</v>
      </c>
      <c r="FS249" s="451"/>
      <c r="FT249" s="451"/>
      <c r="FU249" s="451"/>
      <c r="FV249" s="451"/>
      <c r="FW249" s="451"/>
      <c r="FX249" s="451"/>
      <c r="FY249" s="451">
        <v>0</v>
      </c>
      <c r="FZ249" s="451"/>
      <c r="GA249" s="451"/>
      <c r="GB249" s="451"/>
      <c r="GC249" s="451"/>
      <c r="GD249" s="451"/>
      <c r="GE249" s="451"/>
      <c r="GF249" s="480">
        <f t="shared" si="108"/>
        <v>0</v>
      </c>
      <c r="GG249" s="480"/>
      <c r="GH249" s="480"/>
      <c r="GI249" s="480"/>
      <c r="GJ249" s="480"/>
      <c r="GK249" s="480"/>
      <c r="GL249" s="480"/>
      <c r="GM249" s="451">
        <v>0</v>
      </c>
      <c r="GN249" s="451"/>
      <c r="GO249" s="451"/>
      <c r="GP249" s="451"/>
      <c r="GQ249" s="451"/>
      <c r="GR249" s="451"/>
      <c r="GS249" s="451"/>
      <c r="GT249" s="480">
        <f t="shared" si="109"/>
        <v>0</v>
      </c>
      <c r="GU249" s="480"/>
      <c r="GV249" s="480"/>
      <c r="GW249" s="480"/>
      <c r="GX249" s="480"/>
      <c r="GY249" s="480"/>
      <c r="GZ249" s="480"/>
    </row>
    <row r="250" spans="2:208" ht="12.75" customHeight="1" thickTop="1" thickBot="1">
      <c r="B250" s="508" t="s">
        <v>427</v>
      </c>
      <c r="C250" s="509"/>
      <c r="D250" s="509"/>
      <c r="E250" s="509"/>
      <c r="F250" s="509"/>
      <c r="G250" s="509"/>
      <c r="H250" s="509"/>
      <c r="I250" s="509"/>
      <c r="J250" s="509"/>
      <c r="K250" s="509"/>
      <c r="L250" s="509"/>
      <c r="M250" s="509"/>
      <c r="N250" s="509"/>
      <c r="O250" s="509"/>
      <c r="P250" s="509"/>
      <c r="Q250" s="509"/>
      <c r="R250" s="509"/>
      <c r="S250" s="509"/>
      <c r="T250" s="509"/>
      <c r="U250" s="509"/>
      <c r="V250" s="509"/>
      <c r="W250" s="510"/>
      <c r="X250" s="483"/>
      <c r="Y250" s="483"/>
      <c r="Z250" s="483"/>
      <c r="AA250" s="483"/>
      <c r="AB250" s="483"/>
      <c r="AC250" s="483"/>
      <c r="AD250" s="483"/>
      <c r="AE250" s="483"/>
      <c r="AF250" s="483"/>
      <c r="AG250" s="483"/>
      <c r="AH250" s="483"/>
      <c r="AI250" s="483"/>
      <c r="AJ250" s="483"/>
      <c r="AK250" s="483"/>
      <c r="AL250" s="483"/>
      <c r="AM250" s="483"/>
      <c r="AN250" s="483"/>
      <c r="AO250" s="483"/>
      <c r="AP250" s="483"/>
      <c r="AQ250" s="483"/>
      <c r="AR250" s="483"/>
      <c r="AS250" s="483"/>
      <c r="AT250" s="483"/>
      <c r="AU250" s="483"/>
      <c r="AV250" s="483"/>
      <c r="AW250" s="483"/>
      <c r="AX250" s="483"/>
      <c r="AY250" s="483"/>
      <c r="BB250" s="478"/>
      <c r="BC250" s="478"/>
      <c r="BD250" s="478"/>
      <c r="BE250" s="478"/>
      <c r="BF250" s="478"/>
      <c r="BG250" s="478"/>
      <c r="BH250" s="478"/>
      <c r="BI250" s="478"/>
      <c r="BJ250" s="478"/>
      <c r="BK250" s="478"/>
      <c r="BL250" s="478"/>
      <c r="BM250" s="478"/>
      <c r="BN250" s="478"/>
      <c r="BO250" s="478"/>
      <c r="BP250" s="478"/>
      <c r="BQ250" s="478"/>
      <c r="BR250" s="478"/>
      <c r="BS250" s="478"/>
      <c r="BT250" s="478"/>
      <c r="BU250" s="478"/>
      <c r="BV250" s="478"/>
      <c r="BW250" s="478"/>
      <c r="BX250" s="478"/>
      <c r="BY250" s="478"/>
      <c r="BZ250" s="478"/>
      <c r="CA250" s="478"/>
      <c r="CB250" s="478"/>
      <c r="CC250" s="478"/>
      <c r="CD250" s="478"/>
      <c r="CE250" s="478"/>
      <c r="CF250" s="478"/>
      <c r="CG250" s="478"/>
      <c r="CH250" s="478"/>
      <c r="CI250" s="478"/>
      <c r="CJ250" s="478"/>
      <c r="CK250" s="478"/>
      <c r="CL250" s="478"/>
      <c r="CM250" s="478"/>
      <c r="CN250" s="478"/>
      <c r="CO250" s="478"/>
      <c r="CP250" s="478"/>
      <c r="CQ250" s="478"/>
      <c r="CR250" s="478"/>
      <c r="CS250" s="478"/>
      <c r="CT250" s="478"/>
      <c r="CU250" s="478"/>
      <c r="CV250" s="478"/>
      <c r="CW250" s="478"/>
      <c r="CX250" s="478"/>
      <c r="CY250" s="478"/>
      <c r="DB250" s="511" t="s">
        <v>477</v>
      </c>
      <c r="DC250" s="512"/>
      <c r="DD250" s="512"/>
      <c r="DE250" s="512"/>
      <c r="DF250" s="512"/>
      <c r="DG250" s="512"/>
      <c r="DH250" s="512"/>
      <c r="DI250" s="512"/>
      <c r="DJ250" s="512"/>
      <c r="DK250" s="512"/>
      <c r="DL250" s="512"/>
      <c r="DM250" s="512"/>
      <c r="DN250" s="512"/>
      <c r="DO250" s="512"/>
      <c r="DP250" s="512"/>
      <c r="DQ250" s="512"/>
      <c r="DR250" s="512"/>
      <c r="DS250" s="512"/>
      <c r="DT250" s="512"/>
      <c r="DU250" s="512"/>
      <c r="DV250" s="512"/>
      <c r="DW250" s="435"/>
      <c r="DX250" s="447">
        <f>SUM(DX242:ED249)</f>
        <v>0</v>
      </c>
      <c r="DY250" s="447"/>
      <c r="DZ250" s="447"/>
      <c r="EA250" s="447"/>
      <c r="EB250" s="447"/>
      <c r="EC250" s="447"/>
      <c r="ED250" s="447"/>
      <c r="EE250" s="447">
        <f>SUM(EE242:EK249)</f>
        <v>0</v>
      </c>
      <c r="EF250" s="447"/>
      <c r="EG250" s="447"/>
      <c r="EH250" s="447"/>
      <c r="EI250" s="447"/>
      <c r="EJ250" s="447"/>
      <c r="EK250" s="447"/>
      <c r="EL250" s="447">
        <f>SUM(EL242:ER249)</f>
        <v>0</v>
      </c>
      <c r="EM250" s="447"/>
      <c r="EN250" s="447"/>
      <c r="EO250" s="447"/>
      <c r="EP250" s="447"/>
      <c r="EQ250" s="447"/>
      <c r="ER250" s="447"/>
      <c r="ES250" s="447">
        <f>SUM(ES242:EY249)</f>
        <v>0</v>
      </c>
      <c r="ET250" s="447"/>
      <c r="EU250" s="447"/>
      <c r="EV250" s="447"/>
      <c r="EW250" s="447"/>
      <c r="EX250" s="447"/>
      <c r="EY250" s="447"/>
      <c r="FC250" s="447">
        <f>SUM(FC242:FF249)</f>
        <v>0</v>
      </c>
      <c r="FD250" s="447"/>
      <c r="FE250" s="447"/>
      <c r="FF250" s="447"/>
      <c r="FG250" s="447">
        <f>SUM(FG242:FJ249)</f>
        <v>0</v>
      </c>
      <c r="FH250" s="447"/>
      <c r="FI250" s="447"/>
      <c r="FJ250" s="447"/>
      <c r="FK250" s="447">
        <f>SUM(FK242:FQ249)</f>
        <v>0</v>
      </c>
      <c r="FL250" s="447"/>
      <c r="FM250" s="447"/>
      <c r="FN250" s="447"/>
      <c r="FO250" s="447"/>
      <c r="FP250" s="447"/>
      <c r="FQ250" s="447"/>
      <c r="FR250" s="447">
        <f>SUM(FR242:FX249)</f>
        <v>0</v>
      </c>
      <c r="FS250" s="447"/>
      <c r="FT250" s="447"/>
      <c r="FU250" s="447"/>
      <c r="FV250" s="447"/>
      <c r="FW250" s="447"/>
      <c r="FX250" s="447"/>
      <c r="FY250" s="447">
        <f>SUM(FY242:GE249)</f>
        <v>0</v>
      </c>
      <c r="FZ250" s="447"/>
      <c r="GA250" s="447"/>
      <c r="GB250" s="447"/>
      <c r="GC250" s="447"/>
      <c r="GD250" s="447"/>
      <c r="GE250" s="447"/>
      <c r="GF250" s="447">
        <f>SUM(GF242:GL249)</f>
        <v>0</v>
      </c>
      <c r="GG250" s="447"/>
      <c r="GH250" s="447"/>
      <c r="GI250" s="447"/>
      <c r="GJ250" s="447"/>
      <c r="GK250" s="447"/>
      <c r="GL250" s="447"/>
      <c r="GM250" s="447">
        <f>SUM(GM242:GS249)</f>
        <v>0</v>
      </c>
      <c r="GN250" s="447"/>
      <c r="GO250" s="447"/>
      <c r="GP250" s="447"/>
      <c r="GQ250" s="447"/>
      <c r="GR250" s="447"/>
      <c r="GS250" s="447"/>
      <c r="GT250" s="447">
        <f>SUM(GT242:GZ249)</f>
        <v>0</v>
      </c>
      <c r="GU250" s="447"/>
      <c r="GV250" s="447"/>
      <c r="GW250" s="447"/>
      <c r="GX250" s="447"/>
      <c r="GY250" s="447"/>
      <c r="GZ250" s="447"/>
    </row>
    <row r="251" spans="2:208" ht="12.75" customHeight="1" thickTop="1">
      <c r="B251" s="543" t="s">
        <v>428</v>
      </c>
      <c r="C251" s="544"/>
      <c r="D251" s="544"/>
      <c r="E251" s="544"/>
      <c r="F251" s="544"/>
      <c r="G251" s="544"/>
      <c r="H251" s="544"/>
      <c r="I251" s="544"/>
      <c r="J251" s="544"/>
      <c r="K251" s="544"/>
      <c r="L251" s="544"/>
      <c r="M251" s="544"/>
      <c r="N251" s="544"/>
      <c r="O251" s="544"/>
      <c r="P251" s="544"/>
      <c r="Q251" s="544"/>
      <c r="R251" s="544"/>
      <c r="S251" s="544"/>
      <c r="T251" s="544"/>
      <c r="U251" s="544"/>
      <c r="V251" s="544"/>
      <c r="W251" s="545"/>
      <c r="X251" s="451">
        <v>0</v>
      </c>
      <c r="Y251" s="451"/>
      <c r="Z251" s="451"/>
      <c r="AA251" s="451"/>
      <c r="AB251" s="451"/>
      <c r="AC251" s="451"/>
      <c r="AD251" s="451"/>
      <c r="AE251" s="451">
        <v>0</v>
      </c>
      <c r="AF251" s="451"/>
      <c r="AG251" s="451"/>
      <c r="AH251" s="451"/>
      <c r="AI251" s="451"/>
      <c r="AJ251" s="451"/>
      <c r="AK251" s="451"/>
      <c r="AL251" s="479">
        <f t="shared" ref="AL251:AL259" si="110">X251-AE251</f>
        <v>0</v>
      </c>
      <c r="AM251" s="479"/>
      <c r="AN251" s="479"/>
      <c r="AO251" s="479"/>
      <c r="AP251" s="479"/>
      <c r="AQ251" s="479"/>
      <c r="AR251" s="479"/>
      <c r="AS251" s="451">
        <v>0</v>
      </c>
      <c r="AT251" s="451"/>
      <c r="AU251" s="451"/>
      <c r="AV251" s="451"/>
      <c r="AW251" s="451"/>
      <c r="AX251" s="451"/>
      <c r="AY251" s="451"/>
      <c r="AZ251" s="92"/>
      <c r="BA251" s="92"/>
      <c r="BB251" s="451">
        <v>0</v>
      </c>
      <c r="BC251" s="451"/>
      <c r="BD251" s="451"/>
      <c r="BE251" s="451"/>
      <c r="BF251" s="451">
        <v>0</v>
      </c>
      <c r="BG251" s="451"/>
      <c r="BH251" s="451"/>
      <c r="BI251" s="451"/>
      <c r="BJ251" s="479">
        <f t="shared" ref="BJ251:BJ259" si="111">BB251-BF251+AS251+AL251+AE251-X251</f>
        <v>0</v>
      </c>
      <c r="BK251" s="479"/>
      <c r="BL251" s="479"/>
      <c r="BM251" s="479"/>
      <c r="BN251" s="479"/>
      <c r="BO251" s="479"/>
      <c r="BP251" s="479"/>
      <c r="BQ251" s="451">
        <v>0</v>
      </c>
      <c r="BR251" s="451"/>
      <c r="BS251" s="451"/>
      <c r="BT251" s="451"/>
      <c r="BU251" s="451"/>
      <c r="BV251" s="451"/>
      <c r="BW251" s="451"/>
      <c r="BX251" s="451">
        <v>0</v>
      </c>
      <c r="BY251" s="451"/>
      <c r="BZ251" s="451"/>
      <c r="CA251" s="451"/>
      <c r="CB251" s="451"/>
      <c r="CC251" s="451"/>
      <c r="CD251" s="451"/>
      <c r="CE251" s="480">
        <f t="shared" ref="CE251:CE259" si="112">BJ251-BQ251-BX251</f>
        <v>0</v>
      </c>
      <c r="CF251" s="480"/>
      <c r="CG251" s="480"/>
      <c r="CH251" s="480"/>
      <c r="CI251" s="480"/>
      <c r="CJ251" s="480"/>
      <c r="CK251" s="480"/>
      <c r="CL251" s="451">
        <v>0</v>
      </c>
      <c r="CM251" s="451"/>
      <c r="CN251" s="451"/>
      <c r="CO251" s="451"/>
      <c r="CP251" s="451"/>
      <c r="CQ251" s="451"/>
      <c r="CR251" s="451"/>
      <c r="CS251" s="480">
        <f t="shared" ref="CS251:CS259" si="113">CL251</f>
        <v>0</v>
      </c>
      <c r="CT251" s="480"/>
      <c r="CU251" s="480"/>
      <c r="CV251" s="480"/>
      <c r="CW251" s="480"/>
      <c r="CX251" s="480"/>
      <c r="CY251" s="480"/>
      <c r="DB251" s="547" t="s">
        <v>479</v>
      </c>
      <c r="DC251" s="548"/>
      <c r="DD251" s="548"/>
      <c r="DE251" s="548"/>
      <c r="DF251" s="548"/>
      <c r="DG251" s="548"/>
      <c r="DH251" s="548"/>
      <c r="DI251" s="548"/>
      <c r="DJ251" s="548"/>
      <c r="DK251" s="548"/>
      <c r="DL251" s="548"/>
      <c r="DM251" s="548"/>
      <c r="DN251" s="548"/>
      <c r="DO251" s="548"/>
      <c r="DP251" s="548"/>
      <c r="DQ251" s="548"/>
      <c r="DR251" s="548"/>
      <c r="DS251" s="548"/>
      <c r="DT251" s="548"/>
      <c r="DU251" s="548"/>
      <c r="DV251" s="548"/>
      <c r="DW251" s="549"/>
      <c r="DX251" s="483"/>
      <c r="DY251" s="483"/>
      <c r="DZ251" s="483"/>
      <c r="EA251" s="483"/>
      <c r="EB251" s="483"/>
      <c r="EC251" s="483"/>
      <c r="ED251" s="483"/>
      <c r="EE251" s="483"/>
      <c r="EF251" s="483"/>
      <c r="EG251" s="483"/>
      <c r="EH251" s="483"/>
      <c r="EI251" s="483"/>
      <c r="EJ251" s="483"/>
      <c r="EK251" s="483"/>
      <c r="EL251" s="483"/>
      <c r="EM251" s="483"/>
      <c r="EN251" s="483"/>
      <c r="EO251" s="483"/>
      <c r="EP251" s="483"/>
      <c r="EQ251" s="483"/>
      <c r="ER251" s="483"/>
      <c r="ES251" s="483"/>
      <c r="ET251" s="483"/>
      <c r="EU251" s="483"/>
      <c r="EV251" s="483"/>
      <c r="EW251" s="483"/>
      <c r="EX251" s="483"/>
      <c r="EY251" s="483"/>
      <c r="FC251" s="483"/>
      <c r="FD251" s="483"/>
      <c r="FE251" s="483"/>
      <c r="FF251" s="483"/>
      <c r="FG251" s="483"/>
      <c r="FH251" s="483"/>
      <c r="FI251" s="483"/>
      <c r="FJ251" s="483"/>
      <c r="FK251" s="483"/>
      <c r="FL251" s="483"/>
      <c r="FM251" s="483"/>
      <c r="FN251" s="483"/>
      <c r="FO251" s="483"/>
      <c r="FP251" s="483"/>
      <c r="FQ251" s="483"/>
      <c r="FR251" s="483"/>
      <c r="FS251" s="483"/>
      <c r="FT251" s="483"/>
      <c r="FU251" s="483"/>
      <c r="FV251" s="483"/>
      <c r="FW251" s="483"/>
      <c r="FX251" s="483"/>
      <c r="FY251" s="483"/>
      <c r="FZ251" s="483"/>
      <c r="GA251" s="483"/>
      <c r="GB251" s="483"/>
      <c r="GC251" s="483"/>
      <c r="GD251" s="483"/>
      <c r="GE251" s="483"/>
      <c r="GF251" s="483"/>
      <c r="GG251" s="483"/>
      <c r="GH251" s="483"/>
      <c r="GI251" s="483"/>
      <c r="GJ251" s="483"/>
      <c r="GK251" s="483"/>
      <c r="GL251" s="483"/>
      <c r="GM251" s="483"/>
      <c r="GN251" s="483"/>
      <c r="GO251" s="483"/>
      <c r="GP251" s="483"/>
      <c r="GQ251" s="483"/>
      <c r="GR251" s="483"/>
      <c r="GS251" s="483"/>
      <c r="GT251" s="483"/>
      <c r="GU251" s="483"/>
      <c r="GV251" s="483"/>
      <c r="GW251" s="483"/>
      <c r="GX251" s="483"/>
      <c r="GY251" s="483"/>
      <c r="GZ251" s="483"/>
    </row>
    <row r="252" spans="2:208" ht="12.75" customHeight="1">
      <c r="B252" s="543" t="s">
        <v>429</v>
      </c>
      <c r="C252" s="544"/>
      <c r="D252" s="544"/>
      <c r="E252" s="544"/>
      <c r="F252" s="544"/>
      <c r="G252" s="544"/>
      <c r="H252" s="544"/>
      <c r="I252" s="544"/>
      <c r="J252" s="544"/>
      <c r="K252" s="544"/>
      <c r="L252" s="544"/>
      <c r="M252" s="544"/>
      <c r="N252" s="544"/>
      <c r="O252" s="544"/>
      <c r="P252" s="544"/>
      <c r="Q252" s="544"/>
      <c r="R252" s="544"/>
      <c r="S252" s="544"/>
      <c r="T252" s="544"/>
      <c r="U252" s="544"/>
      <c r="V252" s="544"/>
      <c r="W252" s="545"/>
      <c r="X252" s="451">
        <v>0</v>
      </c>
      <c r="Y252" s="451"/>
      <c r="Z252" s="451"/>
      <c r="AA252" s="451"/>
      <c r="AB252" s="451"/>
      <c r="AC252" s="451"/>
      <c r="AD252" s="451"/>
      <c r="AE252" s="451">
        <v>0</v>
      </c>
      <c r="AF252" s="451"/>
      <c r="AG252" s="451"/>
      <c r="AH252" s="451"/>
      <c r="AI252" s="451"/>
      <c r="AJ252" s="451"/>
      <c r="AK252" s="451"/>
      <c r="AL252" s="479">
        <f t="shared" si="110"/>
        <v>0</v>
      </c>
      <c r="AM252" s="479"/>
      <c r="AN252" s="479"/>
      <c r="AO252" s="479"/>
      <c r="AP252" s="479"/>
      <c r="AQ252" s="479"/>
      <c r="AR252" s="479"/>
      <c r="AS252" s="451">
        <v>0</v>
      </c>
      <c r="AT252" s="451"/>
      <c r="AU252" s="451"/>
      <c r="AV252" s="451"/>
      <c r="AW252" s="451"/>
      <c r="AX252" s="451"/>
      <c r="AY252" s="451"/>
      <c r="AZ252" s="92"/>
      <c r="BA252" s="92"/>
      <c r="BB252" s="451">
        <v>0</v>
      </c>
      <c r="BC252" s="451"/>
      <c r="BD252" s="451"/>
      <c r="BE252" s="451"/>
      <c r="BF252" s="451">
        <v>0</v>
      </c>
      <c r="BG252" s="451"/>
      <c r="BH252" s="451"/>
      <c r="BI252" s="451"/>
      <c r="BJ252" s="479">
        <f t="shared" si="111"/>
        <v>0</v>
      </c>
      <c r="BK252" s="479"/>
      <c r="BL252" s="479"/>
      <c r="BM252" s="479"/>
      <c r="BN252" s="479"/>
      <c r="BO252" s="479"/>
      <c r="BP252" s="479"/>
      <c r="BQ252" s="451">
        <v>0</v>
      </c>
      <c r="BR252" s="451"/>
      <c r="BS252" s="451"/>
      <c r="BT252" s="451"/>
      <c r="BU252" s="451"/>
      <c r="BV252" s="451"/>
      <c r="BW252" s="451"/>
      <c r="BX252" s="451">
        <v>0</v>
      </c>
      <c r="BY252" s="451"/>
      <c r="BZ252" s="451"/>
      <c r="CA252" s="451"/>
      <c r="CB252" s="451"/>
      <c r="CC252" s="451"/>
      <c r="CD252" s="451"/>
      <c r="CE252" s="480">
        <f t="shared" si="112"/>
        <v>0</v>
      </c>
      <c r="CF252" s="480"/>
      <c r="CG252" s="480"/>
      <c r="CH252" s="480"/>
      <c r="CI252" s="480"/>
      <c r="CJ252" s="480"/>
      <c r="CK252" s="480"/>
      <c r="CL252" s="451">
        <v>0</v>
      </c>
      <c r="CM252" s="451"/>
      <c r="CN252" s="451"/>
      <c r="CO252" s="451"/>
      <c r="CP252" s="451"/>
      <c r="CQ252" s="451"/>
      <c r="CR252" s="451"/>
      <c r="CS252" s="480">
        <f t="shared" si="113"/>
        <v>0</v>
      </c>
      <c r="CT252" s="480"/>
      <c r="CU252" s="480"/>
      <c r="CV252" s="480"/>
      <c r="CW252" s="480"/>
      <c r="CX252" s="480"/>
      <c r="CY252" s="480"/>
      <c r="DB252" s="543" t="s">
        <v>480</v>
      </c>
      <c r="DC252" s="544"/>
      <c r="DD252" s="544"/>
      <c r="DE252" s="544"/>
      <c r="DF252" s="544"/>
      <c r="DG252" s="544"/>
      <c r="DH252" s="544"/>
      <c r="DI252" s="544"/>
      <c r="DJ252" s="544"/>
      <c r="DK252" s="544"/>
      <c r="DL252" s="544"/>
      <c r="DM252" s="544"/>
      <c r="DN252" s="544"/>
      <c r="DO252" s="544"/>
      <c r="DP252" s="544"/>
      <c r="DQ252" s="544"/>
      <c r="DR252" s="544"/>
      <c r="DS252" s="544"/>
      <c r="DT252" s="544"/>
      <c r="DU252" s="544"/>
      <c r="DV252" s="544"/>
      <c r="DW252" s="545"/>
      <c r="DX252" s="451">
        <v>0</v>
      </c>
      <c r="DY252" s="451"/>
      <c r="DZ252" s="451"/>
      <c r="EA252" s="451"/>
      <c r="EB252" s="451"/>
      <c r="EC252" s="451"/>
      <c r="ED252" s="451"/>
      <c r="EE252" s="451">
        <v>0</v>
      </c>
      <c r="EF252" s="451"/>
      <c r="EG252" s="451"/>
      <c r="EH252" s="451"/>
      <c r="EI252" s="451"/>
      <c r="EJ252" s="451"/>
      <c r="EK252" s="451"/>
      <c r="EL252" s="479">
        <f t="shared" ref="EL252:EL258" si="114">DX252-EE252</f>
        <v>0</v>
      </c>
      <c r="EM252" s="479"/>
      <c r="EN252" s="479"/>
      <c r="EO252" s="479"/>
      <c r="EP252" s="479"/>
      <c r="EQ252" s="479"/>
      <c r="ER252" s="479"/>
      <c r="ES252" s="451">
        <v>0</v>
      </c>
      <c r="ET252" s="451"/>
      <c r="EU252" s="451"/>
      <c r="EV252" s="451"/>
      <c r="EW252" s="451"/>
      <c r="EX252" s="451"/>
      <c r="EY252" s="451"/>
      <c r="EZ252" s="92"/>
      <c r="FA252" s="92"/>
      <c r="FB252" s="92"/>
      <c r="FC252" s="451">
        <v>0</v>
      </c>
      <c r="FD252" s="451"/>
      <c r="FE252" s="451"/>
      <c r="FF252" s="451"/>
      <c r="FG252" s="451">
        <v>0</v>
      </c>
      <c r="FH252" s="451"/>
      <c r="FI252" s="451"/>
      <c r="FJ252" s="451"/>
      <c r="FK252" s="479">
        <f t="shared" ref="FK252:FK258" si="115">FC252-FG252+ES252+EL252+EE252-DX252</f>
        <v>0</v>
      </c>
      <c r="FL252" s="479"/>
      <c r="FM252" s="479"/>
      <c r="FN252" s="479"/>
      <c r="FO252" s="479"/>
      <c r="FP252" s="479"/>
      <c r="FQ252" s="479"/>
      <c r="FR252" s="451">
        <v>0</v>
      </c>
      <c r="FS252" s="451"/>
      <c r="FT252" s="451"/>
      <c r="FU252" s="451"/>
      <c r="FV252" s="451"/>
      <c r="FW252" s="451"/>
      <c r="FX252" s="451"/>
      <c r="FY252" s="451">
        <v>0</v>
      </c>
      <c r="FZ252" s="451"/>
      <c r="GA252" s="451"/>
      <c r="GB252" s="451"/>
      <c r="GC252" s="451"/>
      <c r="GD252" s="451"/>
      <c r="GE252" s="451"/>
      <c r="GF252" s="480">
        <f t="shared" ref="GF252:GF258" si="116">FK252-FR252-FY252</f>
        <v>0</v>
      </c>
      <c r="GG252" s="480"/>
      <c r="GH252" s="480"/>
      <c r="GI252" s="480"/>
      <c r="GJ252" s="480"/>
      <c r="GK252" s="480"/>
      <c r="GL252" s="480"/>
      <c r="GM252" s="451">
        <v>0</v>
      </c>
      <c r="GN252" s="451"/>
      <c r="GO252" s="451"/>
      <c r="GP252" s="451"/>
      <c r="GQ252" s="451"/>
      <c r="GR252" s="451"/>
      <c r="GS252" s="451"/>
      <c r="GT252" s="480">
        <f t="shared" ref="GT252:GT258" si="117">GM252</f>
        <v>0</v>
      </c>
      <c r="GU252" s="480"/>
      <c r="GV252" s="480"/>
      <c r="GW252" s="480"/>
      <c r="GX252" s="480"/>
      <c r="GY252" s="480"/>
      <c r="GZ252" s="480"/>
    </row>
    <row r="253" spans="2:208" ht="12.75" customHeight="1">
      <c r="B253" s="543" t="s">
        <v>430</v>
      </c>
      <c r="C253" s="544"/>
      <c r="D253" s="544"/>
      <c r="E253" s="544"/>
      <c r="F253" s="544"/>
      <c r="G253" s="544"/>
      <c r="H253" s="544"/>
      <c r="I253" s="544"/>
      <c r="J253" s="544"/>
      <c r="K253" s="544"/>
      <c r="L253" s="544"/>
      <c r="M253" s="544"/>
      <c r="N253" s="544"/>
      <c r="O253" s="544"/>
      <c r="P253" s="544"/>
      <c r="Q253" s="544"/>
      <c r="R253" s="544"/>
      <c r="S253" s="544"/>
      <c r="T253" s="544"/>
      <c r="U253" s="544"/>
      <c r="V253" s="544"/>
      <c r="W253" s="545"/>
      <c r="X253" s="451">
        <v>0</v>
      </c>
      <c r="Y253" s="451"/>
      <c r="Z253" s="451"/>
      <c r="AA253" s="451"/>
      <c r="AB253" s="451"/>
      <c r="AC253" s="451"/>
      <c r="AD253" s="451"/>
      <c r="AE253" s="451">
        <v>0</v>
      </c>
      <c r="AF253" s="451"/>
      <c r="AG253" s="451"/>
      <c r="AH253" s="451"/>
      <c r="AI253" s="451"/>
      <c r="AJ253" s="451"/>
      <c r="AK253" s="451"/>
      <c r="AL253" s="479">
        <f t="shared" si="110"/>
        <v>0</v>
      </c>
      <c r="AM253" s="479"/>
      <c r="AN253" s="479"/>
      <c r="AO253" s="479"/>
      <c r="AP253" s="479"/>
      <c r="AQ253" s="479"/>
      <c r="AR253" s="479"/>
      <c r="AS253" s="451">
        <v>0</v>
      </c>
      <c r="AT253" s="451"/>
      <c r="AU253" s="451"/>
      <c r="AV253" s="451"/>
      <c r="AW253" s="451"/>
      <c r="AX253" s="451"/>
      <c r="AY253" s="451"/>
      <c r="AZ253" s="92"/>
      <c r="BA253" s="92"/>
      <c r="BB253" s="451">
        <v>0</v>
      </c>
      <c r="BC253" s="451"/>
      <c r="BD253" s="451"/>
      <c r="BE253" s="451"/>
      <c r="BF253" s="451">
        <v>0</v>
      </c>
      <c r="BG253" s="451"/>
      <c r="BH253" s="451"/>
      <c r="BI253" s="451"/>
      <c r="BJ253" s="479">
        <f t="shared" si="111"/>
        <v>0</v>
      </c>
      <c r="BK253" s="479"/>
      <c r="BL253" s="479"/>
      <c r="BM253" s="479"/>
      <c r="BN253" s="479"/>
      <c r="BO253" s="479"/>
      <c r="BP253" s="479"/>
      <c r="BQ253" s="451">
        <v>0</v>
      </c>
      <c r="BR253" s="451"/>
      <c r="BS253" s="451"/>
      <c r="BT253" s="451"/>
      <c r="BU253" s="451"/>
      <c r="BV253" s="451"/>
      <c r="BW253" s="451"/>
      <c r="BX253" s="451">
        <v>0</v>
      </c>
      <c r="BY253" s="451"/>
      <c r="BZ253" s="451"/>
      <c r="CA253" s="451"/>
      <c r="CB253" s="451"/>
      <c r="CC253" s="451"/>
      <c r="CD253" s="451"/>
      <c r="CE253" s="480">
        <f t="shared" si="112"/>
        <v>0</v>
      </c>
      <c r="CF253" s="480"/>
      <c r="CG253" s="480"/>
      <c r="CH253" s="480"/>
      <c r="CI253" s="480"/>
      <c r="CJ253" s="480"/>
      <c r="CK253" s="480"/>
      <c r="CL253" s="451">
        <v>0</v>
      </c>
      <c r="CM253" s="451"/>
      <c r="CN253" s="451"/>
      <c r="CO253" s="451"/>
      <c r="CP253" s="451"/>
      <c r="CQ253" s="451"/>
      <c r="CR253" s="451"/>
      <c r="CS253" s="480">
        <f t="shared" si="113"/>
        <v>0</v>
      </c>
      <c r="CT253" s="480"/>
      <c r="CU253" s="480"/>
      <c r="CV253" s="480"/>
      <c r="CW253" s="480"/>
      <c r="CX253" s="480"/>
      <c r="CY253" s="480"/>
      <c r="DB253" s="543" t="s">
        <v>481</v>
      </c>
      <c r="DC253" s="544"/>
      <c r="DD253" s="544"/>
      <c r="DE253" s="544"/>
      <c r="DF253" s="544"/>
      <c r="DG253" s="544"/>
      <c r="DH253" s="544"/>
      <c r="DI253" s="544"/>
      <c r="DJ253" s="544"/>
      <c r="DK253" s="544"/>
      <c r="DL253" s="544"/>
      <c r="DM253" s="544"/>
      <c r="DN253" s="544"/>
      <c r="DO253" s="544"/>
      <c r="DP253" s="544"/>
      <c r="DQ253" s="544"/>
      <c r="DR253" s="544"/>
      <c r="DS253" s="544"/>
      <c r="DT253" s="544"/>
      <c r="DU253" s="544"/>
      <c r="DV253" s="544"/>
      <c r="DW253" s="545"/>
      <c r="DX253" s="451">
        <v>0</v>
      </c>
      <c r="DY253" s="451"/>
      <c r="DZ253" s="451"/>
      <c r="EA253" s="451"/>
      <c r="EB253" s="451"/>
      <c r="EC253" s="451"/>
      <c r="ED253" s="451"/>
      <c r="EE253" s="451">
        <v>0</v>
      </c>
      <c r="EF253" s="451"/>
      <c r="EG253" s="451"/>
      <c r="EH253" s="451"/>
      <c r="EI253" s="451"/>
      <c r="EJ253" s="451"/>
      <c r="EK253" s="451"/>
      <c r="EL253" s="479">
        <f t="shared" si="114"/>
        <v>0</v>
      </c>
      <c r="EM253" s="479"/>
      <c r="EN253" s="479"/>
      <c r="EO253" s="479"/>
      <c r="EP253" s="479"/>
      <c r="EQ253" s="479"/>
      <c r="ER253" s="479"/>
      <c r="ES253" s="451">
        <v>0</v>
      </c>
      <c r="ET253" s="451"/>
      <c r="EU253" s="451"/>
      <c r="EV253" s="451"/>
      <c r="EW253" s="451"/>
      <c r="EX253" s="451"/>
      <c r="EY253" s="451"/>
      <c r="EZ253" s="92"/>
      <c r="FA253" s="92"/>
      <c r="FB253" s="92"/>
      <c r="FC253" s="451">
        <v>0</v>
      </c>
      <c r="FD253" s="451"/>
      <c r="FE253" s="451"/>
      <c r="FF253" s="451"/>
      <c r="FG253" s="451">
        <v>0</v>
      </c>
      <c r="FH253" s="451"/>
      <c r="FI253" s="451"/>
      <c r="FJ253" s="451"/>
      <c r="FK253" s="479">
        <f t="shared" si="115"/>
        <v>0</v>
      </c>
      <c r="FL253" s="479"/>
      <c r="FM253" s="479"/>
      <c r="FN253" s="479"/>
      <c r="FO253" s="479"/>
      <c r="FP253" s="479"/>
      <c r="FQ253" s="479"/>
      <c r="FR253" s="451">
        <v>0</v>
      </c>
      <c r="FS253" s="451"/>
      <c r="FT253" s="451"/>
      <c r="FU253" s="451"/>
      <c r="FV253" s="451"/>
      <c r="FW253" s="451"/>
      <c r="FX253" s="451"/>
      <c r="FY253" s="451">
        <v>0</v>
      </c>
      <c r="FZ253" s="451"/>
      <c r="GA253" s="451"/>
      <c r="GB253" s="451"/>
      <c r="GC253" s="451"/>
      <c r="GD253" s="451"/>
      <c r="GE253" s="451"/>
      <c r="GF253" s="480">
        <f t="shared" si="116"/>
        <v>0</v>
      </c>
      <c r="GG253" s="480"/>
      <c r="GH253" s="480"/>
      <c r="GI253" s="480"/>
      <c r="GJ253" s="480"/>
      <c r="GK253" s="480"/>
      <c r="GL253" s="480"/>
      <c r="GM253" s="451">
        <v>0</v>
      </c>
      <c r="GN253" s="451"/>
      <c r="GO253" s="451"/>
      <c r="GP253" s="451"/>
      <c r="GQ253" s="451"/>
      <c r="GR253" s="451"/>
      <c r="GS253" s="451"/>
      <c r="GT253" s="480">
        <f t="shared" si="117"/>
        <v>0</v>
      </c>
      <c r="GU253" s="480"/>
      <c r="GV253" s="480"/>
      <c r="GW253" s="480"/>
      <c r="GX253" s="480"/>
      <c r="GY253" s="480"/>
      <c r="GZ253" s="480"/>
    </row>
    <row r="254" spans="2:208" ht="12.75" customHeight="1">
      <c r="B254" s="543" t="s">
        <v>431</v>
      </c>
      <c r="C254" s="544"/>
      <c r="D254" s="544"/>
      <c r="E254" s="544"/>
      <c r="F254" s="544"/>
      <c r="G254" s="544"/>
      <c r="H254" s="544"/>
      <c r="I254" s="544"/>
      <c r="J254" s="544"/>
      <c r="K254" s="544"/>
      <c r="L254" s="544"/>
      <c r="M254" s="544"/>
      <c r="N254" s="544"/>
      <c r="O254" s="544"/>
      <c r="P254" s="544"/>
      <c r="Q254" s="544"/>
      <c r="R254" s="544"/>
      <c r="S254" s="544"/>
      <c r="T254" s="544"/>
      <c r="U254" s="544"/>
      <c r="V254" s="544"/>
      <c r="W254" s="545"/>
      <c r="X254" s="451">
        <v>0</v>
      </c>
      <c r="Y254" s="451"/>
      <c r="Z254" s="451"/>
      <c r="AA254" s="451"/>
      <c r="AB254" s="451"/>
      <c r="AC254" s="451"/>
      <c r="AD254" s="451"/>
      <c r="AE254" s="451">
        <v>0</v>
      </c>
      <c r="AF254" s="451"/>
      <c r="AG254" s="451"/>
      <c r="AH254" s="451"/>
      <c r="AI254" s="451"/>
      <c r="AJ254" s="451"/>
      <c r="AK254" s="451"/>
      <c r="AL254" s="479">
        <f t="shared" si="110"/>
        <v>0</v>
      </c>
      <c r="AM254" s="479"/>
      <c r="AN254" s="479"/>
      <c r="AO254" s="479"/>
      <c r="AP254" s="479"/>
      <c r="AQ254" s="479"/>
      <c r="AR254" s="479"/>
      <c r="AS254" s="451">
        <v>0</v>
      </c>
      <c r="AT254" s="451"/>
      <c r="AU254" s="451"/>
      <c r="AV254" s="451"/>
      <c r="AW254" s="451"/>
      <c r="AX254" s="451"/>
      <c r="AY254" s="451"/>
      <c r="AZ254" s="92"/>
      <c r="BA254" s="92"/>
      <c r="BB254" s="451">
        <v>0</v>
      </c>
      <c r="BC254" s="451"/>
      <c r="BD254" s="451"/>
      <c r="BE254" s="451"/>
      <c r="BF254" s="451">
        <v>0</v>
      </c>
      <c r="BG254" s="451"/>
      <c r="BH254" s="451"/>
      <c r="BI254" s="451"/>
      <c r="BJ254" s="479">
        <f t="shared" si="111"/>
        <v>0</v>
      </c>
      <c r="BK254" s="479"/>
      <c r="BL254" s="479"/>
      <c r="BM254" s="479"/>
      <c r="BN254" s="479"/>
      <c r="BO254" s="479"/>
      <c r="BP254" s="479"/>
      <c r="BQ254" s="451">
        <v>0</v>
      </c>
      <c r="BR254" s="451"/>
      <c r="BS254" s="451"/>
      <c r="BT254" s="451"/>
      <c r="BU254" s="451"/>
      <c r="BV254" s="451"/>
      <c r="BW254" s="451"/>
      <c r="BX254" s="451">
        <v>0</v>
      </c>
      <c r="BY254" s="451"/>
      <c r="BZ254" s="451"/>
      <c r="CA254" s="451"/>
      <c r="CB254" s="451"/>
      <c r="CC254" s="451"/>
      <c r="CD254" s="451"/>
      <c r="CE254" s="480">
        <f t="shared" si="112"/>
        <v>0</v>
      </c>
      <c r="CF254" s="480"/>
      <c r="CG254" s="480"/>
      <c r="CH254" s="480"/>
      <c r="CI254" s="480"/>
      <c r="CJ254" s="480"/>
      <c r="CK254" s="480"/>
      <c r="CL254" s="451">
        <v>0</v>
      </c>
      <c r="CM254" s="451"/>
      <c r="CN254" s="451"/>
      <c r="CO254" s="451"/>
      <c r="CP254" s="451"/>
      <c r="CQ254" s="451"/>
      <c r="CR254" s="451"/>
      <c r="CS254" s="480">
        <f t="shared" si="113"/>
        <v>0</v>
      </c>
      <c r="CT254" s="480"/>
      <c r="CU254" s="480"/>
      <c r="CV254" s="480"/>
      <c r="CW254" s="480"/>
      <c r="CX254" s="480"/>
      <c r="CY254" s="480"/>
      <c r="DB254" s="543" t="s">
        <v>482</v>
      </c>
      <c r="DC254" s="544"/>
      <c r="DD254" s="544"/>
      <c r="DE254" s="544"/>
      <c r="DF254" s="544"/>
      <c r="DG254" s="544"/>
      <c r="DH254" s="544"/>
      <c r="DI254" s="544"/>
      <c r="DJ254" s="544"/>
      <c r="DK254" s="544"/>
      <c r="DL254" s="544"/>
      <c r="DM254" s="544"/>
      <c r="DN254" s="544"/>
      <c r="DO254" s="544"/>
      <c r="DP254" s="544"/>
      <c r="DQ254" s="544"/>
      <c r="DR254" s="544"/>
      <c r="DS254" s="544"/>
      <c r="DT254" s="544"/>
      <c r="DU254" s="544"/>
      <c r="DV254" s="544"/>
      <c r="DW254" s="545"/>
      <c r="DX254" s="451">
        <v>0</v>
      </c>
      <c r="DY254" s="451"/>
      <c r="DZ254" s="451"/>
      <c r="EA254" s="451"/>
      <c r="EB254" s="451"/>
      <c r="EC254" s="451"/>
      <c r="ED254" s="451"/>
      <c r="EE254" s="451">
        <v>0</v>
      </c>
      <c r="EF254" s="451"/>
      <c r="EG254" s="451"/>
      <c r="EH254" s="451"/>
      <c r="EI254" s="451"/>
      <c r="EJ254" s="451"/>
      <c r="EK254" s="451"/>
      <c r="EL254" s="479">
        <f t="shared" si="114"/>
        <v>0</v>
      </c>
      <c r="EM254" s="479"/>
      <c r="EN254" s="479"/>
      <c r="EO254" s="479"/>
      <c r="EP254" s="479"/>
      <c r="EQ254" s="479"/>
      <c r="ER254" s="479"/>
      <c r="ES254" s="451">
        <v>0</v>
      </c>
      <c r="ET254" s="451"/>
      <c r="EU254" s="451"/>
      <c r="EV254" s="451"/>
      <c r="EW254" s="451"/>
      <c r="EX254" s="451"/>
      <c r="EY254" s="451"/>
      <c r="EZ254" s="92"/>
      <c r="FA254" s="92"/>
      <c r="FB254" s="92"/>
      <c r="FC254" s="451">
        <v>0</v>
      </c>
      <c r="FD254" s="451"/>
      <c r="FE254" s="451"/>
      <c r="FF254" s="451"/>
      <c r="FG254" s="451">
        <v>0</v>
      </c>
      <c r="FH254" s="451"/>
      <c r="FI254" s="451"/>
      <c r="FJ254" s="451"/>
      <c r="FK254" s="479">
        <f t="shared" si="115"/>
        <v>0</v>
      </c>
      <c r="FL254" s="479"/>
      <c r="FM254" s="479"/>
      <c r="FN254" s="479"/>
      <c r="FO254" s="479"/>
      <c r="FP254" s="479"/>
      <c r="FQ254" s="479"/>
      <c r="FR254" s="451">
        <v>0</v>
      </c>
      <c r="FS254" s="451"/>
      <c r="FT254" s="451"/>
      <c r="FU254" s="451"/>
      <c r="FV254" s="451"/>
      <c r="FW254" s="451"/>
      <c r="FX254" s="451"/>
      <c r="FY254" s="451">
        <v>0</v>
      </c>
      <c r="FZ254" s="451"/>
      <c r="GA254" s="451"/>
      <c r="GB254" s="451"/>
      <c r="GC254" s="451"/>
      <c r="GD254" s="451"/>
      <c r="GE254" s="451"/>
      <c r="GF254" s="480">
        <f t="shared" si="116"/>
        <v>0</v>
      </c>
      <c r="GG254" s="480"/>
      <c r="GH254" s="480"/>
      <c r="GI254" s="480"/>
      <c r="GJ254" s="480"/>
      <c r="GK254" s="480"/>
      <c r="GL254" s="480"/>
      <c r="GM254" s="451">
        <v>0</v>
      </c>
      <c r="GN254" s="451"/>
      <c r="GO254" s="451"/>
      <c r="GP254" s="451"/>
      <c r="GQ254" s="451"/>
      <c r="GR254" s="451"/>
      <c r="GS254" s="451"/>
      <c r="GT254" s="480">
        <f t="shared" si="117"/>
        <v>0</v>
      </c>
      <c r="GU254" s="480"/>
      <c r="GV254" s="480"/>
      <c r="GW254" s="480"/>
      <c r="GX254" s="480"/>
      <c r="GY254" s="480"/>
      <c r="GZ254" s="480"/>
    </row>
    <row r="255" spans="2:208" ht="12.75" customHeight="1">
      <c r="B255" s="543" t="s">
        <v>432</v>
      </c>
      <c r="C255" s="544"/>
      <c r="D255" s="544"/>
      <c r="E255" s="544"/>
      <c r="F255" s="544"/>
      <c r="G255" s="544"/>
      <c r="H255" s="544"/>
      <c r="I255" s="544"/>
      <c r="J255" s="544"/>
      <c r="K255" s="544"/>
      <c r="L255" s="544"/>
      <c r="M255" s="544"/>
      <c r="N255" s="544"/>
      <c r="O255" s="544"/>
      <c r="P255" s="544"/>
      <c r="Q255" s="544"/>
      <c r="R255" s="544"/>
      <c r="S255" s="544"/>
      <c r="T255" s="544"/>
      <c r="U255" s="544"/>
      <c r="V255" s="544"/>
      <c r="W255" s="545"/>
      <c r="X255" s="451">
        <v>0</v>
      </c>
      <c r="Y255" s="451"/>
      <c r="Z255" s="451"/>
      <c r="AA255" s="451"/>
      <c r="AB255" s="451"/>
      <c r="AC255" s="451"/>
      <c r="AD255" s="451"/>
      <c r="AE255" s="451">
        <v>0</v>
      </c>
      <c r="AF255" s="451"/>
      <c r="AG255" s="451"/>
      <c r="AH255" s="451"/>
      <c r="AI255" s="451"/>
      <c r="AJ255" s="451"/>
      <c r="AK255" s="451"/>
      <c r="AL255" s="479">
        <f t="shared" si="110"/>
        <v>0</v>
      </c>
      <c r="AM255" s="479"/>
      <c r="AN255" s="479"/>
      <c r="AO255" s="479"/>
      <c r="AP255" s="479"/>
      <c r="AQ255" s="479"/>
      <c r="AR255" s="479"/>
      <c r="AS255" s="451">
        <v>0</v>
      </c>
      <c r="AT255" s="451"/>
      <c r="AU255" s="451"/>
      <c r="AV255" s="451"/>
      <c r="AW255" s="451"/>
      <c r="AX255" s="451"/>
      <c r="AY255" s="451"/>
      <c r="AZ255" s="92"/>
      <c r="BA255" s="92"/>
      <c r="BB255" s="451">
        <v>0</v>
      </c>
      <c r="BC255" s="451"/>
      <c r="BD255" s="451"/>
      <c r="BE255" s="451"/>
      <c r="BF255" s="451">
        <v>0</v>
      </c>
      <c r="BG255" s="451"/>
      <c r="BH255" s="451"/>
      <c r="BI255" s="451"/>
      <c r="BJ255" s="479">
        <f t="shared" si="111"/>
        <v>0</v>
      </c>
      <c r="BK255" s="479"/>
      <c r="BL255" s="479"/>
      <c r="BM255" s="479"/>
      <c r="BN255" s="479"/>
      <c r="BO255" s="479"/>
      <c r="BP255" s="479"/>
      <c r="BQ255" s="451">
        <v>0</v>
      </c>
      <c r="BR255" s="451"/>
      <c r="BS255" s="451"/>
      <c r="BT255" s="451"/>
      <c r="BU255" s="451"/>
      <c r="BV255" s="451"/>
      <c r="BW255" s="451"/>
      <c r="BX255" s="451">
        <v>0</v>
      </c>
      <c r="BY255" s="451"/>
      <c r="BZ255" s="451"/>
      <c r="CA255" s="451"/>
      <c r="CB255" s="451"/>
      <c r="CC255" s="451"/>
      <c r="CD255" s="451"/>
      <c r="CE255" s="480">
        <f t="shared" si="112"/>
        <v>0</v>
      </c>
      <c r="CF255" s="480"/>
      <c r="CG255" s="480"/>
      <c r="CH255" s="480"/>
      <c r="CI255" s="480"/>
      <c r="CJ255" s="480"/>
      <c r="CK255" s="480"/>
      <c r="CL255" s="451">
        <v>0</v>
      </c>
      <c r="CM255" s="451"/>
      <c r="CN255" s="451"/>
      <c r="CO255" s="451"/>
      <c r="CP255" s="451"/>
      <c r="CQ255" s="451"/>
      <c r="CR255" s="451"/>
      <c r="CS255" s="480">
        <f t="shared" si="113"/>
        <v>0</v>
      </c>
      <c r="CT255" s="480"/>
      <c r="CU255" s="480"/>
      <c r="CV255" s="480"/>
      <c r="CW255" s="480"/>
      <c r="CX255" s="480"/>
      <c r="CY255" s="480"/>
      <c r="DB255" s="543" t="s">
        <v>483</v>
      </c>
      <c r="DC255" s="544"/>
      <c r="DD255" s="544"/>
      <c r="DE255" s="544"/>
      <c r="DF255" s="544"/>
      <c r="DG255" s="544"/>
      <c r="DH255" s="544"/>
      <c r="DI255" s="544"/>
      <c r="DJ255" s="544"/>
      <c r="DK255" s="544"/>
      <c r="DL255" s="544"/>
      <c r="DM255" s="544"/>
      <c r="DN255" s="544"/>
      <c r="DO255" s="544"/>
      <c r="DP255" s="544"/>
      <c r="DQ255" s="544"/>
      <c r="DR255" s="544"/>
      <c r="DS255" s="544"/>
      <c r="DT255" s="544"/>
      <c r="DU255" s="544"/>
      <c r="DV255" s="544"/>
      <c r="DW255" s="545"/>
      <c r="DX255" s="451">
        <v>0</v>
      </c>
      <c r="DY255" s="451"/>
      <c r="DZ255" s="451"/>
      <c r="EA255" s="451"/>
      <c r="EB255" s="451"/>
      <c r="EC255" s="451"/>
      <c r="ED255" s="451"/>
      <c r="EE255" s="451">
        <v>0</v>
      </c>
      <c r="EF255" s="451"/>
      <c r="EG255" s="451"/>
      <c r="EH255" s="451"/>
      <c r="EI255" s="451"/>
      <c r="EJ255" s="451"/>
      <c r="EK255" s="451"/>
      <c r="EL255" s="479">
        <f t="shared" si="114"/>
        <v>0</v>
      </c>
      <c r="EM255" s="479"/>
      <c r="EN255" s="479"/>
      <c r="EO255" s="479"/>
      <c r="EP255" s="479"/>
      <c r="EQ255" s="479"/>
      <c r="ER255" s="479"/>
      <c r="ES255" s="451">
        <v>0</v>
      </c>
      <c r="ET255" s="451"/>
      <c r="EU255" s="451"/>
      <c r="EV255" s="451"/>
      <c r="EW255" s="451"/>
      <c r="EX255" s="451"/>
      <c r="EY255" s="451"/>
      <c r="EZ255" s="92"/>
      <c r="FA255" s="92"/>
      <c r="FB255" s="92"/>
      <c r="FC255" s="451">
        <v>0</v>
      </c>
      <c r="FD255" s="451"/>
      <c r="FE255" s="451"/>
      <c r="FF255" s="451"/>
      <c r="FG255" s="451">
        <v>0</v>
      </c>
      <c r="FH255" s="451"/>
      <c r="FI255" s="451"/>
      <c r="FJ255" s="451"/>
      <c r="FK255" s="479">
        <f t="shared" si="115"/>
        <v>0</v>
      </c>
      <c r="FL255" s="479"/>
      <c r="FM255" s="479"/>
      <c r="FN255" s="479"/>
      <c r="FO255" s="479"/>
      <c r="FP255" s="479"/>
      <c r="FQ255" s="479"/>
      <c r="FR255" s="451">
        <v>0</v>
      </c>
      <c r="FS255" s="451"/>
      <c r="FT255" s="451"/>
      <c r="FU255" s="451"/>
      <c r="FV255" s="451"/>
      <c r="FW255" s="451"/>
      <c r="FX255" s="451"/>
      <c r="FY255" s="451">
        <v>0</v>
      </c>
      <c r="FZ255" s="451"/>
      <c r="GA255" s="451"/>
      <c r="GB255" s="451"/>
      <c r="GC255" s="451"/>
      <c r="GD255" s="451"/>
      <c r="GE255" s="451"/>
      <c r="GF255" s="480">
        <f t="shared" si="116"/>
        <v>0</v>
      </c>
      <c r="GG255" s="480"/>
      <c r="GH255" s="480"/>
      <c r="GI255" s="480"/>
      <c r="GJ255" s="480"/>
      <c r="GK255" s="480"/>
      <c r="GL255" s="480"/>
      <c r="GM255" s="451">
        <v>0</v>
      </c>
      <c r="GN255" s="451"/>
      <c r="GO255" s="451"/>
      <c r="GP255" s="451"/>
      <c r="GQ255" s="451"/>
      <c r="GR255" s="451"/>
      <c r="GS255" s="451"/>
      <c r="GT255" s="480">
        <f t="shared" si="117"/>
        <v>0</v>
      </c>
      <c r="GU255" s="480"/>
      <c r="GV255" s="480"/>
      <c r="GW255" s="480"/>
      <c r="GX255" s="480"/>
      <c r="GY255" s="480"/>
      <c r="GZ255" s="480"/>
    </row>
    <row r="256" spans="2:208" ht="12.75" customHeight="1">
      <c r="B256" s="543" t="s">
        <v>433</v>
      </c>
      <c r="C256" s="544"/>
      <c r="D256" s="544"/>
      <c r="E256" s="544"/>
      <c r="F256" s="544"/>
      <c r="G256" s="544"/>
      <c r="H256" s="544"/>
      <c r="I256" s="544"/>
      <c r="J256" s="544"/>
      <c r="K256" s="544"/>
      <c r="L256" s="544"/>
      <c r="M256" s="544"/>
      <c r="N256" s="544"/>
      <c r="O256" s="544"/>
      <c r="P256" s="544"/>
      <c r="Q256" s="544"/>
      <c r="R256" s="544"/>
      <c r="S256" s="544"/>
      <c r="T256" s="544"/>
      <c r="U256" s="544"/>
      <c r="V256" s="544"/>
      <c r="W256" s="545"/>
      <c r="X256" s="451">
        <v>0</v>
      </c>
      <c r="Y256" s="451"/>
      <c r="Z256" s="451"/>
      <c r="AA256" s="451"/>
      <c r="AB256" s="451"/>
      <c r="AC256" s="451"/>
      <c r="AD256" s="451"/>
      <c r="AE256" s="451">
        <v>0</v>
      </c>
      <c r="AF256" s="451"/>
      <c r="AG256" s="451"/>
      <c r="AH256" s="451"/>
      <c r="AI256" s="451"/>
      <c r="AJ256" s="451"/>
      <c r="AK256" s="451"/>
      <c r="AL256" s="479">
        <f t="shared" si="110"/>
        <v>0</v>
      </c>
      <c r="AM256" s="479"/>
      <c r="AN256" s="479"/>
      <c r="AO256" s="479"/>
      <c r="AP256" s="479"/>
      <c r="AQ256" s="479"/>
      <c r="AR256" s="479"/>
      <c r="AS256" s="451">
        <v>0</v>
      </c>
      <c r="AT256" s="451"/>
      <c r="AU256" s="451"/>
      <c r="AV256" s="451"/>
      <c r="AW256" s="451"/>
      <c r="AX256" s="451"/>
      <c r="AY256" s="451"/>
      <c r="AZ256" s="92"/>
      <c r="BA256" s="92"/>
      <c r="BB256" s="451">
        <v>0</v>
      </c>
      <c r="BC256" s="451"/>
      <c r="BD256" s="451"/>
      <c r="BE256" s="451"/>
      <c r="BF256" s="451">
        <v>0</v>
      </c>
      <c r="BG256" s="451"/>
      <c r="BH256" s="451"/>
      <c r="BI256" s="451"/>
      <c r="BJ256" s="479">
        <f t="shared" si="111"/>
        <v>0</v>
      </c>
      <c r="BK256" s="479"/>
      <c r="BL256" s="479"/>
      <c r="BM256" s="479"/>
      <c r="BN256" s="479"/>
      <c r="BO256" s="479"/>
      <c r="BP256" s="479"/>
      <c r="BQ256" s="451">
        <v>0</v>
      </c>
      <c r="BR256" s="451"/>
      <c r="BS256" s="451"/>
      <c r="BT256" s="451"/>
      <c r="BU256" s="451"/>
      <c r="BV256" s="451"/>
      <c r="BW256" s="451"/>
      <c r="BX256" s="451">
        <v>0</v>
      </c>
      <c r="BY256" s="451"/>
      <c r="BZ256" s="451"/>
      <c r="CA256" s="451"/>
      <c r="CB256" s="451"/>
      <c r="CC256" s="451"/>
      <c r="CD256" s="451"/>
      <c r="CE256" s="480">
        <f t="shared" si="112"/>
        <v>0</v>
      </c>
      <c r="CF256" s="480"/>
      <c r="CG256" s="480"/>
      <c r="CH256" s="480"/>
      <c r="CI256" s="480"/>
      <c r="CJ256" s="480"/>
      <c r="CK256" s="480"/>
      <c r="CL256" s="451">
        <v>0</v>
      </c>
      <c r="CM256" s="451"/>
      <c r="CN256" s="451"/>
      <c r="CO256" s="451"/>
      <c r="CP256" s="451"/>
      <c r="CQ256" s="451"/>
      <c r="CR256" s="451"/>
      <c r="CS256" s="480">
        <f t="shared" si="113"/>
        <v>0</v>
      </c>
      <c r="CT256" s="480"/>
      <c r="CU256" s="480"/>
      <c r="CV256" s="480"/>
      <c r="CW256" s="480"/>
      <c r="CX256" s="480"/>
      <c r="CY256" s="480"/>
      <c r="DB256" s="543" t="s">
        <v>484</v>
      </c>
      <c r="DC256" s="544"/>
      <c r="DD256" s="544"/>
      <c r="DE256" s="544"/>
      <c r="DF256" s="544"/>
      <c r="DG256" s="544"/>
      <c r="DH256" s="544"/>
      <c r="DI256" s="544"/>
      <c r="DJ256" s="544"/>
      <c r="DK256" s="544"/>
      <c r="DL256" s="544"/>
      <c r="DM256" s="544"/>
      <c r="DN256" s="544"/>
      <c r="DO256" s="544"/>
      <c r="DP256" s="544"/>
      <c r="DQ256" s="544"/>
      <c r="DR256" s="544"/>
      <c r="DS256" s="544"/>
      <c r="DT256" s="544"/>
      <c r="DU256" s="544"/>
      <c r="DV256" s="544"/>
      <c r="DW256" s="545"/>
      <c r="DX256" s="451">
        <v>0</v>
      </c>
      <c r="DY256" s="451"/>
      <c r="DZ256" s="451"/>
      <c r="EA256" s="451"/>
      <c r="EB256" s="451"/>
      <c r="EC256" s="451"/>
      <c r="ED256" s="451"/>
      <c r="EE256" s="451">
        <v>0</v>
      </c>
      <c r="EF256" s="451"/>
      <c r="EG256" s="451"/>
      <c r="EH256" s="451"/>
      <c r="EI256" s="451"/>
      <c r="EJ256" s="451"/>
      <c r="EK256" s="451"/>
      <c r="EL256" s="479">
        <f t="shared" si="114"/>
        <v>0</v>
      </c>
      <c r="EM256" s="479"/>
      <c r="EN256" s="479"/>
      <c r="EO256" s="479"/>
      <c r="EP256" s="479"/>
      <c r="EQ256" s="479"/>
      <c r="ER256" s="479"/>
      <c r="ES256" s="451">
        <v>0</v>
      </c>
      <c r="ET256" s="451"/>
      <c r="EU256" s="451"/>
      <c r="EV256" s="451"/>
      <c r="EW256" s="451"/>
      <c r="EX256" s="451"/>
      <c r="EY256" s="451"/>
      <c r="EZ256" s="92"/>
      <c r="FA256" s="92"/>
      <c r="FB256" s="92"/>
      <c r="FC256" s="451">
        <v>0</v>
      </c>
      <c r="FD256" s="451"/>
      <c r="FE256" s="451"/>
      <c r="FF256" s="451"/>
      <c r="FG256" s="451">
        <v>0</v>
      </c>
      <c r="FH256" s="451"/>
      <c r="FI256" s="451"/>
      <c r="FJ256" s="451"/>
      <c r="FK256" s="479">
        <f t="shared" si="115"/>
        <v>0</v>
      </c>
      <c r="FL256" s="479"/>
      <c r="FM256" s="479"/>
      <c r="FN256" s="479"/>
      <c r="FO256" s="479"/>
      <c r="FP256" s="479"/>
      <c r="FQ256" s="479"/>
      <c r="FR256" s="451">
        <v>0</v>
      </c>
      <c r="FS256" s="451"/>
      <c r="FT256" s="451"/>
      <c r="FU256" s="451"/>
      <c r="FV256" s="451"/>
      <c r="FW256" s="451"/>
      <c r="FX256" s="451"/>
      <c r="FY256" s="451">
        <v>0</v>
      </c>
      <c r="FZ256" s="451"/>
      <c r="GA256" s="451"/>
      <c r="GB256" s="451"/>
      <c r="GC256" s="451"/>
      <c r="GD256" s="451"/>
      <c r="GE256" s="451"/>
      <c r="GF256" s="480">
        <f t="shared" si="116"/>
        <v>0</v>
      </c>
      <c r="GG256" s="480"/>
      <c r="GH256" s="480"/>
      <c r="GI256" s="480"/>
      <c r="GJ256" s="480"/>
      <c r="GK256" s="480"/>
      <c r="GL256" s="480"/>
      <c r="GM256" s="451">
        <v>0</v>
      </c>
      <c r="GN256" s="451"/>
      <c r="GO256" s="451"/>
      <c r="GP256" s="451"/>
      <c r="GQ256" s="451"/>
      <c r="GR256" s="451"/>
      <c r="GS256" s="451"/>
      <c r="GT256" s="480">
        <f t="shared" si="117"/>
        <v>0</v>
      </c>
      <c r="GU256" s="480"/>
      <c r="GV256" s="480"/>
      <c r="GW256" s="480"/>
      <c r="GX256" s="480"/>
      <c r="GY256" s="480"/>
      <c r="GZ256" s="480"/>
    </row>
    <row r="257" spans="2:208" ht="12.75" customHeight="1">
      <c r="B257" s="543" t="s">
        <v>434</v>
      </c>
      <c r="C257" s="544"/>
      <c r="D257" s="544"/>
      <c r="E257" s="544"/>
      <c r="F257" s="544"/>
      <c r="G257" s="544"/>
      <c r="H257" s="544"/>
      <c r="I257" s="544"/>
      <c r="J257" s="544"/>
      <c r="K257" s="544"/>
      <c r="L257" s="544"/>
      <c r="M257" s="544"/>
      <c r="N257" s="544"/>
      <c r="O257" s="544"/>
      <c r="P257" s="544"/>
      <c r="Q257" s="544"/>
      <c r="R257" s="544"/>
      <c r="S257" s="544"/>
      <c r="T257" s="544"/>
      <c r="U257" s="544"/>
      <c r="V257" s="544"/>
      <c r="W257" s="545"/>
      <c r="X257" s="451">
        <v>0</v>
      </c>
      <c r="Y257" s="451"/>
      <c r="Z257" s="451"/>
      <c r="AA257" s="451"/>
      <c r="AB257" s="451"/>
      <c r="AC257" s="451"/>
      <c r="AD257" s="451"/>
      <c r="AE257" s="451">
        <v>0</v>
      </c>
      <c r="AF257" s="451"/>
      <c r="AG257" s="451"/>
      <c r="AH257" s="451"/>
      <c r="AI257" s="451"/>
      <c r="AJ257" s="451"/>
      <c r="AK257" s="451"/>
      <c r="AL257" s="479">
        <f t="shared" si="110"/>
        <v>0</v>
      </c>
      <c r="AM257" s="479"/>
      <c r="AN257" s="479"/>
      <c r="AO257" s="479"/>
      <c r="AP257" s="479"/>
      <c r="AQ257" s="479"/>
      <c r="AR257" s="479"/>
      <c r="AS257" s="451">
        <v>0</v>
      </c>
      <c r="AT257" s="451"/>
      <c r="AU257" s="451"/>
      <c r="AV257" s="451"/>
      <c r="AW257" s="451"/>
      <c r="AX257" s="451"/>
      <c r="AY257" s="451"/>
      <c r="AZ257" s="92"/>
      <c r="BA257" s="92"/>
      <c r="BB257" s="451">
        <v>0</v>
      </c>
      <c r="BC257" s="451"/>
      <c r="BD257" s="451"/>
      <c r="BE257" s="451"/>
      <c r="BF257" s="451">
        <v>0</v>
      </c>
      <c r="BG257" s="451"/>
      <c r="BH257" s="451"/>
      <c r="BI257" s="451"/>
      <c r="BJ257" s="479">
        <f t="shared" si="111"/>
        <v>0</v>
      </c>
      <c r="BK257" s="479"/>
      <c r="BL257" s="479"/>
      <c r="BM257" s="479"/>
      <c r="BN257" s="479"/>
      <c r="BO257" s="479"/>
      <c r="BP257" s="479"/>
      <c r="BQ257" s="451">
        <v>0</v>
      </c>
      <c r="BR257" s="451"/>
      <c r="BS257" s="451"/>
      <c r="BT257" s="451"/>
      <c r="BU257" s="451"/>
      <c r="BV257" s="451"/>
      <c r="BW257" s="451"/>
      <c r="BX257" s="451">
        <v>0</v>
      </c>
      <c r="BY257" s="451"/>
      <c r="BZ257" s="451"/>
      <c r="CA257" s="451"/>
      <c r="CB257" s="451"/>
      <c r="CC257" s="451"/>
      <c r="CD257" s="451"/>
      <c r="CE257" s="480">
        <f t="shared" si="112"/>
        <v>0</v>
      </c>
      <c r="CF257" s="480"/>
      <c r="CG257" s="480"/>
      <c r="CH257" s="480"/>
      <c r="CI257" s="480"/>
      <c r="CJ257" s="480"/>
      <c r="CK257" s="480"/>
      <c r="CL257" s="451">
        <v>0</v>
      </c>
      <c r="CM257" s="451"/>
      <c r="CN257" s="451"/>
      <c r="CO257" s="451"/>
      <c r="CP257" s="451"/>
      <c r="CQ257" s="451"/>
      <c r="CR257" s="451"/>
      <c r="CS257" s="480">
        <f t="shared" si="113"/>
        <v>0</v>
      </c>
      <c r="CT257" s="480"/>
      <c r="CU257" s="480"/>
      <c r="CV257" s="480"/>
      <c r="CW257" s="480"/>
      <c r="CX257" s="480"/>
      <c r="CY257" s="480"/>
      <c r="DB257" s="543" t="s">
        <v>485</v>
      </c>
      <c r="DC257" s="544"/>
      <c r="DD257" s="544"/>
      <c r="DE257" s="544"/>
      <c r="DF257" s="544"/>
      <c r="DG257" s="544"/>
      <c r="DH257" s="544"/>
      <c r="DI257" s="544"/>
      <c r="DJ257" s="544"/>
      <c r="DK257" s="544"/>
      <c r="DL257" s="544"/>
      <c r="DM257" s="544"/>
      <c r="DN257" s="544"/>
      <c r="DO257" s="544"/>
      <c r="DP257" s="544"/>
      <c r="DQ257" s="544"/>
      <c r="DR257" s="544"/>
      <c r="DS257" s="544"/>
      <c r="DT257" s="544"/>
      <c r="DU257" s="544"/>
      <c r="DV257" s="544"/>
      <c r="DW257" s="545"/>
      <c r="DX257" s="451">
        <v>0</v>
      </c>
      <c r="DY257" s="451"/>
      <c r="DZ257" s="451"/>
      <c r="EA257" s="451"/>
      <c r="EB257" s="451"/>
      <c r="EC257" s="451"/>
      <c r="ED257" s="451"/>
      <c r="EE257" s="451">
        <v>0</v>
      </c>
      <c r="EF257" s="451"/>
      <c r="EG257" s="451"/>
      <c r="EH257" s="451"/>
      <c r="EI257" s="451"/>
      <c r="EJ257" s="451"/>
      <c r="EK257" s="451"/>
      <c r="EL257" s="479">
        <f t="shared" si="114"/>
        <v>0</v>
      </c>
      <c r="EM257" s="479"/>
      <c r="EN257" s="479"/>
      <c r="EO257" s="479"/>
      <c r="EP257" s="479"/>
      <c r="EQ257" s="479"/>
      <c r="ER257" s="479"/>
      <c r="ES257" s="451">
        <v>0</v>
      </c>
      <c r="ET257" s="451"/>
      <c r="EU257" s="451"/>
      <c r="EV257" s="451"/>
      <c r="EW257" s="451"/>
      <c r="EX257" s="451"/>
      <c r="EY257" s="451"/>
      <c r="EZ257" s="92"/>
      <c r="FA257" s="92"/>
      <c r="FB257" s="92"/>
      <c r="FC257" s="451">
        <v>0</v>
      </c>
      <c r="FD257" s="451"/>
      <c r="FE257" s="451"/>
      <c r="FF257" s="451"/>
      <c r="FG257" s="451">
        <v>0</v>
      </c>
      <c r="FH257" s="451"/>
      <c r="FI257" s="451"/>
      <c r="FJ257" s="451"/>
      <c r="FK257" s="479">
        <f t="shared" si="115"/>
        <v>0</v>
      </c>
      <c r="FL257" s="479"/>
      <c r="FM257" s="479"/>
      <c r="FN257" s="479"/>
      <c r="FO257" s="479"/>
      <c r="FP257" s="479"/>
      <c r="FQ257" s="479"/>
      <c r="FR257" s="451">
        <v>0</v>
      </c>
      <c r="FS257" s="451"/>
      <c r="FT257" s="451"/>
      <c r="FU257" s="451"/>
      <c r="FV257" s="451"/>
      <c r="FW257" s="451"/>
      <c r="FX257" s="451"/>
      <c r="FY257" s="451">
        <v>0</v>
      </c>
      <c r="FZ257" s="451"/>
      <c r="GA257" s="451"/>
      <c r="GB257" s="451"/>
      <c r="GC257" s="451"/>
      <c r="GD257" s="451"/>
      <c r="GE257" s="451"/>
      <c r="GF257" s="480">
        <f t="shared" si="116"/>
        <v>0</v>
      </c>
      <c r="GG257" s="480"/>
      <c r="GH257" s="480"/>
      <c r="GI257" s="480"/>
      <c r="GJ257" s="480"/>
      <c r="GK257" s="480"/>
      <c r="GL257" s="480"/>
      <c r="GM257" s="451">
        <v>0</v>
      </c>
      <c r="GN257" s="451"/>
      <c r="GO257" s="451"/>
      <c r="GP257" s="451"/>
      <c r="GQ257" s="451"/>
      <c r="GR257" s="451"/>
      <c r="GS257" s="451"/>
      <c r="GT257" s="480">
        <f t="shared" si="117"/>
        <v>0</v>
      </c>
      <c r="GU257" s="480"/>
      <c r="GV257" s="480"/>
      <c r="GW257" s="480"/>
      <c r="GX257" s="480"/>
      <c r="GY257" s="480"/>
      <c r="GZ257" s="480"/>
    </row>
    <row r="258" spans="2:208" ht="12.75" customHeight="1">
      <c r="B258" s="540" t="s">
        <v>435</v>
      </c>
      <c r="C258" s="541"/>
      <c r="D258" s="541"/>
      <c r="E258" s="541"/>
      <c r="F258" s="541"/>
      <c r="G258" s="541"/>
      <c r="H258" s="541"/>
      <c r="I258" s="541"/>
      <c r="J258" s="541"/>
      <c r="K258" s="541"/>
      <c r="L258" s="541"/>
      <c r="M258" s="541"/>
      <c r="N258" s="541"/>
      <c r="O258" s="541"/>
      <c r="P258" s="541"/>
      <c r="Q258" s="541"/>
      <c r="R258" s="541"/>
      <c r="S258" s="541"/>
      <c r="T258" s="541"/>
      <c r="U258" s="541"/>
      <c r="V258" s="541"/>
      <c r="W258" s="542"/>
      <c r="X258" s="451">
        <v>0</v>
      </c>
      <c r="Y258" s="451"/>
      <c r="Z258" s="451"/>
      <c r="AA258" s="451"/>
      <c r="AB258" s="451"/>
      <c r="AC258" s="451"/>
      <c r="AD258" s="451"/>
      <c r="AE258" s="451">
        <v>0</v>
      </c>
      <c r="AF258" s="451"/>
      <c r="AG258" s="451"/>
      <c r="AH258" s="451"/>
      <c r="AI258" s="451"/>
      <c r="AJ258" s="451"/>
      <c r="AK258" s="451"/>
      <c r="AL258" s="479">
        <f t="shared" si="110"/>
        <v>0</v>
      </c>
      <c r="AM258" s="479"/>
      <c r="AN258" s="479"/>
      <c r="AO258" s="479"/>
      <c r="AP258" s="479"/>
      <c r="AQ258" s="479"/>
      <c r="AR258" s="479"/>
      <c r="AS258" s="451">
        <v>0</v>
      </c>
      <c r="AT258" s="451"/>
      <c r="AU258" s="451"/>
      <c r="AV258" s="451"/>
      <c r="AW258" s="451"/>
      <c r="AX258" s="451"/>
      <c r="AY258" s="451"/>
      <c r="AZ258" s="92"/>
      <c r="BA258" s="92"/>
      <c r="BB258" s="451">
        <v>0</v>
      </c>
      <c r="BC258" s="451"/>
      <c r="BD258" s="451"/>
      <c r="BE258" s="451"/>
      <c r="BF258" s="451">
        <v>0</v>
      </c>
      <c r="BG258" s="451"/>
      <c r="BH258" s="451"/>
      <c r="BI258" s="451"/>
      <c r="BJ258" s="479">
        <f t="shared" si="111"/>
        <v>0</v>
      </c>
      <c r="BK258" s="479"/>
      <c r="BL258" s="479"/>
      <c r="BM258" s="479"/>
      <c r="BN258" s="479"/>
      <c r="BO258" s="479"/>
      <c r="BP258" s="479"/>
      <c r="BQ258" s="451">
        <v>0</v>
      </c>
      <c r="BR258" s="451"/>
      <c r="BS258" s="451"/>
      <c r="BT258" s="451"/>
      <c r="BU258" s="451"/>
      <c r="BV258" s="451"/>
      <c r="BW258" s="451"/>
      <c r="BX258" s="451">
        <v>0</v>
      </c>
      <c r="BY258" s="451"/>
      <c r="BZ258" s="451"/>
      <c r="CA258" s="451"/>
      <c r="CB258" s="451"/>
      <c r="CC258" s="451"/>
      <c r="CD258" s="451"/>
      <c r="CE258" s="480">
        <f t="shared" si="112"/>
        <v>0</v>
      </c>
      <c r="CF258" s="480"/>
      <c r="CG258" s="480"/>
      <c r="CH258" s="480"/>
      <c r="CI258" s="480"/>
      <c r="CJ258" s="480"/>
      <c r="CK258" s="480"/>
      <c r="CL258" s="451">
        <v>0</v>
      </c>
      <c r="CM258" s="451"/>
      <c r="CN258" s="451"/>
      <c r="CO258" s="451"/>
      <c r="CP258" s="451"/>
      <c r="CQ258" s="451"/>
      <c r="CR258" s="451"/>
      <c r="CS258" s="480">
        <f t="shared" si="113"/>
        <v>0</v>
      </c>
      <c r="CT258" s="480"/>
      <c r="CU258" s="480"/>
      <c r="CV258" s="480"/>
      <c r="CW258" s="480"/>
      <c r="CX258" s="480"/>
      <c r="CY258" s="480"/>
      <c r="DB258" s="543" t="s">
        <v>486</v>
      </c>
      <c r="DC258" s="544"/>
      <c r="DD258" s="544"/>
      <c r="DE258" s="544"/>
      <c r="DF258" s="544"/>
      <c r="DG258" s="544"/>
      <c r="DH258" s="544"/>
      <c r="DI258" s="544"/>
      <c r="DJ258" s="544"/>
      <c r="DK258" s="544"/>
      <c r="DL258" s="544"/>
      <c r="DM258" s="544"/>
      <c r="DN258" s="544"/>
      <c r="DO258" s="544"/>
      <c r="DP258" s="544"/>
      <c r="DQ258" s="544"/>
      <c r="DR258" s="544"/>
      <c r="DS258" s="544"/>
      <c r="DT258" s="544"/>
      <c r="DU258" s="544"/>
      <c r="DV258" s="544"/>
      <c r="DW258" s="545"/>
      <c r="DX258" s="451">
        <v>0</v>
      </c>
      <c r="DY258" s="451"/>
      <c r="DZ258" s="451"/>
      <c r="EA258" s="451"/>
      <c r="EB258" s="451"/>
      <c r="EC258" s="451"/>
      <c r="ED258" s="451"/>
      <c r="EE258" s="451">
        <v>0</v>
      </c>
      <c r="EF258" s="451"/>
      <c r="EG258" s="451"/>
      <c r="EH258" s="451"/>
      <c r="EI258" s="451"/>
      <c r="EJ258" s="451"/>
      <c r="EK258" s="451"/>
      <c r="EL258" s="479">
        <f t="shared" si="114"/>
        <v>0</v>
      </c>
      <c r="EM258" s="479"/>
      <c r="EN258" s="479"/>
      <c r="EO258" s="479"/>
      <c r="EP258" s="479"/>
      <c r="EQ258" s="479"/>
      <c r="ER258" s="479"/>
      <c r="ES258" s="451">
        <v>0</v>
      </c>
      <c r="ET258" s="451"/>
      <c r="EU258" s="451"/>
      <c r="EV258" s="451"/>
      <c r="EW258" s="451"/>
      <c r="EX258" s="451"/>
      <c r="EY258" s="451"/>
      <c r="EZ258" s="92"/>
      <c r="FA258" s="92"/>
      <c r="FB258" s="92"/>
      <c r="FC258" s="451">
        <v>0</v>
      </c>
      <c r="FD258" s="451"/>
      <c r="FE258" s="451"/>
      <c r="FF258" s="451"/>
      <c r="FG258" s="451">
        <v>0</v>
      </c>
      <c r="FH258" s="451"/>
      <c r="FI258" s="451"/>
      <c r="FJ258" s="451"/>
      <c r="FK258" s="479">
        <f t="shared" si="115"/>
        <v>0</v>
      </c>
      <c r="FL258" s="479"/>
      <c r="FM258" s="479"/>
      <c r="FN258" s="479"/>
      <c r="FO258" s="479"/>
      <c r="FP258" s="479"/>
      <c r="FQ258" s="479"/>
      <c r="FR258" s="451">
        <v>0</v>
      </c>
      <c r="FS258" s="451"/>
      <c r="FT258" s="451"/>
      <c r="FU258" s="451"/>
      <c r="FV258" s="451"/>
      <c r="FW258" s="451"/>
      <c r="FX258" s="451"/>
      <c r="FY258" s="451">
        <v>0</v>
      </c>
      <c r="FZ258" s="451"/>
      <c r="GA258" s="451"/>
      <c r="GB258" s="451"/>
      <c r="GC258" s="451"/>
      <c r="GD258" s="451"/>
      <c r="GE258" s="451"/>
      <c r="GF258" s="480">
        <f t="shared" si="116"/>
        <v>0</v>
      </c>
      <c r="GG258" s="480"/>
      <c r="GH258" s="480"/>
      <c r="GI258" s="480"/>
      <c r="GJ258" s="480"/>
      <c r="GK258" s="480"/>
      <c r="GL258" s="480"/>
      <c r="GM258" s="451">
        <v>0</v>
      </c>
      <c r="GN258" s="451"/>
      <c r="GO258" s="451"/>
      <c r="GP258" s="451"/>
      <c r="GQ258" s="451"/>
      <c r="GR258" s="451"/>
      <c r="GS258" s="451"/>
      <c r="GT258" s="480">
        <f t="shared" si="117"/>
        <v>0</v>
      </c>
      <c r="GU258" s="480"/>
      <c r="GV258" s="480"/>
      <c r="GW258" s="480"/>
      <c r="GX258" s="480"/>
      <c r="GY258" s="480"/>
      <c r="GZ258" s="480"/>
    </row>
    <row r="259" spans="2:208" ht="12.75" customHeight="1" thickBot="1">
      <c r="B259" s="543" t="s">
        <v>436</v>
      </c>
      <c r="C259" s="544"/>
      <c r="D259" s="544"/>
      <c r="E259" s="544"/>
      <c r="F259" s="544"/>
      <c r="G259" s="544"/>
      <c r="H259" s="544"/>
      <c r="I259" s="544"/>
      <c r="J259" s="544"/>
      <c r="K259" s="544"/>
      <c r="L259" s="544"/>
      <c r="M259" s="544"/>
      <c r="N259" s="544"/>
      <c r="O259" s="544"/>
      <c r="P259" s="544"/>
      <c r="Q259" s="544"/>
      <c r="R259" s="544"/>
      <c r="S259" s="544"/>
      <c r="T259" s="544"/>
      <c r="U259" s="544"/>
      <c r="V259" s="544"/>
      <c r="W259" s="545"/>
      <c r="X259" s="451">
        <v>0</v>
      </c>
      <c r="Y259" s="451"/>
      <c r="Z259" s="451"/>
      <c r="AA259" s="451"/>
      <c r="AB259" s="451"/>
      <c r="AC259" s="451"/>
      <c r="AD259" s="451"/>
      <c r="AE259" s="451">
        <v>0</v>
      </c>
      <c r="AF259" s="451"/>
      <c r="AG259" s="451"/>
      <c r="AH259" s="451"/>
      <c r="AI259" s="451"/>
      <c r="AJ259" s="451"/>
      <c r="AK259" s="451"/>
      <c r="AL259" s="479">
        <f t="shared" si="110"/>
        <v>0</v>
      </c>
      <c r="AM259" s="479"/>
      <c r="AN259" s="479"/>
      <c r="AO259" s="479"/>
      <c r="AP259" s="479"/>
      <c r="AQ259" s="479"/>
      <c r="AR259" s="479"/>
      <c r="AS259" s="451">
        <v>0</v>
      </c>
      <c r="AT259" s="451"/>
      <c r="AU259" s="451"/>
      <c r="AV259" s="451"/>
      <c r="AW259" s="451"/>
      <c r="AX259" s="451"/>
      <c r="AY259" s="451"/>
      <c r="AZ259" s="92"/>
      <c r="BA259" s="92"/>
      <c r="BB259" s="451">
        <v>0</v>
      </c>
      <c r="BC259" s="451"/>
      <c r="BD259" s="451"/>
      <c r="BE259" s="451"/>
      <c r="BF259" s="451">
        <v>0</v>
      </c>
      <c r="BG259" s="451"/>
      <c r="BH259" s="451"/>
      <c r="BI259" s="451"/>
      <c r="BJ259" s="479">
        <f t="shared" si="111"/>
        <v>0</v>
      </c>
      <c r="BK259" s="479"/>
      <c r="BL259" s="479"/>
      <c r="BM259" s="479"/>
      <c r="BN259" s="479"/>
      <c r="BO259" s="479"/>
      <c r="BP259" s="479"/>
      <c r="BQ259" s="451">
        <v>0</v>
      </c>
      <c r="BR259" s="451"/>
      <c r="BS259" s="451"/>
      <c r="BT259" s="451"/>
      <c r="BU259" s="451"/>
      <c r="BV259" s="451"/>
      <c r="BW259" s="451"/>
      <c r="BX259" s="451">
        <v>0</v>
      </c>
      <c r="BY259" s="451"/>
      <c r="BZ259" s="451"/>
      <c r="CA259" s="451"/>
      <c r="CB259" s="451"/>
      <c r="CC259" s="451"/>
      <c r="CD259" s="451"/>
      <c r="CE259" s="480">
        <f t="shared" si="112"/>
        <v>0</v>
      </c>
      <c r="CF259" s="480"/>
      <c r="CG259" s="480"/>
      <c r="CH259" s="480"/>
      <c r="CI259" s="480"/>
      <c r="CJ259" s="480"/>
      <c r="CK259" s="480"/>
      <c r="CL259" s="451">
        <v>0</v>
      </c>
      <c r="CM259" s="451"/>
      <c r="CN259" s="451"/>
      <c r="CO259" s="451"/>
      <c r="CP259" s="451"/>
      <c r="CQ259" s="451"/>
      <c r="CR259" s="451"/>
      <c r="CS259" s="480">
        <f t="shared" si="113"/>
        <v>0</v>
      </c>
      <c r="CT259" s="480"/>
      <c r="CU259" s="480"/>
      <c r="CV259" s="480"/>
      <c r="CW259" s="480"/>
      <c r="CX259" s="480"/>
      <c r="CY259" s="480"/>
      <c r="DB259" s="540" t="s">
        <v>487</v>
      </c>
      <c r="DC259" s="541"/>
      <c r="DD259" s="541"/>
      <c r="DE259" s="541"/>
      <c r="DF259" s="541"/>
      <c r="DG259" s="541"/>
      <c r="DH259" s="541"/>
      <c r="DI259" s="541"/>
      <c r="DJ259" s="541"/>
      <c r="DK259" s="541"/>
      <c r="DL259" s="541"/>
      <c r="DM259" s="541"/>
      <c r="DN259" s="541"/>
      <c r="DO259" s="541"/>
      <c r="DP259" s="541"/>
      <c r="DQ259" s="541"/>
      <c r="DR259" s="541"/>
      <c r="DS259" s="541"/>
      <c r="DT259" s="541"/>
      <c r="DU259" s="541"/>
      <c r="DV259" s="541"/>
      <c r="DW259" s="542"/>
      <c r="DX259" s="481">
        <f>SUM(DX252:ED258)</f>
        <v>0</v>
      </c>
      <c r="DY259" s="481"/>
      <c r="DZ259" s="481"/>
      <c r="EA259" s="481"/>
      <c r="EB259" s="481"/>
      <c r="EC259" s="481"/>
      <c r="ED259" s="481"/>
      <c r="EE259" s="481">
        <f>SUM(EE252:EK258)</f>
        <v>0</v>
      </c>
      <c r="EF259" s="481"/>
      <c r="EG259" s="481"/>
      <c r="EH259" s="481"/>
      <c r="EI259" s="481"/>
      <c r="EJ259" s="481"/>
      <c r="EK259" s="481"/>
      <c r="EL259" s="481">
        <f>SUM(EL252:ER258)</f>
        <v>0</v>
      </c>
      <c r="EM259" s="481"/>
      <c r="EN259" s="481"/>
      <c r="EO259" s="481"/>
      <c r="EP259" s="481"/>
      <c r="EQ259" s="481"/>
      <c r="ER259" s="481"/>
      <c r="ES259" s="481">
        <f>SUM(ES252:EY258)</f>
        <v>0</v>
      </c>
      <c r="ET259" s="481"/>
      <c r="EU259" s="481"/>
      <c r="EV259" s="481"/>
      <c r="EW259" s="481"/>
      <c r="EX259" s="481"/>
      <c r="EY259" s="481"/>
      <c r="FC259" s="481">
        <f>SUM(FC252:FF258)</f>
        <v>0</v>
      </c>
      <c r="FD259" s="481"/>
      <c r="FE259" s="481"/>
      <c r="FF259" s="481"/>
      <c r="FG259" s="481">
        <f>SUM(FG252:FJ258)</f>
        <v>0</v>
      </c>
      <c r="FH259" s="481"/>
      <c r="FI259" s="481"/>
      <c r="FJ259" s="481"/>
      <c r="FK259" s="481">
        <f>SUM(FK252:FQ258)</f>
        <v>0</v>
      </c>
      <c r="FL259" s="481"/>
      <c r="FM259" s="481"/>
      <c r="FN259" s="481"/>
      <c r="FO259" s="481"/>
      <c r="FP259" s="481"/>
      <c r="FQ259" s="481"/>
      <c r="FR259" s="481">
        <f>SUM(FR252:FX258)</f>
        <v>0</v>
      </c>
      <c r="FS259" s="481"/>
      <c r="FT259" s="481"/>
      <c r="FU259" s="481"/>
      <c r="FV259" s="481"/>
      <c r="FW259" s="481"/>
      <c r="FX259" s="481"/>
      <c r="FY259" s="481">
        <f>SUM(FY252:GE258)</f>
        <v>0</v>
      </c>
      <c r="FZ259" s="481"/>
      <c r="GA259" s="481"/>
      <c r="GB259" s="481"/>
      <c r="GC259" s="481"/>
      <c r="GD259" s="481"/>
      <c r="GE259" s="481"/>
      <c r="GF259" s="481">
        <f>SUM(GF252:GL258)</f>
        <v>0</v>
      </c>
      <c r="GG259" s="481"/>
      <c r="GH259" s="481"/>
      <c r="GI259" s="481"/>
      <c r="GJ259" s="481"/>
      <c r="GK259" s="481"/>
      <c r="GL259" s="481"/>
      <c r="GM259" s="481">
        <f>SUM(GM252:GS258)</f>
        <v>0</v>
      </c>
      <c r="GN259" s="481"/>
      <c r="GO259" s="481"/>
      <c r="GP259" s="481"/>
      <c r="GQ259" s="481"/>
      <c r="GR259" s="481"/>
      <c r="GS259" s="481"/>
      <c r="GT259" s="481">
        <f>SUM(GT252:GZ258)</f>
        <v>0</v>
      </c>
      <c r="GU259" s="481"/>
      <c r="GV259" s="481"/>
      <c r="GW259" s="481"/>
      <c r="GX259" s="481"/>
      <c r="GY259" s="481"/>
      <c r="GZ259" s="481"/>
    </row>
    <row r="260" spans="2:208" ht="12.75" customHeight="1" thickTop="1" thickBot="1">
      <c r="B260" s="487" t="s">
        <v>437</v>
      </c>
      <c r="C260" s="436"/>
      <c r="D260" s="436"/>
      <c r="E260" s="436"/>
      <c r="F260" s="436"/>
      <c r="G260" s="436"/>
      <c r="H260" s="436"/>
      <c r="I260" s="436"/>
      <c r="J260" s="436"/>
      <c r="K260" s="436"/>
      <c r="L260" s="436"/>
      <c r="M260" s="436"/>
      <c r="N260" s="436"/>
      <c r="O260" s="436"/>
      <c r="P260" s="436"/>
      <c r="Q260" s="436"/>
      <c r="R260" s="436"/>
      <c r="S260" s="436"/>
      <c r="T260" s="436"/>
      <c r="U260" s="436"/>
      <c r="V260" s="436"/>
      <c r="W260" s="436"/>
      <c r="X260" s="482">
        <f>SUM(X251:AD259)</f>
        <v>0</v>
      </c>
      <c r="Y260" s="482"/>
      <c r="Z260" s="482"/>
      <c r="AA260" s="482"/>
      <c r="AB260" s="482"/>
      <c r="AC260" s="482"/>
      <c r="AD260" s="482"/>
      <c r="AE260" s="482">
        <f>SUM(AE251:AK259)</f>
        <v>0</v>
      </c>
      <c r="AF260" s="482"/>
      <c r="AG260" s="482"/>
      <c r="AH260" s="482"/>
      <c r="AI260" s="482"/>
      <c r="AJ260" s="482"/>
      <c r="AK260" s="482"/>
      <c r="AL260" s="482">
        <f>SUM(AL251:AR259)</f>
        <v>0</v>
      </c>
      <c r="AM260" s="482"/>
      <c r="AN260" s="482"/>
      <c r="AO260" s="482"/>
      <c r="AP260" s="482"/>
      <c r="AQ260" s="482"/>
      <c r="AR260" s="482"/>
      <c r="AS260" s="482">
        <f>SUM(AS251:AY259)</f>
        <v>0</v>
      </c>
      <c r="AT260" s="482"/>
      <c r="AU260" s="482"/>
      <c r="AV260" s="482"/>
      <c r="AW260" s="482"/>
      <c r="AX260" s="482"/>
      <c r="AY260" s="482"/>
      <c r="BB260" s="482">
        <f>SUM(BB251:BE259)</f>
        <v>0</v>
      </c>
      <c r="BC260" s="482"/>
      <c r="BD260" s="482"/>
      <c r="BE260" s="482"/>
      <c r="BF260" s="482">
        <f>SUM(BF251:BI259)</f>
        <v>0</v>
      </c>
      <c r="BG260" s="482"/>
      <c r="BH260" s="482"/>
      <c r="BI260" s="482"/>
      <c r="BJ260" s="482">
        <f>SUM(BJ251:BP259)</f>
        <v>0</v>
      </c>
      <c r="BK260" s="482"/>
      <c r="BL260" s="482"/>
      <c r="BM260" s="482"/>
      <c r="BN260" s="482"/>
      <c r="BO260" s="482"/>
      <c r="BP260" s="482"/>
      <c r="BQ260" s="482">
        <f>SUM(BQ251:BW259)</f>
        <v>0</v>
      </c>
      <c r="BR260" s="482"/>
      <c r="BS260" s="482"/>
      <c r="BT260" s="482"/>
      <c r="BU260" s="482"/>
      <c r="BV260" s="482"/>
      <c r="BW260" s="482"/>
      <c r="BX260" s="482">
        <f>SUM(BX251:CD259)</f>
        <v>0</v>
      </c>
      <c r="BY260" s="482"/>
      <c r="BZ260" s="482"/>
      <c r="CA260" s="482"/>
      <c r="CB260" s="482"/>
      <c r="CC260" s="482"/>
      <c r="CD260" s="482"/>
      <c r="CE260" s="482">
        <f>SUM(CE251:CK259)</f>
        <v>0</v>
      </c>
      <c r="CF260" s="482"/>
      <c r="CG260" s="482"/>
      <c r="CH260" s="482"/>
      <c r="CI260" s="482"/>
      <c r="CJ260" s="482"/>
      <c r="CK260" s="482"/>
      <c r="CL260" s="482">
        <f>SUM(CL251:CR259)</f>
        <v>0</v>
      </c>
      <c r="CM260" s="482"/>
      <c r="CN260" s="482"/>
      <c r="CO260" s="482"/>
      <c r="CP260" s="482"/>
      <c r="CQ260" s="482"/>
      <c r="CR260" s="482"/>
      <c r="CS260" s="482">
        <f>SUM(CS251:CY259)</f>
        <v>0</v>
      </c>
      <c r="CT260" s="482"/>
      <c r="CU260" s="482"/>
      <c r="CV260" s="482"/>
      <c r="CW260" s="482"/>
      <c r="CX260" s="482"/>
      <c r="CY260" s="482"/>
      <c r="DB260" s="499" t="s">
        <v>488</v>
      </c>
      <c r="DC260" s="500"/>
      <c r="DD260" s="500"/>
      <c r="DE260" s="500"/>
      <c r="DF260" s="500"/>
      <c r="DG260" s="500"/>
      <c r="DH260" s="500"/>
      <c r="DI260" s="500"/>
      <c r="DJ260" s="500"/>
      <c r="DK260" s="500"/>
      <c r="DL260" s="500"/>
      <c r="DM260" s="500"/>
      <c r="DN260" s="500"/>
      <c r="DO260" s="500"/>
      <c r="DP260" s="500"/>
      <c r="DQ260" s="500"/>
      <c r="DR260" s="500"/>
      <c r="DS260" s="500"/>
      <c r="DT260" s="500"/>
      <c r="DU260" s="500"/>
      <c r="DV260" s="500"/>
      <c r="DW260" s="500"/>
      <c r="DX260" s="478"/>
      <c r="DY260" s="478"/>
      <c r="DZ260" s="478"/>
      <c r="EA260" s="478"/>
      <c r="EB260" s="478"/>
      <c r="EC260" s="478"/>
      <c r="ED260" s="478"/>
      <c r="EE260" s="478"/>
      <c r="EF260" s="478"/>
      <c r="EG260" s="478"/>
      <c r="EH260" s="478"/>
      <c r="EI260" s="478"/>
      <c r="EJ260" s="478"/>
      <c r="EK260" s="478"/>
      <c r="EL260" s="478"/>
      <c r="EM260" s="478"/>
      <c r="EN260" s="478"/>
      <c r="EO260" s="478"/>
      <c r="EP260" s="478"/>
      <c r="EQ260" s="478"/>
      <c r="ER260" s="478"/>
      <c r="ES260" s="478"/>
      <c r="ET260" s="478"/>
      <c r="EU260" s="478"/>
      <c r="EV260" s="478"/>
      <c r="EW260" s="478"/>
      <c r="EX260" s="478"/>
      <c r="EY260" s="478"/>
      <c r="FC260" s="478"/>
      <c r="FD260" s="478"/>
      <c r="FE260" s="478"/>
      <c r="FF260" s="478"/>
      <c r="FG260" s="478"/>
      <c r="FH260" s="478"/>
      <c r="FI260" s="478"/>
      <c r="FJ260" s="478"/>
      <c r="FK260" s="478"/>
      <c r="FL260" s="478"/>
      <c r="FM260" s="478"/>
      <c r="FN260" s="478"/>
      <c r="FO260" s="478"/>
      <c r="FP260" s="478"/>
      <c r="FQ260" s="478"/>
      <c r="FR260" s="478"/>
      <c r="FS260" s="478"/>
      <c r="FT260" s="478"/>
      <c r="FU260" s="478"/>
      <c r="FV260" s="478"/>
      <c r="FW260" s="478"/>
      <c r="FX260" s="478"/>
      <c r="FY260" s="478"/>
      <c r="FZ260" s="478"/>
      <c r="GA260" s="478"/>
      <c r="GB260" s="478"/>
      <c r="GC260" s="478"/>
      <c r="GD260" s="478"/>
      <c r="GE260" s="478"/>
      <c r="GF260" s="478"/>
      <c r="GG260" s="478"/>
      <c r="GH260" s="478"/>
      <c r="GI260" s="478"/>
      <c r="GJ260" s="478"/>
      <c r="GK260" s="478"/>
      <c r="GL260" s="478"/>
      <c r="GM260" s="478"/>
      <c r="GN260" s="478"/>
      <c r="GO260" s="478"/>
      <c r="GP260" s="478"/>
      <c r="GQ260" s="478"/>
      <c r="GR260" s="478"/>
      <c r="GS260" s="478"/>
      <c r="GT260" s="478"/>
      <c r="GU260" s="478"/>
      <c r="GV260" s="478"/>
      <c r="GW260" s="478"/>
      <c r="GX260" s="478"/>
      <c r="GY260" s="478"/>
      <c r="GZ260" s="478"/>
    </row>
    <row r="261" spans="2:208" ht="12.75" customHeight="1" thickTop="1">
      <c r="B261" s="492" t="s">
        <v>438</v>
      </c>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83"/>
      <c r="Y261" s="483"/>
      <c r="Z261" s="483"/>
      <c r="AA261" s="483"/>
      <c r="AB261" s="483"/>
      <c r="AC261" s="483"/>
      <c r="AD261" s="483"/>
      <c r="AE261" s="483"/>
      <c r="AF261" s="483"/>
      <c r="AG261" s="483"/>
      <c r="AH261" s="483"/>
      <c r="AI261" s="483"/>
      <c r="AJ261" s="483"/>
      <c r="AK261" s="483"/>
      <c r="AL261" s="483"/>
      <c r="AM261" s="483"/>
      <c r="AN261" s="483"/>
      <c r="AO261" s="483"/>
      <c r="AP261" s="483"/>
      <c r="AQ261" s="483"/>
      <c r="AR261" s="483"/>
      <c r="AS261" s="483"/>
      <c r="AT261" s="483"/>
      <c r="AU261" s="483"/>
      <c r="AV261" s="483"/>
      <c r="AW261" s="483"/>
      <c r="AX261" s="483"/>
      <c r="AY261" s="483"/>
      <c r="BB261" s="483"/>
      <c r="BC261" s="483"/>
      <c r="BD261" s="483"/>
      <c r="BE261" s="483"/>
      <c r="BF261" s="483"/>
      <c r="BG261" s="483"/>
      <c r="BH261" s="483"/>
      <c r="BI261" s="483"/>
      <c r="BJ261" s="483"/>
      <c r="BK261" s="483"/>
      <c r="BL261" s="483"/>
      <c r="BM261" s="483"/>
      <c r="BN261" s="483"/>
      <c r="BO261" s="483"/>
      <c r="BP261" s="483"/>
      <c r="BQ261" s="483"/>
      <c r="BR261" s="483"/>
      <c r="BS261" s="483"/>
      <c r="BT261" s="483"/>
      <c r="BU261" s="483"/>
      <c r="BV261" s="483"/>
      <c r="BW261" s="483"/>
      <c r="BX261" s="483"/>
      <c r="BY261" s="483"/>
      <c r="BZ261" s="483"/>
      <c r="CA261" s="483"/>
      <c r="CB261" s="483"/>
      <c r="CC261" s="483"/>
      <c r="CD261" s="483"/>
      <c r="CE261" s="483"/>
      <c r="CF261" s="483"/>
      <c r="CG261" s="483"/>
      <c r="CH261" s="483"/>
      <c r="CI261" s="483"/>
      <c r="CJ261" s="483"/>
      <c r="CK261" s="483"/>
      <c r="CL261" s="483"/>
      <c r="CM261" s="483"/>
      <c r="CN261" s="483"/>
      <c r="CO261" s="483"/>
      <c r="CP261" s="483"/>
      <c r="CQ261" s="483"/>
      <c r="CR261" s="483"/>
      <c r="CS261" s="483"/>
      <c r="CT261" s="483"/>
      <c r="CU261" s="483"/>
      <c r="CV261" s="483"/>
      <c r="CW261" s="483"/>
      <c r="CX261" s="483"/>
      <c r="CY261" s="483"/>
      <c r="DB261" s="485" t="s">
        <v>489</v>
      </c>
      <c r="DC261" s="486"/>
      <c r="DD261" s="486"/>
      <c r="DE261" s="486"/>
      <c r="DF261" s="486"/>
      <c r="DG261" s="486"/>
      <c r="DH261" s="486"/>
      <c r="DI261" s="486"/>
      <c r="DJ261" s="486"/>
      <c r="DK261" s="486"/>
      <c r="DL261" s="486"/>
      <c r="DM261" s="486"/>
      <c r="DN261" s="486"/>
      <c r="DO261" s="486"/>
      <c r="DP261" s="486"/>
      <c r="DQ261" s="486"/>
      <c r="DR261" s="486"/>
      <c r="DS261" s="486"/>
      <c r="DT261" s="486"/>
      <c r="DU261" s="486"/>
      <c r="DV261" s="486"/>
      <c r="DW261" s="486"/>
      <c r="DX261" s="451">
        <v>0</v>
      </c>
      <c r="DY261" s="451"/>
      <c r="DZ261" s="451"/>
      <c r="EA261" s="451"/>
      <c r="EB261" s="451"/>
      <c r="EC261" s="451"/>
      <c r="ED261" s="451"/>
      <c r="EE261" s="451">
        <v>0</v>
      </c>
      <c r="EF261" s="451"/>
      <c r="EG261" s="451"/>
      <c r="EH261" s="451"/>
      <c r="EI261" s="451"/>
      <c r="EJ261" s="451"/>
      <c r="EK261" s="451"/>
      <c r="EL261" s="479">
        <f t="shared" ref="EL261:EL268" si="118">DX261-EE261</f>
        <v>0</v>
      </c>
      <c r="EM261" s="479"/>
      <c r="EN261" s="479"/>
      <c r="EO261" s="479"/>
      <c r="EP261" s="479"/>
      <c r="EQ261" s="479"/>
      <c r="ER261" s="479"/>
      <c r="ES261" s="451">
        <v>0</v>
      </c>
      <c r="ET261" s="451"/>
      <c r="EU261" s="451"/>
      <c r="EV261" s="451"/>
      <c r="EW261" s="451"/>
      <c r="EX261" s="451"/>
      <c r="EY261" s="451"/>
      <c r="EZ261" s="92"/>
      <c r="FA261" s="92"/>
      <c r="FB261" s="92"/>
      <c r="FC261" s="451">
        <v>0</v>
      </c>
      <c r="FD261" s="451"/>
      <c r="FE261" s="451"/>
      <c r="FF261" s="451"/>
      <c r="FG261" s="451">
        <v>0</v>
      </c>
      <c r="FH261" s="451"/>
      <c r="FI261" s="451"/>
      <c r="FJ261" s="451"/>
      <c r="FK261" s="479">
        <f t="shared" ref="FK261:FK268" si="119">FC261-FG261+ES261+EL261+EE261-DX261</f>
        <v>0</v>
      </c>
      <c r="FL261" s="479"/>
      <c r="FM261" s="479"/>
      <c r="FN261" s="479"/>
      <c r="FO261" s="479"/>
      <c r="FP261" s="479"/>
      <c r="FQ261" s="479"/>
      <c r="FR261" s="451">
        <v>0</v>
      </c>
      <c r="FS261" s="451"/>
      <c r="FT261" s="451"/>
      <c r="FU261" s="451"/>
      <c r="FV261" s="451"/>
      <c r="FW261" s="451"/>
      <c r="FX261" s="451"/>
      <c r="FY261" s="451">
        <v>0</v>
      </c>
      <c r="FZ261" s="451"/>
      <c r="GA261" s="451"/>
      <c r="GB261" s="451"/>
      <c r="GC261" s="451"/>
      <c r="GD261" s="451"/>
      <c r="GE261" s="451"/>
      <c r="GF261" s="480">
        <f t="shared" ref="GF261:GF268" si="120">FK261-FR261-FY261</f>
        <v>0</v>
      </c>
      <c r="GG261" s="480"/>
      <c r="GH261" s="480"/>
      <c r="GI261" s="480"/>
      <c r="GJ261" s="480"/>
      <c r="GK261" s="480"/>
      <c r="GL261" s="480"/>
      <c r="GM261" s="451">
        <v>0</v>
      </c>
      <c r="GN261" s="451"/>
      <c r="GO261" s="451"/>
      <c r="GP261" s="451"/>
      <c r="GQ261" s="451"/>
      <c r="GR261" s="451"/>
      <c r="GS261" s="451"/>
      <c r="GT261" s="480">
        <f t="shared" ref="GT261:GT268" si="121">GM261</f>
        <v>0</v>
      </c>
      <c r="GU261" s="480"/>
      <c r="GV261" s="480"/>
      <c r="GW261" s="480"/>
      <c r="GX261" s="480"/>
      <c r="GY261" s="480"/>
      <c r="GZ261" s="480"/>
    </row>
    <row r="262" spans="2:208" ht="12.75" customHeight="1">
      <c r="B262" s="543" t="s">
        <v>439</v>
      </c>
      <c r="C262" s="544"/>
      <c r="D262" s="544"/>
      <c r="E262" s="544"/>
      <c r="F262" s="544"/>
      <c r="G262" s="544"/>
      <c r="H262" s="544"/>
      <c r="I262" s="544"/>
      <c r="J262" s="544"/>
      <c r="K262" s="544"/>
      <c r="L262" s="544"/>
      <c r="M262" s="544"/>
      <c r="N262" s="544"/>
      <c r="O262" s="544"/>
      <c r="P262" s="544"/>
      <c r="Q262" s="544"/>
      <c r="R262" s="544"/>
      <c r="S262" s="544"/>
      <c r="T262" s="544"/>
      <c r="U262" s="544"/>
      <c r="V262" s="544"/>
      <c r="W262" s="545"/>
      <c r="X262" s="451">
        <v>0</v>
      </c>
      <c r="Y262" s="451"/>
      <c r="Z262" s="451"/>
      <c r="AA262" s="451"/>
      <c r="AB262" s="451"/>
      <c r="AC262" s="451"/>
      <c r="AD262" s="451"/>
      <c r="AE262" s="451">
        <v>0</v>
      </c>
      <c r="AF262" s="451"/>
      <c r="AG262" s="451"/>
      <c r="AH262" s="451"/>
      <c r="AI262" s="451"/>
      <c r="AJ262" s="451"/>
      <c r="AK262" s="451"/>
      <c r="AL262" s="479">
        <f t="shared" ref="AL262:AL268" si="122">X262-AE262</f>
        <v>0</v>
      </c>
      <c r="AM262" s="479"/>
      <c r="AN262" s="479"/>
      <c r="AO262" s="479"/>
      <c r="AP262" s="479"/>
      <c r="AQ262" s="479"/>
      <c r="AR262" s="479"/>
      <c r="AS262" s="451">
        <v>0</v>
      </c>
      <c r="AT262" s="451"/>
      <c r="AU262" s="451"/>
      <c r="AV262" s="451"/>
      <c r="AW262" s="451"/>
      <c r="AX262" s="451"/>
      <c r="AY262" s="451"/>
      <c r="AZ262" s="92"/>
      <c r="BA262" s="92"/>
      <c r="BB262" s="451">
        <v>0</v>
      </c>
      <c r="BC262" s="451"/>
      <c r="BD262" s="451"/>
      <c r="BE262" s="451"/>
      <c r="BF262" s="451">
        <v>0</v>
      </c>
      <c r="BG262" s="451"/>
      <c r="BH262" s="451"/>
      <c r="BI262" s="451"/>
      <c r="BJ262" s="479">
        <f t="shared" ref="BJ262:BJ268" si="123">BB262-BF262+AS262+AL262+AE262-X262</f>
        <v>0</v>
      </c>
      <c r="BK262" s="479"/>
      <c r="BL262" s="479"/>
      <c r="BM262" s="479"/>
      <c r="BN262" s="479"/>
      <c r="BO262" s="479"/>
      <c r="BP262" s="479"/>
      <c r="BQ262" s="451">
        <v>0</v>
      </c>
      <c r="BR262" s="451"/>
      <c r="BS262" s="451"/>
      <c r="BT262" s="451"/>
      <c r="BU262" s="451"/>
      <c r="BV262" s="451"/>
      <c r="BW262" s="451"/>
      <c r="BX262" s="451">
        <v>0</v>
      </c>
      <c r="BY262" s="451"/>
      <c r="BZ262" s="451"/>
      <c r="CA262" s="451"/>
      <c r="CB262" s="451"/>
      <c r="CC262" s="451"/>
      <c r="CD262" s="451"/>
      <c r="CE262" s="480">
        <f t="shared" ref="CE262:CE268" si="124">BJ262-BQ262-BX262</f>
        <v>0</v>
      </c>
      <c r="CF262" s="480"/>
      <c r="CG262" s="480"/>
      <c r="CH262" s="480"/>
      <c r="CI262" s="480"/>
      <c r="CJ262" s="480"/>
      <c r="CK262" s="480"/>
      <c r="CL262" s="451">
        <v>0</v>
      </c>
      <c r="CM262" s="451"/>
      <c r="CN262" s="451"/>
      <c r="CO262" s="451"/>
      <c r="CP262" s="451"/>
      <c r="CQ262" s="451"/>
      <c r="CR262" s="451"/>
      <c r="CS262" s="480">
        <f t="shared" ref="CS262:CS268" si="125">CL262</f>
        <v>0</v>
      </c>
      <c r="CT262" s="480"/>
      <c r="CU262" s="480"/>
      <c r="CV262" s="480"/>
      <c r="CW262" s="480"/>
      <c r="CX262" s="480"/>
      <c r="CY262" s="480"/>
      <c r="DB262" s="485" t="s">
        <v>490</v>
      </c>
      <c r="DC262" s="486"/>
      <c r="DD262" s="486"/>
      <c r="DE262" s="486"/>
      <c r="DF262" s="486"/>
      <c r="DG262" s="486"/>
      <c r="DH262" s="486"/>
      <c r="DI262" s="486"/>
      <c r="DJ262" s="486"/>
      <c r="DK262" s="486"/>
      <c r="DL262" s="486"/>
      <c r="DM262" s="486"/>
      <c r="DN262" s="486"/>
      <c r="DO262" s="486"/>
      <c r="DP262" s="486"/>
      <c r="DQ262" s="486"/>
      <c r="DR262" s="486"/>
      <c r="DS262" s="486"/>
      <c r="DT262" s="486"/>
      <c r="DU262" s="486"/>
      <c r="DV262" s="486"/>
      <c r="DW262" s="486"/>
      <c r="DX262" s="451">
        <v>0</v>
      </c>
      <c r="DY262" s="451"/>
      <c r="DZ262" s="451"/>
      <c r="EA262" s="451"/>
      <c r="EB262" s="451"/>
      <c r="EC262" s="451"/>
      <c r="ED262" s="451"/>
      <c r="EE262" s="451">
        <v>0</v>
      </c>
      <c r="EF262" s="451"/>
      <c r="EG262" s="451"/>
      <c r="EH262" s="451"/>
      <c r="EI262" s="451"/>
      <c r="EJ262" s="451"/>
      <c r="EK262" s="451"/>
      <c r="EL262" s="479">
        <f t="shared" si="118"/>
        <v>0</v>
      </c>
      <c r="EM262" s="479"/>
      <c r="EN262" s="479"/>
      <c r="EO262" s="479"/>
      <c r="EP262" s="479"/>
      <c r="EQ262" s="479"/>
      <c r="ER262" s="479"/>
      <c r="ES262" s="451">
        <v>0</v>
      </c>
      <c r="ET262" s="451"/>
      <c r="EU262" s="451"/>
      <c r="EV262" s="451"/>
      <c r="EW262" s="451"/>
      <c r="EX262" s="451"/>
      <c r="EY262" s="451"/>
      <c r="EZ262" s="92"/>
      <c r="FA262" s="92"/>
      <c r="FB262" s="92"/>
      <c r="FC262" s="451">
        <v>0</v>
      </c>
      <c r="FD262" s="451"/>
      <c r="FE262" s="451"/>
      <c r="FF262" s="451"/>
      <c r="FG262" s="451">
        <v>0</v>
      </c>
      <c r="FH262" s="451"/>
      <c r="FI262" s="451"/>
      <c r="FJ262" s="451"/>
      <c r="FK262" s="479">
        <f t="shared" si="119"/>
        <v>0</v>
      </c>
      <c r="FL262" s="479"/>
      <c r="FM262" s="479"/>
      <c r="FN262" s="479"/>
      <c r="FO262" s="479"/>
      <c r="FP262" s="479"/>
      <c r="FQ262" s="479"/>
      <c r="FR262" s="451">
        <v>0</v>
      </c>
      <c r="FS262" s="451"/>
      <c r="FT262" s="451"/>
      <c r="FU262" s="451"/>
      <c r="FV262" s="451"/>
      <c r="FW262" s="451"/>
      <c r="FX262" s="451"/>
      <c r="FY262" s="451">
        <v>0</v>
      </c>
      <c r="FZ262" s="451"/>
      <c r="GA262" s="451"/>
      <c r="GB262" s="451"/>
      <c r="GC262" s="451"/>
      <c r="GD262" s="451"/>
      <c r="GE262" s="451"/>
      <c r="GF262" s="480">
        <f t="shared" si="120"/>
        <v>0</v>
      </c>
      <c r="GG262" s="480"/>
      <c r="GH262" s="480"/>
      <c r="GI262" s="480"/>
      <c r="GJ262" s="480"/>
      <c r="GK262" s="480"/>
      <c r="GL262" s="480"/>
      <c r="GM262" s="451">
        <v>0</v>
      </c>
      <c r="GN262" s="451"/>
      <c r="GO262" s="451"/>
      <c r="GP262" s="451"/>
      <c r="GQ262" s="451"/>
      <c r="GR262" s="451"/>
      <c r="GS262" s="451"/>
      <c r="GT262" s="480">
        <f t="shared" si="121"/>
        <v>0</v>
      </c>
      <c r="GU262" s="480"/>
      <c r="GV262" s="480"/>
      <c r="GW262" s="480"/>
      <c r="GX262" s="480"/>
      <c r="GY262" s="480"/>
      <c r="GZ262" s="480"/>
    </row>
    <row r="263" spans="2:208" ht="12.75" customHeight="1">
      <c r="B263" s="543" t="s">
        <v>440</v>
      </c>
      <c r="C263" s="544"/>
      <c r="D263" s="544"/>
      <c r="E263" s="544"/>
      <c r="F263" s="544"/>
      <c r="G263" s="544"/>
      <c r="H263" s="544"/>
      <c r="I263" s="544"/>
      <c r="J263" s="544"/>
      <c r="K263" s="544"/>
      <c r="L263" s="544"/>
      <c r="M263" s="544"/>
      <c r="N263" s="544"/>
      <c r="O263" s="544"/>
      <c r="P263" s="544"/>
      <c r="Q263" s="544"/>
      <c r="R263" s="544"/>
      <c r="S263" s="544"/>
      <c r="T263" s="544"/>
      <c r="U263" s="544"/>
      <c r="V263" s="544"/>
      <c r="W263" s="545"/>
      <c r="X263" s="451">
        <v>0</v>
      </c>
      <c r="Y263" s="451"/>
      <c r="Z263" s="451"/>
      <c r="AA263" s="451"/>
      <c r="AB263" s="451"/>
      <c r="AC263" s="451"/>
      <c r="AD263" s="451"/>
      <c r="AE263" s="451">
        <v>0</v>
      </c>
      <c r="AF263" s="451"/>
      <c r="AG263" s="451"/>
      <c r="AH263" s="451"/>
      <c r="AI263" s="451"/>
      <c r="AJ263" s="451"/>
      <c r="AK263" s="451"/>
      <c r="AL263" s="479">
        <f t="shared" si="122"/>
        <v>0</v>
      </c>
      <c r="AM263" s="479"/>
      <c r="AN263" s="479"/>
      <c r="AO263" s="479"/>
      <c r="AP263" s="479"/>
      <c r="AQ263" s="479"/>
      <c r="AR263" s="479"/>
      <c r="AS263" s="451">
        <v>0</v>
      </c>
      <c r="AT263" s="451"/>
      <c r="AU263" s="451"/>
      <c r="AV263" s="451"/>
      <c r="AW263" s="451"/>
      <c r="AX263" s="451"/>
      <c r="AY263" s="451"/>
      <c r="AZ263" s="92"/>
      <c r="BA263" s="92"/>
      <c r="BB263" s="451">
        <v>0</v>
      </c>
      <c r="BC263" s="451"/>
      <c r="BD263" s="451"/>
      <c r="BE263" s="451"/>
      <c r="BF263" s="451">
        <v>0</v>
      </c>
      <c r="BG263" s="451"/>
      <c r="BH263" s="451"/>
      <c r="BI263" s="451"/>
      <c r="BJ263" s="479">
        <f t="shared" si="123"/>
        <v>0</v>
      </c>
      <c r="BK263" s="479"/>
      <c r="BL263" s="479"/>
      <c r="BM263" s="479"/>
      <c r="BN263" s="479"/>
      <c r="BO263" s="479"/>
      <c r="BP263" s="479"/>
      <c r="BQ263" s="451">
        <v>0</v>
      </c>
      <c r="BR263" s="451"/>
      <c r="BS263" s="451"/>
      <c r="BT263" s="451"/>
      <c r="BU263" s="451"/>
      <c r="BV263" s="451"/>
      <c r="BW263" s="451"/>
      <c r="BX263" s="451">
        <v>0</v>
      </c>
      <c r="BY263" s="451"/>
      <c r="BZ263" s="451"/>
      <c r="CA263" s="451"/>
      <c r="CB263" s="451"/>
      <c r="CC263" s="451"/>
      <c r="CD263" s="451"/>
      <c r="CE263" s="480">
        <f t="shared" si="124"/>
        <v>0</v>
      </c>
      <c r="CF263" s="480"/>
      <c r="CG263" s="480"/>
      <c r="CH263" s="480"/>
      <c r="CI263" s="480"/>
      <c r="CJ263" s="480"/>
      <c r="CK263" s="480"/>
      <c r="CL263" s="451">
        <v>0</v>
      </c>
      <c r="CM263" s="451"/>
      <c r="CN263" s="451"/>
      <c r="CO263" s="451"/>
      <c r="CP263" s="451"/>
      <c r="CQ263" s="451"/>
      <c r="CR263" s="451"/>
      <c r="CS263" s="480">
        <f t="shared" si="125"/>
        <v>0</v>
      </c>
      <c r="CT263" s="480"/>
      <c r="CU263" s="480"/>
      <c r="CV263" s="480"/>
      <c r="CW263" s="480"/>
      <c r="CX263" s="480"/>
      <c r="CY263" s="480"/>
      <c r="DB263" s="485" t="s">
        <v>491</v>
      </c>
      <c r="DC263" s="486"/>
      <c r="DD263" s="486"/>
      <c r="DE263" s="486"/>
      <c r="DF263" s="486"/>
      <c r="DG263" s="486"/>
      <c r="DH263" s="486"/>
      <c r="DI263" s="486"/>
      <c r="DJ263" s="486"/>
      <c r="DK263" s="486"/>
      <c r="DL263" s="486"/>
      <c r="DM263" s="486"/>
      <c r="DN263" s="486"/>
      <c r="DO263" s="486"/>
      <c r="DP263" s="486"/>
      <c r="DQ263" s="486"/>
      <c r="DR263" s="486"/>
      <c r="DS263" s="486"/>
      <c r="DT263" s="486"/>
      <c r="DU263" s="486"/>
      <c r="DV263" s="486"/>
      <c r="DW263" s="486"/>
      <c r="DX263" s="451">
        <v>0</v>
      </c>
      <c r="DY263" s="451"/>
      <c r="DZ263" s="451"/>
      <c r="EA263" s="451"/>
      <c r="EB263" s="451"/>
      <c r="EC263" s="451"/>
      <c r="ED263" s="451"/>
      <c r="EE263" s="451">
        <v>0</v>
      </c>
      <c r="EF263" s="451"/>
      <c r="EG263" s="451"/>
      <c r="EH263" s="451"/>
      <c r="EI263" s="451"/>
      <c r="EJ263" s="451"/>
      <c r="EK263" s="451"/>
      <c r="EL263" s="479">
        <f t="shared" si="118"/>
        <v>0</v>
      </c>
      <c r="EM263" s="479"/>
      <c r="EN263" s="479"/>
      <c r="EO263" s="479"/>
      <c r="EP263" s="479"/>
      <c r="EQ263" s="479"/>
      <c r="ER263" s="479"/>
      <c r="ES263" s="451">
        <v>0</v>
      </c>
      <c r="ET263" s="451"/>
      <c r="EU263" s="451"/>
      <c r="EV263" s="451"/>
      <c r="EW263" s="451"/>
      <c r="EX263" s="451"/>
      <c r="EY263" s="451"/>
      <c r="EZ263" s="92"/>
      <c r="FA263" s="92"/>
      <c r="FB263" s="92"/>
      <c r="FC263" s="451">
        <v>0</v>
      </c>
      <c r="FD263" s="451"/>
      <c r="FE263" s="451"/>
      <c r="FF263" s="451"/>
      <c r="FG263" s="451">
        <v>0</v>
      </c>
      <c r="FH263" s="451"/>
      <c r="FI263" s="451"/>
      <c r="FJ263" s="451"/>
      <c r="FK263" s="479">
        <f t="shared" si="119"/>
        <v>0</v>
      </c>
      <c r="FL263" s="479"/>
      <c r="FM263" s="479"/>
      <c r="FN263" s="479"/>
      <c r="FO263" s="479"/>
      <c r="FP263" s="479"/>
      <c r="FQ263" s="479"/>
      <c r="FR263" s="451">
        <v>0</v>
      </c>
      <c r="FS263" s="451"/>
      <c r="FT263" s="451"/>
      <c r="FU263" s="451"/>
      <c r="FV263" s="451"/>
      <c r="FW263" s="451"/>
      <c r="FX263" s="451"/>
      <c r="FY263" s="451">
        <v>0</v>
      </c>
      <c r="FZ263" s="451"/>
      <c r="GA263" s="451"/>
      <c r="GB263" s="451"/>
      <c r="GC263" s="451"/>
      <c r="GD263" s="451"/>
      <c r="GE263" s="451"/>
      <c r="GF263" s="480">
        <f t="shared" si="120"/>
        <v>0</v>
      </c>
      <c r="GG263" s="480"/>
      <c r="GH263" s="480"/>
      <c r="GI263" s="480"/>
      <c r="GJ263" s="480"/>
      <c r="GK263" s="480"/>
      <c r="GL263" s="480"/>
      <c r="GM263" s="451">
        <v>0</v>
      </c>
      <c r="GN263" s="451"/>
      <c r="GO263" s="451"/>
      <c r="GP263" s="451"/>
      <c r="GQ263" s="451"/>
      <c r="GR263" s="451"/>
      <c r="GS263" s="451"/>
      <c r="GT263" s="480">
        <f t="shared" si="121"/>
        <v>0</v>
      </c>
      <c r="GU263" s="480"/>
      <c r="GV263" s="480"/>
      <c r="GW263" s="480"/>
      <c r="GX263" s="480"/>
      <c r="GY263" s="480"/>
      <c r="GZ263" s="480"/>
    </row>
    <row r="264" spans="2:208" ht="12.75" customHeight="1">
      <c r="B264" s="543" t="s">
        <v>441</v>
      </c>
      <c r="C264" s="544"/>
      <c r="D264" s="544"/>
      <c r="E264" s="544"/>
      <c r="F264" s="544"/>
      <c r="G264" s="544"/>
      <c r="H264" s="544"/>
      <c r="I264" s="544"/>
      <c r="J264" s="544"/>
      <c r="K264" s="544"/>
      <c r="L264" s="544"/>
      <c r="M264" s="544"/>
      <c r="N264" s="544"/>
      <c r="O264" s="544"/>
      <c r="P264" s="544"/>
      <c r="Q264" s="544"/>
      <c r="R264" s="544"/>
      <c r="S264" s="544"/>
      <c r="T264" s="544"/>
      <c r="U264" s="544"/>
      <c r="V264" s="544"/>
      <c r="W264" s="545"/>
      <c r="X264" s="451">
        <v>0</v>
      </c>
      <c r="Y264" s="451"/>
      <c r="Z264" s="451"/>
      <c r="AA264" s="451"/>
      <c r="AB264" s="451"/>
      <c r="AC264" s="451"/>
      <c r="AD264" s="451"/>
      <c r="AE264" s="451">
        <v>0</v>
      </c>
      <c r="AF264" s="451"/>
      <c r="AG264" s="451"/>
      <c r="AH264" s="451"/>
      <c r="AI264" s="451"/>
      <c r="AJ264" s="451"/>
      <c r="AK264" s="451"/>
      <c r="AL264" s="479">
        <f t="shared" si="122"/>
        <v>0</v>
      </c>
      <c r="AM264" s="479"/>
      <c r="AN264" s="479"/>
      <c r="AO264" s="479"/>
      <c r="AP264" s="479"/>
      <c r="AQ264" s="479"/>
      <c r="AR264" s="479"/>
      <c r="AS264" s="451">
        <v>0</v>
      </c>
      <c r="AT264" s="451"/>
      <c r="AU264" s="451"/>
      <c r="AV264" s="451"/>
      <c r="AW264" s="451"/>
      <c r="AX264" s="451"/>
      <c r="AY264" s="451"/>
      <c r="AZ264" s="92"/>
      <c r="BA264" s="92"/>
      <c r="BB264" s="451">
        <v>0</v>
      </c>
      <c r="BC264" s="451"/>
      <c r="BD264" s="451"/>
      <c r="BE264" s="451"/>
      <c r="BF264" s="451">
        <v>0</v>
      </c>
      <c r="BG264" s="451"/>
      <c r="BH264" s="451"/>
      <c r="BI264" s="451"/>
      <c r="BJ264" s="479">
        <f t="shared" si="123"/>
        <v>0</v>
      </c>
      <c r="BK264" s="479"/>
      <c r="BL264" s="479"/>
      <c r="BM264" s="479"/>
      <c r="BN264" s="479"/>
      <c r="BO264" s="479"/>
      <c r="BP264" s="479"/>
      <c r="BQ264" s="451">
        <v>0</v>
      </c>
      <c r="BR264" s="451"/>
      <c r="BS264" s="451"/>
      <c r="BT264" s="451"/>
      <c r="BU264" s="451"/>
      <c r="BV264" s="451"/>
      <c r="BW264" s="451"/>
      <c r="BX264" s="451">
        <v>0</v>
      </c>
      <c r="BY264" s="451"/>
      <c r="BZ264" s="451"/>
      <c r="CA264" s="451"/>
      <c r="CB264" s="451"/>
      <c r="CC264" s="451"/>
      <c r="CD264" s="451"/>
      <c r="CE264" s="480">
        <f t="shared" si="124"/>
        <v>0</v>
      </c>
      <c r="CF264" s="480"/>
      <c r="CG264" s="480"/>
      <c r="CH264" s="480"/>
      <c r="CI264" s="480"/>
      <c r="CJ264" s="480"/>
      <c r="CK264" s="480"/>
      <c r="CL264" s="451">
        <v>0</v>
      </c>
      <c r="CM264" s="451"/>
      <c r="CN264" s="451"/>
      <c r="CO264" s="451"/>
      <c r="CP264" s="451"/>
      <c r="CQ264" s="451"/>
      <c r="CR264" s="451"/>
      <c r="CS264" s="480">
        <f t="shared" si="125"/>
        <v>0</v>
      </c>
      <c r="CT264" s="480"/>
      <c r="CU264" s="480"/>
      <c r="CV264" s="480"/>
      <c r="CW264" s="480"/>
      <c r="CX264" s="480"/>
      <c r="CY264" s="480"/>
      <c r="DB264" s="485" t="s">
        <v>492</v>
      </c>
      <c r="DC264" s="486"/>
      <c r="DD264" s="486"/>
      <c r="DE264" s="486"/>
      <c r="DF264" s="486"/>
      <c r="DG264" s="486"/>
      <c r="DH264" s="486"/>
      <c r="DI264" s="486"/>
      <c r="DJ264" s="486"/>
      <c r="DK264" s="486"/>
      <c r="DL264" s="486"/>
      <c r="DM264" s="486"/>
      <c r="DN264" s="486"/>
      <c r="DO264" s="486"/>
      <c r="DP264" s="486"/>
      <c r="DQ264" s="486"/>
      <c r="DR264" s="486"/>
      <c r="DS264" s="486"/>
      <c r="DT264" s="486"/>
      <c r="DU264" s="486"/>
      <c r="DV264" s="486"/>
      <c r="DW264" s="486"/>
      <c r="DX264" s="451">
        <v>0</v>
      </c>
      <c r="DY264" s="451"/>
      <c r="DZ264" s="451"/>
      <c r="EA264" s="451"/>
      <c r="EB264" s="451"/>
      <c r="EC264" s="451"/>
      <c r="ED264" s="451"/>
      <c r="EE264" s="451">
        <v>0</v>
      </c>
      <c r="EF264" s="451"/>
      <c r="EG264" s="451"/>
      <c r="EH264" s="451"/>
      <c r="EI264" s="451"/>
      <c r="EJ264" s="451"/>
      <c r="EK264" s="451"/>
      <c r="EL264" s="479">
        <f t="shared" si="118"/>
        <v>0</v>
      </c>
      <c r="EM264" s="479"/>
      <c r="EN264" s="479"/>
      <c r="EO264" s="479"/>
      <c r="EP264" s="479"/>
      <c r="EQ264" s="479"/>
      <c r="ER264" s="479"/>
      <c r="ES264" s="451">
        <v>0</v>
      </c>
      <c r="ET264" s="451"/>
      <c r="EU264" s="451"/>
      <c r="EV264" s="451"/>
      <c r="EW264" s="451"/>
      <c r="EX264" s="451"/>
      <c r="EY264" s="451"/>
      <c r="EZ264" s="92"/>
      <c r="FA264" s="92"/>
      <c r="FB264" s="92"/>
      <c r="FC264" s="451">
        <v>0</v>
      </c>
      <c r="FD264" s="451"/>
      <c r="FE264" s="451"/>
      <c r="FF264" s="451"/>
      <c r="FG264" s="451">
        <v>0</v>
      </c>
      <c r="FH264" s="451"/>
      <c r="FI264" s="451"/>
      <c r="FJ264" s="451"/>
      <c r="FK264" s="479">
        <f t="shared" si="119"/>
        <v>0</v>
      </c>
      <c r="FL264" s="479"/>
      <c r="FM264" s="479"/>
      <c r="FN264" s="479"/>
      <c r="FO264" s="479"/>
      <c r="FP264" s="479"/>
      <c r="FQ264" s="479"/>
      <c r="FR264" s="451">
        <v>0</v>
      </c>
      <c r="FS264" s="451"/>
      <c r="FT264" s="451"/>
      <c r="FU264" s="451"/>
      <c r="FV264" s="451"/>
      <c r="FW264" s="451"/>
      <c r="FX264" s="451"/>
      <c r="FY264" s="451">
        <v>0</v>
      </c>
      <c r="FZ264" s="451"/>
      <c r="GA264" s="451"/>
      <c r="GB264" s="451"/>
      <c r="GC264" s="451"/>
      <c r="GD264" s="451"/>
      <c r="GE264" s="451"/>
      <c r="GF264" s="480">
        <f t="shared" si="120"/>
        <v>0</v>
      </c>
      <c r="GG264" s="480"/>
      <c r="GH264" s="480"/>
      <c r="GI264" s="480"/>
      <c r="GJ264" s="480"/>
      <c r="GK264" s="480"/>
      <c r="GL264" s="480"/>
      <c r="GM264" s="451">
        <v>0</v>
      </c>
      <c r="GN264" s="451"/>
      <c r="GO264" s="451"/>
      <c r="GP264" s="451"/>
      <c r="GQ264" s="451"/>
      <c r="GR264" s="451"/>
      <c r="GS264" s="451"/>
      <c r="GT264" s="480">
        <f t="shared" si="121"/>
        <v>0</v>
      </c>
      <c r="GU264" s="480"/>
      <c r="GV264" s="480"/>
      <c r="GW264" s="480"/>
      <c r="GX264" s="480"/>
      <c r="GY264" s="480"/>
      <c r="GZ264" s="480"/>
    </row>
    <row r="265" spans="2:208" ht="12.75" customHeight="1">
      <c r="B265" s="543" t="s">
        <v>442</v>
      </c>
      <c r="C265" s="544"/>
      <c r="D265" s="544"/>
      <c r="E265" s="544"/>
      <c r="F265" s="544"/>
      <c r="G265" s="544"/>
      <c r="H265" s="544"/>
      <c r="I265" s="544"/>
      <c r="J265" s="544"/>
      <c r="K265" s="544"/>
      <c r="L265" s="544"/>
      <c r="M265" s="544"/>
      <c r="N265" s="544"/>
      <c r="O265" s="544"/>
      <c r="P265" s="544"/>
      <c r="Q265" s="544"/>
      <c r="R265" s="544"/>
      <c r="S265" s="544"/>
      <c r="T265" s="544"/>
      <c r="U265" s="544"/>
      <c r="V265" s="544"/>
      <c r="W265" s="545"/>
      <c r="X265" s="451">
        <v>0</v>
      </c>
      <c r="Y265" s="451"/>
      <c r="Z265" s="451"/>
      <c r="AA265" s="451"/>
      <c r="AB265" s="451"/>
      <c r="AC265" s="451"/>
      <c r="AD265" s="451"/>
      <c r="AE265" s="451">
        <v>0</v>
      </c>
      <c r="AF265" s="451"/>
      <c r="AG265" s="451"/>
      <c r="AH265" s="451"/>
      <c r="AI265" s="451"/>
      <c r="AJ265" s="451"/>
      <c r="AK265" s="451"/>
      <c r="AL265" s="479">
        <f t="shared" si="122"/>
        <v>0</v>
      </c>
      <c r="AM265" s="479"/>
      <c r="AN265" s="479"/>
      <c r="AO265" s="479"/>
      <c r="AP265" s="479"/>
      <c r="AQ265" s="479"/>
      <c r="AR265" s="479"/>
      <c r="AS265" s="451">
        <v>0</v>
      </c>
      <c r="AT265" s="451"/>
      <c r="AU265" s="451"/>
      <c r="AV265" s="451"/>
      <c r="AW265" s="451"/>
      <c r="AX265" s="451"/>
      <c r="AY265" s="451"/>
      <c r="AZ265" s="92"/>
      <c r="BA265" s="92"/>
      <c r="BB265" s="451">
        <v>0</v>
      </c>
      <c r="BC265" s="451"/>
      <c r="BD265" s="451"/>
      <c r="BE265" s="451"/>
      <c r="BF265" s="451">
        <v>0</v>
      </c>
      <c r="BG265" s="451"/>
      <c r="BH265" s="451"/>
      <c r="BI265" s="451"/>
      <c r="BJ265" s="479">
        <f t="shared" si="123"/>
        <v>0</v>
      </c>
      <c r="BK265" s="479"/>
      <c r="BL265" s="479"/>
      <c r="BM265" s="479"/>
      <c r="BN265" s="479"/>
      <c r="BO265" s="479"/>
      <c r="BP265" s="479"/>
      <c r="BQ265" s="451">
        <v>0</v>
      </c>
      <c r="BR265" s="451"/>
      <c r="BS265" s="451"/>
      <c r="BT265" s="451"/>
      <c r="BU265" s="451"/>
      <c r="BV265" s="451"/>
      <c r="BW265" s="451"/>
      <c r="BX265" s="451">
        <v>0</v>
      </c>
      <c r="BY265" s="451"/>
      <c r="BZ265" s="451"/>
      <c r="CA265" s="451"/>
      <c r="CB265" s="451"/>
      <c r="CC265" s="451"/>
      <c r="CD265" s="451"/>
      <c r="CE265" s="480">
        <f t="shared" si="124"/>
        <v>0</v>
      </c>
      <c r="CF265" s="480"/>
      <c r="CG265" s="480"/>
      <c r="CH265" s="480"/>
      <c r="CI265" s="480"/>
      <c r="CJ265" s="480"/>
      <c r="CK265" s="480"/>
      <c r="CL265" s="451">
        <v>0</v>
      </c>
      <c r="CM265" s="451"/>
      <c r="CN265" s="451"/>
      <c r="CO265" s="451"/>
      <c r="CP265" s="451"/>
      <c r="CQ265" s="451"/>
      <c r="CR265" s="451"/>
      <c r="CS265" s="480">
        <f t="shared" si="125"/>
        <v>0</v>
      </c>
      <c r="CT265" s="480"/>
      <c r="CU265" s="480"/>
      <c r="CV265" s="480"/>
      <c r="CW265" s="480"/>
      <c r="CX265" s="480"/>
      <c r="CY265" s="480"/>
      <c r="DB265" s="485" t="s">
        <v>493</v>
      </c>
      <c r="DC265" s="486"/>
      <c r="DD265" s="486"/>
      <c r="DE265" s="486"/>
      <c r="DF265" s="486"/>
      <c r="DG265" s="486"/>
      <c r="DH265" s="486"/>
      <c r="DI265" s="486"/>
      <c r="DJ265" s="486"/>
      <c r="DK265" s="486"/>
      <c r="DL265" s="486"/>
      <c r="DM265" s="486"/>
      <c r="DN265" s="486"/>
      <c r="DO265" s="486"/>
      <c r="DP265" s="486"/>
      <c r="DQ265" s="486"/>
      <c r="DR265" s="486"/>
      <c r="DS265" s="486"/>
      <c r="DT265" s="486"/>
      <c r="DU265" s="486"/>
      <c r="DV265" s="486"/>
      <c r="DW265" s="486"/>
      <c r="DX265" s="451">
        <v>0</v>
      </c>
      <c r="DY265" s="451"/>
      <c r="DZ265" s="451"/>
      <c r="EA265" s="451"/>
      <c r="EB265" s="451"/>
      <c r="EC265" s="451"/>
      <c r="ED265" s="451"/>
      <c r="EE265" s="451">
        <v>0</v>
      </c>
      <c r="EF265" s="451"/>
      <c r="EG265" s="451"/>
      <c r="EH265" s="451"/>
      <c r="EI265" s="451"/>
      <c r="EJ265" s="451"/>
      <c r="EK265" s="451"/>
      <c r="EL265" s="479">
        <f t="shared" si="118"/>
        <v>0</v>
      </c>
      <c r="EM265" s="479"/>
      <c r="EN265" s="479"/>
      <c r="EO265" s="479"/>
      <c r="EP265" s="479"/>
      <c r="EQ265" s="479"/>
      <c r="ER265" s="479"/>
      <c r="ES265" s="451">
        <v>0</v>
      </c>
      <c r="ET265" s="451"/>
      <c r="EU265" s="451"/>
      <c r="EV265" s="451"/>
      <c r="EW265" s="451"/>
      <c r="EX265" s="451"/>
      <c r="EY265" s="451"/>
      <c r="EZ265" s="92"/>
      <c r="FA265" s="92"/>
      <c r="FB265" s="92"/>
      <c r="FC265" s="451">
        <v>0</v>
      </c>
      <c r="FD265" s="451"/>
      <c r="FE265" s="451"/>
      <c r="FF265" s="451"/>
      <c r="FG265" s="451">
        <v>0</v>
      </c>
      <c r="FH265" s="451"/>
      <c r="FI265" s="451"/>
      <c r="FJ265" s="451"/>
      <c r="FK265" s="479">
        <f t="shared" si="119"/>
        <v>0</v>
      </c>
      <c r="FL265" s="479"/>
      <c r="FM265" s="479"/>
      <c r="FN265" s="479"/>
      <c r="FO265" s="479"/>
      <c r="FP265" s="479"/>
      <c r="FQ265" s="479"/>
      <c r="FR265" s="451">
        <v>0</v>
      </c>
      <c r="FS265" s="451"/>
      <c r="FT265" s="451"/>
      <c r="FU265" s="451"/>
      <c r="FV265" s="451"/>
      <c r="FW265" s="451"/>
      <c r="FX265" s="451"/>
      <c r="FY265" s="451">
        <v>0</v>
      </c>
      <c r="FZ265" s="451"/>
      <c r="GA265" s="451"/>
      <c r="GB265" s="451"/>
      <c r="GC265" s="451"/>
      <c r="GD265" s="451"/>
      <c r="GE265" s="451"/>
      <c r="GF265" s="480">
        <f t="shared" si="120"/>
        <v>0</v>
      </c>
      <c r="GG265" s="480"/>
      <c r="GH265" s="480"/>
      <c r="GI265" s="480"/>
      <c r="GJ265" s="480"/>
      <c r="GK265" s="480"/>
      <c r="GL265" s="480"/>
      <c r="GM265" s="451">
        <v>0</v>
      </c>
      <c r="GN265" s="451"/>
      <c r="GO265" s="451"/>
      <c r="GP265" s="451"/>
      <c r="GQ265" s="451"/>
      <c r="GR265" s="451"/>
      <c r="GS265" s="451"/>
      <c r="GT265" s="480">
        <f t="shared" si="121"/>
        <v>0</v>
      </c>
      <c r="GU265" s="480"/>
      <c r="GV265" s="480"/>
      <c r="GW265" s="480"/>
      <c r="GX265" s="480"/>
      <c r="GY265" s="480"/>
      <c r="GZ265" s="480"/>
    </row>
    <row r="266" spans="2:208" ht="12.75" customHeight="1">
      <c r="B266" s="543" t="s">
        <v>443</v>
      </c>
      <c r="C266" s="544"/>
      <c r="D266" s="544"/>
      <c r="E266" s="544"/>
      <c r="F266" s="544"/>
      <c r="G266" s="544"/>
      <c r="H266" s="544"/>
      <c r="I266" s="544"/>
      <c r="J266" s="544"/>
      <c r="K266" s="544"/>
      <c r="L266" s="544"/>
      <c r="M266" s="544"/>
      <c r="N266" s="544"/>
      <c r="O266" s="544"/>
      <c r="P266" s="544"/>
      <c r="Q266" s="544"/>
      <c r="R266" s="544"/>
      <c r="S266" s="544"/>
      <c r="T266" s="544"/>
      <c r="U266" s="544"/>
      <c r="V266" s="544"/>
      <c r="W266" s="545"/>
      <c r="X266" s="451">
        <v>0</v>
      </c>
      <c r="Y266" s="451"/>
      <c r="Z266" s="451"/>
      <c r="AA266" s="451"/>
      <c r="AB266" s="451"/>
      <c r="AC266" s="451"/>
      <c r="AD266" s="451"/>
      <c r="AE266" s="451">
        <v>0</v>
      </c>
      <c r="AF266" s="451"/>
      <c r="AG266" s="451"/>
      <c r="AH266" s="451"/>
      <c r="AI266" s="451"/>
      <c r="AJ266" s="451"/>
      <c r="AK266" s="451"/>
      <c r="AL266" s="479">
        <f t="shared" si="122"/>
        <v>0</v>
      </c>
      <c r="AM266" s="479"/>
      <c r="AN266" s="479"/>
      <c r="AO266" s="479"/>
      <c r="AP266" s="479"/>
      <c r="AQ266" s="479"/>
      <c r="AR266" s="479"/>
      <c r="AS266" s="451">
        <v>0</v>
      </c>
      <c r="AT266" s="451"/>
      <c r="AU266" s="451"/>
      <c r="AV266" s="451"/>
      <c r="AW266" s="451"/>
      <c r="AX266" s="451"/>
      <c r="AY266" s="451"/>
      <c r="AZ266" s="92"/>
      <c r="BA266" s="92"/>
      <c r="BB266" s="451">
        <v>0</v>
      </c>
      <c r="BC266" s="451"/>
      <c r="BD266" s="451"/>
      <c r="BE266" s="451"/>
      <c r="BF266" s="451">
        <v>0</v>
      </c>
      <c r="BG266" s="451"/>
      <c r="BH266" s="451"/>
      <c r="BI266" s="451"/>
      <c r="BJ266" s="479">
        <f t="shared" si="123"/>
        <v>0</v>
      </c>
      <c r="BK266" s="479"/>
      <c r="BL266" s="479"/>
      <c r="BM266" s="479"/>
      <c r="BN266" s="479"/>
      <c r="BO266" s="479"/>
      <c r="BP266" s="479"/>
      <c r="BQ266" s="451">
        <v>0</v>
      </c>
      <c r="BR266" s="451"/>
      <c r="BS266" s="451"/>
      <c r="BT266" s="451"/>
      <c r="BU266" s="451"/>
      <c r="BV266" s="451"/>
      <c r="BW266" s="451"/>
      <c r="BX266" s="451">
        <v>0</v>
      </c>
      <c r="BY266" s="451"/>
      <c r="BZ266" s="451"/>
      <c r="CA266" s="451"/>
      <c r="CB266" s="451"/>
      <c r="CC266" s="451"/>
      <c r="CD266" s="451"/>
      <c r="CE266" s="480">
        <f t="shared" si="124"/>
        <v>0</v>
      </c>
      <c r="CF266" s="480"/>
      <c r="CG266" s="480"/>
      <c r="CH266" s="480"/>
      <c r="CI266" s="480"/>
      <c r="CJ266" s="480"/>
      <c r="CK266" s="480"/>
      <c r="CL266" s="451">
        <v>0</v>
      </c>
      <c r="CM266" s="451"/>
      <c r="CN266" s="451"/>
      <c r="CO266" s="451"/>
      <c r="CP266" s="451"/>
      <c r="CQ266" s="451"/>
      <c r="CR266" s="451"/>
      <c r="CS266" s="480">
        <f t="shared" si="125"/>
        <v>0</v>
      </c>
      <c r="CT266" s="480"/>
      <c r="CU266" s="480"/>
      <c r="CV266" s="480"/>
      <c r="CW266" s="480"/>
      <c r="CX266" s="480"/>
      <c r="CY266" s="480"/>
      <c r="DB266" s="485" t="s">
        <v>494</v>
      </c>
      <c r="DC266" s="486"/>
      <c r="DD266" s="486"/>
      <c r="DE266" s="486"/>
      <c r="DF266" s="486"/>
      <c r="DG266" s="486"/>
      <c r="DH266" s="486"/>
      <c r="DI266" s="486"/>
      <c r="DJ266" s="486"/>
      <c r="DK266" s="486"/>
      <c r="DL266" s="486"/>
      <c r="DM266" s="486"/>
      <c r="DN266" s="486"/>
      <c r="DO266" s="486"/>
      <c r="DP266" s="486"/>
      <c r="DQ266" s="486"/>
      <c r="DR266" s="486"/>
      <c r="DS266" s="486"/>
      <c r="DT266" s="486"/>
      <c r="DU266" s="486"/>
      <c r="DV266" s="486"/>
      <c r="DW266" s="486"/>
      <c r="DX266" s="451">
        <v>0</v>
      </c>
      <c r="DY266" s="451"/>
      <c r="DZ266" s="451"/>
      <c r="EA266" s="451"/>
      <c r="EB266" s="451"/>
      <c r="EC266" s="451"/>
      <c r="ED266" s="451"/>
      <c r="EE266" s="451">
        <v>0</v>
      </c>
      <c r="EF266" s="451"/>
      <c r="EG266" s="451"/>
      <c r="EH266" s="451"/>
      <c r="EI266" s="451"/>
      <c r="EJ266" s="451"/>
      <c r="EK266" s="451"/>
      <c r="EL266" s="479">
        <f t="shared" si="118"/>
        <v>0</v>
      </c>
      <c r="EM266" s="479"/>
      <c r="EN266" s="479"/>
      <c r="EO266" s="479"/>
      <c r="EP266" s="479"/>
      <c r="EQ266" s="479"/>
      <c r="ER266" s="479"/>
      <c r="ES266" s="451">
        <v>0</v>
      </c>
      <c r="ET266" s="451"/>
      <c r="EU266" s="451"/>
      <c r="EV266" s="451"/>
      <c r="EW266" s="451"/>
      <c r="EX266" s="451"/>
      <c r="EY266" s="451"/>
      <c r="EZ266" s="92"/>
      <c r="FA266" s="92"/>
      <c r="FB266" s="92"/>
      <c r="FC266" s="451">
        <v>0</v>
      </c>
      <c r="FD266" s="451"/>
      <c r="FE266" s="451"/>
      <c r="FF266" s="451"/>
      <c r="FG266" s="451">
        <v>0</v>
      </c>
      <c r="FH266" s="451"/>
      <c r="FI266" s="451"/>
      <c r="FJ266" s="451"/>
      <c r="FK266" s="479">
        <f t="shared" si="119"/>
        <v>0</v>
      </c>
      <c r="FL266" s="479"/>
      <c r="FM266" s="479"/>
      <c r="FN266" s="479"/>
      <c r="FO266" s="479"/>
      <c r="FP266" s="479"/>
      <c r="FQ266" s="479"/>
      <c r="FR266" s="451">
        <v>0</v>
      </c>
      <c r="FS266" s="451"/>
      <c r="FT266" s="451"/>
      <c r="FU266" s="451"/>
      <c r="FV266" s="451"/>
      <c r="FW266" s="451"/>
      <c r="FX266" s="451"/>
      <c r="FY266" s="451">
        <v>0</v>
      </c>
      <c r="FZ266" s="451"/>
      <c r="GA266" s="451"/>
      <c r="GB266" s="451"/>
      <c r="GC266" s="451"/>
      <c r="GD266" s="451"/>
      <c r="GE266" s="451"/>
      <c r="GF266" s="480">
        <f t="shared" si="120"/>
        <v>0</v>
      </c>
      <c r="GG266" s="480"/>
      <c r="GH266" s="480"/>
      <c r="GI266" s="480"/>
      <c r="GJ266" s="480"/>
      <c r="GK266" s="480"/>
      <c r="GL266" s="480"/>
      <c r="GM266" s="451">
        <v>0</v>
      </c>
      <c r="GN266" s="451"/>
      <c r="GO266" s="451"/>
      <c r="GP266" s="451"/>
      <c r="GQ266" s="451"/>
      <c r="GR266" s="451"/>
      <c r="GS266" s="451"/>
      <c r="GT266" s="480">
        <f t="shared" si="121"/>
        <v>0</v>
      </c>
      <c r="GU266" s="480"/>
      <c r="GV266" s="480"/>
      <c r="GW266" s="480"/>
      <c r="GX266" s="480"/>
      <c r="GY266" s="480"/>
      <c r="GZ266" s="480"/>
    </row>
    <row r="267" spans="2:208" ht="12.75" customHeight="1">
      <c r="B267" s="543" t="s">
        <v>444</v>
      </c>
      <c r="C267" s="544"/>
      <c r="D267" s="544"/>
      <c r="E267" s="544"/>
      <c r="F267" s="544"/>
      <c r="G267" s="544"/>
      <c r="H267" s="544"/>
      <c r="I267" s="544"/>
      <c r="J267" s="544"/>
      <c r="K267" s="544"/>
      <c r="L267" s="544"/>
      <c r="M267" s="544"/>
      <c r="N267" s="544"/>
      <c r="O267" s="544"/>
      <c r="P267" s="544"/>
      <c r="Q267" s="544"/>
      <c r="R267" s="544"/>
      <c r="S267" s="544"/>
      <c r="T267" s="544"/>
      <c r="U267" s="544"/>
      <c r="V267" s="544"/>
      <c r="W267" s="545"/>
      <c r="X267" s="451">
        <v>0</v>
      </c>
      <c r="Y267" s="451"/>
      <c r="Z267" s="451"/>
      <c r="AA267" s="451"/>
      <c r="AB267" s="451"/>
      <c r="AC267" s="451"/>
      <c r="AD267" s="451"/>
      <c r="AE267" s="451">
        <v>0</v>
      </c>
      <c r="AF267" s="451"/>
      <c r="AG267" s="451"/>
      <c r="AH267" s="451"/>
      <c r="AI267" s="451"/>
      <c r="AJ267" s="451"/>
      <c r="AK267" s="451"/>
      <c r="AL267" s="479">
        <f t="shared" si="122"/>
        <v>0</v>
      </c>
      <c r="AM267" s="479"/>
      <c r="AN267" s="479"/>
      <c r="AO267" s="479"/>
      <c r="AP267" s="479"/>
      <c r="AQ267" s="479"/>
      <c r="AR267" s="479"/>
      <c r="AS267" s="451">
        <v>0</v>
      </c>
      <c r="AT267" s="451"/>
      <c r="AU267" s="451"/>
      <c r="AV267" s="451"/>
      <c r="AW267" s="451"/>
      <c r="AX267" s="451"/>
      <c r="AY267" s="451"/>
      <c r="AZ267" s="92"/>
      <c r="BA267" s="92"/>
      <c r="BB267" s="451">
        <v>0</v>
      </c>
      <c r="BC267" s="451"/>
      <c r="BD267" s="451"/>
      <c r="BE267" s="451"/>
      <c r="BF267" s="451">
        <v>0</v>
      </c>
      <c r="BG267" s="451"/>
      <c r="BH267" s="451"/>
      <c r="BI267" s="451"/>
      <c r="BJ267" s="479">
        <f t="shared" si="123"/>
        <v>0</v>
      </c>
      <c r="BK267" s="479"/>
      <c r="BL267" s="479"/>
      <c r="BM267" s="479"/>
      <c r="BN267" s="479"/>
      <c r="BO267" s="479"/>
      <c r="BP267" s="479"/>
      <c r="BQ267" s="451">
        <v>0</v>
      </c>
      <c r="BR267" s="451"/>
      <c r="BS267" s="451"/>
      <c r="BT267" s="451"/>
      <c r="BU267" s="451"/>
      <c r="BV267" s="451"/>
      <c r="BW267" s="451"/>
      <c r="BX267" s="451">
        <v>0</v>
      </c>
      <c r="BY267" s="451"/>
      <c r="BZ267" s="451"/>
      <c r="CA267" s="451"/>
      <c r="CB267" s="451"/>
      <c r="CC267" s="451"/>
      <c r="CD267" s="451"/>
      <c r="CE267" s="480">
        <f t="shared" si="124"/>
        <v>0</v>
      </c>
      <c r="CF267" s="480"/>
      <c r="CG267" s="480"/>
      <c r="CH267" s="480"/>
      <c r="CI267" s="480"/>
      <c r="CJ267" s="480"/>
      <c r="CK267" s="480"/>
      <c r="CL267" s="451">
        <v>0</v>
      </c>
      <c r="CM267" s="451"/>
      <c r="CN267" s="451"/>
      <c r="CO267" s="451"/>
      <c r="CP267" s="451"/>
      <c r="CQ267" s="451"/>
      <c r="CR267" s="451"/>
      <c r="CS267" s="480">
        <f t="shared" si="125"/>
        <v>0</v>
      </c>
      <c r="CT267" s="480"/>
      <c r="CU267" s="480"/>
      <c r="CV267" s="480"/>
      <c r="CW267" s="480"/>
      <c r="CX267" s="480"/>
      <c r="CY267" s="480"/>
      <c r="DB267" s="543" t="s">
        <v>495</v>
      </c>
      <c r="DC267" s="544"/>
      <c r="DD267" s="544"/>
      <c r="DE267" s="544"/>
      <c r="DF267" s="544"/>
      <c r="DG267" s="544"/>
      <c r="DH267" s="544"/>
      <c r="DI267" s="544"/>
      <c r="DJ267" s="544"/>
      <c r="DK267" s="544"/>
      <c r="DL267" s="544"/>
      <c r="DM267" s="544"/>
      <c r="DN267" s="544"/>
      <c r="DO267" s="544"/>
      <c r="DP267" s="544"/>
      <c r="DQ267" s="544"/>
      <c r="DR267" s="544"/>
      <c r="DS267" s="544"/>
      <c r="DT267" s="544"/>
      <c r="DU267" s="544"/>
      <c r="DV267" s="544"/>
      <c r="DW267" s="545"/>
      <c r="DX267" s="451">
        <v>0</v>
      </c>
      <c r="DY267" s="451"/>
      <c r="DZ267" s="451"/>
      <c r="EA267" s="451"/>
      <c r="EB267" s="451"/>
      <c r="EC267" s="451"/>
      <c r="ED267" s="451"/>
      <c r="EE267" s="451">
        <v>0</v>
      </c>
      <c r="EF267" s="451"/>
      <c r="EG267" s="451"/>
      <c r="EH267" s="451"/>
      <c r="EI267" s="451"/>
      <c r="EJ267" s="451"/>
      <c r="EK267" s="451"/>
      <c r="EL267" s="479">
        <f t="shared" si="118"/>
        <v>0</v>
      </c>
      <c r="EM267" s="479"/>
      <c r="EN267" s="479"/>
      <c r="EO267" s="479"/>
      <c r="EP267" s="479"/>
      <c r="EQ267" s="479"/>
      <c r="ER267" s="479"/>
      <c r="ES267" s="451">
        <v>0</v>
      </c>
      <c r="ET267" s="451"/>
      <c r="EU267" s="451"/>
      <c r="EV267" s="451"/>
      <c r="EW267" s="451"/>
      <c r="EX267" s="451"/>
      <c r="EY267" s="451"/>
      <c r="EZ267" s="92"/>
      <c r="FA267" s="92"/>
      <c r="FB267" s="92"/>
      <c r="FC267" s="451">
        <v>0</v>
      </c>
      <c r="FD267" s="451"/>
      <c r="FE267" s="451"/>
      <c r="FF267" s="451"/>
      <c r="FG267" s="451">
        <v>0</v>
      </c>
      <c r="FH267" s="451"/>
      <c r="FI267" s="451"/>
      <c r="FJ267" s="451"/>
      <c r="FK267" s="479">
        <f t="shared" si="119"/>
        <v>0</v>
      </c>
      <c r="FL267" s="479"/>
      <c r="FM267" s="479"/>
      <c r="FN267" s="479"/>
      <c r="FO267" s="479"/>
      <c r="FP267" s="479"/>
      <c r="FQ267" s="479"/>
      <c r="FR267" s="451">
        <v>0</v>
      </c>
      <c r="FS267" s="451"/>
      <c r="FT267" s="451"/>
      <c r="FU267" s="451"/>
      <c r="FV267" s="451"/>
      <c r="FW267" s="451"/>
      <c r="FX267" s="451"/>
      <c r="FY267" s="451">
        <v>0</v>
      </c>
      <c r="FZ267" s="451"/>
      <c r="GA267" s="451"/>
      <c r="GB267" s="451"/>
      <c r="GC267" s="451"/>
      <c r="GD267" s="451"/>
      <c r="GE267" s="451"/>
      <c r="GF267" s="480">
        <f t="shared" si="120"/>
        <v>0</v>
      </c>
      <c r="GG267" s="480"/>
      <c r="GH267" s="480"/>
      <c r="GI267" s="480"/>
      <c r="GJ267" s="480"/>
      <c r="GK267" s="480"/>
      <c r="GL267" s="480"/>
      <c r="GM267" s="451">
        <v>0</v>
      </c>
      <c r="GN267" s="451"/>
      <c r="GO267" s="451"/>
      <c r="GP267" s="451"/>
      <c r="GQ267" s="451"/>
      <c r="GR267" s="451"/>
      <c r="GS267" s="451"/>
      <c r="GT267" s="480">
        <f t="shared" si="121"/>
        <v>0</v>
      </c>
      <c r="GU267" s="480"/>
      <c r="GV267" s="480"/>
      <c r="GW267" s="480"/>
      <c r="GX267" s="480"/>
      <c r="GY267" s="480"/>
      <c r="GZ267" s="480"/>
    </row>
    <row r="268" spans="2:208" ht="12.75" customHeight="1">
      <c r="B268" s="543" t="s">
        <v>445</v>
      </c>
      <c r="C268" s="544"/>
      <c r="D268" s="544"/>
      <c r="E268" s="544"/>
      <c r="F268" s="544"/>
      <c r="G268" s="544"/>
      <c r="H268" s="544"/>
      <c r="I268" s="544"/>
      <c r="J268" s="544"/>
      <c r="K268" s="544"/>
      <c r="L268" s="544"/>
      <c r="M268" s="544"/>
      <c r="N268" s="544"/>
      <c r="O268" s="544"/>
      <c r="P268" s="544"/>
      <c r="Q268" s="544"/>
      <c r="R268" s="544"/>
      <c r="S268" s="544"/>
      <c r="T268" s="544"/>
      <c r="U268" s="544"/>
      <c r="V268" s="544"/>
      <c r="W268" s="545"/>
      <c r="X268" s="451">
        <v>0</v>
      </c>
      <c r="Y268" s="451"/>
      <c r="Z268" s="451"/>
      <c r="AA268" s="451"/>
      <c r="AB268" s="451"/>
      <c r="AC268" s="451"/>
      <c r="AD268" s="451"/>
      <c r="AE268" s="451">
        <v>0</v>
      </c>
      <c r="AF268" s="451"/>
      <c r="AG268" s="451"/>
      <c r="AH268" s="451"/>
      <c r="AI268" s="451"/>
      <c r="AJ268" s="451"/>
      <c r="AK268" s="451"/>
      <c r="AL268" s="479">
        <f t="shared" si="122"/>
        <v>0</v>
      </c>
      <c r="AM268" s="479"/>
      <c r="AN268" s="479"/>
      <c r="AO268" s="479"/>
      <c r="AP268" s="479"/>
      <c r="AQ268" s="479"/>
      <c r="AR268" s="479"/>
      <c r="AS268" s="451">
        <v>0</v>
      </c>
      <c r="AT268" s="451"/>
      <c r="AU268" s="451"/>
      <c r="AV268" s="451"/>
      <c r="AW268" s="451"/>
      <c r="AX268" s="451"/>
      <c r="AY268" s="451"/>
      <c r="AZ268" s="92"/>
      <c r="BA268" s="92"/>
      <c r="BB268" s="451">
        <v>0</v>
      </c>
      <c r="BC268" s="451"/>
      <c r="BD268" s="451"/>
      <c r="BE268" s="451"/>
      <c r="BF268" s="451">
        <v>0</v>
      </c>
      <c r="BG268" s="451"/>
      <c r="BH268" s="451"/>
      <c r="BI268" s="451"/>
      <c r="BJ268" s="479">
        <f t="shared" si="123"/>
        <v>0</v>
      </c>
      <c r="BK268" s="479"/>
      <c r="BL268" s="479"/>
      <c r="BM268" s="479"/>
      <c r="BN268" s="479"/>
      <c r="BO268" s="479"/>
      <c r="BP268" s="479"/>
      <c r="BQ268" s="451">
        <v>0</v>
      </c>
      <c r="BR268" s="451"/>
      <c r="BS268" s="451"/>
      <c r="BT268" s="451"/>
      <c r="BU268" s="451"/>
      <c r="BV268" s="451"/>
      <c r="BW268" s="451"/>
      <c r="BX268" s="451">
        <v>0</v>
      </c>
      <c r="BY268" s="451"/>
      <c r="BZ268" s="451"/>
      <c r="CA268" s="451"/>
      <c r="CB268" s="451"/>
      <c r="CC268" s="451"/>
      <c r="CD268" s="451"/>
      <c r="CE268" s="480">
        <f t="shared" si="124"/>
        <v>0</v>
      </c>
      <c r="CF268" s="480"/>
      <c r="CG268" s="480"/>
      <c r="CH268" s="480"/>
      <c r="CI268" s="480"/>
      <c r="CJ268" s="480"/>
      <c r="CK268" s="480"/>
      <c r="CL268" s="451">
        <v>0</v>
      </c>
      <c r="CM268" s="451"/>
      <c r="CN268" s="451"/>
      <c r="CO268" s="451"/>
      <c r="CP268" s="451"/>
      <c r="CQ268" s="451"/>
      <c r="CR268" s="451"/>
      <c r="CS268" s="480">
        <f t="shared" si="125"/>
        <v>0</v>
      </c>
      <c r="CT268" s="480"/>
      <c r="CU268" s="480"/>
      <c r="CV268" s="480"/>
      <c r="CW268" s="480"/>
      <c r="CX268" s="480"/>
      <c r="CY268" s="480"/>
      <c r="DB268" s="543" t="s">
        <v>496</v>
      </c>
      <c r="DC268" s="544"/>
      <c r="DD268" s="544"/>
      <c r="DE268" s="544"/>
      <c r="DF268" s="544"/>
      <c r="DG268" s="544"/>
      <c r="DH268" s="544"/>
      <c r="DI268" s="544"/>
      <c r="DJ268" s="544"/>
      <c r="DK268" s="544"/>
      <c r="DL268" s="544"/>
      <c r="DM268" s="544"/>
      <c r="DN268" s="544"/>
      <c r="DO268" s="544"/>
      <c r="DP268" s="544"/>
      <c r="DQ268" s="544"/>
      <c r="DR268" s="544"/>
      <c r="DS268" s="544"/>
      <c r="DT268" s="544"/>
      <c r="DU268" s="544"/>
      <c r="DV268" s="544"/>
      <c r="DW268" s="545"/>
      <c r="DX268" s="451">
        <v>0</v>
      </c>
      <c r="DY268" s="451"/>
      <c r="DZ268" s="451"/>
      <c r="EA268" s="451"/>
      <c r="EB268" s="451"/>
      <c r="EC268" s="451"/>
      <c r="ED268" s="451"/>
      <c r="EE268" s="451">
        <v>0</v>
      </c>
      <c r="EF268" s="451"/>
      <c r="EG268" s="451"/>
      <c r="EH268" s="451"/>
      <c r="EI268" s="451"/>
      <c r="EJ268" s="451"/>
      <c r="EK268" s="451"/>
      <c r="EL268" s="479">
        <f t="shared" si="118"/>
        <v>0</v>
      </c>
      <c r="EM268" s="479"/>
      <c r="EN268" s="479"/>
      <c r="EO268" s="479"/>
      <c r="EP268" s="479"/>
      <c r="EQ268" s="479"/>
      <c r="ER268" s="479"/>
      <c r="ES268" s="451">
        <v>0</v>
      </c>
      <c r="ET268" s="451"/>
      <c r="EU268" s="451"/>
      <c r="EV268" s="451"/>
      <c r="EW268" s="451"/>
      <c r="EX268" s="451"/>
      <c r="EY268" s="451"/>
      <c r="EZ268" s="92"/>
      <c r="FA268" s="92"/>
      <c r="FB268" s="92"/>
      <c r="FC268" s="451">
        <v>0</v>
      </c>
      <c r="FD268" s="451"/>
      <c r="FE268" s="451"/>
      <c r="FF268" s="451"/>
      <c r="FG268" s="451">
        <v>0</v>
      </c>
      <c r="FH268" s="451"/>
      <c r="FI268" s="451"/>
      <c r="FJ268" s="451"/>
      <c r="FK268" s="479">
        <f t="shared" si="119"/>
        <v>0</v>
      </c>
      <c r="FL268" s="479"/>
      <c r="FM268" s="479"/>
      <c r="FN268" s="479"/>
      <c r="FO268" s="479"/>
      <c r="FP268" s="479"/>
      <c r="FQ268" s="479"/>
      <c r="FR268" s="451">
        <v>0</v>
      </c>
      <c r="FS268" s="451"/>
      <c r="FT268" s="451"/>
      <c r="FU268" s="451"/>
      <c r="FV268" s="451"/>
      <c r="FW268" s="451"/>
      <c r="FX268" s="451"/>
      <c r="FY268" s="451">
        <v>0</v>
      </c>
      <c r="FZ268" s="451"/>
      <c r="GA268" s="451"/>
      <c r="GB268" s="451"/>
      <c r="GC268" s="451"/>
      <c r="GD268" s="451"/>
      <c r="GE268" s="451"/>
      <c r="GF268" s="480">
        <f t="shared" si="120"/>
        <v>0</v>
      </c>
      <c r="GG268" s="480"/>
      <c r="GH268" s="480"/>
      <c r="GI268" s="480"/>
      <c r="GJ268" s="480"/>
      <c r="GK268" s="480"/>
      <c r="GL268" s="480"/>
      <c r="GM268" s="451">
        <v>0</v>
      </c>
      <c r="GN268" s="451"/>
      <c r="GO268" s="451"/>
      <c r="GP268" s="451"/>
      <c r="GQ268" s="451"/>
      <c r="GR268" s="451"/>
      <c r="GS268" s="451"/>
      <c r="GT268" s="480">
        <f t="shared" si="121"/>
        <v>0</v>
      </c>
      <c r="GU268" s="480"/>
      <c r="GV268" s="480"/>
      <c r="GW268" s="480"/>
      <c r="GX268" s="480"/>
      <c r="GY268" s="480"/>
      <c r="GZ268" s="480"/>
    </row>
    <row r="269" spans="2:208" ht="12.75" customHeight="1" thickBot="1">
      <c r="B269" s="540" t="s">
        <v>446</v>
      </c>
      <c r="C269" s="541"/>
      <c r="D269" s="541"/>
      <c r="E269" s="541"/>
      <c r="F269" s="541"/>
      <c r="G269" s="541"/>
      <c r="H269" s="541"/>
      <c r="I269" s="541"/>
      <c r="J269" s="541"/>
      <c r="K269" s="541"/>
      <c r="L269" s="541"/>
      <c r="M269" s="541"/>
      <c r="N269" s="541"/>
      <c r="O269" s="541"/>
      <c r="P269" s="541"/>
      <c r="Q269" s="541"/>
      <c r="R269" s="541"/>
      <c r="S269" s="541"/>
      <c r="T269" s="541"/>
      <c r="U269" s="541"/>
      <c r="V269" s="541"/>
      <c r="W269" s="542"/>
      <c r="X269" s="552">
        <f>SUM(X262:AD268)</f>
        <v>0</v>
      </c>
      <c r="Y269" s="552"/>
      <c r="Z269" s="552"/>
      <c r="AA269" s="552"/>
      <c r="AB269" s="552"/>
      <c r="AC269" s="552"/>
      <c r="AD269" s="552"/>
      <c r="AE269" s="552">
        <f>SUM(AE262:AK268)</f>
        <v>0</v>
      </c>
      <c r="AF269" s="552"/>
      <c r="AG269" s="552"/>
      <c r="AH269" s="552"/>
      <c r="AI269" s="552"/>
      <c r="AJ269" s="552"/>
      <c r="AK269" s="552"/>
      <c r="AL269" s="552">
        <f>SUM(AL262:AR268)</f>
        <v>0</v>
      </c>
      <c r="AM269" s="552"/>
      <c r="AN269" s="552"/>
      <c r="AO269" s="552"/>
      <c r="AP269" s="552"/>
      <c r="AQ269" s="552"/>
      <c r="AR269" s="552"/>
      <c r="AS269" s="552">
        <f>SUM(AS262:AY268)</f>
        <v>0</v>
      </c>
      <c r="AT269" s="552"/>
      <c r="AU269" s="552"/>
      <c r="AV269" s="552"/>
      <c r="AW269" s="552"/>
      <c r="AX269" s="552"/>
      <c r="AY269" s="552"/>
      <c r="BB269" s="481">
        <f>SUM(BB262:BE268)</f>
        <v>0</v>
      </c>
      <c r="BC269" s="481"/>
      <c r="BD269" s="481"/>
      <c r="BE269" s="481"/>
      <c r="BF269" s="481">
        <f>SUM(BF262:BI268)</f>
        <v>0</v>
      </c>
      <c r="BG269" s="481"/>
      <c r="BH269" s="481"/>
      <c r="BI269" s="481"/>
      <c r="BJ269" s="481">
        <f>SUM(BJ262:BP268)</f>
        <v>0</v>
      </c>
      <c r="BK269" s="481"/>
      <c r="BL269" s="481"/>
      <c r="BM269" s="481"/>
      <c r="BN269" s="481"/>
      <c r="BO269" s="481"/>
      <c r="BP269" s="481"/>
      <c r="BQ269" s="481">
        <f>SUM(BQ262:BW268)</f>
        <v>0</v>
      </c>
      <c r="BR269" s="481"/>
      <c r="BS269" s="481"/>
      <c r="BT269" s="481"/>
      <c r="BU269" s="481"/>
      <c r="BV269" s="481"/>
      <c r="BW269" s="481"/>
      <c r="BX269" s="481">
        <f>SUM(BX262:CD268)</f>
        <v>0</v>
      </c>
      <c r="BY269" s="481"/>
      <c r="BZ269" s="481"/>
      <c r="CA269" s="481"/>
      <c r="CB269" s="481"/>
      <c r="CC269" s="481"/>
      <c r="CD269" s="481"/>
      <c r="CE269" s="481">
        <f>SUM(CE262:CK268)</f>
        <v>0</v>
      </c>
      <c r="CF269" s="481"/>
      <c r="CG269" s="481"/>
      <c r="CH269" s="481"/>
      <c r="CI269" s="481"/>
      <c r="CJ269" s="481"/>
      <c r="CK269" s="481"/>
      <c r="CL269" s="481">
        <f>SUM(CL262:CR268)</f>
        <v>0</v>
      </c>
      <c r="CM269" s="481"/>
      <c r="CN269" s="481"/>
      <c r="CO269" s="481"/>
      <c r="CP269" s="481"/>
      <c r="CQ269" s="481"/>
      <c r="CR269" s="481"/>
      <c r="CS269" s="481">
        <f>SUM(CS262:CY268)</f>
        <v>0</v>
      </c>
      <c r="CT269" s="481"/>
      <c r="CU269" s="481"/>
      <c r="CV269" s="481"/>
      <c r="CW269" s="481"/>
      <c r="CX269" s="481"/>
      <c r="CY269" s="481"/>
      <c r="DB269" s="540" t="s">
        <v>497</v>
      </c>
      <c r="DC269" s="541"/>
      <c r="DD269" s="541"/>
      <c r="DE269" s="541"/>
      <c r="DF269" s="541"/>
      <c r="DG269" s="541"/>
      <c r="DH269" s="541"/>
      <c r="DI269" s="541"/>
      <c r="DJ269" s="541"/>
      <c r="DK269" s="541"/>
      <c r="DL269" s="541"/>
      <c r="DM269" s="541"/>
      <c r="DN269" s="541"/>
      <c r="DO269" s="541"/>
      <c r="DP269" s="541"/>
      <c r="DQ269" s="541"/>
      <c r="DR269" s="541"/>
      <c r="DS269" s="541"/>
      <c r="DT269" s="541"/>
      <c r="DU269" s="541"/>
      <c r="DV269" s="541"/>
      <c r="DW269" s="542"/>
      <c r="DX269" s="552">
        <f>SUM(DX261:ED268)</f>
        <v>0</v>
      </c>
      <c r="DY269" s="552"/>
      <c r="DZ269" s="552"/>
      <c r="EA269" s="552"/>
      <c r="EB269" s="552"/>
      <c r="EC269" s="552"/>
      <c r="ED269" s="552"/>
      <c r="EE269" s="552">
        <f>SUM(EE261:EK268)</f>
        <v>0</v>
      </c>
      <c r="EF269" s="552"/>
      <c r="EG269" s="552"/>
      <c r="EH269" s="552"/>
      <c r="EI269" s="552"/>
      <c r="EJ269" s="552"/>
      <c r="EK269" s="552"/>
      <c r="EL269" s="552">
        <f>SUM(EL261:ER268)</f>
        <v>0</v>
      </c>
      <c r="EM269" s="552"/>
      <c r="EN269" s="552"/>
      <c r="EO269" s="552"/>
      <c r="EP269" s="552"/>
      <c r="EQ269" s="552"/>
      <c r="ER269" s="552"/>
      <c r="ES269" s="552">
        <f>SUM(ES261:EY268)</f>
        <v>0</v>
      </c>
      <c r="ET269" s="552"/>
      <c r="EU269" s="552"/>
      <c r="EV269" s="552"/>
      <c r="EW269" s="552"/>
      <c r="EX269" s="552"/>
      <c r="EY269" s="552"/>
      <c r="FC269" s="481">
        <f>SUM(FC261:FF268)</f>
        <v>0</v>
      </c>
      <c r="FD269" s="481"/>
      <c r="FE269" s="481"/>
      <c r="FF269" s="481"/>
      <c r="FG269" s="481">
        <f>SUM(FG261:FJ268)</f>
        <v>0</v>
      </c>
      <c r="FH269" s="481"/>
      <c r="FI269" s="481"/>
      <c r="FJ269" s="481"/>
      <c r="FK269" s="481">
        <f>SUM(FK261:FQ268)</f>
        <v>0</v>
      </c>
      <c r="FL269" s="481"/>
      <c r="FM269" s="481"/>
      <c r="FN269" s="481"/>
      <c r="FO269" s="481"/>
      <c r="FP269" s="481"/>
      <c r="FQ269" s="481"/>
      <c r="FR269" s="481">
        <f>SUM(FR261:FX268)</f>
        <v>0</v>
      </c>
      <c r="FS269" s="481"/>
      <c r="FT269" s="481"/>
      <c r="FU269" s="481"/>
      <c r="FV269" s="481"/>
      <c r="FW269" s="481"/>
      <c r="FX269" s="481"/>
      <c r="FY269" s="481">
        <f>SUM(FY261:GE268)</f>
        <v>0</v>
      </c>
      <c r="FZ269" s="481"/>
      <c r="GA269" s="481"/>
      <c r="GB269" s="481"/>
      <c r="GC269" s="481"/>
      <c r="GD269" s="481"/>
      <c r="GE269" s="481"/>
      <c r="GF269" s="481">
        <f>SUM(GF261:GL268)</f>
        <v>0</v>
      </c>
      <c r="GG269" s="481"/>
      <c r="GH269" s="481"/>
      <c r="GI269" s="481"/>
      <c r="GJ269" s="481"/>
      <c r="GK269" s="481"/>
      <c r="GL269" s="481"/>
      <c r="GM269" s="481">
        <f>SUM(GM261:GS268)</f>
        <v>0</v>
      </c>
      <c r="GN269" s="481"/>
      <c r="GO269" s="481"/>
      <c r="GP269" s="481"/>
      <c r="GQ269" s="481"/>
      <c r="GR269" s="481"/>
      <c r="GS269" s="481"/>
      <c r="GT269" s="481">
        <f>SUM(GT261:GZ268)</f>
        <v>0</v>
      </c>
      <c r="GU269" s="481"/>
      <c r="GV269" s="481"/>
      <c r="GW269" s="481"/>
      <c r="GX269" s="481"/>
      <c r="GY269" s="481"/>
      <c r="GZ269" s="481"/>
    </row>
    <row r="270" spans="2:208" ht="12.75" customHeight="1" thickTop="1">
      <c r="B270" s="499" t="s">
        <v>447</v>
      </c>
      <c r="C270" s="500"/>
      <c r="D270" s="500"/>
      <c r="E270" s="500"/>
      <c r="F270" s="500"/>
      <c r="G270" s="500"/>
      <c r="H270" s="500"/>
      <c r="I270" s="500"/>
      <c r="J270" s="500"/>
      <c r="K270" s="500"/>
      <c r="L270" s="500"/>
      <c r="M270" s="500"/>
      <c r="N270" s="500"/>
      <c r="O270" s="500"/>
      <c r="P270" s="500"/>
      <c r="Q270" s="500"/>
      <c r="R270" s="500"/>
      <c r="S270" s="500"/>
      <c r="T270" s="500"/>
      <c r="U270" s="500"/>
      <c r="V270" s="500"/>
      <c r="W270" s="500"/>
      <c r="X270" s="478"/>
      <c r="Y270" s="478"/>
      <c r="Z270" s="478"/>
      <c r="AA270" s="478"/>
      <c r="AB270" s="478"/>
      <c r="AC270" s="478"/>
      <c r="AD270" s="478"/>
      <c r="AE270" s="478"/>
      <c r="AF270" s="478"/>
      <c r="AG270" s="478"/>
      <c r="AH270" s="478"/>
      <c r="AI270" s="478"/>
      <c r="AJ270" s="478"/>
      <c r="AK270" s="478"/>
      <c r="AL270" s="478"/>
      <c r="AM270" s="478"/>
      <c r="AN270" s="478"/>
      <c r="AO270" s="478"/>
      <c r="AP270" s="478"/>
      <c r="AQ270" s="478"/>
      <c r="AR270" s="478"/>
      <c r="AS270" s="478"/>
      <c r="AT270" s="478"/>
      <c r="AU270" s="478"/>
      <c r="AV270" s="478"/>
      <c r="AW270" s="478"/>
      <c r="AX270" s="478"/>
      <c r="AY270" s="478"/>
      <c r="BB270" s="478"/>
      <c r="BC270" s="478"/>
      <c r="BD270" s="478"/>
      <c r="BE270" s="478"/>
      <c r="BF270" s="478"/>
      <c r="BG270" s="478"/>
      <c r="BH270" s="478"/>
      <c r="BI270" s="478"/>
      <c r="BJ270" s="478"/>
      <c r="BK270" s="478"/>
      <c r="BL270" s="478"/>
      <c r="BM270" s="478"/>
      <c r="BN270" s="478"/>
      <c r="BO270" s="478"/>
      <c r="BP270" s="478"/>
      <c r="BQ270" s="478"/>
      <c r="BR270" s="478"/>
      <c r="BS270" s="478"/>
      <c r="BT270" s="478"/>
      <c r="BU270" s="478"/>
      <c r="BV270" s="478"/>
      <c r="BW270" s="478"/>
      <c r="BX270" s="478"/>
      <c r="BY270" s="478"/>
      <c r="BZ270" s="478"/>
      <c r="CA270" s="478"/>
      <c r="CB270" s="478"/>
      <c r="CC270" s="478"/>
      <c r="CD270" s="478"/>
      <c r="CE270" s="478"/>
      <c r="CF270" s="478"/>
      <c r="CG270" s="478"/>
      <c r="CH270" s="478"/>
      <c r="CI270" s="478"/>
      <c r="CJ270" s="478"/>
      <c r="CK270" s="478"/>
      <c r="CL270" s="478"/>
      <c r="CM270" s="478"/>
      <c r="CN270" s="478"/>
      <c r="CO270" s="478"/>
      <c r="CP270" s="478"/>
      <c r="CQ270" s="478"/>
      <c r="CR270" s="478"/>
      <c r="CS270" s="478"/>
      <c r="CT270" s="478"/>
      <c r="CU270" s="478"/>
      <c r="CV270" s="478"/>
      <c r="CW270" s="478"/>
      <c r="CX270" s="478"/>
      <c r="CY270" s="478"/>
      <c r="DB270" s="499" t="s">
        <v>498</v>
      </c>
      <c r="DC270" s="500"/>
      <c r="DD270" s="500"/>
      <c r="DE270" s="500"/>
      <c r="DF270" s="500"/>
      <c r="DG270" s="500"/>
      <c r="DH270" s="500"/>
      <c r="DI270" s="500"/>
      <c r="DJ270" s="500"/>
      <c r="DK270" s="500"/>
      <c r="DL270" s="500"/>
      <c r="DM270" s="500"/>
      <c r="DN270" s="500"/>
      <c r="DO270" s="500"/>
      <c r="DP270" s="500"/>
      <c r="DQ270" s="500"/>
      <c r="DR270" s="500"/>
      <c r="DS270" s="500"/>
      <c r="DT270" s="500"/>
      <c r="DU270" s="500"/>
      <c r="DV270" s="500"/>
      <c r="DW270" s="500"/>
      <c r="DX270" s="478"/>
      <c r="DY270" s="478"/>
      <c r="DZ270" s="478"/>
      <c r="EA270" s="478"/>
      <c r="EB270" s="478"/>
      <c r="EC270" s="478"/>
      <c r="ED270" s="478"/>
      <c r="EE270" s="478"/>
      <c r="EF270" s="478"/>
      <c r="EG270" s="478"/>
      <c r="EH270" s="478"/>
      <c r="EI270" s="478"/>
      <c r="EJ270" s="478"/>
      <c r="EK270" s="478"/>
      <c r="EL270" s="478"/>
      <c r="EM270" s="478"/>
      <c r="EN270" s="478"/>
      <c r="EO270" s="478"/>
      <c r="EP270" s="478"/>
      <c r="EQ270" s="478"/>
      <c r="ER270" s="478"/>
      <c r="ES270" s="478"/>
      <c r="ET270" s="478"/>
      <c r="EU270" s="478"/>
      <c r="EV270" s="478"/>
      <c r="EW270" s="478"/>
      <c r="EX270" s="478"/>
      <c r="EY270" s="478"/>
      <c r="FC270" s="478"/>
      <c r="FD270" s="478"/>
      <c r="FE270" s="478"/>
      <c r="FF270" s="478"/>
      <c r="FG270" s="478"/>
      <c r="FH270" s="478"/>
      <c r="FI270" s="478"/>
      <c r="FJ270" s="478"/>
      <c r="FK270" s="478"/>
      <c r="FL270" s="478"/>
      <c r="FM270" s="478"/>
      <c r="FN270" s="478"/>
      <c r="FO270" s="478"/>
      <c r="FP270" s="478"/>
      <c r="FQ270" s="478"/>
      <c r="FR270" s="478"/>
      <c r="FS270" s="478"/>
      <c r="FT270" s="478"/>
      <c r="FU270" s="478"/>
      <c r="FV270" s="478"/>
      <c r="FW270" s="478"/>
      <c r="FX270" s="478"/>
      <c r="FY270" s="478"/>
      <c r="FZ270" s="478"/>
      <c r="GA270" s="478"/>
      <c r="GB270" s="478"/>
      <c r="GC270" s="478"/>
      <c r="GD270" s="478"/>
      <c r="GE270" s="478"/>
      <c r="GF270" s="478"/>
      <c r="GG270" s="478"/>
      <c r="GH270" s="478"/>
      <c r="GI270" s="478"/>
      <c r="GJ270" s="478"/>
      <c r="GK270" s="478"/>
      <c r="GL270" s="478"/>
      <c r="GM270" s="478"/>
      <c r="GN270" s="478"/>
      <c r="GO270" s="478"/>
      <c r="GP270" s="478"/>
      <c r="GQ270" s="478"/>
      <c r="GR270" s="478"/>
      <c r="GS270" s="478"/>
      <c r="GT270" s="478"/>
      <c r="GU270" s="478"/>
      <c r="GV270" s="478"/>
      <c r="GW270" s="478"/>
      <c r="GX270" s="478"/>
      <c r="GY270" s="478"/>
      <c r="GZ270" s="478"/>
    </row>
    <row r="271" spans="2:208" ht="12.75" customHeight="1">
      <c r="B271" s="547" t="s">
        <v>448</v>
      </c>
      <c r="C271" s="548"/>
      <c r="D271" s="548"/>
      <c r="E271" s="548"/>
      <c r="F271" s="548"/>
      <c r="G271" s="548"/>
      <c r="H271" s="548"/>
      <c r="I271" s="548"/>
      <c r="J271" s="548"/>
      <c r="K271" s="548"/>
      <c r="L271" s="548"/>
      <c r="M271" s="548"/>
      <c r="N271" s="548"/>
      <c r="O271" s="548"/>
      <c r="P271" s="548"/>
      <c r="Q271" s="548"/>
      <c r="R271" s="548"/>
      <c r="S271" s="548"/>
      <c r="T271" s="548"/>
      <c r="U271" s="548"/>
      <c r="V271" s="548"/>
      <c r="W271" s="549"/>
      <c r="X271" s="451">
        <v>0</v>
      </c>
      <c r="Y271" s="451"/>
      <c r="Z271" s="451"/>
      <c r="AA271" s="451"/>
      <c r="AB271" s="451"/>
      <c r="AC271" s="451"/>
      <c r="AD271" s="451"/>
      <c r="AE271" s="451">
        <v>0</v>
      </c>
      <c r="AF271" s="451"/>
      <c r="AG271" s="451"/>
      <c r="AH271" s="451"/>
      <c r="AI271" s="451"/>
      <c r="AJ271" s="451"/>
      <c r="AK271" s="451"/>
      <c r="AL271" s="479">
        <f t="shared" ref="AL271:AL278" si="126">X271-AE271</f>
        <v>0</v>
      </c>
      <c r="AM271" s="479"/>
      <c r="AN271" s="479"/>
      <c r="AO271" s="479"/>
      <c r="AP271" s="479"/>
      <c r="AQ271" s="479"/>
      <c r="AR271" s="479"/>
      <c r="AS271" s="451">
        <v>0</v>
      </c>
      <c r="AT271" s="451"/>
      <c r="AU271" s="451"/>
      <c r="AV271" s="451"/>
      <c r="AW271" s="451"/>
      <c r="AX271" s="451"/>
      <c r="AY271" s="451"/>
      <c r="AZ271" s="92"/>
      <c r="BA271" s="92"/>
      <c r="BB271" s="451">
        <v>0</v>
      </c>
      <c r="BC271" s="451"/>
      <c r="BD271" s="451"/>
      <c r="BE271" s="451"/>
      <c r="BF271" s="451">
        <v>0</v>
      </c>
      <c r="BG271" s="451"/>
      <c r="BH271" s="451"/>
      <c r="BI271" s="451"/>
      <c r="BJ271" s="479">
        <f t="shared" ref="BJ271:BJ278" si="127">BB271-BF271+AS271+AL271+AE271-X271</f>
        <v>0</v>
      </c>
      <c r="BK271" s="479"/>
      <c r="BL271" s="479"/>
      <c r="BM271" s="479"/>
      <c r="BN271" s="479"/>
      <c r="BO271" s="479"/>
      <c r="BP271" s="479"/>
      <c r="BQ271" s="451">
        <v>0</v>
      </c>
      <c r="BR271" s="451"/>
      <c r="BS271" s="451"/>
      <c r="BT271" s="451"/>
      <c r="BU271" s="451"/>
      <c r="BV271" s="451"/>
      <c r="BW271" s="451"/>
      <c r="BX271" s="451">
        <v>0</v>
      </c>
      <c r="BY271" s="451"/>
      <c r="BZ271" s="451"/>
      <c r="CA271" s="451"/>
      <c r="CB271" s="451"/>
      <c r="CC271" s="451"/>
      <c r="CD271" s="451"/>
      <c r="CE271" s="480">
        <f t="shared" ref="CE271:CE278" si="128">BJ271-BQ271-BX271</f>
        <v>0</v>
      </c>
      <c r="CF271" s="480"/>
      <c r="CG271" s="480"/>
      <c r="CH271" s="480"/>
      <c r="CI271" s="480"/>
      <c r="CJ271" s="480"/>
      <c r="CK271" s="480"/>
      <c r="CL271" s="451">
        <v>0</v>
      </c>
      <c r="CM271" s="451"/>
      <c r="CN271" s="451"/>
      <c r="CO271" s="451"/>
      <c r="CP271" s="451"/>
      <c r="CQ271" s="451"/>
      <c r="CR271" s="451"/>
      <c r="CS271" s="480">
        <f t="shared" ref="CS271:CS278" si="129">CL271</f>
        <v>0</v>
      </c>
      <c r="CT271" s="480"/>
      <c r="CU271" s="480"/>
      <c r="CV271" s="480"/>
      <c r="CW271" s="480"/>
      <c r="CX271" s="480"/>
      <c r="CY271" s="480"/>
      <c r="DB271" s="547" t="s">
        <v>499</v>
      </c>
      <c r="DC271" s="548"/>
      <c r="DD271" s="548"/>
      <c r="DE271" s="548"/>
      <c r="DF271" s="548"/>
      <c r="DG271" s="548"/>
      <c r="DH271" s="548"/>
      <c r="DI271" s="548"/>
      <c r="DJ271" s="548"/>
      <c r="DK271" s="548"/>
      <c r="DL271" s="548"/>
      <c r="DM271" s="548"/>
      <c r="DN271" s="548"/>
      <c r="DO271" s="548"/>
      <c r="DP271" s="548"/>
      <c r="DQ271" s="548"/>
      <c r="DR271" s="548"/>
      <c r="DS271" s="548"/>
      <c r="DT271" s="548"/>
      <c r="DU271" s="548"/>
      <c r="DV271" s="548"/>
      <c r="DW271" s="549"/>
      <c r="DX271" s="451">
        <v>0</v>
      </c>
      <c r="DY271" s="451"/>
      <c r="DZ271" s="451"/>
      <c r="EA271" s="451"/>
      <c r="EB271" s="451"/>
      <c r="EC271" s="451"/>
      <c r="ED271" s="451"/>
      <c r="EE271" s="451">
        <v>0</v>
      </c>
      <c r="EF271" s="451"/>
      <c r="EG271" s="451"/>
      <c r="EH271" s="451"/>
      <c r="EI271" s="451"/>
      <c r="EJ271" s="451"/>
      <c r="EK271" s="451"/>
      <c r="EL271" s="479">
        <f t="shared" ref="EL271:EL278" si="130">DX271-EE271</f>
        <v>0</v>
      </c>
      <c r="EM271" s="479"/>
      <c r="EN271" s="479"/>
      <c r="EO271" s="479"/>
      <c r="EP271" s="479"/>
      <c r="EQ271" s="479"/>
      <c r="ER271" s="479"/>
      <c r="ES271" s="451">
        <v>0</v>
      </c>
      <c r="ET271" s="451"/>
      <c r="EU271" s="451"/>
      <c r="EV271" s="451"/>
      <c r="EW271" s="451"/>
      <c r="EX271" s="451"/>
      <c r="EY271" s="451"/>
      <c r="EZ271" s="92"/>
      <c r="FA271" s="92"/>
      <c r="FB271" s="92"/>
      <c r="FC271" s="451">
        <v>0</v>
      </c>
      <c r="FD271" s="451"/>
      <c r="FE271" s="451"/>
      <c r="FF271" s="451"/>
      <c r="FG271" s="451">
        <v>0</v>
      </c>
      <c r="FH271" s="451"/>
      <c r="FI271" s="451"/>
      <c r="FJ271" s="451"/>
      <c r="FK271" s="479">
        <f t="shared" ref="FK271:FK278" si="131">FC271-FG271+ES271+EL271+EE271-DX271</f>
        <v>0</v>
      </c>
      <c r="FL271" s="479"/>
      <c r="FM271" s="479"/>
      <c r="FN271" s="479"/>
      <c r="FO271" s="479"/>
      <c r="FP271" s="479"/>
      <c r="FQ271" s="479"/>
      <c r="FR271" s="451">
        <v>0</v>
      </c>
      <c r="FS271" s="451"/>
      <c r="FT271" s="451"/>
      <c r="FU271" s="451"/>
      <c r="FV271" s="451"/>
      <c r="FW271" s="451"/>
      <c r="FX271" s="451"/>
      <c r="FY271" s="451">
        <v>0</v>
      </c>
      <c r="FZ271" s="451"/>
      <c r="GA271" s="451"/>
      <c r="GB271" s="451"/>
      <c r="GC271" s="451"/>
      <c r="GD271" s="451"/>
      <c r="GE271" s="451"/>
      <c r="GF271" s="480">
        <f t="shared" ref="GF271:GF278" si="132">FK271-FR271-FY271</f>
        <v>0</v>
      </c>
      <c r="GG271" s="480"/>
      <c r="GH271" s="480"/>
      <c r="GI271" s="480"/>
      <c r="GJ271" s="480"/>
      <c r="GK271" s="480"/>
      <c r="GL271" s="480"/>
      <c r="GM271" s="451">
        <v>0</v>
      </c>
      <c r="GN271" s="451"/>
      <c r="GO271" s="451"/>
      <c r="GP271" s="451"/>
      <c r="GQ271" s="451"/>
      <c r="GR271" s="451"/>
      <c r="GS271" s="451"/>
      <c r="GT271" s="480">
        <f t="shared" ref="GT271:GT278" si="133">GM271</f>
        <v>0</v>
      </c>
      <c r="GU271" s="480"/>
      <c r="GV271" s="480"/>
      <c r="GW271" s="480"/>
      <c r="GX271" s="480"/>
      <c r="GY271" s="480"/>
      <c r="GZ271" s="480"/>
    </row>
    <row r="272" spans="2:208" ht="12.75" customHeight="1">
      <c r="B272" s="543" t="s">
        <v>449</v>
      </c>
      <c r="C272" s="544"/>
      <c r="D272" s="544"/>
      <c r="E272" s="544"/>
      <c r="F272" s="544"/>
      <c r="G272" s="544"/>
      <c r="H272" s="544"/>
      <c r="I272" s="544"/>
      <c r="J272" s="544"/>
      <c r="K272" s="544"/>
      <c r="L272" s="544"/>
      <c r="M272" s="544"/>
      <c r="N272" s="544"/>
      <c r="O272" s="544"/>
      <c r="P272" s="544"/>
      <c r="Q272" s="544"/>
      <c r="R272" s="544"/>
      <c r="S272" s="544"/>
      <c r="T272" s="544"/>
      <c r="U272" s="544"/>
      <c r="V272" s="544"/>
      <c r="W272" s="545"/>
      <c r="X272" s="451">
        <v>0</v>
      </c>
      <c r="Y272" s="451"/>
      <c r="Z272" s="451"/>
      <c r="AA272" s="451"/>
      <c r="AB272" s="451"/>
      <c r="AC272" s="451"/>
      <c r="AD272" s="451"/>
      <c r="AE272" s="451">
        <v>0</v>
      </c>
      <c r="AF272" s="451"/>
      <c r="AG272" s="451"/>
      <c r="AH272" s="451"/>
      <c r="AI272" s="451"/>
      <c r="AJ272" s="451"/>
      <c r="AK272" s="451"/>
      <c r="AL272" s="479">
        <f t="shared" si="126"/>
        <v>0</v>
      </c>
      <c r="AM272" s="479"/>
      <c r="AN272" s="479"/>
      <c r="AO272" s="479"/>
      <c r="AP272" s="479"/>
      <c r="AQ272" s="479"/>
      <c r="AR272" s="479"/>
      <c r="AS272" s="451">
        <v>0</v>
      </c>
      <c r="AT272" s="451"/>
      <c r="AU272" s="451"/>
      <c r="AV272" s="451"/>
      <c r="AW272" s="451"/>
      <c r="AX272" s="451"/>
      <c r="AY272" s="451"/>
      <c r="AZ272" s="92"/>
      <c r="BA272" s="92"/>
      <c r="BB272" s="451">
        <v>0</v>
      </c>
      <c r="BC272" s="451"/>
      <c r="BD272" s="451"/>
      <c r="BE272" s="451"/>
      <c r="BF272" s="451">
        <v>0</v>
      </c>
      <c r="BG272" s="451"/>
      <c r="BH272" s="451"/>
      <c r="BI272" s="451"/>
      <c r="BJ272" s="479">
        <f t="shared" si="127"/>
        <v>0</v>
      </c>
      <c r="BK272" s="479"/>
      <c r="BL272" s="479"/>
      <c r="BM272" s="479"/>
      <c r="BN272" s="479"/>
      <c r="BO272" s="479"/>
      <c r="BP272" s="479"/>
      <c r="BQ272" s="451">
        <v>0</v>
      </c>
      <c r="BR272" s="451"/>
      <c r="BS272" s="451"/>
      <c r="BT272" s="451"/>
      <c r="BU272" s="451"/>
      <c r="BV272" s="451"/>
      <c r="BW272" s="451"/>
      <c r="BX272" s="451">
        <v>0</v>
      </c>
      <c r="BY272" s="451"/>
      <c r="BZ272" s="451"/>
      <c r="CA272" s="451"/>
      <c r="CB272" s="451"/>
      <c r="CC272" s="451"/>
      <c r="CD272" s="451"/>
      <c r="CE272" s="480">
        <f t="shared" si="128"/>
        <v>0</v>
      </c>
      <c r="CF272" s="480"/>
      <c r="CG272" s="480"/>
      <c r="CH272" s="480"/>
      <c r="CI272" s="480"/>
      <c r="CJ272" s="480"/>
      <c r="CK272" s="480"/>
      <c r="CL272" s="451">
        <v>0</v>
      </c>
      <c r="CM272" s="451"/>
      <c r="CN272" s="451"/>
      <c r="CO272" s="451"/>
      <c r="CP272" s="451"/>
      <c r="CQ272" s="451"/>
      <c r="CR272" s="451"/>
      <c r="CS272" s="480">
        <f t="shared" si="129"/>
        <v>0</v>
      </c>
      <c r="CT272" s="480"/>
      <c r="CU272" s="480"/>
      <c r="CV272" s="480"/>
      <c r="CW272" s="480"/>
      <c r="CX272" s="480"/>
      <c r="CY272" s="480"/>
      <c r="DB272" s="543" t="s">
        <v>500</v>
      </c>
      <c r="DC272" s="544"/>
      <c r="DD272" s="544"/>
      <c r="DE272" s="544"/>
      <c r="DF272" s="544"/>
      <c r="DG272" s="544"/>
      <c r="DH272" s="544"/>
      <c r="DI272" s="544"/>
      <c r="DJ272" s="544"/>
      <c r="DK272" s="544"/>
      <c r="DL272" s="544"/>
      <c r="DM272" s="544"/>
      <c r="DN272" s="544"/>
      <c r="DO272" s="544"/>
      <c r="DP272" s="544"/>
      <c r="DQ272" s="544"/>
      <c r="DR272" s="544"/>
      <c r="DS272" s="544"/>
      <c r="DT272" s="544"/>
      <c r="DU272" s="544"/>
      <c r="DV272" s="544"/>
      <c r="DW272" s="545"/>
      <c r="DX272" s="451">
        <v>0</v>
      </c>
      <c r="DY272" s="451"/>
      <c r="DZ272" s="451"/>
      <c r="EA272" s="451"/>
      <c r="EB272" s="451"/>
      <c r="EC272" s="451"/>
      <c r="ED272" s="451"/>
      <c r="EE272" s="451">
        <v>0</v>
      </c>
      <c r="EF272" s="451"/>
      <c r="EG272" s="451"/>
      <c r="EH272" s="451"/>
      <c r="EI272" s="451"/>
      <c r="EJ272" s="451"/>
      <c r="EK272" s="451"/>
      <c r="EL272" s="479">
        <f t="shared" si="130"/>
        <v>0</v>
      </c>
      <c r="EM272" s="479"/>
      <c r="EN272" s="479"/>
      <c r="EO272" s="479"/>
      <c r="EP272" s="479"/>
      <c r="EQ272" s="479"/>
      <c r="ER272" s="479"/>
      <c r="ES272" s="451">
        <v>0</v>
      </c>
      <c r="ET272" s="451"/>
      <c r="EU272" s="451"/>
      <c r="EV272" s="451"/>
      <c r="EW272" s="451"/>
      <c r="EX272" s="451"/>
      <c r="EY272" s="451"/>
      <c r="EZ272" s="92"/>
      <c r="FA272" s="92"/>
      <c r="FB272" s="92"/>
      <c r="FC272" s="451">
        <v>0</v>
      </c>
      <c r="FD272" s="451"/>
      <c r="FE272" s="451"/>
      <c r="FF272" s="451"/>
      <c r="FG272" s="451">
        <v>0</v>
      </c>
      <c r="FH272" s="451"/>
      <c r="FI272" s="451"/>
      <c r="FJ272" s="451"/>
      <c r="FK272" s="479">
        <f t="shared" si="131"/>
        <v>0</v>
      </c>
      <c r="FL272" s="479"/>
      <c r="FM272" s="479"/>
      <c r="FN272" s="479"/>
      <c r="FO272" s="479"/>
      <c r="FP272" s="479"/>
      <c r="FQ272" s="479"/>
      <c r="FR272" s="451">
        <v>0</v>
      </c>
      <c r="FS272" s="451"/>
      <c r="FT272" s="451"/>
      <c r="FU272" s="451"/>
      <c r="FV272" s="451"/>
      <c r="FW272" s="451"/>
      <c r="FX272" s="451"/>
      <c r="FY272" s="451">
        <v>0</v>
      </c>
      <c r="FZ272" s="451"/>
      <c r="GA272" s="451"/>
      <c r="GB272" s="451"/>
      <c r="GC272" s="451"/>
      <c r="GD272" s="451"/>
      <c r="GE272" s="451"/>
      <c r="GF272" s="480">
        <f t="shared" si="132"/>
        <v>0</v>
      </c>
      <c r="GG272" s="480"/>
      <c r="GH272" s="480"/>
      <c r="GI272" s="480"/>
      <c r="GJ272" s="480"/>
      <c r="GK272" s="480"/>
      <c r="GL272" s="480"/>
      <c r="GM272" s="451">
        <v>0</v>
      </c>
      <c r="GN272" s="451"/>
      <c r="GO272" s="451"/>
      <c r="GP272" s="451"/>
      <c r="GQ272" s="451"/>
      <c r="GR272" s="451"/>
      <c r="GS272" s="451"/>
      <c r="GT272" s="480">
        <f t="shared" si="133"/>
        <v>0</v>
      </c>
      <c r="GU272" s="480"/>
      <c r="GV272" s="480"/>
      <c r="GW272" s="480"/>
      <c r="GX272" s="480"/>
      <c r="GY272" s="480"/>
      <c r="GZ272" s="480"/>
    </row>
    <row r="273" spans="2:208" ht="12.75" customHeight="1">
      <c r="B273" s="543" t="s">
        <v>450</v>
      </c>
      <c r="C273" s="544"/>
      <c r="D273" s="544"/>
      <c r="E273" s="544"/>
      <c r="F273" s="544"/>
      <c r="G273" s="544"/>
      <c r="H273" s="544"/>
      <c r="I273" s="544"/>
      <c r="J273" s="544"/>
      <c r="K273" s="544"/>
      <c r="L273" s="544"/>
      <c r="M273" s="544"/>
      <c r="N273" s="544"/>
      <c r="O273" s="544"/>
      <c r="P273" s="544"/>
      <c r="Q273" s="544"/>
      <c r="R273" s="544"/>
      <c r="S273" s="544"/>
      <c r="T273" s="544"/>
      <c r="U273" s="544"/>
      <c r="V273" s="544"/>
      <c r="W273" s="545"/>
      <c r="X273" s="451">
        <v>0</v>
      </c>
      <c r="Y273" s="451"/>
      <c r="Z273" s="451"/>
      <c r="AA273" s="451"/>
      <c r="AB273" s="451"/>
      <c r="AC273" s="451"/>
      <c r="AD273" s="451"/>
      <c r="AE273" s="451">
        <v>0</v>
      </c>
      <c r="AF273" s="451"/>
      <c r="AG273" s="451"/>
      <c r="AH273" s="451"/>
      <c r="AI273" s="451"/>
      <c r="AJ273" s="451"/>
      <c r="AK273" s="451"/>
      <c r="AL273" s="479">
        <f t="shared" si="126"/>
        <v>0</v>
      </c>
      <c r="AM273" s="479"/>
      <c r="AN273" s="479"/>
      <c r="AO273" s="479"/>
      <c r="AP273" s="479"/>
      <c r="AQ273" s="479"/>
      <c r="AR273" s="479"/>
      <c r="AS273" s="451">
        <v>0</v>
      </c>
      <c r="AT273" s="451"/>
      <c r="AU273" s="451"/>
      <c r="AV273" s="451"/>
      <c r="AW273" s="451"/>
      <c r="AX273" s="451"/>
      <c r="AY273" s="451"/>
      <c r="AZ273" s="92"/>
      <c r="BA273" s="92"/>
      <c r="BB273" s="451">
        <v>0</v>
      </c>
      <c r="BC273" s="451"/>
      <c r="BD273" s="451"/>
      <c r="BE273" s="451"/>
      <c r="BF273" s="451">
        <v>0</v>
      </c>
      <c r="BG273" s="451"/>
      <c r="BH273" s="451"/>
      <c r="BI273" s="451"/>
      <c r="BJ273" s="479">
        <f t="shared" si="127"/>
        <v>0</v>
      </c>
      <c r="BK273" s="479"/>
      <c r="BL273" s="479"/>
      <c r="BM273" s="479"/>
      <c r="BN273" s="479"/>
      <c r="BO273" s="479"/>
      <c r="BP273" s="479"/>
      <c r="BQ273" s="451">
        <v>0</v>
      </c>
      <c r="BR273" s="451"/>
      <c r="BS273" s="451"/>
      <c r="BT273" s="451"/>
      <c r="BU273" s="451"/>
      <c r="BV273" s="451"/>
      <c r="BW273" s="451"/>
      <c r="BX273" s="451">
        <v>0</v>
      </c>
      <c r="BY273" s="451"/>
      <c r="BZ273" s="451"/>
      <c r="CA273" s="451"/>
      <c r="CB273" s="451"/>
      <c r="CC273" s="451"/>
      <c r="CD273" s="451"/>
      <c r="CE273" s="480">
        <f t="shared" si="128"/>
        <v>0</v>
      </c>
      <c r="CF273" s="480"/>
      <c r="CG273" s="480"/>
      <c r="CH273" s="480"/>
      <c r="CI273" s="480"/>
      <c r="CJ273" s="480"/>
      <c r="CK273" s="480"/>
      <c r="CL273" s="451">
        <v>0</v>
      </c>
      <c r="CM273" s="451"/>
      <c r="CN273" s="451"/>
      <c r="CO273" s="451"/>
      <c r="CP273" s="451"/>
      <c r="CQ273" s="451"/>
      <c r="CR273" s="451"/>
      <c r="CS273" s="480">
        <f t="shared" si="129"/>
        <v>0</v>
      </c>
      <c r="CT273" s="480"/>
      <c r="CU273" s="480"/>
      <c r="CV273" s="480"/>
      <c r="CW273" s="480"/>
      <c r="CX273" s="480"/>
      <c r="CY273" s="480"/>
      <c r="DB273" s="543" t="s">
        <v>501</v>
      </c>
      <c r="DC273" s="544"/>
      <c r="DD273" s="544"/>
      <c r="DE273" s="544"/>
      <c r="DF273" s="544"/>
      <c r="DG273" s="544"/>
      <c r="DH273" s="544"/>
      <c r="DI273" s="544"/>
      <c r="DJ273" s="544"/>
      <c r="DK273" s="544"/>
      <c r="DL273" s="544"/>
      <c r="DM273" s="544"/>
      <c r="DN273" s="544"/>
      <c r="DO273" s="544"/>
      <c r="DP273" s="544"/>
      <c r="DQ273" s="544"/>
      <c r="DR273" s="544"/>
      <c r="DS273" s="544"/>
      <c r="DT273" s="544"/>
      <c r="DU273" s="544"/>
      <c r="DV273" s="544"/>
      <c r="DW273" s="545"/>
      <c r="DX273" s="451">
        <v>0</v>
      </c>
      <c r="DY273" s="451"/>
      <c r="DZ273" s="451"/>
      <c r="EA273" s="451"/>
      <c r="EB273" s="451"/>
      <c r="EC273" s="451"/>
      <c r="ED273" s="451"/>
      <c r="EE273" s="451">
        <v>0</v>
      </c>
      <c r="EF273" s="451"/>
      <c r="EG273" s="451"/>
      <c r="EH273" s="451"/>
      <c r="EI273" s="451"/>
      <c r="EJ273" s="451"/>
      <c r="EK273" s="451"/>
      <c r="EL273" s="479">
        <f t="shared" si="130"/>
        <v>0</v>
      </c>
      <c r="EM273" s="479"/>
      <c r="EN273" s="479"/>
      <c r="EO273" s="479"/>
      <c r="EP273" s="479"/>
      <c r="EQ273" s="479"/>
      <c r="ER273" s="479"/>
      <c r="ES273" s="451">
        <v>0</v>
      </c>
      <c r="ET273" s="451"/>
      <c r="EU273" s="451"/>
      <c r="EV273" s="451"/>
      <c r="EW273" s="451"/>
      <c r="EX273" s="451"/>
      <c r="EY273" s="451"/>
      <c r="EZ273" s="92"/>
      <c r="FA273" s="92"/>
      <c r="FB273" s="92"/>
      <c r="FC273" s="451">
        <v>0</v>
      </c>
      <c r="FD273" s="451"/>
      <c r="FE273" s="451"/>
      <c r="FF273" s="451"/>
      <c r="FG273" s="451">
        <v>0</v>
      </c>
      <c r="FH273" s="451"/>
      <c r="FI273" s="451"/>
      <c r="FJ273" s="451"/>
      <c r="FK273" s="479">
        <f t="shared" si="131"/>
        <v>0</v>
      </c>
      <c r="FL273" s="479"/>
      <c r="FM273" s="479"/>
      <c r="FN273" s="479"/>
      <c r="FO273" s="479"/>
      <c r="FP273" s="479"/>
      <c r="FQ273" s="479"/>
      <c r="FR273" s="451">
        <v>0</v>
      </c>
      <c r="FS273" s="451"/>
      <c r="FT273" s="451"/>
      <c r="FU273" s="451"/>
      <c r="FV273" s="451"/>
      <c r="FW273" s="451"/>
      <c r="FX273" s="451"/>
      <c r="FY273" s="451">
        <v>0</v>
      </c>
      <c r="FZ273" s="451"/>
      <c r="GA273" s="451"/>
      <c r="GB273" s="451"/>
      <c r="GC273" s="451"/>
      <c r="GD273" s="451"/>
      <c r="GE273" s="451"/>
      <c r="GF273" s="480">
        <f t="shared" si="132"/>
        <v>0</v>
      </c>
      <c r="GG273" s="480"/>
      <c r="GH273" s="480"/>
      <c r="GI273" s="480"/>
      <c r="GJ273" s="480"/>
      <c r="GK273" s="480"/>
      <c r="GL273" s="480"/>
      <c r="GM273" s="451">
        <v>0</v>
      </c>
      <c r="GN273" s="451"/>
      <c r="GO273" s="451"/>
      <c r="GP273" s="451"/>
      <c r="GQ273" s="451"/>
      <c r="GR273" s="451"/>
      <c r="GS273" s="451"/>
      <c r="GT273" s="480">
        <f t="shared" si="133"/>
        <v>0</v>
      </c>
      <c r="GU273" s="480"/>
      <c r="GV273" s="480"/>
      <c r="GW273" s="480"/>
      <c r="GX273" s="480"/>
      <c r="GY273" s="480"/>
      <c r="GZ273" s="480"/>
    </row>
    <row r="274" spans="2:208" ht="12.75" customHeight="1">
      <c r="B274" s="543" t="s">
        <v>451</v>
      </c>
      <c r="C274" s="544"/>
      <c r="D274" s="544"/>
      <c r="E274" s="544"/>
      <c r="F274" s="544"/>
      <c r="G274" s="544"/>
      <c r="H274" s="544"/>
      <c r="I274" s="544"/>
      <c r="J274" s="544"/>
      <c r="K274" s="544"/>
      <c r="L274" s="544"/>
      <c r="M274" s="544"/>
      <c r="N274" s="544"/>
      <c r="O274" s="544"/>
      <c r="P274" s="544"/>
      <c r="Q274" s="544"/>
      <c r="R274" s="544"/>
      <c r="S274" s="544"/>
      <c r="T274" s="544"/>
      <c r="U274" s="544"/>
      <c r="V274" s="544"/>
      <c r="W274" s="545"/>
      <c r="X274" s="451">
        <v>0</v>
      </c>
      <c r="Y274" s="451"/>
      <c r="Z274" s="451"/>
      <c r="AA274" s="451"/>
      <c r="AB274" s="451"/>
      <c r="AC274" s="451"/>
      <c r="AD274" s="451"/>
      <c r="AE274" s="451">
        <v>0</v>
      </c>
      <c r="AF274" s="451"/>
      <c r="AG274" s="451"/>
      <c r="AH274" s="451"/>
      <c r="AI274" s="451"/>
      <c r="AJ274" s="451"/>
      <c r="AK274" s="451"/>
      <c r="AL274" s="479">
        <f t="shared" si="126"/>
        <v>0</v>
      </c>
      <c r="AM274" s="479"/>
      <c r="AN274" s="479"/>
      <c r="AO274" s="479"/>
      <c r="AP274" s="479"/>
      <c r="AQ274" s="479"/>
      <c r="AR274" s="479"/>
      <c r="AS274" s="451">
        <v>0</v>
      </c>
      <c r="AT274" s="451"/>
      <c r="AU274" s="451"/>
      <c r="AV274" s="451"/>
      <c r="AW274" s="451"/>
      <c r="AX274" s="451"/>
      <c r="AY274" s="451"/>
      <c r="AZ274" s="92"/>
      <c r="BA274" s="92"/>
      <c r="BB274" s="451">
        <v>0</v>
      </c>
      <c r="BC274" s="451"/>
      <c r="BD274" s="451"/>
      <c r="BE274" s="451"/>
      <c r="BF274" s="451">
        <v>0</v>
      </c>
      <c r="BG274" s="451"/>
      <c r="BH274" s="451"/>
      <c r="BI274" s="451"/>
      <c r="BJ274" s="479">
        <f t="shared" si="127"/>
        <v>0</v>
      </c>
      <c r="BK274" s="479"/>
      <c r="BL274" s="479"/>
      <c r="BM274" s="479"/>
      <c r="BN274" s="479"/>
      <c r="BO274" s="479"/>
      <c r="BP274" s="479"/>
      <c r="BQ274" s="451">
        <v>0</v>
      </c>
      <c r="BR274" s="451"/>
      <c r="BS274" s="451"/>
      <c r="BT274" s="451"/>
      <c r="BU274" s="451"/>
      <c r="BV274" s="451"/>
      <c r="BW274" s="451"/>
      <c r="BX274" s="451">
        <v>0</v>
      </c>
      <c r="BY274" s="451"/>
      <c r="BZ274" s="451"/>
      <c r="CA274" s="451"/>
      <c r="CB274" s="451"/>
      <c r="CC274" s="451"/>
      <c r="CD274" s="451"/>
      <c r="CE274" s="480">
        <f t="shared" si="128"/>
        <v>0</v>
      </c>
      <c r="CF274" s="480"/>
      <c r="CG274" s="480"/>
      <c r="CH274" s="480"/>
      <c r="CI274" s="480"/>
      <c r="CJ274" s="480"/>
      <c r="CK274" s="480"/>
      <c r="CL274" s="451">
        <v>0</v>
      </c>
      <c r="CM274" s="451"/>
      <c r="CN274" s="451"/>
      <c r="CO274" s="451"/>
      <c r="CP274" s="451"/>
      <c r="CQ274" s="451"/>
      <c r="CR274" s="451"/>
      <c r="CS274" s="480">
        <f t="shared" si="129"/>
        <v>0</v>
      </c>
      <c r="CT274" s="480"/>
      <c r="CU274" s="480"/>
      <c r="CV274" s="480"/>
      <c r="CW274" s="480"/>
      <c r="CX274" s="480"/>
      <c r="CY274" s="480"/>
      <c r="DB274" s="543" t="s">
        <v>502</v>
      </c>
      <c r="DC274" s="544"/>
      <c r="DD274" s="544"/>
      <c r="DE274" s="544"/>
      <c r="DF274" s="544"/>
      <c r="DG274" s="544"/>
      <c r="DH274" s="544"/>
      <c r="DI274" s="544"/>
      <c r="DJ274" s="544"/>
      <c r="DK274" s="544"/>
      <c r="DL274" s="544"/>
      <c r="DM274" s="544"/>
      <c r="DN274" s="544"/>
      <c r="DO274" s="544"/>
      <c r="DP274" s="544"/>
      <c r="DQ274" s="544"/>
      <c r="DR274" s="544"/>
      <c r="DS274" s="544"/>
      <c r="DT274" s="544"/>
      <c r="DU274" s="544"/>
      <c r="DV274" s="544"/>
      <c r="DW274" s="545"/>
      <c r="DX274" s="451">
        <v>0</v>
      </c>
      <c r="DY274" s="451"/>
      <c r="DZ274" s="451"/>
      <c r="EA274" s="451"/>
      <c r="EB274" s="451"/>
      <c r="EC274" s="451"/>
      <c r="ED274" s="451"/>
      <c r="EE274" s="451">
        <v>0</v>
      </c>
      <c r="EF274" s="451"/>
      <c r="EG274" s="451"/>
      <c r="EH274" s="451"/>
      <c r="EI274" s="451"/>
      <c r="EJ274" s="451"/>
      <c r="EK274" s="451"/>
      <c r="EL274" s="479">
        <f t="shared" si="130"/>
        <v>0</v>
      </c>
      <c r="EM274" s="479"/>
      <c r="EN274" s="479"/>
      <c r="EO274" s="479"/>
      <c r="EP274" s="479"/>
      <c r="EQ274" s="479"/>
      <c r="ER274" s="479"/>
      <c r="ES274" s="451">
        <v>0</v>
      </c>
      <c r="ET274" s="451"/>
      <c r="EU274" s="451"/>
      <c r="EV274" s="451"/>
      <c r="EW274" s="451"/>
      <c r="EX274" s="451"/>
      <c r="EY274" s="451"/>
      <c r="EZ274" s="92"/>
      <c r="FA274" s="92"/>
      <c r="FB274" s="92"/>
      <c r="FC274" s="451">
        <v>0</v>
      </c>
      <c r="FD274" s="451"/>
      <c r="FE274" s="451"/>
      <c r="FF274" s="451"/>
      <c r="FG274" s="451">
        <v>0</v>
      </c>
      <c r="FH274" s="451"/>
      <c r="FI274" s="451"/>
      <c r="FJ274" s="451"/>
      <c r="FK274" s="479">
        <f t="shared" si="131"/>
        <v>0</v>
      </c>
      <c r="FL274" s="479"/>
      <c r="FM274" s="479"/>
      <c r="FN274" s="479"/>
      <c r="FO274" s="479"/>
      <c r="FP274" s="479"/>
      <c r="FQ274" s="479"/>
      <c r="FR274" s="451">
        <v>0</v>
      </c>
      <c r="FS274" s="451"/>
      <c r="FT274" s="451"/>
      <c r="FU274" s="451"/>
      <c r="FV274" s="451"/>
      <c r="FW274" s="451"/>
      <c r="FX274" s="451"/>
      <c r="FY274" s="451">
        <v>0</v>
      </c>
      <c r="FZ274" s="451"/>
      <c r="GA274" s="451"/>
      <c r="GB274" s="451"/>
      <c r="GC274" s="451"/>
      <c r="GD274" s="451"/>
      <c r="GE274" s="451"/>
      <c r="GF274" s="480">
        <f t="shared" si="132"/>
        <v>0</v>
      </c>
      <c r="GG274" s="480"/>
      <c r="GH274" s="480"/>
      <c r="GI274" s="480"/>
      <c r="GJ274" s="480"/>
      <c r="GK274" s="480"/>
      <c r="GL274" s="480"/>
      <c r="GM274" s="451">
        <v>0</v>
      </c>
      <c r="GN274" s="451"/>
      <c r="GO274" s="451"/>
      <c r="GP274" s="451"/>
      <c r="GQ274" s="451"/>
      <c r="GR274" s="451"/>
      <c r="GS274" s="451"/>
      <c r="GT274" s="480">
        <f t="shared" si="133"/>
        <v>0</v>
      </c>
      <c r="GU274" s="480"/>
      <c r="GV274" s="480"/>
      <c r="GW274" s="480"/>
      <c r="GX274" s="480"/>
      <c r="GY274" s="480"/>
      <c r="GZ274" s="480"/>
    </row>
    <row r="275" spans="2:208" ht="12.75" customHeight="1">
      <c r="B275" s="543" t="s">
        <v>452</v>
      </c>
      <c r="C275" s="544"/>
      <c r="D275" s="544"/>
      <c r="E275" s="544"/>
      <c r="F275" s="544"/>
      <c r="G275" s="544"/>
      <c r="H275" s="544"/>
      <c r="I275" s="544"/>
      <c r="J275" s="544"/>
      <c r="K275" s="544"/>
      <c r="L275" s="544"/>
      <c r="M275" s="544"/>
      <c r="N275" s="544"/>
      <c r="O275" s="544"/>
      <c r="P275" s="544"/>
      <c r="Q275" s="544"/>
      <c r="R275" s="544"/>
      <c r="S275" s="544"/>
      <c r="T275" s="544"/>
      <c r="U275" s="544"/>
      <c r="V275" s="544"/>
      <c r="W275" s="545"/>
      <c r="X275" s="451">
        <v>0</v>
      </c>
      <c r="Y275" s="451"/>
      <c r="Z275" s="451"/>
      <c r="AA275" s="451"/>
      <c r="AB275" s="451"/>
      <c r="AC275" s="451"/>
      <c r="AD275" s="451"/>
      <c r="AE275" s="451">
        <v>0</v>
      </c>
      <c r="AF275" s="451"/>
      <c r="AG275" s="451"/>
      <c r="AH275" s="451"/>
      <c r="AI275" s="451"/>
      <c r="AJ275" s="451"/>
      <c r="AK275" s="451"/>
      <c r="AL275" s="479">
        <f t="shared" si="126"/>
        <v>0</v>
      </c>
      <c r="AM275" s="479"/>
      <c r="AN275" s="479"/>
      <c r="AO275" s="479"/>
      <c r="AP275" s="479"/>
      <c r="AQ275" s="479"/>
      <c r="AR275" s="479"/>
      <c r="AS275" s="451">
        <v>0</v>
      </c>
      <c r="AT275" s="451"/>
      <c r="AU275" s="451"/>
      <c r="AV275" s="451"/>
      <c r="AW275" s="451"/>
      <c r="AX275" s="451"/>
      <c r="AY275" s="451"/>
      <c r="AZ275" s="92"/>
      <c r="BA275" s="92"/>
      <c r="BB275" s="451">
        <v>0</v>
      </c>
      <c r="BC275" s="451"/>
      <c r="BD275" s="451"/>
      <c r="BE275" s="451"/>
      <c r="BF275" s="451">
        <v>0</v>
      </c>
      <c r="BG275" s="451"/>
      <c r="BH275" s="451"/>
      <c r="BI275" s="451"/>
      <c r="BJ275" s="479">
        <f t="shared" si="127"/>
        <v>0</v>
      </c>
      <c r="BK275" s="479"/>
      <c r="BL275" s="479"/>
      <c r="BM275" s="479"/>
      <c r="BN275" s="479"/>
      <c r="BO275" s="479"/>
      <c r="BP275" s="479"/>
      <c r="BQ275" s="451">
        <v>0</v>
      </c>
      <c r="BR275" s="451"/>
      <c r="BS275" s="451"/>
      <c r="BT275" s="451"/>
      <c r="BU275" s="451"/>
      <c r="BV275" s="451"/>
      <c r="BW275" s="451"/>
      <c r="BX275" s="451">
        <v>0</v>
      </c>
      <c r="BY275" s="451"/>
      <c r="BZ275" s="451"/>
      <c r="CA275" s="451"/>
      <c r="CB275" s="451"/>
      <c r="CC275" s="451"/>
      <c r="CD275" s="451"/>
      <c r="CE275" s="480">
        <f t="shared" si="128"/>
        <v>0</v>
      </c>
      <c r="CF275" s="480"/>
      <c r="CG275" s="480"/>
      <c r="CH275" s="480"/>
      <c r="CI275" s="480"/>
      <c r="CJ275" s="480"/>
      <c r="CK275" s="480"/>
      <c r="CL275" s="451">
        <v>0</v>
      </c>
      <c r="CM275" s="451"/>
      <c r="CN275" s="451"/>
      <c r="CO275" s="451"/>
      <c r="CP275" s="451"/>
      <c r="CQ275" s="451"/>
      <c r="CR275" s="451"/>
      <c r="CS275" s="480">
        <f t="shared" si="129"/>
        <v>0</v>
      </c>
      <c r="CT275" s="480"/>
      <c r="CU275" s="480"/>
      <c r="CV275" s="480"/>
      <c r="CW275" s="480"/>
      <c r="CX275" s="480"/>
      <c r="CY275" s="480"/>
      <c r="DB275" s="543" t="s">
        <v>503</v>
      </c>
      <c r="DC275" s="544"/>
      <c r="DD275" s="544"/>
      <c r="DE275" s="544"/>
      <c r="DF275" s="544"/>
      <c r="DG275" s="544"/>
      <c r="DH275" s="544"/>
      <c r="DI275" s="544"/>
      <c r="DJ275" s="544"/>
      <c r="DK275" s="544"/>
      <c r="DL275" s="544"/>
      <c r="DM275" s="544"/>
      <c r="DN275" s="544"/>
      <c r="DO275" s="544"/>
      <c r="DP275" s="544"/>
      <c r="DQ275" s="544"/>
      <c r="DR275" s="544"/>
      <c r="DS275" s="544"/>
      <c r="DT275" s="544"/>
      <c r="DU275" s="544"/>
      <c r="DV275" s="544"/>
      <c r="DW275" s="545"/>
      <c r="DX275" s="451">
        <v>0</v>
      </c>
      <c r="DY275" s="451"/>
      <c r="DZ275" s="451"/>
      <c r="EA275" s="451"/>
      <c r="EB275" s="451"/>
      <c r="EC275" s="451"/>
      <c r="ED275" s="451"/>
      <c r="EE275" s="451">
        <v>0</v>
      </c>
      <c r="EF275" s="451"/>
      <c r="EG275" s="451"/>
      <c r="EH275" s="451"/>
      <c r="EI275" s="451"/>
      <c r="EJ275" s="451"/>
      <c r="EK275" s="451"/>
      <c r="EL275" s="479">
        <f t="shared" si="130"/>
        <v>0</v>
      </c>
      <c r="EM275" s="479"/>
      <c r="EN275" s="479"/>
      <c r="EO275" s="479"/>
      <c r="EP275" s="479"/>
      <c r="EQ275" s="479"/>
      <c r="ER275" s="479"/>
      <c r="ES275" s="451">
        <v>0</v>
      </c>
      <c r="ET275" s="451"/>
      <c r="EU275" s="451"/>
      <c r="EV275" s="451"/>
      <c r="EW275" s="451"/>
      <c r="EX275" s="451"/>
      <c r="EY275" s="451"/>
      <c r="EZ275" s="92"/>
      <c r="FA275" s="92"/>
      <c r="FB275" s="92"/>
      <c r="FC275" s="451">
        <v>0</v>
      </c>
      <c r="FD275" s="451"/>
      <c r="FE275" s="451"/>
      <c r="FF275" s="451"/>
      <c r="FG275" s="451">
        <v>0</v>
      </c>
      <c r="FH275" s="451"/>
      <c r="FI275" s="451"/>
      <c r="FJ275" s="451"/>
      <c r="FK275" s="479">
        <f t="shared" si="131"/>
        <v>0</v>
      </c>
      <c r="FL275" s="479"/>
      <c r="FM275" s="479"/>
      <c r="FN275" s="479"/>
      <c r="FO275" s="479"/>
      <c r="FP275" s="479"/>
      <c r="FQ275" s="479"/>
      <c r="FR275" s="451">
        <v>0</v>
      </c>
      <c r="FS275" s="451"/>
      <c r="FT275" s="451"/>
      <c r="FU275" s="451"/>
      <c r="FV275" s="451"/>
      <c r="FW275" s="451"/>
      <c r="FX275" s="451"/>
      <c r="FY275" s="451">
        <v>0</v>
      </c>
      <c r="FZ275" s="451"/>
      <c r="GA275" s="451"/>
      <c r="GB275" s="451"/>
      <c r="GC275" s="451"/>
      <c r="GD275" s="451"/>
      <c r="GE275" s="451"/>
      <c r="GF275" s="480">
        <f t="shared" si="132"/>
        <v>0</v>
      </c>
      <c r="GG275" s="480"/>
      <c r="GH275" s="480"/>
      <c r="GI275" s="480"/>
      <c r="GJ275" s="480"/>
      <c r="GK275" s="480"/>
      <c r="GL275" s="480"/>
      <c r="GM275" s="451">
        <v>0</v>
      </c>
      <c r="GN275" s="451"/>
      <c r="GO275" s="451"/>
      <c r="GP275" s="451"/>
      <c r="GQ275" s="451"/>
      <c r="GR275" s="451"/>
      <c r="GS275" s="451"/>
      <c r="GT275" s="480">
        <f t="shared" si="133"/>
        <v>0</v>
      </c>
      <c r="GU275" s="480"/>
      <c r="GV275" s="480"/>
      <c r="GW275" s="480"/>
      <c r="GX275" s="480"/>
      <c r="GY275" s="480"/>
      <c r="GZ275" s="480"/>
    </row>
    <row r="276" spans="2:208" ht="12.75" customHeight="1">
      <c r="B276" s="543" t="s">
        <v>453</v>
      </c>
      <c r="C276" s="544"/>
      <c r="D276" s="544"/>
      <c r="E276" s="544"/>
      <c r="F276" s="544"/>
      <c r="G276" s="544"/>
      <c r="H276" s="544"/>
      <c r="I276" s="544"/>
      <c r="J276" s="544"/>
      <c r="K276" s="544"/>
      <c r="L276" s="544"/>
      <c r="M276" s="544"/>
      <c r="N276" s="544"/>
      <c r="O276" s="544"/>
      <c r="P276" s="544"/>
      <c r="Q276" s="544"/>
      <c r="R276" s="544"/>
      <c r="S276" s="544"/>
      <c r="T276" s="544"/>
      <c r="U276" s="544"/>
      <c r="V276" s="544"/>
      <c r="W276" s="545"/>
      <c r="X276" s="451">
        <v>0</v>
      </c>
      <c r="Y276" s="451"/>
      <c r="Z276" s="451"/>
      <c r="AA276" s="451"/>
      <c r="AB276" s="451"/>
      <c r="AC276" s="451"/>
      <c r="AD276" s="451"/>
      <c r="AE276" s="451">
        <v>0</v>
      </c>
      <c r="AF276" s="451"/>
      <c r="AG276" s="451"/>
      <c r="AH276" s="451"/>
      <c r="AI276" s="451"/>
      <c r="AJ276" s="451"/>
      <c r="AK276" s="451"/>
      <c r="AL276" s="479">
        <f t="shared" si="126"/>
        <v>0</v>
      </c>
      <c r="AM276" s="479"/>
      <c r="AN276" s="479"/>
      <c r="AO276" s="479"/>
      <c r="AP276" s="479"/>
      <c r="AQ276" s="479"/>
      <c r="AR276" s="479"/>
      <c r="AS276" s="451">
        <v>0</v>
      </c>
      <c r="AT276" s="451"/>
      <c r="AU276" s="451"/>
      <c r="AV276" s="451"/>
      <c r="AW276" s="451"/>
      <c r="AX276" s="451"/>
      <c r="AY276" s="451"/>
      <c r="AZ276" s="92"/>
      <c r="BA276" s="92"/>
      <c r="BB276" s="451">
        <v>0</v>
      </c>
      <c r="BC276" s="451"/>
      <c r="BD276" s="451"/>
      <c r="BE276" s="451"/>
      <c r="BF276" s="451">
        <v>0</v>
      </c>
      <c r="BG276" s="451"/>
      <c r="BH276" s="451"/>
      <c r="BI276" s="451"/>
      <c r="BJ276" s="479">
        <f t="shared" si="127"/>
        <v>0</v>
      </c>
      <c r="BK276" s="479"/>
      <c r="BL276" s="479"/>
      <c r="BM276" s="479"/>
      <c r="BN276" s="479"/>
      <c r="BO276" s="479"/>
      <c r="BP276" s="479"/>
      <c r="BQ276" s="451">
        <v>0</v>
      </c>
      <c r="BR276" s="451"/>
      <c r="BS276" s="451"/>
      <c r="BT276" s="451"/>
      <c r="BU276" s="451"/>
      <c r="BV276" s="451"/>
      <c r="BW276" s="451"/>
      <c r="BX276" s="451">
        <v>0</v>
      </c>
      <c r="BY276" s="451"/>
      <c r="BZ276" s="451"/>
      <c r="CA276" s="451"/>
      <c r="CB276" s="451"/>
      <c r="CC276" s="451"/>
      <c r="CD276" s="451"/>
      <c r="CE276" s="480">
        <f t="shared" si="128"/>
        <v>0</v>
      </c>
      <c r="CF276" s="480"/>
      <c r="CG276" s="480"/>
      <c r="CH276" s="480"/>
      <c r="CI276" s="480"/>
      <c r="CJ276" s="480"/>
      <c r="CK276" s="480"/>
      <c r="CL276" s="451">
        <v>0</v>
      </c>
      <c r="CM276" s="451"/>
      <c r="CN276" s="451"/>
      <c r="CO276" s="451"/>
      <c r="CP276" s="451"/>
      <c r="CQ276" s="451"/>
      <c r="CR276" s="451"/>
      <c r="CS276" s="480">
        <f t="shared" si="129"/>
        <v>0</v>
      </c>
      <c r="CT276" s="480"/>
      <c r="CU276" s="480"/>
      <c r="CV276" s="480"/>
      <c r="CW276" s="480"/>
      <c r="CX276" s="480"/>
      <c r="CY276" s="480"/>
      <c r="DB276" s="543" t="s">
        <v>504</v>
      </c>
      <c r="DC276" s="544"/>
      <c r="DD276" s="544"/>
      <c r="DE276" s="544"/>
      <c r="DF276" s="544"/>
      <c r="DG276" s="544"/>
      <c r="DH276" s="544"/>
      <c r="DI276" s="544"/>
      <c r="DJ276" s="544"/>
      <c r="DK276" s="544"/>
      <c r="DL276" s="544"/>
      <c r="DM276" s="544"/>
      <c r="DN276" s="544"/>
      <c r="DO276" s="544"/>
      <c r="DP276" s="544"/>
      <c r="DQ276" s="544"/>
      <c r="DR276" s="544"/>
      <c r="DS276" s="544"/>
      <c r="DT276" s="544"/>
      <c r="DU276" s="544"/>
      <c r="DV276" s="544"/>
      <c r="DW276" s="545"/>
      <c r="DX276" s="451">
        <v>0</v>
      </c>
      <c r="DY276" s="451"/>
      <c r="DZ276" s="451"/>
      <c r="EA276" s="451"/>
      <c r="EB276" s="451"/>
      <c r="EC276" s="451"/>
      <c r="ED276" s="451"/>
      <c r="EE276" s="451">
        <v>0</v>
      </c>
      <c r="EF276" s="451"/>
      <c r="EG276" s="451"/>
      <c r="EH276" s="451"/>
      <c r="EI276" s="451"/>
      <c r="EJ276" s="451"/>
      <c r="EK276" s="451"/>
      <c r="EL276" s="479">
        <f t="shared" si="130"/>
        <v>0</v>
      </c>
      <c r="EM276" s="479"/>
      <c r="EN276" s="479"/>
      <c r="EO276" s="479"/>
      <c r="EP276" s="479"/>
      <c r="EQ276" s="479"/>
      <c r="ER276" s="479"/>
      <c r="ES276" s="451">
        <v>0</v>
      </c>
      <c r="ET276" s="451"/>
      <c r="EU276" s="451"/>
      <c r="EV276" s="451"/>
      <c r="EW276" s="451"/>
      <c r="EX276" s="451"/>
      <c r="EY276" s="451"/>
      <c r="EZ276" s="92"/>
      <c r="FA276" s="92"/>
      <c r="FB276" s="92"/>
      <c r="FC276" s="451">
        <v>0</v>
      </c>
      <c r="FD276" s="451"/>
      <c r="FE276" s="451"/>
      <c r="FF276" s="451"/>
      <c r="FG276" s="451">
        <v>0</v>
      </c>
      <c r="FH276" s="451"/>
      <c r="FI276" s="451"/>
      <c r="FJ276" s="451"/>
      <c r="FK276" s="479">
        <f t="shared" si="131"/>
        <v>0</v>
      </c>
      <c r="FL276" s="479"/>
      <c r="FM276" s="479"/>
      <c r="FN276" s="479"/>
      <c r="FO276" s="479"/>
      <c r="FP276" s="479"/>
      <c r="FQ276" s="479"/>
      <c r="FR276" s="451">
        <v>0</v>
      </c>
      <c r="FS276" s="451"/>
      <c r="FT276" s="451"/>
      <c r="FU276" s="451"/>
      <c r="FV276" s="451"/>
      <c r="FW276" s="451"/>
      <c r="FX276" s="451"/>
      <c r="FY276" s="451">
        <v>0</v>
      </c>
      <c r="FZ276" s="451"/>
      <c r="GA276" s="451"/>
      <c r="GB276" s="451"/>
      <c r="GC276" s="451"/>
      <c r="GD276" s="451"/>
      <c r="GE276" s="451"/>
      <c r="GF276" s="480">
        <f t="shared" si="132"/>
        <v>0</v>
      </c>
      <c r="GG276" s="480"/>
      <c r="GH276" s="480"/>
      <c r="GI276" s="480"/>
      <c r="GJ276" s="480"/>
      <c r="GK276" s="480"/>
      <c r="GL276" s="480"/>
      <c r="GM276" s="451">
        <v>0</v>
      </c>
      <c r="GN276" s="451"/>
      <c r="GO276" s="451"/>
      <c r="GP276" s="451"/>
      <c r="GQ276" s="451"/>
      <c r="GR276" s="451"/>
      <c r="GS276" s="451"/>
      <c r="GT276" s="480">
        <f t="shared" si="133"/>
        <v>0</v>
      </c>
      <c r="GU276" s="480"/>
      <c r="GV276" s="480"/>
      <c r="GW276" s="480"/>
      <c r="GX276" s="480"/>
      <c r="GY276" s="480"/>
      <c r="GZ276" s="480"/>
    </row>
    <row r="277" spans="2:208" ht="12.75" customHeight="1">
      <c r="B277" s="543" t="s">
        <v>454</v>
      </c>
      <c r="C277" s="544"/>
      <c r="D277" s="544"/>
      <c r="E277" s="544"/>
      <c r="F277" s="544"/>
      <c r="G277" s="544"/>
      <c r="H277" s="544"/>
      <c r="I277" s="544"/>
      <c r="J277" s="544"/>
      <c r="K277" s="544"/>
      <c r="L277" s="544"/>
      <c r="M277" s="544"/>
      <c r="N277" s="544"/>
      <c r="O277" s="544"/>
      <c r="P277" s="544"/>
      <c r="Q277" s="544"/>
      <c r="R277" s="544"/>
      <c r="S277" s="544"/>
      <c r="T277" s="544"/>
      <c r="U277" s="544"/>
      <c r="V277" s="544"/>
      <c r="W277" s="545"/>
      <c r="X277" s="451">
        <v>0</v>
      </c>
      <c r="Y277" s="451"/>
      <c r="Z277" s="451"/>
      <c r="AA277" s="451"/>
      <c r="AB277" s="451"/>
      <c r="AC277" s="451"/>
      <c r="AD277" s="451"/>
      <c r="AE277" s="451">
        <v>0</v>
      </c>
      <c r="AF277" s="451"/>
      <c r="AG277" s="451"/>
      <c r="AH277" s="451"/>
      <c r="AI277" s="451"/>
      <c r="AJ277" s="451"/>
      <c r="AK277" s="451"/>
      <c r="AL277" s="479">
        <f t="shared" si="126"/>
        <v>0</v>
      </c>
      <c r="AM277" s="479"/>
      <c r="AN277" s="479"/>
      <c r="AO277" s="479"/>
      <c r="AP277" s="479"/>
      <c r="AQ277" s="479"/>
      <c r="AR277" s="479"/>
      <c r="AS277" s="451">
        <v>0</v>
      </c>
      <c r="AT277" s="451"/>
      <c r="AU277" s="451"/>
      <c r="AV277" s="451"/>
      <c r="AW277" s="451"/>
      <c r="AX277" s="451"/>
      <c r="AY277" s="451"/>
      <c r="AZ277" s="92"/>
      <c r="BA277" s="92"/>
      <c r="BB277" s="451">
        <v>0</v>
      </c>
      <c r="BC277" s="451"/>
      <c r="BD277" s="451"/>
      <c r="BE277" s="451"/>
      <c r="BF277" s="451">
        <v>0</v>
      </c>
      <c r="BG277" s="451"/>
      <c r="BH277" s="451"/>
      <c r="BI277" s="451"/>
      <c r="BJ277" s="479">
        <f t="shared" si="127"/>
        <v>0</v>
      </c>
      <c r="BK277" s="479"/>
      <c r="BL277" s="479"/>
      <c r="BM277" s="479"/>
      <c r="BN277" s="479"/>
      <c r="BO277" s="479"/>
      <c r="BP277" s="479"/>
      <c r="BQ277" s="451">
        <v>0</v>
      </c>
      <c r="BR277" s="451"/>
      <c r="BS277" s="451"/>
      <c r="BT277" s="451"/>
      <c r="BU277" s="451"/>
      <c r="BV277" s="451"/>
      <c r="BW277" s="451"/>
      <c r="BX277" s="451">
        <v>0</v>
      </c>
      <c r="BY277" s="451"/>
      <c r="BZ277" s="451"/>
      <c r="CA277" s="451"/>
      <c r="CB277" s="451"/>
      <c r="CC277" s="451"/>
      <c r="CD277" s="451"/>
      <c r="CE277" s="480">
        <f t="shared" si="128"/>
        <v>0</v>
      </c>
      <c r="CF277" s="480"/>
      <c r="CG277" s="480"/>
      <c r="CH277" s="480"/>
      <c r="CI277" s="480"/>
      <c r="CJ277" s="480"/>
      <c r="CK277" s="480"/>
      <c r="CL277" s="451">
        <v>0</v>
      </c>
      <c r="CM277" s="451"/>
      <c r="CN277" s="451"/>
      <c r="CO277" s="451"/>
      <c r="CP277" s="451"/>
      <c r="CQ277" s="451"/>
      <c r="CR277" s="451"/>
      <c r="CS277" s="480">
        <f t="shared" si="129"/>
        <v>0</v>
      </c>
      <c r="CT277" s="480"/>
      <c r="CU277" s="480"/>
      <c r="CV277" s="480"/>
      <c r="CW277" s="480"/>
      <c r="CX277" s="480"/>
      <c r="CY277" s="480"/>
      <c r="DB277" s="543" t="s">
        <v>505</v>
      </c>
      <c r="DC277" s="544"/>
      <c r="DD277" s="544"/>
      <c r="DE277" s="544"/>
      <c r="DF277" s="544"/>
      <c r="DG277" s="544"/>
      <c r="DH277" s="544"/>
      <c r="DI277" s="544"/>
      <c r="DJ277" s="544"/>
      <c r="DK277" s="544"/>
      <c r="DL277" s="544"/>
      <c r="DM277" s="544"/>
      <c r="DN277" s="544"/>
      <c r="DO277" s="544"/>
      <c r="DP277" s="544"/>
      <c r="DQ277" s="544"/>
      <c r="DR277" s="544"/>
      <c r="DS277" s="544"/>
      <c r="DT277" s="544"/>
      <c r="DU277" s="544"/>
      <c r="DV277" s="544"/>
      <c r="DW277" s="545"/>
      <c r="DX277" s="451">
        <v>0</v>
      </c>
      <c r="DY277" s="451"/>
      <c r="DZ277" s="451"/>
      <c r="EA277" s="451"/>
      <c r="EB277" s="451"/>
      <c r="EC277" s="451"/>
      <c r="ED277" s="451"/>
      <c r="EE277" s="451">
        <v>0</v>
      </c>
      <c r="EF277" s="451"/>
      <c r="EG277" s="451"/>
      <c r="EH277" s="451"/>
      <c r="EI277" s="451"/>
      <c r="EJ277" s="451"/>
      <c r="EK277" s="451"/>
      <c r="EL277" s="479">
        <f t="shared" si="130"/>
        <v>0</v>
      </c>
      <c r="EM277" s="479"/>
      <c r="EN277" s="479"/>
      <c r="EO277" s="479"/>
      <c r="EP277" s="479"/>
      <c r="EQ277" s="479"/>
      <c r="ER277" s="479"/>
      <c r="ES277" s="451">
        <v>0</v>
      </c>
      <c r="ET277" s="451"/>
      <c r="EU277" s="451"/>
      <c r="EV277" s="451"/>
      <c r="EW277" s="451"/>
      <c r="EX277" s="451"/>
      <c r="EY277" s="451"/>
      <c r="EZ277" s="92"/>
      <c r="FA277" s="92"/>
      <c r="FB277" s="92"/>
      <c r="FC277" s="451">
        <v>0</v>
      </c>
      <c r="FD277" s="451"/>
      <c r="FE277" s="451"/>
      <c r="FF277" s="451"/>
      <c r="FG277" s="451">
        <v>0</v>
      </c>
      <c r="FH277" s="451"/>
      <c r="FI277" s="451"/>
      <c r="FJ277" s="451"/>
      <c r="FK277" s="479">
        <f t="shared" si="131"/>
        <v>0</v>
      </c>
      <c r="FL277" s="479"/>
      <c r="FM277" s="479"/>
      <c r="FN277" s="479"/>
      <c r="FO277" s="479"/>
      <c r="FP277" s="479"/>
      <c r="FQ277" s="479"/>
      <c r="FR277" s="451">
        <v>0</v>
      </c>
      <c r="FS277" s="451"/>
      <c r="FT277" s="451"/>
      <c r="FU277" s="451"/>
      <c r="FV277" s="451"/>
      <c r="FW277" s="451"/>
      <c r="FX277" s="451"/>
      <c r="FY277" s="451">
        <v>0</v>
      </c>
      <c r="FZ277" s="451"/>
      <c r="GA277" s="451"/>
      <c r="GB277" s="451"/>
      <c r="GC277" s="451"/>
      <c r="GD277" s="451"/>
      <c r="GE277" s="451"/>
      <c r="GF277" s="480">
        <f t="shared" si="132"/>
        <v>0</v>
      </c>
      <c r="GG277" s="480"/>
      <c r="GH277" s="480"/>
      <c r="GI277" s="480"/>
      <c r="GJ277" s="480"/>
      <c r="GK277" s="480"/>
      <c r="GL277" s="480"/>
      <c r="GM277" s="451">
        <v>0</v>
      </c>
      <c r="GN277" s="451"/>
      <c r="GO277" s="451"/>
      <c r="GP277" s="451"/>
      <c r="GQ277" s="451"/>
      <c r="GR277" s="451"/>
      <c r="GS277" s="451"/>
      <c r="GT277" s="480">
        <f t="shared" si="133"/>
        <v>0</v>
      </c>
      <c r="GU277" s="480"/>
      <c r="GV277" s="480"/>
      <c r="GW277" s="480"/>
      <c r="GX277" s="480"/>
      <c r="GY277" s="480"/>
      <c r="GZ277" s="480"/>
    </row>
    <row r="278" spans="2:208" ht="12.75" customHeight="1">
      <c r="B278" s="540" t="s">
        <v>456</v>
      </c>
      <c r="C278" s="541"/>
      <c r="D278" s="541"/>
      <c r="E278" s="541"/>
      <c r="F278" s="541"/>
      <c r="G278" s="541"/>
      <c r="H278" s="541"/>
      <c r="I278" s="541"/>
      <c r="J278" s="541"/>
      <c r="K278" s="541"/>
      <c r="L278" s="541"/>
      <c r="M278" s="541"/>
      <c r="N278" s="541"/>
      <c r="O278" s="541"/>
      <c r="P278" s="541"/>
      <c r="Q278" s="541"/>
      <c r="R278" s="541"/>
      <c r="S278" s="541"/>
      <c r="T278" s="541"/>
      <c r="U278" s="541"/>
      <c r="V278" s="541"/>
      <c r="W278" s="542"/>
      <c r="X278" s="451">
        <v>0</v>
      </c>
      <c r="Y278" s="451"/>
      <c r="Z278" s="451"/>
      <c r="AA278" s="451"/>
      <c r="AB278" s="451"/>
      <c r="AC278" s="451"/>
      <c r="AD278" s="451"/>
      <c r="AE278" s="451">
        <v>0</v>
      </c>
      <c r="AF278" s="451"/>
      <c r="AG278" s="451"/>
      <c r="AH278" s="451"/>
      <c r="AI278" s="451"/>
      <c r="AJ278" s="451"/>
      <c r="AK278" s="451"/>
      <c r="AL278" s="479">
        <f t="shared" si="126"/>
        <v>0</v>
      </c>
      <c r="AM278" s="479"/>
      <c r="AN278" s="479"/>
      <c r="AO278" s="479"/>
      <c r="AP278" s="479"/>
      <c r="AQ278" s="479"/>
      <c r="AR278" s="479"/>
      <c r="AS278" s="451">
        <v>0</v>
      </c>
      <c r="AT278" s="451"/>
      <c r="AU278" s="451"/>
      <c r="AV278" s="451"/>
      <c r="AW278" s="451"/>
      <c r="AX278" s="451"/>
      <c r="AY278" s="451"/>
      <c r="AZ278" s="92"/>
      <c r="BA278" s="92"/>
      <c r="BB278" s="451">
        <v>0</v>
      </c>
      <c r="BC278" s="451"/>
      <c r="BD278" s="451"/>
      <c r="BE278" s="451"/>
      <c r="BF278" s="451">
        <v>0</v>
      </c>
      <c r="BG278" s="451"/>
      <c r="BH278" s="451"/>
      <c r="BI278" s="451"/>
      <c r="BJ278" s="479">
        <f t="shared" si="127"/>
        <v>0</v>
      </c>
      <c r="BK278" s="479"/>
      <c r="BL278" s="479"/>
      <c r="BM278" s="479"/>
      <c r="BN278" s="479"/>
      <c r="BO278" s="479"/>
      <c r="BP278" s="479"/>
      <c r="BQ278" s="451">
        <v>0</v>
      </c>
      <c r="BR278" s="451"/>
      <c r="BS278" s="451"/>
      <c r="BT278" s="451"/>
      <c r="BU278" s="451"/>
      <c r="BV278" s="451"/>
      <c r="BW278" s="451"/>
      <c r="BX278" s="451">
        <v>0</v>
      </c>
      <c r="BY278" s="451"/>
      <c r="BZ278" s="451"/>
      <c r="CA278" s="451"/>
      <c r="CB278" s="451"/>
      <c r="CC278" s="451"/>
      <c r="CD278" s="451"/>
      <c r="CE278" s="480">
        <f t="shared" si="128"/>
        <v>0</v>
      </c>
      <c r="CF278" s="480"/>
      <c r="CG278" s="480"/>
      <c r="CH278" s="480"/>
      <c r="CI278" s="480"/>
      <c r="CJ278" s="480"/>
      <c r="CK278" s="480"/>
      <c r="CL278" s="451">
        <v>0</v>
      </c>
      <c r="CM278" s="451"/>
      <c r="CN278" s="451"/>
      <c r="CO278" s="451"/>
      <c r="CP278" s="451"/>
      <c r="CQ278" s="451"/>
      <c r="CR278" s="451"/>
      <c r="CS278" s="480">
        <f t="shared" si="129"/>
        <v>0</v>
      </c>
      <c r="CT278" s="480"/>
      <c r="CU278" s="480"/>
      <c r="CV278" s="480"/>
      <c r="CW278" s="480"/>
      <c r="CX278" s="480"/>
      <c r="CY278" s="480"/>
      <c r="DB278" s="540" t="s">
        <v>506</v>
      </c>
      <c r="DC278" s="541"/>
      <c r="DD278" s="541"/>
      <c r="DE278" s="541"/>
      <c r="DF278" s="541"/>
      <c r="DG278" s="541"/>
      <c r="DH278" s="541"/>
      <c r="DI278" s="541"/>
      <c r="DJ278" s="541"/>
      <c r="DK278" s="541"/>
      <c r="DL278" s="541"/>
      <c r="DM278" s="541"/>
      <c r="DN278" s="541"/>
      <c r="DO278" s="541"/>
      <c r="DP278" s="541"/>
      <c r="DQ278" s="541"/>
      <c r="DR278" s="541"/>
      <c r="DS278" s="541"/>
      <c r="DT278" s="541"/>
      <c r="DU278" s="541"/>
      <c r="DV278" s="541"/>
      <c r="DW278" s="542"/>
      <c r="DX278" s="451">
        <v>0</v>
      </c>
      <c r="DY278" s="451"/>
      <c r="DZ278" s="451"/>
      <c r="EA278" s="451"/>
      <c r="EB278" s="451"/>
      <c r="EC278" s="451"/>
      <c r="ED278" s="451"/>
      <c r="EE278" s="451">
        <v>0</v>
      </c>
      <c r="EF278" s="451"/>
      <c r="EG278" s="451"/>
      <c r="EH278" s="451"/>
      <c r="EI278" s="451"/>
      <c r="EJ278" s="451"/>
      <c r="EK278" s="451"/>
      <c r="EL278" s="479">
        <f t="shared" si="130"/>
        <v>0</v>
      </c>
      <c r="EM278" s="479"/>
      <c r="EN278" s="479"/>
      <c r="EO278" s="479"/>
      <c r="EP278" s="479"/>
      <c r="EQ278" s="479"/>
      <c r="ER278" s="479"/>
      <c r="ES278" s="451">
        <v>0</v>
      </c>
      <c r="ET278" s="451"/>
      <c r="EU278" s="451"/>
      <c r="EV278" s="451"/>
      <c r="EW278" s="451"/>
      <c r="EX278" s="451"/>
      <c r="EY278" s="451"/>
      <c r="EZ278" s="92"/>
      <c r="FA278" s="92"/>
      <c r="FB278" s="92"/>
      <c r="FC278" s="451">
        <v>0</v>
      </c>
      <c r="FD278" s="451"/>
      <c r="FE278" s="451"/>
      <c r="FF278" s="451"/>
      <c r="FG278" s="451">
        <v>0</v>
      </c>
      <c r="FH278" s="451"/>
      <c r="FI278" s="451"/>
      <c r="FJ278" s="451"/>
      <c r="FK278" s="479">
        <f t="shared" si="131"/>
        <v>0</v>
      </c>
      <c r="FL278" s="479"/>
      <c r="FM278" s="479"/>
      <c r="FN278" s="479"/>
      <c r="FO278" s="479"/>
      <c r="FP278" s="479"/>
      <c r="FQ278" s="479"/>
      <c r="FR278" s="451">
        <v>0</v>
      </c>
      <c r="FS278" s="451"/>
      <c r="FT278" s="451"/>
      <c r="FU278" s="451"/>
      <c r="FV278" s="451"/>
      <c r="FW278" s="451"/>
      <c r="FX278" s="451"/>
      <c r="FY278" s="451">
        <v>0</v>
      </c>
      <c r="FZ278" s="451"/>
      <c r="GA278" s="451"/>
      <c r="GB278" s="451"/>
      <c r="GC278" s="451"/>
      <c r="GD278" s="451"/>
      <c r="GE278" s="451"/>
      <c r="GF278" s="480">
        <f t="shared" si="132"/>
        <v>0</v>
      </c>
      <c r="GG278" s="480"/>
      <c r="GH278" s="480"/>
      <c r="GI278" s="480"/>
      <c r="GJ278" s="480"/>
      <c r="GK278" s="480"/>
      <c r="GL278" s="480"/>
      <c r="GM278" s="451">
        <v>0</v>
      </c>
      <c r="GN278" s="451"/>
      <c r="GO278" s="451"/>
      <c r="GP278" s="451"/>
      <c r="GQ278" s="451"/>
      <c r="GR278" s="451"/>
      <c r="GS278" s="451"/>
      <c r="GT278" s="480">
        <f t="shared" si="133"/>
        <v>0</v>
      </c>
      <c r="GU278" s="480"/>
      <c r="GV278" s="480"/>
      <c r="GW278" s="480"/>
      <c r="GX278" s="480"/>
      <c r="GY278" s="480"/>
      <c r="GZ278" s="480"/>
    </row>
    <row r="279" spans="2:208" ht="12.75" customHeight="1" thickBot="1">
      <c r="B279" s="511" t="s">
        <v>455</v>
      </c>
      <c r="C279" s="512"/>
      <c r="D279" s="512"/>
      <c r="E279" s="512"/>
      <c r="F279" s="512"/>
      <c r="G279" s="512"/>
      <c r="H279" s="512"/>
      <c r="I279" s="512"/>
      <c r="J279" s="512"/>
      <c r="K279" s="512"/>
      <c r="L279" s="512"/>
      <c r="M279" s="512"/>
      <c r="N279" s="512"/>
      <c r="O279" s="512"/>
      <c r="P279" s="512"/>
      <c r="Q279" s="512"/>
      <c r="R279" s="512"/>
      <c r="S279" s="512"/>
      <c r="T279" s="512"/>
      <c r="U279" s="512"/>
      <c r="V279" s="512"/>
      <c r="W279" s="435"/>
      <c r="X279" s="447">
        <f>SUM(X271:AD278)</f>
        <v>0</v>
      </c>
      <c r="Y279" s="447"/>
      <c r="Z279" s="447"/>
      <c r="AA279" s="447"/>
      <c r="AB279" s="447"/>
      <c r="AC279" s="447"/>
      <c r="AD279" s="447"/>
      <c r="AE279" s="447">
        <f>SUM(AE271:AK278)</f>
        <v>0</v>
      </c>
      <c r="AF279" s="447"/>
      <c r="AG279" s="447"/>
      <c r="AH279" s="447"/>
      <c r="AI279" s="447"/>
      <c r="AJ279" s="447"/>
      <c r="AK279" s="447"/>
      <c r="AL279" s="447">
        <f>SUM(AL271:AR278)</f>
        <v>0</v>
      </c>
      <c r="AM279" s="447"/>
      <c r="AN279" s="447"/>
      <c r="AO279" s="447"/>
      <c r="AP279" s="447"/>
      <c r="AQ279" s="447"/>
      <c r="AR279" s="447"/>
      <c r="AS279" s="447">
        <f>SUM(AS271:AY278)</f>
        <v>0</v>
      </c>
      <c r="AT279" s="447"/>
      <c r="AU279" s="447"/>
      <c r="AV279" s="447"/>
      <c r="AW279" s="447"/>
      <c r="AX279" s="447"/>
      <c r="AY279" s="447"/>
      <c r="BB279" s="447">
        <f>SUM(BB271:BE278)</f>
        <v>0</v>
      </c>
      <c r="BC279" s="447"/>
      <c r="BD279" s="447"/>
      <c r="BE279" s="447"/>
      <c r="BF279" s="447">
        <f>SUM(BF271:BI278)</f>
        <v>0</v>
      </c>
      <c r="BG279" s="447"/>
      <c r="BH279" s="447"/>
      <c r="BI279" s="447"/>
      <c r="BJ279" s="447">
        <f>SUM(BJ271:BP278)</f>
        <v>0</v>
      </c>
      <c r="BK279" s="447"/>
      <c r="BL279" s="447"/>
      <c r="BM279" s="447"/>
      <c r="BN279" s="447"/>
      <c r="BO279" s="447"/>
      <c r="BP279" s="447"/>
      <c r="BQ279" s="447">
        <f>SUM(BQ271:BW278)</f>
        <v>0</v>
      </c>
      <c r="BR279" s="447"/>
      <c r="BS279" s="447"/>
      <c r="BT279" s="447"/>
      <c r="BU279" s="447"/>
      <c r="BV279" s="447"/>
      <c r="BW279" s="447"/>
      <c r="BX279" s="447">
        <f>SUM(BX271:CD278)</f>
        <v>0</v>
      </c>
      <c r="BY279" s="447"/>
      <c r="BZ279" s="447"/>
      <c r="CA279" s="447"/>
      <c r="CB279" s="447"/>
      <c r="CC279" s="447"/>
      <c r="CD279" s="447"/>
      <c r="CE279" s="447">
        <f>SUM(CE271:CK278)</f>
        <v>0</v>
      </c>
      <c r="CF279" s="447"/>
      <c r="CG279" s="447"/>
      <c r="CH279" s="447"/>
      <c r="CI279" s="447"/>
      <c r="CJ279" s="447"/>
      <c r="CK279" s="447"/>
      <c r="CL279" s="447">
        <f>SUM(CL271:CR278)</f>
        <v>0</v>
      </c>
      <c r="CM279" s="447"/>
      <c r="CN279" s="447"/>
      <c r="CO279" s="447"/>
      <c r="CP279" s="447"/>
      <c r="CQ279" s="447"/>
      <c r="CR279" s="447"/>
      <c r="CS279" s="447">
        <f>SUM(CS271:CY278)</f>
        <v>0</v>
      </c>
      <c r="CT279" s="447"/>
      <c r="CU279" s="447"/>
      <c r="CV279" s="447"/>
      <c r="CW279" s="447"/>
      <c r="CX279" s="447"/>
      <c r="CY279" s="447"/>
      <c r="DB279" s="511" t="s">
        <v>507</v>
      </c>
      <c r="DC279" s="512"/>
      <c r="DD279" s="512"/>
      <c r="DE279" s="512"/>
      <c r="DF279" s="512"/>
      <c r="DG279" s="512"/>
      <c r="DH279" s="512"/>
      <c r="DI279" s="512"/>
      <c r="DJ279" s="512"/>
      <c r="DK279" s="512"/>
      <c r="DL279" s="512"/>
      <c r="DM279" s="512"/>
      <c r="DN279" s="512"/>
      <c r="DO279" s="512"/>
      <c r="DP279" s="512"/>
      <c r="DQ279" s="512"/>
      <c r="DR279" s="512"/>
      <c r="DS279" s="512"/>
      <c r="DT279" s="512"/>
      <c r="DU279" s="512"/>
      <c r="DV279" s="512"/>
      <c r="DW279" s="435"/>
      <c r="DX279" s="447">
        <f>SUM(DX271:ED278)</f>
        <v>0</v>
      </c>
      <c r="DY279" s="447"/>
      <c r="DZ279" s="447"/>
      <c r="EA279" s="447"/>
      <c r="EB279" s="447"/>
      <c r="EC279" s="447"/>
      <c r="ED279" s="447"/>
      <c r="EE279" s="447">
        <f>SUM(EE271:EK278)</f>
        <v>0</v>
      </c>
      <c r="EF279" s="447"/>
      <c r="EG279" s="447"/>
      <c r="EH279" s="447"/>
      <c r="EI279" s="447"/>
      <c r="EJ279" s="447"/>
      <c r="EK279" s="447"/>
      <c r="EL279" s="447">
        <f>SUM(EL271:ER278)</f>
        <v>0</v>
      </c>
      <c r="EM279" s="447"/>
      <c r="EN279" s="447"/>
      <c r="EO279" s="447"/>
      <c r="EP279" s="447"/>
      <c r="EQ279" s="447"/>
      <c r="ER279" s="447"/>
      <c r="ES279" s="447">
        <f>SUM(ES271:EY278)</f>
        <v>0</v>
      </c>
      <c r="ET279" s="447"/>
      <c r="EU279" s="447"/>
      <c r="EV279" s="447"/>
      <c r="EW279" s="447"/>
      <c r="EX279" s="447"/>
      <c r="EY279" s="447"/>
      <c r="FC279" s="447">
        <f>SUM(FC271:FF278)</f>
        <v>0</v>
      </c>
      <c r="FD279" s="447"/>
      <c r="FE279" s="447"/>
      <c r="FF279" s="447"/>
      <c r="FG279" s="447">
        <f>SUM(FG271:FJ278)</f>
        <v>0</v>
      </c>
      <c r="FH279" s="447"/>
      <c r="FI279" s="447"/>
      <c r="FJ279" s="447"/>
      <c r="FK279" s="447">
        <f>SUM(FK271:FQ278)</f>
        <v>0</v>
      </c>
      <c r="FL279" s="447"/>
      <c r="FM279" s="447"/>
      <c r="FN279" s="447"/>
      <c r="FO279" s="447"/>
      <c r="FP279" s="447"/>
      <c r="FQ279" s="447"/>
      <c r="FR279" s="447">
        <f>SUM(FR271:FX278)</f>
        <v>0</v>
      </c>
      <c r="FS279" s="447"/>
      <c r="FT279" s="447"/>
      <c r="FU279" s="447"/>
      <c r="FV279" s="447"/>
      <c r="FW279" s="447"/>
      <c r="FX279" s="447"/>
      <c r="FY279" s="447">
        <f>SUM(FY271:GE278)</f>
        <v>0</v>
      </c>
      <c r="FZ279" s="447"/>
      <c r="GA279" s="447"/>
      <c r="GB279" s="447"/>
      <c r="GC279" s="447"/>
      <c r="GD279" s="447"/>
      <c r="GE279" s="447"/>
      <c r="GF279" s="447">
        <f>SUM(GF271:GL278)</f>
        <v>0</v>
      </c>
      <c r="GG279" s="447"/>
      <c r="GH279" s="447"/>
      <c r="GI279" s="447"/>
      <c r="GJ279" s="447"/>
      <c r="GK279" s="447"/>
      <c r="GL279" s="447"/>
      <c r="GM279" s="447">
        <f>SUM(GM271:GS278)</f>
        <v>0</v>
      </c>
      <c r="GN279" s="447"/>
      <c r="GO279" s="447"/>
      <c r="GP279" s="447"/>
      <c r="GQ279" s="447"/>
      <c r="GR279" s="447"/>
      <c r="GS279" s="447"/>
      <c r="GT279" s="447">
        <f>SUM(GT271:GZ278)</f>
        <v>0</v>
      </c>
      <c r="GU279" s="447"/>
      <c r="GV279" s="447"/>
      <c r="GW279" s="447"/>
      <c r="GX279" s="447"/>
      <c r="GY279" s="447"/>
      <c r="GZ279" s="447"/>
    </row>
    <row r="280" spans="2:208" ht="12.75" customHeight="1" thickTop="1">
      <c r="B280" s="547" t="s">
        <v>457</v>
      </c>
      <c r="C280" s="548"/>
      <c r="D280" s="548"/>
      <c r="E280" s="548"/>
      <c r="F280" s="548"/>
      <c r="G280" s="548"/>
      <c r="H280" s="548"/>
      <c r="I280" s="548"/>
      <c r="J280" s="548"/>
      <c r="K280" s="548"/>
      <c r="L280" s="548"/>
      <c r="M280" s="548"/>
      <c r="N280" s="548"/>
      <c r="O280" s="548"/>
      <c r="P280" s="548"/>
      <c r="Q280" s="548"/>
      <c r="R280" s="548"/>
      <c r="S280" s="548"/>
      <c r="T280" s="548"/>
      <c r="U280" s="548"/>
      <c r="V280" s="548"/>
      <c r="W280" s="549"/>
      <c r="X280" s="483"/>
      <c r="Y280" s="483"/>
      <c r="Z280" s="483"/>
      <c r="AA280" s="483"/>
      <c r="AB280" s="483"/>
      <c r="AC280" s="483"/>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3"/>
      <c r="AY280" s="483"/>
      <c r="BB280" s="478"/>
      <c r="BC280" s="478"/>
      <c r="BD280" s="478"/>
      <c r="BE280" s="478"/>
      <c r="BF280" s="478"/>
      <c r="BG280" s="478"/>
      <c r="BH280" s="478"/>
      <c r="BI280" s="478"/>
      <c r="BJ280" s="478"/>
      <c r="BK280" s="478"/>
      <c r="BL280" s="478"/>
      <c r="BM280" s="478"/>
      <c r="BN280" s="478"/>
      <c r="BO280" s="478"/>
      <c r="BP280" s="478"/>
      <c r="BQ280" s="478"/>
      <c r="BR280" s="478"/>
      <c r="BS280" s="478"/>
      <c r="BT280" s="478"/>
      <c r="BU280" s="478"/>
      <c r="BV280" s="478"/>
      <c r="BW280" s="478"/>
      <c r="BX280" s="478"/>
      <c r="BY280" s="478"/>
      <c r="BZ280" s="478"/>
      <c r="CA280" s="478"/>
      <c r="CB280" s="478"/>
      <c r="CC280" s="478"/>
      <c r="CD280" s="478"/>
      <c r="CE280" s="478"/>
      <c r="CF280" s="478"/>
      <c r="CG280" s="478"/>
      <c r="CH280" s="478"/>
      <c r="CI280" s="478"/>
      <c r="CJ280" s="478"/>
      <c r="CK280" s="478"/>
      <c r="CL280" s="478"/>
      <c r="CM280" s="478"/>
      <c r="CN280" s="478"/>
      <c r="CO280" s="478"/>
      <c r="CP280" s="478"/>
      <c r="CQ280" s="478"/>
      <c r="CR280" s="478"/>
      <c r="CS280" s="478"/>
      <c r="CT280" s="478"/>
      <c r="CU280" s="478"/>
      <c r="CV280" s="478"/>
      <c r="CW280" s="478"/>
      <c r="CX280" s="478"/>
      <c r="CY280" s="478"/>
      <c r="DB280" s="547" t="s">
        <v>508</v>
      </c>
      <c r="DC280" s="548"/>
      <c r="DD280" s="548"/>
      <c r="DE280" s="548"/>
      <c r="DF280" s="548"/>
      <c r="DG280" s="548"/>
      <c r="DH280" s="548"/>
      <c r="DI280" s="548"/>
      <c r="DJ280" s="548"/>
      <c r="DK280" s="548"/>
      <c r="DL280" s="548"/>
      <c r="DM280" s="548"/>
      <c r="DN280" s="548"/>
      <c r="DO280" s="548"/>
      <c r="DP280" s="548"/>
      <c r="DQ280" s="548"/>
      <c r="DR280" s="548"/>
      <c r="DS280" s="548"/>
      <c r="DT280" s="548"/>
      <c r="DU280" s="548"/>
      <c r="DV280" s="548"/>
      <c r="DW280" s="549"/>
      <c r="DX280" s="483"/>
      <c r="DY280" s="483"/>
      <c r="DZ280" s="483"/>
      <c r="EA280" s="483"/>
      <c r="EB280" s="483"/>
      <c r="EC280" s="483"/>
      <c r="ED280" s="483"/>
      <c r="EE280" s="483"/>
      <c r="EF280" s="483"/>
      <c r="EG280" s="483"/>
      <c r="EH280" s="483"/>
      <c r="EI280" s="483"/>
      <c r="EJ280" s="483"/>
      <c r="EK280" s="483"/>
      <c r="EL280" s="483"/>
      <c r="EM280" s="483"/>
      <c r="EN280" s="483"/>
      <c r="EO280" s="483"/>
      <c r="EP280" s="483"/>
      <c r="EQ280" s="483"/>
      <c r="ER280" s="483"/>
      <c r="ES280" s="483"/>
      <c r="ET280" s="483"/>
      <c r="EU280" s="483"/>
      <c r="EV280" s="483"/>
      <c r="EW280" s="483"/>
      <c r="EX280" s="483"/>
      <c r="EY280" s="483"/>
      <c r="FC280" s="478"/>
      <c r="FD280" s="478"/>
      <c r="FE280" s="478"/>
      <c r="FF280" s="478"/>
      <c r="FG280" s="478"/>
      <c r="FH280" s="478"/>
      <c r="FI280" s="478"/>
      <c r="FJ280" s="478"/>
      <c r="FK280" s="478"/>
      <c r="FL280" s="478"/>
      <c r="FM280" s="478"/>
      <c r="FN280" s="478"/>
      <c r="FO280" s="478"/>
      <c r="FP280" s="478"/>
      <c r="FQ280" s="478"/>
      <c r="FR280" s="478"/>
      <c r="FS280" s="478"/>
      <c r="FT280" s="478"/>
      <c r="FU280" s="478"/>
      <c r="FV280" s="478"/>
      <c r="FW280" s="478"/>
      <c r="FX280" s="478"/>
      <c r="FY280" s="478"/>
      <c r="FZ280" s="478"/>
      <c r="GA280" s="478"/>
      <c r="GB280" s="478"/>
      <c r="GC280" s="478"/>
      <c r="GD280" s="478"/>
      <c r="GE280" s="478"/>
      <c r="GF280" s="478"/>
      <c r="GG280" s="478"/>
      <c r="GH280" s="478"/>
      <c r="GI280" s="478"/>
      <c r="GJ280" s="478"/>
      <c r="GK280" s="478"/>
      <c r="GL280" s="478"/>
      <c r="GM280" s="478"/>
      <c r="GN280" s="478"/>
      <c r="GO280" s="478"/>
      <c r="GP280" s="478"/>
      <c r="GQ280" s="478"/>
      <c r="GR280" s="478"/>
      <c r="GS280" s="478"/>
      <c r="GT280" s="478"/>
      <c r="GU280" s="478"/>
      <c r="GV280" s="478"/>
      <c r="GW280" s="478"/>
      <c r="GX280" s="478"/>
      <c r="GY280" s="478"/>
      <c r="GZ280" s="478"/>
    </row>
    <row r="281" spans="2:208" ht="12.75" customHeight="1">
      <c r="B281" s="543" t="s">
        <v>458</v>
      </c>
      <c r="C281" s="544"/>
      <c r="D281" s="544"/>
      <c r="E281" s="544"/>
      <c r="F281" s="544"/>
      <c r="G281" s="544"/>
      <c r="H281" s="544"/>
      <c r="I281" s="544"/>
      <c r="J281" s="544"/>
      <c r="K281" s="544"/>
      <c r="L281" s="544"/>
      <c r="M281" s="544"/>
      <c r="N281" s="544"/>
      <c r="O281" s="544"/>
      <c r="P281" s="544"/>
      <c r="Q281" s="544"/>
      <c r="R281" s="544"/>
      <c r="S281" s="544"/>
      <c r="T281" s="544"/>
      <c r="U281" s="544"/>
      <c r="V281" s="544"/>
      <c r="W281" s="545"/>
      <c r="X281" s="451">
        <v>0</v>
      </c>
      <c r="Y281" s="451"/>
      <c r="Z281" s="451"/>
      <c r="AA281" s="451"/>
      <c r="AB281" s="451"/>
      <c r="AC281" s="451"/>
      <c r="AD281" s="451"/>
      <c r="AE281" s="451">
        <v>0</v>
      </c>
      <c r="AF281" s="451"/>
      <c r="AG281" s="451"/>
      <c r="AH281" s="451"/>
      <c r="AI281" s="451"/>
      <c r="AJ281" s="451"/>
      <c r="AK281" s="451"/>
      <c r="AL281" s="479">
        <f t="shared" ref="AL281:AL287" si="134">X281-AE281</f>
        <v>0</v>
      </c>
      <c r="AM281" s="479"/>
      <c r="AN281" s="479"/>
      <c r="AO281" s="479"/>
      <c r="AP281" s="479"/>
      <c r="AQ281" s="479"/>
      <c r="AR281" s="479"/>
      <c r="AS281" s="451">
        <v>0</v>
      </c>
      <c r="AT281" s="451"/>
      <c r="AU281" s="451"/>
      <c r="AV281" s="451"/>
      <c r="AW281" s="451"/>
      <c r="AX281" s="451"/>
      <c r="AY281" s="451"/>
      <c r="AZ281" s="92"/>
      <c r="BA281" s="92"/>
      <c r="BB281" s="451">
        <v>0</v>
      </c>
      <c r="BC281" s="451"/>
      <c r="BD281" s="451"/>
      <c r="BE281" s="451"/>
      <c r="BF281" s="451">
        <v>0</v>
      </c>
      <c r="BG281" s="451"/>
      <c r="BH281" s="451"/>
      <c r="BI281" s="451"/>
      <c r="BJ281" s="479">
        <f t="shared" ref="BJ281:BJ287" si="135">BB281-BF281+AS281+AL281+AE281-X281</f>
        <v>0</v>
      </c>
      <c r="BK281" s="479"/>
      <c r="BL281" s="479"/>
      <c r="BM281" s="479"/>
      <c r="BN281" s="479"/>
      <c r="BO281" s="479"/>
      <c r="BP281" s="479"/>
      <c r="BQ281" s="451">
        <v>0</v>
      </c>
      <c r="BR281" s="451"/>
      <c r="BS281" s="451"/>
      <c r="BT281" s="451"/>
      <c r="BU281" s="451"/>
      <c r="BV281" s="451"/>
      <c r="BW281" s="451"/>
      <c r="BX281" s="451">
        <v>0</v>
      </c>
      <c r="BY281" s="451"/>
      <c r="BZ281" s="451"/>
      <c r="CA281" s="451"/>
      <c r="CB281" s="451"/>
      <c r="CC281" s="451"/>
      <c r="CD281" s="451"/>
      <c r="CE281" s="480">
        <f t="shared" ref="CE281:CE287" si="136">BJ281-BQ281-BX281</f>
        <v>0</v>
      </c>
      <c r="CF281" s="480"/>
      <c r="CG281" s="480"/>
      <c r="CH281" s="480"/>
      <c r="CI281" s="480"/>
      <c r="CJ281" s="480"/>
      <c r="CK281" s="480"/>
      <c r="CL281" s="451">
        <v>0</v>
      </c>
      <c r="CM281" s="451"/>
      <c r="CN281" s="451"/>
      <c r="CO281" s="451"/>
      <c r="CP281" s="451"/>
      <c r="CQ281" s="451"/>
      <c r="CR281" s="451"/>
      <c r="CS281" s="480">
        <f t="shared" ref="CS281:CS287" si="137">CL281</f>
        <v>0</v>
      </c>
      <c r="CT281" s="480"/>
      <c r="CU281" s="480"/>
      <c r="CV281" s="480"/>
      <c r="CW281" s="480"/>
      <c r="CX281" s="480"/>
      <c r="CY281" s="480"/>
      <c r="DB281" s="543" t="s">
        <v>509</v>
      </c>
      <c r="DC281" s="544"/>
      <c r="DD281" s="544"/>
      <c r="DE281" s="544"/>
      <c r="DF281" s="544"/>
      <c r="DG281" s="544"/>
      <c r="DH281" s="544"/>
      <c r="DI281" s="544"/>
      <c r="DJ281" s="544"/>
      <c r="DK281" s="544"/>
      <c r="DL281" s="544"/>
      <c r="DM281" s="544"/>
      <c r="DN281" s="544"/>
      <c r="DO281" s="544"/>
      <c r="DP281" s="544"/>
      <c r="DQ281" s="544"/>
      <c r="DR281" s="544"/>
      <c r="DS281" s="544"/>
      <c r="DT281" s="544"/>
      <c r="DU281" s="544"/>
      <c r="DV281" s="544"/>
      <c r="DW281" s="545"/>
      <c r="DX281" s="451">
        <v>0</v>
      </c>
      <c r="DY281" s="451"/>
      <c r="DZ281" s="451"/>
      <c r="EA281" s="451"/>
      <c r="EB281" s="451"/>
      <c r="EC281" s="451"/>
      <c r="ED281" s="451"/>
      <c r="EE281" s="451">
        <v>0</v>
      </c>
      <c r="EF281" s="451"/>
      <c r="EG281" s="451"/>
      <c r="EH281" s="451"/>
      <c r="EI281" s="451"/>
      <c r="EJ281" s="451"/>
      <c r="EK281" s="451"/>
      <c r="EL281" s="479">
        <f t="shared" ref="EL281:EL287" si="138">DX281-EE281</f>
        <v>0</v>
      </c>
      <c r="EM281" s="479"/>
      <c r="EN281" s="479"/>
      <c r="EO281" s="479"/>
      <c r="EP281" s="479"/>
      <c r="EQ281" s="479"/>
      <c r="ER281" s="479"/>
      <c r="ES281" s="451">
        <v>0</v>
      </c>
      <c r="ET281" s="451"/>
      <c r="EU281" s="451"/>
      <c r="EV281" s="451"/>
      <c r="EW281" s="451"/>
      <c r="EX281" s="451"/>
      <c r="EY281" s="451"/>
      <c r="EZ281" s="92"/>
      <c r="FA281" s="92"/>
      <c r="FB281" s="92"/>
      <c r="FC281" s="451">
        <v>0</v>
      </c>
      <c r="FD281" s="451"/>
      <c r="FE281" s="451"/>
      <c r="FF281" s="451"/>
      <c r="FG281" s="451">
        <v>0</v>
      </c>
      <c r="FH281" s="451"/>
      <c r="FI281" s="451"/>
      <c r="FJ281" s="451"/>
      <c r="FK281" s="479">
        <f t="shared" ref="FK281:FK287" si="139">FC281-FG281+ES281+EL281+EE281-DX281</f>
        <v>0</v>
      </c>
      <c r="FL281" s="479"/>
      <c r="FM281" s="479"/>
      <c r="FN281" s="479"/>
      <c r="FO281" s="479"/>
      <c r="FP281" s="479"/>
      <c r="FQ281" s="479"/>
      <c r="FR281" s="451">
        <v>0</v>
      </c>
      <c r="FS281" s="451"/>
      <c r="FT281" s="451"/>
      <c r="FU281" s="451"/>
      <c r="FV281" s="451"/>
      <c r="FW281" s="451"/>
      <c r="FX281" s="451"/>
      <c r="FY281" s="451">
        <v>0</v>
      </c>
      <c r="FZ281" s="451"/>
      <c r="GA281" s="451"/>
      <c r="GB281" s="451"/>
      <c r="GC281" s="451"/>
      <c r="GD281" s="451"/>
      <c r="GE281" s="451"/>
      <c r="GF281" s="480">
        <f t="shared" ref="GF281:GF287" si="140">FK281-FR281-FY281</f>
        <v>0</v>
      </c>
      <c r="GG281" s="480"/>
      <c r="GH281" s="480"/>
      <c r="GI281" s="480"/>
      <c r="GJ281" s="480"/>
      <c r="GK281" s="480"/>
      <c r="GL281" s="480"/>
      <c r="GM281" s="451">
        <v>0</v>
      </c>
      <c r="GN281" s="451"/>
      <c r="GO281" s="451"/>
      <c r="GP281" s="451"/>
      <c r="GQ281" s="451"/>
      <c r="GR281" s="451"/>
      <c r="GS281" s="451"/>
      <c r="GT281" s="480">
        <f t="shared" ref="GT281:GT287" si="141">GM281</f>
        <v>0</v>
      </c>
      <c r="GU281" s="480"/>
      <c r="GV281" s="480"/>
      <c r="GW281" s="480"/>
      <c r="GX281" s="480"/>
      <c r="GY281" s="480"/>
      <c r="GZ281" s="480"/>
    </row>
    <row r="282" spans="2:208" ht="12.75" customHeight="1">
      <c r="B282" s="543" t="s">
        <v>459</v>
      </c>
      <c r="C282" s="544"/>
      <c r="D282" s="544"/>
      <c r="E282" s="544"/>
      <c r="F282" s="544"/>
      <c r="G282" s="544"/>
      <c r="H282" s="544"/>
      <c r="I282" s="544"/>
      <c r="J282" s="544"/>
      <c r="K282" s="544"/>
      <c r="L282" s="544"/>
      <c r="M282" s="544"/>
      <c r="N282" s="544"/>
      <c r="O282" s="544"/>
      <c r="P282" s="544"/>
      <c r="Q282" s="544"/>
      <c r="R282" s="544"/>
      <c r="S282" s="544"/>
      <c r="T282" s="544"/>
      <c r="U282" s="544"/>
      <c r="V282" s="544"/>
      <c r="W282" s="545"/>
      <c r="X282" s="451">
        <v>0</v>
      </c>
      <c r="Y282" s="451"/>
      <c r="Z282" s="451"/>
      <c r="AA282" s="451"/>
      <c r="AB282" s="451"/>
      <c r="AC282" s="451"/>
      <c r="AD282" s="451"/>
      <c r="AE282" s="451">
        <v>0</v>
      </c>
      <c r="AF282" s="451"/>
      <c r="AG282" s="451"/>
      <c r="AH282" s="451"/>
      <c r="AI282" s="451"/>
      <c r="AJ282" s="451"/>
      <c r="AK282" s="451"/>
      <c r="AL282" s="479">
        <f t="shared" si="134"/>
        <v>0</v>
      </c>
      <c r="AM282" s="479"/>
      <c r="AN282" s="479"/>
      <c r="AO282" s="479"/>
      <c r="AP282" s="479"/>
      <c r="AQ282" s="479"/>
      <c r="AR282" s="479"/>
      <c r="AS282" s="451">
        <v>0</v>
      </c>
      <c r="AT282" s="451"/>
      <c r="AU282" s="451"/>
      <c r="AV282" s="451"/>
      <c r="AW282" s="451"/>
      <c r="AX282" s="451"/>
      <c r="AY282" s="451"/>
      <c r="AZ282" s="92"/>
      <c r="BA282" s="92"/>
      <c r="BB282" s="451">
        <v>0</v>
      </c>
      <c r="BC282" s="451"/>
      <c r="BD282" s="451"/>
      <c r="BE282" s="451"/>
      <c r="BF282" s="451">
        <v>0</v>
      </c>
      <c r="BG282" s="451"/>
      <c r="BH282" s="451"/>
      <c r="BI282" s="451"/>
      <c r="BJ282" s="479">
        <f t="shared" si="135"/>
        <v>0</v>
      </c>
      <c r="BK282" s="479"/>
      <c r="BL282" s="479"/>
      <c r="BM282" s="479"/>
      <c r="BN282" s="479"/>
      <c r="BO282" s="479"/>
      <c r="BP282" s="479"/>
      <c r="BQ282" s="451">
        <v>0</v>
      </c>
      <c r="BR282" s="451"/>
      <c r="BS282" s="451"/>
      <c r="BT282" s="451"/>
      <c r="BU282" s="451"/>
      <c r="BV282" s="451"/>
      <c r="BW282" s="451"/>
      <c r="BX282" s="451">
        <v>0</v>
      </c>
      <c r="BY282" s="451"/>
      <c r="BZ282" s="451"/>
      <c r="CA282" s="451"/>
      <c r="CB282" s="451"/>
      <c r="CC282" s="451"/>
      <c r="CD282" s="451"/>
      <c r="CE282" s="480">
        <f t="shared" si="136"/>
        <v>0</v>
      </c>
      <c r="CF282" s="480"/>
      <c r="CG282" s="480"/>
      <c r="CH282" s="480"/>
      <c r="CI282" s="480"/>
      <c r="CJ282" s="480"/>
      <c r="CK282" s="480"/>
      <c r="CL282" s="451">
        <v>0</v>
      </c>
      <c r="CM282" s="451"/>
      <c r="CN282" s="451"/>
      <c r="CO282" s="451"/>
      <c r="CP282" s="451"/>
      <c r="CQ282" s="451"/>
      <c r="CR282" s="451"/>
      <c r="CS282" s="480">
        <f t="shared" si="137"/>
        <v>0</v>
      </c>
      <c r="CT282" s="480"/>
      <c r="CU282" s="480"/>
      <c r="CV282" s="480"/>
      <c r="CW282" s="480"/>
      <c r="CX282" s="480"/>
      <c r="CY282" s="480"/>
      <c r="DB282" s="543" t="s">
        <v>510</v>
      </c>
      <c r="DC282" s="544"/>
      <c r="DD282" s="544"/>
      <c r="DE282" s="544"/>
      <c r="DF282" s="544"/>
      <c r="DG282" s="544"/>
      <c r="DH282" s="544"/>
      <c r="DI282" s="544"/>
      <c r="DJ282" s="544"/>
      <c r="DK282" s="544"/>
      <c r="DL282" s="544"/>
      <c r="DM282" s="544"/>
      <c r="DN282" s="544"/>
      <c r="DO282" s="544"/>
      <c r="DP282" s="544"/>
      <c r="DQ282" s="544"/>
      <c r="DR282" s="544"/>
      <c r="DS282" s="544"/>
      <c r="DT282" s="544"/>
      <c r="DU282" s="544"/>
      <c r="DV282" s="544"/>
      <c r="DW282" s="545"/>
      <c r="DX282" s="451">
        <v>0</v>
      </c>
      <c r="DY282" s="451"/>
      <c r="DZ282" s="451"/>
      <c r="EA282" s="451"/>
      <c r="EB282" s="451"/>
      <c r="EC282" s="451"/>
      <c r="ED282" s="451"/>
      <c r="EE282" s="451">
        <v>0</v>
      </c>
      <c r="EF282" s="451"/>
      <c r="EG282" s="451"/>
      <c r="EH282" s="451"/>
      <c r="EI282" s="451"/>
      <c r="EJ282" s="451"/>
      <c r="EK282" s="451"/>
      <c r="EL282" s="479">
        <f t="shared" si="138"/>
        <v>0</v>
      </c>
      <c r="EM282" s="479"/>
      <c r="EN282" s="479"/>
      <c r="EO282" s="479"/>
      <c r="EP282" s="479"/>
      <c r="EQ282" s="479"/>
      <c r="ER282" s="479"/>
      <c r="ES282" s="451">
        <v>0</v>
      </c>
      <c r="ET282" s="451"/>
      <c r="EU282" s="451"/>
      <c r="EV282" s="451"/>
      <c r="EW282" s="451"/>
      <c r="EX282" s="451"/>
      <c r="EY282" s="451"/>
      <c r="EZ282" s="92"/>
      <c r="FA282" s="92"/>
      <c r="FB282" s="92"/>
      <c r="FC282" s="451">
        <v>0</v>
      </c>
      <c r="FD282" s="451"/>
      <c r="FE282" s="451"/>
      <c r="FF282" s="451"/>
      <c r="FG282" s="451">
        <v>0</v>
      </c>
      <c r="FH282" s="451"/>
      <c r="FI282" s="451"/>
      <c r="FJ282" s="451"/>
      <c r="FK282" s="479">
        <f t="shared" si="139"/>
        <v>0</v>
      </c>
      <c r="FL282" s="479"/>
      <c r="FM282" s="479"/>
      <c r="FN282" s="479"/>
      <c r="FO282" s="479"/>
      <c r="FP282" s="479"/>
      <c r="FQ282" s="479"/>
      <c r="FR282" s="451">
        <v>0</v>
      </c>
      <c r="FS282" s="451"/>
      <c r="FT282" s="451"/>
      <c r="FU282" s="451"/>
      <c r="FV282" s="451"/>
      <c r="FW282" s="451"/>
      <c r="FX282" s="451"/>
      <c r="FY282" s="451">
        <v>0</v>
      </c>
      <c r="FZ282" s="451"/>
      <c r="GA282" s="451"/>
      <c r="GB282" s="451"/>
      <c r="GC282" s="451"/>
      <c r="GD282" s="451"/>
      <c r="GE282" s="451"/>
      <c r="GF282" s="480">
        <f t="shared" si="140"/>
        <v>0</v>
      </c>
      <c r="GG282" s="480"/>
      <c r="GH282" s="480"/>
      <c r="GI282" s="480"/>
      <c r="GJ282" s="480"/>
      <c r="GK282" s="480"/>
      <c r="GL282" s="480"/>
      <c r="GM282" s="451">
        <v>0</v>
      </c>
      <c r="GN282" s="451"/>
      <c r="GO282" s="451"/>
      <c r="GP282" s="451"/>
      <c r="GQ282" s="451"/>
      <c r="GR282" s="451"/>
      <c r="GS282" s="451"/>
      <c r="GT282" s="480">
        <f t="shared" si="141"/>
        <v>0</v>
      </c>
      <c r="GU282" s="480"/>
      <c r="GV282" s="480"/>
      <c r="GW282" s="480"/>
      <c r="GX282" s="480"/>
      <c r="GY282" s="480"/>
      <c r="GZ282" s="480"/>
    </row>
    <row r="283" spans="2:208" ht="12.75" customHeight="1">
      <c r="B283" s="543" t="s">
        <v>460</v>
      </c>
      <c r="C283" s="544"/>
      <c r="D283" s="544"/>
      <c r="E283" s="544"/>
      <c r="F283" s="544"/>
      <c r="G283" s="544"/>
      <c r="H283" s="544"/>
      <c r="I283" s="544"/>
      <c r="J283" s="544"/>
      <c r="K283" s="544"/>
      <c r="L283" s="544"/>
      <c r="M283" s="544"/>
      <c r="N283" s="544"/>
      <c r="O283" s="544"/>
      <c r="P283" s="544"/>
      <c r="Q283" s="544"/>
      <c r="R283" s="544"/>
      <c r="S283" s="544"/>
      <c r="T283" s="544"/>
      <c r="U283" s="544"/>
      <c r="V283" s="544"/>
      <c r="W283" s="545"/>
      <c r="X283" s="451">
        <v>0</v>
      </c>
      <c r="Y283" s="451"/>
      <c r="Z283" s="451"/>
      <c r="AA283" s="451"/>
      <c r="AB283" s="451"/>
      <c r="AC283" s="451"/>
      <c r="AD283" s="451"/>
      <c r="AE283" s="451">
        <v>0</v>
      </c>
      <c r="AF283" s="451"/>
      <c r="AG283" s="451"/>
      <c r="AH283" s="451"/>
      <c r="AI283" s="451"/>
      <c r="AJ283" s="451"/>
      <c r="AK283" s="451"/>
      <c r="AL283" s="479">
        <f t="shared" si="134"/>
        <v>0</v>
      </c>
      <c r="AM283" s="479"/>
      <c r="AN283" s="479"/>
      <c r="AO283" s="479"/>
      <c r="AP283" s="479"/>
      <c r="AQ283" s="479"/>
      <c r="AR283" s="479"/>
      <c r="AS283" s="451">
        <v>0</v>
      </c>
      <c r="AT283" s="451"/>
      <c r="AU283" s="451"/>
      <c r="AV283" s="451"/>
      <c r="AW283" s="451"/>
      <c r="AX283" s="451"/>
      <c r="AY283" s="451"/>
      <c r="AZ283" s="92"/>
      <c r="BA283" s="92"/>
      <c r="BB283" s="451">
        <v>0</v>
      </c>
      <c r="BC283" s="451"/>
      <c r="BD283" s="451"/>
      <c r="BE283" s="451"/>
      <c r="BF283" s="451">
        <v>0</v>
      </c>
      <c r="BG283" s="451"/>
      <c r="BH283" s="451"/>
      <c r="BI283" s="451"/>
      <c r="BJ283" s="479">
        <f t="shared" si="135"/>
        <v>0</v>
      </c>
      <c r="BK283" s="479"/>
      <c r="BL283" s="479"/>
      <c r="BM283" s="479"/>
      <c r="BN283" s="479"/>
      <c r="BO283" s="479"/>
      <c r="BP283" s="479"/>
      <c r="BQ283" s="451">
        <v>0</v>
      </c>
      <c r="BR283" s="451"/>
      <c r="BS283" s="451"/>
      <c r="BT283" s="451"/>
      <c r="BU283" s="451"/>
      <c r="BV283" s="451"/>
      <c r="BW283" s="451"/>
      <c r="BX283" s="451">
        <v>0</v>
      </c>
      <c r="BY283" s="451"/>
      <c r="BZ283" s="451"/>
      <c r="CA283" s="451"/>
      <c r="CB283" s="451"/>
      <c r="CC283" s="451"/>
      <c r="CD283" s="451"/>
      <c r="CE283" s="480">
        <f t="shared" si="136"/>
        <v>0</v>
      </c>
      <c r="CF283" s="480"/>
      <c r="CG283" s="480"/>
      <c r="CH283" s="480"/>
      <c r="CI283" s="480"/>
      <c r="CJ283" s="480"/>
      <c r="CK283" s="480"/>
      <c r="CL283" s="451">
        <v>0</v>
      </c>
      <c r="CM283" s="451"/>
      <c r="CN283" s="451"/>
      <c r="CO283" s="451"/>
      <c r="CP283" s="451"/>
      <c r="CQ283" s="451"/>
      <c r="CR283" s="451"/>
      <c r="CS283" s="480">
        <f t="shared" si="137"/>
        <v>0</v>
      </c>
      <c r="CT283" s="480"/>
      <c r="CU283" s="480"/>
      <c r="CV283" s="480"/>
      <c r="CW283" s="480"/>
      <c r="CX283" s="480"/>
      <c r="CY283" s="480"/>
      <c r="DB283" s="543" t="s">
        <v>511</v>
      </c>
      <c r="DC283" s="544"/>
      <c r="DD283" s="544"/>
      <c r="DE283" s="544"/>
      <c r="DF283" s="544"/>
      <c r="DG283" s="544"/>
      <c r="DH283" s="544"/>
      <c r="DI283" s="544"/>
      <c r="DJ283" s="544"/>
      <c r="DK283" s="544"/>
      <c r="DL283" s="544"/>
      <c r="DM283" s="544"/>
      <c r="DN283" s="544"/>
      <c r="DO283" s="544"/>
      <c r="DP283" s="544"/>
      <c r="DQ283" s="544"/>
      <c r="DR283" s="544"/>
      <c r="DS283" s="544"/>
      <c r="DT283" s="544"/>
      <c r="DU283" s="544"/>
      <c r="DV283" s="544"/>
      <c r="DW283" s="545"/>
      <c r="DX283" s="451">
        <v>0</v>
      </c>
      <c r="DY283" s="451"/>
      <c r="DZ283" s="451"/>
      <c r="EA283" s="451"/>
      <c r="EB283" s="451"/>
      <c r="EC283" s="451"/>
      <c r="ED283" s="451"/>
      <c r="EE283" s="451">
        <v>0</v>
      </c>
      <c r="EF283" s="451"/>
      <c r="EG283" s="451"/>
      <c r="EH283" s="451"/>
      <c r="EI283" s="451"/>
      <c r="EJ283" s="451"/>
      <c r="EK283" s="451"/>
      <c r="EL283" s="479">
        <f t="shared" si="138"/>
        <v>0</v>
      </c>
      <c r="EM283" s="479"/>
      <c r="EN283" s="479"/>
      <c r="EO283" s="479"/>
      <c r="EP283" s="479"/>
      <c r="EQ283" s="479"/>
      <c r="ER283" s="479"/>
      <c r="ES283" s="451">
        <v>0</v>
      </c>
      <c r="ET283" s="451"/>
      <c r="EU283" s="451"/>
      <c r="EV283" s="451"/>
      <c r="EW283" s="451"/>
      <c r="EX283" s="451"/>
      <c r="EY283" s="451"/>
      <c r="EZ283" s="92"/>
      <c r="FA283" s="92"/>
      <c r="FB283" s="92"/>
      <c r="FC283" s="451">
        <v>0</v>
      </c>
      <c r="FD283" s="451"/>
      <c r="FE283" s="451"/>
      <c r="FF283" s="451"/>
      <c r="FG283" s="451">
        <v>0</v>
      </c>
      <c r="FH283" s="451"/>
      <c r="FI283" s="451"/>
      <c r="FJ283" s="451"/>
      <c r="FK283" s="479">
        <f t="shared" si="139"/>
        <v>0</v>
      </c>
      <c r="FL283" s="479"/>
      <c r="FM283" s="479"/>
      <c r="FN283" s="479"/>
      <c r="FO283" s="479"/>
      <c r="FP283" s="479"/>
      <c r="FQ283" s="479"/>
      <c r="FR283" s="451">
        <v>0</v>
      </c>
      <c r="FS283" s="451"/>
      <c r="FT283" s="451"/>
      <c r="FU283" s="451"/>
      <c r="FV283" s="451"/>
      <c r="FW283" s="451"/>
      <c r="FX283" s="451"/>
      <c r="FY283" s="451">
        <v>0</v>
      </c>
      <c r="FZ283" s="451"/>
      <c r="GA283" s="451"/>
      <c r="GB283" s="451"/>
      <c r="GC283" s="451"/>
      <c r="GD283" s="451"/>
      <c r="GE283" s="451"/>
      <c r="GF283" s="480">
        <f t="shared" si="140"/>
        <v>0</v>
      </c>
      <c r="GG283" s="480"/>
      <c r="GH283" s="480"/>
      <c r="GI283" s="480"/>
      <c r="GJ283" s="480"/>
      <c r="GK283" s="480"/>
      <c r="GL283" s="480"/>
      <c r="GM283" s="451">
        <v>0</v>
      </c>
      <c r="GN283" s="451"/>
      <c r="GO283" s="451"/>
      <c r="GP283" s="451"/>
      <c r="GQ283" s="451"/>
      <c r="GR283" s="451"/>
      <c r="GS283" s="451"/>
      <c r="GT283" s="480">
        <f t="shared" si="141"/>
        <v>0</v>
      </c>
      <c r="GU283" s="480"/>
      <c r="GV283" s="480"/>
      <c r="GW283" s="480"/>
      <c r="GX283" s="480"/>
      <c r="GY283" s="480"/>
      <c r="GZ283" s="480"/>
    </row>
    <row r="284" spans="2:208" ht="12.75" customHeight="1">
      <c r="B284" s="543" t="s">
        <v>461</v>
      </c>
      <c r="C284" s="544"/>
      <c r="D284" s="544"/>
      <c r="E284" s="544"/>
      <c r="F284" s="544"/>
      <c r="G284" s="544"/>
      <c r="H284" s="544"/>
      <c r="I284" s="544"/>
      <c r="J284" s="544"/>
      <c r="K284" s="544"/>
      <c r="L284" s="544"/>
      <c r="M284" s="544"/>
      <c r="N284" s="544"/>
      <c r="O284" s="544"/>
      <c r="P284" s="544"/>
      <c r="Q284" s="544"/>
      <c r="R284" s="544"/>
      <c r="S284" s="544"/>
      <c r="T284" s="544"/>
      <c r="U284" s="544"/>
      <c r="V284" s="544"/>
      <c r="W284" s="545"/>
      <c r="X284" s="451">
        <v>0</v>
      </c>
      <c r="Y284" s="451"/>
      <c r="Z284" s="451"/>
      <c r="AA284" s="451"/>
      <c r="AB284" s="451"/>
      <c r="AC284" s="451"/>
      <c r="AD284" s="451"/>
      <c r="AE284" s="451">
        <v>0</v>
      </c>
      <c r="AF284" s="451"/>
      <c r="AG284" s="451"/>
      <c r="AH284" s="451"/>
      <c r="AI284" s="451"/>
      <c r="AJ284" s="451"/>
      <c r="AK284" s="451"/>
      <c r="AL284" s="479">
        <f t="shared" si="134"/>
        <v>0</v>
      </c>
      <c r="AM284" s="479"/>
      <c r="AN284" s="479"/>
      <c r="AO284" s="479"/>
      <c r="AP284" s="479"/>
      <c r="AQ284" s="479"/>
      <c r="AR284" s="479"/>
      <c r="AS284" s="451">
        <v>0</v>
      </c>
      <c r="AT284" s="451"/>
      <c r="AU284" s="451"/>
      <c r="AV284" s="451"/>
      <c r="AW284" s="451"/>
      <c r="AX284" s="451"/>
      <c r="AY284" s="451"/>
      <c r="AZ284" s="92"/>
      <c r="BA284" s="92"/>
      <c r="BB284" s="451">
        <v>0</v>
      </c>
      <c r="BC284" s="451"/>
      <c r="BD284" s="451"/>
      <c r="BE284" s="451"/>
      <c r="BF284" s="451">
        <v>0</v>
      </c>
      <c r="BG284" s="451"/>
      <c r="BH284" s="451"/>
      <c r="BI284" s="451"/>
      <c r="BJ284" s="479">
        <f t="shared" si="135"/>
        <v>0</v>
      </c>
      <c r="BK284" s="479"/>
      <c r="BL284" s="479"/>
      <c r="BM284" s="479"/>
      <c r="BN284" s="479"/>
      <c r="BO284" s="479"/>
      <c r="BP284" s="479"/>
      <c r="BQ284" s="451">
        <v>0</v>
      </c>
      <c r="BR284" s="451"/>
      <c r="BS284" s="451"/>
      <c r="BT284" s="451"/>
      <c r="BU284" s="451"/>
      <c r="BV284" s="451"/>
      <c r="BW284" s="451"/>
      <c r="BX284" s="451">
        <v>0</v>
      </c>
      <c r="BY284" s="451"/>
      <c r="BZ284" s="451"/>
      <c r="CA284" s="451"/>
      <c r="CB284" s="451"/>
      <c r="CC284" s="451"/>
      <c r="CD284" s="451"/>
      <c r="CE284" s="480">
        <f t="shared" si="136"/>
        <v>0</v>
      </c>
      <c r="CF284" s="480"/>
      <c r="CG284" s="480"/>
      <c r="CH284" s="480"/>
      <c r="CI284" s="480"/>
      <c r="CJ284" s="480"/>
      <c r="CK284" s="480"/>
      <c r="CL284" s="451">
        <v>0</v>
      </c>
      <c r="CM284" s="451"/>
      <c r="CN284" s="451"/>
      <c r="CO284" s="451"/>
      <c r="CP284" s="451"/>
      <c r="CQ284" s="451"/>
      <c r="CR284" s="451"/>
      <c r="CS284" s="480">
        <f t="shared" si="137"/>
        <v>0</v>
      </c>
      <c r="CT284" s="480"/>
      <c r="CU284" s="480"/>
      <c r="CV284" s="480"/>
      <c r="CW284" s="480"/>
      <c r="CX284" s="480"/>
      <c r="CY284" s="480"/>
      <c r="DB284" s="543" t="s">
        <v>512</v>
      </c>
      <c r="DC284" s="544"/>
      <c r="DD284" s="544"/>
      <c r="DE284" s="544"/>
      <c r="DF284" s="544"/>
      <c r="DG284" s="544"/>
      <c r="DH284" s="544"/>
      <c r="DI284" s="544"/>
      <c r="DJ284" s="544"/>
      <c r="DK284" s="544"/>
      <c r="DL284" s="544"/>
      <c r="DM284" s="544"/>
      <c r="DN284" s="544"/>
      <c r="DO284" s="544"/>
      <c r="DP284" s="544"/>
      <c r="DQ284" s="544"/>
      <c r="DR284" s="544"/>
      <c r="DS284" s="544"/>
      <c r="DT284" s="544"/>
      <c r="DU284" s="544"/>
      <c r="DV284" s="544"/>
      <c r="DW284" s="545"/>
      <c r="DX284" s="451">
        <v>0</v>
      </c>
      <c r="DY284" s="451"/>
      <c r="DZ284" s="451"/>
      <c r="EA284" s="451"/>
      <c r="EB284" s="451"/>
      <c r="EC284" s="451"/>
      <c r="ED284" s="451"/>
      <c r="EE284" s="451">
        <v>0</v>
      </c>
      <c r="EF284" s="451"/>
      <c r="EG284" s="451"/>
      <c r="EH284" s="451"/>
      <c r="EI284" s="451"/>
      <c r="EJ284" s="451"/>
      <c r="EK284" s="451"/>
      <c r="EL284" s="479">
        <f t="shared" si="138"/>
        <v>0</v>
      </c>
      <c r="EM284" s="479"/>
      <c r="EN284" s="479"/>
      <c r="EO284" s="479"/>
      <c r="EP284" s="479"/>
      <c r="EQ284" s="479"/>
      <c r="ER284" s="479"/>
      <c r="ES284" s="451">
        <v>0</v>
      </c>
      <c r="ET284" s="451"/>
      <c r="EU284" s="451"/>
      <c r="EV284" s="451"/>
      <c r="EW284" s="451"/>
      <c r="EX284" s="451"/>
      <c r="EY284" s="451"/>
      <c r="EZ284" s="92"/>
      <c r="FA284" s="92"/>
      <c r="FB284" s="92"/>
      <c r="FC284" s="451">
        <v>0</v>
      </c>
      <c r="FD284" s="451"/>
      <c r="FE284" s="451"/>
      <c r="FF284" s="451"/>
      <c r="FG284" s="451">
        <v>0</v>
      </c>
      <c r="FH284" s="451"/>
      <c r="FI284" s="451"/>
      <c r="FJ284" s="451"/>
      <c r="FK284" s="479">
        <f t="shared" si="139"/>
        <v>0</v>
      </c>
      <c r="FL284" s="479"/>
      <c r="FM284" s="479"/>
      <c r="FN284" s="479"/>
      <c r="FO284" s="479"/>
      <c r="FP284" s="479"/>
      <c r="FQ284" s="479"/>
      <c r="FR284" s="451">
        <v>0</v>
      </c>
      <c r="FS284" s="451"/>
      <c r="FT284" s="451"/>
      <c r="FU284" s="451"/>
      <c r="FV284" s="451"/>
      <c r="FW284" s="451"/>
      <c r="FX284" s="451"/>
      <c r="FY284" s="451">
        <v>0</v>
      </c>
      <c r="FZ284" s="451"/>
      <c r="GA284" s="451"/>
      <c r="GB284" s="451"/>
      <c r="GC284" s="451"/>
      <c r="GD284" s="451"/>
      <c r="GE284" s="451"/>
      <c r="GF284" s="480">
        <f t="shared" si="140"/>
        <v>0</v>
      </c>
      <c r="GG284" s="480"/>
      <c r="GH284" s="480"/>
      <c r="GI284" s="480"/>
      <c r="GJ284" s="480"/>
      <c r="GK284" s="480"/>
      <c r="GL284" s="480"/>
      <c r="GM284" s="451">
        <v>0</v>
      </c>
      <c r="GN284" s="451"/>
      <c r="GO284" s="451"/>
      <c r="GP284" s="451"/>
      <c r="GQ284" s="451"/>
      <c r="GR284" s="451"/>
      <c r="GS284" s="451"/>
      <c r="GT284" s="480">
        <f t="shared" si="141"/>
        <v>0</v>
      </c>
      <c r="GU284" s="480"/>
      <c r="GV284" s="480"/>
      <c r="GW284" s="480"/>
      <c r="GX284" s="480"/>
      <c r="GY284" s="480"/>
      <c r="GZ284" s="480"/>
    </row>
    <row r="285" spans="2:208" ht="12.75" customHeight="1">
      <c r="B285" s="543" t="s">
        <v>462</v>
      </c>
      <c r="C285" s="544"/>
      <c r="D285" s="544"/>
      <c r="E285" s="544"/>
      <c r="F285" s="544"/>
      <c r="G285" s="544"/>
      <c r="H285" s="544"/>
      <c r="I285" s="544"/>
      <c r="J285" s="544"/>
      <c r="K285" s="544"/>
      <c r="L285" s="544"/>
      <c r="M285" s="544"/>
      <c r="N285" s="544"/>
      <c r="O285" s="544"/>
      <c r="P285" s="544"/>
      <c r="Q285" s="544"/>
      <c r="R285" s="544"/>
      <c r="S285" s="544"/>
      <c r="T285" s="544"/>
      <c r="U285" s="544"/>
      <c r="V285" s="544"/>
      <c r="W285" s="545"/>
      <c r="X285" s="451">
        <v>0</v>
      </c>
      <c r="Y285" s="451"/>
      <c r="Z285" s="451"/>
      <c r="AA285" s="451"/>
      <c r="AB285" s="451"/>
      <c r="AC285" s="451"/>
      <c r="AD285" s="451"/>
      <c r="AE285" s="451">
        <v>0</v>
      </c>
      <c r="AF285" s="451"/>
      <c r="AG285" s="451"/>
      <c r="AH285" s="451"/>
      <c r="AI285" s="451"/>
      <c r="AJ285" s="451"/>
      <c r="AK285" s="451"/>
      <c r="AL285" s="479">
        <f t="shared" si="134"/>
        <v>0</v>
      </c>
      <c r="AM285" s="479"/>
      <c r="AN285" s="479"/>
      <c r="AO285" s="479"/>
      <c r="AP285" s="479"/>
      <c r="AQ285" s="479"/>
      <c r="AR285" s="479"/>
      <c r="AS285" s="451">
        <v>0</v>
      </c>
      <c r="AT285" s="451"/>
      <c r="AU285" s="451"/>
      <c r="AV285" s="451"/>
      <c r="AW285" s="451"/>
      <c r="AX285" s="451"/>
      <c r="AY285" s="451"/>
      <c r="AZ285" s="92"/>
      <c r="BA285" s="92"/>
      <c r="BB285" s="451">
        <v>0</v>
      </c>
      <c r="BC285" s="451"/>
      <c r="BD285" s="451"/>
      <c r="BE285" s="451"/>
      <c r="BF285" s="451">
        <v>0</v>
      </c>
      <c r="BG285" s="451"/>
      <c r="BH285" s="451"/>
      <c r="BI285" s="451"/>
      <c r="BJ285" s="479">
        <f t="shared" si="135"/>
        <v>0</v>
      </c>
      <c r="BK285" s="479"/>
      <c r="BL285" s="479"/>
      <c r="BM285" s="479"/>
      <c r="BN285" s="479"/>
      <c r="BO285" s="479"/>
      <c r="BP285" s="479"/>
      <c r="BQ285" s="451">
        <v>0</v>
      </c>
      <c r="BR285" s="451"/>
      <c r="BS285" s="451"/>
      <c r="BT285" s="451"/>
      <c r="BU285" s="451"/>
      <c r="BV285" s="451"/>
      <c r="BW285" s="451"/>
      <c r="BX285" s="451">
        <v>0</v>
      </c>
      <c r="BY285" s="451"/>
      <c r="BZ285" s="451"/>
      <c r="CA285" s="451"/>
      <c r="CB285" s="451"/>
      <c r="CC285" s="451"/>
      <c r="CD285" s="451"/>
      <c r="CE285" s="480">
        <f t="shared" si="136"/>
        <v>0</v>
      </c>
      <c r="CF285" s="480"/>
      <c r="CG285" s="480"/>
      <c r="CH285" s="480"/>
      <c r="CI285" s="480"/>
      <c r="CJ285" s="480"/>
      <c r="CK285" s="480"/>
      <c r="CL285" s="451">
        <v>0</v>
      </c>
      <c r="CM285" s="451"/>
      <c r="CN285" s="451"/>
      <c r="CO285" s="451"/>
      <c r="CP285" s="451"/>
      <c r="CQ285" s="451"/>
      <c r="CR285" s="451"/>
      <c r="CS285" s="480">
        <f t="shared" si="137"/>
        <v>0</v>
      </c>
      <c r="CT285" s="480"/>
      <c r="CU285" s="480"/>
      <c r="CV285" s="480"/>
      <c r="CW285" s="480"/>
      <c r="CX285" s="480"/>
      <c r="CY285" s="480"/>
      <c r="DB285" s="543" t="s">
        <v>513</v>
      </c>
      <c r="DC285" s="544"/>
      <c r="DD285" s="544"/>
      <c r="DE285" s="544"/>
      <c r="DF285" s="544"/>
      <c r="DG285" s="544"/>
      <c r="DH285" s="544"/>
      <c r="DI285" s="544"/>
      <c r="DJ285" s="544"/>
      <c r="DK285" s="544"/>
      <c r="DL285" s="544"/>
      <c r="DM285" s="544"/>
      <c r="DN285" s="544"/>
      <c r="DO285" s="544"/>
      <c r="DP285" s="544"/>
      <c r="DQ285" s="544"/>
      <c r="DR285" s="544"/>
      <c r="DS285" s="544"/>
      <c r="DT285" s="544"/>
      <c r="DU285" s="544"/>
      <c r="DV285" s="544"/>
      <c r="DW285" s="545"/>
      <c r="DX285" s="451">
        <v>0</v>
      </c>
      <c r="DY285" s="451"/>
      <c r="DZ285" s="451"/>
      <c r="EA285" s="451"/>
      <c r="EB285" s="451"/>
      <c r="EC285" s="451"/>
      <c r="ED285" s="451"/>
      <c r="EE285" s="451">
        <v>0</v>
      </c>
      <c r="EF285" s="451"/>
      <c r="EG285" s="451"/>
      <c r="EH285" s="451"/>
      <c r="EI285" s="451"/>
      <c r="EJ285" s="451"/>
      <c r="EK285" s="451"/>
      <c r="EL285" s="479">
        <f t="shared" si="138"/>
        <v>0</v>
      </c>
      <c r="EM285" s="479"/>
      <c r="EN285" s="479"/>
      <c r="EO285" s="479"/>
      <c r="EP285" s="479"/>
      <c r="EQ285" s="479"/>
      <c r="ER285" s="479"/>
      <c r="ES285" s="451">
        <v>0</v>
      </c>
      <c r="ET285" s="451"/>
      <c r="EU285" s="451"/>
      <c r="EV285" s="451"/>
      <c r="EW285" s="451"/>
      <c r="EX285" s="451"/>
      <c r="EY285" s="451"/>
      <c r="EZ285" s="92"/>
      <c r="FA285" s="92"/>
      <c r="FB285" s="92"/>
      <c r="FC285" s="451">
        <v>0</v>
      </c>
      <c r="FD285" s="451"/>
      <c r="FE285" s="451"/>
      <c r="FF285" s="451"/>
      <c r="FG285" s="451">
        <v>0</v>
      </c>
      <c r="FH285" s="451"/>
      <c r="FI285" s="451"/>
      <c r="FJ285" s="451"/>
      <c r="FK285" s="479">
        <f t="shared" si="139"/>
        <v>0</v>
      </c>
      <c r="FL285" s="479"/>
      <c r="FM285" s="479"/>
      <c r="FN285" s="479"/>
      <c r="FO285" s="479"/>
      <c r="FP285" s="479"/>
      <c r="FQ285" s="479"/>
      <c r="FR285" s="451">
        <v>0</v>
      </c>
      <c r="FS285" s="451"/>
      <c r="FT285" s="451"/>
      <c r="FU285" s="451"/>
      <c r="FV285" s="451"/>
      <c r="FW285" s="451"/>
      <c r="FX285" s="451"/>
      <c r="FY285" s="451">
        <v>0</v>
      </c>
      <c r="FZ285" s="451"/>
      <c r="GA285" s="451"/>
      <c r="GB285" s="451"/>
      <c r="GC285" s="451"/>
      <c r="GD285" s="451"/>
      <c r="GE285" s="451"/>
      <c r="GF285" s="480">
        <f t="shared" si="140"/>
        <v>0</v>
      </c>
      <c r="GG285" s="480"/>
      <c r="GH285" s="480"/>
      <c r="GI285" s="480"/>
      <c r="GJ285" s="480"/>
      <c r="GK285" s="480"/>
      <c r="GL285" s="480"/>
      <c r="GM285" s="451">
        <v>0</v>
      </c>
      <c r="GN285" s="451"/>
      <c r="GO285" s="451"/>
      <c r="GP285" s="451"/>
      <c r="GQ285" s="451"/>
      <c r="GR285" s="451"/>
      <c r="GS285" s="451"/>
      <c r="GT285" s="480">
        <f t="shared" si="141"/>
        <v>0</v>
      </c>
      <c r="GU285" s="480"/>
      <c r="GV285" s="480"/>
      <c r="GW285" s="480"/>
      <c r="GX285" s="480"/>
      <c r="GY285" s="480"/>
      <c r="GZ285" s="480"/>
    </row>
    <row r="286" spans="2:208" ht="12.75" customHeight="1">
      <c r="B286" s="543" t="s">
        <v>463</v>
      </c>
      <c r="C286" s="544"/>
      <c r="D286" s="544"/>
      <c r="E286" s="544"/>
      <c r="F286" s="544"/>
      <c r="G286" s="544"/>
      <c r="H286" s="544"/>
      <c r="I286" s="544"/>
      <c r="J286" s="544"/>
      <c r="K286" s="544"/>
      <c r="L286" s="544"/>
      <c r="M286" s="544"/>
      <c r="N286" s="544"/>
      <c r="O286" s="544"/>
      <c r="P286" s="544"/>
      <c r="Q286" s="544"/>
      <c r="R286" s="544"/>
      <c r="S286" s="544"/>
      <c r="T286" s="544"/>
      <c r="U286" s="544"/>
      <c r="V286" s="544"/>
      <c r="W286" s="545"/>
      <c r="X286" s="451">
        <v>0</v>
      </c>
      <c r="Y286" s="451"/>
      <c r="Z286" s="451"/>
      <c r="AA286" s="451"/>
      <c r="AB286" s="451"/>
      <c r="AC286" s="451"/>
      <c r="AD286" s="451"/>
      <c r="AE286" s="451">
        <v>0</v>
      </c>
      <c r="AF286" s="451"/>
      <c r="AG286" s="451"/>
      <c r="AH286" s="451"/>
      <c r="AI286" s="451"/>
      <c r="AJ286" s="451"/>
      <c r="AK286" s="451"/>
      <c r="AL286" s="479">
        <f t="shared" si="134"/>
        <v>0</v>
      </c>
      <c r="AM286" s="479"/>
      <c r="AN286" s="479"/>
      <c r="AO286" s="479"/>
      <c r="AP286" s="479"/>
      <c r="AQ286" s="479"/>
      <c r="AR286" s="479"/>
      <c r="AS286" s="451">
        <v>0</v>
      </c>
      <c r="AT286" s="451"/>
      <c r="AU286" s="451"/>
      <c r="AV286" s="451"/>
      <c r="AW286" s="451"/>
      <c r="AX286" s="451"/>
      <c r="AY286" s="451"/>
      <c r="AZ286" s="92"/>
      <c r="BA286" s="92"/>
      <c r="BB286" s="451">
        <v>0</v>
      </c>
      <c r="BC286" s="451"/>
      <c r="BD286" s="451"/>
      <c r="BE286" s="451"/>
      <c r="BF286" s="451">
        <v>0</v>
      </c>
      <c r="BG286" s="451"/>
      <c r="BH286" s="451"/>
      <c r="BI286" s="451"/>
      <c r="BJ286" s="479">
        <f t="shared" si="135"/>
        <v>0</v>
      </c>
      <c r="BK286" s="479"/>
      <c r="BL286" s="479"/>
      <c r="BM286" s="479"/>
      <c r="BN286" s="479"/>
      <c r="BO286" s="479"/>
      <c r="BP286" s="479"/>
      <c r="BQ286" s="451">
        <v>0</v>
      </c>
      <c r="BR286" s="451"/>
      <c r="BS286" s="451"/>
      <c r="BT286" s="451"/>
      <c r="BU286" s="451"/>
      <c r="BV286" s="451"/>
      <c r="BW286" s="451"/>
      <c r="BX286" s="451">
        <v>0</v>
      </c>
      <c r="BY286" s="451"/>
      <c r="BZ286" s="451"/>
      <c r="CA286" s="451"/>
      <c r="CB286" s="451"/>
      <c r="CC286" s="451"/>
      <c r="CD286" s="451"/>
      <c r="CE286" s="480">
        <f t="shared" si="136"/>
        <v>0</v>
      </c>
      <c r="CF286" s="480"/>
      <c r="CG286" s="480"/>
      <c r="CH286" s="480"/>
      <c r="CI286" s="480"/>
      <c r="CJ286" s="480"/>
      <c r="CK286" s="480"/>
      <c r="CL286" s="451">
        <v>0</v>
      </c>
      <c r="CM286" s="451"/>
      <c r="CN286" s="451"/>
      <c r="CO286" s="451"/>
      <c r="CP286" s="451"/>
      <c r="CQ286" s="451"/>
      <c r="CR286" s="451"/>
      <c r="CS286" s="480">
        <f t="shared" si="137"/>
        <v>0</v>
      </c>
      <c r="CT286" s="480"/>
      <c r="CU286" s="480"/>
      <c r="CV286" s="480"/>
      <c r="CW286" s="480"/>
      <c r="CX286" s="480"/>
      <c r="CY286" s="480"/>
      <c r="DB286" s="543" t="s">
        <v>514</v>
      </c>
      <c r="DC286" s="544"/>
      <c r="DD286" s="544"/>
      <c r="DE286" s="544"/>
      <c r="DF286" s="544"/>
      <c r="DG286" s="544"/>
      <c r="DH286" s="544"/>
      <c r="DI286" s="544"/>
      <c r="DJ286" s="544"/>
      <c r="DK286" s="544"/>
      <c r="DL286" s="544"/>
      <c r="DM286" s="544"/>
      <c r="DN286" s="544"/>
      <c r="DO286" s="544"/>
      <c r="DP286" s="544"/>
      <c r="DQ286" s="544"/>
      <c r="DR286" s="544"/>
      <c r="DS286" s="544"/>
      <c r="DT286" s="544"/>
      <c r="DU286" s="544"/>
      <c r="DV286" s="544"/>
      <c r="DW286" s="545"/>
      <c r="DX286" s="451">
        <v>0</v>
      </c>
      <c r="DY286" s="451"/>
      <c r="DZ286" s="451"/>
      <c r="EA286" s="451"/>
      <c r="EB286" s="451"/>
      <c r="EC286" s="451"/>
      <c r="ED286" s="451"/>
      <c r="EE286" s="451">
        <v>0</v>
      </c>
      <c r="EF286" s="451"/>
      <c r="EG286" s="451"/>
      <c r="EH286" s="451"/>
      <c r="EI286" s="451"/>
      <c r="EJ286" s="451"/>
      <c r="EK286" s="451"/>
      <c r="EL286" s="479">
        <f t="shared" si="138"/>
        <v>0</v>
      </c>
      <c r="EM286" s="479"/>
      <c r="EN286" s="479"/>
      <c r="EO286" s="479"/>
      <c r="EP286" s="479"/>
      <c r="EQ286" s="479"/>
      <c r="ER286" s="479"/>
      <c r="ES286" s="451">
        <v>0</v>
      </c>
      <c r="ET286" s="451"/>
      <c r="EU286" s="451"/>
      <c r="EV286" s="451"/>
      <c r="EW286" s="451"/>
      <c r="EX286" s="451"/>
      <c r="EY286" s="451"/>
      <c r="EZ286" s="92"/>
      <c r="FA286" s="92"/>
      <c r="FB286" s="92"/>
      <c r="FC286" s="451">
        <v>0</v>
      </c>
      <c r="FD286" s="451"/>
      <c r="FE286" s="451"/>
      <c r="FF286" s="451"/>
      <c r="FG286" s="451">
        <v>0</v>
      </c>
      <c r="FH286" s="451"/>
      <c r="FI286" s="451"/>
      <c r="FJ286" s="451"/>
      <c r="FK286" s="479">
        <f t="shared" si="139"/>
        <v>0</v>
      </c>
      <c r="FL286" s="479"/>
      <c r="FM286" s="479"/>
      <c r="FN286" s="479"/>
      <c r="FO286" s="479"/>
      <c r="FP286" s="479"/>
      <c r="FQ286" s="479"/>
      <c r="FR286" s="451">
        <v>0</v>
      </c>
      <c r="FS286" s="451"/>
      <c r="FT286" s="451"/>
      <c r="FU286" s="451"/>
      <c r="FV286" s="451"/>
      <c r="FW286" s="451"/>
      <c r="FX286" s="451"/>
      <c r="FY286" s="451">
        <v>0</v>
      </c>
      <c r="FZ286" s="451"/>
      <c r="GA286" s="451"/>
      <c r="GB286" s="451"/>
      <c r="GC286" s="451"/>
      <c r="GD286" s="451"/>
      <c r="GE286" s="451"/>
      <c r="GF286" s="480">
        <f t="shared" si="140"/>
        <v>0</v>
      </c>
      <c r="GG286" s="480"/>
      <c r="GH286" s="480"/>
      <c r="GI286" s="480"/>
      <c r="GJ286" s="480"/>
      <c r="GK286" s="480"/>
      <c r="GL286" s="480"/>
      <c r="GM286" s="451">
        <v>0</v>
      </c>
      <c r="GN286" s="451"/>
      <c r="GO286" s="451"/>
      <c r="GP286" s="451"/>
      <c r="GQ286" s="451"/>
      <c r="GR286" s="451"/>
      <c r="GS286" s="451"/>
      <c r="GT286" s="480">
        <f t="shared" si="141"/>
        <v>0</v>
      </c>
      <c r="GU286" s="480"/>
      <c r="GV286" s="480"/>
      <c r="GW286" s="480"/>
      <c r="GX286" s="480"/>
      <c r="GY286" s="480"/>
      <c r="GZ286" s="480"/>
    </row>
    <row r="287" spans="2:208" ht="12.75" customHeight="1">
      <c r="B287" s="540" t="s">
        <v>464</v>
      </c>
      <c r="C287" s="541"/>
      <c r="D287" s="541"/>
      <c r="E287" s="541"/>
      <c r="F287" s="541"/>
      <c r="G287" s="541"/>
      <c r="H287" s="541"/>
      <c r="I287" s="541"/>
      <c r="J287" s="541"/>
      <c r="K287" s="541"/>
      <c r="L287" s="541"/>
      <c r="M287" s="541"/>
      <c r="N287" s="541"/>
      <c r="O287" s="541"/>
      <c r="P287" s="541"/>
      <c r="Q287" s="541"/>
      <c r="R287" s="541"/>
      <c r="S287" s="541"/>
      <c r="T287" s="541"/>
      <c r="U287" s="541"/>
      <c r="V287" s="541"/>
      <c r="W287" s="542"/>
      <c r="X287" s="451">
        <v>0</v>
      </c>
      <c r="Y287" s="451"/>
      <c r="Z287" s="451"/>
      <c r="AA287" s="451"/>
      <c r="AB287" s="451"/>
      <c r="AC287" s="451"/>
      <c r="AD287" s="451"/>
      <c r="AE287" s="451">
        <v>0</v>
      </c>
      <c r="AF287" s="451"/>
      <c r="AG287" s="451"/>
      <c r="AH287" s="451"/>
      <c r="AI287" s="451"/>
      <c r="AJ287" s="451"/>
      <c r="AK287" s="451"/>
      <c r="AL287" s="479">
        <f t="shared" si="134"/>
        <v>0</v>
      </c>
      <c r="AM287" s="479"/>
      <c r="AN287" s="479"/>
      <c r="AO287" s="479"/>
      <c r="AP287" s="479"/>
      <c r="AQ287" s="479"/>
      <c r="AR287" s="479"/>
      <c r="AS287" s="451">
        <v>0</v>
      </c>
      <c r="AT287" s="451"/>
      <c r="AU287" s="451"/>
      <c r="AV287" s="451"/>
      <c r="AW287" s="451"/>
      <c r="AX287" s="451"/>
      <c r="AY287" s="451"/>
      <c r="AZ287" s="92"/>
      <c r="BA287" s="92"/>
      <c r="BB287" s="451">
        <v>0</v>
      </c>
      <c r="BC287" s="451"/>
      <c r="BD287" s="451"/>
      <c r="BE287" s="451"/>
      <c r="BF287" s="451">
        <v>0</v>
      </c>
      <c r="BG287" s="451"/>
      <c r="BH287" s="451"/>
      <c r="BI287" s="451"/>
      <c r="BJ287" s="479">
        <f t="shared" si="135"/>
        <v>0</v>
      </c>
      <c r="BK287" s="479"/>
      <c r="BL287" s="479"/>
      <c r="BM287" s="479"/>
      <c r="BN287" s="479"/>
      <c r="BO287" s="479"/>
      <c r="BP287" s="479"/>
      <c r="BQ287" s="451">
        <v>0</v>
      </c>
      <c r="BR287" s="451"/>
      <c r="BS287" s="451"/>
      <c r="BT287" s="451"/>
      <c r="BU287" s="451"/>
      <c r="BV287" s="451"/>
      <c r="BW287" s="451"/>
      <c r="BX287" s="451">
        <v>0</v>
      </c>
      <c r="BY287" s="451"/>
      <c r="BZ287" s="451"/>
      <c r="CA287" s="451"/>
      <c r="CB287" s="451"/>
      <c r="CC287" s="451"/>
      <c r="CD287" s="451"/>
      <c r="CE287" s="480">
        <f t="shared" si="136"/>
        <v>0</v>
      </c>
      <c r="CF287" s="480"/>
      <c r="CG287" s="480"/>
      <c r="CH287" s="480"/>
      <c r="CI287" s="480"/>
      <c r="CJ287" s="480"/>
      <c r="CK287" s="480"/>
      <c r="CL287" s="451">
        <v>0</v>
      </c>
      <c r="CM287" s="451"/>
      <c r="CN287" s="451"/>
      <c r="CO287" s="451"/>
      <c r="CP287" s="451"/>
      <c r="CQ287" s="451"/>
      <c r="CR287" s="451"/>
      <c r="CS287" s="480">
        <f t="shared" si="137"/>
        <v>0</v>
      </c>
      <c r="CT287" s="480"/>
      <c r="CU287" s="480"/>
      <c r="CV287" s="480"/>
      <c r="CW287" s="480"/>
      <c r="CX287" s="480"/>
      <c r="CY287" s="480"/>
      <c r="DB287" s="540" t="s">
        <v>515</v>
      </c>
      <c r="DC287" s="541"/>
      <c r="DD287" s="541"/>
      <c r="DE287" s="541"/>
      <c r="DF287" s="541"/>
      <c r="DG287" s="541"/>
      <c r="DH287" s="541"/>
      <c r="DI287" s="541"/>
      <c r="DJ287" s="541"/>
      <c r="DK287" s="541"/>
      <c r="DL287" s="541"/>
      <c r="DM287" s="541"/>
      <c r="DN287" s="541"/>
      <c r="DO287" s="541"/>
      <c r="DP287" s="541"/>
      <c r="DQ287" s="541"/>
      <c r="DR287" s="541"/>
      <c r="DS287" s="541"/>
      <c r="DT287" s="541"/>
      <c r="DU287" s="541"/>
      <c r="DV287" s="541"/>
      <c r="DW287" s="542"/>
      <c r="DX287" s="451">
        <v>0</v>
      </c>
      <c r="DY287" s="451"/>
      <c r="DZ287" s="451"/>
      <c r="EA287" s="451"/>
      <c r="EB287" s="451"/>
      <c r="EC287" s="451"/>
      <c r="ED287" s="451"/>
      <c r="EE287" s="451">
        <v>0</v>
      </c>
      <c r="EF287" s="451"/>
      <c r="EG287" s="451"/>
      <c r="EH287" s="451"/>
      <c r="EI287" s="451"/>
      <c r="EJ287" s="451"/>
      <c r="EK287" s="451"/>
      <c r="EL287" s="479">
        <f t="shared" si="138"/>
        <v>0</v>
      </c>
      <c r="EM287" s="479"/>
      <c r="EN287" s="479"/>
      <c r="EO287" s="479"/>
      <c r="EP287" s="479"/>
      <c r="EQ287" s="479"/>
      <c r="ER287" s="479"/>
      <c r="ES287" s="451">
        <v>0</v>
      </c>
      <c r="ET287" s="451"/>
      <c r="EU287" s="451"/>
      <c r="EV287" s="451"/>
      <c r="EW287" s="451"/>
      <c r="EX287" s="451"/>
      <c r="EY287" s="451"/>
      <c r="EZ287" s="92"/>
      <c r="FA287" s="92"/>
      <c r="FB287" s="92"/>
      <c r="FC287" s="451">
        <v>0</v>
      </c>
      <c r="FD287" s="451"/>
      <c r="FE287" s="451"/>
      <c r="FF287" s="451"/>
      <c r="FG287" s="451">
        <v>0</v>
      </c>
      <c r="FH287" s="451"/>
      <c r="FI287" s="451"/>
      <c r="FJ287" s="451"/>
      <c r="FK287" s="479">
        <f t="shared" si="139"/>
        <v>0</v>
      </c>
      <c r="FL287" s="479"/>
      <c r="FM287" s="479"/>
      <c r="FN287" s="479"/>
      <c r="FO287" s="479"/>
      <c r="FP287" s="479"/>
      <c r="FQ287" s="479"/>
      <c r="FR287" s="451">
        <v>0</v>
      </c>
      <c r="FS287" s="451"/>
      <c r="FT287" s="451"/>
      <c r="FU287" s="451"/>
      <c r="FV287" s="451"/>
      <c r="FW287" s="451"/>
      <c r="FX287" s="451"/>
      <c r="FY287" s="451">
        <v>0</v>
      </c>
      <c r="FZ287" s="451"/>
      <c r="GA287" s="451"/>
      <c r="GB287" s="451"/>
      <c r="GC287" s="451"/>
      <c r="GD287" s="451"/>
      <c r="GE287" s="451"/>
      <c r="GF287" s="480">
        <f t="shared" si="140"/>
        <v>0</v>
      </c>
      <c r="GG287" s="480"/>
      <c r="GH287" s="480"/>
      <c r="GI287" s="480"/>
      <c r="GJ287" s="480"/>
      <c r="GK287" s="480"/>
      <c r="GL287" s="480"/>
      <c r="GM287" s="451">
        <v>0</v>
      </c>
      <c r="GN287" s="451"/>
      <c r="GO287" s="451"/>
      <c r="GP287" s="451"/>
      <c r="GQ287" s="451"/>
      <c r="GR287" s="451"/>
      <c r="GS287" s="451"/>
      <c r="GT287" s="480">
        <f t="shared" si="141"/>
        <v>0</v>
      </c>
      <c r="GU287" s="480"/>
      <c r="GV287" s="480"/>
      <c r="GW287" s="480"/>
      <c r="GX287" s="480"/>
      <c r="GY287" s="480"/>
      <c r="GZ287" s="480"/>
    </row>
    <row r="288" spans="2:208" ht="12.75" customHeight="1" thickBot="1">
      <c r="B288" s="511" t="s">
        <v>465</v>
      </c>
      <c r="C288" s="512"/>
      <c r="D288" s="512"/>
      <c r="E288" s="512"/>
      <c r="F288" s="512"/>
      <c r="G288" s="512"/>
      <c r="H288" s="512"/>
      <c r="I288" s="512"/>
      <c r="J288" s="512"/>
      <c r="K288" s="512"/>
      <c r="L288" s="512"/>
      <c r="M288" s="512"/>
      <c r="N288" s="512"/>
      <c r="O288" s="512"/>
      <c r="P288" s="512"/>
      <c r="Q288" s="512"/>
      <c r="R288" s="512"/>
      <c r="S288" s="512"/>
      <c r="T288" s="512"/>
      <c r="U288" s="512"/>
      <c r="V288" s="512"/>
      <c r="W288" s="435"/>
      <c r="X288" s="447">
        <f>SUM(X281:AD287)</f>
        <v>0</v>
      </c>
      <c r="Y288" s="447"/>
      <c r="Z288" s="447"/>
      <c r="AA288" s="447"/>
      <c r="AB288" s="447"/>
      <c r="AC288" s="447"/>
      <c r="AD288" s="447"/>
      <c r="AE288" s="447">
        <f>SUM(AE281:AK287)</f>
        <v>0</v>
      </c>
      <c r="AF288" s="447"/>
      <c r="AG288" s="447"/>
      <c r="AH288" s="447"/>
      <c r="AI288" s="447"/>
      <c r="AJ288" s="447"/>
      <c r="AK288" s="447"/>
      <c r="AL288" s="447">
        <f>SUM(AL281:AR287)</f>
        <v>0</v>
      </c>
      <c r="AM288" s="447"/>
      <c r="AN288" s="447"/>
      <c r="AO288" s="447"/>
      <c r="AP288" s="447"/>
      <c r="AQ288" s="447"/>
      <c r="AR288" s="447"/>
      <c r="AS288" s="447">
        <f>SUM(AS281:AY287)</f>
        <v>0</v>
      </c>
      <c r="AT288" s="447"/>
      <c r="AU288" s="447"/>
      <c r="AV288" s="447"/>
      <c r="AW288" s="447"/>
      <c r="AX288" s="447"/>
      <c r="AY288" s="447"/>
      <c r="BB288" s="447">
        <f>SUM(BB281:BE287)</f>
        <v>0</v>
      </c>
      <c r="BC288" s="447"/>
      <c r="BD288" s="447"/>
      <c r="BE288" s="447"/>
      <c r="BF288" s="447">
        <f>SUM(BF281:BI287)</f>
        <v>0</v>
      </c>
      <c r="BG288" s="447"/>
      <c r="BH288" s="447"/>
      <c r="BI288" s="447"/>
      <c r="BJ288" s="447">
        <f>SUM(BJ281:BP287)</f>
        <v>0</v>
      </c>
      <c r="BK288" s="447"/>
      <c r="BL288" s="447"/>
      <c r="BM288" s="447"/>
      <c r="BN288" s="447"/>
      <c r="BO288" s="447"/>
      <c r="BP288" s="447"/>
      <c r="BQ288" s="447">
        <f>SUM(BQ281:BW287)</f>
        <v>0</v>
      </c>
      <c r="BR288" s="447"/>
      <c r="BS288" s="447"/>
      <c r="BT288" s="447"/>
      <c r="BU288" s="447"/>
      <c r="BV288" s="447"/>
      <c r="BW288" s="447"/>
      <c r="BX288" s="447">
        <f>SUM(BX281:CD287)</f>
        <v>0</v>
      </c>
      <c r="BY288" s="447"/>
      <c r="BZ288" s="447"/>
      <c r="CA288" s="447"/>
      <c r="CB288" s="447"/>
      <c r="CC288" s="447"/>
      <c r="CD288" s="447"/>
      <c r="CE288" s="447">
        <f>SUM(CE281:CK287)</f>
        <v>0</v>
      </c>
      <c r="CF288" s="447"/>
      <c r="CG288" s="447"/>
      <c r="CH288" s="447"/>
      <c r="CI288" s="447"/>
      <c r="CJ288" s="447"/>
      <c r="CK288" s="447"/>
      <c r="CL288" s="447">
        <f>SUM(CL281:CR287)</f>
        <v>0</v>
      </c>
      <c r="CM288" s="447"/>
      <c r="CN288" s="447"/>
      <c r="CO288" s="447"/>
      <c r="CP288" s="447"/>
      <c r="CQ288" s="447"/>
      <c r="CR288" s="447"/>
      <c r="CS288" s="447">
        <f>SUM(CS281:CY287)</f>
        <v>0</v>
      </c>
      <c r="CT288" s="447"/>
      <c r="CU288" s="447"/>
      <c r="CV288" s="447"/>
      <c r="CW288" s="447"/>
      <c r="CX288" s="447"/>
      <c r="CY288" s="447"/>
      <c r="DB288" s="511" t="s">
        <v>516</v>
      </c>
      <c r="DC288" s="512"/>
      <c r="DD288" s="512"/>
      <c r="DE288" s="512"/>
      <c r="DF288" s="512"/>
      <c r="DG288" s="512"/>
      <c r="DH288" s="512"/>
      <c r="DI288" s="512"/>
      <c r="DJ288" s="512"/>
      <c r="DK288" s="512"/>
      <c r="DL288" s="512"/>
      <c r="DM288" s="512"/>
      <c r="DN288" s="512"/>
      <c r="DO288" s="512"/>
      <c r="DP288" s="512"/>
      <c r="DQ288" s="512"/>
      <c r="DR288" s="512"/>
      <c r="DS288" s="512"/>
      <c r="DT288" s="512"/>
      <c r="DU288" s="512"/>
      <c r="DV288" s="512"/>
      <c r="DW288" s="435"/>
      <c r="DX288" s="447">
        <f>SUM(DX281:ED287)</f>
        <v>0</v>
      </c>
      <c r="DY288" s="447"/>
      <c r="DZ288" s="447"/>
      <c r="EA288" s="447"/>
      <c r="EB288" s="447"/>
      <c r="EC288" s="447"/>
      <c r="ED288" s="447"/>
      <c r="EE288" s="447">
        <f>SUM(EE281:EK287)</f>
        <v>0</v>
      </c>
      <c r="EF288" s="447"/>
      <c r="EG288" s="447"/>
      <c r="EH288" s="447"/>
      <c r="EI288" s="447"/>
      <c r="EJ288" s="447"/>
      <c r="EK288" s="447"/>
      <c r="EL288" s="447">
        <f>SUM(EL281:ER287)</f>
        <v>0</v>
      </c>
      <c r="EM288" s="447"/>
      <c r="EN288" s="447"/>
      <c r="EO288" s="447"/>
      <c r="EP288" s="447"/>
      <c r="EQ288" s="447"/>
      <c r="ER288" s="447"/>
      <c r="ES288" s="447">
        <f>SUM(ES281:EY287)</f>
        <v>0</v>
      </c>
      <c r="ET288" s="447"/>
      <c r="EU288" s="447"/>
      <c r="EV288" s="447"/>
      <c r="EW288" s="447"/>
      <c r="EX288" s="447"/>
      <c r="EY288" s="447"/>
      <c r="FC288" s="447">
        <f>SUM(FC281:FF287)</f>
        <v>0</v>
      </c>
      <c r="FD288" s="447"/>
      <c r="FE288" s="447"/>
      <c r="FF288" s="447"/>
      <c r="FG288" s="447">
        <f>SUM(FG281:FJ287)</f>
        <v>0</v>
      </c>
      <c r="FH288" s="447"/>
      <c r="FI288" s="447"/>
      <c r="FJ288" s="447"/>
      <c r="FK288" s="447">
        <f>SUM(FK281:FQ287)</f>
        <v>0</v>
      </c>
      <c r="FL288" s="447"/>
      <c r="FM288" s="447"/>
      <c r="FN288" s="447"/>
      <c r="FO288" s="447"/>
      <c r="FP288" s="447"/>
      <c r="FQ288" s="447"/>
      <c r="FR288" s="447">
        <f>SUM(FR281:FX287)</f>
        <v>0</v>
      </c>
      <c r="FS288" s="447"/>
      <c r="FT288" s="447"/>
      <c r="FU288" s="447"/>
      <c r="FV288" s="447"/>
      <c r="FW288" s="447"/>
      <c r="FX288" s="447"/>
      <c r="FY288" s="447">
        <f>SUM(FY281:GE287)</f>
        <v>0</v>
      </c>
      <c r="FZ288" s="447"/>
      <c r="GA288" s="447"/>
      <c r="GB288" s="447"/>
      <c r="GC288" s="447"/>
      <c r="GD288" s="447"/>
      <c r="GE288" s="447"/>
      <c r="GF288" s="447">
        <f>SUM(GF281:GL287)</f>
        <v>0</v>
      </c>
      <c r="GG288" s="447"/>
      <c r="GH288" s="447"/>
      <c r="GI288" s="447"/>
      <c r="GJ288" s="447"/>
      <c r="GK288" s="447"/>
      <c r="GL288" s="447"/>
      <c r="GM288" s="447">
        <f>SUM(GM281:GS287)</f>
        <v>0</v>
      </c>
      <c r="GN288" s="447"/>
      <c r="GO288" s="447"/>
      <c r="GP288" s="447"/>
      <c r="GQ288" s="447"/>
      <c r="GR288" s="447"/>
      <c r="GS288" s="447"/>
      <c r="GT288" s="447">
        <f>SUM(GT281:GZ287)</f>
        <v>0</v>
      </c>
      <c r="GU288" s="447"/>
      <c r="GV288" s="447"/>
      <c r="GW288" s="447"/>
      <c r="GX288" s="447"/>
      <c r="GY288" s="447"/>
      <c r="GZ288" s="447"/>
    </row>
    <row r="289" spans="2:208" ht="12.75" customHeight="1" thickTop="1">
      <c r="B289" s="16" t="str">
        <f>Coversheets!$B$51</f>
        <v>S.A.&amp;I. Form 2641R99 Entity: Type in Name of City City, 99</v>
      </c>
      <c r="AQ289" s="446">
        <f ca="1">$AP$52</f>
        <v>41499.346880902776</v>
      </c>
      <c r="AR289" s="446"/>
      <c r="AS289" s="446"/>
      <c r="AT289" s="446"/>
      <c r="AU289" s="446"/>
      <c r="AV289" s="446"/>
      <c r="AW289" s="446"/>
      <c r="AX289" s="446"/>
      <c r="AY289" s="446"/>
      <c r="BC289" s="16" t="str">
        <f>Coversheets!$B$51</f>
        <v>S.A.&amp;I. Form 2641R99 Entity: Type in Name of City City, 99</v>
      </c>
      <c r="CQ289" s="446">
        <f ca="1">$AP$52</f>
        <v>41499.346880902776</v>
      </c>
      <c r="CR289" s="446"/>
      <c r="CS289" s="446"/>
      <c r="CT289" s="446"/>
      <c r="CU289" s="446"/>
      <c r="CV289" s="446"/>
      <c r="CW289" s="446"/>
      <c r="CX289" s="446"/>
      <c r="CY289" s="446"/>
      <c r="DB289" s="16" t="str">
        <f>Coversheets!$B$51</f>
        <v>S.A.&amp;I. Form 2641R99 Entity: Type in Name of City City, 99</v>
      </c>
      <c r="EQ289" s="446">
        <f ca="1">$AP$52</f>
        <v>41499.346880902776</v>
      </c>
      <c r="ER289" s="446"/>
      <c r="ES289" s="446"/>
      <c r="ET289" s="446"/>
      <c r="EU289" s="446"/>
      <c r="EV289" s="446"/>
      <c r="EW289" s="446"/>
      <c r="EX289" s="446"/>
      <c r="EY289" s="446"/>
      <c r="FD289" s="343" t="str">
        <f>Coversheets!$B$51</f>
        <v>S.A.&amp;I. Form 2641R99 Entity: Type in Name of City City, 99</v>
      </c>
      <c r="GR289" s="446">
        <f ca="1">$AP$52</f>
        <v>41499.346880902776</v>
      </c>
      <c r="GS289" s="446"/>
      <c r="GT289" s="446"/>
      <c r="GU289" s="446"/>
      <c r="GV289" s="446"/>
      <c r="GW289" s="446"/>
      <c r="GX289" s="446"/>
      <c r="GY289" s="446"/>
      <c r="GZ289" s="446"/>
    </row>
    <row r="290" spans="2:208" ht="11.25" customHeight="1">
      <c r="B290" s="498" t="str">
        <f>$B$59</f>
        <v>SPECIAL REVENUE FUND ACCOUNTS COVERING THE PERIOD JULY 1, 2011, to JUNE 30, 2012</v>
      </c>
      <c r="C290" s="498"/>
      <c r="D290" s="498"/>
      <c r="E290" s="498"/>
      <c r="F290" s="498"/>
      <c r="G290" s="498"/>
      <c r="H290" s="498"/>
      <c r="I290" s="498"/>
      <c r="J290" s="498"/>
      <c r="K290" s="498"/>
      <c r="L290" s="498"/>
      <c r="M290" s="498"/>
      <c r="N290" s="498"/>
      <c r="O290" s="498"/>
      <c r="P290" s="498"/>
      <c r="Q290" s="498"/>
      <c r="R290" s="498"/>
      <c r="S290" s="498"/>
      <c r="T290" s="498"/>
      <c r="U290" s="498"/>
      <c r="V290" s="498"/>
      <c r="W290" s="498"/>
      <c r="X290" s="498"/>
      <c r="Y290" s="498"/>
      <c r="Z290" s="498"/>
      <c r="AA290" s="498"/>
      <c r="AB290" s="498"/>
      <c r="AC290" s="498"/>
      <c r="AD290" s="498"/>
      <c r="AE290" s="498"/>
      <c r="AF290" s="498"/>
      <c r="AG290" s="498"/>
      <c r="AH290" s="498"/>
      <c r="AI290" s="498"/>
      <c r="AJ290" s="498"/>
      <c r="AK290" s="498"/>
      <c r="AL290" s="498"/>
      <c r="AM290" s="498"/>
      <c r="AN290" s="498"/>
      <c r="AO290" s="498"/>
      <c r="AP290" s="498"/>
      <c r="AQ290" s="498"/>
      <c r="AR290" s="498"/>
      <c r="AS290" s="498"/>
      <c r="AT290" s="498"/>
      <c r="AU290" s="498"/>
      <c r="AV290" s="498"/>
      <c r="AW290" s="498"/>
      <c r="AX290" s="498"/>
      <c r="AY290" s="498"/>
      <c r="BB290" s="498" t="str">
        <f>$B$59</f>
        <v>SPECIAL REVENUE FUND ACCOUNTS COVERING THE PERIOD JULY 1, 2011, to JUNE 30, 2012</v>
      </c>
      <c r="BC290" s="498"/>
      <c r="BD290" s="498"/>
      <c r="BE290" s="498"/>
      <c r="BF290" s="498"/>
      <c r="BG290" s="498"/>
      <c r="BH290" s="498"/>
      <c r="BI290" s="498"/>
      <c r="BJ290" s="498"/>
      <c r="BK290" s="498"/>
      <c r="BL290" s="498"/>
      <c r="BM290" s="498"/>
      <c r="BN290" s="498"/>
      <c r="BO290" s="498"/>
      <c r="BP290" s="498"/>
      <c r="BQ290" s="498"/>
      <c r="BR290" s="498"/>
      <c r="BS290" s="498"/>
      <c r="BT290" s="498"/>
      <c r="BU290" s="498"/>
      <c r="BV290" s="498"/>
      <c r="BW290" s="498"/>
      <c r="BX290" s="498"/>
      <c r="BY290" s="498"/>
      <c r="BZ290" s="498"/>
      <c r="CA290" s="498"/>
      <c r="CB290" s="498"/>
      <c r="CC290" s="498"/>
      <c r="CD290" s="498"/>
      <c r="CE290" s="498"/>
      <c r="CF290" s="498"/>
      <c r="CG290" s="498"/>
      <c r="CH290" s="498"/>
      <c r="CI290" s="498"/>
      <c r="CJ290" s="498"/>
      <c r="CK290" s="498"/>
      <c r="CL290" s="498"/>
      <c r="CM290" s="498"/>
      <c r="CN290" s="498"/>
      <c r="CO290" s="498"/>
      <c r="CP290" s="498"/>
      <c r="CQ290" s="498"/>
      <c r="CR290" s="498"/>
      <c r="CS290" s="498"/>
      <c r="CT290" s="498"/>
      <c r="CU290" s="498"/>
      <c r="CV290" s="498"/>
      <c r="CW290" s="498"/>
      <c r="CX290" s="498"/>
      <c r="CY290" s="498"/>
      <c r="DB290" s="498" t="str">
        <f>$B$59</f>
        <v>SPECIAL REVENUE FUND ACCOUNTS COVERING THE PERIOD JULY 1, 2011, to JUNE 30, 2012</v>
      </c>
      <c r="DC290" s="498"/>
      <c r="DD290" s="498"/>
      <c r="DE290" s="498"/>
      <c r="DF290" s="498"/>
      <c r="DG290" s="498"/>
      <c r="DH290" s="498"/>
      <c r="DI290" s="498"/>
      <c r="DJ290" s="498"/>
      <c r="DK290" s="498"/>
      <c r="DL290" s="498"/>
      <c r="DM290" s="498"/>
      <c r="DN290" s="498"/>
      <c r="DO290" s="498"/>
      <c r="DP290" s="498"/>
      <c r="DQ290" s="498"/>
      <c r="DR290" s="498"/>
      <c r="DS290" s="498"/>
      <c r="DT290" s="498"/>
      <c r="DU290" s="498"/>
      <c r="DV290" s="498"/>
      <c r="DW290" s="498"/>
      <c r="DX290" s="498"/>
      <c r="DY290" s="498"/>
      <c r="DZ290" s="498"/>
      <c r="EA290" s="498"/>
      <c r="EB290" s="498"/>
      <c r="EC290" s="498"/>
      <c r="ED290" s="498"/>
      <c r="EE290" s="498"/>
      <c r="EF290" s="498"/>
      <c r="EG290" s="498"/>
      <c r="EH290" s="498"/>
      <c r="EI290" s="498"/>
      <c r="EJ290" s="498"/>
      <c r="EK290" s="498"/>
      <c r="EL290" s="498"/>
      <c r="EM290" s="498"/>
      <c r="EN290" s="498"/>
      <c r="EO290" s="498"/>
      <c r="EP290" s="498"/>
      <c r="EQ290" s="498"/>
      <c r="ER290" s="498"/>
      <c r="ES290" s="498"/>
      <c r="ET290" s="498"/>
      <c r="EU290" s="498"/>
      <c r="EV290" s="498"/>
      <c r="EW290" s="498"/>
      <c r="EX290" s="498"/>
      <c r="EY290" s="498"/>
      <c r="FC290" s="498" t="str">
        <f>$B$59</f>
        <v>SPECIAL REVENUE FUND ACCOUNTS COVERING THE PERIOD JULY 1, 2011, to JUNE 30, 2012</v>
      </c>
      <c r="FD290" s="498"/>
      <c r="FE290" s="498"/>
      <c r="FF290" s="498"/>
      <c r="FG290" s="498"/>
      <c r="FH290" s="498"/>
      <c r="FI290" s="498"/>
      <c r="FJ290" s="498"/>
      <c r="FK290" s="498"/>
      <c r="FL290" s="498"/>
      <c r="FM290" s="498"/>
      <c r="FN290" s="498"/>
      <c r="FO290" s="498"/>
      <c r="FP290" s="498"/>
      <c r="FQ290" s="498"/>
      <c r="FR290" s="498"/>
      <c r="FS290" s="498"/>
      <c r="FT290" s="498"/>
      <c r="FU290" s="498"/>
      <c r="FV290" s="498"/>
      <c r="FW290" s="498"/>
      <c r="FX290" s="498"/>
      <c r="FY290" s="498"/>
      <c r="FZ290" s="498"/>
      <c r="GA290" s="498"/>
      <c r="GB290" s="498"/>
      <c r="GC290" s="498"/>
      <c r="GD290" s="498"/>
      <c r="GE290" s="498"/>
      <c r="GF290" s="498"/>
      <c r="GG290" s="498"/>
      <c r="GH290" s="498"/>
      <c r="GI290" s="498"/>
      <c r="GJ290" s="498"/>
      <c r="GK290" s="498"/>
      <c r="GL290" s="498"/>
      <c r="GM290" s="498"/>
      <c r="GN290" s="498"/>
      <c r="GO290" s="498"/>
      <c r="GP290" s="498"/>
      <c r="GQ290" s="498"/>
      <c r="GR290" s="498"/>
      <c r="GS290" s="498"/>
      <c r="GT290" s="498"/>
      <c r="GU290" s="498"/>
      <c r="GV290" s="498"/>
      <c r="GW290" s="498"/>
      <c r="GX290" s="498"/>
      <c r="GY290" s="498"/>
      <c r="GZ290" s="498"/>
    </row>
    <row r="291" spans="2:208" ht="11.25" customHeight="1">
      <c r="B291" s="498" t="str">
        <f>$B$60</f>
        <v>ESTIMATE OF NEEDS FOR 2012-2013</v>
      </c>
      <c r="C291" s="498"/>
      <c r="D291" s="498"/>
      <c r="E291" s="498"/>
      <c r="F291" s="498"/>
      <c r="G291" s="498"/>
      <c r="H291" s="498"/>
      <c r="I291" s="498"/>
      <c r="J291" s="498"/>
      <c r="K291" s="498"/>
      <c r="L291" s="498"/>
      <c r="M291" s="498"/>
      <c r="N291" s="498"/>
      <c r="O291" s="498"/>
      <c r="P291" s="498"/>
      <c r="Q291" s="498"/>
      <c r="R291" s="498"/>
      <c r="S291" s="498"/>
      <c r="T291" s="498"/>
      <c r="U291" s="498"/>
      <c r="V291" s="498"/>
      <c r="W291" s="498"/>
      <c r="X291" s="498"/>
      <c r="Y291" s="498"/>
      <c r="Z291" s="498"/>
      <c r="AA291" s="498"/>
      <c r="AB291" s="498"/>
      <c r="AC291" s="498"/>
      <c r="AD291" s="498"/>
      <c r="AE291" s="498"/>
      <c r="AF291" s="498"/>
      <c r="AG291" s="498"/>
      <c r="AH291" s="498"/>
      <c r="AI291" s="498"/>
      <c r="AJ291" s="498"/>
      <c r="AK291" s="498"/>
      <c r="AL291" s="498"/>
      <c r="AM291" s="498"/>
      <c r="AN291" s="498"/>
      <c r="AO291" s="498"/>
      <c r="AP291" s="498"/>
      <c r="AQ291" s="498"/>
      <c r="AR291" s="498"/>
      <c r="AS291" s="498"/>
      <c r="AT291" s="498"/>
      <c r="AU291" s="498"/>
      <c r="AV291" s="498"/>
      <c r="AW291" s="498"/>
      <c r="AX291" s="498"/>
      <c r="AY291" s="498"/>
      <c r="BB291" s="498" t="str">
        <f>$B$60</f>
        <v>ESTIMATE OF NEEDS FOR 2012-2013</v>
      </c>
      <c r="BC291" s="498"/>
      <c r="BD291" s="498"/>
      <c r="BE291" s="498"/>
      <c r="BF291" s="498"/>
      <c r="BG291" s="498"/>
      <c r="BH291" s="498"/>
      <c r="BI291" s="498"/>
      <c r="BJ291" s="498"/>
      <c r="BK291" s="498"/>
      <c r="BL291" s="498"/>
      <c r="BM291" s="498"/>
      <c r="BN291" s="498"/>
      <c r="BO291" s="498"/>
      <c r="BP291" s="498"/>
      <c r="BQ291" s="498"/>
      <c r="BR291" s="498"/>
      <c r="BS291" s="498"/>
      <c r="BT291" s="498"/>
      <c r="BU291" s="498"/>
      <c r="BV291" s="498"/>
      <c r="BW291" s="498"/>
      <c r="BX291" s="498"/>
      <c r="BY291" s="498"/>
      <c r="BZ291" s="498"/>
      <c r="CA291" s="498"/>
      <c r="CB291" s="498"/>
      <c r="CC291" s="498"/>
      <c r="CD291" s="498"/>
      <c r="CE291" s="498"/>
      <c r="CF291" s="498"/>
      <c r="CG291" s="498"/>
      <c r="CH291" s="498"/>
      <c r="CI291" s="498"/>
      <c r="CJ291" s="498"/>
      <c r="CK291" s="498"/>
      <c r="CL291" s="498"/>
      <c r="CM291" s="498"/>
      <c r="CN291" s="498"/>
      <c r="CO291" s="498"/>
      <c r="CP291" s="498"/>
      <c r="CQ291" s="498"/>
      <c r="CR291" s="498"/>
      <c r="CS291" s="498"/>
      <c r="CT291" s="498"/>
      <c r="CU291" s="498"/>
      <c r="CV291" s="498"/>
      <c r="CW291" s="498"/>
      <c r="CX291" s="498"/>
      <c r="CY291" s="498"/>
      <c r="DB291" s="498" t="str">
        <f>$B$60</f>
        <v>ESTIMATE OF NEEDS FOR 2012-2013</v>
      </c>
      <c r="DC291" s="498"/>
      <c r="DD291" s="498"/>
      <c r="DE291" s="498"/>
      <c r="DF291" s="498"/>
      <c r="DG291" s="498"/>
      <c r="DH291" s="498"/>
      <c r="DI291" s="498"/>
      <c r="DJ291" s="498"/>
      <c r="DK291" s="498"/>
      <c r="DL291" s="498"/>
      <c r="DM291" s="498"/>
      <c r="DN291" s="498"/>
      <c r="DO291" s="498"/>
      <c r="DP291" s="498"/>
      <c r="DQ291" s="498"/>
      <c r="DR291" s="498"/>
      <c r="DS291" s="498"/>
      <c r="DT291" s="498"/>
      <c r="DU291" s="498"/>
      <c r="DV291" s="498"/>
      <c r="DW291" s="498"/>
      <c r="DX291" s="498"/>
      <c r="DY291" s="498"/>
      <c r="DZ291" s="498"/>
      <c r="EA291" s="498"/>
      <c r="EB291" s="498"/>
      <c r="EC291" s="498"/>
      <c r="ED291" s="498"/>
      <c r="EE291" s="498"/>
      <c r="EF291" s="498"/>
      <c r="EG291" s="498"/>
      <c r="EH291" s="498"/>
      <c r="EI291" s="498"/>
      <c r="EJ291" s="498"/>
      <c r="EK291" s="498"/>
      <c r="EL291" s="498"/>
      <c r="EM291" s="498"/>
      <c r="EN291" s="498"/>
      <c r="EO291" s="498"/>
      <c r="EP291" s="498"/>
      <c r="EQ291" s="498"/>
      <c r="ER291" s="498"/>
      <c r="ES291" s="498"/>
      <c r="ET291" s="498"/>
      <c r="EU291" s="498"/>
      <c r="EV291" s="498"/>
      <c r="EW291" s="498"/>
      <c r="EX291" s="498"/>
      <c r="EY291" s="498"/>
      <c r="FC291" s="498" t="str">
        <f>$B$60</f>
        <v>ESTIMATE OF NEEDS FOR 2012-2013</v>
      </c>
      <c r="FD291" s="498"/>
      <c r="FE291" s="498"/>
      <c r="FF291" s="498"/>
      <c r="FG291" s="498"/>
      <c r="FH291" s="498"/>
      <c r="FI291" s="498"/>
      <c r="FJ291" s="498"/>
      <c r="FK291" s="498"/>
      <c r="FL291" s="498"/>
      <c r="FM291" s="498"/>
      <c r="FN291" s="498"/>
      <c r="FO291" s="498"/>
      <c r="FP291" s="498"/>
      <c r="FQ291" s="498"/>
      <c r="FR291" s="498"/>
      <c r="FS291" s="498"/>
      <c r="FT291" s="498"/>
      <c r="FU291" s="498"/>
      <c r="FV291" s="498"/>
      <c r="FW291" s="498"/>
      <c r="FX291" s="498"/>
      <c r="FY291" s="498"/>
      <c r="FZ291" s="498"/>
      <c r="GA291" s="498"/>
      <c r="GB291" s="498"/>
      <c r="GC291" s="498"/>
      <c r="GD291" s="498"/>
      <c r="GE291" s="498"/>
      <c r="GF291" s="498"/>
      <c r="GG291" s="498"/>
      <c r="GH291" s="498"/>
      <c r="GI291" s="498"/>
      <c r="GJ291" s="498"/>
      <c r="GK291" s="498"/>
      <c r="GL291" s="498"/>
      <c r="GM291" s="498"/>
      <c r="GN291" s="498"/>
      <c r="GO291" s="498"/>
      <c r="GP291" s="498"/>
      <c r="GQ291" s="498"/>
      <c r="GR291" s="498"/>
      <c r="GS291" s="498"/>
      <c r="GT291" s="498"/>
      <c r="GU291" s="498"/>
      <c r="GV291" s="498"/>
      <c r="GW291" s="498"/>
      <c r="GX291" s="498"/>
      <c r="GY291" s="498"/>
      <c r="GZ291" s="498"/>
    </row>
    <row r="292" spans="2:208" ht="12.75" customHeight="1" thickBot="1">
      <c r="B292" s="16" t="str">
        <f>$B$3</f>
        <v>EXHIBIT "C"</v>
      </c>
      <c r="AY292" s="18" t="s">
        <v>518</v>
      </c>
      <c r="CY292" s="18" t="s">
        <v>563</v>
      </c>
      <c r="DB292" s="16" t="str">
        <f>$B$3</f>
        <v>EXHIBIT "C"</v>
      </c>
      <c r="EY292" s="18" t="s">
        <v>565</v>
      </c>
      <c r="GZ292" s="18" t="s">
        <v>566</v>
      </c>
    </row>
    <row r="293" spans="2:208" ht="12.75" customHeight="1" thickTop="1">
      <c r="B293" s="499" t="s">
        <v>519</v>
      </c>
      <c r="C293" s="500"/>
      <c r="D293" s="500"/>
      <c r="E293" s="500"/>
      <c r="F293" s="500"/>
      <c r="G293" s="500"/>
      <c r="H293" s="500"/>
      <c r="I293" s="500"/>
      <c r="J293" s="500"/>
      <c r="K293" s="500"/>
      <c r="L293" s="500"/>
      <c r="M293" s="500"/>
      <c r="N293" s="500"/>
      <c r="O293" s="500"/>
      <c r="P293" s="500"/>
      <c r="Q293" s="500"/>
      <c r="R293" s="500"/>
      <c r="S293" s="500"/>
      <c r="T293" s="500"/>
      <c r="U293" s="500"/>
      <c r="V293" s="500"/>
      <c r="W293" s="500"/>
      <c r="X293" s="467"/>
      <c r="Y293" s="467"/>
      <c r="Z293" s="467"/>
      <c r="AA293" s="467"/>
      <c r="AB293" s="467"/>
      <c r="AC293" s="467"/>
      <c r="AD293" s="467"/>
      <c r="AE293" s="467"/>
      <c r="AF293" s="467"/>
      <c r="AG293" s="467"/>
      <c r="AH293" s="467"/>
      <c r="AI293" s="467"/>
      <c r="AJ293" s="467"/>
      <c r="AK293" s="467"/>
      <c r="AL293" s="467"/>
      <c r="AM293" s="467"/>
      <c r="AN293" s="467"/>
      <c r="AO293" s="467"/>
      <c r="AP293" s="467"/>
      <c r="AQ293" s="467"/>
      <c r="AR293" s="467"/>
      <c r="AS293" s="467"/>
      <c r="AT293" s="467"/>
      <c r="AU293" s="467"/>
      <c r="AV293" s="467"/>
      <c r="AW293" s="467"/>
      <c r="AX293" s="467"/>
      <c r="AY293" s="470"/>
      <c r="BB293" s="537" t="s">
        <v>245</v>
      </c>
      <c r="BC293" s="538"/>
      <c r="BD293" s="538"/>
      <c r="BE293" s="538"/>
      <c r="BF293" s="538"/>
      <c r="BG293" s="538"/>
      <c r="BH293" s="538"/>
      <c r="BI293" s="538"/>
      <c r="BJ293" s="538"/>
      <c r="BK293" s="538"/>
      <c r="BL293" s="538"/>
      <c r="BM293" s="538"/>
      <c r="BN293" s="538"/>
      <c r="BO293" s="538"/>
      <c r="BP293" s="538"/>
      <c r="BQ293" s="538"/>
      <c r="BR293" s="538"/>
      <c r="BS293" s="538"/>
      <c r="BT293" s="538"/>
      <c r="BU293" s="538"/>
      <c r="BV293" s="538"/>
      <c r="BW293" s="538"/>
      <c r="BX293" s="538"/>
      <c r="BY293" s="538"/>
      <c r="BZ293" s="538"/>
      <c r="CA293" s="538"/>
      <c r="CB293" s="538"/>
      <c r="CC293" s="538"/>
      <c r="CD293" s="538"/>
      <c r="CE293" s="538"/>
      <c r="CF293" s="538"/>
      <c r="CG293" s="538"/>
      <c r="CH293" s="538"/>
      <c r="CI293" s="538"/>
      <c r="CJ293" s="538"/>
      <c r="CK293" s="538"/>
      <c r="CL293" s="538"/>
      <c r="CM293" s="538"/>
      <c r="CN293" s="538"/>
      <c r="CO293" s="538"/>
      <c r="CP293" s="538"/>
      <c r="CQ293" s="538"/>
      <c r="CR293" s="538"/>
      <c r="CS293" s="538"/>
      <c r="CT293" s="538"/>
      <c r="CU293" s="538"/>
      <c r="CV293" s="538"/>
      <c r="CW293" s="538"/>
      <c r="CX293" s="538"/>
      <c r="CY293" s="539"/>
      <c r="DB293" s="499" t="s">
        <v>564</v>
      </c>
      <c r="DC293" s="500"/>
      <c r="DD293" s="500"/>
      <c r="DE293" s="500"/>
      <c r="DF293" s="500"/>
      <c r="DG293" s="500"/>
      <c r="DH293" s="500"/>
      <c r="DI293" s="500"/>
      <c r="DJ293" s="500"/>
      <c r="DK293" s="500"/>
      <c r="DL293" s="500"/>
      <c r="DM293" s="500"/>
      <c r="DN293" s="500"/>
      <c r="DO293" s="500"/>
      <c r="DP293" s="500"/>
      <c r="DQ293" s="500"/>
      <c r="DR293" s="500"/>
      <c r="DS293" s="500"/>
      <c r="DT293" s="500"/>
      <c r="DU293" s="500"/>
      <c r="DV293" s="500"/>
      <c r="DW293" s="500"/>
      <c r="DX293" s="467"/>
      <c r="DY293" s="467"/>
      <c r="DZ293" s="467"/>
      <c r="EA293" s="467"/>
      <c r="EB293" s="467"/>
      <c r="EC293" s="467"/>
      <c r="ED293" s="467"/>
      <c r="EE293" s="467"/>
      <c r="EF293" s="467"/>
      <c r="EG293" s="467"/>
      <c r="EH293" s="467"/>
      <c r="EI293" s="467"/>
      <c r="EJ293" s="467"/>
      <c r="EK293" s="467"/>
      <c r="EL293" s="467"/>
      <c r="EM293" s="467"/>
      <c r="EN293" s="467"/>
      <c r="EO293" s="467"/>
      <c r="EP293" s="467"/>
      <c r="EQ293" s="467"/>
      <c r="ER293" s="467"/>
      <c r="ES293" s="467"/>
      <c r="ET293" s="467"/>
      <c r="EU293" s="467"/>
      <c r="EV293" s="467"/>
      <c r="EW293" s="467"/>
      <c r="EX293" s="467"/>
      <c r="EY293" s="470"/>
      <c r="FC293" s="537" t="s">
        <v>245</v>
      </c>
      <c r="FD293" s="538"/>
      <c r="FE293" s="538"/>
      <c r="FF293" s="538"/>
      <c r="FG293" s="538"/>
      <c r="FH293" s="538"/>
      <c r="FI293" s="538"/>
      <c r="FJ293" s="538"/>
      <c r="FK293" s="538"/>
      <c r="FL293" s="538"/>
      <c r="FM293" s="538"/>
      <c r="FN293" s="538"/>
      <c r="FO293" s="538"/>
      <c r="FP293" s="538"/>
      <c r="FQ293" s="538"/>
      <c r="FR293" s="538"/>
      <c r="FS293" s="538"/>
      <c r="FT293" s="538"/>
      <c r="FU293" s="538"/>
      <c r="FV293" s="538"/>
      <c r="FW293" s="538"/>
      <c r="FX293" s="538"/>
      <c r="FY293" s="538"/>
      <c r="FZ293" s="538"/>
      <c r="GA293" s="538"/>
      <c r="GB293" s="538"/>
      <c r="GC293" s="538"/>
      <c r="GD293" s="538"/>
      <c r="GE293" s="538"/>
      <c r="GF293" s="538"/>
      <c r="GG293" s="538"/>
      <c r="GH293" s="538"/>
      <c r="GI293" s="538"/>
      <c r="GJ293" s="538"/>
      <c r="GK293" s="538"/>
      <c r="GL293" s="538"/>
      <c r="GM293" s="538"/>
      <c r="GN293" s="538"/>
      <c r="GO293" s="538"/>
      <c r="GP293" s="538"/>
      <c r="GQ293" s="538"/>
      <c r="GR293" s="538"/>
      <c r="GS293" s="538"/>
      <c r="GT293" s="538"/>
      <c r="GU293" s="538"/>
      <c r="GV293" s="538"/>
      <c r="GW293" s="538"/>
      <c r="GX293" s="538"/>
      <c r="GY293" s="538"/>
      <c r="GZ293" s="539"/>
    </row>
    <row r="294" spans="2:208" ht="12.75" customHeight="1">
      <c r="B294" s="534"/>
      <c r="C294" s="529"/>
      <c r="D294" s="529"/>
      <c r="E294" s="529"/>
      <c r="F294" s="529"/>
      <c r="G294" s="529"/>
      <c r="H294" s="529"/>
      <c r="I294" s="529"/>
      <c r="J294" s="529"/>
      <c r="K294" s="529"/>
      <c r="L294" s="529"/>
      <c r="M294" s="529"/>
      <c r="N294" s="529"/>
      <c r="O294" s="529"/>
      <c r="P294" s="529"/>
      <c r="Q294" s="529"/>
      <c r="R294" s="529"/>
      <c r="S294" s="529"/>
      <c r="T294" s="529"/>
      <c r="U294" s="529"/>
      <c r="V294" s="529"/>
      <c r="W294" s="529"/>
      <c r="X294" s="529" t="str">
        <f>"FISCAL YEAR ENDING JUNE 30, "&amp;Help!C18</f>
        <v>FISCAL YEAR ENDING JUNE 30, 2011</v>
      </c>
      <c r="Y294" s="529"/>
      <c r="Z294" s="529"/>
      <c r="AA294" s="529"/>
      <c r="AB294" s="529"/>
      <c r="AC294" s="529"/>
      <c r="AD294" s="529"/>
      <c r="AE294" s="529"/>
      <c r="AF294" s="529"/>
      <c r="AG294" s="529"/>
      <c r="AH294" s="529"/>
      <c r="AI294" s="529"/>
      <c r="AJ294" s="529"/>
      <c r="AK294" s="529"/>
      <c r="AL294" s="529"/>
      <c r="AM294" s="529"/>
      <c r="AN294" s="529"/>
      <c r="AO294" s="529"/>
      <c r="AP294" s="529"/>
      <c r="AQ294" s="529"/>
      <c r="AR294" s="529"/>
      <c r="AS294" s="529"/>
      <c r="AT294" s="529"/>
      <c r="AU294" s="529"/>
      <c r="AV294" s="529"/>
      <c r="AW294" s="529"/>
      <c r="AX294" s="529"/>
      <c r="AY294" s="530"/>
      <c r="BB294" s="441" t="str">
        <f>"FISCAL YEAR ENDING JUNE 30, "&amp;Help!C18+1</f>
        <v>FISCAL YEAR ENDING JUNE 30, 2012</v>
      </c>
      <c r="BC294" s="442"/>
      <c r="BD294" s="442"/>
      <c r="BE294" s="442"/>
      <c r="BF294" s="442"/>
      <c r="BG294" s="442"/>
      <c r="BH294" s="442"/>
      <c r="BI294" s="442"/>
      <c r="BJ294" s="442"/>
      <c r="BK294" s="442"/>
      <c r="BL294" s="442"/>
      <c r="BM294" s="442"/>
      <c r="BN294" s="442"/>
      <c r="BO294" s="442"/>
      <c r="BP294" s="442"/>
      <c r="BQ294" s="442"/>
      <c r="BR294" s="442"/>
      <c r="BS294" s="442"/>
      <c r="BT294" s="442"/>
      <c r="BU294" s="442"/>
      <c r="BV294" s="442"/>
      <c r="BW294" s="442"/>
      <c r="BX294" s="442"/>
      <c r="BY294" s="442"/>
      <c r="BZ294" s="442"/>
      <c r="CA294" s="442"/>
      <c r="CB294" s="442"/>
      <c r="CC294" s="442"/>
      <c r="CD294" s="442"/>
      <c r="CE294" s="442"/>
      <c r="CF294" s="442"/>
      <c r="CG294" s="442"/>
      <c r="CH294" s="442"/>
      <c r="CI294" s="442"/>
      <c r="CJ294" s="442"/>
      <c r="CK294" s="443"/>
      <c r="CL294" s="444" t="str">
        <f>"FISCAL YEAR "&amp;Help!C18+1&amp;"-"&amp;Help!C18+2</f>
        <v>FISCAL YEAR 2012-2013</v>
      </c>
      <c r="CM294" s="442"/>
      <c r="CN294" s="442"/>
      <c r="CO294" s="442"/>
      <c r="CP294" s="442"/>
      <c r="CQ294" s="442"/>
      <c r="CR294" s="442"/>
      <c r="CS294" s="442"/>
      <c r="CT294" s="442"/>
      <c r="CU294" s="442"/>
      <c r="CV294" s="442"/>
      <c r="CW294" s="442"/>
      <c r="CX294" s="442"/>
      <c r="CY294" s="461"/>
      <c r="DB294" s="534"/>
      <c r="DC294" s="529"/>
      <c r="DD294" s="529"/>
      <c r="DE294" s="529"/>
      <c r="DF294" s="529"/>
      <c r="DG294" s="529"/>
      <c r="DH294" s="529"/>
      <c r="DI294" s="529"/>
      <c r="DJ294" s="529"/>
      <c r="DK294" s="529"/>
      <c r="DL294" s="529"/>
      <c r="DM294" s="529"/>
      <c r="DN294" s="529"/>
      <c r="DO294" s="529"/>
      <c r="DP294" s="529"/>
      <c r="DQ294" s="529"/>
      <c r="DR294" s="529"/>
      <c r="DS294" s="529"/>
      <c r="DT294" s="529"/>
      <c r="DU294" s="529"/>
      <c r="DV294" s="529"/>
      <c r="DW294" s="529"/>
      <c r="DX294" s="529" t="str">
        <f>"FISCAL YEAR ENDING JUNE 30, "&amp;Help!C18</f>
        <v>FISCAL YEAR ENDING JUNE 30, 2011</v>
      </c>
      <c r="DY294" s="529"/>
      <c r="DZ294" s="529"/>
      <c r="EA294" s="529"/>
      <c r="EB294" s="529"/>
      <c r="EC294" s="529"/>
      <c r="ED294" s="529"/>
      <c r="EE294" s="529"/>
      <c r="EF294" s="529"/>
      <c r="EG294" s="529"/>
      <c r="EH294" s="529"/>
      <c r="EI294" s="529"/>
      <c r="EJ294" s="529"/>
      <c r="EK294" s="529"/>
      <c r="EL294" s="529"/>
      <c r="EM294" s="529"/>
      <c r="EN294" s="529"/>
      <c r="EO294" s="529"/>
      <c r="EP294" s="529"/>
      <c r="EQ294" s="529"/>
      <c r="ER294" s="529"/>
      <c r="ES294" s="529"/>
      <c r="ET294" s="529"/>
      <c r="EU294" s="529"/>
      <c r="EV294" s="529"/>
      <c r="EW294" s="529"/>
      <c r="EX294" s="529"/>
      <c r="EY294" s="530"/>
      <c r="FC294" s="441" t="str">
        <f>"FISCAL YEAR ENDING JUNE 30, "&amp;Help!C18+1</f>
        <v>FISCAL YEAR ENDING JUNE 30, 2012</v>
      </c>
      <c r="FD294" s="442"/>
      <c r="FE294" s="442"/>
      <c r="FF294" s="442"/>
      <c r="FG294" s="442"/>
      <c r="FH294" s="442"/>
      <c r="FI294" s="442"/>
      <c r="FJ294" s="442"/>
      <c r="FK294" s="442"/>
      <c r="FL294" s="442"/>
      <c r="FM294" s="442"/>
      <c r="FN294" s="442"/>
      <c r="FO294" s="442"/>
      <c r="FP294" s="442"/>
      <c r="FQ294" s="442"/>
      <c r="FR294" s="442"/>
      <c r="FS294" s="442"/>
      <c r="FT294" s="442"/>
      <c r="FU294" s="442"/>
      <c r="FV294" s="442"/>
      <c r="FW294" s="442"/>
      <c r="FX294" s="442"/>
      <c r="FY294" s="442"/>
      <c r="FZ294" s="442"/>
      <c r="GA294" s="442"/>
      <c r="GB294" s="442"/>
      <c r="GC294" s="442"/>
      <c r="GD294" s="442"/>
      <c r="GE294" s="442"/>
      <c r="GF294" s="442"/>
      <c r="GG294" s="442"/>
      <c r="GH294" s="442"/>
      <c r="GI294" s="442"/>
      <c r="GJ294" s="442"/>
      <c r="GK294" s="442"/>
      <c r="GL294" s="443"/>
      <c r="GM294" s="444" t="str">
        <f>"FISCAL YEAR "&amp;Help!C18+1&amp;"-"&amp;Help!C18+2</f>
        <v>FISCAL YEAR 2012-2013</v>
      </c>
      <c r="GN294" s="442"/>
      <c r="GO294" s="442"/>
      <c r="GP294" s="442"/>
      <c r="GQ294" s="442"/>
      <c r="GR294" s="442"/>
      <c r="GS294" s="442"/>
      <c r="GT294" s="442"/>
      <c r="GU294" s="442"/>
      <c r="GV294" s="442"/>
      <c r="GW294" s="442"/>
      <c r="GX294" s="442"/>
      <c r="GY294" s="442"/>
      <c r="GZ294" s="461"/>
    </row>
    <row r="295" spans="2:208" ht="12.75" customHeight="1">
      <c r="B295" s="534" t="s">
        <v>186</v>
      </c>
      <c r="C295" s="529"/>
      <c r="D295" s="529"/>
      <c r="E295" s="529"/>
      <c r="F295" s="529"/>
      <c r="G295" s="529"/>
      <c r="H295" s="529"/>
      <c r="I295" s="529"/>
      <c r="J295" s="529"/>
      <c r="K295" s="529"/>
      <c r="L295" s="529"/>
      <c r="M295" s="529"/>
      <c r="N295" s="529"/>
      <c r="O295" s="529"/>
      <c r="P295" s="529"/>
      <c r="Q295" s="529"/>
      <c r="R295" s="529"/>
      <c r="S295" s="529"/>
      <c r="T295" s="529"/>
      <c r="U295" s="529"/>
      <c r="V295" s="529"/>
      <c r="W295" s="529"/>
      <c r="X295" s="529" t="s">
        <v>188</v>
      </c>
      <c r="Y295" s="529"/>
      <c r="Z295" s="529"/>
      <c r="AA295" s="529"/>
      <c r="AB295" s="529"/>
      <c r="AC295" s="529"/>
      <c r="AD295" s="529"/>
      <c r="AE295" s="529" t="s">
        <v>189</v>
      </c>
      <c r="AF295" s="529"/>
      <c r="AG295" s="529"/>
      <c r="AH295" s="529"/>
      <c r="AI295" s="529"/>
      <c r="AJ295" s="529"/>
      <c r="AK295" s="529"/>
      <c r="AL295" s="529" t="s">
        <v>190</v>
      </c>
      <c r="AM295" s="529"/>
      <c r="AN295" s="529"/>
      <c r="AO295" s="529"/>
      <c r="AP295" s="529"/>
      <c r="AQ295" s="529"/>
      <c r="AR295" s="529"/>
      <c r="AS295" s="529" t="s">
        <v>191</v>
      </c>
      <c r="AT295" s="529"/>
      <c r="AU295" s="529"/>
      <c r="AV295" s="529"/>
      <c r="AW295" s="529"/>
      <c r="AX295" s="529"/>
      <c r="AY295" s="530"/>
      <c r="BB295" s="441"/>
      <c r="BC295" s="442"/>
      <c r="BD295" s="442"/>
      <c r="BE295" s="442"/>
      <c r="BF295" s="442"/>
      <c r="BG295" s="442"/>
      <c r="BH295" s="442"/>
      <c r="BI295" s="443"/>
      <c r="BJ295" s="444" t="s">
        <v>246</v>
      </c>
      <c r="BK295" s="442"/>
      <c r="BL295" s="442"/>
      <c r="BM295" s="442"/>
      <c r="BN295" s="442"/>
      <c r="BO295" s="442"/>
      <c r="BP295" s="443"/>
      <c r="BQ295" s="444" t="s">
        <v>189</v>
      </c>
      <c r="BR295" s="442"/>
      <c r="BS295" s="442"/>
      <c r="BT295" s="442"/>
      <c r="BU295" s="442"/>
      <c r="BV295" s="442"/>
      <c r="BW295" s="443"/>
      <c r="BX295" s="444" t="s">
        <v>188</v>
      </c>
      <c r="BY295" s="442"/>
      <c r="BZ295" s="442"/>
      <c r="CA295" s="442"/>
      <c r="CB295" s="442"/>
      <c r="CC295" s="442"/>
      <c r="CD295" s="443"/>
      <c r="CE295" s="444" t="s">
        <v>193</v>
      </c>
      <c r="CF295" s="442"/>
      <c r="CG295" s="442"/>
      <c r="CH295" s="442"/>
      <c r="CI295" s="442"/>
      <c r="CJ295" s="442"/>
      <c r="CK295" s="443"/>
      <c r="CL295" s="444" t="s">
        <v>247</v>
      </c>
      <c r="CM295" s="442"/>
      <c r="CN295" s="442"/>
      <c r="CO295" s="442"/>
      <c r="CP295" s="442"/>
      <c r="CQ295" s="442"/>
      <c r="CR295" s="443"/>
      <c r="CS295" s="444" t="s">
        <v>130</v>
      </c>
      <c r="CT295" s="442"/>
      <c r="CU295" s="442"/>
      <c r="CV295" s="442"/>
      <c r="CW295" s="442"/>
      <c r="CX295" s="442"/>
      <c r="CY295" s="461"/>
      <c r="DB295" s="534" t="s">
        <v>186</v>
      </c>
      <c r="DC295" s="529"/>
      <c r="DD295" s="529"/>
      <c r="DE295" s="529"/>
      <c r="DF295" s="529"/>
      <c r="DG295" s="529"/>
      <c r="DH295" s="529"/>
      <c r="DI295" s="529"/>
      <c r="DJ295" s="529"/>
      <c r="DK295" s="529"/>
      <c r="DL295" s="529"/>
      <c r="DM295" s="529"/>
      <c r="DN295" s="529"/>
      <c r="DO295" s="529"/>
      <c r="DP295" s="529"/>
      <c r="DQ295" s="529"/>
      <c r="DR295" s="529"/>
      <c r="DS295" s="529"/>
      <c r="DT295" s="529"/>
      <c r="DU295" s="529"/>
      <c r="DV295" s="529"/>
      <c r="DW295" s="529"/>
      <c r="DX295" s="529" t="s">
        <v>188</v>
      </c>
      <c r="DY295" s="529"/>
      <c r="DZ295" s="529"/>
      <c r="EA295" s="529"/>
      <c r="EB295" s="529"/>
      <c r="EC295" s="529"/>
      <c r="ED295" s="529"/>
      <c r="EE295" s="529" t="s">
        <v>189</v>
      </c>
      <c r="EF295" s="529"/>
      <c r="EG295" s="529"/>
      <c r="EH295" s="529"/>
      <c r="EI295" s="529"/>
      <c r="EJ295" s="529"/>
      <c r="EK295" s="529"/>
      <c r="EL295" s="529" t="s">
        <v>190</v>
      </c>
      <c r="EM295" s="529"/>
      <c r="EN295" s="529"/>
      <c r="EO295" s="529"/>
      <c r="EP295" s="529"/>
      <c r="EQ295" s="529"/>
      <c r="ER295" s="529"/>
      <c r="ES295" s="529" t="s">
        <v>191</v>
      </c>
      <c r="ET295" s="529"/>
      <c r="EU295" s="529"/>
      <c r="EV295" s="529"/>
      <c r="EW295" s="529"/>
      <c r="EX295" s="529"/>
      <c r="EY295" s="530"/>
      <c r="FC295" s="441"/>
      <c r="FD295" s="442"/>
      <c r="FE295" s="442"/>
      <c r="FF295" s="442"/>
      <c r="FG295" s="442"/>
      <c r="FH295" s="442"/>
      <c r="FI295" s="442"/>
      <c r="FJ295" s="443"/>
      <c r="FK295" s="444" t="s">
        <v>246</v>
      </c>
      <c r="FL295" s="442"/>
      <c r="FM295" s="442"/>
      <c r="FN295" s="442"/>
      <c r="FO295" s="442"/>
      <c r="FP295" s="442"/>
      <c r="FQ295" s="443"/>
      <c r="FR295" s="444" t="s">
        <v>189</v>
      </c>
      <c r="FS295" s="442"/>
      <c r="FT295" s="442"/>
      <c r="FU295" s="442"/>
      <c r="FV295" s="442"/>
      <c r="FW295" s="442"/>
      <c r="FX295" s="443"/>
      <c r="FY295" s="444" t="s">
        <v>188</v>
      </c>
      <c r="FZ295" s="442"/>
      <c r="GA295" s="442"/>
      <c r="GB295" s="442"/>
      <c r="GC295" s="442"/>
      <c r="GD295" s="442"/>
      <c r="GE295" s="443"/>
      <c r="GF295" s="444" t="s">
        <v>193</v>
      </c>
      <c r="GG295" s="442"/>
      <c r="GH295" s="442"/>
      <c r="GI295" s="442"/>
      <c r="GJ295" s="442"/>
      <c r="GK295" s="442"/>
      <c r="GL295" s="443"/>
      <c r="GM295" s="444" t="s">
        <v>247</v>
      </c>
      <c r="GN295" s="442"/>
      <c r="GO295" s="442"/>
      <c r="GP295" s="442"/>
      <c r="GQ295" s="442"/>
      <c r="GR295" s="442"/>
      <c r="GS295" s="443"/>
      <c r="GT295" s="444" t="s">
        <v>130</v>
      </c>
      <c r="GU295" s="442"/>
      <c r="GV295" s="442"/>
      <c r="GW295" s="442"/>
      <c r="GX295" s="442"/>
      <c r="GY295" s="442"/>
      <c r="GZ295" s="461"/>
    </row>
    <row r="296" spans="2:208" ht="12.75" customHeight="1">
      <c r="B296" s="534" t="s">
        <v>187</v>
      </c>
      <c r="C296" s="529"/>
      <c r="D296" s="529"/>
      <c r="E296" s="529"/>
      <c r="F296" s="529"/>
      <c r="G296" s="529"/>
      <c r="H296" s="529"/>
      <c r="I296" s="529"/>
      <c r="J296" s="529"/>
      <c r="K296" s="529"/>
      <c r="L296" s="529"/>
      <c r="M296" s="529"/>
      <c r="N296" s="529"/>
      <c r="O296" s="529"/>
      <c r="P296" s="529"/>
      <c r="Q296" s="529"/>
      <c r="R296" s="529"/>
      <c r="S296" s="529"/>
      <c r="T296" s="529"/>
      <c r="U296" s="529"/>
      <c r="V296" s="529"/>
      <c r="W296" s="529"/>
      <c r="X296" s="529" t="str">
        <f>"6-30-"&amp;Help!C18</f>
        <v>6-30-2011</v>
      </c>
      <c r="Y296" s="529"/>
      <c r="Z296" s="529"/>
      <c r="AA296" s="529"/>
      <c r="AB296" s="529"/>
      <c r="AC296" s="529"/>
      <c r="AD296" s="529"/>
      <c r="AE296" s="529" t="s">
        <v>192</v>
      </c>
      <c r="AF296" s="529"/>
      <c r="AG296" s="529"/>
      <c r="AH296" s="529"/>
      <c r="AI296" s="529"/>
      <c r="AJ296" s="529"/>
      <c r="AK296" s="529"/>
      <c r="AL296" s="529" t="s">
        <v>193</v>
      </c>
      <c r="AM296" s="529"/>
      <c r="AN296" s="529"/>
      <c r="AO296" s="529"/>
      <c r="AP296" s="529"/>
      <c r="AQ296" s="529"/>
      <c r="AR296" s="529"/>
      <c r="AS296" s="535" t="s">
        <v>194</v>
      </c>
      <c r="AT296" s="535"/>
      <c r="AU296" s="535"/>
      <c r="AV296" s="535"/>
      <c r="AW296" s="535"/>
      <c r="AX296" s="535"/>
      <c r="AY296" s="536"/>
      <c r="BB296" s="441" t="s">
        <v>248</v>
      </c>
      <c r="BC296" s="442"/>
      <c r="BD296" s="442"/>
      <c r="BE296" s="442"/>
      <c r="BF296" s="442"/>
      <c r="BG296" s="442"/>
      <c r="BH296" s="442"/>
      <c r="BI296" s="443"/>
      <c r="BJ296" s="444" t="s">
        <v>249</v>
      </c>
      <c r="BK296" s="442"/>
      <c r="BL296" s="442"/>
      <c r="BM296" s="442"/>
      <c r="BN296" s="442"/>
      <c r="BO296" s="442"/>
      <c r="BP296" s="443"/>
      <c r="BQ296" s="444" t="s">
        <v>195</v>
      </c>
      <c r="BR296" s="442"/>
      <c r="BS296" s="442"/>
      <c r="BT296" s="442"/>
      <c r="BU296" s="442"/>
      <c r="BV296" s="442"/>
      <c r="BW296" s="443"/>
      <c r="BX296" s="444"/>
      <c r="BY296" s="442"/>
      <c r="BZ296" s="442"/>
      <c r="CA296" s="442"/>
      <c r="CB296" s="442"/>
      <c r="CC296" s="442"/>
      <c r="CD296" s="443"/>
      <c r="CE296" s="444" t="s">
        <v>190</v>
      </c>
      <c r="CF296" s="442"/>
      <c r="CG296" s="442"/>
      <c r="CH296" s="442"/>
      <c r="CI296" s="442"/>
      <c r="CJ296" s="442"/>
      <c r="CK296" s="443"/>
      <c r="CL296" s="444" t="s">
        <v>128</v>
      </c>
      <c r="CM296" s="442"/>
      <c r="CN296" s="442"/>
      <c r="CO296" s="442"/>
      <c r="CP296" s="442"/>
      <c r="CQ296" s="442"/>
      <c r="CR296" s="443"/>
      <c r="CS296" s="444" t="s">
        <v>1075</v>
      </c>
      <c r="CT296" s="442"/>
      <c r="CU296" s="442"/>
      <c r="CV296" s="442"/>
      <c r="CW296" s="442"/>
      <c r="CX296" s="442"/>
      <c r="CY296" s="461"/>
      <c r="DB296" s="534" t="s">
        <v>187</v>
      </c>
      <c r="DC296" s="529"/>
      <c r="DD296" s="529"/>
      <c r="DE296" s="529"/>
      <c r="DF296" s="529"/>
      <c r="DG296" s="529"/>
      <c r="DH296" s="529"/>
      <c r="DI296" s="529"/>
      <c r="DJ296" s="529"/>
      <c r="DK296" s="529"/>
      <c r="DL296" s="529"/>
      <c r="DM296" s="529"/>
      <c r="DN296" s="529"/>
      <c r="DO296" s="529"/>
      <c r="DP296" s="529"/>
      <c r="DQ296" s="529"/>
      <c r="DR296" s="529"/>
      <c r="DS296" s="529"/>
      <c r="DT296" s="529"/>
      <c r="DU296" s="529"/>
      <c r="DV296" s="529"/>
      <c r="DW296" s="529"/>
      <c r="DX296" s="529" t="str">
        <f>"6-30-"&amp;Help!C18</f>
        <v>6-30-2011</v>
      </c>
      <c r="DY296" s="529"/>
      <c r="DZ296" s="529"/>
      <c r="EA296" s="529"/>
      <c r="EB296" s="529"/>
      <c r="EC296" s="529"/>
      <c r="ED296" s="529"/>
      <c r="EE296" s="529" t="s">
        <v>192</v>
      </c>
      <c r="EF296" s="529"/>
      <c r="EG296" s="529"/>
      <c r="EH296" s="529"/>
      <c r="EI296" s="529"/>
      <c r="EJ296" s="529"/>
      <c r="EK296" s="529"/>
      <c r="EL296" s="529" t="s">
        <v>193</v>
      </c>
      <c r="EM296" s="529"/>
      <c r="EN296" s="529"/>
      <c r="EO296" s="529"/>
      <c r="EP296" s="529"/>
      <c r="EQ296" s="529"/>
      <c r="ER296" s="529"/>
      <c r="ES296" s="535" t="s">
        <v>194</v>
      </c>
      <c r="ET296" s="535"/>
      <c r="EU296" s="535"/>
      <c r="EV296" s="535"/>
      <c r="EW296" s="535"/>
      <c r="EX296" s="535"/>
      <c r="EY296" s="536"/>
      <c r="FC296" s="441" t="s">
        <v>248</v>
      </c>
      <c r="FD296" s="442"/>
      <c r="FE296" s="442"/>
      <c r="FF296" s="442"/>
      <c r="FG296" s="442"/>
      <c r="FH296" s="442"/>
      <c r="FI296" s="442"/>
      <c r="FJ296" s="443"/>
      <c r="FK296" s="444" t="s">
        <v>249</v>
      </c>
      <c r="FL296" s="442"/>
      <c r="FM296" s="442"/>
      <c r="FN296" s="442"/>
      <c r="FO296" s="442"/>
      <c r="FP296" s="442"/>
      <c r="FQ296" s="443"/>
      <c r="FR296" s="444" t="s">
        <v>195</v>
      </c>
      <c r="FS296" s="442"/>
      <c r="FT296" s="442"/>
      <c r="FU296" s="442"/>
      <c r="FV296" s="442"/>
      <c r="FW296" s="442"/>
      <c r="FX296" s="443"/>
      <c r="FY296" s="444"/>
      <c r="FZ296" s="442"/>
      <c r="GA296" s="442"/>
      <c r="GB296" s="442"/>
      <c r="GC296" s="442"/>
      <c r="GD296" s="442"/>
      <c r="GE296" s="443"/>
      <c r="GF296" s="444" t="s">
        <v>190</v>
      </c>
      <c r="GG296" s="442"/>
      <c r="GH296" s="442"/>
      <c r="GI296" s="442"/>
      <c r="GJ296" s="442"/>
      <c r="GK296" s="442"/>
      <c r="GL296" s="443"/>
      <c r="GM296" s="444" t="s">
        <v>128</v>
      </c>
      <c r="GN296" s="442"/>
      <c r="GO296" s="442"/>
      <c r="GP296" s="442"/>
      <c r="GQ296" s="442"/>
      <c r="GR296" s="442"/>
      <c r="GS296" s="443"/>
      <c r="GT296" s="444" t="s">
        <v>1075</v>
      </c>
      <c r="GU296" s="442"/>
      <c r="GV296" s="442"/>
      <c r="GW296" s="442"/>
      <c r="GX296" s="442"/>
      <c r="GY296" s="442"/>
      <c r="GZ296" s="461"/>
    </row>
    <row r="297" spans="2:208" ht="12.75" customHeight="1">
      <c r="B297" s="534"/>
      <c r="C297" s="529"/>
      <c r="D297" s="529"/>
      <c r="E297" s="529"/>
      <c r="F297" s="529"/>
      <c r="G297" s="529"/>
      <c r="H297" s="529"/>
      <c r="I297" s="529"/>
      <c r="J297" s="529"/>
      <c r="K297" s="529"/>
      <c r="L297" s="529"/>
      <c r="M297" s="529"/>
      <c r="N297" s="529"/>
      <c r="O297" s="529"/>
      <c r="P297" s="529"/>
      <c r="Q297" s="529"/>
      <c r="R297" s="529"/>
      <c r="S297" s="529"/>
      <c r="T297" s="529"/>
      <c r="U297" s="529"/>
      <c r="V297" s="529"/>
      <c r="W297" s="529"/>
      <c r="X297" s="529"/>
      <c r="Y297" s="529"/>
      <c r="Z297" s="529"/>
      <c r="AA297" s="529"/>
      <c r="AB297" s="529"/>
      <c r="AC297" s="529"/>
      <c r="AD297" s="529"/>
      <c r="AE297" s="529" t="s">
        <v>195</v>
      </c>
      <c r="AF297" s="529"/>
      <c r="AG297" s="529"/>
      <c r="AH297" s="529"/>
      <c r="AI297" s="529"/>
      <c r="AJ297" s="529"/>
      <c r="AK297" s="529"/>
      <c r="AL297" s="535" t="s">
        <v>194</v>
      </c>
      <c r="AM297" s="535"/>
      <c r="AN297" s="535"/>
      <c r="AO297" s="535"/>
      <c r="AP297" s="535"/>
      <c r="AQ297" s="535"/>
      <c r="AR297" s="535"/>
      <c r="AS297" s="529"/>
      <c r="AT297" s="529"/>
      <c r="AU297" s="529"/>
      <c r="AV297" s="529"/>
      <c r="AW297" s="529"/>
      <c r="AX297" s="529"/>
      <c r="AY297" s="530"/>
      <c r="BB297" s="441" t="s">
        <v>251</v>
      </c>
      <c r="BC297" s="442"/>
      <c r="BD297" s="442"/>
      <c r="BE297" s="442"/>
      <c r="BF297" s="442"/>
      <c r="BG297" s="442"/>
      <c r="BH297" s="442"/>
      <c r="BI297" s="443"/>
      <c r="BJ297" s="495" t="s">
        <v>194</v>
      </c>
      <c r="BK297" s="496"/>
      <c r="BL297" s="496"/>
      <c r="BM297" s="496"/>
      <c r="BN297" s="496"/>
      <c r="BO297" s="496"/>
      <c r="BP297" s="497"/>
      <c r="BQ297" s="444"/>
      <c r="BR297" s="442"/>
      <c r="BS297" s="442"/>
      <c r="BT297" s="442"/>
      <c r="BU297" s="442"/>
      <c r="BV297" s="442"/>
      <c r="BW297" s="443"/>
      <c r="BX297" s="444"/>
      <c r="BY297" s="442"/>
      <c r="BZ297" s="442"/>
      <c r="CA297" s="442"/>
      <c r="CB297" s="442"/>
      <c r="CC297" s="442"/>
      <c r="CD297" s="443"/>
      <c r="CE297" s="444" t="s">
        <v>250</v>
      </c>
      <c r="CF297" s="442"/>
      <c r="CG297" s="442"/>
      <c r="CH297" s="442"/>
      <c r="CI297" s="442"/>
      <c r="CJ297" s="442"/>
      <c r="CK297" s="443"/>
      <c r="CL297" s="444" t="s">
        <v>253</v>
      </c>
      <c r="CM297" s="442"/>
      <c r="CN297" s="442"/>
      <c r="CO297" s="442"/>
      <c r="CP297" s="442"/>
      <c r="CQ297" s="442"/>
      <c r="CR297" s="443"/>
      <c r="CS297" s="444" t="s">
        <v>131</v>
      </c>
      <c r="CT297" s="442"/>
      <c r="CU297" s="442"/>
      <c r="CV297" s="442"/>
      <c r="CW297" s="442"/>
      <c r="CX297" s="442"/>
      <c r="CY297" s="461"/>
      <c r="DB297" s="534"/>
      <c r="DC297" s="529"/>
      <c r="DD297" s="529"/>
      <c r="DE297" s="529"/>
      <c r="DF297" s="529"/>
      <c r="DG297" s="529"/>
      <c r="DH297" s="529"/>
      <c r="DI297" s="529"/>
      <c r="DJ297" s="529"/>
      <c r="DK297" s="529"/>
      <c r="DL297" s="529"/>
      <c r="DM297" s="529"/>
      <c r="DN297" s="529"/>
      <c r="DO297" s="529"/>
      <c r="DP297" s="529"/>
      <c r="DQ297" s="529"/>
      <c r="DR297" s="529"/>
      <c r="DS297" s="529"/>
      <c r="DT297" s="529"/>
      <c r="DU297" s="529"/>
      <c r="DV297" s="529"/>
      <c r="DW297" s="529"/>
      <c r="DX297" s="529"/>
      <c r="DY297" s="529"/>
      <c r="DZ297" s="529"/>
      <c r="EA297" s="529"/>
      <c r="EB297" s="529"/>
      <c r="EC297" s="529"/>
      <c r="ED297" s="529"/>
      <c r="EE297" s="529" t="s">
        <v>195</v>
      </c>
      <c r="EF297" s="529"/>
      <c r="EG297" s="529"/>
      <c r="EH297" s="529"/>
      <c r="EI297" s="529"/>
      <c r="EJ297" s="529"/>
      <c r="EK297" s="529"/>
      <c r="EL297" s="535" t="s">
        <v>194</v>
      </c>
      <c r="EM297" s="535"/>
      <c r="EN297" s="535"/>
      <c r="EO297" s="535"/>
      <c r="EP297" s="535"/>
      <c r="EQ297" s="535"/>
      <c r="ER297" s="535"/>
      <c r="ES297" s="529"/>
      <c r="ET297" s="529"/>
      <c r="EU297" s="529"/>
      <c r="EV297" s="529"/>
      <c r="EW297" s="529"/>
      <c r="EX297" s="529"/>
      <c r="EY297" s="530"/>
      <c r="FC297" s="441" t="s">
        <v>251</v>
      </c>
      <c r="FD297" s="442"/>
      <c r="FE297" s="442"/>
      <c r="FF297" s="442"/>
      <c r="FG297" s="442"/>
      <c r="FH297" s="442"/>
      <c r="FI297" s="442"/>
      <c r="FJ297" s="443"/>
      <c r="FK297" s="495" t="s">
        <v>194</v>
      </c>
      <c r="FL297" s="496"/>
      <c r="FM297" s="496"/>
      <c r="FN297" s="496"/>
      <c r="FO297" s="496"/>
      <c r="FP297" s="496"/>
      <c r="FQ297" s="497"/>
      <c r="FR297" s="444"/>
      <c r="FS297" s="442"/>
      <c r="FT297" s="442"/>
      <c r="FU297" s="442"/>
      <c r="FV297" s="442"/>
      <c r="FW297" s="442"/>
      <c r="FX297" s="443"/>
      <c r="FY297" s="444"/>
      <c r="FZ297" s="442"/>
      <c r="GA297" s="442"/>
      <c r="GB297" s="442"/>
      <c r="GC297" s="442"/>
      <c r="GD297" s="442"/>
      <c r="GE297" s="443"/>
      <c r="GF297" s="444" t="s">
        <v>250</v>
      </c>
      <c r="GG297" s="442"/>
      <c r="GH297" s="442"/>
      <c r="GI297" s="442"/>
      <c r="GJ297" s="442"/>
      <c r="GK297" s="442"/>
      <c r="GL297" s="443"/>
      <c r="GM297" s="444" t="s">
        <v>253</v>
      </c>
      <c r="GN297" s="442"/>
      <c r="GO297" s="442"/>
      <c r="GP297" s="442"/>
      <c r="GQ297" s="442"/>
      <c r="GR297" s="442"/>
      <c r="GS297" s="443"/>
      <c r="GT297" s="444" t="s">
        <v>131</v>
      </c>
      <c r="GU297" s="442"/>
      <c r="GV297" s="442"/>
      <c r="GW297" s="442"/>
      <c r="GX297" s="442"/>
      <c r="GY297" s="442"/>
      <c r="GZ297" s="461"/>
    </row>
    <row r="298" spans="2:208" ht="12.75" customHeight="1" thickBot="1">
      <c r="B298" s="531"/>
      <c r="C298" s="532"/>
      <c r="D298" s="532"/>
      <c r="E298" s="532"/>
      <c r="F298" s="532"/>
      <c r="G298" s="532"/>
      <c r="H298" s="532"/>
      <c r="I298" s="532"/>
      <c r="J298" s="532"/>
      <c r="K298" s="532"/>
      <c r="L298" s="532"/>
      <c r="M298" s="532"/>
      <c r="N298" s="532"/>
      <c r="O298" s="532"/>
      <c r="P298" s="532"/>
      <c r="Q298" s="532"/>
      <c r="R298" s="532"/>
      <c r="S298" s="532"/>
      <c r="T298" s="532"/>
      <c r="U298" s="532"/>
      <c r="V298" s="532"/>
      <c r="W298" s="532"/>
      <c r="X298" s="532"/>
      <c r="Y298" s="532"/>
      <c r="Z298" s="532"/>
      <c r="AA298" s="532"/>
      <c r="AB298" s="532"/>
      <c r="AC298" s="532"/>
      <c r="AD298" s="532"/>
      <c r="AE298" s="532"/>
      <c r="AF298" s="532"/>
      <c r="AG298" s="532"/>
      <c r="AH298" s="532"/>
      <c r="AI298" s="532"/>
      <c r="AJ298" s="532"/>
      <c r="AK298" s="532"/>
      <c r="AL298" s="532"/>
      <c r="AM298" s="532"/>
      <c r="AN298" s="532"/>
      <c r="AO298" s="532"/>
      <c r="AP298" s="532"/>
      <c r="AQ298" s="532"/>
      <c r="AR298" s="532"/>
      <c r="AS298" s="532"/>
      <c r="AT298" s="532"/>
      <c r="AU298" s="532"/>
      <c r="AV298" s="532"/>
      <c r="AW298" s="532"/>
      <c r="AX298" s="532"/>
      <c r="AY298" s="533"/>
      <c r="BB298" s="494" t="s">
        <v>254</v>
      </c>
      <c r="BC298" s="489"/>
      <c r="BD298" s="489"/>
      <c r="BE298" s="490"/>
      <c r="BF298" s="488" t="s">
        <v>255</v>
      </c>
      <c r="BG298" s="489"/>
      <c r="BH298" s="489"/>
      <c r="BI298" s="490"/>
      <c r="BJ298" s="438"/>
      <c r="BK298" s="433"/>
      <c r="BL298" s="433"/>
      <c r="BM298" s="433"/>
      <c r="BN298" s="433"/>
      <c r="BO298" s="433"/>
      <c r="BP298" s="434"/>
      <c r="BQ298" s="438"/>
      <c r="BR298" s="433"/>
      <c r="BS298" s="433"/>
      <c r="BT298" s="433"/>
      <c r="BU298" s="433"/>
      <c r="BV298" s="433"/>
      <c r="BW298" s="434"/>
      <c r="BX298" s="438"/>
      <c r="BY298" s="433"/>
      <c r="BZ298" s="433"/>
      <c r="CA298" s="433"/>
      <c r="CB298" s="433"/>
      <c r="CC298" s="433"/>
      <c r="CD298" s="434"/>
      <c r="CE298" s="488" t="s">
        <v>252</v>
      </c>
      <c r="CF298" s="489"/>
      <c r="CG298" s="489"/>
      <c r="CH298" s="489"/>
      <c r="CI298" s="489"/>
      <c r="CJ298" s="489"/>
      <c r="CK298" s="490"/>
      <c r="CL298" s="438" t="s">
        <v>256</v>
      </c>
      <c r="CM298" s="433"/>
      <c r="CN298" s="433"/>
      <c r="CO298" s="433"/>
      <c r="CP298" s="433"/>
      <c r="CQ298" s="433"/>
      <c r="CR298" s="434"/>
      <c r="CS298" s="438"/>
      <c r="CT298" s="433"/>
      <c r="CU298" s="433"/>
      <c r="CV298" s="433"/>
      <c r="CW298" s="433"/>
      <c r="CX298" s="433"/>
      <c r="CY298" s="491"/>
      <c r="DB298" s="531"/>
      <c r="DC298" s="532"/>
      <c r="DD298" s="532"/>
      <c r="DE298" s="532"/>
      <c r="DF298" s="532"/>
      <c r="DG298" s="532"/>
      <c r="DH298" s="532"/>
      <c r="DI298" s="532"/>
      <c r="DJ298" s="532"/>
      <c r="DK298" s="532"/>
      <c r="DL298" s="532"/>
      <c r="DM298" s="532"/>
      <c r="DN298" s="532"/>
      <c r="DO298" s="532"/>
      <c r="DP298" s="532"/>
      <c r="DQ298" s="532"/>
      <c r="DR298" s="532"/>
      <c r="DS298" s="532"/>
      <c r="DT298" s="532"/>
      <c r="DU298" s="532"/>
      <c r="DV298" s="532"/>
      <c r="DW298" s="532"/>
      <c r="DX298" s="532"/>
      <c r="DY298" s="532"/>
      <c r="DZ298" s="532"/>
      <c r="EA298" s="532"/>
      <c r="EB298" s="532"/>
      <c r="EC298" s="532"/>
      <c r="ED298" s="532"/>
      <c r="EE298" s="532"/>
      <c r="EF298" s="532"/>
      <c r="EG298" s="532"/>
      <c r="EH298" s="532"/>
      <c r="EI298" s="532"/>
      <c r="EJ298" s="532"/>
      <c r="EK298" s="532"/>
      <c r="EL298" s="532"/>
      <c r="EM298" s="532"/>
      <c r="EN298" s="532"/>
      <c r="EO298" s="532"/>
      <c r="EP298" s="532"/>
      <c r="EQ298" s="532"/>
      <c r="ER298" s="532"/>
      <c r="ES298" s="532"/>
      <c r="ET298" s="532"/>
      <c r="EU298" s="532"/>
      <c r="EV298" s="532"/>
      <c r="EW298" s="532"/>
      <c r="EX298" s="532"/>
      <c r="EY298" s="533"/>
      <c r="FC298" s="494" t="s">
        <v>254</v>
      </c>
      <c r="FD298" s="489"/>
      <c r="FE298" s="489"/>
      <c r="FF298" s="490"/>
      <c r="FG298" s="488" t="s">
        <v>255</v>
      </c>
      <c r="FH298" s="489"/>
      <c r="FI298" s="489"/>
      <c r="FJ298" s="490"/>
      <c r="FK298" s="438"/>
      <c r="FL298" s="433"/>
      <c r="FM298" s="433"/>
      <c r="FN298" s="433"/>
      <c r="FO298" s="433"/>
      <c r="FP298" s="433"/>
      <c r="FQ298" s="434"/>
      <c r="FR298" s="438"/>
      <c r="FS298" s="433"/>
      <c r="FT298" s="433"/>
      <c r="FU298" s="433"/>
      <c r="FV298" s="433"/>
      <c r="FW298" s="433"/>
      <c r="FX298" s="434"/>
      <c r="FY298" s="438"/>
      <c r="FZ298" s="433"/>
      <c r="GA298" s="433"/>
      <c r="GB298" s="433"/>
      <c r="GC298" s="433"/>
      <c r="GD298" s="433"/>
      <c r="GE298" s="434"/>
      <c r="GF298" s="488" t="s">
        <v>252</v>
      </c>
      <c r="GG298" s="489"/>
      <c r="GH298" s="489"/>
      <c r="GI298" s="489"/>
      <c r="GJ298" s="489"/>
      <c r="GK298" s="489"/>
      <c r="GL298" s="490"/>
      <c r="GM298" s="438" t="s">
        <v>256</v>
      </c>
      <c r="GN298" s="433"/>
      <c r="GO298" s="433"/>
      <c r="GP298" s="433"/>
      <c r="GQ298" s="433"/>
      <c r="GR298" s="433"/>
      <c r="GS298" s="434"/>
      <c r="GT298" s="438"/>
      <c r="GU298" s="433"/>
      <c r="GV298" s="433"/>
      <c r="GW298" s="433"/>
      <c r="GX298" s="433"/>
      <c r="GY298" s="433"/>
      <c r="GZ298" s="491"/>
    </row>
    <row r="299" spans="2:208" ht="12.75" customHeight="1" thickTop="1">
      <c r="B299" s="556">
        <v>60</v>
      </c>
      <c r="C299" s="527"/>
      <c r="D299" s="527"/>
      <c r="E299" s="527"/>
      <c r="F299" s="527"/>
      <c r="G299" s="527"/>
      <c r="H299" s="527"/>
      <c r="I299" s="527"/>
      <c r="J299" s="527"/>
      <c r="K299" s="527"/>
      <c r="L299" s="527"/>
      <c r="M299" s="527"/>
      <c r="N299" s="527"/>
      <c r="O299" s="527"/>
      <c r="P299" s="527"/>
      <c r="Q299" s="527"/>
      <c r="R299" s="527"/>
      <c r="S299" s="527"/>
      <c r="T299" s="527"/>
      <c r="U299" s="527"/>
      <c r="V299" s="527"/>
      <c r="W299" s="528"/>
      <c r="X299" s="478"/>
      <c r="Y299" s="478"/>
      <c r="Z299" s="478"/>
      <c r="AA299" s="478"/>
      <c r="AB299" s="478"/>
      <c r="AC299" s="478"/>
      <c r="AD299" s="478"/>
      <c r="AE299" s="478"/>
      <c r="AF299" s="478"/>
      <c r="AG299" s="478"/>
      <c r="AH299" s="478"/>
      <c r="AI299" s="478"/>
      <c r="AJ299" s="478"/>
      <c r="AK299" s="478"/>
      <c r="AL299" s="478"/>
      <c r="AM299" s="478"/>
      <c r="AN299" s="478"/>
      <c r="AO299" s="478"/>
      <c r="AP299" s="478"/>
      <c r="AQ299" s="478"/>
      <c r="AR299" s="478"/>
      <c r="AS299" s="478"/>
      <c r="AT299" s="478"/>
      <c r="AU299" s="478"/>
      <c r="AV299" s="478"/>
      <c r="AW299" s="478"/>
      <c r="AX299" s="478"/>
      <c r="AY299" s="478"/>
      <c r="BB299" s="478"/>
      <c r="BC299" s="478"/>
      <c r="BD299" s="478"/>
      <c r="BE299" s="478"/>
      <c r="BF299" s="478"/>
      <c r="BG299" s="478"/>
      <c r="BH299" s="478"/>
      <c r="BI299" s="478"/>
      <c r="BJ299" s="478"/>
      <c r="BK299" s="478"/>
      <c r="BL299" s="478"/>
      <c r="BM299" s="478"/>
      <c r="BN299" s="478"/>
      <c r="BO299" s="478"/>
      <c r="BP299" s="478"/>
      <c r="BQ299" s="478"/>
      <c r="BR299" s="478"/>
      <c r="BS299" s="478"/>
      <c r="BT299" s="478"/>
      <c r="BU299" s="478"/>
      <c r="BV299" s="478"/>
      <c r="BW299" s="478"/>
      <c r="BX299" s="478"/>
      <c r="BY299" s="478"/>
      <c r="BZ299" s="478"/>
      <c r="CA299" s="478"/>
      <c r="CB299" s="478"/>
      <c r="CC299" s="478"/>
      <c r="CD299" s="478"/>
      <c r="CE299" s="478"/>
      <c r="CF299" s="478"/>
      <c r="CG299" s="478"/>
      <c r="CH299" s="478"/>
      <c r="CI299" s="478"/>
      <c r="CJ299" s="478"/>
      <c r="CK299" s="478"/>
      <c r="CL299" s="478"/>
      <c r="CM299" s="478"/>
      <c r="CN299" s="478"/>
      <c r="CO299" s="478"/>
      <c r="CP299" s="478"/>
      <c r="CQ299" s="478"/>
      <c r="CR299" s="478"/>
      <c r="CS299" s="478"/>
      <c r="CT299" s="478"/>
      <c r="CU299" s="478"/>
      <c r="CV299" s="478"/>
      <c r="CW299" s="478"/>
      <c r="CX299" s="478"/>
      <c r="CY299" s="478"/>
      <c r="DB299" s="526" t="s">
        <v>1226</v>
      </c>
      <c r="DC299" s="527"/>
      <c r="DD299" s="527"/>
      <c r="DE299" s="527"/>
      <c r="DF299" s="527"/>
      <c r="DG299" s="527"/>
      <c r="DH299" s="527"/>
      <c r="DI299" s="527"/>
      <c r="DJ299" s="527"/>
      <c r="DK299" s="527"/>
      <c r="DL299" s="527"/>
      <c r="DM299" s="527"/>
      <c r="DN299" s="527"/>
      <c r="DO299" s="527"/>
      <c r="DP299" s="527"/>
      <c r="DQ299" s="527"/>
      <c r="DR299" s="527"/>
      <c r="DS299" s="527"/>
      <c r="DT299" s="527"/>
      <c r="DU299" s="527"/>
      <c r="DV299" s="527"/>
      <c r="DW299" s="528"/>
      <c r="DX299" s="478"/>
      <c r="DY299" s="478"/>
      <c r="DZ299" s="478"/>
      <c r="EA299" s="478"/>
      <c r="EB299" s="478"/>
      <c r="EC299" s="478"/>
      <c r="ED299" s="478"/>
      <c r="EE299" s="478"/>
      <c r="EF299" s="478"/>
      <c r="EG299" s="478"/>
      <c r="EH299" s="478"/>
      <c r="EI299" s="478"/>
      <c r="EJ299" s="478"/>
      <c r="EK299" s="478"/>
      <c r="EL299" s="478"/>
      <c r="EM299" s="478"/>
      <c r="EN299" s="478"/>
      <c r="EO299" s="478"/>
      <c r="EP299" s="478"/>
      <c r="EQ299" s="478"/>
      <c r="ER299" s="478"/>
      <c r="ES299" s="478"/>
      <c r="ET299" s="478"/>
      <c r="EU299" s="478"/>
      <c r="EV299" s="478"/>
      <c r="EW299" s="478"/>
      <c r="EX299" s="478"/>
      <c r="EY299" s="478"/>
      <c r="FC299" s="478"/>
      <c r="FD299" s="478"/>
      <c r="FE299" s="478"/>
      <c r="FF299" s="478"/>
      <c r="FG299" s="478"/>
      <c r="FH299" s="478"/>
      <c r="FI299" s="478"/>
      <c r="FJ299" s="478"/>
      <c r="FK299" s="478"/>
      <c r="FL299" s="478"/>
      <c r="FM299" s="478"/>
      <c r="FN299" s="478"/>
      <c r="FO299" s="478"/>
      <c r="FP299" s="478"/>
      <c r="FQ299" s="478"/>
      <c r="FR299" s="478"/>
      <c r="FS299" s="478"/>
      <c r="FT299" s="478"/>
      <c r="FU299" s="478"/>
      <c r="FV299" s="478"/>
      <c r="FW299" s="478"/>
      <c r="FX299" s="478"/>
      <c r="FY299" s="478"/>
      <c r="FZ299" s="478"/>
      <c r="GA299" s="478"/>
      <c r="GB299" s="478"/>
      <c r="GC299" s="478"/>
      <c r="GD299" s="478"/>
      <c r="GE299" s="478"/>
      <c r="GF299" s="478"/>
      <c r="GG299" s="478"/>
      <c r="GH299" s="478"/>
      <c r="GI299" s="478"/>
      <c r="GJ299" s="478"/>
      <c r="GK299" s="478"/>
      <c r="GL299" s="478"/>
      <c r="GM299" s="478"/>
      <c r="GN299" s="478"/>
      <c r="GO299" s="478"/>
      <c r="GP299" s="478"/>
      <c r="GQ299" s="478"/>
      <c r="GR299" s="478"/>
      <c r="GS299" s="478"/>
      <c r="GT299" s="478"/>
      <c r="GU299" s="478"/>
      <c r="GV299" s="478"/>
      <c r="GW299" s="478"/>
      <c r="GX299" s="478"/>
      <c r="GY299" s="478"/>
      <c r="GZ299" s="478"/>
    </row>
    <row r="300" spans="2:208" ht="12.75" customHeight="1">
      <c r="B300" s="448" t="s">
        <v>520</v>
      </c>
      <c r="C300" s="449"/>
      <c r="D300" s="449"/>
      <c r="E300" s="449"/>
      <c r="F300" s="449"/>
      <c r="G300" s="449"/>
      <c r="H300" s="449"/>
      <c r="I300" s="449"/>
      <c r="J300" s="449"/>
      <c r="K300" s="449"/>
      <c r="L300" s="449"/>
      <c r="M300" s="449"/>
      <c r="N300" s="449"/>
      <c r="O300" s="449"/>
      <c r="P300" s="449"/>
      <c r="Q300" s="449"/>
      <c r="R300" s="449"/>
      <c r="S300" s="449"/>
      <c r="T300" s="449"/>
      <c r="U300" s="449"/>
      <c r="V300" s="449"/>
      <c r="W300" s="450"/>
      <c r="X300" s="451">
        <v>0</v>
      </c>
      <c r="Y300" s="451"/>
      <c r="Z300" s="451"/>
      <c r="AA300" s="451"/>
      <c r="AB300" s="451"/>
      <c r="AC300" s="451"/>
      <c r="AD300" s="451"/>
      <c r="AE300" s="451">
        <v>0</v>
      </c>
      <c r="AF300" s="451"/>
      <c r="AG300" s="451"/>
      <c r="AH300" s="451"/>
      <c r="AI300" s="451"/>
      <c r="AJ300" s="451"/>
      <c r="AK300" s="451"/>
      <c r="AL300" s="479">
        <f t="shared" ref="AL300:AL307" si="142">X300-AE300</f>
        <v>0</v>
      </c>
      <c r="AM300" s="479"/>
      <c r="AN300" s="479"/>
      <c r="AO300" s="479"/>
      <c r="AP300" s="479"/>
      <c r="AQ300" s="479"/>
      <c r="AR300" s="479"/>
      <c r="AS300" s="451">
        <v>0</v>
      </c>
      <c r="AT300" s="451"/>
      <c r="AU300" s="451"/>
      <c r="AV300" s="451"/>
      <c r="AW300" s="451"/>
      <c r="AX300" s="451"/>
      <c r="AY300" s="451"/>
      <c r="AZ300" s="92"/>
      <c r="BA300" s="92"/>
      <c r="BB300" s="451">
        <v>0</v>
      </c>
      <c r="BC300" s="451"/>
      <c r="BD300" s="451"/>
      <c r="BE300" s="451"/>
      <c r="BF300" s="451">
        <v>0</v>
      </c>
      <c r="BG300" s="451"/>
      <c r="BH300" s="451"/>
      <c r="BI300" s="451"/>
      <c r="BJ300" s="479">
        <f t="shared" ref="BJ300:BJ307" si="143">BB300-BF300+AS300+AL300+AE300-X300</f>
        <v>0</v>
      </c>
      <c r="BK300" s="479"/>
      <c r="BL300" s="479"/>
      <c r="BM300" s="479"/>
      <c r="BN300" s="479"/>
      <c r="BO300" s="479"/>
      <c r="BP300" s="479"/>
      <c r="BQ300" s="451">
        <v>0</v>
      </c>
      <c r="BR300" s="451"/>
      <c r="BS300" s="451"/>
      <c r="BT300" s="451"/>
      <c r="BU300" s="451"/>
      <c r="BV300" s="451"/>
      <c r="BW300" s="451"/>
      <c r="BX300" s="451">
        <v>0</v>
      </c>
      <c r="BY300" s="451"/>
      <c r="BZ300" s="451"/>
      <c r="CA300" s="451"/>
      <c r="CB300" s="451"/>
      <c r="CC300" s="451"/>
      <c r="CD300" s="451"/>
      <c r="CE300" s="480">
        <f t="shared" ref="CE300:CE307" si="144">BJ300-BQ300-BX300</f>
        <v>0</v>
      </c>
      <c r="CF300" s="480"/>
      <c r="CG300" s="480"/>
      <c r="CH300" s="480"/>
      <c r="CI300" s="480"/>
      <c r="CJ300" s="480"/>
      <c r="CK300" s="480"/>
      <c r="CL300" s="451">
        <v>0</v>
      </c>
      <c r="CM300" s="451"/>
      <c r="CN300" s="451"/>
      <c r="CO300" s="451"/>
      <c r="CP300" s="451"/>
      <c r="CQ300" s="451"/>
      <c r="CR300" s="451"/>
      <c r="CS300" s="480">
        <f t="shared" ref="CS300:CS307" si="145">CL300</f>
        <v>0</v>
      </c>
      <c r="CT300" s="480"/>
      <c r="CU300" s="480"/>
      <c r="CV300" s="480"/>
      <c r="CW300" s="480"/>
      <c r="CX300" s="480"/>
      <c r="CY300" s="480"/>
      <c r="DB300" s="448" t="s">
        <v>567</v>
      </c>
      <c r="DC300" s="449"/>
      <c r="DD300" s="449"/>
      <c r="DE300" s="449"/>
      <c r="DF300" s="449"/>
      <c r="DG300" s="449"/>
      <c r="DH300" s="449"/>
      <c r="DI300" s="449"/>
      <c r="DJ300" s="449"/>
      <c r="DK300" s="449"/>
      <c r="DL300" s="449"/>
      <c r="DM300" s="449"/>
      <c r="DN300" s="449"/>
      <c r="DO300" s="449"/>
      <c r="DP300" s="449"/>
      <c r="DQ300" s="449"/>
      <c r="DR300" s="449"/>
      <c r="DS300" s="449"/>
      <c r="DT300" s="449"/>
      <c r="DU300" s="449"/>
      <c r="DV300" s="449"/>
      <c r="DW300" s="450"/>
      <c r="DX300" s="451">
        <v>0</v>
      </c>
      <c r="DY300" s="451"/>
      <c r="DZ300" s="451"/>
      <c r="EA300" s="451"/>
      <c r="EB300" s="451"/>
      <c r="EC300" s="451"/>
      <c r="ED300" s="451"/>
      <c r="EE300" s="451">
        <v>0</v>
      </c>
      <c r="EF300" s="451"/>
      <c r="EG300" s="451"/>
      <c r="EH300" s="451"/>
      <c r="EI300" s="451"/>
      <c r="EJ300" s="451"/>
      <c r="EK300" s="451"/>
      <c r="EL300" s="479">
        <f t="shared" ref="EL300:EL307" si="146">DX300-EE300</f>
        <v>0</v>
      </c>
      <c r="EM300" s="479"/>
      <c r="EN300" s="479"/>
      <c r="EO300" s="479"/>
      <c r="EP300" s="479"/>
      <c r="EQ300" s="479"/>
      <c r="ER300" s="479"/>
      <c r="ES300" s="451">
        <v>0</v>
      </c>
      <c r="ET300" s="451"/>
      <c r="EU300" s="451"/>
      <c r="EV300" s="451"/>
      <c r="EW300" s="451"/>
      <c r="EX300" s="451"/>
      <c r="EY300" s="451"/>
      <c r="EZ300" s="92"/>
      <c r="FA300" s="92"/>
      <c r="FB300" s="92"/>
      <c r="FC300" s="451">
        <v>0</v>
      </c>
      <c r="FD300" s="451"/>
      <c r="FE300" s="451"/>
      <c r="FF300" s="451"/>
      <c r="FG300" s="451">
        <v>0</v>
      </c>
      <c r="FH300" s="451"/>
      <c r="FI300" s="451"/>
      <c r="FJ300" s="451"/>
      <c r="FK300" s="479">
        <f t="shared" ref="FK300:FK307" si="147">FC300-FG300+ES300+EL300+EE300-DX300</f>
        <v>0</v>
      </c>
      <c r="FL300" s="479"/>
      <c r="FM300" s="479"/>
      <c r="FN300" s="479"/>
      <c r="FO300" s="479"/>
      <c r="FP300" s="479"/>
      <c r="FQ300" s="479"/>
      <c r="FR300" s="451">
        <v>0</v>
      </c>
      <c r="FS300" s="451"/>
      <c r="FT300" s="451"/>
      <c r="FU300" s="451"/>
      <c r="FV300" s="451"/>
      <c r="FW300" s="451"/>
      <c r="FX300" s="451"/>
      <c r="FY300" s="451">
        <v>0</v>
      </c>
      <c r="FZ300" s="451"/>
      <c r="GA300" s="451"/>
      <c r="GB300" s="451"/>
      <c r="GC300" s="451"/>
      <c r="GD300" s="451"/>
      <c r="GE300" s="451"/>
      <c r="GF300" s="480">
        <f t="shared" ref="GF300:GF307" si="148">FK300-FR300-FY300</f>
        <v>0</v>
      </c>
      <c r="GG300" s="480"/>
      <c r="GH300" s="480"/>
      <c r="GI300" s="480"/>
      <c r="GJ300" s="480"/>
      <c r="GK300" s="480"/>
      <c r="GL300" s="480"/>
      <c r="GM300" s="451">
        <v>0</v>
      </c>
      <c r="GN300" s="451"/>
      <c r="GO300" s="451"/>
      <c r="GP300" s="451"/>
      <c r="GQ300" s="451"/>
      <c r="GR300" s="451"/>
      <c r="GS300" s="451"/>
      <c r="GT300" s="480">
        <f t="shared" ref="GT300:GT307" si="149">GM300</f>
        <v>0</v>
      </c>
      <c r="GU300" s="480"/>
      <c r="GV300" s="480"/>
      <c r="GW300" s="480"/>
      <c r="GX300" s="480"/>
      <c r="GY300" s="480"/>
      <c r="GZ300" s="480"/>
    </row>
    <row r="301" spans="2:208" ht="12.75" customHeight="1">
      <c r="B301" s="448" t="s">
        <v>521</v>
      </c>
      <c r="C301" s="449"/>
      <c r="D301" s="449"/>
      <c r="E301" s="449"/>
      <c r="F301" s="449"/>
      <c r="G301" s="449"/>
      <c r="H301" s="449"/>
      <c r="I301" s="449"/>
      <c r="J301" s="449"/>
      <c r="K301" s="449"/>
      <c r="L301" s="449"/>
      <c r="M301" s="449"/>
      <c r="N301" s="449"/>
      <c r="O301" s="449"/>
      <c r="P301" s="449"/>
      <c r="Q301" s="449"/>
      <c r="R301" s="449"/>
      <c r="S301" s="449"/>
      <c r="T301" s="449"/>
      <c r="U301" s="449"/>
      <c r="V301" s="449"/>
      <c r="W301" s="450"/>
      <c r="X301" s="451">
        <v>0</v>
      </c>
      <c r="Y301" s="451"/>
      <c r="Z301" s="451"/>
      <c r="AA301" s="451"/>
      <c r="AB301" s="451"/>
      <c r="AC301" s="451"/>
      <c r="AD301" s="451"/>
      <c r="AE301" s="451">
        <v>0</v>
      </c>
      <c r="AF301" s="451"/>
      <c r="AG301" s="451"/>
      <c r="AH301" s="451"/>
      <c r="AI301" s="451"/>
      <c r="AJ301" s="451"/>
      <c r="AK301" s="451"/>
      <c r="AL301" s="479">
        <f t="shared" si="142"/>
        <v>0</v>
      </c>
      <c r="AM301" s="479"/>
      <c r="AN301" s="479"/>
      <c r="AO301" s="479"/>
      <c r="AP301" s="479"/>
      <c r="AQ301" s="479"/>
      <c r="AR301" s="479"/>
      <c r="AS301" s="451">
        <v>0</v>
      </c>
      <c r="AT301" s="451"/>
      <c r="AU301" s="451"/>
      <c r="AV301" s="451"/>
      <c r="AW301" s="451"/>
      <c r="AX301" s="451"/>
      <c r="AY301" s="451"/>
      <c r="AZ301" s="92"/>
      <c r="BA301" s="92"/>
      <c r="BB301" s="451">
        <v>0</v>
      </c>
      <c r="BC301" s="451"/>
      <c r="BD301" s="451"/>
      <c r="BE301" s="451"/>
      <c r="BF301" s="451">
        <v>0</v>
      </c>
      <c r="BG301" s="451"/>
      <c r="BH301" s="451"/>
      <c r="BI301" s="451"/>
      <c r="BJ301" s="479">
        <f t="shared" si="143"/>
        <v>0</v>
      </c>
      <c r="BK301" s="479"/>
      <c r="BL301" s="479"/>
      <c r="BM301" s="479"/>
      <c r="BN301" s="479"/>
      <c r="BO301" s="479"/>
      <c r="BP301" s="479"/>
      <c r="BQ301" s="451">
        <v>0</v>
      </c>
      <c r="BR301" s="451"/>
      <c r="BS301" s="451"/>
      <c r="BT301" s="451"/>
      <c r="BU301" s="451"/>
      <c r="BV301" s="451"/>
      <c r="BW301" s="451"/>
      <c r="BX301" s="451">
        <v>0</v>
      </c>
      <c r="BY301" s="451"/>
      <c r="BZ301" s="451"/>
      <c r="CA301" s="451"/>
      <c r="CB301" s="451"/>
      <c r="CC301" s="451"/>
      <c r="CD301" s="451"/>
      <c r="CE301" s="480">
        <f t="shared" si="144"/>
        <v>0</v>
      </c>
      <c r="CF301" s="480"/>
      <c r="CG301" s="480"/>
      <c r="CH301" s="480"/>
      <c r="CI301" s="480"/>
      <c r="CJ301" s="480"/>
      <c r="CK301" s="480"/>
      <c r="CL301" s="451">
        <v>0</v>
      </c>
      <c r="CM301" s="451"/>
      <c r="CN301" s="451"/>
      <c r="CO301" s="451"/>
      <c r="CP301" s="451"/>
      <c r="CQ301" s="451"/>
      <c r="CR301" s="451"/>
      <c r="CS301" s="480">
        <f t="shared" si="145"/>
        <v>0</v>
      </c>
      <c r="CT301" s="480"/>
      <c r="CU301" s="480"/>
      <c r="CV301" s="480"/>
      <c r="CW301" s="480"/>
      <c r="CX301" s="480"/>
      <c r="CY301" s="480"/>
      <c r="DB301" s="448" t="s">
        <v>568</v>
      </c>
      <c r="DC301" s="449"/>
      <c r="DD301" s="449"/>
      <c r="DE301" s="449"/>
      <c r="DF301" s="449"/>
      <c r="DG301" s="449"/>
      <c r="DH301" s="449"/>
      <c r="DI301" s="449"/>
      <c r="DJ301" s="449"/>
      <c r="DK301" s="449"/>
      <c r="DL301" s="449"/>
      <c r="DM301" s="449"/>
      <c r="DN301" s="449"/>
      <c r="DO301" s="449"/>
      <c r="DP301" s="449"/>
      <c r="DQ301" s="449"/>
      <c r="DR301" s="449"/>
      <c r="DS301" s="449"/>
      <c r="DT301" s="449"/>
      <c r="DU301" s="449"/>
      <c r="DV301" s="449"/>
      <c r="DW301" s="450"/>
      <c r="DX301" s="451">
        <v>0</v>
      </c>
      <c r="DY301" s="451"/>
      <c r="DZ301" s="451"/>
      <c r="EA301" s="451"/>
      <c r="EB301" s="451"/>
      <c r="EC301" s="451"/>
      <c r="ED301" s="451"/>
      <c r="EE301" s="451">
        <v>0</v>
      </c>
      <c r="EF301" s="451"/>
      <c r="EG301" s="451"/>
      <c r="EH301" s="451"/>
      <c r="EI301" s="451"/>
      <c r="EJ301" s="451"/>
      <c r="EK301" s="451"/>
      <c r="EL301" s="479">
        <f t="shared" si="146"/>
        <v>0</v>
      </c>
      <c r="EM301" s="479"/>
      <c r="EN301" s="479"/>
      <c r="EO301" s="479"/>
      <c r="EP301" s="479"/>
      <c r="EQ301" s="479"/>
      <c r="ER301" s="479"/>
      <c r="ES301" s="451">
        <v>0</v>
      </c>
      <c r="ET301" s="451"/>
      <c r="EU301" s="451"/>
      <c r="EV301" s="451"/>
      <c r="EW301" s="451"/>
      <c r="EX301" s="451"/>
      <c r="EY301" s="451"/>
      <c r="EZ301" s="92"/>
      <c r="FA301" s="92"/>
      <c r="FB301" s="92"/>
      <c r="FC301" s="451">
        <v>0</v>
      </c>
      <c r="FD301" s="451"/>
      <c r="FE301" s="451"/>
      <c r="FF301" s="451"/>
      <c r="FG301" s="451">
        <v>0</v>
      </c>
      <c r="FH301" s="451"/>
      <c r="FI301" s="451"/>
      <c r="FJ301" s="451"/>
      <c r="FK301" s="479">
        <f t="shared" si="147"/>
        <v>0</v>
      </c>
      <c r="FL301" s="479"/>
      <c r="FM301" s="479"/>
      <c r="FN301" s="479"/>
      <c r="FO301" s="479"/>
      <c r="FP301" s="479"/>
      <c r="FQ301" s="479"/>
      <c r="FR301" s="451">
        <v>0</v>
      </c>
      <c r="FS301" s="451"/>
      <c r="FT301" s="451"/>
      <c r="FU301" s="451"/>
      <c r="FV301" s="451"/>
      <c r="FW301" s="451"/>
      <c r="FX301" s="451"/>
      <c r="FY301" s="451">
        <v>0</v>
      </c>
      <c r="FZ301" s="451"/>
      <c r="GA301" s="451"/>
      <c r="GB301" s="451"/>
      <c r="GC301" s="451"/>
      <c r="GD301" s="451"/>
      <c r="GE301" s="451"/>
      <c r="GF301" s="480">
        <f t="shared" si="148"/>
        <v>0</v>
      </c>
      <c r="GG301" s="480"/>
      <c r="GH301" s="480"/>
      <c r="GI301" s="480"/>
      <c r="GJ301" s="480"/>
      <c r="GK301" s="480"/>
      <c r="GL301" s="480"/>
      <c r="GM301" s="451">
        <v>0</v>
      </c>
      <c r="GN301" s="451"/>
      <c r="GO301" s="451"/>
      <c r="GP301" s="451"/>
      <c r="GQ301" s="451"/>
      <c r="GR301" s="451"/>
      <c r="GS301" s="451"/>
      <c r="GT301" s="480">
        <f t="shared" si="149"/>
        <v>0</v>
      </c>
      <c r="GU301" s="480"/>
      <c r="GV301" s="480"/>
      <c r="GW301" s="480"/>
      <c r="GX301" s="480"/>
      <c r="GY301" s="480"/>
      <c r="GZ301" s="480"/>
    </row>
    <row r="302" spans="2:208" ht="12.75" customHeight="1">
      <c r="B302" s="448" t="s">
        <v>522</v>
      </c>
      <c r="C302" s="449"/>
      <c r="D302" s="449"/>
      <c r="E302" s="449"/>
      <c r="F302" s="449"/>
      <c r="G302" s="449"/>
      <c r="H302" s="449"/>
      <c r="I302" s="449"/>
      <c r="J302" s="449"/>
      <c r="K302" s="449"/>
      <c r="L302" s="449"/>
      <c r="M302" s="449"/>
      <c r="N302" s="449"/>
      <c r="O302" s="449"/>
      <c r="P302" s="449"/>
      <c r="Q302" s="449"/>
      <c r="R302" s="449"/>
      <c r="S302" s="449"/>
      <c r="T302" s="449"/>
      <c r="U302" s="449"/>
      <c r="V302" s="449"/>
      <c r="W302" s="450"/>
      <c r="X302" s="451">
        <v>0</v>
      </c>
      <c r="Y302" s="451"/>
      <c r="Z302" s="451"/>
      <c r="AA302" s="451"/>
      <c r="AB302" s="451"/>
      <c r="AC302" s="451"/>
      <c r="AD302" s="451"/>
      <c r="AE302" s="451">
        <v>0</v>
      </c>
      <c r="AF302" s="451"/>
      <c r="AG302" s="451"/>
      <c r="AH302" s="451"/>
      <c r="AI302" s="451"/>
      <c r="AJ302" s="451"/>
      <c r="AK302" s="451"/>
      <c r="AL302" s="479">
        <f t="shared" si="142"/>
        <v>0</v>
      </c>
      <c r="AM302" s="479"/>
      <c r="AN302" s="479"/>
      <c r="AO302" s="479"/>
      <c r="AP302" s="479"/>
      <c r="AQ302" s="479"/>
      <c r="AR302" s="479"/>
      <c r="AS302" s="451">
        <v>0</v>
      </c>
      <c r="AT302" s="451"/>
      <c r="AU302" s="451"/>
      <c r="AV302" s="451"/>
      <c r="AW302" s="451"/>
      <c r="AX302" s="451"/>
      <c r="AY302" s="451"/>
      <c r="AZ302" s="92"/>
      <c r="BA302" s="92"/>
      <c r="BB302" s="451">
        <v>0</v>
      </c>
      <c r="BC302" s="451"/>
      <c r="BD302" s="451"/>
      <c r="BE302" s="451"/>
      <c r="BF302" s="451">
        <v>0</v>
      </c>
      <c r="BG302" s="451"/>
      <c r="BH302" s="451"/>
      <c r="BI302" s="451"/>
      <c r="BJ302" s="479">
        <f t="shared" si="143"/>
        <v>0</v>
      </c>
      <c r="BK302" s="479"/>
      <c r="BL302" s="479"/>
      <c r="BM302" s="479"/>
      <c r="BN302" s="479"/>
      <c r="BO302" s="479"/>
      <c r="BP302" s="479"/>
      <c r="BQ302" s="451">
        <v>0</v>
      </c>
      <c r="BR302" s="451"/>
      <c r="BS302" s="451"/>
      <c r="BT302" s="451"/>
      <c r="BU302" s="451"/>
      <c r="BV302" s="451"/>
      <c r="BW302" s="451"/>
      <c r="BX302" s="451">
        <v>0</v>
      </c>
      <c r="BY302" s="451"/>
      <c r="BZ302" s="451"/>
      <c r="CA302" s="451"/>
      <c r="CB302" s="451"/>
      <c r="CC302" s="451"/>
      <c r="CD302" s="451"/>
      <c r="CE302" s="480">
        <f t="shared" si="144"/>
        <v>0</v>
      </c>
      <c r="CF302" s="480"/>
      <c r="CG302" s="480"/>
      <c r="CH302" s="480"/>
      <c r="CI302" s="480"/>
      <c r="CJ302" s="480"/>
      <c r="CK302" s="480"/>
      <c r="CL302" s="451">
        <v>0</v>
      </c>
      <c r="CM302" s="451"/>
      <c r="CN302" s="451"/>
      <c r="CO302" s="451"/>
      <c r="CP302" s="451"/>
      <c r="CQ302" s="451"/>
      <c r="CR302" s="451"/>
      <c r="CS302" s="480">
        <f t="shared" si="145"/>
        <v>0</v>
      </c>
      <c r="CT302" s="480"/>
      <c r="CU302" s="480"/>
      <c r="CV302" s="480"/>
      <c r="CW302" s="480"/>
      <c r="CX302" s="480"/>
      <c r="CY302" s="480"/>
      <c r="DB302" s="448" t="s">
        <v>569</v>
      </c>
      <c r="DC302" s="449"/>
      <c r="DD302" s="449"/>
      <c r="DE302" s="449"/>
      <c r="DF302" s="449"/>
      <c r="DG302" s="449"/>
      <c r="DH302" s="449"/>
      <c r="DI302" s="449"/>
      <c r="DJ302" s="449"/>
      <c r="DK302" s="449"/>
      <c r="DL302" s="449"/>
      <c r="DM302" s="449"/>
      <c r="DN302" s="449"/>
      <c r="DO302" s="449"/>
      <c r="DP302" s="449"/>
      <c r="DQ302" s="449"/>
      <c r="DR302" s="449"/>
      <c r="DS302" s="449"/>
      <c r="DT302" s="449"/>
      <c r="DU302" s="449"/>
      <c r="DV302" s="449"/>
      <c r="DW302" s="450"/>
      <c r="DX302" s="451">
        <v>0</v>
      </c>
      <c r="DY302" s="451"/>
      <c r="DZ302" s="451"/>
      <c r="EA302" s="451"/>
      <c r="EB302" s="451"/>
      <c r="EC302" s="451"/>
      <c r="ED302" s="451"/>
      <c r="EE302" s="451">
        <v>0</v>
      </c>
      <c r="EF302" s="451"/>
      <c r="EG302" s="451"/>
      <c r="EH302" s="451"/>
      <c r="EI302" s="451"/>
      <c r="EJ302" s="451"/>
      <c r="EK302" s="451"/>
      <c r="EL302" s="479">
        <f t="shared" si="146"/>
        <v>0</v>
      </c>
      <c r="EM302" s="479"/>
      <c r="EN302" s="479"/>
      <c r="EO302" s="479"/>
      <c r="EP302" s="479"/>
      <c r="EQ302" s="479"/>
      <c r="ER302" s="479"/>
      <c r="ES302" s="451">
        <v>0</v>
      </c>
      <c r="ET302" s="451"/>
      <c r="EU302" s="451"/>
      <c r="EV302" s="451"/>
      <c r="EW302" s="451"/>
      <c r="EX302" s="451"/>
      <c r="EY302" s="451"/>
      <c r="EZ302" s="92"/>
      <c r="FA302" s="92"/>
      <c r="FB302" s="92"/>
      <c r="FC302" s="451">
        <v>0</v>
      </c>
      <c r="FD302" s="451"/>
      <c r="FE302" s="451"/>
      <c r="FF302" s="451"/>
      <c r="FG302" s="451">
        <v>0</v>
      </c>
      <c r="FH302" s="451"/>
      <c r="FI302" s="451"/>
      <c r="FJ302" s="451"/>
      <c r="FK302" s="479">
        <f t="shared" si="147"/>
        <v>0</v>
      </c>
      <c r="FL302" s="479"/>
      <c r="FM302" s="479"/>
      <c r="FN302" s="479"/>
      <c r="FO302" s="479"/>
      <c r="FP302" s="479"/>
      <c r="FQ302" s="479"/>
      <c r="FR302" s="451">
        <v>0</v>
      </c>
      <c r="FS302" s="451"/>
      <c r="FT302" s="451"/>
      <c r="FU302" s="451"/>
      <c r="FV302" s="451"/>
      <c r="FW302" s="451"/>
      <c r="FX302" s="451"/>
      <c r="FY302" s="451">
        <v>0</v>
      </c>
      <c r="FZ302" s="451"/>
      <c r="GA302" s="451"/>
      <c r="GB302" s="451"/>
      <c r="GC302" s="451"/>
      <c r="GD302" s="451"/>
      <c r="GE302" s="451"/>
      <c r="GF302" s="480">
        <f t="shared" si="148"/>
        <v>0</v>
      </c>
      <c r="GG302" s="480"/>
      <c r="GH302" s="480"/>
      <c r="GI302" s="480"/>
      <c r="GJ302" s="480"/>
      <c r="GK302" s="480"/>
      <c r="GL302" s="480"/>
      <c r="GM302" s="451">
        <v>0</v>
      </c>
      <c r="GN302" s="451"/>
      <c r="GO302" s="451"/>
      <c r="GP302" s="451"/>
      <c r="GQ302" s="451"/>
      <c r="GR302" s="451"/>
      <c r="GS302" s="451"/>
      <c r="GT302" s="480">
        <f t="shared" si="149"/>
        <v>0</v>
      </c>
      <c r="GU302" s="480"/>
      <c r="GV302" s="480"/>
      <c r="GW302" s="480"/>
      <c r="GX302" s="480"/>
      <c r="GY302" s="480"/>
      <c r="GZ302" s="480"/>
    </row>
    <row r="303" spans="2:208" ht="12.75" customHeight="1">
      <c r="B303" s="448" t="s">
        <v>523</v>
      </c>
      <c r="C303" s="449"/>
      <c r="D303" s="449"/>
      <c r="E303" s="449"/>
      <c r="F303" s="449"/>
      <c r="G303" s="449"/>
      <c r="H303" s="449"/>
      <c r="I303" s="449"/>
      <c r="J303" s="449"/>
      <c r="K303" s="449"/>
      <c r="L303" s="449"/>
      <c r="M303" s="449"/>
      <c r="N303" s="449"/>
      <c r="O303" s="449"/>
      <c r="P303" s="449"/>
      <c r="Q303" s="449"/>
      <c r="R303" s="449"/>
      <c r="S303" s="449"/>
      <c r="T303" s="449"/>
      <c r="U303" s="449"/>
      <c r="V303" s="449"/>
      <c r="W303" s="450"/>
      <c r="X303" s="451">
        <v>0</v>
      </c>
      <c r="Y303" s="451"/>
      <c r="Z303" s="451"/>
      <c r="AA303" s="451"/>
      <c r="AB303" s="451"/>
      <c r="AC303" s="451"/>
      <c r="AD303" s="451"/>
      <c r="AE303" s="451">
        <v>0</v>
      </c>
      <c r="AF303" s="451"/>
      <c r="AG303" s="451"/>
      <c r="AH303" s="451"/>
      <c r="AI303" s="451"/>
      <c r="AJ303" s="451"/>
      <c r="AK303" s="451"/>
      <c r="AL303" s="479">
        <f t="shared" si="142"/>
        <v>0</v>
      </c>
      <c r="AM303" s="479"/>
      <c r="AN303" s="479"/>
      <c r="AO303" s="479"/>
      <c r="AP303" s="479"/>
      <c r="AQ303" s="479"/>
      <c r="AR303" s="479"/>
      <c r="AS303" s="451">
        <v>0</v>
      </c>
      <c r="AT303" s="451"/>
      <c r="AU303" s="451"/>
      <c r="AV303" s="451"/>
      <c r="AW303" s="451"/>
      <c r="AX303" s="451"/>
      <c r="AY303" s="451"/>
      <c r="AZ303" s="92"/>
      <c r="BA303" s="92"/>
      <c r="BB303" s="451">
        <v>0</v>
      </c>
      <c r="BC303" s="451"/>
      <c r="BD303" s="451"/>
      <c r="BE303" s="451"/>
      <c r="BF303" s="451">
        <v>0</v>
      </c>
      <c r="BG303" s="451"/>
      <c r="BH303" s="451"/>
      <c r="BI303" s="451"/>
      <c r="BJ303" s="479">
        <f t="shared" si="143"/>
        <v>0</v>
      </c>
      <c r="BK303" s="479"/>
      <c r="BL303" s="479"/>
      <c r="BM303" s="479"/>
      <c r="BN303" s="479"/>
      <c r="BO303" s="479"/>
      <c r="BP303" s="479"/>
      <c r="BQ303" s="451">
        <v>0</v>
      </c>
      <c r="BR303" s="451"/>
      <c r="BS303" s="451"/>
      <c r="BT303" s="451"/>
      <c r="BU303" s="451"/>
      <c r="BV303" s="451"/>
      <c r="BW303" s="451"/>
      <c r="BX303" s="451">
        <v>0</v>
      </c>
      <c r="BY303" s="451"/>
      <c r="BZ303" s="451"/>
      <c r="CA303" s="451"/>
      <c r="CB303" s="451"/>
      <c r="CC303" s="451"/>
      <c r="CD303" s="451"/>
      <c r="CE303" s="480">
        <f t="shared" si="144"/>
        <v>0</v>
      </c>
      <c r="CF303" s="480"/>
      <c r="CG303" s="480"/>
      <c r="CH303" s="480"/>
      <c r="CI303" s="480"/>
      <c r="CJ303" s="480"/>
      <c r="CK303" s="480"/>
      <c r="CL303" s="451">
        <v>0</v>
      </c>
      <c r="CM303" s="451"/>
      <c r="CN303" s="451"/>
      <c r="CO303" s="451"/>
      <c r="CP303" s="451"/>
      <c r="CQ303" s="451"/>
      <c r="CR303" s="451"/>
      <c r="CS303" s="480">
        <f t="shared" si="145"/>
        <v>0</v>
      </c>
      <c r="CT303" s="480"/>
      <c r="CU303" s="480"/>
      <c r="CV303" s="480"/>
      <c r="CW303" s="480"/>
      <c r="CX303" s="480"/>
      <c r="CY303" s="480"/>
      <c r="DB303" s="448" t="s">
        <v>570</v>
      </c>
      <c r="DC303" s="449"/>
      <c r="DD303" s="449"/>
      <c r="DE303" s="449"/>
      <c r="DF303" s="449"/>
      <c r="DG303" s="449"/>
      <c r="DH303" s="449"/>
      <c r="DI303" s="449"/>
      <c r="DJ303" s="449"/>
      <c r="DK303" s="449"/>
      <c r="DL303" s="449"/>
      <c r="DM303" s="449"/>
      <c r="DN303" s="449"/>
      <c r="DO303" s="449"/>
      <c r="DP303" s="449"/>
      <c r="DQ303" s="449"/>
      <c r="DR303" s="449"/>
      <c r="DS303" s="449"/>
      <c r="DT303" s="449"/>
      <c r="DU303" s="449"/>
      <c r="DV303" s="449"/>
      <c r="DW303" s="450"/>
      <c r="DX303" s="451">
        <v>0</v>
      </c>
      <c r="DY303" s="451"/>
      <c r="DZ303" s="451"/>
      <c r="EA303" s="451"/>
      <c r="EB303" s="451"/>
      <c r="EC303" s="451"/>
      <c r="ED303" s="451"/>
      <c r="EE303" s="451">
        <v>0</v>
      </c>
      <c r="EF303" s="451"/>
      <c r="EG303" s="451"/>
      <c r="EH303" s="451"/>
      <c r="EI303" s="451"/>
      <c r="EJ303" s="451"/>
      <c r="EK303" s="451"/>
      <c r="EL303" s="479">
        <f t="shared" si="146"/>
        <v>0</v>
      </c>
      <c r="EM303" s="479"/>
      <c r="EN303" s="479"/>
      <c r="EO303" s="479"/>
      <c r="EP303" s="479"/>
      <c r="EQ303" s="479"/>
      <c r="ER303" s="479"/>
      <c r="ES303" s="451">
        <v>0</v>
      </c>
      <c r="ET303" s="451"/>
      <c r="EU303" s="451"/>
      <c r="EV303" s="451"/>
      <c r="EW303" s="451"/>
      <c r="EX303" s="451"/>
      <c r="EY303" s="451"/>
      <c r="EZ303" s="92"/>
      <c r="FA303" s="92"/>
      <c r="FB303" s="92"/>
      <c r="FC303" s="451">
        <v>0</v>
      </c>
      <c r="FD303" s="451"/>
      <c r="FE303" s="451"/>
      <c r="FF303" s="451"/>
      <c r="FG303" s="451">
        <v>0</v>
      </c>
      <c r="FH303" s="451"/>
      <c r="FI303" s="451"/>
      <c r="FJ303" s="451"/>
      <c r="FK303" s="479">
        <f t="shared" si="147"/>
        <v>0</v>
      </c>
      <c r="FL303" s="479"/>
      <c r="FM303" s="479"/>
      <c r="FN303" s="479"/>
      <c r="FO303" s="479"/>
      <c r="FP303" s="479"/>
      <c r="FQ303" s="479"/>
      <c r="FR303" s="451">
        <v>0</v>
      </c>
      <c r="FS303" s="451"/>
      <c r="FT303" s="451"/>
      <c r="FU303" s="451"/>
      <c r="FV303" s="451"/>
      <c r="FW303" s="451"/>
      <c r="FX303" s="451"/>
      <c r="FY303" s="451">
        <v>0</v>
      </c>
      <c r="FZ303" s="451"/>
      <c r="GA303" s="451"/>
      <c r="GB303" s="451"/>
      <c r="GC303" s="451"/>
      <c r="GD303" s="451"/>
      <c r="GE303" s="451"/>
      <c r="GF303" s="480">
        <f t="shared" si="148"/>
        <v>0</v>
      </c>
      <c r="GG303" s="480"/>
      <c r="GH303" s="480"/>
      <c r="GI303" s="480"/>
      <c r="GJ303" s="480"/>
      <c r="GK303" s="480"/>
      <c r="GL303" s="480"/>
      <c r="GM303" s="451">
        <v>0</v>
      </c>
      <c r="GN303" s="451"/>
      <c r="GO303" s="451"/>
      <c r="GP303" s="451"/>
      <c r="GQ303" s="451"/>
      <c r="GR303" s="451"/>
      <c r="GS303" s="451"/>
      <c r="GT303" s="480">
        <f t="shared" si="149"/>
        <v>0</v>
      </c>
      <c r="GU303" s="480"/>
      <c r="GV303" s="480"/>
      <c r="GW303" s="480"/>
      <c r="GX303" s="480"/>
      <c r="GY303" s="480"/>
      <c r="GZ303" s="480"/>
    </row>
    <row r="304" spans="2:208" ht="12.75" customHeight="1">
      <c r="B304" s="448" t="s">
        <v>524</v>
      </c>
      <c r="C304" s="449"/>
      <c r="D304" s="449"/>
      <c r="E304" s="449"/>
      <c r="F304" s="449"/>
      <c r="G304" s="449"/>
      <c r="H304" s="449"/>
      <c r="I304" s="449"/>
      <c r="J304" s="449"/>
      <c r="K304" s="449"/>
      <c r="L304" s="449"/>
      <c r="M304" s="449"/>
      <c r="N304" s="449"/>
      <c r="O304" s="449"/>
      <c r="P304" s="449"/>
      <c r="Q304" s="449"/>
      <c r="R304" s="449"/>
      <c r="S304" s="449"/>
      <c r="T304" s="449"/>
      <c r="U304" s="449"/>
      <c r="V304" s="449"/>
      <c r="W304" s="450"/>
      <c r="X304" s="451">
        <v>0</v>
      </c>
      <c r="Y304" s="451"/>
      <c r="Z304" s="451"/>
      <c r="AA304" s="451"/>
      <c r="AB304" s="451"/>
      <c r="AC304" s="451"/>
      <c r="AD304" s="451"/>
      <c r="AE304" s="451">
        <v>0</v>
      </c>
      <c r="AF304" s="451"/>
      <c r="AG304" s="451"/>
      <c r="AH304" s="451"/>
      <c r="AI304" s="451"/>
      <c r="AJ304" s="451"/>
      <c r="AK304" s="451"/>
      <c r="AL304" s="479">
        <f t="shared" si="142"/>
        <v>0</v>
      </c>
      <c r="AM304" s="479"/>
      <c r="AN304" s="479"/>
      <c r="AO304" s="479"/>
      <c r="AP304" s="479"/>
      <c r="AQ304" s="479"/>
      <c r="AR304" s="479"/>
      <c r="AS304" s="451">
        <v>0</v>
      </c>
      <c r="AT304" s="451"/>
      <c r="AU304" s="451"/>
      <c r="AV304" s="451"/>
      <c r="AW304" s="451"/>
      <c r="AX304" s="451"/>
      <c r="AY304" s="451"/>
      <c r="AZ304" s="92"/>
      <c r="BA304" s="92"/>
      <c r="BB304" s="451">
        <v>0</v>
      </c>
      <c r="BC304" s="451"/>
      <c r="BD304" s="451"/>
      <c r="BE304" s="451"/>
      <c r="BF304" s="451">
        <v>0</v>
      </c>
      <c r="BG304" s="451"/>
      <c r="BH304" s="451"/>
      <c r="BI304" s="451"/>
      <c r="BJ304" s="479">
        <f t="shared" si="143"/>
        <v>0</v>
      </c>
      <c r="BK304" s="479"/>
      <c r="BL304" s="479"/>
      <c r="BM304" s="479"/>
      <c r="BN304" s="479"/>
      <c r="BO304" s="479"/>
      <c r="BP304" s="479"/>
      <c r="BQ304" s="451">
        <v>0</v>
      </c>
      <c r="BR304" s="451"/>
      <c r="BS304" s="451"/>
      <c r="BT304" s="451"/>
      <c r="BU304" s="451"/>
      <c r="BV304" s="451"/>
      <c r="BW304" s="451"/>
      <c r="BX304" s="451">
        <v>0</v>
      </c>
      <c r="BY304" s="451"/>
      <c r="BZ304" s="451"/>
      <c r="CA304" s="451"/>
      <c r="CB304" s="451"/>
      <c r="CC304" s="451"/>
      <c r="CD304" s="451"/>
      <c r="CE304" s="480">
        <f t="shared" si="144"/>
        <v>0</v>
      </c>
      <c r="CF304" s="480"/>
      <c r="CG304" s="480"/>
      <c r="CH304" s="480"/>
      <c r="CI304" s="480"/>
      <c r="CJ304" s="480"/>
      <c r="CK304" s="480"/>
      <c r="CL304" s="451">
        <v>0</v>
      </c>
      <c r="CM304" s="451"/>
      <c r="CN304" s="451"/>
      <c r="CO304" s="451"/>
      <c r="CP304" s="451"/>
      <c r="CQ304" s="451"/>
      <c r="CR304" s="451"/>
      <c r="CS304" s="480">
        <f t="shared" si="145"/>
        <v>0</v>
      </c>
      <c r="CT304" s="480"/>
      <c r="CU304" s="480"/>
      <c r="CV304" s="480"/>
      <c r="CW304" s="480"/>
      <c r="CX304" s="480"/>
      <c r="CY304" s="480"/>
      <c r="DB304" s="448" t="s">
        <v>571</v>
      </c>
      <c r="DC304" s="449"/>
      <c r="DD304" s="449"/>
      <c r="DE304" s="449"/>
      <c r="DF304" s="449"/>
      <c r="DG304" s="449"/>
      <c r="DH304" s="449"/>
      <c r="DI304" s="449"/>
      <c r="DJ304" s="449"/>
      <c r="DK304" s="449"/>
      <c r="DL304" s="449"/>
      <c r="DM304" s="449"/>
      <c r="DN304" s="449"/>
      <c r="DO304" s="449"/>
      <c r="DP304" s="449"/>
      <c r="DQ304" s="449"/>
      <c r="DR304" s="449"/>
      <c r="DS304" s="449"/>
      <c r="DT304" s="449"/>
      <c r="DU304" s="449"/>
      <c r="DV304" s="449"/>
      <c r="DW304" s="450"/>
      <c r="DX304" s="451">
        <v>0</v>
      </c>
      <c r="DY304" s="451"/>
      <c r="DZ304" s="451"/>
      <c r="EA304" s="451"/>
      <c r="EB304" s="451"/>
      <c r="EC304" s="451"/>
      <c r="ED304" s="451"/>
      <c r="EE304" s="451">
        <v>0</v>
      </c>
      <c r="EF304" s="451"/>
      <c r="EG304" s="451"/>
      <c r="EH304" s="451"/>
      <c r="EI304" s="451"/>
      <c r="EJ304" s="451"/>
      <c r="EK304" s="451"/>
      <c r="EL304" s="479">
        <f t="shared" si="146"/>
        <v>0</v>
      </c>
      <c r="EM304" s="479"/>
      <c r="EN304" s="479"/>
      <c r="EO304" s="479"/>
      <c r="EP304" s="479"/>
      <c r="EQ304" s="479"/>
      <c r="ER304" s="479"/>
      <c r="ES304" s="451">
        <v>0</v>
      </c>
      <c r="ET304" s="451"/>
      <c r="EU304" s="451"/>
      <c r="EV304" s="451"/>
      <c r="EW304" s="451"/>
      <c r="EX304" s="451"/>
      <c r="EY304" s="451"/>
      <c r="EZ304" s="92"/>
      <c r="FA304" s="92"/>
      <c r="FB304" s="92"/>
      <c r="FC304" s="451">
        <v>0</v>
      </c>
      <c r="FD304" s="451"/>
      <c r="FE304" s="451"/>
      <c r="FF304" s="451"/>
      <c r="FG304" s="451">
        <v>0</v>
      </c>
      <c r="FH304" s="451"/>
      <c r="FI304" s="451"/>
      <c r="FJ304" s="451"/>
      <c r="FK304" s="479">
        <f t="shared" si="147"/>
        <v>0</v>
      </c>
      <c r="FL304" s="479"/>
      <c r="FM304" s="479"/>
      <c r="FN304" s="479"/>
      <c r="FO304" s="479"/>
      <c r="FP304" s="479"/>
      <c r="FQ304" s="479"/>
      <c r="FR304" s="451">
        <v>0</v>
      </c>
      <c r="FS304" s="451"/>
      <c r="FT304" s="451"/>
      <c r="FU304" s="451"/>
      <c r="FV304" s="451"/>
      <c r="FW304" s="451"/>
      <c r="FX304" s="451"/>
      <c r="FY304" s="451">
        <v>0</v>
      </c>
      <c r="FZ304" s="451"/>
      <c r="GA304" s="451"/>
      <c r="GB304" s="451"/>
      <c r="GC304" s="451"/>
      <c r="GD304" s="451"/>
      <c r="GE304" s="451"/>
      <c r="GF304" s="480">
        <f t="shared" si="148"/>
        <v>0</v>
      </c>
      <c r="GG304" s="480"/>
      <c r="GH304" s="480"/>
      <c r="GI304" s="480"/>
      <c r="GJ304" s="480"/>
      <c r="GK304" s="480"/>
      <c r="GL304" s="480"/>
      <c r="GM304" s="451">
        <v>0</v>
      </c>
      <c r="GN304" s="451"/>
      <c r="GO304" s="451"/>
      <c r="GP304" s="451"/>
      <c r="GQ304" s="451"/>
      <c r="GR304" s="451"/>
      <c r="GS304" s="451"/>
      <c r="GT304" s="480">
        <f t="shared" si="149"/>
        <v>0</v>
      </c>
      <c r="GU304" s="480"/>
      <c r="GV304" s="480"/>
      <c r="GW304" s="480"/>
      <c r="GX304" s="480"/>
      <c r="GY304" s="480"/>
      <c r="GZ304" s="480"/>
    </row>
    <row r="305" spans="2:208" ht="12.75" customHeight="1">
      <c r="B305" s="448" t="s">
        <v>525</v>
      </c>
      <c r="C305" s="449"/>
      <c r="D305" s="449"/>
      <c r="E305" s="449"/>
      <c r="F305" s="449"/>
      <c r="G305" s="449"/>
      <c r="H305" s="449"/>
      <c r="I305" s="449"/>
      <c r="J305" s="449"/>
      <c r="K305" s="449"/>
      <c r="L305" s="449"/>
      <c r="M305" s="449"/>
      <c r="N305" s="449"/>
      <c r="O305" s="449"/>
      <c r="P305" s="449"/>
      <c r="Q305" s="449"/>
      <c r="R305" s="449"/>
      <c r="S305" s="449"/>
      <c r="T305" s="449"/>
      <c r="U305" s="449"/>
      <c r="V305" s="449"/>
      <c r="W305" s="450"/>
      <c r="X305" s="451">
        <v>0</v>
      </c>
      <c r="Y305" s="451"/>
      <c r="Z305" s="451"/>
      <c r="AA305" s="451"/>
      <c r="AB305" s="451"/>
      <c r="AC305" s="451"/>
      <c r="AD305" s="451"/>
      <c r="AE305" s="451">
        <v>0</v>
      </c>
      <c r="AF305" s="451"/>
      <c r="AG305" s="451"/>
      <c r="AH305" s="451"/>
      <c r="AI305" s="451"/>
      <c r="AJ305" s="451"/>
      <c r="AK305" s="451"/>
      <c r="AL305" s="479">
        <f t="shared" si="142"/>
        <v>0</v>
      </c>
      <c r="AM305" s="479"/>
      <c r="AN305" s="479"/>
      <c r="AO305" s="479"/>
      <c r="AP305" s="479"/>
      <c r="AQ305" s="479"/>
      <c r="AR305" s="479"/>
      <c r="AS305" s="451">
        <v>0</v>
      </c>
      <c r="AT305" s="451"/>
      <c r="AU305" s="451"/>
      <c r="AV305" s="451"/>
      <c r="AW305" s="451"/>
      <c r="AX305" s="451"/>
      <c r="AY305" s="451"/>
      <c r="AZ305" s="92"/>
      <c r="BA305" s="92"/>
      <c r="BB305" s="451">
        <v>0</v>
      </c>
      <c r="BC305" s="451"/>
      <c r="BD305" s="451"/>
      <c r="BE305" s="451"/>
      <c r="BF305" s="451">
        <v>0</v>
      </c>
      <c r="BG305" s="451"/>
      <c r="BH305" s="451"/>
      <c r="BI305" s="451"/>
      <c r="BJ305" s="479">
        <f t="shared" si="143"/>
        <v>0</v>
      </c>
      <c r="BK305" s="479"/>
      <c r="BL305" s="479"/>
      <c r="BM305" s="479"/>
      <c r="BN305" s="479"/>
      <c r="BO305" s="479"/>
      <c r="BP305" s="479"/>
      <c r="BQ305" s="451">
        <v>0</v>
      </c>
      <c r="BR305" s="451"/>
      <c r="BS305" s="451"/>
      <c r="BT305" s="451"/>
      <c r="BU305" s="451"/>
      <c r="BV305" s="451"/>
      <c r="BW305" s="451"/>
      <c r="BX305" s="451">
        <v>0</v>
      </c>
      <c r="BY305" s="451"/>
      <c r="BZ305" s="451"/>
      <c r="CA305" s="451"/>
      <c r="CB305" s="451"/>
      <c r="CC305" s="451"/>
      <c r="CD305" s="451"/>
      <c r="CE305" s="480">
        <f t="shared" si="144"/>
        <v>0</v>
      </c>
      <c r="CF305" s="480"/>
      <c r="CG305" s="480"/>
      <c r="CH305" s="480"/>
      <c r="CI305" s="480"/>
      <c r="CJ305" s="480"/>
      <c r="CK305" s="480"/>
      <c r="CL305" s="451">
        <v>0</v>
      </c>
      <c r="CM305" s="451"/>
      <c r="CN305" s="451"/>
      <c r="CO305" s="451"/>
      <c r="CP305" s="451"/>
      <c r="CQ305" s="451"/>
      <c r="CR305" s="451"/>
      <c r="CS305" s="480">
        <f t="shared" si="145"/>
        <v>0</v>
      </c>
      <c r="CT305" s="480"/>
      <c r="CU305" s="480"/>
      <c r="CV305" s="480"/>
      <c r="CW305" s="480"/>
      <c r="CX305" s="480"/>
      <c r="CY305" s="480"/>
      <c r="DB305" s="448" t="s">
        <v>572</v>
      </c>
      <c r="DC305" s="449"/>
      <c r="DD305" s="449"/>
      <c r="DE305" s="449"/>
      <c r="DF305" s="449"/>
      <c r="DG305" s="449"/>
      <c r="DH305" s="449"/>
      <c r="DI305" s="449"/>
      <c r="DJ305" s="449"/>
      <c r="DK305" s="449"/>
      <c r="DL305" s="449"/>
      <c r="DM305" s="449"/>
      <c r="DN305" s="449"/>
      <c r="DO305" s="449"/>
      <c r="DP305" s="449"/>
      <c r="DQ305" s="449"/>
      <c r="DR305" s="449"/>
      <c r="DS305" s="449"/>
      <c r="DT305" s="449"/>
      <c r="DU305" s="449"/>
      <c r="DV305" s="449"/>
      <c r="DW305" s="450"/>
      <c r="DX305" s="451">
        <v>0</v>
      </c>
      <c r="DY305" s="451"/>
      <c r="DZ305" s="451"/>
      <c r="EA305" s="451"/>
      <c r="EB305" s="451"/>
      <c r="EC305" s="451"/>
      <c r="ED305" s="451"/>
      <c r="EE305" s="451">
        <v>0</v>
      </c>
      <c r="EF305" s="451"/>
      <c r="EG305" s="451"/>
      <c r="EH305" s="451"/>
      <c r="EI305" s="451"/>
      <c r="EJ305" s="451"/>
      <c r="EK305" s="451"/>
      <c r="EL305" s="479">
        <f t="shared" si="146"/>
        <v>0</v>
      </c>
      <c r="EM305" s="479"/>
      <c r="EN305" s="479"/>
      <c r="EO305" s="479"/>
      <c r="EP305" s="479"/>
      <c r="EQ305" s="479"/>
      <c r="ER305" s="479"/>
      <c r="ES305" s="451">
        <v>0</v>
      </c>
      <c r="ET305" s="451"/>
      <c r="EU305" s="451"/>
      <c r="EV305" s="451"/>
      <c r="EW305" s="451"/>
      <c r="EX305" s="451"/>
      <c r="EY305" s="451"/>
      <c r="EZ305" s="92"/>
      <c r="FA305" s="92"/>
      <c r="FB305" s="92"/>
      <c r="FC305" s="451">
        <v>0</v>
      </c>
      <c r="FD305" s="451"/>
      <c r="FE305" s="451"/>
      <c r="FF305" s="451"/>
      <c r="FG305" s="451">
        <v>0</v>
      </c>
      <c r="FH305" s="451"/>
      <c r="FI305" s="451"/>
      <c r="FJ305" s="451"/>
      <c r="FK305" s="479">
        <f t="shared" si="147"/>
        <v>0</v>
      </c>
      <c r="FL305" s="479"/>
      <c r="FM305" s="479"/>
      <c r="FN305" s="479"/>
      <c r="FO305" s="479"/>
      <c r="FP305" s="479"/>
      <c r="FQ305" s="479"/>
      <c r="FR305" s="451">
        <v>0</v>
      </c>
      <c r="FS305" s="451"/>
      <c r="FT305" s="451"/>
      <c r="FU305" s="451"/>
      <c r="FV305" s="451"/>
      <c r="FW305" s="451"/>
      <c r="FX305" s="451"/>
      <c r="FY305" s="451">
        <v>0</v>
      </c>
      <c r="FZ305" s="451"/>
      <c r="GA305" s="451"/>
      <c r="GB305" s="451"/>
      <c r="GC305" s="451"/>
      <c r="GD305" s="451"/>
      <c r="GE305" s="451"/>
      <c r="GF305" s="480">
        <f t="shared" si="148"/>
        <v>0</v>
      </c>
      <c r="GG305" s="480"/>
      <c r="GH305" s="480"/>
      <c r="GI305" s="480"/>
      <c r="GJ305" s="480"/>
      <c r="GK305" s="480"/>
      <c r="GL305" s="480"/>
      <c r="GM305" s="451">
        <v>0</v>
      </c>
      <c r="GN305" s="451"/>
      <c r="GO305" s="451"/>
      <c r="GP305" s="451"/>
      <c r="GQ305" s="451"/>
      <c r="GR305" s="451"/>
      <c r="GS305" s="451"/>
      <c r="GT305" s="480">
        <f t="shared" si="149"/>
        <v>0</v>
      </c>
      <c r="GU305" s="480"/>
      <c r="GV305" s="480"/>
      <c r="GW305" s="480"/>
      <c r="GX305" s="480"/>
      <c r="GY305" s="480"/>
      <c r="GZ305" s="480"/>
    </row>
    <row r="306" spans="2:208" ht="12.75" customHeight="1">
      <c r="B306" s="448" t="s">
        <v>526</v>
      </c>
      <c r="C306" s="449"/>
      <c r="D306" s="449"/>
      <c r="E306" s="449"/>
      <c r="F306" s="449"/>
      <c r="G306" s="449"/>
      <c r="H306" s="449"/>
      <c r="I306" s="449"/>
      <c r="J306" s="449"/>
      <c r="K306" s="449"/>
      <c r="L306" s="449"/>
      <c r="M306" s="449"/>
      <c r="N306" s="449"/>
      <c r="O306" s="449"/>
      <c r="P306" s="449"/>
      <c r="Q306" s="449"/>
      <c r="R306" s="449"/>
      <c r="S306" s="449"/>
      <c r="T306" s="449"/>
      <c r="U306" s="449"/>
      <c r="V306" s="449"/>
      <c r="W306" s="450"/>
      <c r="X306" s="451">
        <v>0</v>
      </c>
      <c r="Y306" s="451"/>
      <c r="Z306" s="451"/>
      <c r="AA306" s="451"/>
      <c r="AB306" s="451"/>
      <c r="AC306" s="451"/>
      <c r="AD306" s="451"/>
      <c r="AE306" s="451">
        <v>0</v>
      </c>
      <c r="AF306" s="451"/>
      <c r="AG306" s="451"/>
      <c r="AH306" s="451"/>
      <c r="AI306" s="451"/>
      <c r="AJ306" s="451"/>
      <c r="AK306" s="451"/>
      <c r="AL306" s="479">
        <f t="shared" si="142"/>
        <v>0</v>
      </c>
      <c r="AM306" s="479"/>
      <c r="AN306" s="479"/>
      <c r="AO306" s="479"/>
      <c r="AP306" s="479"/>
      <c r="AQ306" s="479"/>
      <c r="AR306" s="479"/>
      <c r="AS306" s="451">
        <v>0</v>
      </c>
      <c r="AT306" s="451"/>
      <c r="AU306" s="451"/>
      <c r="AV306" s="451"/>
      <c r="AW306" s="451"/>
      <c r="AX306" s="451"/>
      <c r="AY306" s="451"/>
      <c r="AZ306" s="92"/>
      <c r="BA306" s="92"/>
      <c r="BB306" s="451">
        <v>0</v>
      </c>
      <c r="BC306" s="451"/>
      <c r="BD306" s="451"/>
      <c r="BE306" s="451"/>
      <c r="BF306" s="451">
        <v>0</v>
      </c>
      <c r="BG306" s="451"/>
      <c r="BH306" s="451"/>
      <c r="BI306" s="451"/>
      <c r="BJ306" s="479">
        <f t="shared" si="143"/>
        <v>0</v>
      </c>
      <c r="BK306" s="479"/>
      <c r="BL306" s="479"/>
      <c r="BM306" s="479"/>
      <c r="BN306" s="479"/>
      <c r="BO306" s="479"/>
      <c r="BP306" s="479"/>
      <c r="BQ306" s="451">
        <v>0</v>
      </c>
      <c r="BR306" s="451"/>
      <c r="BS306" s="451"/>
      <c r="BT306" s="451"/>
      <c r="BU306" s="451"/>
      <c r="BV306" s="451"/>
      <c r="BW306" s="451"/>
      <c r="BX306" s="451">
        <v>0</v>
      </c>
      <c r="BY306" s="451"/>
      <c r="BZ306" s="451"/>
      <c r="CA306" s="451"/>
      <c r="CB306" s="451"/>
      <c r="CC306" s="451"/>
      <c r="CD306" s="451"/>
      <c r="CE306" s="480">
        <f t="shared" si="144"/>
        <v>0</v>
      </c>
      <c r="CF306" s="480"/>
      <c r="CG306" s="480"/>
      <c r="CH306" s="480"/>
      <c r="CI306" s="480"/>
      <c r="CJ306" s="480"/>
      <c r="CK306" s="480"/>
      <c r="CL306" s="451">
        <v>0</v>
      </c>
      <c r="CM306" s="451"/>
      <c r="CN306" s="451"/>
      <c r="CO306" s="451"/>
      <c r="CP306" s="451"/>
      <c r="CQ306" s="451"/>
      <c r="CR306" s="451"/>
      <c r="CS306" s="480">
        <f t="shared" si="145"/>
        <v>0</v>
      </c>
      <c r="CT306" s="480"/>
      <c r="CU306" s="480"/>
      <c r="CV306" s="480"/>
      <c r="CW306" s="480"/>
      <c r="CX306" s="480"/>
      <c r="CY306" s="480"/>
      <c r="DB306" s="448" t="s">
        <v>573</v>
      </c>
      <c r="DC306" s="449"/>
      <c r="DD306" s="449"/>
      <c r="DE306" s="449"/>
      <c r="DF306" s="449"/>
      <c r="DG306" s="449"/>
      <c r="DH306" s="449"/>
      <c r="DI306" s="449"/>
      <c r="DJ306" s="449"/>
      <c r="DK306" s="449"/>
      <c r="DL306" s="449"/>
      <c r="DM306" s="449"/>
      <c r="DN306" s="449"/>
      <c r="DO306" s="449"/>
      <c r="DP306" s="449"/>
      <c r="DQ306" s="449"/>
      <c r="DR306" s="449"/>
      <c r="DS306" s="449"/>
      <c r="DT306" s="449"/>
      <c r="DU306" s="449"/>
      <c r="DV306" s="449"/>
      <c r="DW306" s="450"/>
      <c r="DX306" s="451">
        <v>0</v>
      </c>
      <c r="DY306" s="451"/>
      <c r="DZ306" s="451"/>
      <c r="EA306" s="451"/>
      <c r="EB306" s="451"/>
      <c r="EC306" s="451"/>
      <c r="ED306" s="451"/>
      <c r="EE306" s="451">
        <v>0</v>
      </c>
      <c r="EF306" s="451"/>
      <c r="EG306" s="451"/>
      <c r="EH306" s="451"/>
      <c r="EI306" s="451"/>
      <c r="EJ306" s="451"/>
      <c r="EK306" s="451"/>
      <c r="EL306" s="479">
        <f t="shared" si="146"/>
        <v>0</v>
      </c>
      <c r="EM306" s="479"/>
      <c r="EN306" s="479"/>
      <c r="EO306" s="479"/>
      <c r="EP306" s="479"/>
      <c r="EQ306" s="479"/>
      <c r="ER306" s="479"/>
      <c r="ES306" s="451">
        <v>0</v>
      </c>
      <c r="ET306" s="451"/>
      <c r="EU306" s="451"/>
      <c r="EV306" s="451"/>
      <c r="EW306" s="451"/>
      <c r="EX306" s="451"/>
      <c r="EY306" s="451"/>
      <c r="EZ306" s="92"/>
      <c r="FA306" s="92"/>
      <c r="FB306" s="92"/>
      <c r="FC306" s="451">
        <v>0</v>
      </c>
      <c r="FD306" s="451"/>
      <c r="FE306" s="451"/>
      <c r="FF306" s="451"/>
      <c r="FG306" s="451">
        <v>0</v>
      </c>
      <c r="FH306" s="451"/>
      <c r="FI306" s="451"/>
      <c r="FJ306" s="451"/>
      <c r="FK306" s="479">
        <f t="shared" si="147"/>
        <v>0</v>
      </c>
      <c r="FL306" s="479"/>
      <c r="FM306" s="479"/>
      <c r="FN306" s="479"/>
      <c r="FO306" s="479"/>
      <c r="FP306" s="479"/>
      <c r="FQ306" s="479"/>
      <c r="FR306" s="451">
        <v>0</v>
      </c>
      <c r="FS306" s="451"/>
      <c r="FT306" s="451"/>
      <c r="FU306" s="451"/>
      <c r="FV306" s="451"/>
      <c r="FW306" s="451"/>
      <c r="FX306" s="451"/>
      <c r="FY306" s="451">
        <v>0</v>
      </c>
      <c r="FZ306" s="451"/>
      <c r="GA306" s="451"/>
      <c r="GB306" s="451"/>
      <c r="GC306" s="451"/>
      <c r="GD306" s="451"/>
      <c r="GE306" s="451"/>
      <c r="GF306" s="480">
        <f t="shared" si="148"/>
        <v>0</v>
      </c>
      <c r="GG306" s="480"/>
      <c r="GH306" s="480"/>
      <c r="GI306" s="480"/>
      <c r="GJ306" s="480"/>
      <c r="GK306" s="480"/>
      <c r="GL306" s="480"/>
      <c r="GM306" s="451">
        <v>0</v>
      </c>
      <c r="GN306" s="451"/>
      <c r="GO306" s="451"/>
      <c r="GP306" s="451"/>
      <c r="GQ306" s="451"/>
      <c r="GR306" s="451"/>
      <c r="GS306" s="451"/>
      <c r="GT306" s="480">
        <f t="shared" si="149"/>
        <v>0</v>
      </c>
      <c r="GU306" s="480"/>
      <c r="GV306" s="480"/>
      <c r="GW306" s="480"/>
      <c r="GX306" s="480"/>
      <c r="GY306" s="480"/>
      <c r="GZ306" s="480"/>
    </row>
    <row r="307" spans="2:208" ht="12.75" customHeight="1">
      <c r="B307" s="522" t="s">
        <v>527</v>
      </c>
      <c r="C307" s="523"/>
      <c r="D307" s="523"/>
      <c r="E307" s="523"/>
      <c r="F307" s="523"/>
      <c r="G307" s="523"/>
      <c r="H307" s="523"/>
      <c r="I307" s="523"/>
      <c r="J307" s="523"/>
      <c r="K307" s="523"/>
      <c r="L307" s="523"/>
      <c r="M307" s="523"/>
      <c r="N307" s="523"/>
      <c r="O307" s="523"/>
      <c r="P307" s="523"/>
      <c r="Q307" s="523"/>
      <c r="R307" s="523"/>
      <c r="S307" s="523"/>
      <c r="T307" s="523"/>
      <c r="U307" s="523"/>
      <c r="V307" s="523"/>
      <c r="W307" s="524"/>
      <c r="X307" s="451">
        <v>0</v>
      </c>
      <c r="Y307" s="451"/>
      <c r="Z307" s="451"/>
      <c r="AA307" s="451"/>
      <c r="AB307" s="451"/>
      <c r="AC307" s="451"/>
      <c r="AD307" s="451"/>
      <c r="AE307" s="451">
        <v>0</v>
      </c>
      <c r="AF307" s="451"/>
      <c r="AG307" s="451"/>
      <c r="AH307" s="451"/>
      <c r="AI307" s="451"/>
      <c r="AJ307" s="451"/>
      <c r="AK307" s="451"/>
      <c r="AL307" s="479">
        <f t="shared" si="142"/>
        <v>0</v>
      </c>
      <c r="AM307" s="479"/>
      <c r="AN307" s="479"/>
      <c r="AO307" s="479"/>
      <c r="AP307" s="479"/>
      <c r="AQ307" s="479"/>
      <c r="AR307" s="479"/>
      <c r="AS307" s="451">
        <v>0</v>
      </c>
      <c r="AT307" s="451"/>
      <c r="AU307" s="451"/>
      <c r="AV307" s="451"/>
      <c r="AW307" s="451"/>
      <c r="AX307" s="451"/>
      <c r="AY307" s="451"/>
      <c r="AZ307" s="92"/>
      <c r="BA307" s="92"/>
      <c r="BB307" s="451">
        <v>0</v>
      </c>
      <c r="BC307" s="451"/>
      <c r="BD307" s="451"/>
      <c r="BE307" s="451"/>
      <c r="BF307" s="451">
        <v>0</v>
      </c>
      <c r="BG307" s="451"/>
      <c r="BH307" s="451"/>
      <c r="BI307" s="451"/>
      <c r="BJ307" s="479">
        <f t="shared" si="143"/>
        <v>0</v>
      </c>
      <c r="BK307" s="479"/>
      <c r="BL307" s="479"/>
      <c r="BM307" s="479"/>
      <c r="BN307" s="479"/>
      <c r="BO307" s="479"/>
      <c r="BP307" s="479"/>
      <c r="BQ307" s="451">
        <v>0</v>
      </c>
      <c r="BR307" s="451"/>
      <c r="BS307" s="451"/>
      <c r="BT307" s="451"/>
      <c r="BU307" s="451"/>
      <c r="BV307" s="451"/>
      <c r="BW307" s="451"/>
      <c r="BX307" s="451">
        <v>0</v>
      </c>
      <c r="BY307" s="451"/>
      <c r="BZ307" s="451"/>
      <c r="CA307" s="451"/>
      <c r="CB307" s="451"/>
      <c r="CC307" s="451"/>
      <c r="CD307" s="451"/>
      <c r="CE307" s="480">
        <f t="shared" si="144"/>
        <v>0</v>
      </c>
      <c r="CF307" s="480"/>
      <c r="CG307" s="480"/>
      <c r="CH307" s="480"/>
      <c r="CI307" s="480"/>
      <c r="CJ307" s="480"/>
      <c r="CK307" s="480"/>
      <c r="CL307" s="451">
        <v>0</v>
      </c>
      <c r="CM307" s="451"/>
      <c r="CN307" s="451"/>
      <c r="CO307" s="451"/>
      <c r="CP307" s="451"/>
      <c r="CQ307" s="451"/>
      <c r="CR307" s="451"/>
      <c r="CS307" s="480">
        <f t="shared" si="145"/>
        <v>0</v>
      </c>
      <c r="CT307" s="480"/>
      <c r="CU307" s="480"/>
      <c r="CV307" s="480"/>
      <c r="CW307" s="480"/>
      <c r="CX307" s="480"/>
      <c r="CY307" s="480"/>
      <c r="DB307" s="522" t="s">
        <v>574</v>
      </c>
      <c r="DC307" s="523"/>
      <c r="DD307" s="523"/>
      <c r="DE307" s="523"/>
      <c r="DF307" s="523"/>
      <c r="DG307" s="523"/>
      <c r="DH307" s="523"/>
      <c r="DI307" s="523"/>
      <c r="DJ307" s="523"/>
      <c r="DK307" s="523"/>
      <c r="DL307" s="523"/>
      <c r="DM307" s="523"/>
      <c r="DN307" s="523"/>
      <c r="DO307" s="523"/>
      <c r="DP307" s="523"/>
      <c r="DQ307" s="523"/>
      <c r="DR307" s="523"/>
      <c r="DS307" s="523"/>
      <c r="DT307" s="523"/>
      <c r="DU307" s="523"/>
      <c r="DV307" s="523"/>
      <c r="DW307" s="524"/>
      <c r="DX307" s="451">
        <v>0</v>
      </c>
      <c r="DY307" s="451"/>
      <c r="DZ307" s="451"/>
      <c r="EA307" s="451"/>
      <c r="EB307" s="451"/>
      <c r="EC307" s="451"/>
      <c r="ED307" s="451"/>
      <c r="EE307" s="451">
        <v>0</v>
      </c>
      <c r="EF307" s="451"/>
      <c r="EG307" s="451"/>
      <c r="EH307" s="451"/>
      <c r="EI307" s="451"/>
      <c r="EJ307" s="451"/>
      <c r="EK307" s="451"/>
      <c r="EL307" s="479">
        <f t="shared" si="146"/>
        <v>0</v>
      </c>
      <c r="EM307" s="479"/>
      <c r="EN307" s="479"/>
      <c r="EO307" s="479"/>
      <c r="EP307" s="479"/>
      <c r="EQ307" s="479"/>
      <c r="ER307" s="479"/>
      <c r="ES307" s="451">
        <v>0</v>
      </c>
      <c r="ET307" s="451"/>
      <c r="EU307" s="451"/>
      <c r="EV307" s="451"/>
      <c r="EW307" s="451"/>
      <c r="EX307" s="451"/>
      <c r="EY307" s="451"/>
      <c r="EZ307" s="92"/>
      <c r="FA307" s="92"/>
      <c r="FB307" s="92"/>
      <c r="FC307" s="451">
        <v>0</v>
      </c>
      <c r="FD307" s="451"/>
      <c r="FE307" s="451"/>
      <c r="FF307" s="451"/>
      <c r="FG307" s="451">
        <v>0</v>
      </c>
      <c r="FH307" s="451"/>
      <c r="FI307" s="451"/>
      <c r="FJ307" s="451"/>
      <c r="FK307" s="479">
        <f t="shared" si="147"/>
        <v>0</v>
      </c>
      <c r="FL307" s="479"/>
      <c r="FM307" s="479"/>
      <c r="FN307" s="479"/>
      <c r="FO307" s="479"/>
      <c r="FP307" s="479"/>
      <c r="FQ307" s="479"/>
      <c r="FR307" s="451">
        <v>0</v>
      </c>
      <c r="FS307" s="451"/>
      <c r="FT307" s="451"/>
      <c r="FU307" s="451"/>
      <c r="FV307" s="451"/>
      <c r="FW307" s="451"/>
      <c r="FX307" s="451"/>
      <c r="FY307" s="451">
        <v>0</v>
      </c>
      <c r="FZ307" s="451"/>
      <c r="GA307" s="451"/>
      <c r="GB307" s="451"/>
      <c r="GC307" s="451"/>
      <c r="GD307" s="451"/>
      <c r="GE307" s="451"/>
      <c r="GF307" s="480">
        <f t="shared" si="148"/>
        <v>0</v>
      </c>
      <c r="GG307" s="480"/>
      <c r="GH307" s="480"/>
      <c r="GI307" s="480"/>
      <c r="GJ307" s="480"/>
      <c r="GK307" s="480"/>
      <c r="GL307" s="480"/>
      <c r="GM307" s="451">
        <v>0</v>
      </c>
      <c r="GN307" s="451"/>
      <c r="GO307" s="451"/>
      <c r="GP307" s="451"/>
      <c r="GQ307" s="451"/>
      <c r="GR307" s="451"/>
      <c r="GS307" s="451"/>
      <c r="GT307" s="480">
        <f t="shared" si="149"/>
        <v>0</v>
      </c>
      <c r="GU307" s="480"/>
      <c r="GV307" s="480"/>
      <c r="GW307" s="480"/>
      <c r="GX307" s="480"/>
      <c r="GY307" s="480"/>
      <c r="GZ307" s="480"/>
    </row>
    <row r="308" spans="2:208" ht="12.75" customHeight="1" thickBot="1">
      <c r="B308" s="516" t="s">
        <v>528</v>
      </c>
      <c r="C308" s="517"/>
      <c r="D308" s="517"/>
      <c r="E308" s="517"/>
      <c r="F308" s="517"/>
      <c r="G308" s="517"/>
      <c r="H308" s="517"/>
      <c r="I308" s="517"/>
      <c r="J308" s="517"/>
      <c r="K308" s="517"/>
      <c r="L308" s="517"/>
      <c r="M308" s="517"/>
      <c r="N308" s="517"/>
      <c r="O308" s="517"/>
      <c r="P308" s="517"/>
      <c r="Q308" s="517"/>
      <c r="R308" s="517"/>
      <c r="S308" s="517"/>
      <c r="T308" s="517"/>
      <c r="U308" s="517"/>
      <c r="V308" s="517"/>
      <c r="W308" s="518"/>
      <c r="X308" s="447">
        <f>SUM(X300:AD307)</f>
        <v>0</v>
      </c>
      <c r="Y308" s="447"/>
      <c r="Z308" s="447"/>
      <c r="AA308" s="447"/>
      <c r="AB308" s="447"/>
      <c r="AC308" s="447"/>
      <c r="AD308" s="447"/>
      <c r="AE308" s="447">
        <f>SUM(AE300:AK307)</f>
        <v>0</v>
      </c>
      <c r="AF308" s="447"/>
      <c r="AG308" s="447"/>
      <c r="AH308" s="447"/>
      <c r="AI308" s="447"/>
      <c r="AJ308" s="447"/>
      <c r="AK308" s="447"/>
      <c r="AL308" s="447">
        <f>SUM(AL300:AR307)</f>
        <v>0</v>
      </c>
      <c r="AM308" s="447"/>
      <c r="AN308" s="447"/>
      <c r="AO308" s="447"/>
      <c r="AP308" s="447"/>
      <c r="AQ308" s="447"/>
      <c r="AR308" s="447"/>
      <c r="AS308" s="447">
        <f>SUM(AS300:AY307)</f>
        <v>0</v>
      </c>
      <c r="AT308" s="447"/>
      <c r="AU308" s="447"/>
      <c r="AV308" s="447"/>
      <c r="AW308" s="447"/>
      <c r="AX308" s="447"/>
      <c r="AY308" s="447"/>
      <c r="BB308" s="447">
        <f>SUM(BB300:BE307)</f>
        <v>0</v>
      </c>
      <c r="BC308" s="447"/>
      <c r="BD308" s="447"/>
      <c r="BE308" s="447"/>
      <c r="BF308" s="447">
        <f>SUM(BF300:BI307)</f>
        <v>0</v>
      </c>
      <c r="BG308" s="447"/>
      <c r="BH308" s="447"/>
      <c r="BI308" s="447"/>
      <c r="BJ308" s="447">
        <f>SUM(BJ300:BP307)</f>
        <v>0</v>
      </c>
      <c r="BK308" s="447"/>
      <c r="BL308" s="447"/>
      <c r="BM308" s="447"/>
      <c r="BN308" s="447"/>
      <c r="BO308" s="447"/>
      <c r="BP308" s="447"/>
      <c r="BQ308" s="447">
        <f>SUM(BQ300:BW307)</f>
        <v>0</v>
      </c>
      <c r="BR308" s="447"/>
      <c r="BS308" s="447"/>
      <c r="BT308" s="447"/>
      <c r="BU308" s="447"/>
      <c r="BV308" s="447"/>
      <c r="BW308" s="447"/>
      <c r="BX308" s="447">
        <f>SUM(BX300:CD307)</f>
        <v>0</v>
      </c>
      <c r="BY308" s="447"/>
      <c r="BZ308" s="447"/>
      <c r="CA308" s="447"/>
      <c r="CB308" s="447"/>
      <c r="CC308" s="447"/>
      <c r="CD308" s="447"/>
      <c r="CE308" s="447">
        <f>SUM(CE300:CK307)</f>
        <v>0</v>
      </c>
      <c r="CF308" s="447"/>
      <c r="CG308" s="447"/>
      <c r="CH308" s="447"/>
      <c r="CI308" s="447"/>
      <c r="CJ308" s="447"/>
      <c r="CK308" s="447"/>
      <c r="CL308" s="447">
        <f>SUM(CL300:CR307)</f>
        <v>0</v>
      </c>
      <c r="CM308" s="447"/>
      <c r="CN308" s="447"/>
      <c r="CO308" s="447"/>
      <c r="CP308" s="447"/>
      <c r="CQ308" s="447"/>
      <c r="CR308" s="447"/>
      <c r="CS308" s="447">
        <f>SUM(CS300:CY307)</f>
        <v>0</v>
      </c>
      <c r="CT308" s="447"/>
      <c r="CU308" s="447"/>
      <c r="CV308" s="447"/>
      <c r="CW308" s="447"/>
      <c r="CX308" s="447"/>
      <c r="CY308" s="447"/>
      <c r="DB308" s="516" t="s">
        <v>575</v>
      </c>
      <c r="DC308" s="517"/>
      <c r="DD308" s="517"/>
      <c r="DE308" s="517"/>
      <c r="DF308" s="517"/>
      <c r="DG308" s="517"/>
      <c r="DH308" s="517"/>
      <c r="DI308" s="517"/>
      <c r="DJ308" s="517"/>
      <c r="DK308" s="517"/>
      <c r="DL308" s="517"/>
      <c r="DM308" s="517"/>
      <c r="DN308" s="517"/>
      <c r="DO308" s="517"/>
      <c r="DP308" s="517"/>
      <c r="DQ308" s="517"/>
      <c r="DR308" s="517"/>
      <c r="DS308" s="517"/>
      <c r="DT308" s="517"/>
      <c r="DU308" s="517"/>
      <c r="DV308" s="517"/>
      <c r="DW308" s="518"/>
      <c r="DX308" s="447">
        <f>SUM(DX300:ED307)</f>
        <v>0</v>
      </c>
      <c r="DY308" s="447"/>
      <c r="DZ308" s="447"/>
      <c r="EA308" s="447"/>
      <c r="EB308" s="447"/>
      <c r="EC308" s="447"/>
      <c r="ED308" s="447"/>
      <c r="EE308" s="447">
        <f>SUM(EE300:EK307)</f>
        <v>0</v>
      </c>
      <c r="EF308" s="447"/>
      <c r="EG308" s="447"/>
      <c r="EH308" s="447"/>
      <c r="EI308" s="447"/>
      <c r="EJ308" s="447"/>
      <c r="EK308" s="447"/>
      <c r="EL308" s="447">
        <f>SUM(EL300:ER307)</f>
        <v>0</v>
      </c>
      <c r="EM308" s="447"/>
      <c r="EN308" s="447"/>
      <c r="EO308" s="447"/>
      <c r="EP308" s="447"/>
      <c r="EQ308" s="447"/>
      <c r="ER308" s="447"/>
      <c r="ES308" s="447">
        <f>SUM(ES300:EY307)</f>
        <v>0</v>
      </c>
      <c r="ET308" s="447"/>
      <c r="EU308" s="447"/>
      <c r="EV308" s="447"/>
      <c r="EW308" s="447"/>
      <c r="EX308" s="447"/>
      <c r="EY308" s="447"/>
      <c r="FC308" s="447">
        <f>SUM(FC300:FF307)</f>
        <v>0</v>
      </c>
      <c r="FD308" s="447"/>
      <c r="FE308" s="447"/>
      <c r="FF308" s="447"/>
      <c r="FG308" s="447">
        <f>SUM(FG300:FJ307)</f>
        <v>0</v>
      </c>
      <c r="FH308" s="447"/>
      <c r="FI308" s="447"/>
      <c r="FJ308" s="447"/>
      <c r="FK308" s="447">
        <f>SUM(FK300:FQ307)</f>
        <v>0</v>
      </c>
      <c r="FL308" s="447"/>
      <c r="FM308" s="447"/>
      <c r="FN308" s="447"/>
      <c r="FO308" s="447"/>
      <c r="FP308" s="447"/>
      <c r="FQ308" s="447"/>
      <c r="FR308" s="447">
        <f>SUM(FR300:FX307)</f>
        <v>0</v>
      </c>
      <c r="FS308" s="447"/>
      <c r="FT308" s="447"/>
      <c r="FU308" s="447"/>
      <c r="FV308" s="447"/>
      <c r="FW308" s="447"/>
      <c r="FX308" s="447"/>
      <c r="FY308" s="447">
        <f>SUM(FY300:GE307)</f>
        <v>0</v>
      </c>
      <c r="FZ308" s="447"/>
      <c r="GA308" s="447"/>
      <c r="GB308" s="447"/>
      <c r="GC308" s="447"/>
      <c r="GD308" s="447"/>
      <c r="GE308" s="447"/>
      <c r="GF308" s="447">
        <f>SUM(GF300:GL307)</f>
        <v>0</v>
      </c>
      <c r="GG308" s="447"/>
      <c r="GH308" s="447"/>
      <c r="GI308" s="447"/>
      <c r="GJ308" s="447"/>
      <c r="GK308" s="447"/>
      <c r="GL308" s="447"/>
      <c r="GM308" s="447">
        <f>SUM(GM300:GS307)</f>
        <v>0</v>
      </c>
      <c r="GN308" s="447"/>
      <c r="GO308" s="447"/>
      <c r="GP308" s="447"/>
      <c r="GQ308" s="447"/>
      <c r="GR308" s="447"/>
      <c r="GS308" s="447"/>
      <c r="GT308" s="447">
        <f>SUM(GT300:GZ307)</f>
        <v>0</v>
      </c>
      <c r="GU308" s="447"/>
      <c r="GV308" s="447"/>
      <c r="GW308" s="447"/>
      <c r="GX308" s="447"/>
      <c r="GY308" s="447"/>
      <c r="GZ308" s="447"/>
    </row>
    <row r="309" spans="2:208" ht="12.75" customHeight="1" thickTop="1">
      <c r="B309" s="519">
        <v>61</v>
      </c>
      <c r="C309" s="520"/>
      <c r="D309" s="520"/>
      <c r="E309" s="520"/>
      <c r="F309" s="520"/>
      <c r="G309" s="520"/>
      <c r="H309" s="520"/>
      <c r="I309" s="520"/>
      <c r="J309" s="520"/>
      <c r="K309" s="520"/>
      <c r="L309" s="520"/>
      <c r="M309" s="520"/>
      <c r="N309" s="520"/>
      <c r="O309" s="520"/>
      <c r="P309" s="520"/>
      <c r="Q309" s="520"/>
      <c r="R309" s="520"/>
      <c r="S309" s="520"/>
      <c r="T309" s="520"/>
      <c r="U309" s="520"/>
      <c r="V309" s="520"/>
      <c r="W309" s="521"/>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3"/>
      <c r="AY309" s="483"/>
      <c r="BB309" s="483"/>
      <c r="BC309" s="483"/>
      <c r="BD309" s="483"/>
      <c r="BE309" s="483"/>
      <c r="BF309" s="483"/>
      <c r="BG309" s="483"/>
      <c r="BH309" s="483"/>
      <c r="BI309" s="483"/>
      <c r="BJ309" s="483"/>
      <c r="BK309" s="483"/>
      <c r="BL309" s="483"/>
      <c r="BM309" s="483"/>
      <c r="BN309" s="483"/>
      <c r="BO309" s="483"/>
      <c r="BP309" s="483"/>
      <c r="BQ309" s="483"/>
      <c r="BR309" s="483"/>
      <c r="BS309" s="483"/>
      <c r="BT309" s="483"/>
      <c r="BU309" s="483"/>
      <c r="BV309" s="483"/>
      <c r="BW309" s="483"/>
      <c r="BX309" s="483"/>
      <c r="BY309" s="483"/>
      <c r="BZ309" s="483"/>
      <c r="CA309" s="483"/>
      <c r="CB309" s="483"/>
      <c r="CC309" s="483"/>
      <c r="CD309" s="483"/>
      <c r="CE309" s="483"/>
      <c r="CF309" s="483"/>
      <c r="CG309" s="483"/>
      <c r="CH309" s="483"/>
      <c r="CI309" s="483"/>
      <c r="CJ309" s="483"/>
      <c r="CK309" s="483"/>
      <c r="CL309" s="483"/>
      <c r="CM309" s="483"/>
      <c r="CN309" s="483"/>
      <c r="CO309" s="483"/>
      <c r="CP309" s="483"/>
      <c r="CQ309" s="483"/>
      <c r="CR309" s="483"/>
      <c r="CS309" s="483"/>
      <c r="CT309" s="483"/>
      <c r="CU309" s="483"/>
      <c r="CV309" s="483"/>
      <c r="CW309" s="483"/>
      <c r="CX309" s="483"/>
      <c r="CY309" s="483"/>
      <c r="DB309" s="525" t="s">
        <v>1227</v>
      </c>
      <c r="DC309" s="520"/>
      <c r="DD309" s="520"/>
      <c r="DE309" s="520"/>
      <c r="DF309" s="520"/>
      <c r="DG309" s="520"/>
      <c r="DH309" s="520"/>
      <c r="DI309" s="520"/>
      <c r="DJ309" s="520"/>
      <c r="DK309" s="520"/>
      <c r="DL309" s="520"/>
      <c r="DM309" s="520"/>
      <c r="DN309" s="520"/>
      <c r="DO309" s="520"/>
      <c r="DP309" s="520"/>
      <c r="DQ309" s="520"/>
      <c r="DR309" s="520"/>
      <c r="DS309" s="520"/>
      <c r="DT309" s="520"/>
      <c r="DU309" s="520"/>
      <c r="DV309" s="520"/>
      <c r="DW309" s="521"/>
      <c r="DX309" s="483"/>
      <c r="DY309" s="483"/>
      <c r="DZ309" s="483"/>
      <c r="EA309" s="483"/>
      <c r="EB309" s="483"/>
      <c r="EC309" s="483"/>
      <c r="ED309" s="483"/>
      <c r="EE309" s="483"/>
      <c r="EF309" s="483"/>
      <c r="EG309" s="483"/>
      <c r="EH309" s="483"/>
      <c r="EI309" s="483"/>
      <c r="EJ309" s="483"/>
      <c r="EK309" s="483"/>
      <c r="EL309" s="483"/>
      <c r="EM309" s="483"/>
      <c r="EN309" s="483"/>
      <c r="EO309" s="483"/>
      <c r="EP309" s="483"/>
      <c r="EQ309" s="483"/>
      <c r="ER309" s="483"/>
      <c r="ES309" s="483"/>
      <c r="ET309" s="483"/>
      <c r="EU309" s="483"/>
      <c r="EV309" s="483"/>
      <c r="EW309" s="483"/>
      <c r="EX309" s="483"/>
      <c r="EY309" s="483"/>
      <c r="FC309" s="483"/>
      <c r="FD309" s="483"/>
      <c r="FE309" s="483"/>
      <c r="FF309" s="483"/>
      <c r="FG309" s="483"/>
      <c r="FH309" s="483"/>
      <c r="FI309" s="483"/>
      <c r="FJ309" s="483"/>
      <c r="FK309" s="483"/>
      <c r="FL309" s="483"/>
      <c r="FM309" s="483"/>
      <c r="FN309" s="483"/>
      <c r="FO309" s="483"/>
      <c r="FP309" s="483"/>
      <c r="FQ309" s="483"/>
      <c r="FR309" s="483"/>
      <c r="FS309" s="483"/>
      <c r="FT309" s="483"/>
      <c r="FU309" s="483"/>
      <c r="FV309" s="483"/>
      <c r="FW309" s="483"/>
      <c r="FX309" s="483"/>
      <c r="FY309" s="483"/>
      <c r="FZ309" s="483"/>
      <c r="GA309" s="483"/>
      <c r="GB309" s="483"/>
      <c r="GC309" s="483"/>
      <c r="GD309" s="483"/>
      <c r="GE309" s="483"/>
      <c r="GF309" s="483"/>
      <c r="GG309" s="483"/>
      <c r="GH309" s="483"/>
      <c r="GI309" s="483"/>
      <c r="GJ309" s="483"/>
      <c r="GK309" s="483"/>
      <c r="GL309" s="483"/>
      <c r="GM309" s="483"/>
      <c r="GN309" s="483"/>
      <c r="GO309" s="483"/>
      <c r="GP309" s="483"/>
      <c r="GQ309" s="483"/>
      <c r="GR309" s="483"/>
      <c r="GS309" s="483"/>
      <c r="GT309" s="483"/>
      <c r="GU309" s="483"/>
      <c r="GV309" s="483"/>
      <c r="GW309" s="483"/>
      <c r="GX309" s="483"/>
      <c r="GY309" s="483"/>
      <c r="GZ309" s="483"/>
    </row>
    <row r="310" spans="2:208" ht="12.75" customHeight="1">
      <c r="B310" s="448" t="s">
        <v>530</v>
      </c>
      <c r="C310" s="449"/>
      <c r="D310" s="449"/>
      <c r="E310" s="449"/>
      <c r="F310" s="449"/>
      <c r="G310" s="449"/>
      <c r="H310" s="449"/>
      <c r="I310" s="449"/>
      <c r="J310" s="449"/>
      <c r="K310" s="449"/>
      <c r="L310" s="449"/>
      <c r="M310" s="449"/>
      <c r="N310" s="449"/>
      <c r="O310" s="449"/>
      <c r="P310" s="449"/>
      <c r="Q310" s="449"/>
      <c r="R310" s="449"/>
      <c r="S310" s="449"/>
      <c r="T310" s="449"/>
      <c r="U310" s="449"/>
      <c r="V310" s="449"/>
      <c r="W310" s="450"/>
      <c r="X310" s="451">
        <v>0</v>
      </c>
      <c r="Y310" s="451"/>
      <c r="Z310" s="451"/>
      <c r="AA310" s="451"/>
      <c r="AB310" s="451"/>
      <c r="AC310" s="451"/>
      <c r="AD310" s="451"/>
      <c r="AE310" s="451">
        <v>0</v>
      </c>
      <c r="AF310" s="451"/>
      <c r="AG310" s="451"/>
      <c r="AH310" s="451"/>
      <c r="AI310" s="451"/>
      <c r="AJ310" s="451"/>
      <c r="AK310" s="451"/>
      <c r="AL310" s="479">
        <f t="shared" ref="AL310:AL317" si="150">X310-AE310</f>
        <v>0</v>
      </c>
      <c r="AM310" s="479"/>
      <c r="AN310" s="479"/>
      <c r="AO310" s="479"/>
      <c r="AP310" s="479"/>
      <c r="AQ310" s="479"/>
      <c r="AR310" s="479"/>
      <c r="AS310" s="451">
        <v>0</v>
      </c>
      <c r="AT310" s="451"/>
      <c r="AU310" s="451"/>
      <c r="AV310" s="451"/>
      <c r="AW310" s="451"/>
      <c r="AX310" s="451"/>
      <c r="AY310" s="451"/>
      <c r="AZ310" s="92"/>
      <c r="BA310" s="92"/>
      <c r="BB310" s="451">
        <v>0</v>
      </c>
      <c r="BC310" s="451"/>
      <c r="BD310" s="451"/>
      <c r="BE310" s="451"/>
      <c r="BF310" s="451">
        <v>0</v>
      </c>
      <c r="BG310" s="451"/>
      <c r="BH310" s="451"/>
      <c r="BI310" s="451"/>
      <c r="BJ310" s="479">
        <f t="shared" ref="BJ310:BJ317" si="151">BB310-BF310+AS310+AL310+AE310-X310</f>
        <v>0</v>
      </c>
      <c r="BK310" s="479"/>
      <c r="BL310" s="479"/>
      <c r="BM310" s="479"/>
      <c r="BN310" s="479"/>
      <c r="BO310" s="479"/>
      <c r="BP310" s="479"/>
      <c r="BQ310" s="451">
        <v>0</v>
      </c>
      <c r="BR310" s="451"/>
      <c r="BS310" s="451"/>
      <c r="BT310" s="451"/>
      <c r="BU310" s="451"/>
      <c r="BV310" s="451"/>
      <c r="BW310" s="451"/>
      <c r="BX310" s="451">
        <v>0</v>
      </c>
      <c r="BY310" s="451"/>
      <c r="BZ310" s="451"/>
      <c r="CA310" s="451"/>
      <c r="CB310" s="451"/>
      <c r="CC310" s="451"/>
      <c r="CD310" s="451"/>
      <c r="CE310" s="480">
        <f t="shared" ref="CE310:CE317" si="152">BJ310-BQ310-BX310</f>
        <v>0</v>
      </c>
      <c r="CF310" s="480"/>
      <c r="CG310" s="480"/>
      <c r="CH310" s="480"/>
      <c r="CI310" s="480"/>
      <c r="CJ310" s="480"/>
      <c r="CK310" s="480"/>
      <c r="CL310" s="451">
        <v>0</v>
      </c>
      <c r="CM310" s="451"/>
      <c r="CN310" s="451"/>
      <c r="CO310" s="451"/>
      <c r="CP310" s="451"/>
      <c r="CQ310" s="451"/>
      <c r="CR310" s="451"/>
      <c r="CS310" s="480">
        <f t="shared" ref="CS310:CS317" si="153">CL310</f>
        <v>0</v>
      </c>
      <c r="CT310" s="480"/>
      <c r="CU310" s="480"/>
      <c r="CV310" s="480"/>
      <c r="CW310" s="480"/>
      <c r="CX310" s="480"/>
      <c r="CY310" s="480"/>
      <c r="DB310" s="448" t="s">
        <v>576</v>
      </c>
      <c r="DC310" s="449"/>
      <c r="DD310" s="449"/>
      <c r="DE310" s="449"/>
      <c r="DF310" s="449"/>
      <c r="DG310" s="449"/>
      <c r="DH310" s="449"/>
      <c r="DI310" s="449"/>
      <c r="DJ310" s="449"/>
      <c r="DK310" s="449"/>
      <c r="DL310" s="449"/>
      <c r="DM310" s="449"/>
      <c r="DN310" s="449"/>
      <c r="DO310" s="449"/>
      <c r="DP310" s="449"/>
      <c r="DQ310" s="449"/>
      <c r="DR310" s="449"/>
      <c r="DS310" s="449"/>
      <c r="DT310" s="449"/>
      <c r="DU310" s="449"/>
      <c r="DV310" s="449"/>
      <c r="DW310" s="450"/>
      <c r="DX310" s="451">
        <v>0</v>
      </c>
      <c r="DY310" s="451"/>
      <c r="DZ310" s="451"/>
      <c r="EA310" s="451"/>
      <c r="EB310" s="451"/>
      <c r="EC310" s="451"/>
      <c r="ED310" s="451"/>
      <c r="EE310" s="451">
        <v>0</v>
      </c>
      <c r="EF310" s="451"/>
      <c r="EG310" s="451"/>
      <c r="EH310" s="451"/>
      <c r="EI310" s="451"/>
      <c r="EJ310" s="451"/>
      <c r="EK310" s="451"/>
      <c r="EL310" s="479">
        <f t="shared" ref="EL310:EL317" si="154">DX310-EE310</f>
        <v>0</v>
      </c>
      <c r="EM310" s="479"/>
      <c r="EN310" s="479"/>
      <c r="EO310" s="479"/>
      <c r="EP310" s="479"/>
      <c r="EQ310" s="479"/>
      <c r="ER310" s="479"/>
      <c r="ES310" s="451">
        <v>0</v>
      </c>
      <c r="ET310" s="451"/>
      <c r="EU310" s="451"/>
      <c r="EV310" s="451"/>
      <c r="EW310" s="451"/>
      <c r="EX310" s="451"/>
      <c r="EY310" s="451"/>
      <c r="EZ310" s="92"/>
      <c r="FA310" s="92"/>
      <c r="FB310" s="92"/>
      <c r="FC310" s="451">
        <v>0</v>
      </c>
      <c r="FD310" s="451"/>
      <c r="FE310" s="451"/>
      <c r="FF310" s="451"/>
      <c r="FG310" s="451">
        <v>0</v>
      </c>
      <c r="FH310" s="451"/>
      <c r="FI310" s="451"/>
      <c r="FJ310" s="451"/>
      <c r="FK310" s="479">
        <f t="shared" ref="FK310:FK317" si="155">FC310-FG310+ES310+EL310+EE310-DX310</f>
        <v>0</v>
      </c>
      <c r="FL310" s="479"/>
      <c r="FM310" s="479"/>
      <c r="FN310" s="479"/>
      <c r="FO310" s="479"/>
      <c r="FP310" s="479"/>
      <c r="FQ310" s="479"/>
      <c r="FR310" s="451">
        <v>0</v>
      </c>
      <c r="FS310" s="451"/>
      <c r="FT310" s="451"/>
      <c r="FU310" s="451"/>
      <c r="FV310" s="451"/>
      <c r="FW310" s="451"/>
      <c r="FX310" s="451"/>
      <c r="FY310" s="451">
        <v>0</v>
      </c>
      <c r="FZ310" s="451"/>
      <c r="GA310" s="451"/>
      <c r="GB310" s="451"/>
      <c r="GC310" s="451"/>
      <c r="GD310" s="451"/>
      <c r="GE310" s="451"/>
      <c r="GF310" s="480">
        <f t="shared" ref="GF310:GF317" si="156">FK310-FR310-FY310</f>
        <v>0</v>
      </c>
      <c r="GG310" s="480"/>
      <c r="GH310" s="480"/>
      <c r="GI310" s="480"/>
      <c r="GJ310" s="480"/>
      <c r="GK310" s="480"/>
      <c r="GL310" s="480"/>
      <c r="GM310" s="451">
        <v>0</v>
      </c>
      <c r="GN310" s="451"/>
      <c r="GO310" s="451"/>
      <c r="GP310" s="451"/>
      <c r="GQ310" s="451"/>
      <c r="GR310" s="451"/>
      <c r="GS310" s="451"/>
      <c r="GT310" s="480">
        <f t="shared" ref="GT310:GT317" si="157">GM310</f>
        <v>0</v>
      </c>
      <c r="GU310" s="480"/>
      <c r="GV310" s="480"/>
      <c r="GW310" s="480"/>
      <c r="GX310" s="480"/>
      <c r="GY310" s="480"/>
      <c r="GZ310" s="480"/>
    </row>
    <row r="311" spans="2:208" ht="12.75" customHeight="1">
      <c r="B311" s="448" t="s">
        <v>531</v>
      </c>
      <c r="C311" s="449"/>
      <c r="D311" s="449"/>
      <c r="E311" s="449"/>
      <c r="F311" s="449"/>
      <c r="G311" s="449"/>
      <c r="H311" s="449"/>
      <c r="I311" s="449"/>
      <c r="J311" s="449"/>
      <c r="K311" s="449"/>
      <c r="L311" s="449"/>
      <c r="M311" s="449"/>
      <c r="N311" s="449"/>
      <c r="O311" s="449"/>
      <c r="P311" s="449"/>
      <c r="Q311" s="449"/>
      <c r="R311" s="449"/>
      <c r="S311" s="449"/>
      <c r="T311" s="449"/>
      <c r="U311" s="449"/>
      <c r="V311" s="449"/>
      <c r="W311" s="450"/>
      <c r="X311" s="451">
        <v>0</v>
      </c>
      <c r="Y311" s="451"/>
      <c r="Z311" s="451"/>
      <c r="AA311" s="451"/>
      <c r="AB311" s="451"/>
      <c r="AC311" s="451"/>
      <c r="AD311" s="451"/>
      <c r="AE311" s="451">
        <v>0</v>
      </c>
      <c r="AF311" s="451"/>
      <c r="AG311" s="451"/>
      <c r="AH311" s="451"/>
      <c r="AI311" s="451"/>
      <c r="AJ311" s="451"/>
      <c r="AK311" s="451"/>
      <c r="AL311" s="479">
        <f t="shared" si="150"/>
        <v>0</v>
      </c>
      <c r="AM311" s="479"/>
      <c r="AN311" s="479"/>
      <c r="AO311" s="479"/>
      <c r="AP311" s="479"/>
      <c r="AQ311" s="479"/>
      <c r="AR311" s="479"/>
      <c r="AS311" s="451">
        <v>0</v>
      </c>
      <c r="AT311" s="451"/>
      <c r="AU311" s="451"/>
      <c r="AV311" s="451"/>
      <c r="AW311" s="451"/>
      <c r="AX311" s="451"/>
      <c r="AY311" s="451"/>
      <c r="AZ311" s="92"/>
      <c r="BA311" s="92"/>
      <c r="BB311" s="451">
        <v>0</v>
      </c>
      <c r="BC311" s="451"/>
      <c r="BD311" s="451"/>
      <c r="BE311" s="451"/>
      <c r="BF311" s="451">
        <v>0</v>
      </c>
      <c r="BG311" s="451"/>
      <c r="BH311" s="451"/>
      <c r="BI311" s="451"/>
      <c r="BJ311" s="479">
        <f t="shared" si="151"/>
        <v>0</v>
      </c>
      <c r="BK311" s="479"/>
      <c r="BL311" s="479"/>
      <c r="BM311" s="479"/>
      <c r="BN311" s="479"/>
      <c r="BO311" s="479"/>
      <c r="BP311" s="479"/>
      <c r="BQ311" s="451">
        <v>0</v>
      </c>
      <c r="BR311" s="451"/>
      <c r="BS311" s="451"/>
      <c r="BT311" s="451"/>
      <c r="BU311" s="451"/>
      <c r="BV311" s="451"/>
      <c r="BW311" s="451"/>
      <c r="BX311" s="451">
        <v>0</v>
      </c>
      <c r="BY311" s="451"/>
      <c r="BZ311" s="451"/>
      <c r="CA311" s="451"/>
      <c r="CB311" s="451"/>
      <c r="CC311" s="451"/>
      <c r="CD311" s="451"/>
      <c r="CE311" s="480">
        <f t="shared" si="152"/>
        <v>0</v>
      </c>
      <c r="CF311" s="480"/>
      <c r="CG311" s="480"/>
      <c r="CH311" s="480"/>
      <c r="CI311" s="480"/>
      <c r="CJ311" s="480"/>
      <c r="CK311" s="480"/>
      <c r="CL311" s="451">
        <v>0</v>
      </c>
      <c r="CM311" s="451"/>
      <c r="CN311" s="451"/>
      <c r="CO311" s="451"/>
      <c r="CP311" s="451"/>
      <c r="CQ311" s="451"/>
      <c r="CR311" s="451"/>
      <c r="CS311" s="480">
        <f t="shared" si="153"/>
        <v>0</v>
      </c>
      <c r="CT311" s="480"/>
      <c r="CU311" s="480"/>
      <c r="CV311" s="480"/>
      <c r="CW311" s="480"/>
      <c r="CX311" s="480"/>
      <c r="CY311" s="480"/>
      <c r="DB311" s="448" t="s">
        <v>577</v>
      </c>
      <c r="DC311" s="449"/>
      <c r="DD311" s="449"/>
      <c r="DE311" s="449"/>
      <c r="DF311" s="449"/>
      <c r="DG311" s="449"/>
      <c r="DH311" s="449"/>
      <c r="DI311" s="449"/>
      <c r="DJ311" s="449"/>
      <c r="DK311" s="449"/>
      <c r="DL311" s="449"/>
      <c r="DM311" s="449"/>
      <c r="DN311" s="449"/>
      <c r="DO311" s="449"/>
      <c r="DP311" s="449"/>
      <c r="DQ311" s="449"/>
      <c r="DR311" s="449"/>
      <c r="DS311" s="449"/>
      <c r="DT311" s="449"/>
      <c r="DU311" s="449"/>
      <c r="DV311" s="449"/>
      <c r="DW311" s="450"/>
      <c r="DX311" s="451">
        <v>0</v>
      </c>
      <c r="DY311" s="451"/>
      <c r="DZ311" s="451"/>
      <c r="EA311" s="451"/>
      <c r="EB311" s="451"/>
      <c r="EC311" s="451"/>
      <c r="ED311" s="451"/>
      <c r="EE311" s="451">
        <v>0</v>
      </c>
      <c r="EF311" s="451"/>
      <c r="EG311" s="451"/>
      <c r="EH311" s="451"/>
      <c r="EI311" s="451"/>
      <c r="EJ311" s="451"/>
      <c r="EK311" s="451"/>
      <c r="EL311" s="479">
        <f t="shared" si="154"/>
        <v>0</v>
      </c>
      <c r="EM311" s="479"/>
      <c r="EN311" s="479"/>
      <c r="EO311" s="479"/>
      <c r="EP311" s="479"/>
      <c r="EQ311" s="479"/>
      <c r="ER311" s="479"/>
      <c r="ES311" s="451">
        <v>0</v>
      </c>
      <c r="ET311" s="451"/>
      <c r="EU311" s="451"/>
      <c r="EV311" s="451"/>
      <c r="EW311" s="451"/>
      <c r="EX311" s="451"/>
      <c r="EY311" s="451"/>
      <c r="EZ311" s="92"/>
      <c r="FA311" s="92"/>
      <c r="FB311" s="92"/>
      <c r="FC311" s="451">
        <v>0</v>
      </c>
      <c r="FD311" s="451"/>
      <c r="FE311" s="451"/>
      <c r="FF311" s="451"/>
      <c r="FG311" s="451">
        <v>0</v>
      </c>
      <c r="FH311" s="451"/>
      <c r="FI311" s="451"/>
      <c r="FJ311" s="451"/>
      <c r="FK311" s="479">
        <f t="shared" si="155"/>
        <v>0</v>
      </c>
      <c r="FL311" s="479"/>
      <c r="FM311" s="479"/>
      <c r="FN311" s="479"/>
      <c r="FO311" s="479"/>
      <c r="FP311" s="479"/>
      <c r="FQ311" s="479"/>
      <c r="FR311" s="451">
        <v>0</v>
      </c>
      <c r="FS311" s="451"/>
      <c r="FT311" s="451"/>
      <c r="FU311" s="451"/>
      <c r="FV311" s="451"/>
      <c r="FW311" s="451"/>
      <c r="FX311" s="451"/>
      <c r="FY311" s="451">
        <v>0</v>
      </c>
      <c r="FZ311" s="451"/>
      <c r="GA311" s="451"/>
      <c r="GB311" s="451"/>
      <c r="GC311" s="451"/>
      <c r="GD311" s="451"/>
      <c r="GE311" s="451"/>
      <c r="GF311" s="480">
        <f t="shared" si="156"/>
        <v>0</v>
      </c>
      <c r="GG311" s="480"/>
      <c r="GH311" s="480"/>
      <c r="GI311" s="480"/>
      <c r="GJ311" s="480"/>
      <c r="GK311" s="480"/>
      <c r="GL311" s="480"/>
      <c r="GM311" s="451">
        <v>0</v>
      </c>
      <c r="GN311" s="451"/>
      <c r="GO311" s="451"/>
      <c r="GP311" s="451"/>
      <c r="GQ311" s="451"/>
      <c r="GR311" s="451"/>
      <c r="GS311" s="451"/>
      <c r="GT311" s="480">
        <f t="shared" si="157"/>
        <v>0</v>
      </c>
      <c r="GU311" s="480"/>
      <c r="GV311" s="480"/>
      <c r="GW311" s="480"/>
      <c r="GX311" s="480"/>
      <c r="GY311" s="480"/>
      <c r="GZ311" s="480"/>
    </row>
    <row r="312" spans="2:208" ht="12.75" customHeight="1">
      <c r="B312" s="448" t="s">
        <v>532</v>
      </c>
      <c r="C312" s="449"/>
      <c r="D312" s="449"/>
      <c r="E312" s="449"/>
      <c r="F312" s="449"/>
      <c r="G312" s="449"/>
      <c r="H312" s="449"/>
      <c r="I312" s="449"/>
      <c r="J312" s="449"/>
      <c r="K312" s="449"/>
      <c r="L312" s="449"/>
      <c r="M312" s="449"/>
      <c r="N312" s="449"/>
      <c r="O312" s="449"/>
      <c r="P312" s="449"/>
      <c r="Q312" s="449"/>
      <c r="R312" s="449"/>
      <c r="S312" s="449"/>
      <c r="T312" s="449"/>
      <c r="U312" s="449"/>
      <c r="V312" s="449"/>
      <c r="W312" s="450"/>
      <c r="X312" s="451">
        <v>0</v>
      </c>
      <c r="Y312" s="451"/>
      <c r="Z312" s="451"/>
      <c r="AA312" s="451"/>
      <c r="AB312" s="451"/>
      <c r="AC312" s="451"/>
      <c r="AD312" s="451"/>
      <c r="AE312" s="451">
        <v>0</v>
      </c>
      <c r="AF312" s="451"/>
      <c r="AG312" s="451"/>
      <c r="AH312" s="451"/>
      <c r="AI312" s="451"/>
      <c r="AJ312" s="451"/>
      <c r="AK312" s="451"/>
      <c r="AL312" s="479">
        <f t="shared" si="150"/>
        <v>0</v>
      </c>
      <c r="AM312" s="479"/>
      <c r="AN312" s="479"/>
      <c r="AO312" s="479"/>
      <c r="AP312" s="479"/>
      <c r="AQ312" s="479"/>
      <c r="AR312" s="479"/>
      <c r="AS312" s="451">
        <v>0</v>
      </c>
      <c r="AT312" s="451"/>
      <c r="AU312" s="451"/>
      <c r="AV312" s="451"/>
      <c r="AW312" s="451"/>
      <c r="AX312" s="451"/>
      <c r="AY312" s="451"/>
      <c r="AZ312" s="92"/>
      <c r="BA312" s="92"/>
      <c r="BB312" s="451">
        <v>0</v>
      </c>
      <c r="BC312" s="451"/>
      <c r="BD312" s="451"/>
      <c r="BE312" s="451"/>
      <c r="BF312" s="451">
        <v>0</v>
      </c>
      <c r="BG312" s="451"/>
      <c r="BH312" s="451"/>
      <c r="BI312" s="451"/>
      <c r="BJ312" s="479">
        <f t="shared" si="151"/>
        <v>0</v>
      </c>
      <c r="BK312" s="479"/>
      <c r="BL312" s="479"/>
      <c r="BM312" s="479"/>
      <c r="BN312" s="479"/>
      <c r="BO312" s="479"/>
      <c r="BP312" s="479"/>
      <c r="BQ312" s="451">
        <v>0</v>
      </c>
      <c r="BR312" s="451"/>
      <c r="BS312" s="451"/>
      <c r="BT312" s="451"/>
      <c r="BU312" s="451"/>
      <c r="BV312" s="451"/>
      <c r="BW312" s="451"/>
      <c r="BX312" s="451">
        <v>0</v>
      </c>
      <c r="BY312" s="451"/>
      <c r="BZ312" s="451"/>
      <c r="CA312" s="451"/>
      <c r="CB312" s="451"/>
      <c r="CC312" s="451"/>
      <c r="CD312" s="451"/>
      <c r="CE312" s="480">
        <f t="shared" si="152"/>
        <v>0</v>
      </c>
      <c r="CF312" s="480"/>
      <c r="CG312" s="480"/>
      <c r="CH312" s="480"/>
      <c r="CI312" s="480"/>
      <c r="CJ312" s="480"/>
      <c r="CK312" s="480"/>
      <c r="CL312" s="451">
        <v>0</v>
      </c>
      <c r="CM312" s="451"/>
      <c r="CN312" s="451"/>
      <c r="CO312" s="451"/>
      <c r="CP312" s="451"/>
      <c r="CQ312" s="451"/>
      <c r="CR312" s="451"/>
      <c r="CS312" s="480">
        <f t="shared" si="153"/>
        <v>0</v>
      </c>
      <c r="CT312" s="480"/>
      <c r="CU312" s="480"/>
      <c r="CV312" s="480"/>
      <c r="CW312" s="480"/>
      <c r="CX312" s="480"/>
      <c r="CY312" s="480"/>
      <c r="DB312" s="448" t="s">
        <v>578</v>
      </c>
      <c r="DC312" s="449"/>
      <c r="DD312" s="449"/>
      <c r="DE312" s="449"/>
      <c r="DF312" s="449"/>
      <c r="DG312" s="449"/>
      <c r="DH312" s="449"/>
      <c r="DI312" s="449"/>
      <c r="DJ312" s="449"/>
      <c r="DK312" s="449"/>
      <c r="DL312" s="449"/>
      <c r="DM312" s="449"/>
      <c r="DN312" s="449"/>
      <c r="DO312" s="449"/>
      <c r="DP312" s="449"/>
      <c r="DQ312" s="449"/>
      <c r="DR312" s="449"/>
      <c r="DS312" s="449"/>
      <c r="DT312" s="449"/>
      <c r="DU312" s="449"/>
      <c r="DV312" s="449"/>
      <c r="DW312" s="450"/>
      <c r="DX312" s="451">
        <v>0</v>
      </c>
      <c r="DY312" s="451"/>
      <c r="DZ312" s="451"/>
      <c r="EA312" s="451"/>
      <c r="EB312" s="451"/>
      <c r="EC312" s="451"/>
      <c r="ED312" s="451"/>
      <c r="EE312" s="451">
        <v>0</v>
      </c>
      <c r="EF312" s="451"/>
      <c r="EG312" s="451"/>
      <c r="EH312" s="451"/>
      <c r="EI312" s="451"/>
      <c r="EJ312" s="451"/>
      <c r="EK312" s="451"/>
      <c r="EL312" s="479">
        <f t="shared" si="154"/>
        <v>0</v>
      </c>
      <c r="EM312" s="479"/>
      <c r="EN312" s="479"/>
      <c r="EO312" s="479"/>
      <c r="EP312" s="479"/>
      <c r="EQ312" s="479"/>
      <c r="ER312" s="479"/>
      <c r="ES312" s="451">
        <v>0</v>
      </c>
      <c r="ET312" s="451"/>
      <c r="EU312" s="451"/>
      <c r="EV312" s="451"/>
      <c r="EW312" s="451"/>
      <c r="EX312" s="451"/>
      <c r="EY312" s="451"/>
      <c r="EZ312" s="92"/>
      <c r="FA312" s="92"/>
      <c r="FB312" s="92"/>
      <c r="FC312" s="451">
        <v>0</v>
      </c>
      <c r="FD312" s="451"/>
      <c r="FE312" s="451"/>
      <c r="FF312" s="451"/>
      <c r="FG312" s="451">
        <v>0</v>
      </c>
      <c r="FH312" s="451"/>
      <c r="FI312" s="451"/>
      <c r="FJ312" s="451"/>
      <c r="FK312" s="479">
        <f t="shared" si="155"/>
        <v>0</v>
      </c>
      <c r="FL312" s="479"/>
      <c r="FM312" s="479"/>
      <c r="FN312" s="479"/>
      <c r="FO312" s="479"/>
      <c r="FP312" s="479"/>
      <c r="FQ312" s="479"/>
      <c r="FR312" s="451">
        <v>0</v>
      </c>
      <c r="FS312" s="451"/>
      <c r="FT312" s="451"/>
      <c r="FU312" s="451"/>
      <c r="FV312" s="451"/>
      <c r="FW312" s="451"/>
      <c r="FX312" s="451"/>
      <c r="FY312" s="451">
        <v>0</v>
      </c>
      <c r="FZ312" s="451"/>
      <c r="GA312" s="451"/>
      <c r="GB312" s="451"/>
      <c r="GC312" s="451"/>
      <c r="GD312" s="451"/>
      <c r="GE312" s="451"/>
      <c r="GF312" s="480">
        <f t="shared" si="156"/>
        <v>0</v>
      </c>
      <c r="GG312" s="480"/>
      <c r="GH312" s="480"/>
      <c r="GI312" s="480"/>
      <c r="GJ312" s="480"/>
      <c r="GK312" s="480"/>
      <c r="GL312" s="480"/>
      <c r="GM312" s="451">
        <v>0</v>
      </c>
      <c r="GN312" s="451"/>
      <c r="GO312" s="451"/>
      <c r="GP312" s="451"/>
      <c r="GQ312" s="451"/>
      <c r="GR312" s="451"/>
      <c r="GS312" s="451"/>
      <c r="GT312" s="480">
        <f t="shared" si="157"/>
        <v>0</v>
      </c>
      <c r="GU312" s="480"/>
      <c r="GV312" s="480"/>
      <c r="GW312" s="480"/>
      <c r="GX312" s="480"/>
      <c r="GY312" s="480"/>
      <c r="GZ312" s="480"/>
    </row>
    <row r="313" spans="2:208" ht="12.75" customHeight="1">
      <c r="B313" s="448" t="s">
        <v>533</v>
      </c>
      <c r="C313" s="449"/>
      <c r="D313" s="449"/>
      <c r="E313" s="449"/>
      <c r="F313" s="449"/>
      <c r="G313" s="449"/>
      <c r="H313" s="449"/>
      <c r="I313" s="449"/>
      <c r="J313" s="449"/>
      <c r="K313" s="449"/>
      <c r="L313" s="449"/>
      <c r="M313" s="449"/>
      <c r="N313" s="449"/>
      <c r="O313" s="449"/>
      <c r="P313" s="449"/>
      <c r="Q313" s="449"/>
      <c r="R313" s="449"/>
      <c r="S313" s="449"/>
      <c r="T313" s="449"/>
      <c r="U313" s="449"/>
      <c r="V313" s="449"/>
      <c r="W313" s="450"/>
      <c r="X313" s="451">
        <v>0</v>
      </c>
      <c r="Y313" s="451"/>
      <c r="Z313" s="451"/>
      <c r="AA313" s="451"/>
      <c r="AB313" s="451"/>
      <c r="AC313" s="451"/>
      <c r="AD313" s="451"/>
      <c r="AE313" s="451">
        <v>0</v>
      </c>
      <c r="AF313" s="451"/>
      <c r="AG313" s="451"/>
      <c r="AH313" s="451"/>
      <c r="AI313" s="451"/>
      <c r="AJ313" s="451"/>
      <c r="AK313" s="451"/>
      <c r="AL313" s="479">
        <f t="shared" si="150"/>
        <v>0</v>
      </c>
      <c r="AM313" s="479"/>
      <c r="AN313" s="479"/>
      <c r="AO313" s="479"/>
      <c r="AP313" s="479"/>
      <c r="AQ313" s="479"/>
      <c r="AR313" s="479"/>
      <c r="AS313" s="451">
        <v>0</v>
      </c>
      <c r="AT313" s="451"/>
      <c r="AU313" s="451"/>
      <c r="AV313" s="451"/>
      <c r="AW313" s="451"/>
      <c r="AX313" s="451"/>
      <c r="AY313" s="451"/>
      <c r="AZ313" s="92"/>
      <c r="BA313" s="92"/>
      <c r="BB313" s="451">
        <v>0</v>
      </c>
      <c r="BC313" s="451"/>
      <c r="BD313" s="451"/>
      <c r="BE313" s="451"/>
      <c r="BF313" s="451">
        <v>0</v>
      </c>
      <c r="BG313" s="451"/>
      <c r="BH313" s="451"/>
      <c r="BI313" s="451"/>
      <c r="BJ313" s="479">
        <f t="shared" si="151"/>
        <v>0</v>
      </c>
      <c r="BK313" s="479"/>
      <c r="BL313" s="479"/>
      <c r="BM313" s="479"/>
      <c r="BN313" s="479"/>
      <c r="BO313" s="479"/>
      <c r="BP313" s="479"/>
      <c r="BQ313" s="451">
        <v>0</v>
      </c>
      <c r="BR313" s="451"/>
      <c r="BS313" s="451"/>
      <c r="BT313" s="451"/>
      <c r="BU313" s="451"/>
      <c r="BV313" s="451"/>
      <c r="BW313" s="451"/>
      <c r="BX313" s="451">
        <v>0</v>
      </c>
      <c r="BY313" s="451"/>
      <c r="BZ313" s="451"/>
      <c r="CA313" s="451"/>
      <c r="CB313" s="451"/>
      <c r="CC313" s="451"/>
      <c r="CD313" s="451"/>
      <c r="CE313" s="480">
        <f t="shared" si="152"/>
        <v>0</v>
      </c>
      <c r="CF313" s="480"/>
      <c r="CG313" s="480"/>
      <c r="CH313" s="480"/>
      <c r="CI313" s="480"/>
      <c r="CJ313" s="480"/>
      <c r="CK313" s="480"/>
      <c r="CL313" s="451">
        <v>0</v>
      </c>
      <c r="CM313" s="451"/>
      <c r="CN313" s="451"/>
      <c r="CO313" s="451"/>
      <c r="CP313" s="451"/>
      <c r="CQ313" s="451"/>
      <c r="CR313" s="451"/>
      <c r="CS313" s="480">
        <f t="shared" si="153"/>
        <v>0</v>
      </c>
      <c r="CT313" s="480"/>
      <c r="CU313" s="480"/>
      <c r="CV313" s="480"/>
      <c r="CW313" s="480"/>
      <c r="CX313" s="480"/>
      <c r="CY313" s="480"/>
      <c r="DB313" s="448" t="s">
        <v>579</v>
      </c>
      <c r="DC313" s="449"/>
      <c r="DD313" s="449"/>
      <c r="DE313" s="449"/>
      <c r="DF313" s="449"/>
      <c r="DG313" s="449"/>
      <c r="DH313" s="449"/>
      <c r="DI313" s="449"/>
      <c r="DJ313" s="449"/>
      <c r="DK313" s="449"/>
      <c r="DL313" s="449"/>
      <c r="DM313" s="449"/>
      <c r="DN313" s="449"/>
      <c r="DO313" s="449"/>
      <c r="DP313" s="449"/>
      <c r="DQ313" s="449"/>
      <c r="DR313" s="449"/>
      <c r="DS313" s="449"/>
      <c r="DT313" s="449"/>
      <c r="DU313" s="449"/>
      <c r="DV313" s="449"/>
      <c r="DW313" s="450"/>
      <c r="DX313" s="451">
        <v>0</v>
      </c>
      <c r="DY313" s="451"/>
      <c r="DZ313" s="451"/>
      <c r="EA313" s="451"/>
      <c r="EB313" s="451"/>
      <c r="EC313" s="451"/>
      <c r="ED313" s="451"/>
      <c r="EE313" s="451">
        <v>0</v>
      </c>
      <c r="EF313" s="451"/>
      <c r="EG313" s="451"/>
      <c r="EH313" s="451"/>
      <c r="EI313" s="451"/>
      <c r="EJ313" s="451"/>
      <c r="EK313" s="451"/>
      <c r="EL313" s="479">
        <f t="shared" si="154"/>
        <v>0</v>
      </c>
      <c r="EM313" s="479"/>
      <c r="EN313" s="479"/>
      <c r="EO313" s="479"/>
      <c r="EP313" s="479"/>
      <c r="EQ313" s="479"/>
      <c r="ER313" s="479"/>
      <c r="ES313" s="451">
        <v>0</v>
      </c>
      <c r="ET313" s="451"/>
      <c r="EU313" s="451"/>
      <c r="EV313" s="451"/>
      <c r="EW313" s="451"/>
      <c r="EX313" s="451"/>
      <c r="EY313" s="451"/>
      <c r="EZ313" s="92"/>
      <c r="FA313" s="92"/>
      <c r="FB313" s="92"/>
      <c r="FC313" s="451">
        <v>0</v>
      </c>
      <c r="FD313" s="451"/>
      <c r="FE313" s="451"/>
      <c r="FF313" s="451"/>
      <c r="FG313" s="451">
        <v>0</v>
      </c>
      <c r="FH313" s="451"/>
      <c r="FI313" s="451"/>
      <c r="FJ313" s="451"/>
      <c r="FK313" s="479">
        <f t="shared" si="155"/>
        <v>0</v>
      </c>
      <c r="FL313" s="479"/>
      <c r="FM313" s="479"/>
      <c r="FN313" s="479"/>
      <c r="FO313" s="479"/>
      <c r="FP313" s="479"/>
      <c r="FQ313" s="479"/>
      <c r="FR313" s="451">
        <v>0</v>
      </c>
      <c r="FS313" s="451"/>
      <c r="FT313" s="451"/>
      <c r="FU313" s="451"/>
      <c r="FV313" s="451"/>
      <c r="FW313" s="451"/>
      <c r="FX313" s="451"/>
      <c r="FY313" s="451">
        <v>0</v>
      </c>
      <c r="FZ313" s="451"/>
      <c r="GA313" s="451"/>
      <c r="GB313" s="451"/>
      <c r="GC313" s="451"/>
      <c r="GD313" s="451"/>
      <c r="GE313" s="451"/>
      <c r="GF313" s="480">
        <f t="shared" si="156"/>
        <v>0</v>
      </c>
      <c r="GG313" s="480"/>
      <c r="GH313" s="480"/>
      <c r="GI313" s="480"/>
      <c r="GJ313" s="480"/>
      <c r="GK313" s="480"/>
      <c r="GL313" s="480"/>
      <c r="GM313" s="451">
        <v>0</v>
      </c>
      <c r="GN313" s="451"/>
      <c r="GO313" s="451"/>
      <c r="GP313" s="451"/>
      <c r="GQ313" s="451"/>
      <c r="GR313" s="451"/>
      <c r="GS313" s="451"/>
      <c r="GT313" s="480">
        <f t="shared" si="157"/>
        <v>0</v>
      </c>
      <c r="GU313" s="480"/>
      <c r="GV313" s="480"/>
      <c r="GW313" s="480"/>
      <c r="GX313" s="480"/>
      <c r="GY313" s="480"/>
      <c r="GZ313" s="480"/>
    </row>
    <row r="314" spans="2:208" ht="12.75" customHeight="1">
      <c r="B314" s="448" t="s">
        <v>534</v>
      </c>
      <c r="C314" s="449"/>
      <c r="D314" s="449"/>
      <c r="E314" s="449"/>
      <c r="F314" s="449"/>
      <c r="G314" s="449"/>
      <c r="H314" s="449"/>
      <c r="I314" s="449"/>
      <c r="J314" s="449"/>
      <c r="K314" s="449"/>
      <c r="L314" s="449"/>
      <c r="M314" s="449"/>
      <c r="N314" s="449"/>
      <c r="O314" s="449"/>
      <c r="P314" s="449"/>
      <c r="Q314" s="449"/>
      <c r="R314" s="449"/>
      <c r="S314" s="449"/>
      <c r="T314" s="449"/>
      <c r="U314" s="449"/>
      <c r="V314" s="449"/>
      <c r="W314" s="450"/>
      <c r="X314" s="451">
        <v>0</v>
      </c>
      <c r="Y314" s="451"/>
      <c r="Z314" s="451"/>
      <c r="AA314" s="451"/>
      <c r="AB314" s="451"/>
      <c r="AC314" s="451"/>
      <c r="AD314" s="451"/>
      <c r="AE314" s="451">
        <v>0</v>
      </c>
      <c r="AF314" s="451"/>
      <c r="AG314" s="451"/>
      <c r="AH314" s="451"/>
      <c r="AI314" s="451"/>
      <c r="AJ314" s="451"/>
      <c r="AK314" s="451"/>
      <c r="AL314" s="479">
        <f t="shared" si="150"/>
        <v>0</v>
      </c>
      <c r="AM314" s="479"/>
      <c r="AN314" s="479"/>
      <c r="AO314" s="479"/>
      <c r="AP314" s="479"/>
      <c r="AQ314" s="479"/>
      <c r="AR314" s="479"/>
      <c r="AS314" s="451">
        <v>0</v>
      </c>
      <c r="AT314" s="451"/>
      <c r="AU314" s="451"/>
      <c r="AV314" s="451"/>
      <c r="AW314" s="451"/>
      <c r="AX314" s="451"/>
      <c r="AY314" s="451"/>
      <c r="AZ314" s="92"/>
      <c r="BA314" s="92"/>
      <c r="BB314" s="451">
        <v>0</v>
      </c>
      <c r="BC314" s="451"/>
      <c r="BD314" s="451"/>
      <c r="BE314" s="451"/>
      <c r="BF314" s="451">
        <v>0</v>
      </c>
      <c r="BG314" s="451"/>
      <c r="BH314" s="451"/>
      <c r="BI314" s="451"/>
      <c r="BJ314" s="479">
        <f t="shared" si="151"/>
        <v>0</v>
      </c>
      <c r="BK314" s="479"/>
      <c r="BL314" s="479"/>
      <c r="BM314" s="479"/>
      <c r="BN314" s="479"/>
      <c r="BO314" s="479"/>
      <c r="BP314" s="479"/>
      <c r="BQ314" s="451">
        <v>0</v>
      </c>
      <c r="BR314" s="451"/>
      <c r="BS314" s="451"/>
      <c r="BT314" s="451"/>
      <c r="BU314" s="451"/>
      <c r="BV314" s="451"/>
      <c r="BW314" s="451"/>
      <c r="BX314" s="451">
        <v>0</v>
      </c>
      <c r="BY314" s="451"/>
      <c r="BZ314" s="451"/>
      <c r="CA314" s="451"/>
      <c r="CB314" s="451"/>
      <c r="CC314" s="451"/>
      <c r="CD314" s="451"/>
      <c r="CE314" s="480">
        <f t="shared" si="152"/>
        <v>0</v>
      </c>
      <c r="CF314" s="480"/>
      <c r="CG314" s="480"/>
      <c r="CH314" s="480"/>
      <c r="CI314" s="480"/>
      <c r="CJ314" s="480"/>
      <c r="CK314" s="480"/>
      <c r="CL314" s="451">
        <v>0</v>
      </c>
      <c r="CM314" s="451"/>
      <c r="CN314" s="451"/>
      <c r="CO314" s="451"/>
      <c r="CP314" s="451"/>
      <c r="CQ314" s="451"/>
      <c r="CR314" s="451"/>
      <c r="CS314" s="480">
        <f t="shared" si="153"/>
        <v>0</v>
      </c>
      <c r="CT314" s="480"/>
      <c r="CU314" s="480"/>
      <c r="CV314" s="480"/>
      <c r="CW314" s="480"/>
      <c r="CX314" s="480"/>
      <c r="CY314" s="480"/>
      <c r="DB314" s="448" t="s">
        <v>580</v>
      </c>
      <c r="DC314" s="449"/>
      <c r="DD314" s="449"/>
      <c r="DE314" s="449"/>
      <c r="DF314" s="449"/>
      <c r="DG314" s="449"/>
      <c r="DH314" s="449"/>
      <c r="DI314" s="449"/>
      <c r="DJ314" s="449"/>
      <c r="DK314" s="449"/>
      <c r="DL314" s="449"/>
      <c r="DM314" s="449"/>
      <c r="DN314" s="449"/>
      <c r="DO314" s="449"/>
      <c r="DP314" s="449"/>
      <c r="DQ314" s="449"/>
      <c r="DR314" s="449"/>
      <c r="DS314" s="449"/>
      <c r="DT314" s="449"/>
      <c r="DU314" s="449"/>
      <c r="DV314" s="449"/>
      <c r="DW314" s="450"/>
      <c r="DX314" s="451">
        <v>0</v>
      </c>
      <c r="DY314" s="451"/>
      <c r="DZ314" s="451"/>
      <c r="EA314" s="451"/>
      <c r="EB314" s="451"/>
      <c r="EC314" s="451"/>
      <c r="ED314" s="451"/>
      <c r="EE314" s="451">
        <v>0</v>
      </c>
      <c r="EF314" s="451"/>
      <c r="EG314" s="451"/>
      <c r="EH314" s="451"/>
      <c r="EI314" s="451"/>
      <c r="EJ314" s="451"/>
      <c r="EK314" s="451"/>
      <c r="EL314" s="479">
        <f t="shared" si="154"/>
        <v>0</v>
      </c>
      <c r="EM314" s="479"/>
      <c r="EN314" s="479"/>
      <c r="EO314" s="479"/>
      <c r="EP314" s="479"/>
      <c r="EQ314" s="479"/>
      <c r="ER314" s="479"/>
      <c r="ES314" s="451">
        <v>0</v>
      </c>
      <c r="ET314" s="451"/>
      <c r="EU314" s="451"/>
      <c r="EV314" s="451"/>
      <c r="EW314" s="451"/>
      <c r="EX314" s="451"/>
      <c r="EY314" s="451"/>
      <c r="EZ314" s="92"/>
      <c r="FA314" s="92"/>
      <c r="FB314" s="92"/>
      <c r="FC314" s="451">
        <v>0</v>
      </c>
      <c r="FD314" s="451"/>
      <c r="FE314" s="451"/>
      <c r="FF314" s="451"/>
      <c r="FG314" s="451">
        <v>0</v>
      </c>
      <c r="FH314" s="451"/>
      <c r="FI314" s="451"/>
      <c r="FJ314" s="451"/>
      <c r="FK314" s="479">
        <f t="shared" si="155"/>
        <v>0</v>
      </c>
      <c r="FL314" s="479"/>
      <c r="FM314" s="479"/>
      <c r="FN314" s="479"/>
      <c r="FO314" s="479"/>
      <c r="FP314" s="479"/>
      <c r="FQ314" s="479"/>
      <c r="FR314" s="451">
        <v>0</v>
      </c>
      <c r="FS314" s="451"/>
      <c r="FT314" s="451"/>
      <c r="FU314" s="451"/>
      <c r="FV314" s="451"/>
      <c r="FW314" s="451"/>
      <c r="FX314" s="451"/>
      <c r="FY314" s="451">
        <v>0</v>
      </c>
      <c r="FZ314" s="451"/>
      <c r="GA314" s="451"/>
      <c r="GB314" s="451"/>
      <c r="GC314" s="451"/>
      <c r="GD314" s="451"/>
      <c r="GE314" s="451"/>
      <c r="GF314" s="480">
        <f t="shared" si="156"/>
        <v>0</v>
      </c>
      <c r="GG314" s="480"/>
      <c r="GH314" s="480"/>
      <c r="GI314" s="480"/>
      <c r="GJ314" s="480"/>
      <c r="GK314" s="480"/>
      <c r="GL314" s="480"/>
      <c r="GM314" s="451">
        <v>0</v>
      </c>
      <c r="GN314" s="451"/>
      <c r="GO314" s="451"/>
      <c r="GP314" s="451"/>
      <c r="GQ314" s="451"/>
      <c r="GR314" s="451"/>
      <c r="GS314" s="451"/>
      <c r="GT314" s="480">
        <f t="shared" si="157"/>
        <v>0</v>
      </c>
      <c r="GU314" s="480"/>
      <c r="GV314" s="480"/>
      <c r="GW314" s="480"/>
      <c r="GX314" s="480"/>
      <c r="GY314" s="480"/>
      <c r="GZ314" s="480"/>
    </row>
    <row r="315" spans="2:208" ht="12.75" customHeight="1">
      <c r="B315" s="448" t="s">
        <v>535</v>
      </c>
      <c r="C315" s="449"/>
      <c r="D315" s="449"/>
      <c r="E315" s="449"/>
      <c r="F315" s="449"/>
      <c r="G315" s="449"/>
      <c r="H315" s="449"/>
      <c r="I315" s="449"/>
      <c r="J315" s="449"/>
      <c r="K315" s="449"/>
      <c r="L315" s="449"/>
      <c r="M315" s="449"/>
      <c r="N315" s="449"/>
      <c r="O315" s="449"/>
      <c r="P315" s="449"/>
      <c r="Q315" s="449"/>
      <c r="R315" s="449"/>
      <c r="S315" s="449"/>
      <c r="T315" s="449"/>
      <c r="U315" s="449"/>
      <c r="V315" s="449"/>
      <c r="W315" s="450"/>
      <c r="X315" s="451">
        <v>0</v>
      </c>
      <c r="Y315" s="451"/>
      <c r="Z315" s="451"/>
      <c r="AA315" s="451"/>
      <c r="AB315" s="451"/>
      <c r="AC315" s="451"/>
      <c r="AD315" s="451"/>
      <c r="AE315" s="451">
        <v>0</v>
      </c>
      <c r="AF315" s="451"/>
      <c r="AG315" s="451"/>
      <c r="AH315" s="451"/>
      <c r="AI315" s="451"/>
      <c r="AJ315" s="451"/>
      <c r="AK315" s="451"/>
      <c r="AL315" s="479">
        <f t="shared" si="150"/>
        <v>0</v>
      </c>
      <c r="AM315" s="479"/>
      <c r="AN315" s="479"/>
      <c r="AO315" s="479"/>
      <c r="AP315" s="479"/>
      <c r="AQ315" s="479"/>
      <c r="AR315" s="479"/>
      <c r="AS315" s="451">
        <v>0</v>
      </c>
      <c r="AT315" s="451"/>
      <c r="AU315" s="451"/>
      <c r="AV315" s="451"/>
      <c r="AW315" s="451"/>
      <c r="AX315" s="451"/>
      <c r="AY315" s="451"/>
      <c r="AZ315" s="92"/>
      <c r="BA315" s="92"/>
      <c r="BB315" s="451">
        <v>0</v>
      </c>
      <c r="BC315" s="451"/>
      <c r="BD315" s="451"/>
      <c r="BE315" s="451"/>
      <c r="BF315" s="451">
        <v>0</v>
      </c>
      <c r="BG315" s="451"/>
      <c r="BH315" s="451"/>
      <c r="BI315" s="451"/>
      <c r="BJ315" s="479">
        <f t="shared" si="151"/>
        <v>0</v>
      </c>
      <c r="BK315" s="479"/>
      <c r="BL315" s="479"/>
      <c r="BM315" s="479"/>
      <c r="BN315" s="479"/>
      <c r="BO315" s="479"/>
      <c r="BP315" s="479"/>
      <c r="BQ315" s="451">
        <v>0</v>
      </c>
      <c r="BR315" s="451"/>
      <c r="BS315" s="451"/>
      <c r="BT315" s="451"/>
      <c r="BU315" s="451"/>
      <c r="BV315" s="451"/>
      <c r="BW315" s="451"/>
      <c r="BX315" s="451">
        <v>0</v>
      </c>
      <c r="BY315" s="451"/>
      <c r="BZ315" s="451"/>
      <c r="CA315" s="451"/>
      <c r="CB315" s="451"/>
      <c r="CC315" s="451"/>
      <c r="CD315" s="451"/>
      <c r="CE315" s="480">
        <f t="shared" si="152"/>
        <v>0</v>
      </c>
      <c r="CF315" s="480"/>
      <c r="CG315" s="480"/>
      <c r="CH315" s="480"/>
      <c r="CI315" s="480"/>
      <c r="CJ315" s="480"/>
      <c r="CK315" s="480"/>
      <c r="CL315" s="451">
        <v>0</v>
      </c>
      <c r="CM315" s="451"/>
      <c r="CN315" s="451"/>
      <c r="CO315" s="451"/>
      <c r="CP315" s="451"/>
      <c r="CQ315" s="451"/>
      <c r="CR315" s="451"/>
      <c r="CS315" s="480">
        <f t="shared" si="153"/>
        <v>0</v>
      </c>
      <c r="CT315" s="480"/>
      <c r="CU315" s="480"/>
      <c r="CV315" s="480"/>
      <c r="CW315" s="480"/>
      <c r="CX315" s="480"/>
      <c r="CY315" s="480"/>
      <c r="DB315" s="448" t="s">
        <v>581</v>
      </c>
      <c r="DC315" s="449"/>
      <c r="DD315" s="449"/>
      <c r="DE315" s="449"/>
      <c r="DF315" s="449"/>
      <c r="DG315" s="449"/>
      <c r="DH315" s="449"/>
      <c r="DI315" s="449"/>
      <c r="DJ315" s="449"/>
      <c r="DK315" s="449"/>
      <c r="DL315" s="449"/>
      <c r="DM315" s="449"/>
      <c r="DN315" s="449"/>
      <c r="DO315" s="449"/>
      <c r="DP315" s="449"/>
      <c r="DQ315" s="449"/>
      <c r="DR315" s="449"/>
      <c r="DS315" s="449"/>
      <c r="DT315" s="449"/>
      <c r="DU315" s="449"/>
      <c r="DV315" s="449"/>
      <c r="DW315" s="450"/>
      <c r="DX315" s="451">
        <v>0</v>
      </c>
      <c r="DY315" s="451"/>
      <c r="DZ315" s="451"/>
      <c r="EA315" s="451"/>
      <c r="EB315" s="451"/>
      <c r="EC315" s="451"/>
      <c r="ED315" s="451"/>
      <c r="EE315" s="451">
        <v>0</v>
      </c>
      <c r="EF315" s="451"/>
      <c r="EG315" s="451"/>
      <c r="EH315" s="451"/>
      <c r="EI315" s="451"/>
      <c r="EJ315" s="451"/>
      <c r="EK315" s="451"/>
      <c r="EL315" s="479">
        <f t="shared" si="154"/>
        <v>0</v>
      </c>
      <c r="EM315" s="479"/>
      <c r="EN315" s="479"/>
      <c r="EO315" s="479"/>
      <c r="EP315" s="479"/>
      <c r="EQ315" s="479"/>
      <c r="ER315" s="479"/>
      <c r="ES315" s="451">
        <v>0</v>
      </c>
      <c r="ET315" s="451"/>
      <c r="EU315" s="451"/>
      <c r="EV315" s="451"/>
      <c r="EW315" s="451"/>
      <c r="EX315" s="451"/>
      <c r="EY315" s="451"/>
      <c r="EZ315" s="92"/>
      <c r="FA315" s="92"/>
      <c r="FB315" s="92"/>
      <c r="FC315" s="451">
        <v>0</v>
      </c>
      <c r="FD315" s="451"/>
      <c r="FE315" s="451"/>
      <c r="FF315" s="451"/>
      <c r="FG315" s="451">
        <v>0</v>
      </c>
      <c r="FH315" s="451"/>
      <c r="FI315" s="451"/>
      <c r="FJ315" s="451"/>
      <c r="FK315" s="479">
        <f t="shared" si="155"/>
        <v>0</v>
      </c>
      <c r="FL315" s="479"/>
      <c r="FM315" s="479"/>
      <c r="FN315" s="479"/>
      <c r="FO315" s="479"/>
      <c r="FP315" s="479"/>
      <c r="FQ315" s="479"/>
      <c r="FR315" s="451">
        <v>0</v>
      </c>
      <c r="FS315" s="451"/>
      <c r="FT315" s="451"/>
      <c r="FU315" s="451"/>
      <c r="FV315" s="451"/>
      <c r="FW315" s="451"/>
      <c r="FX315" s="451"/>
      <c r="FY315" s="451">
        <v>0</v>
      </c>
      <c r="FZ315" s="451"/>
      <c r="GA315" s="451"/>
      <c r="GB315" s="451"/>
      <c r="GC315" s="451"/>
      <c r="GD315" s="451"/>
      <c r="GE315" s="451"/>
      <c r="GF315" s="480">
        <f t="shared" si="156"/>
        <v>0</v>
      </c>
      <c r="GG315" s="480"/>
      <c r="GH315" s="480"/>
      <c r="GI315" s="480"/>
      <c r="GJ315" s="480"/>
      <c r="GK315" s="480"/>
      <c r="GL315" s="480"/>
      <c r="GM315" s="451">
        <v>0</v>
      </c>
      <c r="GN315" s="451"/>
      <c r="GO315" s="451"/>
      <c r="GP315" s="451"/>
      <c r="GQ315" s="451"/>
      <c r="GR315" s="451"/>
      <c r="GS315" s="451"/>
      <c r="GT315" s="480">
        <f t="shared" si="157"/>
        <v>0</v>
      </c>
      <c r="GU315" s="480"/>
      <c r="GV315" s="480"/>
      <c r="GW315" s="480"/>
      <c r="GX315" s="480"/>
      <c r="GY315" s="480"/>
      <c r="GZ315" s="480"/>
    </row>
    <row r="316" spans="2:208" ht="12.75" customHeight="1">
      <c r="B316" s="448" t="s">
        <v>536</v>
      </c>
      <c r="C316" s="449"/>
      <c r="D316" s="449"/>
      <c r="E316" s="449"/>
      <c r="F316" s="449"/>
      <c r="G316" s="449"/>
      <c r="H316" s="449"/>
      <c r="I316" s="449"/>
      <c r="J316" s="449"/>
      <c r="K316" s="449"/>
      <c r="L316" s="449"/>
      <c r="M316" s="449"/>
      <c r="N316" s="449"/>
      <c r="O316" s="449"/>
      <c r="P316" s="449"/>
      <c r="Q316" s="449"/>
      <c r="R316" s="449"/>
      <c r="S316" s="449"/>
      <c r="T316" s="449"/>
      <c r="U316" s="449"/>
      <c r="V316" s="449"/>
      <c r="W316" s="450"/>
      <c r="X316" s="451">
        <v>0</v>
      </c>
      <c r="Y316" s="451"/>
      <c r="Z316" s="451"/>
      <c r="AA316" s="451"/>
      <c r="AB316" s="451"/>
      <c r="AC316" s="451"/>
      <c r="AD316" s="451"/>
      <c r="AE316" s="451">
        <v>0</v>
      </c>
      <c r="AF316" s="451"/>
      <c r="AG316" s="451"/>
      <c r="AH316" s="451"/>
      <c r="AI316" s="451"/>
      <c r="AJ316" s="451"/>
      <c r="AK316" s="451"/>
      <c r="AL316" s="479">
        <f t="shared" si="150"/>
        <v>0</v>
      </c>
      <c r="AM316" s="479"/>
      <c r="AN316" s="479"/>
      <c r="AO316" s="479"/>
      <c r="AP316" s="479"/>
      <c r="AQ316" s="479"/>
      <c r="AR316" s="479"/>
      <c r="AS316" s="451">
        <v>0</v>
      </c>
      <c r="AT316" s="451"/>
      <c r="AU316" s="451"/>
      <c r="AV316" s="451"/>
      <c r="AW316" s="451"/>
      <c r="AX316" s="451"/>
      <c r="AY316" s="451"/>
      <c r="AZ316" s="92"/>
      <c r="BA316" s="92"/>
      <c r="BB316" s="451">
        <v>0</v>
      </c>
      <c r="BC316" s="451"/>
      <c r="BD316" s="451"/>
      <c r="BE316" s="451"/>
      <c r="BF316" s="451">
        <v>0</v>
      </c>
      <c r="BG316" s="451"/>
      <c r="BH316" s="451"/>
      <c r="BI316" s="451"/>
      <c r="BJ316" s="479">
        <f t="shared" si="151"/>
        <v>0</v>
      </c>
      <c r="BK316" s="479"/>
      <c r="BL316" s="479"/>
      <c r="BM316" s="479"/>
      <c r="BN316" s="479"/>
      <c r="BO316" s="479"/>
      <c r="BP316" s="479"/>
      <c r="BQ316" s="451">
        <v>0</v>
      </c>
      <c r="BR316" s="451"/>
      <c r="BS316" s="451"/>
      <c r="BT316" s="451"/>
      <c r="BU316" s="451"/>
      <c r="BV316" s="451"/>
      <c r="BW316" s="451"/>
      <c r="BX316" s="451">
        <v>0</v>
      </c>
      <c r="BY316" s="451"/>
      <c r="BZ316" s="451"/>
      <c r="CA316" s="451"/>
      <c r="CB316" s="451"/>
      <c r="CC316" s="451"/>
      <c r="CD316" s="451"/>
      <c r="CE316" s="480">
        <f t="shared" si="152"/>
        <v>0</v>
      </c>
      <c r="CF316" s="480"/>
      <c r="CG316" s="480"/>
      <c r="CH316" s="480"/>
      <c r="CI316" s="480"/>
      <c r="CJ316" s="480"/>
      <c r="CK316" s="480"/>
      <c r="CL316" s="451">
        <v>0</v>
      </c>
      <c r="CM316" s="451"/>
      <c r="CN316" s="451"/>
      <c r="CO316" s="451"/>
      <c r="CP316" s="451"/>
      <c r="CQ316" s="451"/>
      <c r="CR316" s="451"/>
      <c r="CS316" s="480">
        <f t="shared" si="153"/>
        <v>0</v>
      </c>
      <c r="CT316" s="480"/>
      <c r="CU316" s="480"/>
      <c r="CV316" s="480"/>
      <c r="CW316" s="480"/>
      <c r="CX316" s="480"/>
      <c r="CY316" s="480"/>
      <c r="DB316" s="448" t="s">
        <v>582</v>
      </c>
      <c r="DC316" s="449"/>
      <c r="DD316" s="449"/>
      <c r="DE316" s="449"/>
      <c r="DF316" s="449"/>
      <c r="DG316" s="449"/>
      <c r="DH316" s="449"/>
      <c r="DI316" s="449"/>
      <c r="DJ316" s="449"/>
      <c r="DK316" s="449"/>
      <c r="DL316" s="449"/>
      <c r="DM316" s="449"/>
      <c r="DN316" s="449"/>
      <c r="DO316" s="449"/>
      <c r="DP316" s="449"/>
      <c r="DQ316" s="449"/>
      <c r="DR316" s="449"/>
      <c r="DS316" s="449"/>
      <c r="DT316" s="449"/>
      <c r="DU316" s="449"/>
      <c r="DV316" s="449"/>
      <c r="DW316" s="450"/>
      <c r="DX316" s="451">
        <v>0</v>
      </c>
      <c r="DY316" s="451"/>
      <c r="DZ316" s="451"/>
      <c r="EA316" s="451"/>
      <c r="EB316" s="451"/>
      <c r="EC316" s="451"/>
      <c r="ED316" s="451"/>
      <c r="EE316" s="451">
        <v>0</v>
      </c>
      <c r="EF316" s="451"/>
      <c r="EG316" s="451"/>
      <c r="EH316" s="451"/>
      <c r="EI316" s="451"/>
      <c r="EJ316" s="451"/>
      <c r="EK316" s="451"/>
      <c r="EL316" s="479">
        <f t="shared" si="154"/>
        <v>0</v>
      </c>
      <c r="EM316" s="479"/>
      <c r="EN316" s="479"/>
      <c r="EO316" s="479"/>
      <c r="EP316" s="479"/>
      <c r="EQ316" s="479"/>
      <c r="ER316" s="479"/>
      <c r="ES316" s="451">
        <v>0</v>
      </c>
      <c r="ET316" s="451"/>
      <c r="EU316" s="451"/>
      <c r="EV316" s="451"/>
      <c r="EW316" s="451"/>
      <c r="EX316" s="451"/>
      <c r="EY316" s="451"/>
      <c r="EZ316" s="92"/>
      <c r="FA316" s="92"/>
      <c r="FB316" s="92"/>
      <c r="FC316" s="451">
        <v>0</v>
      </c>
      <c r="FD316" s="451"/>
      <c r="FE316" s="451"/>
      <c r="FF316" s="451"/>
      <c r="FG316" s="451">
        <v>0</v>
      </c>
      <c r="FH316" s="451"/>
      <c r="FI316" s="451"/>
      <c r="FJ316" s="451"/>
      <c r="FK316" s="479">
        <f t="shared" si="155"/>
        <v>0</v>
      </c>
      <c r="FL316" s="479"/>
      <c r="FM316" s="479"/>
      <c r="FN316" s="479"/>
      <c r="FO316" s="479"/>
      <c r="FP316" s="479"/>
      <c r="FQ316" s="479"/>
      <c r="FR316" s="451">
        <v>0</v>
      </c>
      <c r="FS316" s="451"/>
      <c r="FT316" s="451"/>
      <c r="FU316" s="451"/>
      <c r="FV316" s="451"/>
      <c r="FW316" s="451"/>
      <c r="FX316" s="451"/>
      <c r="FY316" s="451">
        <v>0</v>
      </c>
      <c r="FZ316" s="451"/>
      <c r="GA316" s="451"/>
      <c r="GB316" s="451"/>
      <c r="GC316" s="451"/>
      <c r="GD316" s="451"/>
      <c r="GE316" s="451"/>
      <c r="GF316" s="480">
        <f t="shared" si="156"/>
        <v>0</v>
      </c>
      <c r="GG316" s="480"/>
      <c r="GH316" s="480"/>
      <c r="GI316" s="480"/>
      <c r="GJ316" s="480"/>
      <c r="GK316" s="480"/>
      <c r="GL316" s="480"/>
      <c r="GM316" s="451">
        <v>0</v>
      </c>
      <c r="GN316" s="451"/>
      <c r="GO316" s="451"/>
      <c r="GP316" s="451"/>
      <c r="GQ316" s="451"/>
      <c r="GR316" s="451"/>
      <c r="GS316" s="451"/>
      <c r="GT316" s="480">
        <f t="shared" si="157"/>
        <v>0</v>
      </c>
      <c r="GU316" s="480"/>
      <c r="GV316" s="480"/>
      <c r="GW316" s="480"/>
      <c r="GX316" s="480"/>
      <c r="GY316" s="480"/>
      <c r="GZ316" s="480"/>
    </row>
    <row r="317" spans="2:208" ht="12.75" customHeight="1">
      <c r="B317" s="522" t="s">
        <v>537</v>
      </c>
      <c r="C317" s="523"/>
      <c r="D317" s="523"/>
      <c r="E317" s="523"/>
      <c r="F317" s="523"/>
      <c r="G317" s="523"/>
      <c r="H317" s="523"/>
      <c r="I317" s="523"/>
      <c r="J317" s="523"/>
      <c r="K317" s="523"/>
      <c r="L317" s="523"/>
      <c r="M317" s="523"/>
      <c r="N317" s="523"/>
      <c r="O317" s="523"/>
      <c r="P317" s="523"/>
      <c r="Q317" s="523"/>
      <c r="R317" s="523"/>
      <c r="S317" s="523"/>
      <c r="T317" s="523"/>
      <c r="U317" s="523"/>
      <c r="V317" s="523"/>
      <c r="W317" s="524"/>
      <c r="X317" s="451">
        <v>0</v>
      </c>
      <c r="Y317" s="451"/>
      <c r="Z317" s="451"/>
      <c r="AA317" s="451"/>
      <c r="AB317" s="451"/>
      <c r="AC317" s="451"/>
      <c r="AD317" s="451"/>
      <c r="AE317" s="451">
        <v>0</v>
      </c>
      <c r="AF317" s="451"/>
      <c r="AG317" s="451"/>
      <c r="AH317" s="451"/>
      <c r="AI317" s="451"/>
      <c r="AJ317" s="451"/>
      <c r="AK317" s="451"/>
      <c r="AL317" s="479">
        <f t="shared" si="150"/>
        <v>0</v>
      </c>
      <c r="AM317" s="479"/>
      <c r="AN317" s="479"/>
      <c r="AO317" s="479"/>
      <c r="AP317" s="479"/>
      <c r="AQ317" s="479"/>
      <c r="AR317" s="479"/>
      <c r="AS317" s="451">
        <v>0</v>
      </c>
      <c r="AT317" s="451"/>
      <c r="AU317" s="451"/>
      <c r="AV317" s="451"/>
      <c r="AW317" s="451"/>
      <c r="AX317" s="451"/>
      <c r="AY317" s="451"/>
      <c r="AZ317" s="92"/>
      <c r="BA317" s="92"/>
      <c r="BB317" s="451">
        <v>0</v>
      </c>
      <c r="BC317" s="451"/>
      <c r="BD317" s="451"/>
      <c r="BE317" s="451"/>
      <c r="BF317" s="451">
        <v>0</v>
      </c>
      <c r="BG317" s="451"/>
      <c r="BH317" s="451"/>
      <c r="BI317" s="451"/>
      <c r="BJ317" s="479">
        <f t="shared" si="151"/>
        <v>0</v>
      </c>
      <c r="BK317" s="479"/>
      <c r="BL317" s="479"/>
      <c r="BM317" s="479"/>
      <c r="BN317" s="479"/>
      <c r="BO317" s="479"/>
      <c r="BP317" s="479"/>
      <c r="BQ317" s="451">
        <v>0</v>
      </c>
      <c r="BR317" s="451"/>
      <c r="BS317" s="451"/>
      <c r="BT317" s="451"/>
      <c r="BU317" s="451"/>
      <c r="BV317" s="451"/>
      <c r="BW317" s="451"/>
      <c r="BX317" s="451">
        <v>0</v>
      </c>
      <c r="BY317" s="451"/>
      <c r="BZ317" s="451"/>
      <c r="CA317" s="451"/>
      <c r="CB317" s="451"/>
      <c r="CC317" s="451"/>
      <c r="CD317" s="451"/>
      <c r="CE317" s="480">
        <f t="shared" si="152"/>
        <v>0</v>
      </c>
      <c r="CF317" s="480"/>
      <c r="CG317" s="480"/>
      <c r="CH317" s="480"/>
      <c r="CI317" s="480"/>
      <c r="CJ317" s="480"/>
      <c r="CK317" s="480"/>
      <c r="CL317" s="451">
        <v>0</v>
      </c>
      <c r="CM317" s="451"/>
      <c r="CN317" s="451"/>
      <c r="CO317" s="451"/>
      <c r="CP317" s="451"/>
      <c r="CQ317" s="451"/>
      <c r="CR317" s="451"/>
      <c r="CS317" s="480">
        <f t="shared" si="153"/>
        <v>0</v>
      </c>
      <c r="CT317" s="480"/>
      <c r="CU317" s="480"/>
      <c r="CV317" s="480"/>
      <c r="CW317" s="480"/>
      <c r="CX317" s="480"/>
      <c r="CY317" s="480"/>
      <c r="DB317" s="522" t="s">
        <v>583</v>
      </c>
      <c r="DC317" s="523"/>
      <c r="DD317" s="523"/>
      <c r="DE317" s="523"/>
      <c r="DF317" s="523"/>
      <c r="DG317" s="523"/>
      <c r="DH317" s="523"/>
      <c r="DI317" s="523"/>
      <c r="DJ317" s="523"/>
      <c r="DK317" s="523"/>
      <c r="DL317" s="523"/>
      <c r="DM317" s="523"/>
      <c r="DN317" s="523"/>
      <c r="DO317" s="523"/>
      <c r="DP317" s="523"/>
      <c r="DQ317" s="523"/>
      <c r="DR317" s="523"/>
      <c r="DS317" s="523"/>
      <c r="DT317" s="523"/>
      <c r="DU317" s="523"/>
      <c r="DV317" s="523"/>
      <c r="DW317" s="524"/>
      <c r="DX317" s="451">
        <v>0</v>
      </c>
      <c r="DY317" s="451"/>
      <c r="DZ317" s="451"/>
      <c r="EA317" s="451"/>
      <c r="EB317" s="451"/>
      <c r="EC317" s="451"/>
      <c r="ED317" s="451"/>
      <c r="EE317" s="451">
        <v>0</v>
      </c>
      <c r="EF317" s="451"/>
      <c r="EG317" s="451"/>
      <c r="EH317" s="451"/>
      <c r="EI317" s="451"/>
      <c r="EJ317" s="451"/>
      <c r="EK317" s="451"/>
      <c r="EL317" s="479">
        <f t="shared" si="154"/>
        <v>0</v>
      </c>
      <c r="EM317" s="479"/>
      <c r="EN317" s="479"/>
      <c r="EO317" s="479"/>
      <c r="EP317" s="479"/>
      <c r="EQ317" s="479"/>
      <c r="ER317" s="479"/>
      <c r="ES317" s="451">
        <v>0</v>
      </c>
      <c r="ET317" s="451"/>
      <c r="EU317" s="451"/>
      <c r="EV317" s="451"/>
      <c r="EW317" s="451"/>
      <c r="EX317" s="451"/>
      <c r="EY317" s="451"/>
      <c r="EZ317" s="92"/>
      <c r="FA317" s="92"/>
      <c r="FB317" s="92"/>
      <c r="FC317" s="451">
        <v>0</v>
      </c>
      <c r="FD317" s="451"/>
      <c r="FE317" s="451"/>
      <c r="FF317" s="451"/>
      <c r="FG317" s="451">
        <v>0</v>
      </c>
      <c r="FH317" s="451"/>
      <c r="FI317" s="451"/>
      <c r="FJ317" s="451"/>
      <c r="FK317" s="479">
        <f t="shared" si="155"/>
        <v>0</v>
      </c>
      <c r="FL317" s="479"/>
      <c r="FM317" s="479"/>
      <c r="FN317" s="479"/>
      <c r="FO317" s="479"/>
      <c r="FP317" s="479"/>
      <c r="FQ317" s="479"/>
      <c r="FR317" s="451">
        <v>0</v>
      </c>
      <c r="FS317" s="451"/>
      <c r="FT317" s="451"/>
      <c r="FU317" s="451"/>
      <c r="FV317" s="451"/>
      <c r="FW317" s="451"/>
      <c r="FX317" s="451"/>
      <c r="FY317" s="451">
        <v>0</v>
      </c>
      <c r="FZ317" s="451"/>
      <c r="GA317" s="451"/>
      <c r="GB317" s="451"/>
      <c r="GC317" s="451"/>
      <c r="GD317" s="451"/>
      <c r="GE317" s="451"/>
      <c r="GF317" s="480">
        <f t="shared" si="156"/>
        <v>0</v>
      </c>
      <c r="GG317" s="480"/>
      <c r="GH317" s="480"/>
      <c r="GI317" s="480"/>
      <c r="GJ317" s="480"/>
      <c r="GK317" s="480"/>
      <c r="GL317" s="480"/>
      <c r="GM317" s="451">
        <v>0</v>
      </c>
      <c r="GN317" s="451"/>
      <c r="GO317" s="451"/>
      <c r="GP317" s="451"/>
      <c r="GQ317" s="451"/>
      <c r="GR317" s="451"/>
      <c r="GS317" s="451"/>
      <c r="GT317" s="480">
        <f t="shared" si="157"/>
        <v>0</v>
      </c>
      <c r="GU317" s="480"/>
      <c r="GV317" s="480"/>
      <c r="GW317" s="480"/>
      <c r="GX317" s="480"/>
      <c r="GY317" s="480"/>
      <c r="GZ317" s="480"/>
    </row>
    <row r="318" spans="2:208" ht="12.75" customHeight="1" thickBot="1">
      <c r="B318" s="516" t="s">
        <v>538</v>
      </c>
      <c r="C318" s="517"/>
      <c r="D318" s="517"/>
      <c r="E318" s="517"/>
      <c r="F318" s="517"/>
      <c r="G318" s="517"/>
      <c r="H318" s="517"/>
      <c r="I318" s="517"/>
      <c r="J318" s="517"/>
      <c r="K318" s="517"/>
      <c r="L318" s="517"/>
      <c r="M318" s="517"/>
      <c r="N318" s="517"/>
      <c r="O318" s="517"/>
      <c r="P318" s="517"/>
      <c r="Q318" s="517"/>
      <c r="R318" s="517"/>
      <c r="S318" s="517"/>
      <c r="T318" s="517"/>
      <c r="U318" s="517"/>
      <c r="V318" s="517"/>
      <c r="W318" s="518"/>
      <c r="X318" s="482">
        <f>SUM(X310:AD317)</f>
        <v>0</v>
      </c>
      <c r="Y318" s="482"/>
      <c r="Z318" s="482"/>
      <c r="AA318" s="482"/>
      <c r="AB318" s="482"/>
      <c r="AC318" s="482"/>
      <c r="AD318" s="482"/>
      <c r="AE318" s="482">
        <f>SUM(AE310:AK317)</f>
        <v>0</v>
      </c>
      <c r="AF318" s="482"/>
      <c r="AG318" s="482"/>
      <c r="AH318" s="482"/>
      <c r="AI318" s="482"/>
      <c r="AJ318" s="482"/>
      <c r="AK318" s="482"/>
      <c r="AL318" s="482">
        <f>SUM(AL310:AR317)</f>
        <v>0</v>
      </c>
      <c r="AM318" s="482"/>
      <c r="AN318" s="482"/>
      <c r="AO318" s="482"/>
      <c r="AP318" s="482"/>
      <c r="AQ318" s="482"/>
      <c r="AR318" s="482"/>
      <c r="AS318" s="482">
        <f>SUM(AS310:AY317)</f>
        <v>0</v>
      </c>
      <c r="AT318" s="482"/>
      <c r="AU318" s="482"/>
      <c r="AV318" s="482"/>
      <c r="AW318" s="482"/>
      <c r="AX318" s="482"/>
      <c r="AY318" s="482"/>
      <c r="BB318" s="482">
        <f>SUM(BB310:BE317)</f>
        <v>0</v>
      </c>
      <c r="BC318" s="482"/>
      <c r="BD318" s="482"/>
      <c r="BE318" s="482"/>
      <c r="BF318" s="482">
        <f>SUM(BF310:BI317)</f>
        <v>0</v>
      </c>
      <c r="BG318" s="482"/>
      <c r="BH318" s="482"/>
      <c r="BI318" s="482"/>
      <c r="BJ318" s="482">
        <f>SUM(BJ310:BP317)</f>
        <v>0</v>
      </c>
      <c r="BK318" s="482"/>
      <c r="BL318" s="482"/>
      <c r="BM318" s="482"/>
      <c r="BN318" s="482"/>
      <c r="BO318" s="482"/>
      <c r="BP318" s="482"/>
      <c r="BQ318" s="482">
        <f>SUM(BQ310:BW317)</f>
        <v>0</v>
      </c>
      <c r="BR318" s="482"/>
      <c r="BS318" s="482"/>
      <c r="BT318" s="482"/>
      <c r="BU318" s="482"/>
      <c r="BV318" s="482"/>
      <c r="BW318" s="482"/>
      <c r="BX318" s="482">
        <f>SUM(BX310:CD317)</f>
        <v>0</v>
      </c>
      <c r="BY318" s="482"/>
      <c r="BZ318" s="482"/>
      <c r="CA318" s="482"/>
      <c r="CB318" s="482"/>
      <c r="CC318" s="482"/>
      <c r="CD318" s="482"/>
      <c r="CE318" s="482">
        <f>SUM(CE310:CK317)</f>
        <v>0</v>
      </c>
      <c r="CF318" s="482"/>
      <c r="CG318" s="482"/>
      <c r="CH318" s="482"/>
      <c r="CI318" s="482"/>
      <c r="CJ318" s="482"/>
      <c r="CK318" s="482"/>
      <c r="CL318" s="482">
        <f>SUM(CL310:CR317)</f>
        <v>0</v>
      </c>
      <c r="CM318" s="482"/>
      <c r="CN318" s="482"/>
      <c r="CO318" s="482"/>
      <c r="CP318" s="482"/>
      <c r="CQ318" s="482"/>
      <c r="CR318" s="482"/>
      <c r="CS318" s="482">
        <f>SUM(CS310:CY317)</f>
        <v>0</v>
      </c>
      <c r="CT318" s="482"/>
      <c r="CU318" s="482"/>
      <c r="CV318" s="482"/>
      <c r="CW318" s="482"/>
      <c r="CX318" s="482"/>
      <c r="CY318" s="482"/>
      <c r="DB318" s="516" t="s">
        <v>584</v>
      </c>
      <c r="DC318" s="517"/>
      <c r="DD318" s="517"/>
      <c r="DE318" s="517"/>
      <c r="DF318" s="517"/>
      <c r="DG318" s="517"/>
      <c r="DH318" s="517"/>
      <c r="DI318" s="517"/>
      <c r="DJ318" s="517"/>
      <c r="DK318" s="517"/>
      <c r="DL318" s="517"/>
      <c r="DM318" s="517"/>
      <c r="DN318" s="517"/>
      <c r="DO318" s="517"/>
      <c r="DP318" s="517"/>
      <c r="DQ318" s="517"/>
      <c r="DR318" s="517"/>
      <c r="DS318" s="517"/>
      <c r="DT318" s="517"/>
      <c r="DU318" s="517"/>
      <c r="DV318" s="517"/>
      <c r="DW318" s="518"/>
      <c r="DX318" s="482">
        <f>SUM(DX310:ED317)</f>
        <v>0</v>
      </c>
      <c r="DY318" s="482"/>
      <c r="DZ318" s="482"/>
      <c r="EA318" s="482"/>
      <c r="EB318" s="482"/>
      <c r="EC318" s="482"/>
      <c r="ED318" s="482"/>
      <c r="EE318" s="482">
        <f>SUM(EE310:EK317)</f>
        <v>0</v>
      </c>
      <c r="EF318" s="482"/>
      <c r="EG318" s="482"/>
      <c r="EH318" s="482"/>
      <c r="EI318" s="482"/>
      <c r="EJ318" s="482"/>
      <c r="EK318" s="482"/>
      <c r="EL318" s="482">
        <f>SUM(EL310:ER317)</f>
        <v>0</v>
      </c>
      <c r="EM318" s="482"/>
      <c r="EN318" s="482"/>
      <c r="EO318" s="482"/>
      <c r="EP318" s="482"/>
      <c r="EQ318" s="482"/>
      <c r="ER318" s="482"/>
      <c r="ES318" s="482">
        <f>SUM(ES310:EY317)</f>
        <v>0</v>
      </c>
      <c r="ET318" s="482"/>
      <c r="EU318" s="482"/>
      <c r="EV318" s="482"/>
      <c r="EW318" s="482"/>
      <c r="EX318" s="482"/>
      <c r="EY318" s="482"/>
      <c r="FC318" s="482">
        <f>SUM(FC310:FF317)</f>
        <v>0</v>
      </c>
      <c r="FD318" s="482"/>
      <c r="FE318" s="482"/>
      <c r="FF318" s="482"/>
      <c r="FG318" s="482">
        <f>SUM(FG310:FJ317)</f>
        <v>0</v>
      </c>
      <c r="FH318" s="482"/>
      <c r="FI318" s="482"/>
      <c r="FJ318" s="482"/>
      <c r="FK318" s="482">
        <f>SUM(FK310:FQ317)</f>
        <v>0</v>
      </c>
      <c r="FL318" s="482"/>
      <c r="FM318" s="482"/>
      <c r="FN318" s="482"/>
      <c r="FO318" s="482"/>
      <c r="FP318" s="482"/>
      <c r="FQ318" s="482"/>
      <c r="FR318" s="482">
        <f>SUM(FR310:FX317)</f>
        <v>0</v>
      </c>
      <c r="FS318" s="482"/>
      <c r="FT318" s="482"/>
      <c r="FU318" s="482"/>
      <c r="FV318" s="482"/>
      <c r="FW318" s="482"/>
      <c r="FX318" s="482"/>
      <c r="FY318" s="482">
        <f>SUM(FY310:GE317)</f>
        <v>0</v>
      </c>
      <c r="FZ318" s="482"/>
      <c r="GA318" s="482"/>
      <c r="GB318" s="482"/>
      <c r="GC318" s="482"/>
      <c r="GD318" s="482"/>
      <c r="GE318" s="482"/>
      <c r="GF318" s="482">
        <f>SUM(GF310:GL317)</f>
        <v>0</v>
      </c>
      <c r="GG318" s="482"/>
      <c r="GH318" s="482"/>
      <c r="GI318" s="482"/>
      <c r="GJ318" s="482"/>
      <c r="GK318" s="482"/>
      <c r="GL318" s="482"/>
      <c r="GM318" s="482">
        <f>SUM(GM310:GS317)</f>
        <v>0</v>
      </c>
      <c r="GN318" s="482"/>
      <c r="GO318" s="482"/>
      <c r="GP318" s="482"/>
      <c r="GQ318" s="482"/>
      <c r="GR318" s="482"/>
      <c r="GS318" s="482"/>
      <c r="GT318" s="482">
        <f>SUM(GT310:GZ317)</f>
        <v>0</v>
      </c>
      <c r="GU318" s="482"/>
      <c r="GV318" s="482"/>
      <c r="GW318" s="482"/>
      <c r="GX318" s="482"/>
      <c r="GY318" s="482"/>
      <c r="GZ318" s="482"/>
    </row>
    <row r="319" spans="2:208" ht="12.75" customHeight="1" thickTop="1">
      <c r="B319" s="555">
        <v>62</v>
      </c>
      <c r="C319" s="554"/>
      <c r="D319" s="554"/>
      <c r="E319" s="554"/>
      <c r="F319" s="554"/>
      <c r="G319" s="554"/>
      <c r="H319" s="554"/>
      <c r="I319" s="554"/>
      <c r="J319" s="554"/>
      <c r="K319" s="554"/>
      <c r="L319" s="554"/>
      <c r="M319" s="554"/>
      <c r="N319" s="554"/>
      <c r="O319" s="554"/>
      <c r="P319" s="554"/>
      <c r="Q319" s="554"/>
      <c r="R319" s="554"/>
      <c r="S319" s="554"/>
      <c r="T319" s="554"/>
      <c r="U319" s="554"/>
      <c r="V319" s="554"/>
      <c r="W319" s="554"/>
      <c r="X319" s="483"/>
      <c r="Y319" s="483"/>
      <c r="Z319" s="483"/>
      <c r="AA319" s="483"/>
      <c r="AB319" s="483"/>
      <c r="AC319" s="483"/>
      <c r="AD319" s="483"/>
      <c r="AE319" s="483"/>
      <c r="AF319" s="483"/>
      <c r="AG319" s="483"/>
      <c r="AH319" s="483"/>
      <c r="AI319" s="483"/>
      <c r="AJ319" s="483"/>
      <c r="AK319" s="483"/>
      <c r="AL319" s="483"/>
      <c r="AM319" s="483"/>
      <c r="AN319" s="483"/>
      <c r="AO319" s="483"/>
      <c r="AP319" s="483"/>
      <c r="AQ319" s="483"/>
      <c r="AR319" s="483"/>
      <c r="AS319" s="483"/>
      <c r="AT319" s="483"/>
      <c r="AU319" s="483"/>
      <c r="AV319" s="483"/>
      <c r="AW319" s="483"/>
      <c r="AX319" s="483"/>
      <c r="AY319" s="483"/>
      <c r="BB319" s="483"/>
      <c r="BC319" s="483"/>
      <c r="BD319" s="483"/>
      <c r="BE319" s="483"/>
      <c r="BF319" s="483"/>
      <c r="BG319" s="483"/>
      <c r="BH319" s="483"/>
      <c r="BI319" s="483"/>
      <c r="BJ319" s="483"/>
      <c r="BK319" s="483"/>
      <c r="BL319" s="483"/>
      <c r="BM319" s="483"/>
      <c r="BN319" s="483"/>
      <c r="BO319" s="483"/>
      <c r="BP319" s="483"/>
      <c r="BQ319" s="483"/>
      <c r="BR319" s="483"/>
      <c r="BS319" s="483"/>
      <c r="BT319" s="483"/>
      <c r="BU319" s="483"/>
      <c r="BV319" s="483"/>
      <c r="BW319" s="483"/>
      <c r="BX319" s="483"/>
      <c r="BY319" s="483"/>
      <c r="BZ319" s="483"/>
      <c r="CA319" s="483"/>
      <c r="CB319" s="483"/>
      <c r="CC319" s="483"/>
      <c r="CD319" s="483"/>
      <c r="CE319" s="483"/>
      <c r="CF319" s="483"/>
      <c r="CG319" s="483"/>
      <c r="CH319" s="483"/>
      <c r="CI319" s="483"/>
      <c r="CJ319" s="483"/>
      <c r="CK319" s="483"/>
      <c r="CL319" s="483"/>
      <c r="CM319" s="483"/>
      <c r="CN319" s="483"/>
      <c r="CO319" s="483"/>
      <c r="CP319" s="483"/>
      <c r="CQ319" s="483"/>
      <c r="CR319" s="483"/>
      <c r="CS319" s="483"/>
      <c r="CT319" s="483"/>
      <c r="CU319" s="483"/>
      <c r="CV319" s="483"/>
      <c r="CW319" s="483"/>
      <c r="CX319" s="483"/>
      <c r="CY319" s="483"/>
      <c r="DB319" s="553" t="s">
        <v>1228</v>
      </c>
      <c r="DC319" s="554"/>
      <c r="DD319" s="554"/>
      <c r="DE319" s="554"/>
      <c r="DF319" s="554"/>
      <c r="DG319" s="554"/>
      <c r="DH319" s="554"/>
      <c r="DI319" s="554"/>
      <c r="DJ319" s="554"/>
      <c r="DK319" s="554"/>
      <c r="DL319" s="554"/>
      <c r="DM319" s="554"/>
      <c r="DN319" s="554"/>
      <c r="DO319" s="554"/>
      <c r="DP319" s="554"/>
      <c r="DQ319" s="554"/>
      <c r="DR319" s="554"/>
      <c r="DS319" s="554"/>
      <c r="DT319" s="554"/>
      <c r="DU319" s="554"/>
      <c r="DV319" s="554"/>
      <c r="DW319" s="554"/>
      <c r="DX319" s="483"/>
      <c r="DY319" s="483"/>
      <c r="DZ319" s="483"/>
      <c r="EA319" s="483"/>
      <c r="EB319" s="483"/>
      <c r="EC319" s="483"/>
      <c r="ED319" s="483"/>
      <c r="EE319" s="483"/>
      <c r="EF319" s="483"/>
      <c r="EG319" s="483"/>
      <c r="EH319" s="483"/>
      <c r="EI319" s="483"/>
      <c r="EJ319" s="483"/>
      <c r="EK319" s="483"/>
      <c r="EL319" s="483"/>
      <c r="EM319" s="483"/>
      <c r="EN319" s="483"/>
      <c r="EO319" s="483"/>
      <c r="EP319" s="483"/>
      <c r="EQ319" s="483"/>
      <c r="ER319" s="483"/>
      <c r="ES319" s="483"/>
      <c r="ET319" s="483"/>
      <c r="EU319" s="483"/>
      <c r="EV319" s="483"/>
      <c r="EW319" s="483"/>
      <c r="EX319" s="483"/>
      <c r="EY319" s="483"/>
      <c r="FC319" s="483"/>
      <c r="FD319" s="483"/>
      <c r="FE319" s="483"/>
      <c r="FF319" s="483"/>
      <c r="FG319" s="483"/>
      <c r="FH319" s="483"/>
      <c r="FI319" s="483"/>
      <c r="FJ319" s="483"/>
      <c r="FK319" s="483"/>
      <c r="FL319" s="483"/>
      <c r="FM319" s="483"/>
      <c r="FN319" s="483"/>
      <c r="FO319" s="483"/>
      <c r="FP319" s="483"/>
      <c r="FQ319" s="483"/>
      <c r="FR319" s="483"/>
      <c r="FS319" s="483"/>
      <c r="FT319" s="483"/>
      <c r="FU319" s="483"/>
      <c r="FV319" s="483"/>
      <c r="FW319" s="483"/>
      <c r="FX319" s="483"/>
      <c r="FY319" s="483"/>
      <c r="FZ319" s="483"/>
      <c r="GA319" s="483"/>
      <c r="GB319" s="483"/>
      <c r="GC319" s="483"/>
      <c r="GD319" s="483"/>
      <c r="GE319" s="483"/>
      <c r="GF319" s="483"/>
      <c r="GG319" s="483"/>
      <c r="GH319" s="483"/>
      <c r="GI319" s="483"/>
      <c r="GJ319" s="483"/>
      <c r="GK319" s="483"/>
      <c r="GL319" s="483"/>
      <c r="GM319" s="483"/>
      <c r="GN319" s="483"/>
      <c r="GO319" s="483"/>
      <c r="GP319" s="483"/>
      <c r="GQ319" s="483"/>
      <c r="GR319" s="483"/>
      <c r="GS319" s="483"/>
      <c r="GT319" s="483"/>
      <c r="GU319" s="483"/>
      <c r="GV319" s="483"/>
      <c r="GW319" s="483"/>
      <c r="GX319" s="483"/>
      <c r="GY319" s="483"/>
      <c r="GZ319" s="483"/>
    </row>
    <row r="320" spans="2:208" ht="12.75" customHeight="1">
      <c r="B320" s="448" t="s">
        <v>540</v>
      </c>
      <c r="C320" s="449"/>
      <c r="D320" s="449"/>
      <c r="E320" s="449"/>
      <c r="F320" s="449"/>
      <c r="G320" s="449"/>
      <c r="H320" s="449"/>
      <c r="I320" s="449"/>
      <c r="J320" s="449"/>
      <c r="K320" s="449"/>
      <c r="L320" s="449"/>
      <c r="M320" s="449"/>
      <c r="N320" s="449"/>
      <c r="O320" s="449"/>
      <c r="P320" s="449"/>
      <c r="Q320" s="449"/>
      <c r="R320" s="449"/>
      <c r="S320" s="449"/>
      <c r="T320" s="449"/>
      <c r="U320" s="449"/>
      <c r="V320" s="449"/>
      <c r="W320" s="450"/>
      <c r="X320" s="451">
        <v>0</v>
      </c>
      <c r="Y320" s="451"/>
      <c r="Z320" s="451"/>
      <c r="AA320" s="451"/>
      <c r="AB320" s="451"/>
      <c r="AC320" s="451"/>
      <c r="AD320" s="451"/>
      <c r="AE320" s="451">
        <v>0</v>
      </c>
      <c r="AF320" s="451"/>
      <c r="AG320" s="451"/>
      <c r="AH320" s="451"/>
      <c r="AI320" s="451"/>
      <c r="AJ320" s="451"/>
      <c r="AK320" s="451"/>
      <c r="AL320" s="479">
        <f t="shared" ref="AL320:AL327" si="158">X320-AE320</f>
        <v>0</v>
      </c>
      <c r="AM320" s="479"/>
      <c r="AN320" s="479"/>
      <c r="AO320" s="479"/>
      <c r="AP320" s="479"/>
      <c r="AQ320" s="479"/>
      <c r="AR320" s="479"/>
      <c r="AS320" s="451">
        <v>0</v>
      </c>
      <c r="AT320" s="451"/>
      <c r="AU320" s="451"/>
      <c r="AV320" s="451"/>
      <c r="AW320" s="451"/>
      <c r="AX320" s="451"/>
      <c r="AY320" s="451"/>
      <c r="AZ320" s="92"/>
      <c r="BA320" s="92"/>
      <c r="BB320" s="451">
        <v>0</v>
      </c>
      <c r="BC320" s="451"/>
      <c r="BD320" s="451"/>
      <c r="BE320" s="451"/>
      <c r="BF320" s="451">
        <v>0</v>
      </c>
      <c r="BG320" s="451"/>
      <c r="BH320" s="451"/>
      <c r="BI320" s="451"/>
      <c r="BJ320" s="479">
        <f t="shared" ref="BJ320:BJ327" si="159">BB320-BF320+AS320+AL320+AE320-X320</f>
        <v>0</v>
      </c>
      <c r="BK320" s="479"/>
      <c r="BL320" s="479"/>
      <c r="BM320" s="479"/>
      <c r="BN320" s="479"/>
      <c r="BO320" s="479"/>
      <c r="BP320" s="479"/>
      <c r="BQ320" s="451">
        <v>0</v>
      </c>
      <c r="BR320" s="451"/>
      <c r="BS320" s="451"/>
      <c r="BT320" s="451"/>
      <c r="BU320" s="451"/>
      <c r="BV320" s="451"/>
      <c r="BW320" s="451"/>
      <c r="BX320" s="451">
        <v>0</v>
      </c>
      <c r="BY320" s="451"/>
      <c r="BZ320" s="451"/>
      <c r="CA320" s="451"/>
      <c r="CB320" s="451"/>
      <c r="CC320" s="451"/>
      <c r="CD320" s="451"/>
      <c r="CE320" s="480">
        <f t="shared" ref="CE320:CE327" si="160">BJ320-BQ320-BX320</f>
        <v>0</v>
      </c>
      <c r="CF320" s="480"/>
      <c r="CG320" s="480"/>
      <c r="CH320" s="480"/>
      <c r="CI320" s="480"/>
      <c r="CJ320" s="480"/>
      <c r="CK320" s="480"/>
      <c r="CL320" s="451">
        <v>0</v>
      </c>
      <c r="CM320" s="451"/>
      <c r="CN320" s="451"/>
      <c r="CO320" s="451"/>
      <c r="CP320" s="451"/>
      <c r="CQ320" s="451"/>
      <c r="CR320" s="451"/>
      <c r="CS320" s="480">
        <f t="shared" ref="CS320:CS327" si="161">CL320</f>
        <v>0</v>
      </c>
      <c r="CT320" s="480"/>
      <c r="CU320" s="480"/>
      <c r="CV320" s="480"/>
      <c r="CW320" s="480"/>
      <c r="CX320" s="480"/>
      <c r="CY320" s="480"/>
      <c r="DB320" s="448" t="s">
        <v>585</v>
      </c>
      <c r="DC320" s="449"/>
      <c r="DD320" s="449"/>
      <c r="DE320" s="449"/>
      <c r="DF320" s="449"/>
      <c r="DG320" s="449"/>
      <c r="DH320" s="449"/>
      <c r="DI320" s="449"/>
      <c r="DJ320" s="449"/>
      <c r="DK320" s="449"/>
      <c r="DL320" s="449"/>
      <c r="DM320" s="449"/>
      <c r="DN320" s="449"/>
      <c r="DO320" s="449"/>
      <c r="DP320" s="449"/>
      <c r="DQ320" s="449"/>
      <c r="DR320" s="449"/>
      <c r="DS320" s="449"/>
      <c r="DT320" s="449"/>
      <c r="DU320" s="449"/>
      <c r="DV320" s="449"/>
      <c r="DW320" s="450"/>
      <c r="DX320" s="451">
        <v>0</v>
      </c>
      <c r="DY320" s="451"/>
      <c r="DZ320" s="451"/>
      <c r="EA320" s="451"/>
      <c r="EB320" s="451"/>
      <c r="EC320" s="451"/>
      <c r="ED320" s="451"/>
      <c r="EE320" s="451">
        <v>0</v>
      </c>
      <c r="EF320" s="451"/>
      <c r="EG320" s="451"/>
      <c r="EH320" s="451"/>
      <c r="EI320" s="451"/>
      <c r="EJ320" s="451"/>
      <c r="EK320" s="451"/>
      <c r="EL320" s="479">
        <f t="shared" ref="EL320:EL327" si="162">DX320-EE320</f>
        <v>0</v>
      </c>
      <c r="EM320" s="479"/>
      <c r="EN320" s="479"/>
      <c r="EO320" s="479"/>
      <c r="EP320" s="479"/>
      <c r="EQ320" s="479"/>
      <c r="ER320" s="479"/>
      <c r="ES320" s="451">
        <v>0</v>
      </c>
      <c r="ET320" s="451"/>
      <c r="EU320" s="451"/>
      <c r="EV320" s="451"/>
      <c r="EW320" s="451"/>
      <c r="EX320" s="451"/>
      <c r="EY320" s="451"/>
      <c r="EZ320" s="92"/>
      <c r="FA320" s="92"/>
      <c r="FB320" s="92"/>
      <c r="FC320" s="451">
        <v>0</v>
      </c>
      <c r="FD320" s="451"/>
      <c r="FE320" s="451"/>
      <c r="FF320" s="451"/>
      <c r="FG320" s="451">
        <v>0</v>
      </c>
      <c r="FH320" s="451"/>
      <c r="FI320" s="451"/>
      <c r="FJ320" s="451"/>
      <c r="FK320" s="479">
        <f t="shared" ref="FK320:FK327" si="163">FC320-FG320+ES320+EL320+EE320-DX320</f>
        <v>0</v>
      </c>
      <c r="FL320" s="479"/>
      <c r="FM320" s="479"/>
      <c r="FN320" s="479"/>
      <c r="FO320" s="479"/>
      <c r="FP320" s="479"/>
      <c r="FQ320" s="479"/>
      <c r="FR320" s="451">
        <v>0</v>
      </c>
      <c r="FS320" s="451"/>
      <c r="FT320" s="451"/>
      <c r="FU320" s="451"/>
      <c r="FV320" s="451"/>
      <c r="FW320" s="451"/>
      <c r="FX320" s="451"/>
      <c r="FY320" s="451">
        <v>0</v>
      </c>
      <c r="FZ320" s="451"/>
      <c r="GA320" s="451"/>
      <c r="GB320" s="451"/>
      <c r="GC320" s="451"/>
      <c r="GD320" s="451"/>
      <c r="GE320" s="451"/>
      <c r="GF320" s="480">
        <f t="shared" ref="GF320:GF327" si="164">FK320-FR320-FY320</f>
        <v>0</v>
      </c>
      <c r="GG320" s="480"/>
      <c r="GH320" s="480"/>
      <c r="GI320" s="480"/>
      <c r="GJ320" s="480"/>
      <c r="GK320" s="480"/>
      <c r="GL320" s="480"/>
      <c r="GM320" s="451">
        <v>0</v>
      </c>
      <c r="GN320" s="451"/>
      <c r="GO320" s="451"/>
      <c r="GP320" s="451"/>
      <c r="GQ320" s="451"/>
      <c r="GR320" s="451"/>
      <c r="GS320" s="451"/>
      <c r="GT320" s="480">
        <f t="shared" ref="GT320:GT327" si="165">GM320</f>
        <v>0</v>
      </c>
      <c r="GU320" s="480"/>
      <c r="GV320" s="480"/>
      <c r="GW320" s="480"/>
      <c r="GX320" s="480"/>
      <c r="GY320" s="480"/>
      <c r="GZ320" s="480"/>
    </row>
    <row r="321" spans="2:208" ht="12.75" customHeight="1">
      <c r="B321" s="448" t="s">
        <v>539</v>
      </c>
      <c r="C321" s="449"/>
      <c r="D321" s="449"/>
      <c r="E321" s="449"/>
      <c r="F321" s="449"/>
      <c r="G321" s="449"/>
      <c r="H321" s="449"/>
      <c r="I321" s="449"/>
      <c r="J321" s="449"/>
      <c r="K321" s="449"/>
      <c r="L321" s="449"/>
      <c r="M321" s="449"/>
      <c r="N321" s="449"/>
      <c r="O321" s="449"/>
      <c r="P321" s="449"/>
      <c r="Q321" s="449"/>
      <c r="R321" s="449"/>
      <c r="S321" s="449"/>
      <c r="T321" s="449"/>
      <c r="U321" s="449"/>
      <c r="V321" s="449"/>
      <c r="W321" s="450"/>
      <c r="X321" s="451">
        <v>0</v>
      </c>
      <c r="Y321" s="451"/>
      <c r="Z321" s="451"/>
      <c r="AA321" s="451"/>
      <c r="AB321" s="451"/>
      <c r="AC321" s="451"/>
      <c r="AD321" s="451"/>
      <c r="AE321" s="451">
        <v>0</v>
      </c>
      <c r="AF321" s="451"/>
      <c r="AG321" s="451"/>
      <c r="AH321" s="451"/>
      <c r="AI321" s="451"/>
      <c r="AJ321" s="451"/>
      <c r="AK321" s="451"/>
      <c r="AL321" s="479">
        <f t="shared" si="158"/>
        <v>0</v>
      </c>
      <c r="AM321" s="479"/>
      <c r="AN321" s="479"/>
      <c r="AO321" s="479"/>
      <c r="AP321" s="479"/>
      <c r="AQ321" s="479"/>
      <c r="AR321" s="479"/>
      <c r="AS321" s="451">
        <v>0</v>
      </c>
      <c r="AT321" s="451"/>
      <c r="AU321" s="451"/>
      <c r="AV321" s="451"/>
      <c r="AW321" s="451"/>
      <c r="AX321" s="451"/>
      <c r="AY321" s="451"/>
      <c r="AZ321" s="92"/>
      <c r="BA321" s="92"/>
      <c r="BB321" s="451">
        <v>0</v>
      </c>
      <c r="BC321" s="451"/>
      <c r="BD321" s="451"/>
      <c r="BE321" s="451"/>
      <c r="BF321" s="451">
        <v>0</v>
      </c>
      <c r="BG321" s="451"/>
      <c r="BH321" s="451"/>
      <c r="BI321" s="451"/>
      <c r="BJ321" s="479">
        <f t="shared" si="159"/>
        <v>0</v>
      </c>
      <c r="BK321" s="479"/>
      <c r="BL321" s="479"/>
      <c r="BM321" s="479"/>
      <c r="BN321" s="479"/>
      <c r="BO321" s="479"/>
      <c r="BP321" s="479"/>
      <c r="BQ321" s="451">
        <v>0</v>
      </c>
      <c r="BR321" s="451"/>
      <c r="BS321" s="451"/>
      <c r="BT321" s="451"/>
      <c r="BU321" s="451"/>
      <c r="BV321" s="451"/>
      <c r="BW321" s="451"/>
      <c r="BX321" s="451">
        <v>0</v>
      </c>
      <c r="BY321" s="451"/>
      <c r="BZ321" s="451"/>
      <c r="CA321" s="451"/>
      <c r="CB321" s="451"/>
      <c r="CC321" s="451"/>
      <c r="CD321" s="451"/>
      <c r="CE321" s="480">
        <f t="shared" si="160"/>
        <v>0</v>
      </c>
      <c r="CF321" s="480"/>
      <c r="CG321" s="480"/>
      <c r="CH321" s="480"/>
      <c r="CI321" s="480"/>
      <c r="CJ321" s="480"/>
      <c r="CK321" s="480"/>
      <c r="CL321" s="451">
        <v>0</v>
      </c>
      <c r="CM321" s="451"/>
      <c r="CN321" s="451"/>
      <c r="CO321" s="451"/>
      <c r="CP321" s="451"/>
      <c r="CQ321" s="451"/>
      <c r="CR321" s="451"/>
      <c r="CS321" s="480">
        <f t="shared" si="161"/>
        <v>0</v>
      </c>
      <c r="CT321" s="480"/>
      <c r="CU321" s="480"/>
      <c r="CV321" s="480"/>
      <c r="CW321" s="480"/>
      <c r="CX321" s="480"/>
      <c r="CY321" s="480"/>
      <c r="DB321" s="448" t="s">
        <v>586</v>
      </c>
      <c r="DC321" s="449"/>
      <c r="DD321" s="449"/>
      <c r="DE321" s="449"/>
      <c r="DF321" s="449"/>
      <c r="DG321" s="449"/>
      <c r="DH321" s="449"/>
      <c r="DI321" s="449"/>
      <c r="DJ321" s="449"/>
      <c r="DK321" s="449"/>
      <c r="DL321" s="449"/>
      <c r="DM321" s="449"/>
      <c r="DN321" s="449"/>
      <c r="DO321" s="449"/>
      <c r="DP321" s="449"/>
      <c r="DQ321" s="449"/>
      <c r="DR321" s="449"/>
      <c r="DS321" s="449"/>
      <c r="DT321" s="449"/>
      <c r="DU321" s="449"/>
      <c r="DV321" s="449"/>
      <c r="DW321" s="450"/>
      <c r="DX321" s="451">
        <v>0</v>
      </c>
      <c r="DY321" s="451"/>
      <c r="DZ321" s="451"/>
      <c r="EA321" s="451"/>
      <c r="EB321" s="451"/>
      <c r="EC321" s="451"/>
      <c r="ED321" s="451"/>
      <c r="EE321" s="451">
        <v>0</v>
      </c>
      <c r="EF321" s="451"/>
      <c r="EG321" s="451"/>
      <c r="EH321" s="451"/>
      <c r="EI321" s="451"/>
      <c r="EJ321" s="451"/>
      <c r="EK321" s="451"/>
      <c r="EL321" s="479">
        <f t="shared" si="162"/>
        <v>0</v>
      </c>
      <c r="EM321" s="479"/>
      <c r="EN321" s="479"/>
      <c r="EO321" s="479"/>
      <c r="EP321" s="479"/>
      <c r="EQ321" s="479"/>
      <c r="ER321" s="479"/>
      <c r="ES321" s="451">
        <v>0</v>
      </c>
      <c r="ET321" s="451"/>
      <c r="EU321" s="451"/>
      <c r="EV321" s="451"/>
      <c r="EW321" s="451"/>
      <c r="EX321" s="451"/>
      <c r="EY321" s="451"/>
      <c r="EZ321" s="92"/>
      <c r="FA321" s="92"/>
      <c r="FB321" s="92"/>
      <c r="FC321" s="451">
        <v>0</v>
      </c>
      <c r="FD321" s="451"/>
      <c r="FE321" s="451"/>
      <c r="FF321" s="451"/>
      <c r="FG321" s="451">
        <v>0</v>
      </c>
      <c r="FH321" s="451"/>
      <c r="FI321" s="451"/>
      <c r="FJ321" s="451"/>
      <c r="FK321" s="479">
        <f t="shared" si="163"/>
        <v>0</v>
      </c>
      <c r="FL321" s="479"/>
      <c r="FM321" s="479"/>
      <c r="FN321" s="479"/>
      <c r="FO321" s="479"/>
      <c r="FP321" s="479"/>
      <c r="FQ321" s="479"/>
      <c r="FR321" s="451">
        <v>0</v>
      </c>
      <c r="FS321" s="451"/>
      <c r="FT321" s="451"/>
      <c r="FU321" s="451"/>
      <c r="FV321" s="451"/>
      <c r="FW321" s="451"/>
      <c r="FX321" s="451"/>
      <c r="FY321" s="451">
        <v>0</v>
      </c>
      <c r="FZ321" s="451"/>
      <c r="GA321" s="451"/>
      <c r="GB321" s="451"/>
      <c r="GC321" s="451"/>
      <c r="GD321" s="451"/>
      <c r="GE321" s="451"/>
      <c r="GF321" s="480">
        <f t="shared" si="164"/>
        <v>0</v>
      </c>
      <c r="GG321" s="480"/>
      <c r="GH321" s="480"/>
      <c r="GI321" s="480"/>
      <c r="GJ321" s="480"/>
      <c r="GK321" s="480"/>
      <c r="GL321" s="480"/>
      <c r="GM321" s="451">
        <v>0</v>
      </c>
      <c r="GN321" s="451"/>
      <c r="GO321" s="451"/>
      <c r="GP321" s="451"/>
      <c r="GQ321" s="451"/>
      <c r="GR321" s="451"/>
      <c r="GS321" s="451"/>
      <c r="GT321" s="480">
        <f t="shared" si="165"/>
        <v>0</v>
      </c>
      <c r="GU321" s="480"/>
      <c r="GV321" s="480"/>
      <c r="GW321" s="480"/>
      <c r="GX321" s="480"/>
      <c r="GY321" s="480"/>
      <c r="GZ321" s="480"/>
    </row>
    <row r="322" spans="2:208" ht="12.75" customHeight="1">
      <c r="B322" s="448" t="s">
        <v>541</v>
      </c>
      <c r="C322" s="449"/>
      <c r="D322" s="449"/>
      <c r="E322" s="449"/>
      <c r="F322" s="449"/>
      <c r="G322" s="449"/>
      <c r="H322" s="449"/>
      <c r="I322" s="449"/>
      <c r="J322" s="449"/>
      <c r="K322" s="449"/>
      <c r="L322" s="449"/>
      <c r="M322" s="449"/>
      <c r="N322" s="449"/>
      <c r="O322" s="449"/>
      <c r="P322" s="449"/>
      <c r="Q322" s="449"/>
      <c r="R322" s="449"/>
      <c r="S322" s="449"/>
      <c r="T322" s="449"/>
      <c r="U322" s="449"/>
      <c r="V322" s="449"/>
      <c r="W322" s="450"/>
      <c r="X322" s="451">
        <v>0</v>
      </c>
      <c r="Y322" s="451"/>
      <c r="Z322" s="451"/>
      <c r="AA322" s="451"/>
      <c r="AB322" s="451"/>
      <c r="AC322" s="451"/>
      <c r="AD322" s="451"/>
      <c r="AE322" s="451">
        <v>0</v>
      </c>
      <c r="AF322" s="451"/>
      <c r="AG322" s="451"/>
      <c r="AH322" s="451"/>
      <c r="AI322" s="451"/>
      <c r="AJ322" s="451"/>
      <c r="AK322" s="451"/>
      <c r="AL322" s="479">
        <f t="shared" si="158"/>
        <v>0</v>
      </c>
      <c r="AM322" s="479"/>
      <c r="AN322" s="479"/>
      <c r="AO322" s="479"/>
      <c r="AP322" s="479"/>
      <c r="AQ322" s="479"/>
      <c r="AR322" s="479"/>
      <c r="AS322" s="451">
        <v>0</v>
      </c>
      <c r="AT322" s="451"/>
      <c r="AU322" s="451"/>
      <c r="AV322" s="451"/>
      <c r="AW322" s="451"/>
      <c r="AX322" s="451"/>
      <c r="AY322" s="451"/>
      <c r="AZ322" s="92"/>
      <c r="BA322" s="92"/>
      <c r="BB322" s="451">
        <v>0</v>
      </c>
      <c r="BC322" s="451"/>
      <c r="BD322" s="451"/>
      <c r="BE322" s="451"/>
      <c r="BF322" s="451">
        <v>0</v>
      </c>
      <c r="BG322" s="451"/>
      <c r="BH322" s="451"/>
      <c r="BI322" s="451"/>
      <c r="BJ322" s="479">
        <f t="shared" si="159"/>
        <v>0</v>
      </c>
      <c r="BK322" s="479"/>
      <c r="BL322" s="479"/>
      <c r="BM322" s="479"/>
      <c r="BN322" s="479"/>
      <c r="BO322" s="479"/>
      <c r="BP322" s="479"/>
      <c r="BQ322" s="451">
        <v>0</v>
      </c>
      <c r="BR322" s="451"/>
      <c r="BS322" s="451"/>
      <c r="BT322" s="451"/>
      <c r="BU322" s="451"/>
      <c r="BV322" s="451"/>
      <c r="BW322" s="451"/>
      <c r="BX322" s="451">
        <v>0</v>
      </c>
      <c r="BY322" s="451"/>
      <c r="BZ322" s="451"/>
      <c r="CA322" s="451"/>
      <c r="CB322" s="451"/>
      <c r="CC322" s="451"/>
      <c r="CD322" s="451"/>
      <c r="CE322" s="480">
        <f t="shared" si="160"/>
        <v>0</v>
      </c>
      <c r="CF322" s="480"/>
      <c r="CG322" s="480"/>
      <c r="CH322" s="480"/>
      <c r="CI322" s="480"/>
      <c r="CJ322" s="480"/>
      <c r="CK322" s="480"/>
      <c r="CL322" s="451">
        <v>0</v>
      </c>
      <c r="CM322" s="451"/>
      <c r="CN322" s="451"/>
      <c r="CO322" s="451"/>
      <c r="CP322" s="451"/>
      <c r="CQ322" s="451"/>
      <c r="CR322" s="451"/>
      <c r="CS322" s="480">
        <f t="shared" si="161"/>
        <v>0</v>
      </c>
      <c r="CT322" s="480"/>
      <c r="CU322" s="480"/>
      <c r="CV322" s="480"/>
      <c r="CW322" s="480"/>
      <c r="CX322" s="480"/>
      <c r="CY322" s="480"/>
      <c r="DB322" s="448" t="s">
        <v>587</v>
      </c>
      <c r="DC322" s="449"/>
      <c r="DD322" s="449"/>
      <c r="DE322" s="449"/>
      <c r="DF322" s="449"/>
      <c r="DG322" s="449"/>
      <c r="DH322" s="449"/>
      <c r="DI322" s="449"/>
      <c r="DJ322" s="449"/>
      <c r="DK322" s="449"/>
      <c r="DL322" s="449"/>
      <c r="DM322" s="449"/>
      <c r="DN322" s="449"/>
      <c r="DO322" s="449"/>
      <c r="DP322" s="449"/>
      <c r="DQ322" s="449"/>
      <c r="DR322" s="449"/>
      <c r="DS322" s="449"/>
      <c r="DT322" s="449"/>
      <c r="DU322" s="449"/>
      <c r="DV322" s="449"/>
      <c r="DW322" s="450"/>
      <c r="DX322" s="451">
        <v>0</v>
      </c>
      <c r="DY322" s="451"/>
      <c r="DZ322" s="451"/>
      <c r="EA322" s="451"/>
      <c r="EB322" s="451"/>
      <c r="EC322" s="451"/>
      <c r="ED322" s="451"/>
      <c r="EE322" s="451">
        <v>0</v>
      </c>
      <c r="EF322" s="451"/>
      <c r="EG322" s="451"/>
      <c r="EH322" s="451"/>
      <c r="EI322" s="451"/>
      <c r="EJ322" s="451"/>
      <c r="EK322" s="451"/>
      <c r="EL322" s="479">
        <f t="shared" si="162"/>
        <v>0</v>
      </c>
      <c r="EM322" s="479"/>
      <c r="EN322" s="479"/>
      <c r="EO322" s="479"/>
      <c r="EP322" s="479"/>
      <c r="EQ322" s="479"/>
      <c r="ER322" s="479"/>
      <c r="ES322" s="451">
        <v>0</v>
      </c>
      <c r="ET322" s="451"/>
      <c r="EU322" s="451"/>
      <c r="EV322" s="451"/>
      <c r="EW322" s="451"/>
      <c r="EX322" s="451"/>
      <c r="EY322" s="451"/>
      <c r="EZ322" s="92"/>
      <c r="FA322" s="92"/>
      <c r="FB322" s="92"/>
      <c r="FC322" s="451">
        <v>0</v>
      </c>
      <c r="FD322" s="451"/>
      <c r="FE322" s="451"/>
      <c r="FF322" s="451"/>
      <c r="FG322" s="451">
        <v>0</v>
      </c>
      <c r="FH322" s="451"/>
      <c r="FI322" s="451"/>
      <c r="FJ322" s="451"/>
      <c r="FK322" s="479">
        <f t="shared" si="163"/>
        <v>0</v>
      </c>
      <c r="FL322" s="479"/>
      <c r="FM322" s="479"/>
      <c r="FN322" s="479"/>
      <c r="FO322" s="479"/>
      <c r="FP322" s="479"/>
      <c r="FQ322" s="479"/>
      <c r="FR322" s="451">
        <v>0</v>
      </c>
      <c r="FS322" s="451"/>
      <c r="FT322" s="451"/>
      <c r="FU322" s="451"/>
      <c r="FV322" s="451"/>
      <c r="FW322" s="451"/>
      <c r="FX322" s="451"/>
      <c r="FY322" s="451">
        <v>0</v>
      </c>
      <c r="FZ322" s="451"/>
      <c r="GA322" s="451"/>
      <c r="GB322" s="451"/>
      <c r="GC322" s="451"/>
      <c r="GD322" s="451"/>
      <c r="GE322" s="451"/>
      <c r="GF322" s="480">
        <f t="shared" si="164"/>
        <v>0</v>
      </c>
      <c r="GG322" s="480"/>
      <c r="GH322" s="480"/>
      <c r="GI322" s="480"/>
      <c r="GJ322" s="480"/>
      <c r="GK322" s="480"/>
      <c r="GL322" s="480"/>
      <c r="GM322" s="451">
        <v>0</v>
      </c>
      <c r="GN322" s="451"/>
      <c r="GO322" s="451"/>
      <c r="GP322" s="451"/>
      <c r="GQ322" s="451"/>
      <c r="GR322" s="451"/>
      <c r="GS322" s="451"/>
      <c r="GT322" s="480">
        <f t="shared" si="165"/>
        <v>0</v>
      </c>
      <c r="GU322" s="480"/>
      <c r="GV322" s="480"/>
      <c r="GW322" s="480"/>
      <c r="GX322" s="480"/>
      <c r="GY322" s="480"/>
      <c r="GZ322" s="480"/>
    </row>
    <row r="323" spans="2:208" ht="12.75" customHeight="1">
      <c r="B323" s="448" t="s">
        <v>542</v>
      </c>
      <c r="C323" s="449"/>
      <c r="D323" s="449"/>
      <c r="E323" s="449"/>
      <c r="F323" s="449"/>
      <c r="G323" s="449"/>
      <c r="H323" s="449"/>
      <c r="I323" s="449"/>
      <c r="J323" s="449"/>
      <c r="K323" s="449"/>
      <c r="L323" s="449"/>
      <c r="M323" s="449"/>
      <c r="N323" s="449"/>
      <c r="O323" s="449"/>
      <c r="P323" s="449"/>
      <c r="Q323" s="449"/>
      <c r="R323" s="449"/>
      <c r="S323" s="449"/>
      <c r="T323" s="449"/>
      <c r="U323" s="449"/>
      <c r="V323" s="449"/>
      <c r="W323" s="450"/>
      <c r="X323" s="451">
        <v>0</v>
      </c>
      <c r="Y323" s="451"/>
      <c r="Z323" s="451"/>
      <c r="AA323" s="451"/>
      <c r="AB323" s="451"/>
      <c r="AC323" s="451"/>
      <c r="AD323" s="451"/>
      <c r="AE323" s="451">
        <v>0</v>
      </c>
      <c r="AF323" s="451"/>
      <c r="AG323" s="451"/>
      <c r="AH323" s="451"/>
      <c r="AI323" s="451"/>
      <c r="AJ323" s="451"/>
      <c r="AK323" s="451"/>
      <c r="AL323" s="479">
        <f t="shared" si="158"/>
        <v>0</v>
      </c>
      <c r="AM323" s="479"/>
      <c r="AN323" s="479"/>
      <c r="AO323" s="479"/>
      <c r="AP323" s="479"/>
      <c r="AQ323" s="479"/>
      <c r="AR323" s="479"/>
      <c r="AS323" s="451">
        <v>0</v>
      </c>
      <c r="AT323" s="451"/>
      <c r="AU323" s="451"/>
      <c r="AV323" s="451"/>
      <c r="AW323" s="451"/>
      <c r="AX323" s="451"/>
      <c r="AY323" s="451"/>
      <c r="AZ323" s="92"/>
      <c r="BA323" s="92"/>
      <c r="BB323" s="451">
        <v>0</v>
      </c>
      <c r="BC323" s="451"/>
      <c r="BD323" s="451"/>
      <c r="BE323" s="451"/>
      <c r="BF323" s="451">
        <v>0</v>
      </c>
      <c r="BG323" s="451"/>
      <c r="BH323" s="451"/>
      <c r="BI323" s="451"/>
      <c r="BJ323" s="479">
        <f t="shared" si="159"/>
        <v>0</v>
      </c>
      <c r="BK323" s="479"/>
      <c r="BL323" s="479"/>
      <c r="BM323" s="479"/>
      <c r="BN323" s="479"/>
      <c r="BO323" s="479"/>
      <c r="BP323" s="479"/>
      <c r="BQ323" s="451">
        <v>0</v>
      </c>
      <c r="BR323" s="451"/>
      <c r="BS323" s="451"/>
      <c r="BT323" s="451"/>
      <c r="BU323" s="451"/>
      <c r="BV323" s="451"/>
      <c r="BW323" s="451"/>
      <c r="BX323" s="451">
        <v>0</v>
      </c>
      <c r="BY323" s="451"/>
      <c r="BZ323" s="451"/>
      <c r="CA323" s="451"/>
      <c r="CB323" s="451"/>
      <c r="CC323" s="451"/>
      <c r="CD323" s="451"/>
      <c r="CE323" s="480">
        <f t="shared" si="160"/>
        <v>0</v>
      </c>
      <c r="CF323" s="480"/>
      <c r="CG323" s="480"/>
      <c r="CH323" s="480"/>
      <c r="CI323" s="480"/>
      <c r="CJ323" s="480"/>
      <c r="CK323" s="480"/>
      <c r="CL323" s="451">
        <v>0</v>
      </c>
      <c r="CM323" s="451"/>
      <c r="CN323" s="451"/>
      <c r="CO323" s="451"/>
      <c r="CP323" s="451"/>
      <c r="CQ323" s="451"/>
      <c r="CR323" s="451"/>
      <c r="CS323" s="480">
        <f t="shared" si="161"/>
        <v>0</v>
      </c>
      <c r="CT323" s="480"/>
      <c r="CU323" s="480"/>
      <c r="CV323" s="480"/>
      <c r="CW323" s="480"/>
      <c r="CX323" s="480"/>
      <c r="CY323" s="480"/>
      <c r="DB323" s="448" t="s">
        <v>588</v>
      </c>
      <c r="DC323" s="449"/>
      <c r="DD323" s="449"/>
      <c r="DE323" s="449"/>
      <c r="DF323" s="449"/>
      <c r="DG323" s="449"/>
      <c r="DH323" s="449"/>
      <c r="DI323" s="449"/>
      <c r="DJ323" s="449"/>
      <c r="DK323" s="449"/>
      <c r="DL323" s="449"/>
      <c r="DM323" s="449"/>
      <c r="DN323" s="449"/>
      <c r="DO323" s="449"/>
      <c r="DP323" s="449"/>
      <c r="DQ323" s="449"/>
      <c r="DR323" s="449"/>
      <c r="DS323" s="449"/>
      <c r="DT323" s="449"/>
      <c r="DU323" s="449"/>
      <c r="DV323" s="449"/>
      <c r="DW323" s="450"/>
      <c r="DX323" s="451">
        <v>0</v>
      </c>
      <c r="DY323" s="451"/>
      <c r="DZ323" s="451"/>
      <c r="EA323" s="451"/>
      <c r="EB323" s="451"/>
      <c r="EC323" s="451"/>
      <c r="ED323" s="451"/>
      <c r="EE323" s="451">
        <v>0</v>
      </c>
      <c r="EF323" s="451"/>
      <c r="EG323" s="451"/>
      <c r="EH323" s="451"/>
      <c r="EI323" s="451"/>
      <c r="EJ323" s="451"/>
      <c r="EK323" s="451"/>
      <c r="EL323" s="479">
        <f t="shared" si="162"/>
        <v>0</v>
      </c>
      <c r="EM323" s="479"/>
      <c r="EN323" s="479"/>
      <c r="EO323" s="479"/>
      <c r="EP323" s="479"/>
      <c r="EQ323" s="479"/>
      <c r="ER323" s="479"/>
      <c r="ES323" s="451">
        <v>0</v>
      </c>
      <c r="ET323" s="451"/>
      <c r="EU323" s="451"/>
      <c r="EV323" s="451"/>
      <c r="EW323" s="451"/>
      <c r="EX323" s="451"/>
      <c r="EY323" s="451"/>
      <c r="EZ323" s="92"/>
      <c r="FA323" s="92"/>
      <c r="FB323" s="92"/>
      <c r="FC323" s="451">
        <v>0</v>
      </c>
      <c r="FD323" s="451"/>
      <c r="FE323" s="451"/>
      <c r="FF323" s="451"/>
      <c r="FG323" s="451">
        <v>0</v>
      </c>
      <c r="FH323" s="451"/>
      <c r="FI323" s="451"/>
      <c r="FJ323" s="451"/>
      <c r="FK323" s="479">
        <f t="shared" si="163"/>
        <v>0</v>
      </c>
      <c r="FL323" s="479"/>
      <c r="FM323" s="479"/>
      <c r="FN323" s="479"/>
      <c r="FO323" s="479"/>
      <c r="FP323" s="479"/>
      <c r="FQ323" s="479"/>
      <c r="FR323" s="451">
        <v>0</v>
      </c>
      <c r="FS323" s="451"/>
      <c r="FT323" s="451"/>
      <c r="FU323" s="451"/>
      <c r="FV323" s="451"/>
      <c r="FW323" s="451"/>
      <c r="FX323" s="451"/>
      <c r="FY323" s="451">
        <v>0</v>
      </c>
      <c r="FZ323" s="451"/>
      <c r="GA323" s="451"/>
      <c r="GB323" s="451"/>
      <c r="GC323" s="451"/>
      <c r="GD323" s="451"/>
      <c r="GE323" s="451"/>
      <c r="GF323" s="480">
        <f t="shared" si="164"/>
        <v>0</v>
      </c>
      <c r="GG323" s="480"/>
      <c r="GH323" s="480"/>
      <c r="GI323" s="480"/>
      <c r="GJ323" s="480"/>
      <c r="GK323" s="480"/>
      <c r="GL323" s="480"/>
      <c r="GM323" s="451">
        <v>0</v>
      </c>
      <c r="GN323" s="451"/>
      <c r="GO323" s="451"/>
      <c r="GP323" s="451"/>
      <c r="GQ323" s="451"/>
      <c r="GR323" s="451"/>
      <c r="GS323" s="451"/>
      <c r="GT323" s="480">
        <f t="shared" si="165"/>
        <v>0</v>
      </c>
      <c r="GU323" s="480"/>
      <c r="GV323" s="480"/>
      <c r="GW323" s="480"/>
      <c r="GX323" s="480"/>
      <c r="GY323" s="480"/>
      <c r="GZ323" s="480"/>
    </row>
    <row r="324" spans="2:208" ht="12.75" customHeight="1">
      <c r="B324" s="448" t="s">
        <v>543</v>
      </c>
      <c r="C324" s="449"/>
      <c r="D324" s="449"/>
      <c r="E324" s="449"/>
      <c r="F324" s="449"/>
      <c r="G324" s="449"/>
      <c r="H324" s="449"/>
      <c r="I324" s="449"/>
      <c r="J324" s="449"/>
      <c r="K324" s="449"/>
      <c r="L324" s="449"/>
      <c r="M324" s="449"/>
      <c r="N324" s="449"/>
      <c r="O324" s="449"/>
      <c r="P324" s="449"/>
      <c r="Q324" s="449"/>
      <c r="R324" s="449"/>
      <c r="S324" s="449"/>
      <c r="T324" s="449"/>
      <c r="U324" s="449"/>
      <c r="V324" s="449"/>
      <c r="W324" s="450"/>
      <c r="X324" s="451">
        <v>0</v>
      </c>
      <c r="Y324" s="451"/>
      <c r="Z324" s="451"/>
      <c r="AA324" s="451"/>
      <c r="AB324" s="451"/>
      <c r="AC324" s="451"/>
      <c r="AD324" s="451"/>
      <c r="AE324" s="451">
        <v>0</v>
      </c>
      <c r="AF324" s="451"/>
      <c r="AG324" s="451"/>
      <c r="AH324" s="451"/>
      <c r="AI324" s="451"/>
      <c r="AJ324" s="451"/>
      <c r="AK324" s="451"/>
      <c r="AL324" s="479">
        <f t="shared" si="158"/>
        <v>0</v>
      </c>
      <c r="AM324" s="479"/>
      <c r="AN324" s="479"/>
      <c r="AO324" s="479"/>
      <c r="AP324" s="479"/>
      <c r="AQ324" s="479"/>
      <c r="AR324" s="479"/>
      <c r="AS324" s="451">
        <v>0</v>
      </c>
      <c r="AT324" s="451"/>
      <c r="AU324" s="451"/>
      <c r="AV324" s="451"/>
      <c r="AW324" s="451"/>
      <c r="AX324" s="451"/>
      <c r="AY324" s="451"/>
      <c r="AZ324" s="92"/>
      <c r="BA324" s="92"/>
      <c r="BB324" s="451">
        <v>0</v>
      </c>
      <c r="BC324" s="451"/>
      <c r="BD324" s="451"/>
      <c r="BE324" s="451"/>
      <c r="BF324" s="451">
        <v>0</v>
      </c>
      <c r="BG324" s="451"/>
      <c r="BH324" s="451"/>
      <c r="BI324" s="451"/>
      <c r="BJ324" s="479">
        <f t="shared" si="159"/>
        <v>0</v>
      </c>
      <c r="BK324" s="479"/>
      <c r="BL324" s="479"/>
      <c r="BM324" s="479"/>
      <c r="BN324" s="479"/>
      <c r="BO324" s="479"/>
      <c r="BP324" s="479"/>
      <c r="BQ324" s="451">
        <v>0</v>
      </c>
      <c r="BR324" s="451"/>
      <c r="BS324" s="451"/>
      <c r="BT324" s="451"/>
      <c r="BU324" s="451"/>
      <c r="BV324" s="451"/>
      <c r="BW324" s="451"/>
      <c r="BX324" s="451">
        <v>0</v>
      </c>
      <c r="BY324" s="451"/>
      <c r="BZ324" s="451"/>
      <c r="CA324" s="451"/>
      <c r="CB324" s="451"/>
      <c r="CC324" s="451"/>
      <c r="CD324" s="451"/>
      <c r="CE324" s="480">
        <f t="shared" si="160"/>
        <v>0</v>
      </c>
      <c r="CF324" s="480"/>
      <c r="CG324" s="480"/>
      <c r="CH324" s="480"/>
      <c r="CI324" s="480"/>
      <c r="CJ324" s="480"/>
      <c r="CK324" s="480"/>
      <c r="CL324" s="451">
        <v>0</v>
      </c>
      <c r="CM324" s="451"/>
      <c r="CN324" s="451"/>
      <c r="CO324" s="451"/>
      <c r="CP324" s="451"/>
      <c r="CQ324" s="451"/>
      <c r="CR324" s="451"/>
      <c r="CS324" s="480">
        <f t="shared" si="161"/>
        <v>0</v>
      </c>
      <c r="CT324" s="480"/>
      <c r="CU324" s="480"/>
      <c r="CV324" s="480"/>
      <c r="CW324" s="480"/>
      <c r="CX324" s="480"/>
      <c r="CY324" s="480"/>
      <c r="DB324" s="448" t="s">
        <v>589</v>
      </c>
      <c r="DC324" s="449"/>
      <c r="DD324" s="449"/>
      <c r="DE324" s="449"/>
      <c r="DF324" s="449"/>
      <c r="DG324" s="449"/>
      <c r="DH324" s="449"/>
      <c r="DI324" s="449"/>
      <c r="DJ324" s="449"/>
      <c r="DK324" s="449"/>
      <c r="DL324" s="449"/>
      <c r="DM324" s="449"/>
      <c r="DN324" s="449"/>
      <c r="DO324" s="449"/>
      <c r="DP324" s="449"/>
      <c r="DQ324" s="449"/>
      <c r="DR324" s="449"/>
      <c r="DS324" s="449"/>
      <c r="DT324" s="449"/>
      <c r="DU324" s="449"/>
      <c r="DV324" s="449"/>
      <c r="DW324" s="450"/>
      <c r="DX324" s="451">
        <v>0</v>
      </c>
      <c r="DY324" s="451"/>
      <c r="DZ324" s="451"/>
      <c r="EA324" s="451"/>
      <c r="EB324" s="451"/>
      <c r="EC324" s="451"/>
      <c r="ED324" s="451"/>
      <c r="EE324" s="451">
        <v>0</v>
      </c>
      <c r="EF324" s="451"/>
      <c r="EG324" s="451"/>
      <c r="EH324" s="451"/>
      <c r="EI324" s="451"/>
      <c r="EJ324" s="451"/>
      <c r="EK324" s="451"/>
      <c r="EL324" s="479">
        <f t="shared" si="162"/>
        <v>0</v>
      </c>
      <c r="EM324" s="479"/>
      <c r="EN324" s="479"/>
      <c r="EO324" s="479"/>
      <c r="EP324" s="479"/>
      <c r="EQ324" s="479"/>
      <c r="ER324" s="479"/>
      <c r="ES324" s="451">
        <v>0</v>
      </c>
      <c r="ET324" s="451"/>
      <c r="EU324" s="451"/>
      <c r="EV324" s="451"/>
      <c r="EW324" s="451"/>
      <c r="EX324" s="451"/>
      <c r="EY324" s="451"/>
      <c r="EZ324" s="92"/>
      <c r="FA324" s="92"/>
      <c r="FB324" s="92"/>
      <c r="FC324" s="451">
        <v>0</v>
      </c>
      <c r="FD324" s="451"/>
      <c r="FE324" s="451"/>
      <c r="FF324" s="451"/>
      <c r="FG324" s="451">
        <v>0</v>
      </c>
      <c r="FH324" s="451"/>
      <c r="FI324" s="451"/>
      <c r="FJ324" s="451"/>
      <c r="FK324" s="479">
        <f t="shared" si="163"/>
        <v>0</v>
      </c>
      <c r="FL324" s="479"/>
      <c r="FM324" s="479"/>
      <c r="FN324" s="479"/>
      <c r="FO324" s="479"/>
      <c r="FP324" s="479"/>
      <c r="FQ324" s="479"/>
      <c r="FR324" s="451">
        <v>0</v>
      </c>
      <c r="FS324" s="451"/>
      <c r="FT324" s="451"/>
      <c r="FU324" s="451"/>
      <c r="FV324" s="451"/>
      <c r="FW324" s="451"/>
      <c r="FX324" s="451"/>
      <c r="FY324" s="451">
        <v>0</v>
      </c>
      <c r="FZ324" s="451"/>
      <c r="GA324" s="451"/>
      <c r="GB324" s="451"/>
      <c r="GC324" s="451"/>
      <c r="GD324" s="451"/>
      <c r="GE324" s="451"/>
      <c r="GF324" s="480">
        <f t="shared" si="164"/>
        <v>0</v>
      </c>
      <c r="GG324" s="480"/>
      <c r="GH324" s="480"/>
      <c r="GI324" s="480"/>
      <c r="GJ324" s="480"/>
      <c r="GK324" s="480"/>
      <c r="GL324" s="480"/>
      <c r="GM324" s="451">
        <v>0</v>
      </c>
      <c r="GN324" s="451"/>
      <c r="GO324" s="451"/>
      <c r="GP324" s="451"/>
      <c r="GQ324" s="451"/>
      <c r="GR324" s="451"/>
      <c r="GS324" s="451"/>
      <c r="GT324" s="480">
        <f t="shared" si="165"/>
        <v>0</v>
      </c>
      <c r="GU324" s="480"/>
      <c r="GV324" s="480"/>
      <c r="GW324" s="480"/>
      <c r="GX324" s="480"/>
      <c r="GY324" s="480"/>
      <c r="GZ324" s="480"/>
    </row>
    <row r="325" spans="2:208" ht="12.75" customHeight="1">
      <c r="B325" s="448" t="s">
        <v>544</v>
      </c>
      <c r="C325" s="449"/>
      <c r="D325" s="449"/>
      <c r="E325" s="449"/>
      <c r="F325" s="449"/>
      <c r="G325" s="449"/>
      <c r="H325" s="449"/>
      <c r="I325" s="449"/>
      <c r="J325" s="449"/>
      <c r="K325" s="449"/>
      <c r="L325" s="449"/>
      <c r="M325" s="449"/>
      <c r="N325" s="449"/>
      <c r="O325" s="449"/>
      <c r="P325" s="449"/>
      <c r="Q325" s="449"/>
      <c r="R325" s="449"/>
      <c r="S325" s="449"/>
      <c r="T325" s="449"/>
      <c r="U325" s="449"/>
      <c r="V325" s="449"/>
      <c r="W325" s="450"/>
      <c r="X325" s="451">
        <v>0</v>
      </c>
      <c r="Y325" s="451"/>
      <c r="Z325" s="451"/>
      <c r="AA325" s="451"/>
      <c r="AB325" s="451"/>
      <c r="AC325" s="451"/>
      <c r="AD325" s="451"/>
      <c r="AE325" s="451">
        <v>0</v>
      </c>
      <c r="AF325" s="451"/>
      <c r="AG325" s="451"/>
      <c r="AH325" s="451"/>
      <c r="AI325" s="451"/>
      <c r="AJ325" s="451"/>
      <c r="AK325" s="451"/>
      <c r="AL325" s="479">
        <f t="shared" si="158"/>
        <v>0</v>
      </c>
      <c r="AM325" s="479"/>
      <c r="AN325" s="479"/>
      <c r="AO325" s="479"/>
      <c r="AP325" s="479"/>
      <c r="AQ325" s="479"/>
      <c r="AR325" s="479"/>
      <c r="AS325" s="451">
        <v>0</v>
      </c>
      <c r="AT325" s="451"/>
      <c r="AU325" s="451"/>
      <c r="AV325" s="451"/>
      <c r="AW325" s="451"/>
      <c r="AX325" s="451"/>
      <c r="AY325" s="451"/>
      <c r="AZ325" s="92"/>
      <c r="BA325" s="92"/>
      <c r="BB325" s="451">
        <v>0</v>
      </c>
      <c r="BC325" s="451"/>
      <c r="BD325" s="451"/>
      <c r="BE325" s="451"/>
      <c r="BF325" s="451">
        <v>0</v>
      </c>
      <c r="BG325" s="451"/>
      <c r="BH325" s="451"/>
      <c r="BI325" s="451"/>
      <c r="BJ325" s="479">
        <f t="shared" si="159"/>
        <v>0</v>
      </c>
      <c r="BK325" s="479"/>
      <c r="BL325" s="479"/>
      <c r="BM325" s="479"/>
      <c r="BN325" s="479"/>
      <c r="BO325" s="479"/>
      <c r="BP325" s="479"/>
      <c r="BQ325" s="451">
        <v>0</v>
      </c>
      <c r="BR325" s="451"/>
      <c r="BS325" s="451"/>
      <c r="BT325" s="451"/>
      <c r="BU325" s="451"/>
      <c r="BV325" s="451"/>
      <c r="BW325" s="451"/>
      <c r="BX325" s="451">
        <v>0</v>
      </c>
      <c r="BY325" s="451"/>
      <c r="BZ325" s="451"/>
      <c r="CA325" s="451"/>
      <c r="CB325" s="451"/>
      <c r="CC325" s="451"/>
      <c r="CD325" s="451"/>
      <c r="CE325" s="480">
        <f t="shared" si="160"/>
        <v>0</v>
      </c>
      <c r="CF325" s="480"/>
      <c r="CG325" s="480"/>
      <c r="CH325" s="480"/>
      <c r="CI325" s="480"/>
      <c r="CJ325" s="480"/>
      <c r="CK325" s="480"/>
      <c r="CL325" s="451">
        <v>0</v>
      </c>
      <c r="CM325" s="451"/>
      <c r="CN325" s="451"/>
      <c r="CO325" s="451"/>
      <c r="CP325" s="451"/>
      <c r="CQ325" s="451"/>
      <c r="CR325" s="451"/>
      <c r="CS325" s="480">
        <f t="shared" si="161"/>
        <v>0</v>
      </c>
      <c r="CT325" s="480"/>
      <c r="CU325" s="480"/>
      <c r="CV325" s="480"/>
      <c r="CW325" s="480"/>
      <c r="CX325" s="480"/>
      <c r="CY325" s="480"/>
      <c r="DB325" s="448" t="s">
        <v>590</v>
      </c>
      <c r="DC325" s="449"/>
      <c r="DD325" s="449"/>
      <c r="DE325" s="449"/>
      <c r="DF325" s="449"/>
      <c r="DG325" s="449"/>
      <c r="DH325" s="449"/>
      <c r="DI325" s="449"/>
      <c r="DJ325" s="449"/>
      <c r="DK325" s="449"/>
      <c r="DL325" s="449"/>
      <c r="DM325" s="449"/>
      <c r="DN325" s="449"/>
      <c r="DO325" s="449"/>
      <c r="DP325" s="449"/>
      <c r="DQ325" s="449"/>
      <c r="DR325" s="449"/>
      <c r="DS325" s="449"/>
      <c r="DT325" s="449"/>
      <c r="DU325" s="449"/>
      <c r="DV325" s="449"/>
      <c r="DW325" s="450"/>
      <c r="DX325" s="451">
        <v>0</v>
      </c>
      <c r="DY325" s="451"/>
      <c r="DZ325" s="451"/>
      <c r="EA325" s="451"/>
      <c r="EB325" s="451"/>
      <c r="EC325" s="451"/>
      <c r="ED325" s="451"/>
      <c r="EE325" s="451">
        <v>0</v>
      </c>
      <c r="EF325" s="451"/>
      <c r="EG325" s="451"/>
      <c r="EH325" s="451"/>
      <c r="EI325" s="451"/>
      <c r="EJ325" s="451"/>
      <c r="EK325" s="451"/>
      <c r="EL325" s="479">
        <f t="shared" si="162"/>
        <v>0</v>
      </c>
      <c r="EM325" s="479"/>
      <c r="EN325" s="479"/>
      <c r="EO325" s="479"/>
      <c r="EP325" s="479"/>
      <c r="EQ325" s="479"/>
      <c r="ER325" s="479"/>
      <c r="ES325" s="451">
        <v>0</v>
      </c>
      <c r="ET325" s="451"/>
      <c r="EU325" s="451"/>
      <c r="EV325" s="451"/>
      <c r="EW325" s="451"/>
      <c r="EX325" s="451"/>
      <c r="EY325" s="451"/>
      <c r="EZ325" s="92"/>
      <c r="FA325" s="92"/>
      <c r="FB325" s="92"/>
      <c r="FC325" s="451">
        <v>0</v>
      </c>
      <c r="FD325" s="451"/>
      <c r="FE325" s="451"/>
      <c r="FF325" s="451"/>
      <c r="FG325" s="451">
        <v>0</v>
      </c>
      <c r="FH325" s="451"/>
      <c r="FI325" s="451"/>
      <c r="FJ325" s="451"/>
      <c r="FK325" s="479">
        <f t="shared" si="163"/>
        <v>0</v>
      </c>
      <c r="FL325" s="479"/>
      <c r="FM325" s="479"/>
      <c r="FN325" s="479"/>
      <c r="FO325" s="479"/>
      <c r="FP325" s="479"/>
      <c r="FQ325" s="479"/>
      <c r="FR325" s="451">
        <v>0</v>
      </c>
      <c r="FS325" s="451"/>
      <c r="FT325" s="451"/>
      <c r="FU325" s="451"/>
      <c r="FV325" s="451"/>
      <c r="FW325" s="451"/>
      <c r="FX325" s="451"/>
      <c r="FY325" s="451">
        <v>0</v>
      </c>
      <c r="FZ325" s="451"/>
      <c r="GA325" s="451"/>
      <c r="GB325" s="451"/>
      <c r="GC325" s="451"/>
      <c r="GD325" s="451"/>
      <c r="GE325" s="451"/>
      <c r="GF325" s="480">
        <f t="shared" si="164"/>
        <v>0</v>
      </c>
      <c r="GG325" s="480"/>
      <c r="GH325" s="480"/>
      <c r="GI325" s="480"/>
      <c r="GJ325" s="480"/>
      <c r="GK325" s="480"/>
      <c r="GL325" s="480"/>
      <c r="GM325" s="451">
        <v>0</v>
      </c>
      <c r="GN325" s="451"/>
      <c r="GO325" s="451"/>
      <c r="GP325" s="451"/>
      <c r="GQ325" s="451"/>
      <c r="GR325" s="451"/>
      <c r="GS325" s="451"/>
      <c r="GT325" s="480">
        <f t="shared" si="165"/>
        <v>0</v>
      </c>
      <c r="GU325" s="480"/>
      <c r="GV325" s="480"/>
      <c r="GW325" s="480"/>
      <c r="GX325" s="480"/>
      <c r="GY325" s="480"/>
      <c r="GZ325" s="480"/>
    </row>
    <row r="326" spans="2:208" ht="12.75" customHeight="1">
      <c r="B326" s="448" t="s">
        <v>545</v>
      </c>
      <c r="C326" s="449"/>
      <c r="D326" s="449"/>
      <c r="E326" s="449"/>
      <c r="F326" s="449"/>
      <c r="G326" s="449"/>
      <c r="H326" s="449"/>
      <c r="I326" s="449"/>
      <c r="J326" s="449"/>
      <c r="K326" s="449"/>
      <c r="L326" s="449"/>
      <c r="M326" s="449"/>
      <c r="N326" s="449"/>
      <c r="O326" s="449"/>
      <c r="P326" s="449"/>
      <c r="Q326" s="449"/>
      <c r="R326" s="449"/>
      <c r="S326" s="449"/>
      <c r="T326" s="449"/>
      <c r="U326" s="449"/>
      <c r="V326" s="449"/>
      <c r="W326" s="450"/>
      <c r="X326" s="451">
        <v>0</v>
      </c>
      <c r="Y326" s="451"/>
      <c r="Z326" s="451"/>
      <c r="AA326" s="451"/>
      <c r="AB326" s="451"/>
      <c r="AC326" s="451"/>
      <c r="AD326" s="451"/>
      <c r="AE326" s="451">
        <v>0</v>
      </c>
      <c r="AF326" s="451"/>
      <c r="AG326" s="451"/>
      <c r="AH326" s="451"/>
      <c r="AI326" s="451"/>
      <c r="AJ326" s="451"/>
      <c r="AK326" s="451"/>
      <c r="AL326" s="479">
        <f t="shared" si="158"/>
        <v>0</v>
      </c>
      <c r="AM326" s="479"/>
      <c r="AN326" s="479"/>
      <c r="AO326" s="479"/>
      <c r="AP326" s="479"/>
      <c r="AQ326" s="479"/>
      <c r="AR326" s="479"/>
      <c r="AS326" s="451">
        <v>0</v>
      </c>
      <c r="AT326" s="451"/>
      <c r="AU326" s="451"/>
      <c r="AV326" s="451"/>
      <c r="AW326" s="451"/>
      <c r="AX326" s="451"/>
      <c r="AY326" s="451"/>
      <c r="AZ326" s="92"/>
      <c r="BA326" s="92"/>
      <c r="BB326" s="451">
        <v>0</v>
      </c>
      <c r="BC326" s="451"/>
      <c r="BD326" s="451"/>
      <c r="BE326" s="451"/>
      <c r="BF326" s="451">
        <v>0</v>
      </c>
      <c r="BG326" s="451"/>
      <c r="BH326" s="451"/>
      <c r="BI326" s="451"/>
      <c r="BJ326" s="479">
        <f t="shared" si="159"/>
        <v>0</v>
      </c>
      <c r="BK326" s="479"/>
      <c r="BL326" s="479"/>
      <c r="BM326" s="479"/>
      <c r="BN326" s="479"/>
      <c r="BO326" s="479"/>
      <c r="BP326" s="479"/>
      <c r="BQ326" s="451">
        <v>0</v>
      </c>
      <c r="BR326" s="451"/>
      <c r="BS326" s="451"/>
      <c r="BT326" s="451"/>
      <c r="BU326" s="451"/>
      <c r="BV326" s="451"/>
      <c r="BW326" s="451"/>
      <c r="BX326" s="451">
        <v>0</v>
      </c>
      <c r="BY326" s="451"/>
      <c r="BZ326" s="451"/>
      <c r="CA326" s="451"/>
      <c r="CB326" s="451"/>
      <c r="CC326" s="451"/>
      <c r="CD326" s="451"/>
      <c r="CE326" s="480">
        <f t="shared" si="160"/>
        <v>0</v>
      </c>
      <c r="CF326" s="480"/>
      <c r="CG326" s="480"/>
      <c r="CH326" s="480"/>
      <c r="CI326" s="480"/>
      <c r="CJ326" s="480"/>
      <c r="CK326" s="480"/>
      <c r="CL326" s="451">
        <v>0</v>
      </c>
      <c r="CM326" s="451"/>
      <c r="CN326" s="451"/>
      <c r="CO326" s="451"/>
      <c r="CP326" s="451"/>
      <c r="CQ326" s="451"/>
      <c r="CR326" s="451"/>
      <c r="CS326" s="480">
        <f t="shared" si="161"/>
        <v>0</v>
      </c>
      <c r="CT326" s="480"/>
      <c r="CU326" s="480"/>
      <c r="CV326" s="480"/>
      <c r="CW326" s="480"/>
      <c r="CX326" s="480"/>
      <c r="CY326" s="480"/>
      <c r="DB326" s="448" t="s">
        <v>591</v>
      </c>
      <c r="DC326" s="449"/>
      <c r="DD326" s="449"/>
      <c r="DE326" s="449"/>
      <c r="DF326" s="449"/>
      <c r="DG326" s="449"/>
      <c r="DH326" s="449"/>
      <c r="DI326" s="449"/>
      <c r="DJ326" s="449"/>
      <c r="DK326" s="449"/>
      <c r="DL326" s="449"/>
      <c r="DM326" s="449"/>
      <c r="DN326" s="449"/>
      <c r="DO326" s="449"/>
      <c r="DP326" s="449"/>
      <c r="DQ326" s="449"/>
      <c r="DR326" s="449"/>
      <c r="DS326" s="449"/>
      <c r="DT326" s="449"/>
      <c r="DU326" s="449"/>
      <c r="DV326" s="449"/>
      <c r="DW326" s="450"/>
      <c r="DX326" s="451">
        <v>0</v>
      </c>
      <c r="DY326" s="451"/>
      <c r="DZ326" s="451"/>
      <c r="EA326" s="451"/>
      <c r="EB326" s="451"/>
      <c r="EC326" s="451"/>
      <c r="ED326" s="451"/>
      <c r="EE326" s="451">
        <v>0</v>
      </c>
      <c r="EF326" s="451"/>
      <c r="EG326" s="451"/>
      <c r="EH326" s="451"/>
      <c r="EI326" s="451"/>
      <c r="EJ326" s="451"/>
      <c r="EK326" s="451"/>
      <c r="EL326" s="479">
        <f t="shared" si="162"/>
        <v>0</v>
      </c>
      <c r="EM326" s="479"/>
      <c r="EN326" s="479"/>
      <c r="EO326" s="479"/>
      <c r="EP326" s="479"/>
      <c r="EQ326" s="479"/>
      <c r="ER326" s="479"/>
      <c r="ES326" s="451">
        <v>0</v>
      </c>
      <c r="ET326" s="451"/>
      <c r="EU326" s="451"/>
      <c r="EV326" s="451"/>
      <c r="EW326" s="451"/>
      <c r="EX326" s="451"/>
      <c r="EY326" s="451"/>
      <c r="EZ326" s="92"/>
      <c r="FA326" s="92"/>
      <c r="FB326" s="92"/>
      <c r="FC326" s="451">
        <v>0</v>
      </c>
      <c r="FD326" s="451"/>
      <c r="FE326" s="451"/>
      <c r="FF326" s="451"/>
      <c r="FG326" s="451">
        <v>0</v>
      </c>
      <c r="FH326" s="451"/>
      <c r="FI326" s="451"/>
      <c r="FJ326" s="451"/>
      <c r="FK326" s="479">
        <f t="shared" si="163"/>
        <v>0</v>
      </c>
      <c r="FL326" s="479"/>
      <c r="FM326" s="479"/>
      <c r="FN326" s="479"/>
      <c r="FO326" s="479"/>
      <c r="FP326" s="479"/>
      <c r="FQ326" s="479"/>
      <c r="FR326" s="451">
        <v>0</v>
      </c>
      <c r="FS326" s="451"/>
      <c r="FT326" s="451"/>
      <c r="FU326" s="451"/>
      <c r="FV326" s="451"/>
      <c r="FW326" s="451"/>
      <c r="FX326" s="451"/>
      <c r="FY326" s="451">
        <v>0</v>
      </c>
      <c r="FZ326" s="451"/>
      <c r="GA326" s="451"/>
      <c r="GB326" s="451"/>
      <c r="GC326" s="451"/>
      <c r="GD326" s="451"/>
      <c r="GE326" s="451"/>
      <c r="GF326" s="480">
        <f t="shared" si="164"/>
        <v>0</v>
      </c>
      <c r="GG326" s="480"/>
      <c r="GH326" s="480"/>
      <c r="GI326" s="480"/>
      <c r="GJ326" s="480"/>
      <c r="GK326" s="480"/>
      <c r="GL326" s="480"/>
      <c r="GM326" s="451">
        <v>0</v>
      </c>
      <c r="GN326" s="451"/>
      <c r="GO326" s="451"/>
      <c r="GP326" s="451"/>
      <c r="GQ326" s="451"/>
      <c r="GR326" s="451"/>
      <c r="GS326" s="451"/>
      <c r="GT326" s="480">
        <f t="shared" si="165"/>
        <v>0</v>
      </c>
      <c r="GU326" s="480"/>
      <c r="GV326" s="480"/>
      <c r="GW326" s="480"/>
      <c r="GX326" s="480"/>
      <c r="GY326" s="480"/>
      <c r="GZ326" s="480"/>
    </row>
    <row r="327" spans="2:208" ht="12.75" customHeight="1">
      <c r="B327" s="522" t="s">
        <v>546</v>
      </c>
      <c r="C327" s="523"/>
      <c r="D327" s="523"/>
      <c r="E327" s="523"/>
      <c r="F327" s="523"/>
      <c r="G327" s="523"/>
      <c r="H327" s="523"/>
      <c r="I327" s="523"/>
      <c r="J327" s="523"/>
      <c r="K327" s="523"/>
      <c r="L327" s="523"/>
      <c r="M327" s="523"/>
      <c r="N327" s="523"/>
      <c r="O327" s="523"/>
      <c r="P327" s="523"/>
      <c r="Q327" s="523"/>
      <c r="R327" s="523"/>
      <c r="S327" s="523"/>
      <c r="T327" s="523"/>
      <c r="U327" s="523"/>
      <c r="V327" s="523"/>
      <c r="W327" s="524"/>
      <c r="X327" s="451">
        <v>0</v>
      </c>
      <c r="Y327" s="451"/>
      <c r="Z327" s="451"/>
      <c r="AA327" s="451"/>
      <c r="AB327" s="451"/>
      <c r="AC327" s="451"/>
      <c r="AD327" s="451"/>
      <c r="AE327" s="451">
        <v>0</v>
      </c>
      <c r="AF327" s="451"/>
      <c r="AG327" s="451"/>
      <c r="AH327" s="451"/>
      <c r="AI327" s="451"/>
      <c r="AJ327" s="451"/>
      <c r="AK327" s="451"/>
      <c r="AL327" s="479">
        <f t="shared" si="158"/>
        <v>0</v>
      </c>
      <c r="AM327" s="479"/>
      <c r="AN327" s="479"/>
      <c r="AO327" s="479"/>
      <c r="AP327" s="479"/>
      <c r="AQ327" s="479"/>
      <c r="AR327" s="479"/>
      <c r="AS327" s="451">
        <v>0</v>
      </c>
      <c r="AT327" s="451"/>
      <c r="AU327" s="451"/>
      <c r="AV327" s="451"/>
      <c r="AW327" s="451"/>
      <c r="AX327" s="451"/>
      <c r="AY327" s="451"/>
      <c r="AZ327" s="92"/>
      <c r="BA327" s="92"/>
      <c r="BB327" s="451">
        <v>0</v>
      </c>
      <c r="BC327" s="451"/>
      <c r="BD327" s="451"/>
      <c r="BE327" s="451"/>
      <c r="BF327" s="451">
        <v>0</v>
      </c>
      <c r="BG327" s="451"/>
      <c r="BH327" s="451"/>
      <c r="BI327" s="451"/>
      <c r="BJ327" s="479">
        <f t="shared" si="159"/>
        <v>0</v>
      </c>
      <c r="BK327" s="479"/>
      <c r="BL327" s="479"/>
      <c r="BM327" s="479"/>
      <c r="BN327" s="479"/>
      <c r="BO327" s="479"/>
      <c r="BP327" s="479"/>
      <c r="BQ327" s="451">
        <v>0</v>
      </c>
      <c r="BR327" s="451"/>
      <c r="BS327" s="451"/>
      <c r="BT327" s="451"/>
      <c r="BU327" s="451"/>
      <c r="BV327" s="451"/>
      <c r="BW327" s="451"/>
      <c r="BX327" s="451">
        <v>0</v>
      </c>
      <c r="BY327" s="451"/>
      <c r="BZ327" s="451"/>
      <c r="CA327" s="451"/>
      <c r="CB327" s="451"/>
      <c r="CC327" s="451"/>
      <c r="CD327" s="451"/>
      <c r="CE327" s="480">
        <f t="shared" si="160"/>
        <v>0</v>
      </c>
      <c r="CF327" s="480"/>
      <c r="CG327" s="480"/>
      <c r="CH327" s="480"/>
      <c r="CI327" s="480"/>
      <c r="CJ327" s="480"/>
      <c r="CK327" s="480"/>
      <c r="CL327" s="451">
        <v>0</v>
      </c>
      <c r="CM327" s="451"/>
      <c r="CN327" s="451"/>
      <c r="CO327" s="451"/>
      <c r="CP327" s="451"/>
      <c r="CQ327" s="451"/>
      <c r="CR327" s="451"/>
      <c r="CS327" s="480">
        <f t="shared" si="161"/>
        <v>0</v>
      </c>
      <c r="CT327" s="480"/>
      <c r="CU327" s="480"/>
      <c r="CV327" s="480"/>
      <c r="CW327" s="480"/>
      <c r="CX327" s="480"/>
      <c r="CY327" s="480"/>
      <c r="DB327" s="522" t="s">
        <v>592</v>
      </c>
      <c r="DC327" s="523"/>
      <c r="DD327" s="523"/>
      <c r="DE327" s="523"/>
      <c r="DF327" s="523"/>
      <c r="DG327" s="523"/>
      <c r="DH327" s="523"/>
      <c r="DI327" s="523"/>
      <c r="DJ327" s="523"/>
      <c r="DK327" s="523"/>
      <c r="DL327" s="523"/>
      <c r="DM327" s="523"/>
      <c r="DN327" s="523"/>
      <c r="DO327" s="523"/>
      <c r="DP327" s="523"/>
      <c r="DQ327" s="523"/>
      <c r="DR327" s="523"/>
      <c r="DS327" s="523"/>
      <c r="DT327" s="523"/>
      <c r="DU327" s="523"/>
      <c r="DV327" s="523"/>
      <c r="DW327" s="524"/>
      <c r="DX327" s="451">
        <v>0</v>
      </c>
      <c r="DY327" s="451"/>
      <c r="DZ327" s="451"/>
      <c r="EA327" s="451"/>
      <c r="EB327" s="451"/>
      <c r="EC327" s="451"/>
      <c r="ED327" s="451"/>
      <c r="EE327" s="451">
        <v>0</v>
      </c>
      <c r="EF327" s="451"/>
      <c r="EG327" s="451"/>
      <c r="EH327" s="451"/>
      <c r="EI327" s="451"/>
      <c r="EJ327" s="451"/>
      <c r="EK327" s="451"/>
      <c r="EL327" s="479">
        <f t="shared" si="162"/>
        <v>0</v>
      </c>
      <c r="EM327" s="479"/>
      <c r="EN327" s="479"/>
      <c r="EO327" s="479"/>
      <c r="EP327" s="479"/>
      <c r="EQ327" s="479"/>
      <c r="ER327" s="479"/>
      <c r="ES327" s="451">
        <v>0</v>
      </c>
      <c r="ET327" s="451"/>
      <c r="EU327" s="451"/>
      <c r="EV327" s="451"/>
      <c r="EW327" s="451"/>
      <c r="EX327" s="451"/>
      <c r="EY327" s="451"/>
      <c r="EZ327" s="92"/>
      <c r="FA327" s="92"/>
      <c r="FB327" s="92"/>
      <c r="FC327" s="451">
        <v>0</v>
      </c>
      <c r="FD327" s="451"/>
      <c r="FE327" s="451"/>
      <c r="FF327" s="451"/>
      <c r="FG327" s="451">
        <v>0</v>
      </c>
      <c r="FH327" s="451"/>
      <c r="FI327" s="451"/>
      <c r="FJ327" s="451"/>
      <c r="FK327" s="479">
        <f t="shared" si="163"/>
        <v>0</v>
      </c>
      <c r="FL327" s="479"/>
      <c r="FM327" s="479"/>
      <c r="FN327" s="479"/>
      <c r="FO327" s="479"/>
      <c r="FP327" s="479"/>
      <c r="FQ327" s="479"/>
      <c r="FR327" s="451">
        <v>0</v>
      </c>
      <c r="FS327" s="451"/>
      <c r="FT327" s="451"/>
      <c r="FU327" s="451"/>
      <c r="FV327" s="451"/>
      <c r="FW327" s="451"/>
      <c r="FX327" s="451"/>
      <c r="FY327" s="451">
        <v>0</v>
      </c>
      <c r="FZ327" s="451"/>
      <c r="GA327" s="451"/>
      <c r="GB327" s="451"/>
      <c r="GC327" s="451"/>
      <c r="GD327" s="451"/>
      <c r="GE327" s="451"/>
      <c r="GF327" s="480">
        <f t="shared" si="164"/>
        <v>0</v>
      </c>
      <c r="GG327" s="480"/>
      <c r="GH327" s="480"/>
      <c r="GI327" s="480"/>
      <c r="GJ327" s="480"/>
      <c r="GK327" s="480"/>
      <c r="GL327" s="480"/>
      <c r="GM327" s="451">
        <v>0</v>
      </c>
      <c r="GN327" s="451"/>
      <c r="GO327" s="451"/>
      <c r="GP327" s="451"/>
      <c r="GQ327" s="451"/>
      <c r="GR327" s="451"/>
      <c r="GS327" s="451"/>
      <c r="GT327" s="480">
        <f t="shared" si="165"/>
        <v>0</v>
      </c>
      <c r="GU327" s="480"/>
      <c r="GV327" s="480"/>
      <c r="GW327" s="480"/>
      <c r="GX327" s="480"/>
      <c r="GY327" s="480"/>
      <c r="GZ327" s="480"/>
    </row>
    <row r="328" spans="2:208" ht="12.75" customHeight="1" thickBot="1">
      <c r="B328" s="516" t="s">
        <v>547</v>
      </c>
      <c r="C328" s="517"/>
      <c r="D328" s="517"/>
      <c r="E328" s="517"/>
      <c r="F328" s="517"/>
      <c r="G328" s="517"/>
      <c r="H328" s="517"/>
      <c r="I328" s="517"/>
      <c r="J328" s="517"/>
      <c r="K328" s="517"/>
      <c r="L328" s="517"/>
      <c r="M328" s="517"/>
      <c r="N328" s="517"/>
      <c r="O328" s="517"/>
      <c r="P328" s="517"/>
      <c r="Q328" s="517"/>
      <c r="R328" s="517"/>
      <c r="S328" s="517"/>
      <c r="T328" s="517"/>
      <c r="U328" s="517"/>
      <c r="V328" s="517"/>
      <c r="W328" s="518"/>
      <c r="X328" s="447">
        <f>SUM(X320:AD327)</f>
        <v>0</v>
      </c>
      <c r="Y328" s="447"/>
      <c r="Z328" s="447"/>
      <c r="AA328" s="447"/>
      <c r="AB328" s="447"/>
      <c r="AC328" s="447"/>
      <c r="AD328" s="447"/>
      <c r="AE328" s="447">
        <f>SUM(AE320:AK327)</f>
        <v>0</v>
      </c>
      <c r="AF328" s="447"/>
      <c r="AG328" s="447"/>
      <c r="AH328" s="447"/>
      <c r="AI328" s="447"/>
      <c r="AJ328" s="447"/>
      <c r="AK328" s="447"/>
      <c r="AL328" s="447">
        <f>SUM(AL320:AR327)</f>
        <v>0</v>
      </c>
      <c r="AM328" s="447"/>
      <c r="AN328" s="447"/>
      <c r="AO328" s="447"/>
      <c r="AP328" s="447"/>
      <c r="AQ328" s="447"/>
      <c r="AR328" s="447"/>
      <c r="AS328" s="447">
        <f>SUM(AS320:AY327)</f>
        <v>0</v>
      </c>
      <c r="AT328" s="447"/>
      <c r="AU328" s="447"/>
      <c r="AV328" s="447"/>
      <c r="AW328" s="447"/>
      <c r="AX328" s="447"/>
      <c r="AY328" s="447"/>
      <c r="BB328" s="447">
        <f>SUM(BB320:BE327)</f>
        <v>0</v>
      </c>
      <c r="BC328" s="447"/>
      <c r="BD328" s="447"/>
      <c r="BE328" s="447"/>
      <c r="BF328" s="447">
        <f>SUM(BF320:BI327)</f>
        <v>0</v>
      </c>
      <c r="BG328" s="447"/>
      <c r="BH328" s="447"/>
      <c r="BI328" s="447"/>
      <c r="BJ328" s="447">
        <f>SUM(BJ320:BP327)</f>
        <v>0</v>
      </c>
      <c r="BK328" s="447"/>
      <c r="BL328" s="447"/>
      <c r="BM328" s="447"/>
      <c r="BN328" s="447"/>
      <c r="BO328" s="447"/>
      <c r="BP328" s="447"/>
      <c r="BQ328" s="447">
        <f>SUM(BQ320:BW327)</f>
        <v>0</v>
      </c>
      <c r="BR328" s="447"/>
      <c r="BS328" s="447"/>
      <c r="BT328" s="447"/>
      <c r="BU328" s="447"/>
      <c r="BV328" s="447"/>
      <c r="BW328" s="447"/>
      <c r="BX328" s="447">
        <f>SUM(BX320:CD327)</f>
        <v>0</v>
      </c>
      <c r="BY328" s="447"/>
      <c r="BZ328" s="447"/>
      <c r="CA328" s="447"/>
      <c r="CB328" s="447"/>
      <c r="CC328" s="447"/>
      <c r="CD328" s="447"/>
      <c r="CE328" s="447">
        <f>SUM(CE320:CK327)</f>
        <v>0</v>
      </c>
      <c r="CF328" s="447"/>
      <c r="CG328" s="447"/>
      <c r="CH328" s="447"/>
      <c r="CI328" s="447"/>
      <c r="CJ328" s="447"/>
      <c r="CK328" s="447"/>
      <c r="CL328" s="447">
        <f>SUM(CL320:CR327)</f>
        <v>0</v>
      </c>
      <c r="CM328" s="447"/>
      <c r="CN328" s="447"/>
      <c r="CO328" s="447"/>
      <c r="CP328" s="447"/>
      <c r="CQ328" s="447"/>
      <c r="CR328" s="447"/>
      <c r="CS328" s="447">
        <f>SUM(CS320:CY327)</f>
        <v>0</v>
      </c>
      <c r="CT328" s="447"/>
      <c r="CU328" s="447"/>
      <c r="CV328" s="447"/>
      <c r="CW328" s="447"/>
      <c r="CX328" s="447"/>
      <c r="CY328" s="447"/>
      <c r="DB328" s="516" t="s">
        <v>594</v>
      </c>
      <c r="DC328" s="517"/>
      <c r="DD328" s="517"/>
      <c r="DE328" s="517"/>
      <c r="DF328" s="517"/>
      <c r="DG328" s="517"/>
      <c r="DH328" s="517"/>
      <c r="DI328" s="517"/>
      <c r="DJ328" s="517"/>
      <c r="DK328" s="517"/>
      <c r="DL328" s="517"/>
      <c r="DM328" s="517"/>
      <c r="DN328" s="517"/>
      <c r="DO328" s="517"/>
      <c r="DP328" s="517"/>
      <c r="DQ328" s="517"/>
      <c r="DR328" s="517"/>
      <c r="DS328" s="517"/>
      <c r="DT328" s="517"/>
      <c r="DU328" s="517"/>
      <c r="DV328" s="517"/>
      <c r="DW328" s="518"/>
      <c r="DX328" s="447">
        <f>SUM(DX320:ED327)</f>
        <v>0</v>
      </c>
      <c r="DY328" s="447"/>
      <c r="DZ328" s="447"/>
      <c r="EA328" s="447"/>
      <c r="EB328" s="447"/>
      <c r="EC328" s="447"/>
      <c r="ED328" s="447"/>
      <c r="EE328" s="447">
        <f>SUM(EE320:EK327)</f>
        <v>0</v>
      </c>
      <c r="EF328" s="447"/>
      <c r="EG328" s="447"/>
      <c r="EH328" s="447"/>
      <c r="EI328" s="447"/>
      <c r="EJ328" s="447"/>
      <c r="EK328" s="447"/>
      <c r="EL328" s="447">
        <f>SUM(EL320:ER327)</f>
        <v>0</v>
      </c>
      <c r="EM328" s="447"/>
      <c r="EN328" s="447"/>
      <c r="EO328" s="447"/>
      <c r="EP328" s="447"/>
      <c r="EQ328" s="447"/>
      <c r="ER328" s="447"/>
      <c r="ES328" s="447">
        <f>SUM(ES320:EY327)</f>
        <v>0</v>
      </c>
      <c r="ET328" s="447"/>
      <c r="EU328" s="447"/>
      <c r="EV328" s="447"/>
      <c r="EW328" s="447"/>
      <c r="EX328" s="447"/>
      <c r="EY328" s="447"/>
      <c r="FC328" s="447">
        <f>SUM(FC320:FF327)</f>
        <v>0</v>
      </c>
      <c r="FD328" s="447"/>
      <c r="FE328" s="447"/>
      <c r="FF328" s="447"/>
      <c r="FG328" s="447">
        <f>SUM(FG320:FJ327)</f>
        <v>0</v>
      </c>
      <c r="FH328" s="447"/>
      <c r="FI328" s="447"/>
      <c r="FJ328" s="447"/>
      <c r="FK328" s="447">
        <f>SUM(FK320:FQ327)</f>
        <v>0</v>
      </c>
      <c r="FL328" s="447"/>
      <c r="FM328" s="447"/>
      <c r="FN328" s="447"/>
      <c r="FO328" s="447"/>
      <c r="FP328" s="447"/>
      <c r="FQ328" s="447"/>
      <c r="FR328" s="447">
        <f>SUM(FR320:FX327)</f>
        <v>0</v>
      </c>
      <c r="FS328" s="447"/>
      <c r="FT328" s="447"/>
      <c r="FU328" s="447"/>
      <c r="FV328" s="447"/>
      <c r="FW328" s="447"/>
      <c r="FX328" s="447"/>
      <c r="FY328" s="447">
        <f>SUM(FY320:GE327)</f>
        <v>0</v>
      </c>
      <c r="FZ328" s="447"/>
      <c r="GA328" s="447"/>
      <c r="GB328" s="447"/>
      <c r="GC328" s="447"/>
      <c r="GD328" s="447"/>
      <c r="GE328" s="447"/>
      <c r="GF328" s="447">
        <f>SUM(GF320:GL327)</f>
        <v>0</v>
      </c>
      <c r="GG328" s="447"/>
      <c r="GH328" s="447"/>
      <c r="GI328" s="447"/>
      <c r="GJ328" s="447"/>
      <c r="GK328" s="447"/>
      <c r="GL328" s="447"/>
      <c r="GM328" s="447">
        <f>SUM(GM320:GS327)</f>
        <v>0</v>
      </c>
      <c r="GN328" s="447"/>
      <c r="GO328" s="447"/>
      <c r="GP328" s="447"/>
      <c r="GQ328" s="447"/>
      <c r="GR328" s="447"/>
      <c r="GS328" s="447"/>
      <c r="GT328" s="447">
        <f>SUM(GT320:GZ327)</f>
        <v>0</v>
      </c>
      <c r="GU328" s="447"/>
      <c r="GV328" s="447"/>
      <c r="GW328" s="447"/>
      <c r="GX328" s="447"/>
      <c r="GY328" s="447"/>
      <c r="GZ328" s="447"/>
    </row>
    <row r="329" spans="2:208" ht="12.75" customHeight="1" thickTop="1">
      <c r="B329" s="555">
        <v>63</v>
      </c>
      <c r="C329" s="554"/>
      <c r="D329" s="554"/>
      <c r="E329" s="554"/>
      <c r="F329" s="554"/>
      <c r="G329" s="554"/>
      <c r="H329" s="554"/>
      <c r="I329" s="554"/>
      <c r="J329" s="554"/>
      <c r="K329" s="554"/>
      <c r="L329" s="554"/>
      <c r="M329" s="554"/>
      <c r="N329" s="554"/>
      <c r="O329" s="554"/>
      <c r="P329" s="554"/>
      <c r="Q329" s="554"/>
      <c r="R329" s="554"/>
      <c r="S329" s="554"/>
      <c r="T329" s="554"/>
      <c r="U329" s="554"/>
      <c r="V329" s="554"/>
      <c r="W329" s="554"/>
      <c r="X329" s="483"/>
      <c r="Y329" s="483"/>
      <c r="Z329" s="483"/>
      <c r="AA329" s="483"/>
      <c r="AB329" s="483"/>
      <c r="AC329" s="483"/>
      <c r="AD329" s="483"/>
      <c r="AE329" s="483"/>
      <c r="AF329" s="483"/>
      <c r="AG329" s="483"/>
      <c r="AH329" s="483"/>
      <c r="AI329" s="483"/>
      <c r="AJ329" s="483"/>
      <c r="AK329" s="483"/>
      <c r="AL329" s="483"/>
      <c r="AM329" s="483"/>
      <c r="AN329" s="483"/>
      <c r="AO329" s="483"/>
      <c r="AP329" s="483"/>
      <c r="AQ329" s="483"/>
      <c r="AR329" s="483"/>
      <c r="AS329" s="483"/>
      <c r="AT329" s="483"/>
      <c r="AU329" s="483"/>
      <c r="AV329" s="483"/>
      <c r="AW329" s="483"/>
      <c r="AX329" s="483"/>
      <c r="AY329" s="483"/>
      <c r="BB329" s="483"/>
      <c r="BC329" s="483"/>
      <c r="BD329" s="483"/>
      <c r="BE329" s="483"/>
      <c r="BF329" s="483"/>
      <c r="BG329" s="483"/>
      <c r="BH329" s="483"/>
      <c r="BI329" s="483"/>
      <c r="BJ329" s="483"/>
      <c r="BK329" s="483"/>
      <c r="BL329" s="483"/>
      <c r="BM329" s="483"/>
      <c r="BN329" s="483"/>
      <c r="BO329" s="483"/>
      <c r="BP329" s="483"/>
      <c r="BQ329" s="483"/>
      <c r="BR329" s="483"/>
      <c r="BS329" s="483"/>
      <c r="BT329" s="483"/>
      <c r="BU329" s="483"/>
      <c r="BV329" s="483"/>
      <c r="BW329" s="483"/>
      <c r="BX329" s="483"/>
      <c r="BY329" s="483"/>
      <c r="BZ329" s="483"/>
      <c r="CA329" s="483"/>
      <c r="CB329" s="483"/>
      <c r="CC329" s="483"/>
      <c r="CD329" s="483"/>
      <c r="CE329" s="483"/>
      <c r="CF329" s="483"/>
      <c r="CG329" s="483"/>
      <c r="CH329" s="483"/>
      <c r="CI329" s="483"/>
      <c r="CJ329" s="483"/>
      <c r="CK329" s="483"/>
      <c r="CL329" s="483"/>
      <c r="CM329" s="483"/>
      <c r="CN329" s="483"/>
      <c r="CO329" s="483"/>
      <c r="CP329" s="483"/>
      <c r="CQ329" s="483"/>
      <c r="CR329" s="483"/>
      <c r="CS329" s="483"/>
      <c r="CT329" s="483"/>
      <c r="CU329" s="483"/>
      <c r="CV329" s="483"/>
      <c r="CW329" s="483"/>
      <c r="CX329" s="483"/>
      <c r="CY329" s="483"/>
      <c r="DB329" s="553" t="s">
        <v>1229</v>
      </c>
      <c r="DC329" s="554"/>
      <c r="DD329" s="554"/>
      <c r="DE329" s="554"/>
      <c r="DF329" s="554"/>
      <c r="DG329" s="554"/>
      <c r="DH329" s="554"/>
      <c r="DI329" s="554"/>
      <c r="DJ329" s="554"/>
      <c r="DK329" s="554"/>
      <c r="DL329" s="554"/>
      <c r="DM329" s="554"/>
      <c r="DN329" s="554"/>
      <c r="DO329" s="554"/>
      <c r="DP329" s="554"/>
      <c r="DQ329" s="554"/>
      <c r="DR329" s="554"/>
      <c r="DS329" s="554"/>
      <c r="DT329" s="554"/>
      <c r="DU329" s="554"/>
      <c r="DV329" s="554"/>
      <c r="DW329" s="554"/>
      <c r="DX329" s="483"/>
      <c r="DY329" s="483"/>
      <c r="DZ329" s="483"/>
      <c r="EA329" s="483"/>
      <c r="EB329" s="483"/>
      <c r="EC329" s="483"/>
      <c r="ED329" s="483"/>
      <c r="EE329" s="483"/>
      <c r="EF329" s="483"/>
      <c r="EG329" s="483"/>
      <c r="EH329" s="483"/>
      <c r="EI329" s="483"/>
      <c r="EJ329" s="483"/>
      <c r="EK329" s="483"/>
      <c r="EL329" s="483"/>
      <c r="EM329" s="483"/>
      <c r="EN329" s="483"/>
      <c r="EO329" s="483"/>
      <c r="EP329" s="483"/>
      <c r="EQ329" s="483"/>
      <c r="ER329" s="483"/>
      <c r="ES329" s="483"/>
      <c r="ET329" s="483"/>
      <c r="EU329" s="483"/>
      <c r="EV329" s="483"/>
      <c r="EW329" s="483"/>
      <c r="EX329" s="483"/>
      <c r="EY329" s="483"/>
      <c r="FC329" s="483"/>
      <c r="FD329" s="483"/>
      <c r="FE329" s="483"/>
      <c r="FF329" s="483"/>
      <c r="FG329" s="483"/>
      <c r="FH329" s="483"/>
      <c r="FI329" s="483"/>
      <c r="FJ329" s="483"/>
      <c r="FK329" s="483"/>
      <c r="FL329" s="483"/>
      <c r="FM329" s="483"/>
      <c r="FN329" s="483"/>
      <c r="FO329" s="483"/>
      <c r="FP329" s="483"/>
      <c r="FQ329" s="483"/>
      <c r="FR329" s="483"/>
      <c r="FS329" s="483"/>
      <c r="FT329" s="483"/>
      <c r="FU329" s="483"/>
      <c r="FV329" s="483"/>
      <c r="FW329" s="483"/>
      <c r="FX329" s="483"/>
      <c r="FY329" s="483"/>
      <c r="FZ329" s="483"/>
      <c r="GA329" s="483"/>
      <c r="GB329" s="483"/>
      <c r="GC329" s="483"/>
      <c r="GD329" s="483"/>
      <c r="GE329" s="483"/>
      <c r="GF329" s="483"/>
      <c r="GG329" s="483"/>
      <c r="GH329" s="483"/>
      <c r="GI329" s="483"/>
      <c r="GJ329" s="483"/>
      <c r="GK329" s="483"/>
      <c r="GL329" s="483"/>
      <c r="GM329" s="483"/>
      <c r="GN329" s="483"/>
      <c r="GO329" s="483"/>
      <c r="GP329" s="483"/>
      <c r="GQ329" s="483"/>
      <c r="GR329" s="483"/>
      <c r="GS329" s="483"/>
      <c r="GT329" s="483"/>
      <c r="GU329" s="483"/>
      <c r="GV329" s="483"/>
      <c r="GW329" s="483"/>
      <c r="GX329" s="483"/>
      <c r="GY329" s="483"/>
      <c r="GZ329" s="483"/>
    </row>
    <row r="330" spans="2:208" ht="12.75" customHeight="1">
      <c r="B330" s="448" t="s">
        <v>548</v>
      </c>
      <c r="C330" s="449"/>
      <c r="D330" s="449"/>
      <c r="E330" s="449"/>
      <c r="F330" s="449"/>
      <c r="G330" s="449"/>
      <c r="H330" s="449"/>
      <c r="I330" s="449"/>
      <c r="J330" s="449"/>
      <c r="K330" s="449"/>
      <c r="L330" s="449"/>
      <c r="M330" s="449"/>
      <c r="N330" s="449"/>
      <c r="O330" s="449"/>
      <c r="P330" s="449"/>
      <c r="Q330" s="449"/>
      <c r="R330" s="449"/>
      <c r="S330" s="449"/>
      <c r="T330" s="449"/>
      <c r="U330" s="449"/>
      <c r="V330" s="449"/>
      <c r="W330" s="450"/>
      <c r="X330" s="451">
        <v>0</v>
      </c>
      <c r="Y330" s="451"/>
      <c r="Z330" s="451"/>
      <c r="AA330" s="451"/>
      <c r="AB330" s="451"/>
      <c r="AC330" s="451"/>
      <c r="AD330" s="451"/>
      <c r="AE330" s="451">
        <v>0</v>
      </c>
      <c r="AF330" s="451"/>
      <c r="AG330" s="451"/>
      <c r="AH330" s="451"/>
      <c r="AI330" s="451"/>
      <c r="AJ330" s="451"/>
      <c r="AK330" s="451"/>
      <c r="AL330" s="479">
        <f t="shared" ref="AL330:AL336" si="166">X330-AE330</f>
        <v>0</v>
      </c>
      <c r="AM330" s="479"/>
      <c r="AN330" s="479"/>
      <c r="AO330" s="479"/>
      <c r="AP330" s="479"/>
      <c r="AQ330" s="479"/>
      <c r="AR330" s="479"/>
      <c r="AS330" s="451">
        <v>0</v>
      </c>
      <c r="AT330" s="451"/>
      <c r="AU330" s="451"/>
      <c r="AV330" s="451"/>
      <c r="AW330" s="451"/>
      <c r="AX330" s="451"/>
      <c r="AY330" s="451"/>
      <c r="AZ330" s="92"/>
      <c r="BA330" s="92"/>
      <c r="BB330" s="451">
        <v>0</v>
      </c>
      <c r="BC330" s="451"/>
      <c r="BD330" s="451"/>
      <c r="BE330" s="451"/>
      <c r="BF330" s="451">
        <v>0</v>
      </c>
      <c r="BG330" s="451"/>
      <c r="BH330" s="451"/>
      <c r="BI330" s="451"/>
      <c r="BJ330" s="479">
        <f t="shared" ref="BJ330:BJ336" si="167">BB330-BF330+AS330+AL330+AE330-X330</f>
        <v>0</v>
      </c>
      <c r="BK330" s="479"/>
      <c r="BL330" s="479"/>
      <c r="BM330" s="479"/>
      <c r="BN330" s="479"/>
      <c r="BO330" s="479"/>
      <c r="BP330" s="479"/>
      <c r="BQ330" s="451">
        <v>0</v>
      </c>
      <c r="BR330" s="451"/>
      <c r="BS330" s="451"/>
      <c r="BT330" s="451"/>
      <c r="BU330" s="451"/>
      <c r="BV330" s="451"/>
      <c r="BW330" s="451"/>
      <c r="BX330" s="451">
        <v>0</v>
      </c>
      <c r="BY330" s="451"/>
      <c r="BZ330" s="451"/>
      <c r="CA330" s="451"/>
      <c r="CB330" s="451"/>
      <c r="CC330" s="451"/>
      <c r="CD330" s="451"/>
      <c r="CE330" s="480">
        <f t="shared" ref="CE330:CE336" si="168">BJ330-BQ330-BX330</f>
        <v>0</v>
      </c>
      <c r="CF330" s="480"/>
      <c r="CG330" s="480"/>
      <c r="CH330" s="480"/>
      <c r="CI330" s="480"/>
      <c r="CJ330" s="480"/>
      <c r="CK330" s="480"/>
      <c r="CL330" s="451">
        <v>0</v>
      </c>
      <c r="CM330" s="451"/>
      <c r="CN330" s="451"/>
      <c r="CO330" s="451"/>
      <c r="CP330" s="451"/>
      <c r="CQ330" s="451"/>
      <c r="CR330" s="451"/>
      <c r="CS330" s="480">
        <f t="shared" ref="CS330:CS336" si="169">CL330</f>
        <v>0</v>
      </c>
      <c r="CT330" s="480"/>
      <c r="CU330" s="480"/>
      <c r="CV330" s="480"/>
      <c r="CW330" s="480"/>
      <c r="CX330" s="480"/>
      <c r="CY330" s="480"/>
      <c r="DB330" s="448" t="s">
        <v>595</v>
      </c>
      <c r="DC330" s="449"/>
      <c r="DD330" s="449"/>
      <c r="DE330" s="449"/>
      <c r="DF330" s="449"/>
      <c r="DG330" s="449"/>
      <c r="DH330" s="449"/>
      <c r="DI330" s="449"/>
      <c r="DJ330" s="449"/>
      <c r="DK330" s="449"/>
      <c r="DL330" s="449"/>
      <c r="DM330" s="449"/>
      <c r="DN330" s="449"/>
      <c r="DO330" s="449"/>
      <c r="DP330" s="449"/>
      <c r="DQ330" s="449"/>
      <c r="DR330" s="449"/>
      <c r="DS330" s="449"/>
      <c r="DT330" s="449"/>
      <c r="DU330" s="449"/>
      <c r="DV330" s="449"/>
      <c r="DW330" s="450"/>
      <c r="DX330" s="451">
        <v>0</v>
      </c>
      <c r="DY330" s="451"/>
      <c r="DZ330" s="451"/>
      <c r="EA330" s="451"/>
      <c r="EB330" s="451"/>
      <c r="EC330" s="451"/>
      <c r="ED330" s="451"/>
      <c r="EE330" s="451">
        <v>0</v>
      </c>
      <c r="EF330" s="451"/>
      <c r="EG330" s="451"/>
      <c r="EH330" s="451"/>
      <c r="EI330" s="451"/>
      <c r="EJ330" s="451"/>
      <c r="EK330" s="451"/>
      <c r="EL330" s="479">
        <f t="shared" ref="EL330:EL336" si="170">DX330-EE330</f>
        <v>0</v>
      </c>
      <c r="EM330" s="479"/>
      <c r="EN330" s="479"/>
      <c r="EO330" s="479"/>
      <c r="EP330" s="479"/>
      <c r="EQ330" s="479"/>
      <c r="ER330" s="479"/>
      <c r="ES330" s="451">
        <v>0</v>
      </c>
      <c r="ET330" s="451"/>
      <c r="EU330" s="451"/>
      <c r="EV330" s="451"/>
      <c r="EW330" s="451"/>
      <c r="EX330" s="451"/>
      <c r="EY330" s="451"/>
      <c r="EZ330" s="92"/>
      <c r="FA330" s="92"/>
      <c r="FB330" s="92"/>
      <c r="FC330" s="451">
        <v>0</v>
      </c>
      <c r="FD330" s="451"/>
      <c r="FE330" s="451"/>
      <c r="FF330" s="451"/>
      <c r="FG330" s="451">
        <v>0</v>
      </c>
      <c r="FH330" s="451"/>
      <c r="FI330" s="451"/>
      <c r="FJ330" s="451"/>
      <c r="FK330" s="479">
        <f t="shared" ref="FK330:FK336" si="171">FC330-FG330+ES330+EL330+EE330-DX330</f>
        <v>0</v>
      </c>
      <c r="FL330" s="479"/>
      <c r="FM330" s="479"/>
      <c r="FN330" s="479"/>
      <c r="FO330" s="479"/>
      <c r="FP330" s="479"/>
      <c r="FQ330" s="479"/>
      <c r="FR330" s="451">
        <v>0</v>
      </c>
      <c r="FS330" s="451"/>
      <c r="FT330" s="451"/>
      <c r="FU330" s="451"/>
      <c r="FV330" s="451"/>
      <c r="FW330" s="451"/>
      <c r="FX330" s="451"/>
      <c r="FY330" s="451">
        <v>0</v>
      </c>
      <c r="FZ330" s="451"/>
      <c r="GA330" s="451"/>
      <c r="GB330" s="451"/>
      <c r="GC330" s="451"/>
      <c r="GD330" s="451"/>
      <c r="GE330" s="451"/>
      <c r="GF330" s="480">
        <f t="shared" ref="GF330:GF336" si="172">FK330-FR330-FY330</f>
        <v>0</v>
      </c>
      <c r="GG330" s="480"/>
      <c r="GH330" s="480"/>
      <c r="GI330" s="480"/>
      <c r="GJ330" s="480"/>
      <c r="GK330" s="480"/>
      <c r="GL330" s="480"/>
      <c r="GM330" s="451">
        <v>0</v>
      </c>
      <c r="GN330" s="451"/>
      <c r="GO330" s="451"/>
      <c r="GP330" s="451"/>
      <c r="GQ330" s="451"/>
      <c r="GR330" s="451"/>
      <c r="GS330" s="451"/>
      <c r="GT330" s="480">
        <f t="shared" ref="GT330:GT336" si="173">GM330</f>
        <v>0</v>
      </c>
      <c r="GU330" s="480"/>
      <c r="GV330" s="480"/>
      <c r="GW330" s="480"/>
      <c r="GX330" s="480"/>
      <c r="GY330" s="480"/>
      <c r="GZ330" s="480"/>
    </row>
    <row r="331" spans="2:208" ht="12.75" customHeight="1">
      <c r="B331" s="448" t="s">
        <v>549</v>
      </c>
      <c r="C331" s="449"/>
      <c r="D331" s="449"/>
      <c r="E331" s="449"/>
      <c r="F331" s="449"/>
      <c r="G331" s="449"/>
      <c r="H331" s="449"/>
      <c r="I331" s="449"/>
      <c r="J331" s="449"/>
      <c r="K331" s="449"/>
      <c r="L331" s="449"/>
      <c r="M331" s="449"/>
      <c r="N331" s="449"/>
      <c r="O331" s="449"/>
      <c r="P331" s="449"/>
      <c r="Q331" s="449"/>
      <c r="R331" s="449"/>
      <c r="S331" s="449"/>
      <c r="T331" s="449"/>
      <c r="U331" s="449"/>
      <c r="V331" s="449"/>
      <c r="W331" s="450"/>
      <c r="X331" s="451">
        <v>0</v>
      </c>
      <c r="Y331" s="451"/>
      <c r="Z331" s="451"/>
      <c r="AA331" s="451"/>
      <c r="AB331" s="451"/>
      <c r="AC331" s="451"/>
      <c r="AD331" s="451"/>
      <c r="AE331" s="451">
        <v>0</v>
      </c>
      <c r="AF331" s="451"/>
      <c r="AG331" s="451"/>
      <c r="AH331" s="451"/>
      <c r="AI331" s="451"/>
      <c r="AJ331" s="451"/>
      <c r="AK331" s="451"/>
      <c r="AL331" s="479">
        <f t="shared" si="166"/>
        <v>0</v>
      </c>
      <c r="AM331" s="479"/>
      <c r="AN331" s="479"/>
      <c r="AO331" s="479"/>
      <c r="AP331" s="479"/>
      <c r="AQ331" s="479"/>
      <c r="AR331" s="479"/>
      <c r="AS331" s="451">
        <v>0</v>
      </c>
      <c r="AT331" s="451"/>
      <c r="AU331" s="451"/>
      <c r="AV331" s="451"/>
      <c r="AW331" s="451"/>
      <c r="AX331" s="451"/>
      <c r="AY331" s="451"/>
      <c r="AZ331" s="92"/>
      <c r="BA331" s="92"/>
      <c r="BB331" s="451">
        <v>0</v>
      </c>
      <c r="BC331" s="451"/>
      <c r="BD331" s="451"/>
      <c r="BE331" s="451"/>
      <c r="BF331" s="451">
        <v>0</v>
      </c>
      <c r="BG331" s="451"/>
      <c r="BH331" s="451"/>
      <c r="BI331" s="451"/>
      <c r="BJ331" s="479">
        <f t="shared" si="167"/>
        <v>0</v>
      </c>
      <c r="BK331" s="479"/>
      <c r="BL331" s="479"/>
      <c r="BM331" s="479"/>
      <c r="BN331" s="479"/>
      <c r="BO331" s="479"/>
      <c r="BP331" s="479"/>
      <c r="BQ331" s="451">
        <v>0</v>
      </c>
      <c r="BR331" s="451"/>
      <c r="BS331" s="451"/>
      <c r="BT331" s="451"/>
      <c r="BU331" s="451"/>
      <c r="BV331" s="451"/>
      <c r="BW331" s="451"/>
      <c r="BX331" s="451">
        <v>0</v>
      </c>
      <c r="BY331" s="451"/>
      <c r="BZ331" s="451"/>
      <c r="CA331" s="451"/>
      <c r="CB331" s="451"/>
      <c r="CC331" s="451"/>
      <c r="CD331" s="451"/>
      <c r="CE331" s="480">
        <f t="shared" si="168"/>
        <v>0</v>
      </c>
      <c r="CF331" s="480"/>
      <c r="CG331" s="480"/>
      <c r="CH331" s="480"/>
      <c r="CI331" s="480"/>
      <c r="CJ331" s="480"/>
      <c r="CK331" s="480"/>
      <c r="CL331" s="451">
        <v>0</v>
      </c>
      <c r="CM331" s="451"/>
      <c r="CN331" s="451"/>
      <c r="CO331" s="451"/>
      <c r="CP331" s="451"/>
      <c r="CQ331" s="451"/>
      <c r="CR331" s="451"/>
      <c r="CS331" s="480">
        <f t="shared" si="169"/>
        <v>0</v>
      </c>
      <c r="CT331" s="480"/>
      <c r="CU331" s="480"/>
      <c r="CV331" s="480"/>
      <c r="CW331" s="480"/>
      <c r="CX331" s="480"/>
      <c r="CY331" s="480"/>
      <c r="DB331" s="448" t="s">
        <v>596</v>
      </c>
      <c r="DC331" s="449"/>
      <c r="DD331" s="449"/>
      <c r="DE331" s="449"/>
      <c r="DF331" s="449"/>
      <c r="DG331" s="449"/>
      <c r="DH331" s="449"/>
      <c r="DI331" s="449"/>
      <c r="DJ331" s="449"/>
      <c r="DK331" s="449"/>
      <c r="DL331" s="449"/>
      <c r="DM331" s="449"/>
      <c r="DN331" s="449"/>
      <c r="DO331" s="449"/>
      <c r="DP331" s="449"/>
      <c r="DQ331" s="449"/>
      <c r="DR331" s="449"/>
      <c r="DS331" s="449"/>
      <c r="DT331" s="449"/>
      <c r="DU331" s="449"/>
      <c r="DV331" s="449"/>
      <c r="DW331" s="450"/>
      <c r="DX331" s="451">
        <v>0</v>
      </c>
      <c r="DY331" s="451"/>
      <c r="DZ331" s="451"/>
      <c r="EA331" s="451"/>
      <c r="EB331" s="451"/>
      <c r="EC331" s="451"/>
      <c r="ED331" s="451"/>
      <c r="EE331" s="451">
        <v>0</v>
      </c>
      <c r="EF331" s="451"/>
      <c r="EG331" s="451"/>
      <c r="EH331" s="451"/>
      <c r="EI331" s="451"/>
      <c r="EJ331" s="451"/>
      <c r="EK331" s="451"/>
      <c r="EL331" s="479">
        <f t="shared" si="170"/>
        <v>0</v>
      </c>
      <c r="EM331" s="479"/>
      <c r="EN331" s="479"/>
      <c r="EO331" s="479"/>
      <c r="EP331" s="479"/>
      <c r="EQ331" s="479"/>
      <c r="ER331" s="479"/>
      <c r="ES331" s="451">
        <v>0</v>
      </c>
      <c r="ET331" s="451"/>
      <c r="EU331" s="451"/>
      <c r="EV331" s="451"/>
      <c r="EW331" s="451"/>
      <c r="EX331" s="451"/>
      <c r="EY331" s="451"/>
      <c r="EZ331" s="92"/>
      <c r="FA331" s="92"/>
      <c r="FB331" s="92"/>
      <c r="FC331" s="451">
        <v>0</v>
      </c>
      <c r="FD331" s="451"/>
      <c r="FE331" s="451"/>
      <c r="FF331" s="451"/>
      <c r="FG331" s="451">
        <v>0</v>
      </c>
      <c r="FH331" s="451"/>
      <c r="FI331" s="451"/>
      <c r="FJ331" s="451"/>
      <c r="FK331" s="479">
        <f t="shared" si="171"/>
        <v>0</v>
      </c>
      <c r="FL331" s="479"/>
      <c r="FM331" s="479"/>
      <c r="FN331" s="479"/>
      <c r="FO331" s="479"/>
      <c r="FP331" s="479"/>
      <c r="FQ331" s="479"/>
      <c r="FR331" s="451">
        <v>0</v>
      </c>
      <c r="FS331" s="451"/>
      <c r="FT331" s="451"/>
      <c r="FU331" s="451"/>
      <c r="FV331" s="451"/>
      <c r="FW331" s="451"/>
      <c r="FX331" s="451"/>
      <c r="FY331" s="451">
        <v>0</v>
      </c>
      <c r="FZ331" s="451"/>
      <c r="GA331" s="451"/>
      <c r="GB331" s="451"/>
      <c r="GC331" s="451"/>
      <c r="GD331" s="451"/>
      <c r="GE331" s="451"/>
      <c r="GF331" s="480">
        <f t="shared" si="172"/>
        <v>0</v>
      </c>
      <c r="GG331" s="480"/>
      <c r="GH331" s="480"/>
      <c r="GI331" s="480"/>
      <c r="GJ331" s="480"/>
      <c r="GK331" s="480"/>
      <c r="GL331" s="480"/>
      <c r="GM331" s="451">
        <v>0</v>
      </c>
      <c r="GN331" s="451"/>
      <c r="GO331" s="451"/>
      <c r="GP331" s="451"/>
      <c r="GQ331" s="451"/>
      <c r="GR331" s="451"/>
      <c r="GS331" s="451"/>
      <c r="GT331" s="480">
        <f t="shared" si="173"/>
        <v>0</v>
      </c>
      <c r="GU331" s="480"/>
      <c r="GV331" s="480"/>
      <c r="GW331" s="480"/>
      <c r="GX331" s="480"/>
      <c r="GY331" s="480"/>
      <c r="GZ331" s="480"/>
    </row>
    <row r="332" spans="2:208" ht="12.75" customHeight="1">
      <c r="B332" s="448" t="s">
        <v>550</v>
      </c>
      <c r="C332" s="449"/>
      <c r="D332" s="449"/>
      <c r="E332" s="449"/>
      <c r="F332" s="449"/>
      <c r="G332" s="449"/>
      <c r="H332" s="449"/>
      <c r="I332" s="449"/>
      <c r="J332" s="449"/>
      <c r="K332" s="449"/>
      <c r="L332" s="449"/>
      <c r="M332" s="449"/>
      <c r="N332" s="449"/>
      <c r="O332" s="449"/>
      <c r="P332" s="449"/>
      <c r="Q332" s="449"/>
      <c r="R332" s="449"/>
      <c r="S332" s="449"/>
      <c r="T332" s="449"/>
      <c r="U332" s="449"/>
      <c r="V332" s="449"/>
      <c r="W332" s="450"/>
      <c r="X332" s="451">
        <v>0</v>
      </c>
      <c r="Y332" s="451"/>
      <c r="Z332" s="451"/>
      <c r="AA332" s="451"/>
      <c r="AB332" s="451"/>
      <c r="AC332" s="451"/>
      <c r="AD332" s="451"/>
      <c r="AE332" s="451">
        <v>0</v>
      </c>
      <c r="AF332" s="451"/>
      <c r="AG332" s="451"/>
      <c r="AH332" s="451"/>
      <c r="AI332" s="451"/>
      <c r="AJ332" s="451"/>
      <c r="AK332" s="451"/>
      <c r="AL332" s="479">
        <f t="shared" si="166"/>
        <v>0</v>
      </c>
      <c r="AM332" s="479"/>
      <c r="AN332" s="479"/>
      <c r="AO332" s="479"/>
      <c r="AP332" s="479"/>
      <c r="AQ332" s="479"/>
      <c r="AR332" s="479"/>
      <c r="AS332" s="451">
        <v>0</v>
      </c>
      <c r="AT332" s="451"/>
      <c r="AU332" s="451"/>
      <c r="AV332" s="451"/>
      <c r="AW332" s="451"/>
      <c r="AX332" s="451"/>
      <c r="AY332" s="451"/>
      <c r="AZ332" s="92"/>
      <c r="BA332" s="92"/>
      <c r="BB332" s="451">
        <v>0</v>
      </c>
      <c r="BC332" s="451"/>
      <c r="BD332" s="451"/>
      <c r="BE332" s="451"/>
      <c r="BF332" s="451">
        <v>0</v>
      </c>
      <c r="BG332" s="451"/>
      <c r="BH332" s="451"/>
      <c r="BI332" s="451"/>
      <c r="BJ332" s="479">
        <f t="shared" si="167"/>
        <v>0</v>
      </c>
      <c r="BK332" s="479"/>
      <c r="BL332" s="479"/>
      <c r="BM332" s="479"/>
      <c r="BN332" s="479"/>
      <c r="BO332" s="479"/>
      <c r="BP332" s="479"/>
      <c r="BQ332" s="451">
        <v>0</v>
      </c>
      <c r="BR332" s="451"/>
      <c r="BS332" s="451"/>
      <c r="BT332" s="451"/>
      <c r="BU332" s="451"/>
      <c r="BV332" s="451"/>
      <c r="BW332" s="451"/>
      <c r="BX332" s="451">
        <v>0</v>
      </c>
      <c r="BY332" s="451"/>
      <c r="BZ332" s="451"/>
      <c r="CA332" s="451"/>
      <c r="CB332" s="451"/>
      <c r="CC332" s="451"/>
      <c r="CD332" s="451"/>
      <c r="CE332" s="480">
        <f t="shared" si="168"/>
        <v>0</v>
      </c>
      <c r="CF332" s="480"/>
      <c r="CG332" s="480"/>
      <c r="CH332" s="480"/>
      <c r="CI332" s="480"/>
      <c r="CJ332" s="480"/>
      <c r="CK332" s="480"/>
      <c r="CL332" s="451">
        <v>0</v>
      </c>
      <c r="CM332" s="451"/>
      <c r="CN332" s="451"/>
      <c r="CO332" s="451"/>
      <c r="CP332" s="451"/>
      <c r="CQ332" s="451"/>
      <c r="CR332" s="451"/>
      <c r="CS332" s="480">
        <f t="shared" si="169"/>
        <v>0</v>
      </c>
      <c r="CT332" s="480"/>
      <c r="CU332" s="480"/>
      <c r="CV332" s="480"/>
      <c r="CW332" s="480"/>
      <c r="CX332" s="480"/>
      <c r="CY332" s="480"/>
      <c r="DB332" s="448" t="s">
        <v>597</v>
      </c>
      <c r="DC332" s="449"/>
      <c r="DD332" s="449"/>
      <c r="DE332" s="449"/>
      <c r="DF332" s="449"/>
      <c r="DG332" s="449"/>
      <c r="DH332" s="449"/>
      <c r="DI332" s="449"/>
      <c r="DJ332" s="449"/>
      <c r="DK332" s="449"/>
      <c r="DL332" s="449"/>
      <c r="DM332" s="449"/>
      <c r="DN332" s="449"/>
      <c r="DO332" s="449"/>
      <c r="DP332" s="449"/>
      <c r="DQ332" s="449"/>
      <c r="DR332" s="449"/>
      <c r="DS332" s="449"/>
      <c r="DT332" s="449"/>
      <c r="DU332" s="449"/>
      <c r="DV332" s="449"/>
      <c r="DW332" s="450"/>
      <c r="DX332" s="451">
        <v>0</v>
      </c>
      <c r="DY332" s="451"/>
      <c r="DZ332" s="451"/>
      <c r="EA332" s="451"/>
      <c r="EB332" s="451"/>
      <c r="EC332" s="451"/>
      <c r="ED332" s="451"/>
      <c r="EE332" s="451">
        <v>0</v>
      </c>
      <c r="EF332" s="451"/>
      <c r="EG332" s="451"/>
      <c r="EH332" s="451"/>
      <c r="EI332" s="451"/>
      <c r="EJ332" s="451"/>
      <c r="EK332" s="451"/>
      <c r="EL332" s="479">
        <f t="shared" si="170"/>
        <v>0</v>
      </c>
      <c r="EM332" s="479"/>
      <c r="EN332" s="479"/>
      <c r="EO332" s="479"/>
      <c r="EP332" s="479"/>
      <c r="EQ332" s="479"/>
      <c r="ER332" s="479"/>
      <c r="ES332" s="451">
        <v>0</v>
      </c>
      <c r="ET332" s="451"/>
      <c r="EU332" s="451"/>
      <c r="EV332" s="451"/>
      <c r="EW332" s="451"/>
      <c r="EX332" s="451"/>
      <c r="EY332" s="451"/>
      <c r="EZ332" s="92"/>
      <c r="FA332" s="92"/>
      <c r="FB332" s="92"/>
      <c r="FC332" s="451">
        <v>0</v>
      </c>
      <c r="FD332" s="451"/>
      <c r="FE332" s="451"/>
      <c r="FF332" s="451"/>
      <c r="FG332" s="451">
        <v>0</v>
      </c>
      <c r="FH332" s="451"/>
      <c r="FI332" s="451"/>
      <c r="FJ332" s="451"/>
      <c r="FK332" s="479">
        <f t="shared" si="171"/>
        <v>0</v>
      </c>
      <c r="FL332" s="479"/>
      <c r="FM332" s="479"/>
      <c r="FN332" s="479"/>
      <c r="FO332" s="479"/>
      <c r="FP332" s="479"/>
      <c r="FQ332" s="479"/>
      <c r="FR332" s="451">
        <v>0</v>
      </c>
      <c r="FS332" s="451"/>
      <c r="FT332" s="451"/>
      <c r="FU332" s="451"/>
      <c r="FV332" s="451"/>
      <c r="FW332" s="451"/>
      <c r="FX332" s="451"/>
      <c r="FY332" s="451">
        <v>0</v>
      </c>
      <c r="FZ332" s="451"/>
      <c r="GA332" s="451"/>
      <c r="GB332" s="451"/>
      <c r="GC332" s="451"/>
      <c r="GD332" s="451"/>
      <c r="GE332" s="451"/>
      <c r="GF332" s="480">
        <f t="shared" si="172"/>
        <v>0</v>
      </c>
      <c r="GG332" s="480"/>
      <c r="GH332" s="480"/>
      <c r="GI332" s="480"/>
      <c r="GJ332" s="480"/>
      <c r="GK332" s="480"/>
      <c r="GL332" s="480"/>
      <c r="GM332" s="451">
        <v>0</v>
      </c>
      <c r="GN332" s="451"/>
      <c r="GO332" s="451"/>
      <c r="GP332" s="451"/>
      <c r="GQ332" s="451"/>
      <c r="GR332" s="451"/>
      <c r="GS332" s="451"/>
      <c r="GT332" s="480">
        <f t="shared" si="173"/>
        <v>0</v>
      </c>
      <c r="GU332" s="480"/>
      <c r="GV332" s="480"/>
      <c r="GW332" s="480"/>
      <c r="GX332" s="480"/>
      <c r="GY332" s="480"/>
      <c r="GZ332" s="480"/>
    </row>
    <row r="333" spans="2:208" ht="12.75" customHeight="1">
      <c r="B333" s="448" t="s">
        <v>551</v>
      </c>
      <c r="C333" s="449"/>
      <c r="D333" s="449"/>
      <c r="E333" s="449"/>
      <c r="F333" s="449"/>
      <c r="G333" s="449"/>
      <c r="H333" s="449"/>
      <c r="I333" s="449"/>
      <c r="J333" s="449"/>
      <c r="K333" s="449"/>
      <c r="L333" s="449"/>
      <c r="M333" s="449"/>
      <c r="N333" s="449"/>
      <c r="O333" s="449"/>
      <c r="P333" s="449"/>
      <c r="Q333" s="449"/>
      <c r="R333" s="449"/>
      <c r="S333" s="449"/>
      <c r="T333" s="449"/>
      <c r="U333" s="449"/>
      <c r="V333" s="449"/>
      <c r="W333" s="450"/>
      <c r="X333" s="451">
        <v>0</v>
      </c>
      <c r="Y333" s="451"/>
      <c r="Z333" s="451"/>
      <c r="AA333" s="451"/>
      <c r="AB333" s="451"/>
      <c r="AC333" s="451"/>
      <c r="AD333" s="451"/>
      <c r="AE333" s="451">
        <v>0</v>
      </c>
      <c r="AF333" s="451"/>
      <c r="AG333" s="451"/>
      <c r="AH333" s="451"/>
      <c r="AI333" s="451"/>
      <c r="AJ333" s="451"/>
      <c r="AK333" s="451"/>
      <c r="AL333" s="479">
        <f t="shared" si="166"/>
        <v>0</v>
      </c>
      <c r="AM333" s="479"/>
      <c r="AN333" s="479"/>
      <c r="AO333" s="479"/>
      <c r="AP333" s="479"/>
      <c r="AQ333" s="479"/>
      <c r="AR333" s="479"/>
      <c r="AS333" s="451">
        <v>0</v>
      </c>
      <c r="AT333" s="451"/>
      <c r="AU333" s="451"/>
      <c r="AV333" s="451"/>
      <c r="AW333" s="451"/>
      <c r="AX333" s="451"/>
      <c r="AY333" s="451"/>
      <c r="AZ333" s="92"/>
      <c r="BA333" s="92"/>
      <c r="BB333" s="451">
        <v>0</v>
      </c>
      <c r="BC333" s="451"/>
      <c r="BD333" s="451"/>
      <c r="BE333" s="451"/>
      <c r="BF333" s="451">
        <v>0</v>
      </c>
      <c r="BG333" s="451"/>
      <c r="BH333" s="451"/>
      <c r="BI333" s="451"/>
      <c r="BJ333" s="479">
        <f t="shared" si="167"/>
        <v>0</v>
      </c>
      <c r="BK333" s="479"/>
      <c r="BL333" s="479"/>
      <c r="BM333" s="479"/>
      <c r="BN333" s="479"/>
      <c r="BO333" s="479"/>
      <c r="BP333" s="479"/>
      <c r="BQ333" s="451">
        <v>0</v>
      </c>
      <c r="BR333" s="451"/>
      <c r="BS333" s="451"/>
      <c r="BT333" s="451"/>
      <c r="BU333" s="451"/>
      <c r="BV333" s="451"/>
      <c r="BW333" s="451"/>
      <c r="BX333" s="451">
        <v>0</v>
      </c>
      <c r="BY333" s="451"/>
      <c r="BZ333" s="451"/>
      <c r="CA333" s="451"/>
      <c r="CB333" s="451"/>
      <c r="CC333" s="451"/>
      <c r="CD333" s="451"/>
      <c r="CE333" s="480">
        <f t="shared" si="168"/>
        <v>0</v>
      </c>
      <c r="CF333" s="480"/>
      <c r="CG333" s="480"/>
      <c r="CH333" s="480"/>
      <c r="CI333" s="480"/>
      <c r="CJ333" s="480"/>
      <c r="CK333" s="480"/>
      <c r="CL333" s="451">
        <v>0</v>
      </c>
      <c r="CM333" s="451"/>
      <c r="CN333" s="451"/>
      <c r="CO333" s="451"/>
      <c r="CP333" s="451"/>
      <c r="CQ333" s="451"/>
      <c r="CR333" s="451"/>
      <c r="CS333" s="480">
        <f t="shared" si="169"/>
        <v>0</v>
      </c>
      <c r="CT333" s="480"/>
      <c r="CU333" s="480"/>
      <c r="CV333" s="480"/>
      <c r="CW333" s="480"/>
      <c r="CX333" s="480"/>
      <c r="CY333" s="480"/>
      <c r="DB333" s="448" t="s">
        <v>598</v>
      </c>
      <c r="DC333" s="449"/>
      <c r="DD333" s="449"/>
      <c r="DE333" s="449"/>
      <c r="DF333" s="449"/>
      <c r="DG333" s="449"/>
      <c r="DH333" s="449"/>
      <c r="DI333" s="449"/>
      <c r="DJ333" s="449"/>
      <c r="DK333" s="449"/>
      <c r="DL333" s="449"/>
      <c r="DM333" s="449"/>
      <c r="DN333" s="449"/>
      <c r="DO333" s="449"/>
      <c r="DP333" s="449"/>
      <c r="DQ333" s="449"/>
      <c r="DR333" s="449"/>
      <c r="DS333" s="449"/>
      <c r="DT333" s="449"/>
      <c r="DU333" s="449"/>
      <c r="DV333" s="449"/>
      <c r="DW333" s="450"/>
      <c r="DX333" s="451">
        <v>0</v>
      </c>
      <c r="DY333" s="451"/>
      <c r="DZ333" s="451"/>
      <c r="EA333" s="451"/>
      <c r="EB333" s="451"/>
      <c r="EC333" s="451"/>
      <c r="ED333" s="451"/>
      <c r="EE333" s="451">
        <v>0</v>
      </c>
      <c r="EF333" s="451"/>
      <c r="EG333" s="451"/>
      <c r="EH333" s="451"/>
      <c r="EI333" s="451"/>
      <c r="EJ333" s="451"/>
      <c r="EK333" s="451"/>
      <c r="EL333" s="479">
        <f t="shared" si="170"/>
        <v>0</v>
      </c>
      <c r="EM333" s="479"/>
      <c r="EN333" s="479"/>
      <c r="EO333" s="479"/>
      <c r="EP333" s="479"/>
      <c r="EQ333" s="479"/>
      <c r="ER333" s="479"/>
      <c r="ES333" s="451">
        <v>0</v>
      </c>
      <c r="ET333" s="451"/>
      <c r="EU333" s="451"/>
      <c r="EV333" s="451"/>
      <c r="EW333" s="451"/>
      <c r="EX333" s="451"/>
      <c r="EY333" s="451"/>
      <c r="EZ333" s="92"/>
      <c r="FA333" s="92"/>
      <c r="FB333" s="92"/>
      <c r="FC333" s="451">
        <v>0</v>
      </c>
      <c r="FD333" s="451"/>
      <c r="FE333" s="451"/>
      <c r="FF333" s="451"/>
      <c r="FG333" s="451">
        <v>0</v>
      </c>
      <c r="FH333" s="451"/>
      <c r="FI333" s="451"/>
      <c r="FJ333" s="451"/>
      <c r="FK333" s="479">
        <f t="shared" si="171"/>
        <v>0</v>
      </c>
      <c r="FL333" s="479"/>
      <c r="FM333" s="479"/>
      <c r="FN333" s="479"/>
      <c r="FO333" s="479"/>
      <c r="FP333" s="479"/>
      <c r="FQ333" s="479"/>
      <c r="FR333" s="451">
        <v>0</v>
      </c>
      <c r="FS333" s="451"/>
      <c r="FT333" s="451"/>
      <c r="FU333" s="451"/>
      <c r="FV333" s="451"/>
      <c r="FW333" s="451"/>
      <c r="FX333" s="451"/>
      <c r="FY333" s="451">
        <v>0</v>
      </c>
      <c r="FZ333" s="451"/>
      <c r="GA333" s="451"/>
      <c r="GB333" s="451"/>
      <c r="GC333" s="451"/>
      <c r="GD333" s="451"/>
      <c r="GE333" s="451"/>
      <c r="GF333" s="480">
        <f t="shared" si="172"/>
        <v>0</v>
      </c>
      <c r="GG333" s="480"/>
      <c r="GH333" s="480"/>
      <c r="GI333" s="480"/>
      <c r="GJ333" s="480"/>
      <c r="GK333" s="480"/>
      <c r="GL333" s="480"/>
      <c r="GM333" s="451">
        <v>0</v>
      </c>
      <c r="GN333" s="451"/>
      <c r="GO333" s="451"/>
      <c r="GP333" s="451"/>
      <c r="GQ333" s="451"/>
      <c r="GR333" s="451"/>
      <c r="GS333" s="451"/>
      <c r="GT333" s="480">
        <f t="shared" si="173"/>
        <v>0</v>
      </c>
      <c r="GU333" s="480"/>
      <c r="GV333" s="480"/>
      <c r="GW333" s="480"/>
      <c r="GX333" s="480"/>
      <c r="GY333" s="480"/>
      <c r="GZ333" s="480"/>
    </row>
    <row r="334" spans="2:208" ht="12.75" customHeight="1">
      <c r="B334" s="448" t="s">
        <v>552</v>
      </c>
      <c r="C334" s="449"/>
      <c r="D334" s="449"/>
      <c r="E334" s="449"/>
      <c r="F334" s="449"/>
      <c r="G334" s="449"/>
      <c r="H334" s="449"/>
      <c r="I334" s="449"/>
      <c r="J334" s="449"/>
      <c r="K334" s="449"/>
      <c r="L334" s="449"/>
      <c r="M334" s="449"/>
      <c r="N334" s="449"/>
      <c r="O334" s="449"/>
      <c r="P334" s="449"/>
      <c r="Q334" s="449"/>
      <c r="R334" s="449"/>
      <c r="S334" s="449"/>
      <c r="T334" s="449"/>
      <c r="U334" s="449"/>
      <c r="V334" s="449"/>
      <c r="W334" s="450"/>
      <c r="X334" s="451">
        <v>0</v>
      </c>
      <c r="Y334" s="451"/>
      <c r="Z334" s="451"/>
      <c r="AA334" s="451"/>
      <c r="AB334" s="451"/>
      <c r="AC334" s="451"/>
      <c r="AD334" s="451"/>
      <c r="AE334" s="451">
        <v>0</v>
      </c>
      <c r="AF334" s="451"/>
      <c r="AG334" s="451"/>
      <c r="AH334" s="451"/>
      <c r="AI334" s="451"/>
      <c r="AJ334" s="451"/>
      <c r="AK334" s="451"/>
      <c r="AL334" s="479">
        <f t="shared" si="166"/>
        <v>0</v>
      </c>
      <c r="AM334" s="479"/>
      <c r="AN334" s="479"/>
      <c r="AO334" s="479"/>
      <c r="AP334" s="479"/>
      <c r="AQ334" s="479"/>
      <c r="AR334" s="479"/>
      <c r="AS334" s="451">
        <v>0</v>
      </c>
      <c r="AT334" s="451"/>
      <c r="AU334" s="451"/>
      <c r="AV334" s="451"/>
      <c r="AW334" s="451"/>
      <c r="AX334" s="451"/>
      <c r="AY334" s="451"/>
      <c r="AZ334" s="92"/>
      <c r="BA334" s="92"/>
      <c r="BB334" s="451">
        <v>0</v>
      </c>
      <c r="BC334" s="451"/>
      <c r="BD334" s="451"/>
      <c r="BE334" s="451"/>
      <c r="BF334" s="451">
        <v>0</v>
      </c>
      <c r="BG334" s="451"/>
      <c r="BH334" s="451"/>
      <c r="BI334" s="451"/>
      <c r="BJ334" s="479">
        <f t="shared" si="167"/>
        <v>0</v>
      </c>
      <c r="BK334" s="479"/>
      <c r="BL334" s="479"/>
      <c r="BM334" s="479"/>
      <c r="BN334" s="479"/>
      <c r="BO334" s="479"/>
      <c r="BP334" s="479"/>
      <c r="BQ334" s="451">
        <v>0</v>
      </c>
      <c r="BR334" s="451"/>
      <c r="BS334" s="451"/>
      <c r="BT334" s="451"/>
      <c r="BU334" s="451"/>
      <c r="BV334" s="451"/>
      <c r="BW334" s="451"/>
      <c r="BX334" s="451">
        <v>0</v>
      </c>
      <c r="BY334" s="451"/>
      <c r="BZ334" s="451"/>
      <c r="CA334" s="451"/>
      <c r="CB334" s="451"/>
      <c r="CC334" s="451"/>
      <c r="CD334" s="451"/>
      <c r="CE334" s="480">
        <f t="shared" si="168"/>
        <v>0</v>
      </c>
      <c r="CF334" s="480"/>
      <c r="CG334" s="480"/>
      <c r="CH334" s="480"/>
      <c r="CI334" s="480"/>
      <c r="CJ334" s="480"/>
      <c r="CK334" s="480"/>
      <c r="CL334" s="451">
        <v>0</v>
      </c>
      <c r="CM334" s="451"/>
      <c r="CN334" s="451"/>
      <c r="CO334" s="451"/>
      <c r="CP334" s="451"/>
      <c r="CQ334" s="451"/>
      <c r="CR334" s="451"/>
      <c r="CS334" s="480">
        <f t="shared" si="169"/>
        <v>0</v>
      </c>
      <c r="CT334" s="480"/>
      <c r="CU334" s="480"/>
      <c r="CV334" s="480"/>
      <c r="CW334" s="480"/>
      <c r="CX334" s="480"/>
      <c r="CY334" s="480"/>
      <c r="DB334" s="448" t="s">
        <v>599</v>
      </c>
      <c r="DC334" s="449"/>
      <c r="DD334" s="449"/>
      <c r="DE334" s="449"/>
      <c r="DF334" s="449"/>
      <c r="DG334" s="449"/>
      <c r="DH334" s="449"/>
      <c r="DI334" s="449"/>
      <c r="DJ334" s="449"/>
      <c r="DK334" s="449"/>
      <c r="DL334" s="449"/>
      <c r="DM334" s="449"/>
      <c r="DN334" s="449"/>
      <c r="DO334" s="449"/>
      <c r="DP334" s="449"/>
      <c r="DQ334" s="449"/>
      <c r="DR334" s="449"/>
      <c r="DS334" s="449"/>
      <c r="DT334" s="449"/>
      <c r="DU334" s="449"/>
      <c r="DV334" s="449"/>
      <c r="DW334" s="450"/>
      <c r="DX334" s="451">
        <v>0</v>
      </c>
      <c r="DY334" s="451"/>
      <c r="DZ334" s="451"/>
      <c r="EA334" s="451"/>
      <c r="EB334" s="451"/>
      <c r="EC334" s="451"/>
      <c r="ED334" s="451"/>
      <c r="EE334" s="451">
        <v>0</v>
      </c>
      <c r="EF334" s="451"/>
      <c r="EG334" s="451"/>
      <c r="EH334" s="451"/>
      <c r="EI334" s="451"/>
      <c r="EJ334" s="451"/>
      <c r="EK334" s="451"/>
      <c r="EL334" s="479">
        <f t="shared" si="170"/>
        <v>0</v>
      </c>
      <c r="EM334" s="479"/>
      <c r="EN334" s="479"/>
      <c r="EO334" s="479"/>
      <c r="EP334" s="479"/>
      <c r="EQ334" s="479"/>
      <c r="ER334" s="479"/>
      <c r="ES334" s="451">
        <v>0</v>
      </c>
      <c r="ET334" s="451"/>
      <c r="EU334" s="451"/>
      <c r="EV334" s="451"/>
      <c r="EW334" s="451"/>
      <c r="EX334" s="451"/>
      <c r="EY334" s="451"/>
      <c r="EZ334" s="92"/>
      <c r="FA334" s="92"/>
      <c r="FB334" s="92"/>
      <c r="FC334" s="451">
        <v>0</v>
      </c>
      <c r="FD334" s="451"/>
      <c r="FE334" s="451"/>
      <c r="FF334" s="451"/>
      <c r="FG334" s="451">
        <v>0</v>
      </c>
      <c r="FH334" s="451"/>
      <c r="FI334" s="451"/>
      <c r="FJ334" s="451"/>
      <c r="FK334" s="479">
        <f t="shared" si="171"/>
        <v>0</v>
      </c>
      <c r="FL334" s="479"/>
      <c r="FM334" s="479"/>
      <c r="FN334" s="479"/>
      <c r="FO334" s="479"/>
      <c r="FP334" s="479"/>
      <c r="FQ334" s="479"/>
      <c r="FR334" s="451">
        <v>0</v>
      </c>
      <c r="FS334" s="451"/>
      <c r="FT334" s="451"/>
      <c r="FU334" s="451"/>
      <c r="FV334" s="451"/>
      <c r="FW334" s="451"/>
      <c r="FX334" s="451"/>
      <c r="FY334" s="451">
        <v>0</v>
      </c>
      <c r="FZ334" s="451"/>
      <c r="GA334" s="451"/>
      <c r="GB334" s="451"/>
      <c r="GC334" s="451"/>
      <c r="GD334" s="451"/>
      <c r="GE334" s="451"/>
      <c r="GF334" s="480">
        <f t="shared" si="172"/>
        <v>0</v>
      </c>
      <c r="GG334" s="480"/>
      <c r="GH334" s="480"/>
      <c r="GI334" s="480"/>
      <c r="GJ334" s="480"/>
      <c r="GK334" s="480"/>
      <c r="GL334" s="480"/>
      <c r="GM334" s="451">
        <v>0</v>
      </c>
      <c r="GN334" s="451"/>
      <c r="GO334" s="451"/>
      <c r="GP334" s="451"/>
      <c r="GQ334" s="451"/>
      <c r="GR334" s="451"/>
      <c r="GS334" s="451"/>
      <c r="GT334" s="480">
        <f t="shared" si="173"/>
        <v>0</v>
      </c>
      <c r="GU334" s="480"/>
      <c r="GV334" s="480"/>
      <c r="GW334" s="480"/>
      <c r="GX334" s="480"/>
      <c r="GY334" s="480"/>
      <c r="GZ334" s="480"/>
    </row>
    <row r="335" spans="2:208" ht="12.75" customHeight="1">
      <c r="B335" s="448" t="s">
        <v>553</v>
      </c>
      <c r="C335" s="449"/>
      <c r="D335" s="449"/>
      <c r="E335" s="449"/>
      <c r="F335" s="449"/>
      <c r="G335" s="449"/>
      <c r="H335" s="449"/>
      <c r="I335" s="449"/>
      <c r="J335" s="449"/>
      <c r="K335" s="449"/>
      <c r="L335" s="449"/>
      <c r="M335" s="449"/>
      <c r="N335" s="449"/>
      <c r="O335" s="449"/>
      <c r="P335" s="449"/>
      <c r="Q335" s="449"/>
      <c r="R335" s="449"/>
      <c r="S335" s="449"/>
      <c r="T335" s="449"/>
      <c r="U335" s="449"/>
      <c r="V335" s="449"/>
      <c r="W335" s="450"/>
      <c r="X335" s="451">
        <v>0</v>
      </c>
      <c r="Y335" s="451"/>
      <c r="Z335" s="451"/>
      <c r="AA335" s="451"/>
      <c r="AB335" s="451"/>
      <c r="AC335" s="451"/>
      <c r="AD335" s="451"/>
      <c r="AE335" s="451">
        <v>0</v>
      </c>
      <c r="AF335" s="451"/>
      <c r="AG335" s="451"/>
      <c r="AH335" s="451"/>
      <c r="AI335" s="451"/>
      <c r="AJ335" s="451"/>
      <c r="AK335" s="451"/>
      <c r="AL335" s="479">
        <f t="shared" si="166"/>
        <v>0</v>
      </c>
      <c r="AM335" s="479"/>
      <c r="AN335" s="479"/>
      <c r="AO335" s="479"/>
      <c r="AP335" s="479"/>
      <c r="AQ335" s="479"/>
      <c r="AR335" s="479"/>
      <c r="AS335" s="451">
        <v>0</v>
      </c>
      <c r="AT335" s="451"/>
      <c r="AU335" s="451"/>
      <c r="AV335" s="451"/>
      <c r="AW335" s="451"/>
      <c r="AX335" s="451"/>
      <c r="AY335" s="451"/>
      <c r="AZ335" s="92"/>
      <c r="BA335" s="92"/>
      <c r="BB335" s="451">
        <v>0</v>
      </c>
      <c r="BC335" s="451"/>
      <c r="BD335" s="451"/>
      <c r="BE335" s="451"/>
      <c r="BF335" s="451">
        <v>0</v>
      </c>
      <c r="BG335" s="451"/>
      <c r="BH335" s="451"/>
      <c r="BI335" s="451"/>
      <c r="BJ335" s="479">
        <f t="shared" si="167"/>
        <v>0</v>
      </c>
      <c r="BK335" s="479"/>
      <c r="BL335" s="479"/>
      <c r="BM335" s="479"/>
      <c r="BN335" s="479"/>
      <c r="BO335" s="479"/>
      <c r="BP335" s="479"/>
      <c r="BQ335" s="451">
        <v>0</v>
      </c>
      <c r="BR335" s="451"/>
      <c r="BS335" s="451"/>
      <c r="BT335" s="451"/>
      <c r="BU335" s="451"/>
      <c r="BV335" s="451"/>
      <c r="BW335" s="451"/>
      <c r="BX335" s="451">
        <v>0</v>
      </c>
      <c r="BY335" s="451"/>
      <c r="BZ335" s="451"/>
      <c r="CA335" s="451"/>
      <c r="CB335" s="451"/>
      <c r="CC335" s="451"/>
      <c r="CD335" s="451"/>
      <c r="CE335" s="480">
        <f t="shared" si="168"/>
        <v>0</v>
      </c>
      <c r="CF335" s="480"/>
      <c r="CG335" s="480"/>
      <c r="CH335" s="480"/>
      <c r="CI335" s="480"/>
      <c r="CJ335" s="480"/>
      <c r="CK335" s="480"/>
      <c r="CL335" s="451">
        <v>0</v>
      </c>
      <c r="CM335" s="451"/>
      <c r="CN335" s="451"/>
      <c r="CO335" s="451"/>
      <c r="CP335" s="451"/>
      <c r="CQ335" s="451"/>
      <c r="CR335" s="451"/>
      <c r="CS335" s="480">
        <f t="shared" si="169"/>
        <v>0</v>
      </c>
      <c r="CT335" s="480"/>
      <c r="CU335" s="480"/>
      <c r="CV335" s="480"/>
      <c r="CW335" s="480"/>
      <c r="CX335" s="480"/>
      <c r="CY335" s="480"/>
      <c r="DB335" s="448" t="s">
        <v>600</v>
      </c>
      <c r="DC335" s="449"/>
      <c r="DD335" s="449"/>
      <c r="DE335" s="449"/>
      <c r="DF335" s="449"/>
      <c r="DG335" s="449"/>
      <c r="DH335" s="449"/>
      <c r="DI335" s="449"/>
      <c r="DJ335" s="449"/>
      <c r="DK335" s="449"/>
      <c r="DL335" s="449"/>
      <c r="DM335" s="449"/>
      <c r="DN335" s="449"/>
      <c r="DO335" s="449"/>
      <c r="DP335" s="449"/>
      <c r="DQ335" s="449"/>
      <c r="DR335" s="449"/>
      <c r="DS335" s="449"/>
      <c r="DT335" s="449"/>
      <c r="DU335" s="449"/>
      <c r="DV335" s="449"/>
      <c r="DW335" s="450"/>
      <c r="DX335" s="451">
        <v>0</v>
      </c>
      <c r="DY335" s="451"/>
      <c r="DZ335" s="451"/>
      <c r="EA335" s="451"/>
      <c r="EB335" s="451"/>
      <c r="EC335" s="451"/>
      <c r="ED335" s="451"/>
      <c r="EE335" s="451">
        <v>0</v>
      </c>
      <c r="EF335" s="451"/>
      <c r="EG335" s="451"/>
      <c r="EH335" s="451"/>
      <c r="EI335" s="451"/>
      <c r="EJ335" s="451"/>
      <c r="EK335" s="451"/>
      <c r="EL335" s="479">
        <f t="shared" si="170"/>
        <v>0</v>
      </c>
      <c r="EM335" s="479"/>
      <c r="EN335" s="479"/>
      <c r="EO335" s="479"/>
      <c r="EP335" s="479"/>
      <c r="EQ335" s="479"/>
      <c r="ER335" s="479"/>
      <c r="ES335" s="451">
        <v>0</v>
      </c>
      <c r="ET335" s="451"/>
      <c r="EU335" s="451"/>
      <c r="EV335" s="451"/>
      <c r="EW335" s="451"/>
      <c r="EX335" s="451"/>
      <c r="EY335" s="451"/>
      <c r="EZ335" s="92"/>
      <c r="FA335" s="92"/>
      <c r="FB335" s="92"/>
      <c r="FC335" s="451">
        <v>0</v>
      </c>
      <c r="FD335" s="451"/>
      <c r="FE335" s="451"/>
      <c r="FF335" s="451"/>
      <c r="FG335" s="451">
        <v>0</v>
      </c>
      <c r="FH335" s="451"/>
      <c r="FI335" s="451"/>
      <c r="FJ335" s="451"/>
      <c r="FK335" s="479">
        <f t="shared" si="171"/>
        <v>0</v>
      </c>
      <c r="FL335" s="479"/>
      <c r="FM335" s="479"/>
      <c r="FN335" s="479"/>
      <c r="FO335" s="479"/>
      <c r="FP335" s="479"/>
      <c r="FQ335" s="479"/>
      <c r="FR335" s="451">
        <v>0</v>
      </c>
      <c r="FS335" s="451"/>
      <c r="FT335" s="451"/>
      <c r="FU335" s="451"/>
      <c r="FV335" s="451"/>
      <c r="FW335" s="451"/>
      <c r="FX335" s="451"/>
      <c r="FY335" s="451">
        <v>0</v>
      </c>
      <c r="FZ335" s="451"/>
      <c r="GA335" s="451"/>
      <c r="GB335" s="451"/>
      <c r="GC335" s="451"/>
      <c r="GD335" s="451"/>
      <c r="GE335" s="451"/>
      <c r="GF335" s="480">
        <f t="shared" si="172"/>
        <v>0</v>
      </c>
      <c r="GG335" s="480"/>
      <c r="GH335" s="480"/>
      <c r="GI335" s="480"/>
      <c r="GJ335" s="480"/>
      <c r="GK335" s="480"/>
      <c r="GL335" s="480"/>
      <c r="GM335" s="451">
        <v>0</v>
      </c>
      <c r="GN335" s="451"/>
      <c r="GO335" s="451"/>
      <c r="GP335" s="451"/>
      <c r="GQ335" s="451"/>
      <c r="GR335" s="451"/>
      <c r="GS335" s="451"/>
      <c r="GT335" s="480">
        <f t="shared" si="173"/>
        <v>0</v>
      </c>
      <c r="GU335" s="480"/>
      <c r="GV335" s="480"/>
      <c r="GW335" s="480"/>
      <c r="GX335" s="480"/>
      <c r="GY335" s="480"/>
      <c r="GZ335" s="480"/>
    </row>
    <row r="336" spans="2:208" ht="12.75" customHeight="1">
      <c r="B336" s="448" t="s">
        <v>554</v>
      </c>
      <c r="C336" s="449"/>
      <c r="D336" s="449"/>
      <c r="E336" s="449"/>
      <c r="F336" s="449"/>
      <c r="G336" s="449"/>
      <c r="H336" s="449"/>
      <c r="I336" s="449"/>
      <c r="J336" s="449"/>
      <c r="K336" s="449"/>
      <c r="L336" s="449"/>
      <c r="M336" s="449"/>
      <c r="N336" s="449"/>
      <c r="O336" s="449"/>
      <c r="P336" s="449"/>
      <c r="Q336" s="449"/>
      <c r="R336" s="449"/>
      <c r="S336" s="449"/>
      <c r="T336" s="449"/>
      <c r="U336" s="449"/>
      <c r="V336" s="449"/>
      <c r="W336" s="450"/>
      <c r="X336" s="451">
        <v>0</v>
      </c>
      <c r="Y336" s="451"/>
      <c r="Z336" s="451"/>
      <c r="AA336" s="451"/>
      <c r="AB336" s="451"/>
      <c r="AC336" s="451"/>
      <c r="AD336" s="451"/>
      <c r="AE336" s="451">
        <v>0</v>
      </c>
      <c r="AF336" s="451"/>
      <c r="AG336" s="451"/>
      <c r="AH336" s="451"/>
      <c r="AI336" s="451"/>
      <c r="AJ336" s="451"/>
      <c r="AK336" s="451"/>
      <c r="AL336" s="479">
        <f t="shared" si="166"/>
        <v>0</v>
      </c>
      <c r="AM336" s="479"/>
      <c r="AN336" s="479"/>
      <c r="AO336" s="479"/>
      <c r="AP336" s="479"/>
      <c r="AQ336" s="479"/>
      <c r="AR336" s="479"/>
      <c r="AS336" s="451">
        <v>0</v>
      </c>
      <c r="AT336" s="451"/>
      <c r="AU336" s="451"/>
      <c r="AV336" s="451"/>
      <c r="AW336" s="451"/>
      <c r="AX336" s="451"/>
      <c r="AY336" s="451"/>
      <c r="AZ336" s="92"/>
      <c r="BA336" s="92"/>
      <c r="BB336" s="451">
        <v>0</v>
      </c>
      <c r="BC336" s="451"/>
      <c r="BD336" s="451"/>
      <c r="BE336" s="451"/>
      <c r="BF336" s="451">
        <v>0</v>
      </c>
      <c r="BG336" s="451"/>
      <c r="BH336" s="451"/>
      <c r="BI336" s="451"/>
      <c r="BJ336" s="479">
        <f t="shared" si="167"/>
        <v>0</v>
      </c>
      <c r="BK336" s="479"/>
      <c r="BL336" s="479"/>
      <c r="BM336" s="479"/>
      <c r="BN336" s="479"/>
      <c r="BO336" s="479"/>
      <c r="BP336" s="479"/>
      <c r="BQ336" s="451">
        <v>0</v>
      </c>
      <c r="BR336" s="451"/>
      <c r="BS336" s="451"/>
      <c r="BT336" s="451"/>
      <c r="BU336" s="451"/>
      <c r="BV336" s="451"/>
      <c r="BW336" s="451"/>
      <c r="BX336" s="451">
        <v>0</v>
      </c>
      <c r="BY336" s="451"/>
      <c r="BZ336" s="451"/>
      <c r="CA336" s="451"/>
      <c r="CB336" s="451"/>
      <c r="CC336" s="451"/>
      <c r="CD336" s="451"/>
      <c r="CE336" s="480">
        <f t="shared" si="168"/>
        <v>0</v>
      </c>
      <c r="CF336" s="480"/>
      <c r="CG336" s="480"/>
      <c r="CH336" s="480"/>
      <c r="CI336" s="480"/>
      <c r="CJ336" s="480"/>
      <c r="CK336" s="480"/>
      <c r="CL336" s="451">
        <v>0</v>
      </c>
      <c r="CM336" s="451"/>
      <c r="CN336" s="451"/>
      <c r="CO336" s="451"/>
      <c r="CP336" s="451"/>
      <c r="CQ336" s="451"/>
      <c r="CR336" s="451"/>
      <c r="CS336" s="480">
        <f t="shared" si="169"/>
        <v>0</v>
      </c>
      <c r="CT336" s="480"/>
      <c r="CU336" s="480"/>
      <c r="CV336" s="480"/>
      <c r="CW336" s="480"/>
      <c r="CX336" s="480"/>
      <c r="CY336" s="480"/>
      <c r="DB336" s="448" t="s">
        <v>601</v>
      </c>
      <c r="DC336" s="449"/>
      <c r="DD336" s="449"/>
      <c r="DE336" s="449"/>
      <c r="DF336" s="449"/>
      <c r="DG336" s="449"/>
      <c r="DH336" s="449"/>
      <c r="DI336" s="449"/>
      <c r="DJ336" s="449"/>
      <c r="DK336" s="449"/>
      <c r="DL336" s="449"/>
      <c r="DM336" s="449"/>
      <c r="DN336" s="449"/>
      <c r="DO336" s="449"/>
      <c r="DP336" s="449"/>
      <c r="DQ336" s="449"/>
      <c r="DR336" s="449"/>
      <c r="DS336" s="449"/>
      <c r="DT336" s="449"/>
      <c r="DU336" s="449"/>
      <c r="DV336" s="449"/>
      <c r="DW336" s="450"/>
      <c r="DX336" s="451">
        <v>0</v>
      </c>
      <c r="DY336" s="451"/>
      <c r="DZ336" s="451"/>
      <c r="EA336" s="451"/>
      <c r="EB336" s="451"/>
      <c r="EC336" s="451"/>
      <c r="ED336" s="451"/>
      <c r="EE336" s="451">
        <v>0</v>
      </c>
      <c r="EF336" s="451"/>
      <c r="EG336" s="451"/>
      <c r="EH336" s="451"/>
      <c r="EI336" s="451"/>
      <c r="EJ336" s="451"/>
      <c r="EK336" s="451"/>
      <c r="EL336" s="479">
        <f t="shared" si="170"/>
        <v>0</v>
      </c>
      <c r="EM336" s="479"/>
      <c r="EN336" s="479"/>
      <c r="EO336" s="479"/>
      <c r="EP336" s="479"/>
      <c r="EQ336" s="479"/>
      <c r="ER336" s="479"/>
      <c r="ES336" s="451">
        <v>0</v>
      </c>
      <c r="ET336" s="451"/>
      <c r="EU336" s="451"/>
      <c r="EV336" s="451"/>
      <c r="EW336" s="451"/>
      <c r="EX336" s="451"/>
      <c r="EY336" s="451"/>
      <c r="EZ336" s="92"/>
      <c r="FA336" s="92"/>
      <c r="FB336" s="92"/>
      <c r="FC336" s="451">
        <v>0</v>
      </c>
      <c r="FD336" s="451"/>
      <c r="FE336" s="451"/>
      <c r="FF336" s="451"/>
      <c r="FG336" s="451">
        <v>0</v>
      </c>
      <c r="FH336" s="451"/>
      <c r="FI336" s="451"/>
      <c r="FJ336" s="451"/>
      <c r="FK336" s="479">
        <f t="shared" si="171"/>
        <v>0</v>
      </c>
      <c r="FL336" s="479"/>
      <c r="FM336" s="479"/>
      <c r="FN336" s="479"/>
      <c r="FO336" s="479"/>
      <c r="FP336" s="479"/>
      <c r="FQ336" s="479"/>
      <c r="FR336" s="451">
        <v>0</v>
      </c>
      <c r="FS336" s="451"/>
      <c r="FT336" s="451"/>
      <c r="FU336" s="451"/>
      <c r="FV336" s="451"/>
      <c r="FW336" s="451"/>
      <c r="FX336" s="451"/>
      <c r="FY336" s="451">
        <v>0</v>
      </c>
      <c r="FZ336" s="451"/>
      <c r="GA336" s="451"/>
      <c r="GB336" s="451"/>
      <c r="GC336" s="451"/>
      <c r="GD336" s="451"/>
      <c r="GE336" s="451"/>
      <c r="GF336" s="480">
        <f t="shared" si="172"/>
        <v>0</v>
      </c>
      <c r="GG336" s="480"/>
      <c r="GH336" s="480"/>
      <c r="GI336" s="480"/>
      <c r="GJ336" s="480"/>
      <c r="GK336" s="480"/>
      <c r="GL336" s="480"/>
      <c r="GM336" s="451">
        <v>0</v>
      </c>
      <c r="GN336" s="451"/>
      <c r="GO336" s="451"/>
      <c r="GP336" s="451"/>
      <c r="GQ336" s="451"/>
      <c r="GR336" s="451"/>
      <c r="GS336" s="451"/>
      <c r="GT336" s="480">
        <f t="shared" si="173"/>
        <v>0</v>
      </c>
      <c r="GU336" s="480"/>
      <c r="GV336" s="480"/>
      <c r="GW336" s="480"/>
      <c r="GX336" s="480"/>
      <c r="GY336" s="480"/>
      <c r="GZ336" s="480"/>
    </row>
    <row r="337" spans="2:208" ht="12.75" customHeight="1" thickBot="1">
      <c r="B337" s="516" t="s">
        <v>529</v>
      </c>
      <c r="C337" s="517"/>
      <c r="D337" s="517"/>
      <c r="E337" s="517"/>
      <c r="F337" s="517"/>
      <c r="G337" s="517"/>
      <c r="H337" s="517"/>
      <c r="I337" s="517"/>
      <c r="J337" s="517"/>
      <c r="K337" s="517"/>
      <c r="L337" s="517"/>
      <c r="M337" s="517"/>
      <c r="N337" s="517"/>
      <c r="O337" s="517"/>
      <c r="P337" s="517"/>
      <c r="Q337" s="517"/>
      <c r="R337" s="517"/>
      <c r="S337" s="517"/>
      <c r="T337" s="517"/>
      <c r="U337" s="517"/>
      <c r="V337" s="517"/>
      <c r="W337" s="518"/>
      <c r="X337" s="447">
        <f>SUM(X330:AD336)</f>
        <v>0</v>
      </c>
      <c r="Y337" s="447"/>
      <c r="Z337" s="447"/>
      <c r="AA337" s="447"/>
      <c r="AB337" s="447"/>
      <c r="AC337" s="447"/>
      <c r="AD337" s="447"/>
      <c r="AE337" s="447">
        <f>SUM(AE330:AK336)</f>
        <v>0</v>
      </c>
      <c r="AF337" s="447"/>
      <c r="AG337" s="447"/>
      <c r="AH337" s="447"/>
      <c r="AI337" s="447"/>
      <c r="AJ337" s="447"/>
      <c r="AK337" s="447"/>
      <c r="AL337" s="447">
        <f>SUM(AL330:AR336)</f>
        <v>0</v>
      </c>
      <c r="AM337" s="447"/>
      <c r="AN337" s="447"/>
      <c r="AO337" s="447"/>
      <c r="AP337" s="447"/>
      <c r="AQ337" s="447"/>
      <c r="AR337" s="447"/>
      <c r="AS337" s="447">
        <f>SUM(AS330:AY336)</f>
        <v>0</v>
      </c>
      <c r="AT337" s="447"/>
      <c r="AU337" s="447"/>
      <c r="AV337" s="447"/>
      <c r="AW337" s="447"/>
      <c r="AX337" s="447"/>
      <c r="AY337" s="447"/>
      <c r="BB337" s="447">
        <f>SUM(BB330:BE336)</f>
        <v>0</v>
      </c>
      <c r="BC337" s="447"/>
      <c r="BD337" s="447"/>
      <c r="BE337" s="447"/>
      <c r="BF337" s="447">
        <f>SUM(BF330:BI336)</f>
        <v>0</v>
      </c>
      <c r="BG337" s="447"/>
      <c r="BH337" s="447"/>
      <c r="BI337" s="447"/>
      <c r="BJ337" s="447">
        <f>SUM(BJ330:BP336)</f>
        <v>0</v>
      </c>
      <c r="BK337" s="447"/>
      <c r="BL337" s="447"/>
      <c r="BM337" s="447"/>
      <c r="BN337" s="447"/>
      <c r="BO337" s="447"/>
      <c r="BP337" s="447"/>
      <c r="BQ337" s="447">
        <f>SUM(BQ330:BW336)</f>
        <v>0</v>
      </c>
      <c r="BR337" s="447"/>
      <c r="BS337" s="447"/>
      <c r="BT337" s="447"/>
      <c r="BU337" s="447"/>
      <c r="BV337" s="447"/>
      <c r="BW337" s="447"/>
      <c r="BX337" s="447">
        <f>SUM(BX330:CD336)</f>
        <v>0</v>
      </c>
      <c r="BY337" s="447"/>
      <c r="BZ337" s="447"/>
      <c r="CA337" s="447"/>
      <c r="CB337" s="447"/>
      <c r="CC337" s="447"/>
      <c r="CD337" s="447"/>
      <c r="CE337" s="447">
        <f>SUM(CE330:CK336)</f>
        <v>0</v>
      </c>
      <c r="CF337" s="447"/>
      <c r="CG337" s="447"/>
      <c r="CH337" s="447"/>
      <c r="CI337" s="447"/>
      <c r="CJ337" s="447"/>
      <c r="CK337" s="447"/>
      <c r="CL337" s="447">
        <f>SUM(CL330:CR336)</f>
        <v>0</v>
      </c>
      <c r="CM337" s="447"/>
      <c r="CN337" s="447"/>
      <c r="CO337" s="447"/>
      <c r="CP337" s="447"/>
      <c r="CQ337" s="447"/>
      <c r="CR337" s="447"/>
      <c r="CS337" s="447">
        <f>SUM(CS330:CY336)</f>
        <v>0</v>
      </c>
      <c r="CT337" s="447"/>
      <c r="CU337" s="447"/>
      <c r="CV337" s="447"/>
      <c r="CW337" s="447"/>
      <c r="CX337" s="447"/>
      <c r="CY337" s="447"/>
      <c r="DB337" s="516" t="s">
        <v>593</v>
      </c>
      <c r="DC337" s="517"/>
      <c r="DD337" s="517"/>
      <c r="DE337" s="517"/>
      <c r="DF337" s="517"/>
      <c r="DG337" s="517"/>
      <c r="DH337" s="517"/>
      <c r="DI337" s="517"/>
      <c r="DJ337" s="517"/>
      <c r="DK337" s="517"/>
      <c r="DL337" s="517"/>
      <c r="DM337" s="517"/>
      <c r="DN337" s="517"/>
      <c r="DO337" s="517"/>
      <c r="DP337" s="517"/>
      <c r="DQ337" s="517"/>
      <c r="DR337" s="517"/>
      <c r="DS337" s="517"/>
      <c r="DT337" s="517"/>
      <c r="DU337" s="517"/>
      <c r="DV337" s="517"/>
      <c r="DW337" s="518"/>
      <c r="DX337" s="447">
        <f>SUM(DX330:ED336)</f>
        <v>0</v>
      </c>
      <c r="DY337" s="447"/>
      <c r="DZ337" s="447"/>
      <c r="EA337" s="447"/>
      <c r="EB337" s="447"/>
      <c r="EC337" s="447"/>
      <c r="ED337" s="447"/>
      <c r="EE337" s="447">
        <f>SUM(EE330:EK336)</f>
        <v>0</v>
      </c>
      <c r="EF337" s="447"/>
      <c r="EG337" s="447"/>
      <c r="EH337" s="447"/>
      <c r="EI337" s="447"/>
      <c r="EJ337" s="447"/>
      <c r="EK337" s="447"/>
      <c r="EL337" s="447">
        <f>SUM(EL330:ER336)</f>
        <v>0</v>
      </c>
      <c r="EM337" s="447"/>
      <c r="EN337" s="447"/>
      <c r="EO337" s="447"/>
      <c r="EP337" s="447"/>
      <c r="EQ337" s="447"/>
      <c r="ER337" s="447"/>
      <c r="ES337" s="447">
        <f>SUM(ES330:EY336)</f>
        <v>0</v>
      </c>
      <c r="ET337" s="447"/>
      <c r="EU337" s="447"/>
      <c r="EV337" s="447"/>
      <c r="EW337" s="447"/>
      <c r="EX337" s="447"/>
      <c r="EY337" s="447"/>
      <c r="FC337" s="447">
        <f>SUM(FC330:FF336)</f>
        <v>0</v>
      </c>
      <c r="FD337" s="447"/>
      <c r="FE337" s="447"/>
      <c r="FF337" s="447"/>
      <c r="FG337" s="447">
        <f>SUM(FG330:FJ336)</f>
        <v>0</v>
      </c>
      <c r="FH337" s="447"/>
      <c r="FI337" s="447"/>
      <c r="FJ337" s="447"/>
      <c r="FK337" s="447">
        <f>SUM(FK330:FQ336)</f>
        <v>0</v>
      </c>
      <c r="FL337" s="447"/>
      <c r="FM337" s="447"/>
      <c r="FN337" s="447"/>
      <c r="FO337" s="447"/>
      <c r="FP337" s="447"/>
      <c r="FQ337" s="447"/>
      <c r="FR337" s="447">
        <f>SUM(FR330:FX336)</f>
        <v>0</v>
      </c>
      <c r="FS337" s="447"/>
      <c r="FT337" s="447"/>
      <c r="FU337" s="447"/>
      <c r="FV337" s="447"/>
      <c r="FW337" s="447"/>
      <c r="FX337" s="447"/>
      <c r="FY337" s="447">
        <f>SUM(FY330:GE336)</f>
        <v>0</v>
      </c>
      <c r="FZ337" s="447"/>
      <c r="GA337" s="447"/>
      <c r="GB337" s="447"/>
      <c r="GC337" s="447"/>
      <c r="GD337" s="447"/>
      <c r="GE337" s="447"/>
      <c r="GF337" s="447">
        <f>SUM(GF330:GL336)</f>
        <v>0</v>
      </c>
      <c r="GG337" s="447"/>
      <c r="GH337" s="447"/>
      <c r="GI337" s="447"/>
      <c r="GJ337" s="447"/>
      <c r="GK337" s="447"/>
      <c r="GL337" s="447"/>
      <c r="GM337" s="447">
        <f>SUM(GM330:GS336)</f>
        <v>0</v>
      </c>
      <c r="GN337" s="447"/>
      <c r="GO337" s="447"/>
      <c r="GP337" s="447"/>
      <c r="GQ337" s="447"/>
      <c r="GR337" s="447"/>
      <c r="GS337" s="447"/>
      <c r="GT337" s="447">
        <f>SUM(GT330:GZ336)</f>
        <v>0</v>
      </c>
      <c r="GU337" s="447"/>
      <c r="GV337" s="447"/>
      <c r="GW337" s="447"/>
      <c r="GX337" s="447"/>
      <c r="GY337" s="447"/>
      <c r="GZ337" s="447"/>
    </row>
    <row r="338" spans="2:208" ht="12.75" customHeight="1" thickTop="1">
      <c r="B338" s="519">
        <v>64</v>
      </c>
      <c r="C338" s="520"/>
      <c r="D338" s="520"/>
      <c r="E338" s="520"/>
      <c r="F338" s="520"/>
      <c r="G338" s="520"/>
      <c r="H338" s="520"/>
      <c r="I338" s="520"/>
      <c r="J338" s="520"/>
      <c r="K338" s="520"/>
      <c r="L338" s="520"/>
      <c r="M338" s="520"/>
      <c r="N338" s="520"/>
      <c r="O338" s="520"/>
      <c r="P338" s="520"/>
      <c r="Q338" s="520"/>
      <c r="R338" s="520"/>
      <c r="S338" s="520"/>
      <c r="T338" s="520"/>
      <c r="U338" s="520"/>
      <c r="V338" s="520"/>
      <c r="W338" s="521"/>
      <c r="X338" s="483"/>
      <c r="Y338" s="483"/>
      <c r="Z338" s="483"/>
      <c r="AA338" s="483"/>
      <c r="AB338" s="483"/>
      <c r="AC338" s="483"/>
      <c r="AD338" s="483"/>
      <c r="AE338" s="483"/>
      <c r="AF338" s="483"/>
      <c r="AG338" s="483"/>
      <c r="AH338" s="483"/>
      <c r="AI338" s="483"/>
      <c r="AJ338" s="483"/>
      <c r="AK338" s="483"/>
      <c r="AL338" s="483"/>
      <c r="AM338" s="483"/>
      <c r="AN338" s="483"/>
      <c r="AO338" s="483"/>
      <c r="AP338" s="483"/>
      <c r="AQ338" s="483"/>
      <c r="AR338" s="483"/>
      <c r="AS338" s="483"/>
      <c r="AT338" s="483"/>
      <c r="AU338" s="483"/>
      <c r="AV338" s="483"/>
      <c r="AW338" s="483"/>
      <c r="AX338" s="483"/>
      <c r="AY338" s="483"/>
      <c r="BB338" s="478"/>
      <c r="BC338" s="478"/>
      <c r="BD338" s="478"/>
      <c r="BE338" s="478"/>
      <c r="BF338" s="478"/>
      <c r="BG338" s="478"/>
      <c r="BH338" s="478"/>
      <c r="BI338" s="478"/>
      <c r="BJ338" s="478"/>
      <c r="BK338" s="478"/>
      <c r="BL338" s="478"/>
      <c r="BM338" s="478"/>
      <c r="BN338" s="478"/>
      <c r="BO338" s="478"/>
      <c r="BP338" s="478"/>
      <c r="BQ338" s="478"/>
      <c r="BR338" s="478"/>
      <c r="BS338" s="478"/>
      <c r="BT338" s="478"/>
      <c r="BU338" s="478"/>
      <c r="BV338" s="478"/>
      <c r="BW338" s="478"/>
      <c r="BX338" s="478"/>
      <c r="BY338" s="478"/>
      <c r="BZ338" s="478"/>
      <c r="CA338" s="478"/>
      <c r="CB338" s="478"/>
      <c r="CC338" s="478"/>
      <c r="CD338" s="478"/>
      <c r="CE338" s="478"/>
      <c r="CF338" s="478"/>
      <c r="CG338" s="478"/>
      <c r="CH338" s="478"/>
      <c r="CI338" s="478"/>
      <c r="CJ338" s="478"/>
      <c r="CK338" s="478"/>
      <c r="CL338" s="478"/>
      <c r="CM338" s="478"/>
      <c r="CN338" s="478"/>
      <c r="CO338" s="478"/>
      <c r="CP338" s="478"/>
      <c r="CQ338" s="478"/>
      <c r="CR338" s="478"/>
      <c r="CS338" s="478"/>
      <c r="CT338" s="478"/>
      <c r="CU338" s="478"/>
      <c r="CV338" s="478"/>
      <c r="CW338" s="478"/>
      <c r="CX338" s="478"/>
      <c r="CY338" s="478"/>
      <c r="DB338" s="525" t="s">
        <v>1230</v>
      </c>
      <c r="DC338" s="520"/>
      <c r="DD338" s="520"/>
      <c r="DE338" s="520"/>
      <c r="DF338" s="520"/>
      <c r="DG338" s="520"/>
      <c r="DH338" s="520"/>
      <c r="DI338" s="520"/>
      <c r="DJ338" s="520"/>
      <c r="DK338" s="520"/>
      <c r="DL338" s="520"/>
      <c r="DM338" s="520"/>
      <c r="DN338" s="520"/>
      <c r="DO338" s="520"/>
      <c r="DP338" s="520"/>
      <c r="DQ338" s="520"/>
      <c r="DR338" s="520"/>
      <c r="DS338" s="520"/>
      <c r="DT338" s="520"/>
      <c r="DU338" s="520"/>
      <c r="DV338" s="520"/>
      <c r="DW338" s="521"/>
      <c r="DX338" s="483"/>
      <c r="DY338" s="483"/>
      <c r="DZ338" s="483"/>
      <c r="EA338" s="483"/>
      <c r="EB338" s="483"/>
      <c r="EC338" s="483"/>
      <c r="ED338" s="483"/>
      <c r="EE338" s="483"/>
      <c r="EF338" s="483"/>
      <c r="EG338" s="483"/>
      <c r="EH338" s="483"/>
      <c r="EI338" s="483"/>
      <c r="EJ338" s="483"/>
      <c r="EK338" s="483"/>
      <c r="EL338" s="483"/>
      <c r="EM338" s="483"/>
      <c r="EN338" s="483"/>
      <c r="EO338" s="483"/>
      <c r="EP338" s="483"/>
      <c r="EQ338" s="483"/>
      <c r="ER338" s="483"/>
      <c r="ES338" s="483"/>
      <c r="ET338" s="483"/>
      <c r="EU338" s="483"/>
      <c r="EV338" s="483"/>
      <c r="EW338" s="483"/>
      <c r="EX338" s="483"/>
      <c r="EY338" s="483"/>
      <c r="FC338" s="478"/>
      <c r="FD338" s="478"/>
      <c r="FE338" s="478"/>
      <c r="FF338" s="478"/>
      <c r="FG338" s="478"/>
      <c r="FH338" s="478"/>
      <c r="FI338" s="478"/>
      <c r="FJ338" s="478"/>
      <c r="FK338" s="478"/>
      <c r="FL338" s="478"/>
      <c r="FM338" s="478"/>
      <c r="FN338" s="478"/>
      <c r="FO338" s="478"/>
      <c r="FP338" s="478"/>
      <c r="FQ338" s="478"/>
      <c r="FR338" s="478"/>
      <c r="FS338" s="478"/>
      <c r="FT338" s="478"/>
      <c r="FU338" s="478"/>
      <c r="FV338" s="478"/>
      <c r="FW338" s="478"/>
      <c r="FX338" s="478"/>
      <c r="FY338" s="478"/>
      <c r="FZ338" s="478"/>
      <c r="GA338" s="478"/>
      <c r="GB338" s="478"/>
      <c r="GC338" s="478"/>
      <c r="GD338" s="478"/>
      <c r="GE338" s="478"/>
      <c r="GF338" s="478"/>
      <c r="GG338" s="478"/>
      <c r="GH338" s="478"/>
      <c r="GI338" s="478"/>
      <c r="GJ338" s="478"/>
      <c r="GK338" s="478"/>
      <c r="GL338" s="478"/>
      <c r="GM338" s="478"/>
      <c r="GN338" s="478"/>
      <c r="GO338" s="478"/>
      <c r="GP338" s="478"/>
      <c r="GQ338" s="478"/>
      <c r="GR338" s="478"/>
      <c r="GS338" s="478"/>
      <c r="GT338" s="478"/>
      <c r="GU338" s="478"/>
      <c r="GV338" s="478"/>
      <c r="GW338" s="478"/>
      <c r="GX338" s="478"/>
      <c r="GY338" s="478"/>
      <c r="GZ338" s="478"/>
    </row>
    <row r="339" spans="2:208" ht="12.75" customHeight="1">
      <c r="B339" s="448" t="s">
        <v>555</v>
      </c>
      <c r="C339" s="449"/>
      <c r="D339" s="449"/>
      <c r="E339" s="449"/>
      <c r="F339" s="449"/>
      <c r="G339" s="449"/>
      <c r="H339" s="449"/>
      <c r="I339" s="449"/>
      <c r="J339" s="449"/>
      <c r="K339" s="449"/>
      <c r="L339" s="449"/>
      <c r="M339" s="449"/>
      <c r="N339" s="449"/>
      <c r="O339" s="449"/>
      <c r="P339" s="449"/>
      <c r="Q339" s="449"/>
      <c r="R339" s="449"/>
      <c r="S339" s="449"/>
      <c r="T339" s="449"/>
      <c r="U339" s="449"/>
      <c r="V339" s="449"/>
      <c r="W339" s="450"/>
      <c r="X339" s="451">
        <v>0</v>
      </c>
      <c r="Y339" s="451"/>
      <c r="Z339" s="451"/>
      <c r="AA339" s="451"/>
      <c r="AB339" s="451"/>
      <c r="AC339" s="451"/>
      <c r="AD339" s="451"/>
      <c r="AE339" s="451">
        <v>0</v>
      </c>
      <c r="AF339" s="451"/>
      <c r="AG339" s="451"/>
      <c r="AH339" s="451"/>
      <c r="AI339" s="451"/>
      <c r="AJ339" s="451"/>
      <c r="AK339" s="451"/>
      <c r="AL339" s="479">
        <f t="shared" ref="AL339:AL345" si="174">X339-AE339</f>
        <v>0</v>
      </c>
      <c r="AM339" s="479"/>
      <c r="AN339" s="479"/>
      <c r="AO339" s="479"/>
      <c r="AP339" s="479"/>
      <c r="AQ339" s="479"/>
      <c r="AR339" s="479"/>
      <c r="AS339" s="451">
        <v>0</v>
      </c>
      <c r="AT339" s="451"/>
      <c r="AU339" s="451"/>
      <c r="AV339" s="451"/>
      <c r="AW339" s="451"/>
      <c r="AX339" s="451"/>
      <c r="AY339" s="451"/>
      <c r="AZ339" s="92"/>
      <c r="BA339" s="92"/>
      <c r="BB339" s="451">
        <v>0</v>
      </c>
      <c r="BC339" s="451"/>
      <c r="BD339" s="451"/>
      <c r="BE339" s="451"/>
      <c r="BF339" s="451">
        <v>0</v>
      </c>
      <c r="BG339" s="451"/>
      <c r="BH339" s="451"/>
      <c r="BI339" s="451"/>
      <c r="BJ339" s="479">
        <f t="shared" ref="BJ339:BJ345" si="175">BB339-BF339+AS339+AL339+AE339-X339</f>
        <v>0</v>
      </c>
      <c r="BK339" s="479"/>
      <c r="BL339" s="479"/>
      <c r="BM339" s="479"/>
      <c r="BN339" s="479"/>
      <c r="BO339" s="479"/>
      <c r="BP339" s="479"/>
      <c r="BQ339" s="451">
        <v>0</v>
      </c>
      <c r="BR339" s="451"/>
      <c r="BS339" s="451"/>
      <c r="BT339" s="451"/>
      <c r="BU339" s="451"/>
      <c r="BV339" s="451"/>
      <c r="BW339" s="451"/>
      <c r="BX339" s="451">
        <v>0</v>
      </c>
      <c r="BY339" s="451"/>
      <c r="BZ339" s="451"/>
      <c r="CA339" s="451"/>
      <c r="CB339" s="451"/>
      <c r="CC339" s="451"/>
      <c r="CD339" s="451"/>
      <c r="CE339" s="480">
        <f t="shared" ref="CE339:CE345" si="176">BJ339-BQ339-BX339</f>
        <v>0</v>
      </c>
      <c r="CF339" s="480"/>
      <c r="CG339" s="480"/>
      <c r="CH339" s="480"/>
      <c r="CI339" s="480"/>
      <c r="CJ339" s="480"/>
      <c r="CK339" s="480"/>
      <c r="CL339" s="451">
        <v>0</v>
      </c>
      <c r="CM339" s="451"/>
      <c r="CN339" s="451"/>
      <c r="CO339" s="451"/>
      <c r="CP339" s="451"/>
      <c r="CQ339" s="451"/>
      <c r="CR339" s="451"/>
      <c r="CS339" s="480">
        <f t="shared" ref="CS339:CS345" si="177">CL339</f>
        <v>0</v>
      </c>
      <c r="CT339" s="480"/>
      <c r="CU339" s="480"/>
      <c r="CV339" s="480"/>
      <c r="CW339" s="480"/>
      <c r="CX339" s="480"/>
      <c r="CY339" s="480"/>
      <c r="DB339" s="448" t="s">
        <v>602</v>
      </c>
      <c r="DC339" s="449"/>
      <c r="DD339" s="449"/>
      <c r="DE339" s="449"/>
      <c r="DF339" s="449"/>
      <c r="DG339" s="449"/>
      <c r="DH339" s="449"/>
      <c r="DI339" s="449"/>
      <c r="DJ339" s="449"/>
      <c r="DK339" s="449"/>
      <c r="DL339" s="449"/>
      <c r="DM339" s="449"/>
      <c r="DN339" s="449"/>
      <c r="DO339" s="449"/>
      <c r="DP339" s="449"/>
      <c r="DQ339" s="449"/>
      <c r="DR339" s="449"/>
      <c r="DS339" s="449"/>
      <c r="DT339" s="449"/>
      <c r="DU339" s="449"/>
      <c r="DV339" s="449"/>
      <c r="DW339" s="450"/>
      <c r="DX339" s="451">
        <v>0</v>
      </c>
      <c r="DY339" s="451"/>
      <c r="DZ339" s="451"/>
      <c r="EA339" s="451"/>
      <c r="EB339" s="451"/>
      <c r="EC339" s="451"/>
      <c r="ED339" s="451"/>
      <c r="EE339" s="451">
        <v>0</v>
      </c>
      <c r="EF339" s="451"/>
      <c r="EG339" s="451"/>
      <c r="EH339" s="451"/>
      <c r="EI339" s="451"/>
      <c r="EJ339" s="451"/>
      <c r="EK339" s="451"/>
      <c r="EL339" s="479">
        <f t="shared" ref="EL339:EL345" si="178">DX339-EE339</f>
        <v>0</v>
      </c>
      <c r="EM339" s="479"/>
      <c r="EN339" s="479"/>
      <c r="EO339" s="479"/>
      <c r="EP339" s="479"/>
      <c r="EQ339" s="479"/>
      <c r="ER339" s="479"/>
      <c r="ES339" s="451">
        <v>0</v>
      </c>
      <c r="ET339" s="451"/>
      <c r="EU339" s="451"/>
      <c r="EV339" s="451"/>
      <c r="EW339" s="451"/>
      <c r="EX339" s="451"/>
      <c r="EY339" s="451"/>
      <c r="EZ339" s="92"/>
      <c r="FA339" s="92"/>
      <c r="FB339" s="92"/>
      <c r="FC339" s="451">
        <v>0</v>
      </c>
      <c r="FD339" s="451"/>
      <c r="FE339" s="451"/>
      <c r="FF339" s="451"/>
      <c r="FG339" s="451">
        <v>0</v>
      </c>
      <c r="FH339" s="451"/>
      <c r="FI339" s="451"/>
      <c r="FJ339" s="451"/>
      <c r="FK339" s="479">
        <f t="shared" ref="FK339:FK345" si="179">FC339-FG339+ES339+EL339+EE339-DX339</f>
        <v>0</v>
      </c>
      <c r="FL339" s="479"/>
      <c r="FM339" s="479"/>
      <c r="FN339" s="479"/>
      <c r="FO339" s="479"/>
      <c r="FP339" s="479"/>
      <c r="FQ339" s="479"/>
      <c r="FR339" s="451">
        <v>0</v>
      </c>
      <c r="FS339" s="451"/>
      <c r="FT339" s="451"/>
      <c r="FU339" s="451"/>
      <c r="FV339" s="451"/>
      <c r="FW339" s="451"/>
      <c r="FX339" s="451"/>
      <c r="FY339" s="451">
        <v>0</v>
      </c>
      <c r="FZ339" s="451"/>
      <c r="GA339" s="451"/>
      <c r="GB339" s="451"/>
      <c r="GC339" s="451"/>
      <c r="GD339" s="451"/>
      <c r="GE339" s="451"/>
      <c r="GF339" s="480">
        <f t="shared" ref="GF339:GF345" si="180">FK339-FR339-FY339</f>
        <v>0</v>
      </c>
      <c r="GG339" s="480"/>
      <c r="GH339" s="480"/>
      <c r="GI339" s="480"/>
      <c r="GJ339" s="480"/>
      <c r="GK339" s="480"/>
      <c r="GL339" s="480"/>
      <c r="GM339" s="451">
        <v>0</v>
      </c>
      <c r="GN339" s="451"/>
      <c r="GO339" s="451"/>
      <c r="GP339" s="451"/>
      <c r="GQ339" s="451"/>
      <c r="GR339" s="451"/>
      <c r="GS339" s="451"/>
      <c r="GT339" s="480">
        <f t="shared" ref="GT339:GT345" si="181">GM339</f>
        <v>0</v>
      </c>
      <c r="GU339" s="480"/>
      <c r="GV339" s="480"/>
      <c r="GW339" s="480"/>
      <c r="GX339" s="480"/>
      <c r="GY339" s="480"/>
      <c r="GZ339" s="480"/>
    </row>
    <row r="340" spans="2:208" ht="12.75" customHeight="1">
      <c r="B340" s="448" t="s">
        <v>556</v>
      </c>
      <c r="C340" s="449"/>
      <c r="D340" s="449"/>
      <c r="E340" s="449"/>
      <c r="F340" s="449"/>
      <c r="G340" s="449"/>
      <c r="H340" s="449"/>
      <c r="I340" s="449"/>
      <c r="J340" s="449"/>
      <c r="K340" s="449"/>
      <c r="L340" s="449"/>
      <c r="M340" s="449"/>
      <c r="N340" s="449"/>
      <c r="O340" s="449"/>
      <c r="P340" s="449"/>
      <c r="Q340" s="449"/>
      <c r="R340" s="449"/>
      <c r="S340" s="449"/>
      <c r="T340" s="449"/>
      <c r="U340" s="449"/>
      <c r="V340" s="449"/>
      <c r="W340" s="450"/>
      <c r="X340" s="451">
        <v>0</v>
      </c>
      <c r="Y340" s="451"/>
      <c r="Z340" s="451"/>
      <c r="AA340" s="451"/>
      <c r="AB340" s="451"/>
      <c r="AC340" s="451"/>
      <c r="AD340" s="451"/>
      <c r="AE340" s="451">
        <v>0</v>
      </c>
      <c r="AF340" s="451"/>
      <c r="AG340" s="451"/>
      <c r="AH340" s="451"/>
      <c r="AI340" s="451"/>
      <c r="AJ340" s="451"/>
      <c r="AK340" s="451"/>
      <c r="AL340" s="479">
        <f t="shared" si="174"/>
        <v>0</v>
      </c>
      <c r="AM340" s="479"/>
      <c r="AN340" s="479"/>
      <c r="AO340" s="479"/>
      <c r="AP340" s="479"/>
      <c r="AQ340" s="479"/>
      <c r="AR340" s="479"/>
      <c r="AS340" s="451">
        <v>0</v>
      </c>
      <c r="AT340" s="451"/>
      <c r="AU340" s="451"/>
      <c r="AV340" s="451"/>
      <c r="AW340" s="451"/>
      <c r="AX340" s="451"/>
      <c r="AY340" s="451"/>
      <c r="AZ340" s="92"/>
      <c r="BA340" s="92"/>
      <c r="BB340" s="451">
        <v>0</v>
      </c>
      <c r="BC340" s="451"/>
      <c r="BD340" s="451"/>
      <c r="BE340" s="451"/>
      <c r="BF340" s="451">
        <v>0</v>
      </c>
      <c r="BG340" s="451"/>
      <c r="BH340" s="451"/>
      <c r="BI340" s="451"/>
      <c r="BJ340" s="479">
        <f t="shared" si="175"/>
        <v>0</v>
      </c>
      <c r="BK340" s="479"/>
      <c r="BL340" s="479"/>
      <c r="BM340" s="479"/>
      <c r="BN340" s="479"/>
      <c r="BO340" s="479"/>
      <c r="BP340" s="479"/>
      <c r="BQ340" s="451">
        <v>0</v>
      </c>
      <c r="BR340" s="451"/>
      <c r="BS340" s="451"/>
      <c r="BT340" s="451"/>
      <c r="BU340" s="451"/>
      <c r="BV340" s="451"/>
      <c r="BW340" s="451"/>
      <c r="BX340" s="451">
        <v>0</v>
      </c>
      <c r="BY340" s="451"/>
      <c r="BZ340" s="451"/>
      <c r="CA340" s="451"/>
      <c r="CB340" s="451"/>
      <c r="CC340" s="451"/>
      <c r="CD340" s="451"/>
      <c r="CE340" s="480">
        <f t="shared" si="176"/>
        <v>0</v>
      </c>
      <c r="CF340" s="480"/>
      <c r="CG340" s="480"/>
      <c r="CH340" s="480"/>
      <c r="CI340" s="480"/>
      <c r="CJ340" s="480"/>
      <c r="CK340" s="480"/>
      <c r="CL340" s="451">
        <v>0</v>
      </c>
      <c r="CM340" s="451"/>
      <c r="CN340" s="451"/>
      <c r="CO340" s="451"/>
      <c r="CP340" s="451"/>
      <c r="CQ340" s="451"/>
      <c r="CR340" s="451"/>
      <c r="CS340" s="480">
        <f t="shared" si="177"/>
        <v>0</v>
      </c>
      <c r="CT340" s="480"/>
      <c r="CU340" s="480"/>
      <c r="CV340" s="480"/>
      <c r="CW340" s="480"/>
      <c r="CX340" s="480"/>
      <c r="CY340" s="480"/>
      <c r="DB340" s="448" t="s">
        <v>603</v>
      </c>
      <c r="DC340" s="449"/>
      <c r="DD340" s="449"/>
      <c r="DE340" s="449"/>
      <c r="DF340" s="449"/>
      <c r="DG340" s="449"/>
      <c r="DH340" s="449"/>
      <c r="DI340" s="449"/>
      <c r="DJ340" s="449"/>
      <c r="DK340" s="449"/>
      <c r="DL340" s="449"/>
      <c r="DM340" s="449"/>
      <c r="DN340" s="449"/>
      <c r="DO340" s="449"/>
      <c r="DP340" s="449"/>
      <c r="DQ340" s="449"/>
      <c r="DR340" s="449"/>
      <c r="DS340" s="449"/>
      <c r="DT340" s="449"/>
      <c r="DU340" s="449"/>
      <c r="DV340" s="449"/>
      <c r="DW340" s="450"/>
      <c r="DX340" s="451">
        <v>0</v>
      </c>
      <c r="DY340" s="451"/>
      <c r="DZ340" s="451"/>
      <c r="EA340" s="451"/>
      <c r="EB340" s="451"/>
      <c r="EC340" s="451"/>
      <c r="ED340" s="451"/>
      <c r="EE340" s="451">
        <v>0</v>
      </c>
      <c r="EF340" s="451"/>
      <c r="EG340" s="451"/>
      <c r="EH340" s="451"/>
      <c r="EI340" s="451"/>
      <c r="EJ340" s="451"/>
      <c r="EK340" s="451"/>
      <c r="EL340" s="479">
        <f t="shared" si="178"/>
        <v>0</v>
      </c>
      <c r="EM340" s="479"/>
      <c r="EN340" s="479"/>
      <c r="EO340" s="479"/>
      <c r="EP340" s="479"/>
      <c r="EQ340" s="479"/>
      <c r="ER340" s="479"/>
      <c r="ES340" s="451">
        <v>0</v>
      </c>
      <c r="ET340" s="451"/>
      <c r="EU340" s="451"/>
      <c r="EV340" s="451"/>
      <c r="EW340" s="451"/>
      <c r="EX340" s="451"/>
      <c r="EY340" s="451"/>
      <c r="EZ340" s="92"/>
      <c r="FA340" s="92"/>
      <c r="FB340" s="92"/>
      <c r="FC340" s="451">
        <v>0</v>
      </c>
      <c r="FD340" s="451"/>
      <c r="FE340" s="451"/>
      <c r="FF340" s="451"/>
      <c r="FG340" s="451">
        <v>0</v>
      </c>
      <c r="FH340" s="451"/>
      <c r="FI340" s="451"/>
      <c r="FJ340" s="451"/>
      <c r="FK340" s="479">
        <f t="shared" si="179"/>
        <v>0</v>
      </c>
      <c r="FL340" s="479"/>
      <c r="FM340" s="479"/>
      <c r="FN340" s="479"/>
      <c r="FO340" s="479"/>
      <c r="FP340" s="479"/>
      <c r="FQ340" s="479"/>
      <c r="FR340" s="451">
        <v>0</v>
      </c>
      <c r="FS340" s="451"/>
      <c r="FT340" s="451"/>
      <c r="FU340" s="451"/>
      <c r="FV340" s="451"/>
      <c r="FW340" s="451"/>
      <c r="FX340" s="451"/>
      <c r="FY340" s="451">
        <v>0</v>
      </c>
      <c r="FZ340" s="451"/>
      <c r="GA340" s="451"/>
      <c r="GB340" s="451"/>
      <c r="GC340" s="451"/>
      <c r="GD340" s="451"/>
      <c r="GE340" s="451"/>
      <c r="GF340" s="480">
        <f t="shared" si="180"/>
        <v>0</v>
      </c>
      <c r="GG340" s="480"/>
      <c r="GH340" s="480"/>
      <c r="GI340" s="480"/>
      <c r="GJ340" s="480"/>
      <c r="GK340" s="480"/>
      <c r="GL340" s="480"/>
      <c r="GM340" s="451">
        <v>0</v>
      </c>
      <c r="GN340" s="451"/>
      <c r="GO340" s="451"/>
      <c r="GP340" s="451"/>
      <c r="GQ340" s="451"/>
      <c r="GR340" s="451"/>
      <c r="GS340" s="451"/>
      <c r="GT340" s="480">
        <f t="shared" si="181"/>
        <v>0</v>
      </c>
      <c r="GU340" s="480"/>
      <c r="GV340" s="480"/>
      <c r="GW340" s="480"/>
      <c r="GX340" s="480"/>
      <c r="GY340" s="480"/>
      <c r="GZ340" s="480"/>
    </row>
    <row r="341" spans="2:208" ht="12.75" customHeight="1">
      <c r="B341" s="448" t="s">
        <v>557</v>
      </c>
      <c r="C341" s="449"/>
      <c r="D341" s="449"/>
      <c r="E341" s="449"/>
      <c r="F341" s="449"/>
      <c r="G341" s="449"/>
      <c r="H341" s="449"/>
      <c r="I341" s="449"/>
      <c r="J341" s="449"/>
      <c r="K341" s="449"/>
      <c r="L341" s="449"/>
      <c r="M341" s="449"/>
      <c r="N341" s="449"/>
      <c r="O341" s="449"/>
      <c r="P341" s="449"/>
      <c r="Q341" s="449"/>
      <c r="R341" s="449"/>
      <c r="S341" s="449"/>
      <c r="T341" s="449"/>
      <c r="U341" s="449"/>
      <c r="V341" s="449"/>
      <c r="W341" s="450"/>
      <c r="X341" s="451">
        <v>0</v>
      </c>
      <c r="Y341" s="451"/>
      <c r="Z341" s="451"/>
      <c r="AA341" s="451"/>
      <c r="AB341" s="451"/>
      <c r="AC341" s="451"/>
      <c r="AD341" s="451"/>
      <c r="AE341" s="451">
        <v>0</v>
      </c>
      <c r="AF341" s="451"/>
      <c r="AG341" s="451"/>
      <c r="AH341" s="451"/>
      <c r="AI341" s="451"/>
      <c r="AJ341" s="451"/>
      <c r="AK341" s="451"/>
      <c r="AL341" s="479">
        <f t="shared" si="174"/>
        <v>0</v>
      </c>
      <c r="AM341" s="479"/>
      <c r="AN341" s="479"/>
      <c r="AO341" s="479"/>
      <c r="AP341" s="479"/>
      <c r="AQ341" s="479"/>
      <c r="AR341" s="479"/>
      <c r="AS341" s="451">
        <v>0</v>
      </c>
      <c r="AT341" s="451"/>
      <c r="AU341" s="451"/>
      <c r="AV341" s="451"/>
      <c r="AW341" s="451"/>
      <c r="AX341" s="451"/>
      <c r="AY341" s="451"/>
      <c r="AZ341" s="92"/>
      <c r="BA341" s="92"/>
      <c r="BB341" s="451">
        <v>0</v>
      </c>
      <c r="BC341" s="451"/>
      <c r="BD341" s="451"/>
      <c r="BE341" s="451"/>
      <c r="BF341" s="451">
        <v>0</v>
      </c>
      <c r="BG341" s="451"/>
      <c r="BH341" s="451"/>
      <c r="BI341" s="451"/>
      <c r="BJ341" s="479">
        <f t="shared" si="175"/>
        <v>0</v>
      </c>
      <c r="BK341" s="479"/>
      <c r="BL341" s="479"/>
      <c r="BM341" s="479"/>
      <c r="BN341" s="479"/>
      <c r="BO341" s="479"/>
      <c r="BP341" s="479"/>
      <c r="BQ341" s="451">
        <v>0</v>
      </c>
      <c r="BR341" s="451"/>
      <c r="BS341" s="451"/>
      <c r="BT341" s="451"/>
      <c r="BU341" s="451"/>
      <c r="BV341" s="451"/>
      <c r="BW341" s="451"/>
      <c r="BX341" s="451">
        <v>0</v>
      </c>
      <c r="BY341" s="451"/>
      <c r="BZ341" s="451"/>
      <c r="CA341" s="451"/>
      <c r="CB341" s="451"/>
      <c r="CC341" s="451"/>
      <c r="CD341" s="451"/>
      <c r="CE341" s="480">
        <f t="shared" si="176"/>
        <v>0</v>
      </c>
      <c r="CF341" s="480"/>
      <c r="CG341" s="480"/>
      <c r="CH341" s="480"/>
      <c r="CI341" s="480"/>
      <c r="CJ341" s="480"/>
      <c r="CK341" s="480"/>
      <c r="CL341" s="451">
        <v>0</v>
      </c>
      <c r="CM341" s="451"/>
      <c r="CN341" s="451"/>
      <c r="CO341" s="451"/>
      <c r="CP341" s="451"/>
      <c r="CQ341" s="451"/>
      <c r="CR341" s="451"/>
      <c r="CS341" s="480">
        <f t="shared" si="177"/>
        <v>0</v>
      </c>
      <c r="CT341" s="480"/>
      <c r="CU341" s="480"/>
      <c r="CV341" s="480"/>
      <c r="CW341" s="480"/>
      <c r="CX341" s="480"/>
      <c r="CY341" s="480"/>
      <c r="DB341" s="448" t="s">
        <v>604</v>
      </c>
      <c r="DC341" s="449"/>
      <c r="DD341" s="449"/>
      <c r="DE341" s="449"/>
      <c r="DF341" s="449"/>
      <c r="DG341" s="449"/>
      <c r="DH341" s="449"/>
      <c r="DI341" s="449"/>
      <c r="DJ341" s="449"/>
      <c r="DK341" s="449"/>
      <c r="DL341" s="449"/>
      <c r="DM341" s="449"/>
      <c r="DN341" s="449"/>
      <c r="DO341" s="449"/>
      <c r="DP341" s="449"/>
      <c r="DQ341" s="449"/>
      <c r="DR341" s="449"/>
      <c r="DS341" s="449"/>
      <c r="DT341" s="449"/>
      <c r="DU341" s="449"/>
      <c r="DV341" s="449"/>
      <c r="DW341" s="450"/>
      <c r="DX341" s="451">
        <v>0</v>
      </c>
      <c r="DY341" s="451"/>
      <c r="DZ341" s="451"/>
      <c r="EA341" s="451"/>
      <c r="EB341" s="451"/>
      <c r="EC341" s="451"/>
      <c r="ED341" s="451"/>
      <c r="EE341" s="451">
        <v>0</v>
      </c>
      <c r="EF341" s="451"/>
      <c r="EG341" s="451"/>
      <c r="EH341" s="451"/>
      <c r="EI341" s="451"/>
      <c r="EJ341" s="451"/>
      <c r="EK341" s="451"/>
      <c r="EL341" s="479">
        <f t="shared" si="178"/>
        <v>0</v>
      </c>
      <c r="EM341" s="479"/>
      <c r="EN341" s="479"/>
      <c r="EO341" s="479"/>
      <c r="EP341" s="479"/>
      <c r="EQ341" s="479"/>
      <c r="ER341" s="479"/>
      <c r="ES341" s="451">
        <v>0</v>
      </c>
      <c r="ET341" s="451"/>
      <c r="EU341" s="451"/>
      <c r="EV341" s="451"/>
      <c r="EW341" s="451"/>
      <c r="EX341" s="451"/>
      <c r="EY341" s="451"/>
      <c r="EZ341" s="92"/>
      <c r="FA341" s="92"/>
      <c r="FB341" s="92"/>
      <c r="FC341" s="451">
        <v>0</v>
      </c>
      <c r="FD341" s="451"/>
      <c r="FE341" s="451"/>
      <c r="FF341" s="451"/>
      <c r="FG341" s="451">
        <v>0</v>
      </c>
      <c r="FH341" s="451"/>
      <c r="FI341" s="451"/>
      <c r="FJ341" s="451"/>
      <c r="FK341" s="479">
        <f t="shared" si="179"/>
        <v>0</v>
      </c>
      <c r="FL341" s="479"/>
      <c r="FM341" s="479"/>
      <c r="FN341" s="479"/>
      <c r="FO341" s="479"/>
      <c r="FP341" s="479"/>
      <c r="FQ341" s="479"/>
      <c r="FR341" s="451">
        <v>0</v>
      </c>
      <c r="FS341" s="451"/>
      <c r="FT341" s="451"/>
      <c r="FU341" s="451"/>
      <c r="FV341" s="451"/>
      <c r="FW341" s="451"/>
      <c r="FX341" s="451"/>
      <c r="FY341" s="451">
        <v>0</v>
      </c>
      <c r="FZ341" s="451"/>
      <c r="GA341" s="451"/>
      <c r="GB341" s="451"/>
      <c r="GC341" s="451"/>
      <c r="GD341" s="451"/>
      <c r="GE341" s="451"/>
      <c r="GF341" s="480">
        <f t="shared" si="180"/>
        <v>0</v>
      </c>
      <c r="GG341" s="480"/>
      <c r="GH341" s="480"/>
      <c r="GI341" s="480"/>
      <c r="GJ341" s="480"/>
      <c r="GK341" s="480"/>
      <c r="GL341" s="480"/>
      <c r="GM341" s="451">
        <v>0</v>
      </c>
      <c r="GN341" s="451"/>
      <c r="GO341" s="451"/>
      <c r="GP341" s="451"/>
      <c r="GQ341" s="451"/>
      <c r="GR341" s="451"/>
      <c r="GS341" s="451"/>
      <c r="GT341" s="480">
        <f t="shared" si="181"/>
        <v>0</v>
      </c>
      <c r="GU341" s="480"/>
      <c r="GV341" s="480"/>
      <c r="GW341" s="480"/>
      <c r="GX341" s="480"/>
      <c r="GY341" s="480"/>
      <c r="GZ341" s="480"/>
    </row>
    <row r="342" spans="2:208" ht="12.75" customHeight="1">
      <c r="B342" s="448" t="s">
        <v>558</v>
      </c>
      <c r="C342" s="449"/>
      <c r="D342" s="449"/>
      <c r="E342" s="449"/>
      <c r="F342" s="449"/>
      <c r="G342" s="449"/>
      <c r="H342" s="449"/>
      <c r="I342" s="449"/>
      <c r="J342" s="449"/>
      <c r="K342" s="449"/>
      <c r="L342" s="449"/>
      <c r="M342" s="449"/>
      <c r="N342" s="449"/>
      <c r="O342" s="449"/>
      <c r="P342" s="449"/>
      <c r="Q342" s="449"/>
      <c r="R342" s="449"/>
      <c r="S342" s="449"/>
      <c r="T342" s="449"/>
      <c r="U342" s="449"/>
      <c r="V342" s="449"/>
      <c r="W342" s="450"/>
      <c r="X342" s="451">
        <v>0</v>
      </c>
      <c r="Y342" s="451"/>
      <c r="Z342" s="451"/>
      <c r="AA342" s="451"/>
      <c r="AB342" s="451"/>
      <c r="AC342" s="451"/>
      <c r="AD342" s="451"/>
      <c r="AE342" s="451">
        <v>0</v>
      </c>
      <c r="AF342" s="451"/>
      <c r="AG342" s="451"/>
      <c r="AH342" s="451"/>
      <c r="AI342" s="451"/>
      <c r="AJ342" s="451"/>
      <c r="AK342" s="451"/>
      <c r="AL342" s="479">
        <f t="shared" si="174"/>
        <v>0</v>
      </c>
      <c r="AM342" s="479"/>
      <c r="AN342" s="479"/>
      <c r="AO342" s="479"/>
      <c r="AP342" s="479"/>
      <c r="AQ342" s="479"/>
      <c r="AR342" s="479"/>
      <c r="AS342" s="451">
        <v>0</v>
      </c>
      <c r="AT342" s="451"/>
      <c r="AU342" s="451"/>
      <c r="AV342" s="451"/>
      <c r="AW342" s="451"/>
      <c r="AX342" s="451"/>
      <c r="AY342" s="451"/>
      <c r="AZ342" s="92"/>
      <c r="BA342" s="92"/>
      <c r="BB342" s="451">
        <v>0</v>
      </c>
      <c r="BC342" s="451"/>
      <c r="BD342" s="451"/>
      <c r="BE342" s="451"/>
      <c r="BF342" s="451">
        <v>0</v>
      </c>
      <c r="BG342" s="451"/>
      <c r="BH342" s="451"/>
      <c r="BI342" s="451"/>
      <c r="BJ342" s="479">
        <f t="shared" si="175"/>
        <v>0</v>
      </c>
      <c r="BK342" s="479"/>
      <c r="BL342" s="479"/>
      <c r="BM342" s="479"/>
      <c r="BN342" s="479"/>
      <c r="BO342" s="479"/>
      <c r="BP342" s="479"/>
      <c r="BQ342" s="451">
        <v>0</v>
      </c>
      <c r="BR342" s="451"/>
      <c r="BS342" s="451"/>
      <c r="BT342" s="451"/>
      <c r="BU342" s="451"/>
      <c r="BV342" s="451"/>
      <c r="BW342" s="451"/>
      <c r="BX342" s="451">
        <v>0</v>
      </c>
      <c r="BY342" s="451"/>
      <c r="BZ342" s="451"/>
      <c r="CA342" s="451"/>
      <c r="CB342" s="451"/>
      <c r="CC342" s="451"/>
      <c r="CD342" s="451"/>
      <c r="CE342" s="480">
        <f t="shared" si="176"/>
        <v>0</v>
      </c>
      <c r="CF342" s="480"/>
      <c r="CG342" s="480"/>
      <c r="CH342" s="480"/>
      <c r="CI342" s="480"/>
      <c r="CJ342" s="480"/>
      <c r="CK342" s="480"/>
      <c r="CL342" s="451">
        <v>0</v>
      </c>
      <c r="CM342" s="451"/>
      <c r="CN342" s="451"/>
      <c r="CO342" s="451"/>
      <c r="CP342" s="451"/>
      <c r="CQ342" s="451"/>
      <c r="CR342" s="451"/>
      <c r="CS342" s="480">
        <f t="shared" si="177"/>
        <v>0</v>
      </c>
      <c r="CT342" s="480"/>
      <c r="CU342" s="480"/>
      <c r="CV342" s="480"/>
      <c r="CW342" s="480"/>
      <c r="CX342" s="480"/>
      <c r="CY342" s="480"/>
      <c r="DB342" s="448" t="s">
        <v>605</v>
      </c>
      <c r="DC342" s="449"/>
      <c r="DD342" s="449"/>
      <c r="DE342" s="449"/>
      <c r="DF342" s="449"/>
      <c r="DG342" s="449"/>
      <c r="DH342" s="449"/>
      <c r="DI342" s="449"/>
      <c r="DJ342" s="449"/>
      <c r="DK342" s="449"/>
      <c r="DL342" s="449"/>
      <c r="DM342" s="449"/>
      <c r="DN342" s="449"/>
      <c r="DO342" s="449"/>
      <c r="DP342" s="449"/>
      <c r="DQ342" s="449"/>
      <c r="DR342" s="449"/>
      <c r="DS342" s="449"/>
      <c r="DT342" s="449"/>
      <c r="DU342" s="449"/>
      <c r="DV342" s="449"/>
      <c r="DW342" s="450"/>
      <c r="DX342" s="451">
        <v>0</v>
      </c>
      <c r="DY342" s="451"/>
      <c r="DZ342" s="451"/>
      <c r="EA342" s="451"/>
      <c r="EB342" s="451"/>
      <c r="EC342" s="451"/>
      <c r="ED342" s="451"/>
      <c r="EE342" s="451">
        <v>0</v>
      </c>
      <c r="EF342" s="451"/>
      <c r="EG342" s="451"/>
      <c r="EH342" s="451"/>
      <c r="EI342" s="451"/>
      <c r="EJ342" s="451"/>
      <c r="EK342" s="451"/>
      <c r="EL342" s="479">
        <f t="shared" si="178"/>
        <v>0</v>
      </c>
      <c r="EM342" s="479"/>
      <c r="EN342" s="479"/>
      <c r="EO342" s="479"/>
      <c r="EP342" s="479"/>
      <c r="EQ342" s="479"/>
      <c r="ER342" s="479"/>
      <c r="ES342" s="451">
        <v>0</v>
      </c>
      <c r="ET342" s="451"/>
      <c r="EU342" s="451"/>
      <c r="EV342" s="451"/>
      <c r="EW342" s="451"/>
      <c r="EX342" s="451"/>
      <c r="EY342" s="451"/>
      <c r="EZ342" s="92"/>
      <c r="FA342" s="92"/>
      <c r="FB342" s="92"/>
      <c r="FC342" s="451">
        <v>0</v>
      </c>
      <c r="FD342" s="451"/>
      <c r="FE342" s="451"/>
      <c r="FF342" s="451"/>
      <c r="FG342" s="451">
        <v>0</v>
      </c>
      <c r="FH342" s="451"/>
      <c r="FI342" s="451"/>
      <c r="FJ342" s="451"/>
      <c r="FK342" s="479">
        <f t="shared" si="179"/>
        <v>0</v>
      </c>
      <c r="FL342" s="479"/>
      <c r="FM342" s="479"/>
      <c r="FN342" s="479"/>
      <c r="FO342" s="479"/>
      <c r="FP342" s="479"/>
      <c r="FQ342" s="479"/>
      <c r="FR342" s="451">
        <v>0</v>
      </c>
      <c r="FS342" s="451"/>
      <c r="FT342" s="451"/>
      <c r="FU342" s="451"/>
      <c r="FV342" s="451"/>
      <c r="FW342" s="451"/>
      <c r="FX342" s="451"/>
      <c r="FY342" s="451">
        <v>0</v>
      </c>
      <c r="FZ342" s="451"/>
      <c r="GA342" s="451"/>
      <c r="GB342" s="451"/>
      <c r="GC342" s="451"/>
      <c r="GD342" s="451"/>
      <c r="GE342" s="451"/>
      <c r="GF342" s="480">
        <f t="shared" si="180"/>
        <v>0</v>
      </c>
      <c r="GG342" s="480"/>
      <c r="GH342" s="480"/>
      <c r="GI342" s="480"/>
      <c r="GJ342" s="480"/>
      <c r="GK342" s="480"/>
      <c r="GL342" s="480"/>
      <c r="GM342" s="451">
        <v>0</v>
      </c>
      <c r="GN342" s="451"/>
      <c r="GO342" s="451"/>
      <c r="GP342" s="451"/>
      <c r="GQ342" s="451"/>
      <c r="GR342" s="451"/>
      <c r="GS342" s="451"/>
      <c r="GT342" s="480">
        <f t="shared" si="181"/>
        <v>0</v>
      </c>
      <c r="GU342" s="480"/>
      <c r="GV342" s="480"/>
      <c r="GW342" s="480"/>
      <c r="GX342" s="480"/>
      <c r="GY342" s="480"/>
      <c r="GZ342" s="480"/>
    </row>
    <row r="343" spans="2:208" ht="12.75" customHeight="1">
      <c r="B343" s="448" t="s">
        <v>559</v>
      </c>
      <c r="C343" s="449"/>
      <c r="D343" s="449"/>
      <c r="E343" s="449"/>
      <c r="F343" s="449"/>
      <c r="G343" s="449"/>
      <c r="H343" s="449"/>
      <c r="I343" s="449"/>
      <c r="J343" s="449"/>
      <c r="K343" s="449"/>
      <c r="L343" s="449"/>
      <c r="M343" s="449"/>
      <c r="N343" s="449"/>
      <c r="O343" s="449"/>
      <c r="P343" s="449"/>
      <c r="Q343" s="449"/>
      <c r="R343" s="449"/>
      <c r="S343" s="449"/>
      <c r="T343" s="449"/>
      <c r="U343" s="449"/>
      <c r="V343" s="449"/>
      <c r="W343" s="450"/>
      <c r="X343" s="451">
        <v>0</v>
      </c>
      <c r="Y343" s="451"/>
      <c r="Z343" s="451"/>
      <c r="AA343" s="451"/>
      <c r="AB343" s="451"/>
      <c r="AC343" s="451"/>
      <c r="AD343" s="451"/>
      <c r="AE343" s="451">
        <v>0</v>
      </c>
      <c r="AF343" s="451"/>
      <c r="AG343" s="451"/>
      <c r="AH343" s="451"/>
      <c r="AI343" s="451"/>
      <c r="AJ343" s="451"/>
      <c r="AK343" s="451"/>
      <c r="AL343" s="479">
        <f t="shared" si="174"/>
        <v>0</v>
      </c>
      <c r="AM343" s="479"/>
      <c r="AN343" s="479"/>
      <c r="AO343" s="479"/>
      <c r="AP343" s="479"/>
      <c r="AQ343" s="479"/>
      <c r="AR343" s="479"/>
      <c r="AS343" s="451">
        <v>0</v>
      </c>
      <c r="AT343" s="451"/>
      <c r="AU343" s="451"/>
      <c r="AV343" s="451"/>
      <c r="AW343" s="451"/>
      <c r="AX343" s="451"/>
      <c r="AY343" s="451"/>
      <c r="AZ343" s="92"/>
      <c r="BA343" s="92"/>
      <c r="BB343" s="451">
        <v>0</v>
      </c>
      <c r="BC343" s="451"/>
      <c r="BD343" s="451"/>
      <c r="BE343" s="451"/>
      <c r="BF343" s="451">
        <v>0</v>
      </c>
      <c r="BG343" s="451"/>
      <c r="BH343" s="451"/>
      <c r="BI343" s="451"/>
      <c r="BJ343" s="479">
        <f t="shared" si="175"/>
        <v>0</v>
      </c>
      <c r="BK343" s="479"/>
      <c r="BL343" s="479"/>
      <c r="BM343" s="479"/>
      <c r="BN343" s="479"/>
      <c r="BO343" s="479"/>
      <c r="BP343" s="479"/>
      <c r="BQ343" s="451">
        <v>0</v>
      </c>
      <c r="BR343" s="451"/>
      <c r="BS343" s="451"/>
      <c r="BT343" s="451"/>
      <c r="BU343" s="451"/>
      <c r="BV343" s="451"/>
      <c r="BW343" s="451"/>
      <c r="BX343" s="451">
        <v>0</v>
      </c>
      <c r="BY343" s="451"/>
      <c r="BZ343" s="451"/>
      <c r="CA343" s="451"/>
      <c r="CB343" s="451"/>
      <c r="CC343" s="451"/>
      <c r="CD343" s="451"/>
      <c r="CE343" s="480">
        <f t="shared" si="176"/>
        <v>0</v>
      </c>
      <c r="CF343" s="480"/>
      <c r="CG343" s="480"/>
      <c r="CH343" s="480"/>
      <c r="CI343" s="480"/>
      <c r="CJ343" s="480"/>
      <c r="CK343" s="480"/>
      <c r="CL343" s="451">
        <v>0</v>
      </c>
      <c r="CM343" s="451"/>
      <c r="CN343" s="451"/>
      <c r="CO343" s="451"/>
      <c r="CP343" s="451"/>
      <c r="CQ343" s="451"/>
      <c r="CR343" s="451"/>
      <c r="CS343" s="480">
        <f t="shared" si="177"/>
        <v>0</v>
      </c>
      <c r="CT343" s="480"/>
      <c r="CU343" s="480"/>
      <c r="CV343" s="480"/>
      <c r="CW343" s="480"/>
      <c r="CX343" s="480"/>
      <c r="CY343" s="480"/>
      <c r="DB343" s="448" t="s">
        <v>606</v>
      </c>
      <c r="DC343" s="449"/>
      <c r="DD343" s="449"/>
      <c r="DE343" s="449"/>
      <c r="DF343" s="449"/>
      <c r="DG343" s="449"/>
      <c r="DH343" s="449"/>
      <c r="DI343" s="449"/>
      <c r="DJ343" s="449"/>
      <c r="DK343" s="449"/>
      <c r="DL343" s="449"/>
      <c r="DM343" s="449"/>
      <c r="DN343" s="449"/>
      <c r="DO343" s="449"/>
      <c r="DP343" s="449"/>
      <c r="DQ343" s="449"/>
      <c r="DR343" s="449"/>
      <c r="DS343" s="449"/>
      <c r="DT343" s="449"/>
      <c r="DU343" s="449"/>
      <c r="DV343" s="449"/>
      <c r="DW343" s="450"/>
      <c r="DX343" s="451">
        <v>0</v>
      </c>
      <c r="DY343" s="451"/>
      <c r="DZ343" s="451"/>
      <c r="EA343" s="451"/>
      <c r="EB343" s="451"/>
      <c r="EC343" s="451"/>
      <c r="ED343" s="451"/>
      <c r="EE343" s="451">
        <v>0</v>
      </c>
      <c r="EF343" s="451"/>
      <c r="EG343" s="451"/>
      <c r="EH343" s="451"/>
      <c r="EI343" s="451"/>
      <c r="EJ343" s="451"/>
      <c r="EK343" s="451"/>
      <c r="EL343" s="479">
        <f t="shared" si="178"/>
        <v>0</v>
      </c>
      <c r="EM343" s="479"/>
      <c r="EN343" s="479"/>
      <c r="EO343" s="479"/>
      <c r="EP343" s="479"/>
      <c r="EQ343" s="479"/>
      <c r="ER343" s="479"/>
      <c r="ES343" s="451">
        <v>0</v>
      </c>
      <c r="ET343" s="451"/>
      <c r="EU343" s="451"/>
      <c r="EV343" s="451"/>
      <c r="EW343" s="451"/>
      <c r="EX343" s="451"/>
      <c r="EY343" s="451"/>
      <c r="EZ343" s="92"/>
      <c r="FA343" s="92"/>
      <c r="FB343" s="92"/>
      <c r="FC343" s="451">
        <v>0</v>
      </c>
      <c r="FD343" s="451"/>
      <c r="FE343" s="451"/>
      <c r="FF343" s="451"/>
      <c r="FG343" s="451">
        <v>0</v>
      </c>
      <c r="FH343" s="451"/>
      <c r="FI343" s="451"/>
      <c r="FJ343" s="451"/>
      <c r="FK343" s="479">
        <f t="shared" si="179"/>
        <v>0</v>
      </c>
      <c r="FL343" s="479"/>
      <c r="FM343" s="479"/>
      <c r="FN343" s="479"/>
      <c r="FO343" s="479"/>
      <c r="FP343" s="479"/>
      <c r="FQ343" s="479"/>
      <c r="FR343" s="451">
        <v>0</v>
      </c>
      <c r="FS343" s="451"/>
      <c r="FT343" s="451"/>
      <c r="FU343" s="451"/>
      <c r="FV343" s="451"/>
      <c r="FW343" s="451"/>
      <c r="FX343" s="451"/>
      <c r="FY343" s="451">
        <v>0</v>
      </c>
      <c r="FZ343" s="451"/>
      <c r="GA343" s="451"/>
      <c r="GB343" s="451"/>
      <c r="GC343" s="451"/>
      <c r="GD343" s="451"/>
      <c r="GE343" s="451"/>
      <c r="GF343" s="480">
        <f t="shared" si="180"/>
        <v>0</v>
      </c>
      <c r="GG343" s="480"/>
      <c r="GH343" s="480"/>
      <c r="GI343" s="480"/>
      <c r="GJ343" s="480"/>
      <c r="GK343" s="480"/>
      <c r="GL343" s="480"/>
      <c r="GM343" s="451">
        <v>0</v>
      </c>
      <c r="GN343" s="451"/>
      <c r="GO343" s="451"/>
      <c r="GP343" s="451"/>
      <c r="GQ343" s="451"/>
      <c r="GR343" s="451"/>
      <c r="GS343" s="451"/>
      <c r="GT343" s="480">
        <f t="shared" si="181"/>
        <v>0</v>
      </c>
      <c r="GU343" s="480"/>
      <c r="GV343" s="480"/>
      <c r="GW343" s="480"/>
      <c r="GX343" s="480"/>
      <c r="GY343" s="480"/>
      <c r="GZ343" s="480"/>
    </row>
    <row r="344" spans="2:208" ht="12.75" customHeight="1">
      <c r="B344" s="543" t="s">
        <v>560</v>
      </c>
      <c r="C344" s="544"/>
      <c r="D344" s="544"/>
      <c r="E344" s="544"/>
      <c r="F344" s="544"/>
      <c r="G344" s="544"/>
      <c r="H344" s="544"/>
      <c r="I344" s="544"/>
      <c r="J344" s="544"/>
      <c r="K344" s="544"/>
      <c r="L344" s="544"/>
      <c r="M344" s="544"/>
      <c r="N344" s="544"/>
      <c r="O344" s="544"/>
      <c r="P344" s="544"/>
      <c r="Q344" s="544"/>
      <c r="R344" s="544"/>
      <c r="S344" s="544"/>
      <c r="T344" s="544"/>
      <c r="U344" s="544"/>
      <c r="V344" s="544"/>
      <c r="W344" s="545"/>
      <c r="X344" s="451">
        <v>0</v>
      </c>
      <c r="Y344" s="451"/>
      <c r="Z344" s="451"/>
      <c r="AA344" s="451"/>
      <c r="AB344" s="451"/>
      <c r="AC344" s="451"/>
      <c r="AD344" s="451"/>
      <c r="AE344" s="451">
        <v>0</v>
      </c>
      <c r="AF344" s="451"/>
      <c r="AG344" s="451"/>
      <c r="AH344" s="451"/>
      <c r="AI344" s="451"/>
      <c r="AJ344" s="451"/>
      <c r="AK344" s="451"/>
      <c r="AL344" s="479">
        <f t="shared" si="174"/>
        <v>0</v>
      </c>
      <c r="AM344" s="479"/>
      <c r="AN344" s="479"/>
      <c r="AO344" s="479"/>
      <c r="AP344" s="479"/>
      <c r="AQ344" s="479"/>
      <c r="AR344" s="479"/>
      <c r="AS344" s="451">
        <v>0</v>
      </c>
      <c r="AT344" s="451"/>
      <c r="AU344" s="451"/>
      <c r="AV344" s="451"/>
      <c r="AW344" s="451"/>
      <c r="AX344" s="451"/>
      <c r="AY344" s="451"/>
      <c r="AZ344" s="92"/>
      <c r="BA344" s="92"/>
      <c r="BB344" s="451">
        <v>0</v>
      </c>
      <c r="BC344" s="451"/>
      <c r="BD344" s="451"/>
      <c r="BE344" s="451"/>
      <c r="BF344" s="451">
        <v>0</v>
      </c>
      <c r="BG344" s="451"/>
      <c r="BH344" s="451"/>
      <c r="BI344" s="451"/>
      <c r="BJ344" s="479">
        <f t="shared" si="175"/>
        <v>0</v>
      </c>
      <c r="BK344" s="479"/>
      <c r="BL344" s="479"/>
      <c r="BM344" s="479"/>
      <c r="BN344" s="479"/>
      <c r="BO344" s="479"/>
      <c r="BP344" s="479"/>
      <c r="BQ344" s="451">
        <v>0</v>
      </c>
      <c r="BR344" s="451"/>
      <c r="BS344" s="451"/>
      <c r="BT344" s="451"/>
      <c r="BU344" s="451"/>
      <c r="BV344" s="451"/>
      <c r="BW344" s="451"/>
      <c r="BX344" s="451">
        <v>0</v>
      </c>
      <c r="BY344" s="451"/>
      <c r="BZ344" s="451"/>
      <c r="CA344" s="451"/>
      <c r="CB344" s="451"/>
      <c r="CC344" s="451"/>
      <c r="CD344" s="451"/>
      <c r="CE344" s="480">
        <f t="shared" si="176"/>
        <v>0</v>
      </c>
      <c r="CF344" s="480"/>
      <c r="CG344" s="480"/>
      <c r="CH344" s="480"/>
      <c r="CI344" s="480"/>
      <c r="CJ344" s="480"/>
      <c r="CK344" s="480"/>
      <c r="CL344" s="451">
        <v>0</v>
      </c>
      <c r="CM344" s="451"/>
      <c r="CN344" s="451"/>
      <c r="CO344" s="451"/>
      <c r="CP344" s="451"/>
      <c r="CQ344" s="451"/>
      <c r="CR344" s="451"/>
      <c r="CS344" s="480">
        <f t="shared" si="177"/>
        <v>0</v>
      </c>
      <c r="CT344" s="480"/>
      <c r="CU344" s="480"/>
      <c r="CV344" s="480"/>
      <c r="CW344" s="480"/>
      <c r="CX344" s="480"/>
      <c r="CY344" s="480"/>
      <c r="DB344" s="448" t="s">
        <v>607</v>
      </c>
      <c r="DC344" s="449"/>
      <c r="DD344" s="449"/>
      <c r="DE344" s="449"/>
      <c r="DF344" s="449"/>
      <c r="DG344" s="449"/>
      <c r="DH344" s="449"/>
      <c r="DI344" s="449"/>
      <c r="DJ344" s="449"/>
      <c r="DK344" s="449"/>
      <c r="DL344" s="449"/>
      <c r="DM344" s="449"/>
      <c r="DN344" s="449"/>
      <c r="DO344" s="449"/>
      <c r="DP344" s="449"/>
      <c r="DQ344" s="449"/>
      <c r="DR344" s="449"/>
      <c r="DS344" s="449"/>
      <c r="DT344" s="449"/>
      <c r="DU344" s="449"/>
      <c r="DV344" s="449"/>
      <c r="DW344" s="450"/>
      <c r="DX344" s="451">
        <v>0</v>
      </c>
      <c r="DY344" s="451"/>
      <c r="DZ344" s="451"/>
      <c r="EA344" s="451"/>
      <c r="EB344" s="451"/>
      <c r="EC344" s="451"/>
      <c r="ED344" s="451"/>
      <c r="EE344" s="451">
        <v>0</v>
      </c>
      <c r="EF344" s="451"/>
      <c r="EG344" s="451"/>
      <c r="EH344" s="451"/>
      <c r="EI344" s="451"/>
      <c r="EJ344" s="451"/>
      <c r="EK344" s="451"/>
      <c r="EL344" s="479">
        <f t="shared" si="178"/>
        <v>0</v>
      </c>
      <c r="EM344" s="479"/>
      <c r="EN344" s="479"/>
      <c r="EO344" s="479"/>
      <c r="EP344" s="479"/>
      <c r="EQ344" s="479"/>
      <c r="ER344" s="479"/>
      <c r="ES344" s="451">
        <v>0</v>
      </c>
      <c r="ET344" s="451"/>
      <c r="EU344" s="451"/>
      <c r="EV344" s="451"/>
      <c r="EW344" s="451"/>
      <c r="EX344" s="451"/>
      <c r="EY344" s="451"/>
      <c r="EZ344" s="92"/>
      <c r="FA344" s="92"/>
      <c r="FB344" s="92"/>
      <c r="FC344" s="451">
        <v>0</v>
      </c>
      <c r="FD344" s="451"/>
      <c r="FE344" s="451"/>
      <c r="FF344" s="451"/>
      <c r="FG344" s="451">
        <v>0</v>
      </c>
      <c r="FH344" s="451"/>
      <c r="FI344" s="451"/>
      <c r="FJ344" s="451"/>
      <c r="FK344" s="479">
        <f t="shared" si="179"/>
        <v>0</v>
      </c>
      <c r="FL344" s="479"/>
      <c r="FM344" s="479"/>
      <c r="FN344" s="479"/>
      <c r="FO344" s="479"/>
      <c r="FP344" s="479"/>
      <c r="FQ344" s="479"/>
      <c r="FR344" s="451">
        <v>0</v>
      </c>
      <c r="FS344" s="451"/>
      <c r="FT344" s="451"/>
      <c r="FU344" s="451"/>
      <c r="FV344" s="451"/>
      <c r="FW344" s="451"/>
      <c r="FX344" s="451"/>
      <c r="FY344" s="451">
        <v>0</v>
      </c>
      <c r="FZ344" s="451"/>
      <c r="GA344" s="451"/>
      <c r="GB344" s="451"/>
      <c r="GC344" s="451"/>
      <c r="GD344" s="451"/>
      <c r="GE344" s="451"/>
      <c r="GF344" s="480">
        <f t="shared" si="180"/>
        <v>0</v>
      </c>
      <c r="GG344" s="480"/>
      <c r="GH344" s="480"/>
      <c r="GI344" s="480"/>
      <c r="GJ344" s="480"/>
      <c r="GK344" s="480"/>
      <c r="GL344" s="480"/>
      <c r="GM344" s="451">
        <v>0</v>
      </c>
      <c r="GN344" s="451"/>
      <c r="GO344" s="451"/>
      <c r="GP344" s="451"/>
      <c r="GQ344" s="451"/>
      <c r="GR344" s="451"/>
      <c r="GS344" s="451"/>
      <c r="GT344" s="480">
        <f t="shared" si="181"/>
        <v>0</v>
      </c>
      <c r="GU344" s="480"/>
      <c r="GV344" s="480"/>
      <c r="GW344" s="480"/>
      <c r="GX344" s="480"/>
      <c r="GY344" s="480"/>
      <c r="GZ344" s="480"/>
    </row>
    <row r="345" spans="2:208" ht="12.75" customHeight="1">
      <c r="B345" s="543" t="s">
        <v>561</v>
      </c>
      <c r="C345" s="544"/>
      <c r="D345" s="544"/>
      <c r="E345" s="544"/>
      <c r="F345" s="544"/>
      <c r="G345" s="544"/>
      <c r="H345" s="544"/>
      <c r="I345" s="544"/>
      <c r="J345" s="544"/>
      <c r="K345" s="544"/>
      <c r="L345" s="544"/>
      <c r="M345" s="544"/>
      <c r="N345" s="544"/>
      <c r="O345" s="544"/>
      <c r="P345" s="544"/>
      <c r="Q345" s="544"/>
      <c r="R345" s="544"/>
      <c r="S345" s="544"/>
      <c r="T345" s="544"/>
      <c r="U345" s="544"/>
      <c r="V345" s="544"/>
      <c r="W345" s="545"/>
      <c r="X345" s="451">
        <v>0</v>
      </c>
      <c r="Y345" s="451"/>
      <c r="Z345" s="451"/>
      <c r="AA345" s="451"/>
      <c r="AB345" s="451"/>
      <c r="AC345" s="451"/>
      <c r="AD345" s="451"/>
      <c r="AE345" s="451">
        <v>0</v>
      </c>
      <c r="AF345" s="451"/>
      <c r="AG345" s="451"/>
      <c r="AH345" s="451"/>
      <c r="AI345" s="451"/>
      <c r="AJ345" s="451"/>
      <c r="AK345" s="451"/>
      <c r="AL345" s="479">
        <f t="shared" si="174"/>
        <v>0</v>
      </c>
      <c r="AM345" s="479"/>
      <c r="AN345" s="479"/>
      <c r="AO345" s="479"/>
      <c r="AP345" s="479"/>
      <c r="AQ345" s="479"/>
      <c r="AR345" s="479"/>
      <c r="AS345" s="451">
        <v>0</v>
      </c>
      <c r="AT345" s="451"/>
      <c r="AU345" s="451"/>
      <c r="AV345" s="451"/>
      <c r="AW345" s="451"/>
      <c r="AX345" s="451"/>
      <c r="AY345" s="451"/>
      <c r="AZ345" s="92"/>
      <c r="BA345" s="92"/>
      <c r="BB345" s="451">
        <v>0</v>
      </c>
      <c r="BC345" s="451"/>
      <c r="BD345" s="451"/>
      <c r="BE345" s="451"/>
      <c r="BF345" s="451">
        <v>0</v>
      </c>
      <c r="BG345" s="451"/>
      <c r="BH345" s="451"/>
      <c r="BI345" s="451"/>
      <c r="BJ345" s="479">
        <f t="shared" si="175"/>
        <v>0</v>
      </c>
      <c r="BK345" s="479"/>
      <c r="BL345" s="479"/>
      <c r="BM345" s="479"/>
      <c r="BN345" s="479"/>
      <c r="BO345" s="479"/>
      <c r="BP345" s="479"/>
      <c r="BQ345" s="451">
        <v>0</v>
      </c>
      <c r="BR345" s="451"/>
      <c r="BS345" s="451"/>
      <c r="BT345" s="451"/>
      <c r="BU345" s="451"/>
      <c r="BV345" s="451"/>
      <c r="BW345" s="451"/>
      <c r="BX345" s="451">
        <v>0</v>
      </c>
      <c r="BY345" s="451"/>
      <c r="BZ345" s="451"/>
      <c r="CA345" s="451"/>
      <c r="CB345" s="451"/>
      <c r="CC345" s="451"/>
      <c r="CD345" s="451"/>
      <c r="CE345" s="480">
        <f t="shared" si="176"/>
        <v>0</v>
      </c>
      <c r="CF345" s="480"/>
      <c r="CG345" s="480"/>
      <c r="CH345" s="480"/>
      <c r="CI345" s="480"/>
      <c r="CJ345" s="480"/>
      <c r="CK345" s="480"/>
      <c r="CL345" s="451">
        <v>0</v>
      </c>
      <c r="CM345" s="451"/>
      <c r="CN345" s="451"/>
      <c r="CO345" s="451"/>
      <c r="CP345" s="451"/>
      <c r="CQ345" s="451"/>
      <c r="CR345" s="451"/>
      <c r="CS345" s="480">
        <f t="shared" si="177"/>
        <v>0</v>
      </c>
      <c r="CT345" s="480"/>
      <c r="CU345" s="480"/>
      <c r="CV345" s="480"/>
      <c r="CW345" s="480"/>
      <c r="CX345" s="480"/>
      <c r="CY345" s="480"/>
      <c r="DB345" s="448" t="s">
        <v>608</v>
      </c>
      <c r="DC345" s="449"/>
      <c r="DD345" s="449"/>
      <c r="DE345" s="449"/>
      <c r="DF345" s="449"/>
      <c r="DG345" s="449"/>
      <c r="DH345" s="449"/>
      <c r="DI345" s="449"/>
      <c r="DJ345" s="449"/>
      <c r="DK345" s="449"/>
      <c r="DL345" s="449"/>
      <c r="DM345" s="449"/>
      <c r="DN345" s="449"/>
      <c r="DO345" s="449"/>
      <c r="DP345" s="449"/>
      <c r="DQ345" s="449"/>
      <c r="DR345" s="449"/>
      <c r="DS345" s="449"/>
      <c r="DT345" s="449"/>
      <c r="DU345" s="449"/>
      <c r="DV345" s="449"/>
      <c r="DW345" s="450"/>
      <c r="DX345" s="451">
        <v>0</v>
      </c>
      <c r="DY345" s="451"/>
      <c r="DZ345" s="451"/>
      <c r="EA345" s="451"/>
      <c r="EB345" s="451"/>
      <c r="EC345" s="451"/>
      <c r="ED345" s="451"/>
      <c r="EE345" s="451">
        <v>0</v>
      </c>
      <c r="EF345" s="451"/>
      <c r="EG345" s="451"/>
      <c r="EH345" s="451"/>
      <c r="EI345" s="451"/>
      <c r="EJ345" s="451"/>
      <c r="EK345" s="451"/>
      <c r="EL345" s="479">
        <f t="shared" si="178"/>
        <v>0</v>
      </c>
      <c r="EM345" s="479"/>
      <c r="EN345" s="479"/>
      <c r="EO345" s="479"/>
      <c r="EP345" s="479"/>
      <c r="EQ345" s="479"/>
      <c r="ER345" s="479"/>
      <c r="ES345" s="451">
        <v>0</v>
      </c>
      <c r="ET345" s="451"/>
      <c r="EU345" s="451"/>
      <c r="EV345" s="451"/>
      <c r="EW345" s="451"/>
      <c r="EX345" s="451"/>
      <c r="EY345" s="451"/>
      <c r="EZ345" s="92"/>
      <c r="FA345" s="92"/>
      <c r="FB345" s="92"/>
      <c r="FC345" s="451">
        <v>0</v>
      </c>
      <c r="FD345" s="451"/>
      <c r="FE345" s="451"/>
      <c r="FF345" s="451"/>
      <c r="FG345" s="451">
        <v>0</v>
      </c>
      <c r="FH345" s="451"/>
      <c r="FI345" s="451"/>
      <c r="FJ345" s="451"/>
      <c r="FK345" s="479">
        <f t="shared" si="179"/>
        <v>0</v>
      </c>
      <c r="FL345" s="479"/>
      <c r="FM345" s="479"/>
      <c r="FN345" s="479"/>
      <c r="FO345" s="479"/>
      <c r="FP345" s="479"/>
      <c r="FQ345" s="479"/>
      <c r="FR345" s="451">
        <v>0</v>
      </c>
      <c r="FS345" s="451"/>
      <c r="FT345" s="451"/>
      <c r="FU345" s="451"/>
      <c r="FV345" s="451"/>
      <c r="FW345" s="451"/>
      <c r="FX345" s="451"/>
      <c r="FY345" s="451">
        <v>0</v>
      </c>
      <c r="FZ345" s="451"/>
      <c r="GA345" s="451"/>
      <c r="GB345" s="451"/>
      <c r="GC345" s="451"/>
      <c r="GD345" s="451"/>
      <c r="GE345" s="451"/>
      <c r="GF345" s="480">
        <f t="shared" si="180"/>
        <v>0</v>
      </c>
      <c r="GG345" s="480"/>
      <c r="GH345" s="480"/>
      <c r="GI345" s="480"/>
      <c r="GJ345" s="480"/>
      <c r="GK345" s="480"/>
      <c r="GL345" s="480"/>
      <c r="GM345" s="451">
        <v>0</v>
      </c>
      <c r="GN345" s="451"/>
      <c r="GO345" s="451"/>
      <c r="GP345" s="451"/>
      <c r="GQ345" s="451"/>
      <c r="GR345" s="451"/>
      <c r="GS345" s="451"/>
      <c r="GT345" s="480">
        <f t="shared" si="181"/>
        <v>0</v>
      </c>
      <c r="GU345" s="480"/>
      <c r="GV345" s="480"/>
      <c r="GW345" s="480"/>
      <c r="GX345" s="480"/>
      <c r="GY345" s="480"/>
      <c r="GZ345" s="480"/>
    </row>
    <row r="346" spans="2:208" ht="12.75" customHeight="1" thickBot="1">
      <c r="B346" s="511" t="s">
        <v>562</v>
      </c>
      <c r="C346" s="512"/>
      <c r="D346" s="512"/>
      <c r="E346" s="512"/>
      <c r="F346" s="512"/>
      <c r="G346" s="512"/>
      <c r="H346" s="512"/>
      <c r="I346" s="512"/>
      <c r="J346" s="512"/>
      <c r="K346" s="512"/>
      <c r="L346" s="512"/>
      <c r="M346" s="512"/>
      <c r="N346" s="512"/>
      <c r="O346" s="512"/>
      <c r="P346" s="512"/>
      <c r="Q346" s="512"/>
      <c r="R346" s="512"/>
      <c r="S346" s="512"/>
      <c r="T346" s="512"/>
      <c r="U346" s="512"/>
      <c r="V346" s="512"/>
      <c r="W346" s="435"/>
      <c r="X346" s="447">
        <f>SUM(X339:AD345)</f>
        <v>0</v>
      </c>
      <c r="Y346" s="447"/>
      <c r="Z346" s="447"/>
      <c r="AA346" s="447"/>
      <c r="AB346" s="447"/>
      <c r="AC346" s="447"/>
      <c r="AD346" s="447"/>
      <c r="AE346" s="447">
        <f>SUM(AE339:AK345)</f>
        <v>0</v>
      </c>
      <c r="AF346" s="447"/>
      <c r="AG346" s="447"/>
      <c r="AH346" s="447"/>
      <c r="AI346" s="447"/>
      <c r="AJ346" s="447"/>
      <c r="AK346" s="447"/>
      <c r="AL346" s="447">
        <f>SUM(AL339:AR345)</f>
        <v>0</v>
      </c>
      <c r="AM346" s="447"/>
      <c r="AN346" s="447"/>
      <c r="AO346" s="447"/>
      <c r="AP346" s="447"/>
      <c r="AQ346" s="447"/>
      <c r="AR346" s="447"/>
      <c r="AS346" s="447">
        <f>SUM(AS339:AY345)</f>
        <v>0</v>
      </c>
      <c r="AT346" s="447"/>
      <c r="AU346" s="447"/>
      <c r="AV346" s="447"/>
      <c r="AW346" s="447"/>
      <c r="AX346" s="447"/>
      <c r="AY346" s="447"/>
      <c r="BB346" s="447">
        <f>SUM(BB339:BE345)</f>
        <v>0</v>
      </c>
      <c r="BC346" s="447"/>
      <c r="BD346" s="447"/>
      <c r="BE346" s="447"/>
      <c r="BF346" s="447">
        <f>SUM(BF339:BI345)</f>
        <v>0</v>
      </c>
      <c r="BG346" s="447"/>
      <c r="BH346" s="447"/>
      <c r="BI346" s="447"/>
      <c r="BJ346" s="447">
        <f>SUM(BJ339:BP345)</f>
        <v>0</v>
      </c>
      <c r="BK346" s="447"/>
      <c r="BL346" s="447"/>
      <c r="BM346" s="447"/>
      <c r="BN346" s="447"/>
      <c r="BO346" s="447"/>
      <c r="BP346" s="447"/>
      <c r="BQ346" s="447">
        <f>SUM(BQ339:BW345)</f>
        <v>0</v>
      </c>
      <c r="BR346" s="447"/>
      <c r="BS346" s="447"/>
      <c r="BT346" s="447"/>
      <c r="BU346" s="447"/>
      <c r="BV346" s="447"/>
      <c r="BW346" s="447"/>
      <c r="BX346" s="447">
        <f>SUM(BX339:CD345)</f>
        <v>0</v>
      </c>
      <c r="BY346" s="447"/>
      <c r="BZ346" s="447"/>
      <c r="CA346" s="447"/>
      <c r="CB346" s="447"/>
      <c r="CC346" s="447"/>
      <c r="CD346" s="447"/>
      <c r="CE346" s="447">
        <f>SUM(CE339:CK345)</f>
        <v>0</v>
      </c>
      <c r="CF346" s="447"/>
      <c r="CG346" s="447"/>
      <c r="CH346" s="447"/>
      <c r="CI346" s="447"/>
      <c r="CJ346" s="447"/>
      <c r="CK346" s="447"/>
      <c r="CL346" s="447">
        <f>SUM(CL339:CR345)</f>
        <v>0</v>
      </c>
      <c r="CM346" s="447"/>
      <c r="CN346" s="447"/>
      <c r="CO346" s="447"/>
      <c r="CP346" s="447"/>
      <c r="CQ346" s="447"/>
      <c r="CR346" s="447"/>
      <c r="CS346" s="447">
        <f>SUM(CS339:CY345)</f>
        <v>0</v>
      </c>
      <c r="CT346" s="447"/>
      <c r="CU346" s="447"/>
      <c r="CV346" s="447"/>
      <c r="CW346" s="447"/>
      <c r="CX346" s="447"/>
      <c r="CY346" s="447"/>
      <c r="DB346" s="516" t="s">
        <v>609</v>
      </c>
      <c r="DC346" s="517"/>
      <c r="DD346" s="517"/>
      <c r="DE346" s="517"/>
      <c r="DF346" s="517"/>
      <c r="DG346" s="517"/>
      <c r="DH346" s="517"/>
      <c r="DI346" s="517"/>
      <c r="DJ346" s="517"/>
      <c r="DK346" s="517"/>
      <c r="DL346" s="517"/>
      <c r="DM346" s="517"/>
      <c r="DN346" s="517"/>
      <c r="DO346" s="517"/>
      <c r="DP346" s="517"/>
      <c r="DQ346" s="517"/>
      <c r="DR346" s="517"/>
      <c r="DS346" s="517"/>
      <c r="DT346" s="517"/>
      <c r="DU346" s="517"/>
      <c r="DV346" s="517"/>
      <c r="DW346" s="518"/>
      <c r="DX346" s="447">
        <f>SUM(DX339:ED345)</f>
        <v>0</v>
      </c>
      <c r="DY346" s="447"/>
      <c r="DZ346" s="447"/>
      <c r="EA346" s="447"/>
      <c r="EB346" s="447"/>
      <c r="EC346" s="447"/>
      <c r="ED346" s="447"/>
      <c r="EE346" s="447">
        <f>SUM(EE339:EK345)</f>
        <v>0</v>
      </c>
      <c r="EF346" s="447"/>
      <c r="EG346" s="447"/>
      <c r="EH346" s="447"/>
      <c r="EI346" s="447"/>
      <c r="EJ346" s="447"/>
      <c r="EK346" s="447"/>
      <c r="EL346" s="447">
        <f>SUM(EL339:ER345)</f>
        <v>0</v>
      </c>
      <c r="EM346" s="447"/>
      <c r="EN346" s="447"/>
      <c r="EO346" s="447"/>
      <c r="EP346" s="447"/>
      <c r="EQ346" s="447"/>
      <c r="ER346" s="447"/>
      <c r="ES346" s="447">
        <f>SUM(ES339:EY345)</f>
        <v>0</v>
      </c>
      <c r="ET346" s="447"/>
      <c r="EU346" s="447"/>
      <c r="EV346" s="447"/>
      <c r="EW346" s="447"/>
      <c r="EX346" s="447"/>
      <c r="EY346" s="447"/>
      <c r="FC346" s="447">
        <f>SUM(FC339:FF345)</f>
        <v>0</v>
      </c>
      <c r="FD346" s="447"/>
      <c r="FE346" s="447"/>
      <c r="FF346" s="447"/>
      <c r="FG346" s="447">
        <f>SUM(FG339:FJ345)</f>
        <v>0</v>
      </c>
      <c r="FH346" s="447"/>
      <c r="FI346" s="447"/>
      <c r="FJ346" s="447"/>
      <c r="FK346" s="447">
        <f>SUM(FK339:FQ345)</f>
        <v>0</v>
      </c>
      <c r="FL346" s="447"/>
      <c r="FM346" s="447"/>
      <c r="FN346" s="447"/>
      <c r="FO346" s="447"/>
      <c r="FP346" s="447"/>
      <c r="FQ346" s="447"/>
      <c r="FR346" s="447">
        <f>SUM(FR339:FX345)</f>
        <v>0</v>
      </c>
      <c r="FS346" s="447"/>
      <c r="FT346" s="447"/>
      <c r="FU346" s="447"/>
      <c r="FV346" s="447"/>
      <c r="FW346" s="447"/>
      <c r="FX346" s="447"/>
      <c r="FY346" s="447">
        <f>SUM(FY339:GE345)</f>
        <v>0</v>
      </c>
      <c r="FZ346" s="447"/>
      <c r="GA346" s="447"/>
      <c r="GB346" s="447"/>
      <c r="GC346" s="447"/>
      <c r="GD346" s="447"/>
      <c r="GE346" s="447"/>
      <c r="GF346" s="447">
        <f>SUM(GF339:GL345)</f>
        <v>0</v>
      </c>
      <c r="GG346" s="447"/>
      <c r="GH346" s="447"/>
      <c r="GI346" s="447"/>
      <c r="GJ346" s="447"/>
      <c r="GK346" s="447"/>
      <c r="GL346" s="447"/>
      <c r="GM346" s="447">
        <f>SUM(GM339:GS345)</f>
        <v>0</v>
      </c>
      <c r="GN346" s="447"/>
      <c r="GO346" s="447"/>
      <c r="GP346" s="447"/>
      <c r="GQ346" s="447"/>
      <c r="GR346" s="447"/>
      <c r="GS346" s="447"/>
      <c r="GT346" s="447">
        <f>SUM(GT339:GZ345)</f>
        <v>0</v>
      </c>
      <c r="GU346" s="447"/>
      <c r="GV346" s="447"/>
      <c r="GW346" s="447"/>
      <c r="GX346" s="447"/>
      <c r="GY346" s="447"/>
      <c r="GZ346" s="447"/>
    </row>
    <row r="347" spans="2:208" ht="12.75" customHeight="1" thickTop="1">
      <c r="B347" s="16" t="str">
        <f>Coversheets!$B$51</f>
        <v>S.A.&amp;I. Form 2641R99 Entity: Type in Name of City City, 99</v>
      </c>
      <c r="AQ347" s="446">
        <f ca="1">$AP$52</f>
        <v>41499.346880902776</v>
      </c>
      <c r="AR347" s="446"/>
      <c r="AS347" s="446"/>
      <c r="AT347" s="446"/>
      <c r="AU347" s="446"/>
      <c r="AV347" s="446"/>
      <c r="AW347" s="446"/>
      <c r="AX347" s="446"/>
      <c r="AY347" s="446"/>
      <c r="BC347" s="16" t="str">
        <f>Coversheets!$B$51</f>
        <v>S.A.&amp;I. Form 2641R99 Entity: Type in Name of City City, 99</v>
      </c>
      <c r="CQ347" s="446">
        <f ca="1">$AP$52</f>
        <v>41499.346880902776</v>
      </c>
      <c r="CR347" s="446"/>
      <c r="CS347" s="446"/>
      <c r="CT347" s="446"/>
      <c r="CU347" s="446"/>
      <c r="CV347" s="446"/>
      <c r="CW347" s="446"/>
      <c r="CX347" s="446"/>
      <c r="CY347" s="446"/>
      <c r="DB347" s="16" t="str">
        <f>Coversheets!$B$51</f>
        <v>S.A.&amp;I. Form 2641R99 Entity: Type in Name of City City, 99</v>
      </c>
      <c r="EQ347" s="446">
        <f ca="1">$AP$52</f>
        <v>41499.346880902776</v>
      </c>
      <c r="ER347" s="446"/>
      <c r="ES347" s="446"/>
      <c r="ET347" s="446"/>
      <c r="EU347" s="446"/>
      <c r="EV347" s="446"/>
      <c r="EW347" s="446"/>
      <c r="EX347" s="446"/>
      <c r="EY347" s="446"/>
      <c r="FD347" s="343" t="str">
        <f>Coversheets!$B$51</f>
        <v>S.A.&amp;I. Form 2641R99 Entity: Type in Name of City City, 99</v>
      </c>
      <c r="GR347" s="446">
        <f ca="1">$AP$52</f>
        <v>41499.346880902776</v>
      </c>
      <c r="GS347" s="446"/>
      <c r="GT347" s="446"/>
      <c r="GU347" s="446"/>
      <c r="GV347" s="446"/>
      <c r="GW347" s="446"/>
      <c r="GX347" s="446"/>
      <c r="GY347" s="446"/>
      <c r="GZ347" s="446"/>
    </row>
    <row r="348" spans="2:208" ht="11.25" customHeight="1">
      <c r="B348" s="498" t="str">
        <f>$B$59</f>
        <v>SPECIAL REVENUE FUND ACCOUNTS COVERING THE PERIOD JULY 1, 2011, to JUNE 30, 2012</v>
      </c>
      <c r="C348" s="498"/>
      <c r="D348" s="498"/>
      <c r="E348" s="498"/>
      <c r="F348" s="498"/>
      <c r="G348" s="498"/>
      <c r="H348" s="498"/>
      <c r="I348" s="498"/>
      <c r="J348" s="498"/>
      <c r="K348" s="498"/>
      <c r="L348" s="498"/>
      <c r="M348" s="498"/>
      <c r="N348" s="498"/>
      <c r="O348" s="498"/>
      <c r="P348" s="498"/>
      <c r="Q348" s="498"/>
      <c r="R348" s="498"/>
      <c r="S348" s="498"/>
      <c r="T348" s="498"/>
      <c r="U348" s="498"/>
      <c r="V348" s="498"/>
      <c r="W348" s="498"/>
      <c r="X348" s="498"/>
      <c r="Y348" s="498"/>
      <c r="Z348" s="498"/>
      <c r="AA348" s="498"/>
      <c r="AB348" s="498"/>
      <c r="AC348" s="498"/>
      <c r="AD348" s="498"/>
      <c r="AE348" s="498"/>
      <c r="AF348" s="498"/>
      <c r="AG348" s="498"/>
      <c r="AH348" s="498"/>
      <c r="AI348" s="498"/>
      <c r="AJ348" s="498"/>
      <c r="AK348" s="498"/>
      <c r="AL348" s="498"/>
      <c r="AM348" s="498"/>
      <c r="AN348" s="498"/>
      <c r="AO348" s="498"/>
      <c r="AP348" s="498"/>
      <c r="AQ348" s="498"/>
      <c r="AR348" s="498"/>
      <c r="AS348" s="498"/>
      <c r="AT348" s="498"/>
      <c r="AU348" s="498"/>
      <c r="AV348" s="498"/>
      <c r="AW348" s="498"/>
      <c r="AX348" s="498"/>
      <c r="AY348" s="498"/>
      <c r="BB348" s="498" t="str">
        <f>$B$59</f>
        <v>SPECIAL REVENUE FUND ACCOUNTS COVERING THE PERIOD JULY 1, 2011, to JUNE 30, 2012</v>
      </c>
      <c r="BC348" s="498"/>
      <c r="BD348" s="498"/>
      <c r="BE348" s="498"/>
      <c r="BF348" s="498"/>
      <c r="BG348" s="498"/>
      <c r="BH348" s="498"/>
      <c r="BI348" s="498"/>
      <c r="BJ348" s="498"/>
      <c r="BK348" s="498"/>
      <c r="BL348" s="498"/>
      <c r="BM348" s="498"/>
      <c r="BN348" s="498"/>
      <c r="BO348" s="498"/>
      <c r="BP348" s="498"/>
      <c r="BQ348" s="498"/>
      <c r="BR348" s="498"/>
      <c r="BS348" s="498"/>
      <c r="BT348" s="498"/>
      <c r="BU348" s="498"/>
      <c r="BV348" s="498"/>
      <c r="BW348" s="498"/>
      <c r="BX348" s="498"/>
      <c r="BY348" s="498"/>
      <c r="BZ348" s="498"/>
      <c r="CA348" s="498"/>
      <c r="CB348" s="498"/>
      <c r="CC348" s="498"/>
      <c r="CD348" s="498"/>
      <c r="CE348" s="498"/>
      <c r="CF348" s="498"/>
      <c r="CG348" s="498"/>
      <c r="CH348" s="498"/>
      <c r="CI348" s="498"/>
      <c r="CJ348" s="498"/>
      <c r="CK348" s="498"/>
      <c r="CL348" s="498"/>
      <c r="CM348" s="498"/>
      <c r="CN348" s="498"/>
      <c r="CO348" s="498"/>
      <c r="CP348" s="498"/>
      <c r="CQ348" s="498"/>
      <c r="CR348" s="498"/>
      <c r="CS348" s="498"/>
      <c r="CT348" s="498"/>
      <c r="CU348" s="498"/>
      <c r="CV348" s="498"/>
      <c r="CW348" s="498"/>
      <c r="CX348" s="498"/>
      <c r="CY348" s="498"/>
      <c r="DB348" s="498" t="str">
        <f>$B$59</f>
        <v>SPECIAL REVENUE FUND ACCOUNTS COVERING THE PERIOD JULY 1, 2011, to JUNE 30, 2012</v>
      </c>
      <c r="DC348" s="498"/>
      <c r="DD348" s="498"/>
      <c r="DE348" s="498"/>
      <c r="DF348" s="498"/>
      <c r="DG348" s="498"/>
      <c r="DH348" s="498"/>
      <c r="DI348" s="498"/>
      <c r="DJ348" s="498"/>
      <c r="DK348" s="498"/>
      <c r="DL348" s="498"/>
      <c r="DM348" s="498"/>
      <c r="DN348" s="498"/>
      <c r="DO348" s="498"/>
      <c r="DP348" s="498"/>
      <c r="DQ348" s="498"/>
      <c r="DR348" s="498"/>
      <c r="DS348" s="498"/>
      <c r="DT348" s="498"/>
      <c r="DU348" s="498"/>
      <c r="DV348" s="498"/>
      <c r="DW348" s="498"/>
      <c r="DX348" s="498"/>
      <c r="DY348" s="498"/>
      <c r="DZ348" s="498"/>
      <c r="EA348" s="498"/>
      <c r="EB348" s="498"/>
      <c r="EC348" s="498"/>
      <c r="ED348" s="498"/>
      <c r="EE348" s="498"/>
      <c r="EF348" s="498"/>
      <c r="EG348" s="498"/>
      <c r="EH348" s="498"/>
      <c r="EI348" s="498"/>
      <c r="EJ348" s="498"/>
      <c r="EK348" s="498"/>
      <c r="EL348" s="498"/>
      <c r="EM348" s="498"/>
      <c r="EN348" s="498"/>
      <c r="EO348" s="498"/>
      <c r="EP348" s="498"/>
      <c r="EQ348" s="498"/>
      <c r="ER348" s="498"/>
      <c r="ES348" s="498"/>
      <c r="ET348" s="498"/>
      <c r="EU348" s="498"/>
      <c r="EV348" s="498"/>
      <c r="EW348" s="498"/>
      <c r="EX348" s="498"/>
      <c r="EY348" s="498"/>
      <c r="FC348" s="498" t="str">
        <f>$B$59</f>
        <v>SPECIAL REVENUE FUND ACCOUNTS COVERING THE PERIOD JULY 1, 2011, to JUNE 30, 2012</v>
      </c>
      <c r="FD348" s="498"/>
      <c r="FE348" s="498"/>
      <c r="FF348" s="498"/>
      <c r="FG348" s="498"/>
      <c r="FH348" s="498"/>
      <c r="FI348" s="498"/>
      <c r="FJ348" s="498"/>
      <c r="FK348" s="498"/>
      <c r="FL348" s="498"/>
      <c r="FM348" s="498"/>
      <c r="FN348" s="498"/>
      <c r="FO348" s="498"/>
      <c r="FP348" s="498"/>
      <c r="FQ348" s="498"/>
      <c r="FR348" s="498"/>
      <c r="FS348" s="498"/>
      <c r="FT348" s="498"/>
      <c r="FU348" s="498"/>
      <c r="FV348" s="498"/>
      <c r="FW348" s="498"/>
      <c r="FX348" s="498"/>
      <c r="FY348" s="498"/>
      <c r="FZ348" s="498"/>
      <c r="GA348" s="498"/>
      <c r="GB348" s="498"/>
      <c r="GC348" s="498"/>
      <c r="GD348" s="498"/>
      <c r="GE348" s="498"/>
      <c r="GF348" s="498"/>
      <c r="GG348" s="498"/>
      <c r="GH348" s="498"/>
      <c r="GI348" s="498"/>
      <c r="GJ348" s="498"/>
      <c r="GK348" s="498"/>
      <c r="GL348" s="498"/>
      <c r="GM348" s="498"/>
      <c r="GN348" s="498"/>
      <c r="GO348" s="498"/>
      <c r="GP348" s="498"/>
      <c r="GQ348" s="498"/>
      <c r="GR348" s="498"/>
      <c r="GS348" s="498"/>
      <c r="GT348" s="498"/>
      <c r="GU348" s="498"/>
      <c r="GV348" s="498"/>
      <c r="GW348" s="498"/>
      <c r="GX348" s="498"/>
      <c r="GY348" s="498"/>
      <c r="GZ348" s="498"/>
    </row>
    <row r="349" spans="2:208" ht="11.25" customHeight="1">
      <c r="B349" s="498" t="str">
        <f>$B$60</f>
        <v>ESTIMATE OF NEEDS FOR 2012-2013</v>
      </c>
      <c r="C349" s="498"/>
      <c r="D349" s="498"/>
      <c r="E349" s="498"/>
      <c r="F349" s="498"/>
      <c r="G349" s="498"/>
      <c r="H349" s="498"/>
      <c r="I349" s="498"/>
      <c r="J349" s="498"/>
      <c r="K349" s="498"/>
      <c r="L349" s="498"/>
      <c r="M349" s="498"/>
      <c r="N349" s="498"/>
      <c r="O349" s="498"/>
      <c r="P349" s="498"/>
      <c r="Q349" s="498"/>
      <c r="R349" s="498"/>
      <c r="S349" s="498"/>
      <c r="T349" s="498"/>
      <c r="U349" s="498"/>
      <c r="V349" s="498"/>
      <c r="W349" s="498"/>
      <c r="X349" s="498"/>
      <c r="Y349" s="498"/>
      <c r="Z349" s="498"/>
      <c r="AA349" s="498"/>
      <c r="AB349" s="498"/>
      <c r="AC349" s="498"/>
      <c r="AD349" s="498"/>
      <c r="AE349" s="498"/>
      <c r="AF349" s="498"/>
      <c r="AG349" s="498"/>
      <c r="AH349" s="498"/>
      <c r="AI349" s="498"/>
      <c r="AJ349" s="498"/>
      <c r="AK349" s="498"/>
      <c r="AL349" s="498"/>
      <c r="AM349" s="498"/>
      <c r="AN349" s="498"/>
      <c r="AO349" s="498"/>
      <c r="AP349" s="498"/>
      <c r="AQ349" s="498"/>
      <c r="AR349" s="498"/>
      <c r="AS349" s="498"/>
      <c r="AT349" s="498"/>
      <c r="AU349" s="498"/>
      <c r="AV349" s="498"/>
      <c r="AW349" s="498"/>
      <c r="AX349" s="498"/>
      <c r="AY349" s="498"/>
      <c r="BB349" s="498" t="str">
        <f>$B$60</f>
        <v>ESTIMATE OF NEEDS FOR 2012-2013</v>
      </c>
      <c r="BC349" s="498"/>
      <c r="BD349" s="498"/>
      <c r="BE349" s="498"/>
      <c r="BF349" s="498"/>
      <c r="BG349" s="498"/>
      <c r="BH349" s="498"/>
      <c r="BI349" s="498"/>
      <c r="BJ349" s="498"/>
      <c r="BK349" s="498"/>
      <c r="BL349" s="498"/>
      <c r="BM349" s="498"/>
      <c r="BN349" s="498"/>
      <c r="BO349" s="498"/>
      <c r="BP349" s="498"/>
      <c r="BQ349" s="498"/>
      <c r="BR349" s="498"/>
      <c r="BS349" s="498"/>
      <c r="BT349" s="498"/>
      <c r="BU349" s="498"/>
      <c r="BV349" s="498"/>
      <c r="BW349" s="498"/>
      <c r="BX349" s="498"/>
      <c r="BY349" s="498"/>
      <c r="BZ349" s="498"/>
      <c r="CA349" s="498"/>
      <c r="CB349" s="498"/>
      <c r="CC349" s="498"/>
      <c r="CD349" s="498"/>
      <c r="CE349" s="498"/>
      <c r="CF349" s="498"/>
      <c r="CG349" s="498"/>
      <c r="CH349" s="498"/>
      <c r="CI349" s="498"/>
      <c r="CJ349" s="498"/>
      <c r="CK349" s="498"/>
      <c r="CL349" s="498"/>
      <c r="CM349" s="498"/>
      <c r="CN349" s="498"/>
      <c r="CO349" s="498"/>
      <c r="CP349" s="498"/>
      <c r="CQ349" s="498"/>
      <c r="CR349" s="498"/>
      <c r="CS349" s="498"/>
      <c r="CT349" s="498"/>
      <c r="CU349" s="498"/>
      <c r="CV349" s="498"/>
      <c r="CW349" s="498"/>
      <c r="CX349" s="498"/>
      <c r="CY349" s="498"/>
      <c r="DB349" s="498" t="str">
        <f>$B$60</f>
        <v>ESTIMATE OF NEEDS FOR 2012-2013</v>
      </c>
      <c r="DC349" s="498"/>
      <c r="DD349" s="498"/>
      <c r="DE349" s="498"/>
      <c r="DF349" s="498"/>
      <c r="DG349" s="498"/>
      <c r="DH349" s="498"/>
      <c r="DI349" s="498"/>
      <c r="DJ349" s="498"/>
      <c r="DK349" s="498"/>
      <c r="DL349" s="498"/>
      <c r="DM349" s="498"/>
      <c r="DN349" s="498"/>
      <c r="DO349" s="498"/>
      <c r="DP349" s="498"/>
      <c r="DQ349" s="498"/>
      <c r="DR349" s="498"/>
      <c r="DS349" s="498"/>
      <c r="DT349" s="498"/>
      <c r="DU349" s="498"/>
      <c r="DV349" s="498"/>
      <c r="DW349" s="498"/>
      <c r="DX349" s="498"/>
      <c r="DY349" s="498"/>
      <c r="DZ349" s="498"/>
      <c r="EA349" s="498"/>
      <c r="EB349" s="498"/>
      <c r="EC349" s="498"/>
      <c r="ED349" s="498"/>
      <c r="EE349" s="498"/>
      <c r="EF349" s="498"/>
      <c r="EG349" s="498"/>
      <c r="EH349" s="498"/>
      <c r="EI349" s="498"/>
      <c r="EJ349" s="498"/>
      <c r="EK349" s="498"/>
      <c r="EL349" s="498"/>
      <c r="EM349" s="498"/>
      <c r="EN349" s="498"/>
      <c r="EO349" s="498"/>
      <c r="EP349" s="498"/>
      <c r="EQ349" s="498"/>
      <c r="ER349" s="498"/>
      <c r="ES349" s="498"/>
      <c r="ET349" s="498"/>
      <c r="EU349" s="498"/>
      <c r="EV349" s="498"/>
      <c r="EW349" s="498"/>
      <c r="EX349" s="498"/>
      <c r="EY349" s="498"/>
      <c r="FC349" s="498" t="str">
        <f>$B$60</f>
        <v>ESTIMATE OF NEEDS FOR 2012-2013</v>
      </c>
      <c r="FD349" s="498"/>
      <c r="FE349" s="498"/>
      <c r="FF349" s="498"/>
      <c r="FG349" s="498"/>
      <c r="FH349" s="498"/>
      <c r="FI349" s="498"/>
      <c r="FJ349" s="498"/>
      <c r="FK349" s="498"/>
      <c r="FL349" s="498"/>
      <c r="FM349" s="498"/>
      <c r="FN349" s="498"/>
      <c r="FO349" s="498"/>
      <c r="FP349" s="498"/>
      <c r="FQ349" s="498"/>
      <c r="FR349" s="498"/>
      <c r="FS349" s="498"/>
      <c r="FT349" s="498"/>
      <c r="FU349" s="498"/>
      <c r="FV349" s="498"/>
      <c r="FW349" s="498"/>
      <c r="FX349" s="498"/>
      <c r="FY349" s="498"/>
      <c r="FZ349" s="498"/>
      <c r="GA349" s="498"/>
      <c r="GB349" s="498"/>
      <c r="GC349" s="498"/>
      <c r="GD349" s="498"/>
      <c r="GE349" s="498"/>
      <c r="GF349" s="498"/>
      <c r="GG349" s="498"/>
      <c r="GH349" s="498"/>
      <c r="GI349" s="498"/>
      <c r="GJ349" s="498"/>
      <c r="GK349" s="498"/>
      <c r="GL349" s="498"/>
      <c r="GM349" s="498"/>
      <c r="GN349" s="498"/>
      <c r="GO349" s="498"/>
      <c r="GP349" s="498"/>
      <c r="GQ349" s="498"/>
      <c r="GR349" s="498"/>
      <c r="GS349" s="498"/>
      <c r="GT349" s="498"/>
      <c r="GU349" s="498"/>
      <c r="GV349" s="498"/>
      <c r="GW349" s="498"/>
      <c r="GX349" s="498"/>
      <c r="GY349" s="498"/>
      <c r="GZ349" s="498"/>
    </row>
    <row r="350" spans="2:208" ht="12.75" customHeight="1" thickBot="1">
      <c r="B350" s="16" t="str">
        <f>$B$3</f>
        <v>EXHIBIT "C"</v>
      </c>
      <c r="AY350" s="18" t="s">
        <v>611</v>
      </c>
      <c r="CY350" s="18" t="s">
        <v>612</v>
      </c>
      <c r="DB350" s="16" t="str">
        <f>$B$3</f>
        <v>EXHIBIT "C"</v>
      </c>
      <c r="EY350" s="18" t="s">
        <v>614</v>
      </c>
      <c r="GZ350" s="18" t="s">
        <v>615</v>
      </c>
    </row>
    <row r="351" spans="2:208" ht="12.75" customHeight="1" thickTop="1">
      <c r="B351" s="499" t="s">
        <v>610</v>
      </c>
      <c r="C351" s="500"/>
      <c r="D351" s="500"/>
      <c r="E351" s="500"/>
      <c r="F351" s="500"/>
      <c r="G351" s="500"/>
      <c r="H351" s="500"/>
      <c r="I351" s="500"/>
      <c r="J351" s="500"/>
      <c r="K351" s="500"/>
      <c r="L351" s="500"/>
      <c r="M351" s="500"/>
      <c r="N351" s="500"/>
      <c r="O351" s="500"/>
      <c r="P351" s="500"/>
      <c r="Q351" s="500"/>
      <c r="R351" s="500"/>
      <c r="S351" s="500"/>
      <c r="T351" s="500"/>
      <c r="U351" s="500"/>
      <c r="V351" s="500"/>
      <c r="W351" s="500"/>
      <c r="X351" s="467"/>
      <c r="Y351" s="467"/>
      <c r="Z351" s="467"/>
      <c r="AA351" s="467"/>
      <c r="AB351" s="467"/>
      <c r="AC351" s="467"/>
      <c r="AD351" s="467"/>
      <c r="AE351" s="467"/>
      <c r="AF351" s="467"/>
      <c r="AG351" s="467"/>
      <c r="AH351" s="467"/>
      <c r="AI351" s="467"/>
      <c r="AJ351" s="467"/>
      <c r="AK351" s="467"/>
      <c r="AL351" s="467"/>
      <c r="AM351" s="467"/>
      <c r="AN351" s="467"/>
      <c r="AO351" s="467"/>
      <c r="AP351" s="467"/>
      <c r="AQ351" s="467"/>
      <c r="AR351" s="467"/>
      <c r="AS351" s="467"/>
      <c r="AT351" s="467"/>
      <c r="AU351" s="467"/>
      <c r="AV351" s="467"/>
      <c r="AW351" s="467"/>
      <c r="AX351" s="467"/>
      <c r="AY351" s="470"/>
      <c r="BB351" s="537" t="s">
        <v>245</v>
      </c>
      <c r="BC351" s="538"/>
      <c r="BD351" s="538"/>
      <c r="BE351" s="538"/>
      <c r="BF351" s="538"/>
      <c r="BG351" s="538"/>
      <c r="BH351" s="538"/>
      <c r="BI351" s="538"/>
      <c r="BJ351" s="538"/>
      <c r="BK351" s="538"/>
      <c r="BL351" s="538"/>
      <c r="BM351" s="538"/>
      <c r="BN351" s="538"/>
      <c r="BO351" s="538"/>
      <c r="BP351" s="538"/>
      <c r="BQ351" s="538"/>
      <c r="BR351" s="538"/>
      <c r="BS351" s="538"/>
      <c r="BT351" s="538"/>
      <c r="BU351" s="538"/>
      <c r="BV351" s="538"/>
      <c r="BW351" s="538"/>
      <c r="BX351" s="538"/>
      <c r="BY351" s="538"/>
      <c r="BZ351" s="538"/>
      <c r="CA351" s="538"/>
      <c r="CB351" s="538"/>
      <c r="CC351" s="538"/>
      <c r="CD351" s="538"/>
      <c r="CE351" s="538"/>
      <c r="CF351" s="538"/>
      <c r="CG351" s="538"/>
      <c r="CH351" s="538"/>
      <c r="CI351" s="538"/>
      <c r="CJ351" s="538"/>
      <c r="CK351" s="538"/>
      <c r="CL351" s="538"/>
      <c r="CM351" s="538"/>
      <c r="CN351" s="538"/>
      <c r="CO351" s="538"/>
      <c r="CP351" s="538"/>
      <c r="CQ351" s="538"/>
      <c r="CR351" s="538"/>
      <c r="CS351" s="538"/>
      <c r="CT351" s="538"/>
      <c r="CU351" s="538"/>
      <c r="CV351" s="538"/>
      <c r="CW351" s="538"/>
      <c r="CX351" s="538"/>
      <c r="CY351" s="539"/>
      <c r="DB351" s="499" t="s">
        <v>613</v>
      </c>
      <c r="DC351" s="500"/>
      <c r="DD351" s="500"/>
      <c r="DE351" s="500"/>
      <c r="DF351" s="500"/>
      <c r="DG351" s="500"/>
      <c r="DH351" s="500"/>
      <c r="DI351" s="500"/>
      <c r="DJ351" s="500"/>
      <c r="DK351" s="500"/>
      <c r="DL351" s="500"/>
      <c r="DM351" s="500"/>
      <c r="DN351" s="500"/>
      <c r="DO351" s="500"/>
      <c r="DP351" s="500"/>
      <c r="DQ351" s="500"/>
      <c r="DR351" s="500"/>
      <c r="DS351" s="500"/>
      <c r="DT351" s="500"/>
      <c r="DU351" s="500"/>
      <c r="DV351" s="500"/>
      <c r="DW351" s="500"/>
      <c r="DX351" s="467"/>
      <c r="DY351" s="467"/>
      <c r="DZ351" s="467"/>
      <c r="EA351" s="467"/>
      <c r="EB351" s="467"/>
      <c r="EC351" s="467"/>
      <c r="ED351" s="467"/>
      <c r="EE351" s="467"/>
      <c r="EF351" s="467"/>
      <c r="EG351" s="467"/>
      <c r="EH351" s="467"/>
      <c r="EI351" s="467"/>
      <c r="EJ351" s="467"/>
      <c r="EK351" s="467"/>
      <c r="EL351" s="467"/>
      <c r="EM351" s="467"/>
      <c r="EN351" s="467"/>
      <c r="EO351" s="467"/>
      <c r="EP351" s="467"/>
      <c r="EQ351" s="467"/>
      <c r="ER351" s="467"/>
      <c r="ES351" s="467"/>
      <c r="ET351" s="467"/>
      <c r="EU351" s="467"/>
      <c r="EV351" s="467"/>
      <c r="EW351" s="467"/>
      <c r="EX351" s="467"/>
      <c r="EY351" s="470"/>
      <c r="FC351" s="537" t="s">
        <v>245</v>
      </c>
      <c r="FD351" s="538"/>
      <c r="FE351" s="538"/>
      <c r="FF351" s="538"/>
      <c r="FG351" s="538"/>
      <c r="FH351" s="538"/>
      <c r="FI351" s="538"/>
      <c r="FJ351" s="538"/>
      <c r="FK351" s="538"/>
      <c r="FL351" s="538"/>
      <c r="FM351" s="538"/>
      <c r="FN351" s="538"/>
      <c r="FO351" s="538"/>
      <c r="FP351" s="538"/>
      <c r="FQ351" s="538"/>
      <c r="FR351" s="538"/>
      <c r="FS351" s="538"/>
      <c r="FT351" s="538"/>
      <c r="FU351" s="538"/>
      <c r="FV351" s="538"/>
      <c r="FW351" s="538"/>
      <c r="FX351" s="538"/>
      <c r="FY351" s="538"/>
      <c r="FZ351" s="538"/>
      <c r="GA351" s="538"/>
      <c r="GB351" s="538"/>
      <c r="GC351" s="538"/>
      <c r="GD351" s="538"/>
      <c r="GE351" s="538"/>
      <c r="GF351" s="538"/>
      <c r="GG351" s="538"/>
      <c r="GH351" s="538"/>
      <c r="GI351" s="538"/>
      <c r="GJ351" s="538"/>
      <c r="GK351" s="538"/>
      <c r="GL351" s="538"/>
      <c r="GM351" s="538"/>
      <c r="GN351" s="538"/>
      <c r="GO351" s="538"/>
      <c r="GP351" s="538"/>
      <c r="GQ351" s="538"/>
      <c r="GR351" s="538"/>
      <c r="GS351" s="538"/>
      <c r="GT351" s="538"/>
      <c r="GU351" s="538"/>
      <c r="GV351" s="538"/>
      <c r="GW351" s="538"/>
      <c r="GX351" s="538"/>
      <c r="GY351" s="538"/>
      <c r="GZ351" s="539"/>
    </row>
    <row r="352" spans="2:208" ht="12.75" customHeight="1">
      <c r="B352" s="534"/>
      <c r="C352" s="529"/>
      <c r="D352" s="529"/>
      <c r="E352" s="529"/>
      <c r="F352" s="529"/>
      <c r="G352" s="529"/>
      <c r="H352" s="529"/>
      <c r="I352" s="529"/>
      <c r="J352" s="529"/>
      <c r="K352" s="529"/>
      <c r="L352" s="529"/>
      <c r="M352" s="529"/>
      <c r="N352" s="529"/>
      <c r="O352" s="529"/>
      <c r="P352" s="529"/>
      <c r="Q352" s="529"/>
      <c r="R352" s="529"/>
      <c r="S352" s="529"/>
      <c r="T352" s="529"/>
      <c r="U352" s="529"/>
      <c r="V352" s="529"/>
      <c r="W352" s="529"/>
      <c r="X352" s="529" t="str">
        <f>"FISCAL YEAR ENDING JUNE 30, "&amp;Help!C18</f>
        <v>FISCAL YEAR ENDING JUNE 30, 2011</v>
      </c>
      <c r="Y352" s="529"/>
      <c r="Z352" s="529"/>
      <c r="AA352" s="529"/>
      <c r="AB352" s="529"/>
      <c r="AC352" s="529"/>
      <c r="AD352" s="529"/>
      <c r="AE352" s="529"/>
      <c r="AF352" s="529"/>
      <c r="AG352" s="529"/>
      <c r="AH352" s="529"/>
      <c r="AI352" s="529"/>
      <c r="AJ352" s="529"/>
      <c r="AK352" s="529"/>
      <c r="AL352" s="529"/>
      <c r="AM352" s="529"/>
      <c r="AN352" s="529"/>
      <c r="AO352" s="529"/>
      <c r="AP352" s="529"/>
      <c r="AQ352" s="529"/>
      <c r="AR352" s="529"/>
      <c r="AS352" s="529"/>
      <c r="AT352" s="529"/>
      <c r="AU352" s="529"/>
      <c r="AV352" s="529"/>
      <c r="AW352" s="529"/>
      <c r="AX352" s="529"/>
      <c r="AY352" s="530"/>
      <c r="BB352" s="441" t="str">
        <f>"FISCAL YEAR ENDING JUNE 30, "&amp;Help!C18+1</f>
        <v>FISCAL YEAR ENDING JUNE 30, 2012</v>
      </c>
      <c r="BC352" s="442"/>
      <c r="BD352" s="442"/>
      <c r="BE352" s="442"/>
      <c r="BF352" s="442"/>
      <c r="BG352" s="442"/>
      <c r="BH352" s="442"/>
      <c r="BI352" s="442"/>
      <c r="BJ352" s="442"/>
      <c r="BK352" s="442"/>
      <c r="BL352" s="442"/>
      <c r="BM352" s="442"/>
      <c r="BN352" s="442"/>
      <c r="BO352" s="442"/>
      <c r="BP352" s="442"/>
      <c r="BQ352" s="442"/>
      <c r="BR352" s="442"/>
      <c r="BS352" s="442"/>
      <c r="BT352" s="442"/>
      <c r="BU352" s="442"/>
      <c r="BV352" s="442"/>
      <c r="BW352" s="442"/>
      <c r="BX352" s="442"/>
      <c r="BY352" s="442"/>
      <c r="BZ352" s="442"/>
      <c r="CA352" s="442"/>
      <c r="CB352" s="442"/>
      <c r="CC352" s="442"/>
      <c r="CD352" s="442"/>
      <c r="CE352" s="442"/>
      <c r="CF352" s="442"/>
      <c r="CG352" s="442"/>
      <c r="CH352" s="442"/>
      <c r="CI352" s="442"/>
      <c r="CJ352" s="442"/>
      <c r="CK352" s="443"/>
      <c r="CL352" s="444" t="str">
        <f>"FISCAL YEAR "&amp;Help!C18+1&amp;"-"&amp;Help!C18+2</f>
        <v>FISCAL YEAR 2012-2013</v>
      </c>
      <c r="CM352" s="442"/>
      <c r="CN352" s="442"/>
      <c r="CO352" s="442"/>
      <c r="CP352" s="442"/>
      <c r="CQ352" s="442"/>
      <c r="CR352" s="442"/>
      <c r="CS352" s="442"/>
      <c r="CT352" s="442"/>
      <c r="CU352" s="442"/>
      <c r="CV352" s="442"/>
      <c r="CW352" s="442"/>
      <c r="CX352" s="442"/>
      <c r="CY352" s="461"/>
      <c r="DB352" s="534"/>
      <c r="DC352" s="529"/>
      <c r="DD352" s="529"/>
      <c r="DE352" s="529"/>
      <c r="DF352" s="529"/>
      <c r="DG352" s="529"/>
      <c r="DH352" s="529"/>
      <c r="DI352" s="529"/>
      <c r="DJ352" s="529"/>
      <c r="DK352" s="529"/>
      <c r="DL352" s="529"/>
      <c r="DM352" s="529"/>
      <c r="DN352" s="529"/>
      <c r="DO352" s="529"/>
      <c r="DP352" s="529"/>
      <c r="DQ352" s="529"/>
      <c r="DR352" s="529"/>
      <c r="DS352" s="529"/>
      <c r="DT352" s="529"/>
      <c r="DU352" s="529"/>
      <c r="DV352" s="529"/>
      <c r="DW352" s="529"/>
      <c r="DX352" s="529" t="str">
        <f>"FISCAL YEAR ENDING JUNE 30, "&amp;Help!C18</f>
        <v>FISCAL YEAR ENDING JUNE 30, 2011</v>
      </c>
      <c r="DY352" s="529"/>
      <c r="DZ352" s="529"/>
      <c r="EA352" s="529"/>
      <c r="EB352" s="529"/>
      <c r="EC352" s="529"/>
      <c r="ED352" s="529"/>
      <c r="EE352" s="529"/>
      <c r="EF352" s="529"/>
      <c r="EG352" s="529"/>
      <c r="EH352" s="529"/>
      <c r="EI352" s="529"/>
      <c r="EJ352" s="529"/>
      <c r="EK352" s="529"/>
      <c r="EL352" s="529"/>
      <c r="EM352" s="529"/>
      <c r="EN352" s="529"/>
      <c r="EO352" s="529"/>
      <c r="EP352" s="529"/>
      <c r="EQ352" s="529"/>
      <c r="ER352" s="529"/>
      <c r="ES352" s="529"/>
      <c r="ET352" s="529"/>
      <c r="EU352" s="529"/>
      <c r="EV352" s="529"/>
      <c r="EW352" s="529"/>
      <c r="EX352" s="529"/>
      <c r="EY352" s="530"/>
      <c r="FC352" s="441" t="str">
        <f>"FISCAL YEAR ENDING JUNE 30, "&amp;Help!C18+1</f>
        <v>FISCAL YEAR ENDING JUNE 30, 2012</v>
      </c>
      <c r="FD352" s="442"/>
      <c r="FE352" s="442"/>
      <c r="FF352" s="442"/>
      <c r="FG352" s="442"/>
      <c r="FH352" s="442"/>
      <c r="FI352" s="442"/>
      <c r="FJ352" s="442"/>
      <c r="FK352" s="442"/>
      <c r="FL352" s="442"/>
      <c r="FM352" s="442"/>
      <c r="FN352" s="442"/>
      <c r="FO352" s="442"/>
      <c r="FP352" s="442"/>
      <c r="FQ352" s="442"/>
      <c r="FR352" s="442"/>
      <c r="FS352" s="442"/>
      <c r="FT352" s="442"/>
      <c r="FU352" s="442"/>
      <c r="FV352" s="442"/>
      <c r="FW352" s="442"/>
      <c r="FX352" s="442"/>
      <c r="FY352" s="442"/>
      <c r="FZ352" s="442"/>
      <c r="GA352" s="442"/>
      <c r="GB352" s="442"/>
      <c r="GC352" s="442"/>
      <c r="GD352" s="442"/>
      <c r="GE352" s="442"/>
      <c r="GF352" s="442"/>
      <c r="GG352" s="442"/>
      <c r="GH352" s="442"/>
      <c r="GI352" s="442"/>
      <c r="GJ352" s="442"/>
      <c r="GK352" s="442"/>
      <c r="GL352" s="443"/>
      <c r="GM352" s="444" t="str">
        <f>"FISCAL YEAR "&amp;Help!C18+1&amp;"-"&amp;Help!C18+2</f>
        <v>FISCAL YEAR 2012-2013</v>
      </c>
      <c r="GN352" s="442"/>
      <c r="GO352" s="442"/>
      <c r="GP352" s="442"/>
      <c r="GQ352" s="442"/>
      <c r="GR352" s="442"/>
      <c r="GS352" s="442"/>
      <c r="GT352" s="442"/>
      <c r="GU352" s="442"/>
      <c r="GV352" s="442"/>
      <c r="GW352" s="442"/>
      <c r="GX352" s="442"/>
      <c r="GY352" s="442"/>
      <c r="GZ352" s="461"/>
    </row>
    <row r="353" spans="2:208" ht="12.75" customHeight="1">
      <c r="B353" s="534" t="s">
        <v>186</v>
      </c>
      <c r="C353" s="529"/>
      <c r="D353" s="529"/>
      <c r="E353" s="529"/>
      <c r="F353" s="529"/>
      <c r="G353" s="529"/>
      <c r="H353" s="529"/>
      <c r="I353" s="529"/>
      <c r="J353" s="529"/>
      <c r="K353" s="529"/>
      <c r="L353" s="529"/>
      <c r="M353" s="529"/>
      <c r="N353" s="529"/>
      <c r="O353" s="529"/>
      <c r="P353" s="529"/>
      <c r="Q353" s="529"/>
      <c r="R353" s="529"/>
      <c r="S353" s="529"/>
      <c r="T353" s="529"/>
      <c r="U353" s="529"/>
      <c r="V353" s="529"/>
      <c r="W353" s="529"/>
      <c r="X353" s="529" t="s">
        <v>188</v>
      </c>
      <c r="Y353" s="529"/>
      <c r="Z353" s="529"/>
      <c r="AA353" s="529"/>
      <c r="AB353" s="529"/>
      <c r="AC353" s="529"/>
      <c r="AD353" s="529"/>
      <c r="AE353" s="529" t="s">
        <v>189</v>
      </c>
      <c r="AF353" s="529"/>
      <c r="AG353" s="529"/>
      <c r="AH353" s="529"/>
      <c r="AI353" s="529"/>
      <c r="AJ353" s="529"/>
      <c r="AK353" s="529"/>
      <c r="AL353" s="529" t="s">
        <v>190</v>
      </c>
      <c r="AM353" s="529"/>
      <c r="AN353" s="529"/>
      <c r="AO353" s="529"/>
      <c r="AP353" s="529"/>
      <c r="AQ353" s="529"/>
      <c r="AR353" s="529"/>
      <c r="AS353" s="529" t="s">
        <v>191</v>
      </c>
      <c r="AT353" s="529"/>
      <c r="AU353" s="529"/>
      <c r="AV353" s="529"/>
      <c r="AW353" s="529"/>
      <c r="AX353" s="529"/>
      <c r="AY353" s="530"/>
      <c r="BB353" s="441"/>
      <c r="BC353" s="442"/>
      <c r="BD353" s="442"/>
      <c r="BE353" s="442"/>
      <c r="BF353" s="442"/>
      <c r="BG353" s="442"/>
      <c r="BH353" s="442"/>
      <c r="BI353" s="443"/>
      <c r="BJ353" s="444" t="s">
        <v>246</v>
      </c>
      <c r="BK353" s="442"/>
      <c r="BL353" s="442"/>
      <c r="BM353" s="442"/>
      <c r="BN353" s="442"/>
      <c r="BO353" s="442"/>
      <c r="BP353" s="443"/>
      <c r="BQ353" s="444" t="s">
        <v>189</v>
      </c>
      <c r="BR353" s="442"/>
      <c r="BS353" s="442"/>
      <c r="BT353" s="442"/>
      <c r="BU353" s="442"/>
      <c r="BV353" s="442"/>
      <c r="BW353" s="443"/>
      <c r="BX353" s="444" t="s">
        <v>188</v>
      </c>
      <c r="BY353" s="442"/>
      <c r="BZ353" s="442"/>
      <c r="CA353" s="442"/>
      <c r="CB353" s="442"/>
      <c r="CC353" s="442"/>
      <c r="CD353" s="443"/>
      <c r="CE353" s="444" t="s">
        <v>193</v>
      </c>
      <c r="CF353" s="442"/>
      <c r="CG353" s="442"/>
      <c r="CH353" s="442"/>
      <c r="CI353" s="442"/>
      <c r="CJ353" s="442"/>
      <c r="CK353" s="443"/>
      <c r="CL353" s="444" t="s">
        <v>247</v>
      </c>
      <c r="CM353" s="442"/>
      <c r="CN353" s="442"/>
      <c r="CO353" s="442"/>
      <c r="CP353" s="442"/>
      <c r="CQ353" s="442"/>
      <c r="CR353" s="443"/>
      <c r="CS353" s="444" t="s">
        <v>130</v>
      </c>
      <c r="CT353" s="442"/>
      <c r="CU353" s="442"/>
      <c r="CV353" s="442"/>
      <c r="CW353" s="442"/>
      <c r="CX353" s="442"/>
      <c r="CY353" s="461"/>
      <c r="DB353" s="534" t="s">
        <v>186</v>
      </c>
      <c r="DC353" s="529"/>
      <c r="DD353" s="529"/>
      <c r="DE353" s="529"/>
      <c r="DF353" s="529"/>
      <c r="DG353" s="529"/>
      <c r="DH353" s="529"/>
      <c r="DI353" s="529"/>
      <c r="DJ353" s="529"/>
      <c r="DK353" s="529"/>
      <c r="DL353" s="529"/>
      <c r="DM353" s="529"/>
      <c r="DN353" s="529"/>
      <c r="DO353" s="529"/>
      <c r="DP353" s="529"/>
      <c r="DQ353" s="529"/>
      <c r="DR353" s="529"/>
      <c r="DS353" s="529"/>
      <c r="DT353" s="529"/>
      <c r="DU353" s="529"/>
      <c r="DV353" s="529"/>
      <c r="DW353" s="529"/>
      <c r="DX353" s="529" t="s">
        <v>188</v>
      </c>
      <c r="DY353" s="529"/>
      <c r="DZ353" s="529"/>
      <c r="EA353" s="529"/>
      <c r="EB353" s="529"/>
      <c r="EC353" s="529"/>
      <c r="ED353" s="529"/>
      <c r="EE353" s="529" t="s">
        <v>189</v>
      </c>
      <c r="EF353" s="529"/>
      <c r="EG353" s="529"/>
      <c r="EH353" s="529"/>
      <c r="EI353" s="529"/>
      <c r="EJ353" s="529"/>
      <c r="EK353" s="529"/>
      <c r="EL353" s="529" t="s">
        <v>190</v>
      </c>
      <c r="EM353" s="529"/>
      <c r="EN353" s="529"/>
      <c r="EO353" s="529"/>
      <c r="EP353" s="529"/>
      <c r="EQ353" s="529"/>
      <c r="ER353" s="529"/>
      <c r="ES353" s="529" t="s">
        <v>191</v>
      </c>
      <c r="ET353" s="529"/>
      <c r="EU353" s="529"/>
      <c r="EV353" s="529"/>
      <c r="EW353" s="529"/>
      <c r="EX353" s="529"/>
      <c r="EY353" s="530"/>
      <c r="FC353" s="441"/>
      <c r="FD353" s="442"/>
      <c r="FE353" s="442"/>
      <c r="FF353" s="442"/>
      <c r="FG353" s="442"/>
      <c r="FH353" s="442"/>
      <c r="FI353" s="442"/>
      <c r="FJ353" s="443"/>
      <c r="FK353" s="444" t="s">
        <v>246</v>
      </c>
      <c r="FL353" s="442"/>
      <c r="FM353" s="442"/>
      <c r="FN353" s="442"/>
      <c r="FO353" s="442"/>
      <c r="FP353" s="442"/>
      <c r="FQ353" s="443"/>
      <c r="FR353" s="444" t="s">
        <v>189</v>
      </c>
      <c r="FS353" s="442"/>
      <c r="FT353" s="442"/>
      <c r="FU353" s="442"/>
      <c r="FV353" s="442"/>
      <c r="FW353" s="442"/>
      <c r="FX353" s="443"/>
      <c r="FY353" s="444" t="s">
        <v>188</v>
      </c>
      <c r="FZ353" s="442"/>
      <c r="GA353" s="442"/>
      <c r="GB353" s="442"/>
      <c r="GC353" s="442"/>
      <c r="GD353" s="442"/>
      <c r="GE353" s="443"/>
      <c r="GF353" s="444" t="s">
        <v>193</v>
      </c>
      <c r="GG353" s="442"/>
      <c r="GH353" s="442"/>
      <c r="GI353" s="442"/>
      <c r="GJ353" s="442"/>
      <c r="GK353" s="442"/>
      <c r="GL353" s="443"/>
      <c r="GM353" s="444" t="s">
        <v>247</v>
      </c>
      <c r="GN353" s="442"/>
      <c r="GO353" s="442"/>
      <c r="GP353" s="442"/>
      <c r="GQ353" s="442"/>
      <c r="GR353" s="442"/>
      <c r="GS353" s="443"/>
      <c r="GT353" s="444" t="s">
        <v>130</v>
      </c>
      <c r="GU353" s="442"/>
      <c r="GV353" s="442"/>
      <c r="GW353" s="442"/>
      <c r="GX353" s="442"/>
      <c r="GY353" s="442"/>
      <c r="GZ353" s="461"/>
    </row>
    <row r="354" spans="2:208" ht="12.75" customHeight="1">
      <c r="B354" s="534" t="s">
        <v>187</v>
      </c>
      <c r="C354" s="529"/>
      <c r="D354" s="529"/>
      <c r="E354" s="529"/>
      <c r="F354" s="529"/>
      <c r="G354" s="529"/>
      <c r="H354" s="529"/>
      <c r="I354" s="529"/>
      <c r="J354" s="529"/>
      <c r="K354" s="529"/>
      <c r="L354" s="529"/>
      <c r="M354" s="529"/>
      <c r="N354" s="529"/>
      <c r="O354" s="529"/>
      <c r="P354" s="529"/>
      <c r="Q354" s="529"/>
      <c r="R354" s="529"/>
      <c r="S354" s="529"/>
      <c r="T354" s="529"/>
      <c r="U354" s="529"/>
      <c r="V354" s="529"/>
      <c r="W354" s="529"/>
      <c r="X354" s="529" t="str">
        <f>"6-30-"&amp;Help!C18</f>
        <v>6-30-2011</v>
      </c>
      <c r="Y354" s="529"/>
      <c r="Z354" s="529"/>
      <c r="AA354" s="529"/>
      <c r="AB354" s="529"/>
      <c r="AC354" s="529"/>
      <c r="AD354" s="529"/>
      <c r="AE354" s="529" t="s">
        <v>192</v>
      </c>
      <c r="AF354" s="529"/>
      <c r="AG354" s="529"/>
      <c r="AH354" s="529"/>
      <c r="AI354" s="529"/>
      <c r="AJ354" s="529"/>
      <c r="AK354" s="529"/>
      <c r="AL354" s="529" t="s">
        <v>193</v>
      </c>
      <c r="AM354" s="529"/>
      <c r="AN354" s="529"/>
      <c r="AO354" s="529"/>
      <c r="AP354" s="529"/>
      <c r="AQ354" s="529"/>
      <c r="AR354" s="529"/>
      <c r="AS354" s="535" t="s">
        <v>194</v>
      </c>
      <c r="AT354" s="535"/>
      <c r="AU354" s="535"/>
      <c r="AV354" s="535"/>
      <c r="AW354" s="535"/>
      <c r="AX354" s="535"/>
      <c r="AY354" s="536"/>
      <c r="BB354" s="441" t="s">
        <v>248</v>
      </c>
      <c r="BC354" s="442"/>
      <c r="BD354" s="442"/>
      <c r="BE354" s="442"/>
      <c r="BF354" s="442"/>
      <c r="BG354" s="442"/>
      <c r="BH354" s="442"/>
      <c r="BI354" s="443"/>
      <c r="BJ354" s="444" t="s">
        <v>249</v>
      </c>
      <c r="BK354" s="442"/>
      <c r="BL354" s="442"/>
      <c r="BM354" s="442"/>
      <c r="BN354" s="442"/>
      <c r="BO354" s="442"/>
      <c r="BP354" s="443"/>
      <c r="BQ354" s="444" t="s">
        <v>195</v>
      </c>
      <c r="BR354" s="442"/>
      <c r="BS354" s="442"/>
      <c r="BT354" s="442"/>
      <c r="BU354" s="442"/>
      <c r="BV354" s="442"/>
      <c r="BW354" s="443"/>
      <c r="BX354" s="444"/>
      <c r="BY354" s="442"/>
      <c r="BZ354" s="442"/>
      <c r="CA354" s="442"/>
      <c r="CB354" s="442"/>
      <c r="CC354" s="442"/>
      <c r="CD354" s="443"/>
      <c r="CE354" s="444" t="s">
        <v>190</v>
      </c>
      <c r="CF354" s="442"/>
      <c r="CG354" s="442"/>
      <c r="CH354" s="442"/>
      <c r="CI354" s="442"/>
      <c r="CJ354" s="442"/>
      <c r="CK354" s="443"/>
      <c r="CL354" s="444" t="s">
        <v>128</v>
      </c>
      <c r="CM354" s="442"/>
      <c r="CN354" s="442"/>
      <c r="CO354" s="442"/>
      <c r="CP354" s="442"/>
      <c r="CQ354" s="442"/>
      <c r="CR354" s="443"/>
      <c r="CS354" s="444" t="s">
        <v>1075</v>
      </c>
      <c r="CT354" s="442"/>
      <c r="CU354" s="442"/>
      <c r="CV354" s="442"/>
      <c r="CW354" s="442"/>
      <c r="CX354" s="442"/>
      <c r="CY354" s="461"/>
      <c r="DB354" s="534" t="s">
        <v>187</v>
      </c>
      <c r="DC354" s="529"/>
      <c r="DD354" s="529"/>
      <c r="DE354" s="529"/>
      <c r="DF354" s="529"/>
      <c r="DG354" s="529"/>
      <c r="DH354" s="529"/>
      <c r="DI354" s="529"/>
      <c r="DJ354" s="529"/>
      <c r="DK354" s="529"/>
      <c r="DL354" s="529"/>
      <c r="DM354" s="529"/>
      <c r="DN354" s="529"/>
      <c r="DO354" s="529"/>
      <c r="DP354" s="529"/>
      <c r="DQ354" s="529"/>
      <c r="DR354" s="529"/>
      <c r="DS354" s="529"/>
      <c r="DT354" s="529"/>
      <c r="DU354" s="529"/>
      <c r="DV354" s="529"/>
      <c r="DW354" s="529"/>
      <c r="DX354" s="529" t="str">
        <f>"6-30-"&amp;Help!C18</f>
        <v>6-30-2011</v>
      </c>
      <c r="DY354" s="529"/>
      <c r="DZ354" s="529"/>
      <c r="EA354" s="529"/>
      <c r="EB354" s="529"/>
      <c r="EC354" s="529"/>
      <c r="ED354" s="529"/>
      <c r="EE354" s="529" t="s">
        <v>192</v>
      </c>
      <c r="EF354" s="529"/>
      <c r="EG354" s="529"/>
      <c r="EH354" s="529"/>
      <c r="EI354" s="529"/>
      <c r="EJ354" s="529"/>
      <c r="EK354" s="529"/>
      <c r="EL354" s="529" t="s">
        <v>193</v>
      </c>
      <c r="EM354" s="529"/>
      <c r="EN354" s="529"/>
      <c r="EO354" s="529"/>
      <c r="EP354" s="529"/>
      <c r="EQ354" s="529"/>
      <c r="ER354" s="529"/>
      <c r="ES354" s="535" t="s">
        <v>194</v>
      </c>
      <c r="ET354" s="535"/>
      <c r="EU354" s="535"/>
      <c r="EV354" s="535"/>
      <c r="EW354" s="535"/>
      <c r="EX354" s="535"/>
      <c r="EY354" s="536"/>
      <c r="FC354" s="441" t="s">
        <v>248</v>
      </c>
      <c r="FD354" s="442"/>
      <c r="FE354" s="442"/>
      <c r="FF354" s="442"/>
      <c r="FG354" s="442"/>
      <c r="FH354" s="442"/>
      <c r="FI354" s="442"/>
      <c r="FJ354" s="443"/>
      <c r="FK354" s="444" t="s">
        <v>249</v>
      </c>
      <c r="FL354" s="442"/>
      <c r="FM354" s="442"/>
      <c r="FN354" s="442"/>
      <c r="FO354" s="442"/>
      <c r="FP354" s="442"/>
      <c r="FQ354" s="443"/>
      <c r="FR354" s="444" t="s">
        <v>195</v>
      </c>
      <c r="FS354" s="442"/>
      <c r="FT354" s="442"/>
      <c r="FU354" s="442"/>
      <c r="FV354" s="442"/>
      <c r="FW354" s="442"/>
      <c r="FX354" s="443"/>
      <c r="FY354" s="444"/>
      <c r="FZ354" s="442"/>
      <c r="GA354" s="442"/>
      <c r="GB354" s="442"/>
      <c r="GC354" s="442"/>
      <c r="GD354" s="442"/>
      <c r="GE354" s="443"/>
      <c r="GF354" s="444" t="s">
        <v>190</v>
      </c>
      <c r="GG354" s="442"/>
      <c r="GH354" s="442"/>
      <c r="GI354" s="442"/>
      <c r="GJ354" s="442"/>
      <c r="GK354" s="442"/>
      <c r="GL354" s="443"/>
      <c r="GM354" s="444" t="s">
        <v>128</v>
      </c>
      <c r="GN354" s="442"/>
      <c r="GO354" s="442"/>
      <c r="GP354" s="442"/>
      <c r="GQ354" s="442"/>
      <c r="GR354" s="442"/>
      <c r="GS354" s="443"/>
      <c r="GT354" s="444" t="s">
        <v>1075</v>
      </c>
      <c r="GU354" s="442"/>
      <c r="GV354" s="442"/>
      <c r="GW354" s="442"/>
      <c r="GX354" s="442"/>
      <c r="GY354" s="442"/>
      <c r="GZ354" s="461"/>
    </row>
    <row r="355" spans="2:208" ht="12.75" customHeight="1">
      <c r="B355" s="534"/>
      <c r="C355" s="529"/>
      <c r="D355" s="529"/>
      <c r="E355" s="529"/>
      <c r="F355" s="529"/>
      <c r="G355" s="529"/>
      <c r="H355" s="529"/>
      <c r="I355" s="529"/>
      <c r="J355" s="529"/>
      <c r="K355" s="529"/>
      <c r="L355" s="529"/>
      <c r="M355" s="529"/>
      <c r="N355" s="529"/>
      <c r="O355" s="529"/>
      <c r="P355" s="529"/>
      <c r="Q355" s="529"/>
      <c r="R355" s="529"/>
      <c r="S355" s="529"/>
      <c r="T355" s="529"/>
      <c r="U355" s="529"/>
      <c r="V355" s="529"/>
      <c r="W355" s="529"/>
      <c r="X355" s="529"/>
      <c r="Y355" s="529"/>
      <c r="Z355" s="529"/>
      <c r="AA355" s="529"/>
      <c r="AB355" s="529"/>
      <c r="AC355" s="529"/>
      <c r="AD355" s="529"/>
      <c r="AE355" s="529" t="s">
        <v>195</v>
      </c>
      <c r="AF355" s="529"/>
      <c r="AG355" s="529"/>
      <c r="AH355" s="529"/>
      <c r="AI355" s="529"/>
      <c r="AJ355" s="529"/>
      <c r="AK355" s="529"/>
      <c r="AL355" s="535" t="s">
        <v>194</v>
      </c>
      <c r="AM355" s="535"/>
      <c r="AN355" s="535"/>
      <c r="AO355" s="535"/>
      <c r="AP355" s="535"/>
      <c r="AQ355" s="535"/>
      <c r="AR355" s="535"/>
      <c r="AS355" s="529"/>
      <c r="AT355" s="529"/>
      <c r="AU355" s="529"/>
      <c r="AV355" s="529"/>
      <c r="AW355" s="529"/>
      <c r="AX355" s="529"/>
      <c r="AY355" s="530"/>
      <c r="BB355" s="441" t="s">
        <v>251</v>
      </c>
      <c r="BC355" s="442"/>
      <c r="BD355" s="442"/>
      <c r="BE355" s="442"/>
      <c r="BF355" s="442"/>
      <c r="BG355" s="442"/>
      <c r="BH355" s="442"/>
      <c r="BI355" s="443"/>
      <c r="BJ355" s="495" t="s">
        <v>194</v>
      </c>
      <c r="BK355" s="496"/>
      <c r="BL355" s="496"/>
      <c r="BM355" s="496"/>
      <c r="BN355" s="496"/>
      <c r="BO355" s="496"/>
      <c r="BP355" s="497"/>
      <c r="BQ355" s="444"/>
      <c r="BR355" s="442"/>
      <c r="BS355" s="442"/>
      <c r="BT355" s="442"/>
      <c r="BU355" s="442"/>
      <c r="BV355" s="442"/>
      <c r="BW355" s="443"/>
      <c r="BX355" s="444"/>
      <c r="BY355" s="442"/>
      <c r="BZ355" s="442"/>
      <c r="CA355" s="442"/>
      <c r="CB355" s="442"/>
      <c r="CC355" s="442"/>
      <c r="CD355" s="443"/>
      <c r="CE355" s="444" t="s">
        <v>250</v>
      </c>
      <c r="CF355" s="442"/>
      <c r="CG355" s="442"/>
      <c r="CH355" s="442"/>
      <c r="CI355" s="442"/>
      <c r="CJ355" s="442"/>
      <c r="CK355" s="443"/>
      <c r="CL355" s="444" t="s">
        <v>253</v>
      </c>
      <c r="CM355" s="442"/>
      <c r="CN355" s="442"/>
      <c r="CO355" s="442"/>
      <c r="CP355" s="442"/>
      <c r="CQ355" s="442"/>
      <c r="CR355" s="443"/>
      <c r="CS355" s="444" t="s">
        <v>131</v>
      </c>
      <c r="CT355" s="442"/>
      <c r="CU355" s="442"/>
      <c r="CV355" s="442"/>
      <c r="CW355" s="442"/>
      <c r="CX355" s="442"/>
      <c r="CY355" s="461"/>
      <c r="DB355" s="534"/>
      <c r="DC355" s="529"/>
      <c r="DD355" s="529"/>
      <c r="DE355" s="529"/>
      <c r="DF355" s="529"/>
      <c r="DG355" s="529"/>
      <c r="DH355" s="529"/>
      <c r="DI355" s="529"/>
      <c r="DJ355" s="529"/>
      <c r="DK355" s="529"/>
      <c r="DL355" s="529"/>
      <c r="DM355" s="529"/>
      <c r="DN355" s="529"/>
      <c r="DO355" s="529"/>
      <c r="DP355" s="529"/>
      <c r="DQ355" s="529"/>
      <c r="DR355" s="529"/>
      <c r="DS355" s="529"/>
      <c r="DT355" s="529"/>
      <c r="DU355" s="529"/>
      <c r="DV355" s="529"/>
      <c r="DW355" s="529"/>
      <c r="DX355" s="529"/>
      <c r="DY355" s="529"/>
      <c r="DZ355" s="529"/>
      <c r="EA355" s="529"/>
      <c r="EB355" s="529"/>
      <c r="EC355" s="529"/>
      <c r="ED355" s="529"/>
      <c r="EE355" s="529" t="s">
        <v>195</v>
      </c>
      <c r="EF355" s="529"/>
      <c r="EG355" s="529"/>
      <c r="EH355" s="529"/>
      <c r="EI355" s="529"/>
      <c r="EJ355" s="529"/>
      <c r="EK355" s="529"/>
      <c r="EL355" s="535" t="s">
        <v>194</v>
      </c>
      <c r="EM355" s="535"/>
      <c r="EN355" s="535"/>
      <c r="EO355" s="535"/>
      <c r="EP355" s="535"/>
      <c r="EQ355" s="535"/>
      <c r="ER355" s="535"/>
      <c r="ES355" s="529"/>
      <c r="ET355" s="529"/>
      <c r="EU355" s="529"/>
      <c r="EV355" s="529"/>
      <c r="EW355" s="529"/>
      <c r="EX355" s="529"/>
      <c r="EY355" s="530"/>
      <c r="FC355" s="441" t="s">
        <v>251</v>
      </c>
      <c r="FD355" s="442"/>
      <c r="FE355" s="442"/>
      <c r="FF355" s="442"/>
      <c r="FG355" s="442"/>
      <c r="FH355" s="442"/>
      <c r="FI355" s="442"/>
      <c r="FJ355" s="443"/>
      <c r="FK355" s="495" t="s">
        <v>194</v>
      </c>
      <c r="FL355" s="496"/>
      <c r="FM355" s="496"/>
      <c r="FN355" s="496"/>
      <c r="FO355" s="496"/>
      <c r="FP355" s="496"/>
      <c r="FQ355" s="497"/>
      <c r="FR355" s="444"/>
      <c r="FS355" s="442"/>
      <c r="FT355" s="442"/>
      <c r="FU355" s="442"/>
      <c r="FV355" s="442"/>
      <c r="FW355" s="442"/>
      <c r="FX355" s="443"/>
      <c r="FY355" s="444"/>
      <c r="FZ355" s="442"/>
      <c r="GA355" s="442"/>
      <c r="GB355" s="442"/>
      <c r="GC355" s="442"/>
      <c r="GD355" s="442"/>
      <c r="GE355" s="443"/>
      <c r="GF355" s="444" t="s">
        <v>250</v>
      </c>
      <c r="GG355" s="442"/>
      <c r="GH355" s="442"/>
      <c r="GI355" s="442"/>
      <c r="GJ355" s="442"/>
      <c r="GK355" s="442"/>
      <c r="GL355" s="443"/>
      <c r="GM355" s="444" t="s">
        <v>253</v>
      </c>
      <c r="GN355" s="442"/>
      <c r="GO355" s="442"/>
      <c r="GP355" s="442"/>
      <c r="GQ355" s="442"/>
      <c r="GR355" s="442"/>
      <c r="GS355" s="443"/>
      <c r="GT355" s="444" t="s">
        <v>131</v>
      </c>
      <c r="GU355" s="442"/>
      <c r="GV355" s="442"/>
      <c r="GW355" s="442"/>
      <c r="GX355" s="442"/>
      <c r="GY355" s="442"/>
      <c r="GZ355" s="461"/>
    </row>
    <row r="356" spans="2:208" ht="12.75" customHeight="1" thickBot="1">
      <c r="B356" s="531"/>
      <c r="C356" s="532"/>
      <c r="D356" s="532"/>
      <c r="E356" s="532"/>
      <c r="F356" s="532"/>
      <c r="G356" s="532"/>
      <c r="H356" s="532"/>
      <c r="I356" s="532"/>
      <c r="J356" s="532"/>
      <c r="K356" s="532"/>
      <c r="L356" s="532"/>
      <c r="M356" s="532"/>
      <c r="N356" s="532"/>
      <c r="O356" s="532"/>
      <c r="P356" s="532"/>
      <c r="Q356" s="532"/>
      <c r="R356" s="532"/>
      <c r="S356" s="532"/>
      <c r="T356" s="532"/>
      <c r="U356" s="532"/>
      <c r="V356" s="532"/>
      <c r="W356" s="532"/>
      <c r="X356" s="532"/>
      <c r="Y356" s="532"/>
      <c r="Z356" s="532"/>
      <c r="AA356" s="532"/>
      <c r="AB356" s="532"/>
      <c r="AC356" s="532"/>
      <c r="AD356" s="532"/>
      <c r="AE356" s="532"/>
      <c r="AF356" s="532"/>
      <c r="AG356" s="532"/>
      <c r="AH356" s="532"/>
      <c r="AI356" s="532"/>
      <c r="AJ356" s="532"/>
      <c r="AK356" s="532"/>
      <c r="AL356" s="532"/>
      <c r="AM356" s="532"/>
      <c r="AN356" s="532"/>
      <c r="AO356" s="532"/>
      <c r="AP356" s="532"/>
      <c r="AQ356" s="532"/>
      <c r="AR356" s="532"/>
      <c r="AS356" s="532"/>
      <c r="AT356" s="532"/>
      <c r="AU356" s="532"/>
      <c r="AV356" s="532"/>
      <c r="AW356" s="532"/>
      <c r="AX356" s="532"/>
      <c r="AY356" s="533"/>
      <c r="BB356" s="494" t="s">
        <v>254</v>
      </c>
      <c r="BC356" s="489"/>
      <c r="BD356" s="489"/>
      <c r="BE356" s="490"/>
      <c r="BF356" s="488" t="s">
        <v>255</v>
      </c>
      <c r="BG356" s="489"/>
      <c r="BH356" s="489"/>
      <c r="BI356" s="490"/>
      <c r="BJ356" s="438"/>
      <c r="BK356" s="433"/>
      <c r="BL356" s="433"/>
      <c r="BM356" s="433"/>
      <c r="BN356" s="433"/>
      <c r="BO356" s="433"/>
      <c r="BP356" s="434"/>
      <c r="BQ356" s="438"/>
      <c r="BR356" s="433"/>
      <c r="BS356" s="433"/>
      <c r="BT356" s="433"/>
      <c r="BU356" s="433"/>
      <c r="BV356" s="433"/>
      <c r="BW356" s="434"/>
      <c r="BX356" s="438"/>
      <c r="BY356" s="433"/>
      <c r="BZ356" s="433"/>
      <c r="CA356" s="433"/>
      <c r="CB356" s="433"/>
      <c r="CC356" s="433"/>
      <c r="CD356" s="434"/>
      <c r="CE356" s="488" t="s">
        <v>252</v>
      </c>
      <c r="CF356" s="489"/>
      <c r="CG356" s="489"/>
      <c r="CH356" s="489"/>
      <c r="CI356" s="489"/>
      <c r="CJ356" s="489"/>
      <c r="CK356" s="490"/>
      <c r="CL356" s="438" t="s">
        <v>256</v>
      </c>
      <c r="CM356" s="433"/>
      <c r="CN356" s="433"/>
      <c r="CO356" s="433"/>
      <c r="CP356" s="433"/>
      <c r="CQ356" s="433"/>
      <c r="CR356" s="434"/>
      <c r="CS356" s="438"/>
      <c r="CT356" s="433"/>
      <c r="CU356" s="433"/>
      <c r="CV356" s="433"/>
      <c r="CW356" s="433"/>
      <c r="CX356" s="433"/>
      <c r="CY356" s="491"/>
      <c r="DB356" s="531"/>
      <c r="DC356" s="532"/>
      <c r="DD356" s="532"/>
      <c r="DE356" s="532"/>
      <c r="DF356" s="532"/>
      <c r="DG356" s="532"/>
      <c r="DH356" s="532"/>
      <c r="DI356" s="532"/>
      <c r="DJ356" s="532"/>
      <c r="DK356" s="532"/>
      <c r="DL356" s="532"/>
      <c r="DM356" s="532"/>
      <c r="DN356" s="532"/>
      <c r="DO356" s="532"/>
      <c r="DP356" s="532"/>
      <c r="DQ356" s="532"/>
      <c r="DR356" s="532"/>
      <c r="DS356" s="532"/>
      <c r="DT356" s="532"/>
      <c r="DU356" s="532"/>
      <c r="DV356" s="532"/>
      <c r="DW356" s="532"/>
      <c r="DX356" s="532"/>
      <c r="DY356" s="532"/>
      <c r="DZ356" s="532"/>
      <c r="EA356" s="532"/>
      <c r="EB356" s="532"/>
      <c r="EC356" s="532"/>
      <c r="ED356" s="532"/>
      <c r="EE356" s="532"/>
      <c r="EF356" s="532"/>
      <c r="EG356" s="532"/>
      <c r="EH356" s="532"/>
      <c r="EI356" s="532"/>
      <c r="EJ356" s="532"/>
      <c r="EK356" s="532"/>
      <c r="EL356" s="532"/>
      <c r="EM356" s="532"/>
      <c r="EN356" s="532"/>
      <c r="EO356" s="532"/>
      <c r="EP356" s="532"/>
      <c r="EQ356" s="532"/>
      <c r="ER356" s="532"/>
      <c r="ES356" s="532"/>
      <c r="ET356" s="532"/>
      <c r="EU356" s="532"/>
      <c r="EV356" s="532"/>
      <c r="EW356" s="532"/>
      <c r="EX356" s="532"/>
      <c r="EY356" s="533"/>
      <c r="FC356" s="494" t="s">
        <v>254</v>
      </c>
      <c r="FD356" s="489"/>
      <c r="FE356" s="489"/>
      <c r="FF356" s="490"/>
      <c r="FG356" s="488" t="s">
        <v>255</v>
      </c>
      <c r="FH356" s="489"/>
      <c r="FI356" s="489"/>
      <c r="FJ356" s="490"/>
      <c r="FK356" s="438"/>
      <c r="FL356" s="433"/>
      <c r="FM356" s="433"/>
      <c r="FN356" s="433"/>
      <c r="FO356" s="433"/>
      <c r="FP356" s="433"/>
      <c r="FQ356" s="434"/>
      <c r="FR356" s="438"/>
      <c r="FS356" s="433"/>
      <c r="FT356" s="433"/>
      <c r="FU356" s="433"/>
      <c r="FV356" s="433"/>
      <c r="FW356" s="433"/>
      <c r="FX356" s="434"/>
      <c r="FY356" s="438"/>
      <c r="FZ356" s="433"/>
      <c r="GA356" s="433"/>
      <c r="GB356" s="433"/>
      <c r="GC356" s="433"/>
      <c r="GD356" s="433"/>
      <c r="GE356" s="434"/>
      <c r="GF356" s="488" t="s">
        <v>252</v>
      </c>
      <c r="GG356" s="489"/>
      <c r="GH356" s="489"/>
      <c r="GI356" s="489"/>
      <c r="GJ356" s="489"/>
      <c r="GK356" s="489"/>
      <c r="GL356" s="490"/>
      <c r="GM356" s="438" t="s">
        <v>256</v>
      </c>
      <c r="GN356" s="433"/>
      <c r="GO356" s="433"/>
      <c r="GP356" s="433"/>
      <c r="GQ356" s="433"/>
      <c r="GR356" s="433"/>
      <c r="GS356" s="434"/>
      <c r="GT356" s="438"/>
      <c r="GU356" s="433"/>
      <c r="GV356" s="433"/>
      <c r="GW356" s="433"/>
      <c r="GX356" s="433"/>
      <c r="GY356" s="433"/>
      <c r="GZ356" s="491"/>
    </row>
    <row r="357" spans="2:208" ht="12.75" customHeight="1" thickTop="1">
      <c r="B357" s="550" t="s">
        <v>1231</v>
      </c>
      <c r="C357" s="509"/>
      <c r="D357" s="509"/>
      <c r="E357" s="509"/>
      <c r="F357" s="509"/>
      <c r="G357" s="509"/>
      <c r="H357" s="509"/>
      <c r="I357" s="509"/>
      <c r="J357" s="509"/>
      <c r="K357" s="509"/>
      <c r="L357" s="509"/>
      <c r="M357" s="509"/>
      <c r="N357" s="509"/>
      <c r="O357" s="509"/>
      <c r="P357" s="509"/>
      <c r="Q357" s="509"/>
      <c r="R357" s="509"/>
      <c r="S357" s="509"/>
      <c r="T357" s="509"/>
      <c r="U357" s="509"/>
      <c r="V357" s="509"/>
      <c r="W357" s="510"/>
      <c r="X357" s="478"/>
      <c r="Y357" s="478"/>
      <c r="Z357" s="478"/>
      <c r="AA357" s="478"/>
      <c r="AB357" s="478"/>
      <c r="AC357" s="478"/>
      <c r="AD357" s="478"/>
      <c r="AE357" s="478"/>
      <c r="AF357" s="478"/>
      <c r="AG357" s="478"/>
      <c r="AH357" s="478"/>
      <c r="AI357" s="478"/>
      <c r="AJ357" s="478"/>
      <c r="AK357" s="478"/>
      <c r="AL357" s="478"/>
      <c r="AM357" s="478"/>
      <c r="AN357" s="478"/>
      <c r="AO357" s="478"/>
      <c r="AP357" s="478"/>
      <c r="AQ357" s="478"/>
      <c r="AR357" s="478"/>
      <c r="AS357" s="478"/>
      <c r="AT357" s="478"/>
      <c r="AU357" s="478"/>
      <c r="AV357" s="478"/>
      <c r="AW357" s="478"/>
      <c r="AX357" s="478"/>
      <c r="AY357" s="478"/>
      <c r="BB357" s="478"/>
      <c r="BC357" s="478"/>
      <c r="BD357" s="478"/>
      <c r="BE357" s="478"/>
      <c r="BF357" s="478"/>
      <c r="BG357" s="478"/>
      <c r="BH357" s="478"/>
      <c r="BI357" s="478"/>
      <c r="BJ357" s="478"/>
      <c r="BK357" s="478"/>
      <c r="BL357" s="478"/>
      <c r="BM357" s="478"/>
      <c r="BN357" s="478"/>
      <c r="BO357" s="478"/>
      <c r="BP357" s="478"/>
      <c r="BQ357" s="478"/>
      <c r="BR357" s="478"/>
      <c r="BS357" s="478"/>
      <c r="BT357" s="478"/>
      <c r="BU357" s="478"/>
      <c r="BV357" s="478"/>
      <c r="BW357" s="478"/>
      <c r="BX357" s="478"/>
      <c r="BY357" s="478"/>
      <c r="BZ357" s="478"/>
      <c r="CA357" s="478"/>
      <c r="CB357" s="478"/>
      <c r="CC357" s="478"/>
      <c r="CD357" s="478"/>
      <c r="CE357" s="478"/>
      <c r="CF357" s="478"/>
      <c r="CG357" s="478"/>
      <c r="CH357" s="478"/>
      <c r="CI357" s="478"/>
      <c r="CJ357" s="478"/>
      <c r="CK357" s="478"/>
      <c r="CL357" s="478"/>
      <c r="CM357" s="478"/>
      <c r="CN357" s="478"/>
      <c r="CO357" s="478"/>
      <c r="CP357" s="478"/>
      <c r="CQ357" s="478"/>
      <c r="CR357" s="478"/>
      <c r="CS357" s="478"/>
      <c r="CT357" s="478"/>
      <c r="CU357" s="478"/>
      <c r="CV357" s="478"/>
      <c r="CW357" s="478"/>
      <c r="CX357" s="478"/>
      <c r="CY357" s="478"/>
      <c r="DB357" s="550" t="s">
        <v>1236</v>
      </c>
      <c r="DC357" s="509"/>
      <c r="DD357" s="509"/>
      <c r="DE357" s="509"/>
      <c r="DF357" s="509"/>
      <c r="DG357" s="509"/>
      <c r="DH357" s="509"/>
      <c r="DI357" s="509"/>
      <c r="DJ357" s="509"/>
      <c r="DK357" s="509"/>
      <c r="DL357" s="509"/>
      <c r="DM357" s="509"/>
      <c r="DN357" s="509"/>
      <c r="DO357" s="509"/>
      <c r="DP357" s="509"/>
      <c r="DQ357" s="509"/>
      <c r="DR357" s="509"/>
      <c r="DS357" s="509"/>
      <c r="DT357" s="509"/>
      <c r="DU357" s="509"/>
      <c r="DV357" s="509"/>
      <c r="DW357" s="510"/>
      <c r="DX357" s="478"/>
      <c r="DY357" s="478"/>
      <c r="DZ357" s="478"/>
      <c r="EA357" s="478"/>
      <c r="EB357" s="478"/>
      <c r="EC357" s="478"/>
      <c r="ED357" s="478"/>
      <c r="EE357" s="478"/>
      <c r="EF357" s="478"/>
      <c r="EG357" s="478"/>
      <c r="EH357" s="478"/>
      <c r="EI357" s="478"/>
      <c r="EJ357" s="478"/>
      <c r="EK357" s="478"/>
      <c r="EL357" s="478"/>
      <c r="EM357" s="478"/>
      <c r="EN357" s="478"/>
      <c r="EO357" s="478"/>
      <c r="EP357" s="478"/>
      <c r="EQ357" s="478"/>
      <c r="ER357" s="478"/>
      <c r="ES357" s="478"/>
      <c r="ET357" s="478"/>
      <c r="EU357" s="478"/>
      <c r="EV357" s="478"/>
      <c r="EW357" s="478"/>
      <c r="EX357" s="478"/>
      <c r="EY357" s="478"/>
      <c r="FC357" s="478"/>
      <c r="FD357" s="478"/>
      <c r="FE357" s="478"/>
      <c r="FF357" s="478"/>
      <c r="FG357" s="478"/>
      <c r="FH357" s="478"/>
      <c r="FI357" s="478"/>
      <c r="FJ357" s="478"/>
      <c r="FK357" s="478"/>
      <c r="FL357" s="478"/>
      <c r="FM357" s="478"/>
      <c r="FN357" s="478"/>
      <c r="FO357" s="478"/>
      <c r="FP357" s="478"/>
      <c r="FQ357" s="478"/>
      <c r="FR357" s="478"/>
      <c r="FS357" s="478"/>
      <c r="FT357" s="478"/>
      <c r="FU357" s="478"/>
      <c r="FV357" s="478"/>
      <c r="FW357" s="478"/>
      <c r="FX357" s="478"/>
      <c r="FY357" s="478"/>
      <c r="FZ357" s="478"/>
      <c r="GA357" s="478"/>
      <c r="GB357" s="478"/>
      <c r="GC357" s="478"/>
      <c r="GD357" s="478"/>
      <c r="GE357" s="478"/>
      <c r="GF357" s="478"/>
      <c r="GG357" s="478"/>
      <c r="GH357" s="478"/>
      <c r="GI357" s="478"/>
      <c r="GJ357" s="478"/>
      <c r="GK357" s="478"/>
      <c r="GL357" s="478"/>
      <c r="GM357" s="478"/>
      <c r="GN357" s="478"/>
      <c r="GO357" s="478"/>
      <c r="GP357" s="478"/>
      <c r="GQ357" s="478"/>
      <c r="GR357" s="478"/>
      <c r="GS357" s="478"/>
      <c r="GT357" s="478"/>
      <c r="GU357" s="478"/>
      <c r="GV357" s="478"/>
      <c r="GW357" s="478"/>
      <c r="GX357" s="478"/>
      <c r="GY357" s="478"/>
      <c r="GZ357" s="478"/>
    </row>
    <row r="358" spans="2:208" ht="12.75" customHeight="1">
      <c r="B358" s="543" t="s">
        <v>617</v>
      </c>
      <c r="C358" s="544"/>
      <c r="D358" s="544"/>
      <c r="E358" s="544"/>
      <c r="F358" s="544"/>
      <c r="G358" s="544"/>
      <c r="H358" s="544"/>
      <c r="I358" s="544"/>
      <c r="J358" s="544"/>
      <c r="K358" s="544"/>
      <c r="L358" s="544"/>
      <c r="M358" s="544"/>
      <c r="N358" s="544"/>
      <c r="O358" s="544"/>
      <c r="P358" s="544"/>
      <c r="Q358" s="544"/>
      <c r="R358" s="544"/>
      <c r="S358" s="544"/>
      <c r="T358" s="544"/>
      <c r="U358" s="544"/>
      <c r="V358" s="544"/>
      <c r="W358" s="545"/>
      <c r="X358" s="451">
        <v>0</v>
      </c>
      <c r="Y358" s="451"/>
      <c r="Z358" s="451"/>
      <c r="AA358" s="451"/>
      <c r="AB358" s="451"/>
      <c r="AC358" s="451"/>
      <c r="AD358" s="451"/>
      <c r="AE358" s="451">
        <v>0</v>
      </c>
      <c r="AF358" s="451"/>
      <c r="AG358" s="451"/>
      <c r="AH358" s="451"/>
      <c r="AI358" s="451"/>
      <c r="AJ358" s="451"/>
      <c r="AK358" s="451"/>
      <c r="AL358" s="479">
        <f t="shared" ref="AL358:AL366" si="182">X358-AE358</f>
        <v>0</v>
      </c>
      <c r="AM358" s="479"/>
      <c r="AN358" s="479"/>
      <c r="AO358" s="479"/>
      <c r="AP358" s="479"/>
      <c r="AQ358" s="479"/>
      <c r="AR358" s="479"/>
      <c r="AS358" s="451">
        <v>0</v>
      </c>
      <c r="AT358" s="451"/>
      <c r="AU358" s="451"/>
      <c r="AV358" s="451"/>
      <c r="AW358" s="451"/>
      <c r="AX358" s="451"/>
      <c r="AY358" s="451"/>
      <c r="AZ358" s="92"/>
      <c r="BA358" s="92"/>
      <c r="BB358" s="451">
        <v>0</v>
      </c>
      <c r="BC358" s="451"/>
      <c r="BD358" s="451"/>
      <c r="BE358" s="451"/>
      <c r="BF358" s="451">
        <v>0</v>
      </c>
      <c r="BG358" s="451"/>
      <c r="BH358" s="451"/>
      <c r="BI358" s="451"/>
      <c r="BJ358" s="479">
        <f t="shared" ref="BJ358:BJ366" si="183">BB358-BF358+AS358+AL358+AE358-X358</f>
        <v>0</v>
      </c>
      <c r="BK358" s="479"/>
      <c r="BL358" s="479"/>
      <c r="BM358" s="479"/>
      <c r="BN358" s="479"/>
      <c r="BO358" s="479"/>
      <c r="BP358" s="479"/>
      <c r="BQ358" s="451">
        <v>0</v>
      </c>
      <c r="BR358" s="451"/>
      <c r="BS358" s="451"/>
      <c r="BT358" s="451"/>
      <c r="BU358" s="451"/>
      <c r="BV358" s="451"/>
      <c r="BW358" s="451"/>
      <c r="BX358" s="451">
        <v>0</v>
      </c>
      <c r="BY358" s="451"/>
      <c r="BZ358" s="451"/>
      <c r="CA358" s="451"/>
      <c r="CB358" s="451"/>
      <c r="CC358" s="451"/>
      <c r="CD358" s="451"/>
      <c r="CE358" s="480">
        <f t="shared" ref="CE358:CE366" si="184">BJ358-BQ358-BX358</f>
        <v>0</v>
      </c>
      <c r="CF358" s="480"/>
      <c r="CG358" s="480"/>
      <c r="CH358" s="480"/>
      <c r="CI358" s="480"/>
      <c r="CJ358" s="480"/>
      <c r="CK358" s="480"/>
      <c r="CL358" s="451">
        <v>0</v>
      </c>
      <c r="CM358" s="451"/>
      <c r="CN358" s="451"/>
      <c r="CO358" s="451"/>
      <c r="CP358" s="451"/>
      <c r="CQ358" s="451"/>
      <c r="CR358" s="451"/>
      <c r="CS358" s="480">
        <f t="shared" ref="CS358:CS366" si="185">CL358</f>
        <v>0</v>
      </c>
      <c r="CT358" s="480"/>
      <c r="CU358" s="480"/>
      <c r="CV358" s="480"/>
      <c r="CW358" s="480"/>
      <c r="CX358" s="480"/>
      <c r="CY358" s="480"/>
      <c r="DB358" s="543" t="s">
        <v>664</v>
      </c>
      <c r="DC358" s="544"/>
      <c r="DD358" s="544"/>
      <c r="DE358" s="544"/>
      <c r="DF358" s="544"/>
      <c r="DG358" s="544"/>
      <c r="DH358" s="544"/>
      <c r="DI358" s="544"/>
      <c r="DJ358" s="544"/>
      <c r="DK358" s="544"/>
      <c r="DL358" s="544"/>
      <c r="DM358" s="544"/>
      <c r="DN358" s="544"/>
      <c r="DO358" s="544"/>
      <c r="DP358" s="544"/>
      <c r="DQ358" s="544"/>
      <c r="DR358" s="544"/>
      <c r="DS358" s="544"/>
      <c r="DT358" s="544"/>
      <c r="DU358" s="544"/>
      <c r="DV358" s="544"/>
      <c r="DW358" s="545"/>
      <c r="DX358" s="451">
        <v>0</v>
      </c>
      <c r="DY358" s="451"/>
      <c r="DZ358" s="451"/>
      <c r="EA358" s="451"/>
      <c r="EB358" s="451"/>
      <c r="EC358" s="451"/>
      <c r="ED358" s="451"/>
      <c r="EE358" s="451">
        <v>0</v>
      </c>
      <c r="EF358" s="451"/>
      <c r="EG358" s="451"/>
      <c r="EH358" s="451"/>
      <c r="EI358" s="451"/>
      <c r="EJ358" s="451"/>
      <c r="EK358" s="451"/>
      <c r="EL358" s="479">
        <f t="shared" ref="EL358:EL364" si="186">DX358-EE358</f>
        <v>0</v>
      </c>
      <c r="EM358" s="479"/>
      <c r="EN358" s="479"/>
      <c r="EO358" s="479"/>
      <c r="EP358" s="479"/>
      <c r="EQ358" s="479"/>
      <c r="ER358" s="479"/>
      <c r="ES358" s="451">
        <v>0</v>
      </c>
      <c r="ET358" s="451"/>
      <c r="EU358" s="451"/>
      <c r="EV358" s="451"/>
      <c r="EW358" s="451"/>
      <c r="EX358" s="451"/>
      <c r="EY358" s="451"/>
      <c r="EZ358" s="92"/>
      <c r="FA358" s="92"/>
      <c r="FB358" s="92"/>
      <c r="FC358" s="451">
        <v>0</v>
      </c>
      <c r="FD358" s="451"/>
      <c r="FE358" s="451"/>
      <c r="FF358" s="451"/>
      <c r="FG358" s="451">
        <v>0</v>
      </c>
      <c r="FH358" s="451"/>
      <c r="FI358" s="451"/>
      <c r="FJ358" s="451"/>
      <c r="FK358" s="479">
        <f t="shared" ref="FK358:FK364" si="187">FC358-FG358+ES358+EL358+EE358-DX358</f>
        <v>0</v>
      </c>
      <c r="FL358" s="479"/>
      <c r="FM358" s="479"/>
      <c r="FN358" s="479"/>
      <c r="FO358" s="479"/>
      <c r="FP358" s="479"/>
      <c r="FQ358" s="479"/>
      <c r="FR358" s="451">
        <v>0</v>
      </c>
      <c r="FS358" s="451"/>
      <c r="FT358" s="451"/>
      <c r="FU358" s="451"/>
      <c r="FV358" s="451"/>
      <c r="FW358" s="451"/>
      <c r="FX358" s="451"/>
      <c r="FY358" s="451">
        <v>0</v>
      </c>
      <c r="FZ358" s="451"/>
      <c r="GA358" s="451"/>
      <c r="GB358" s="451"/>
      <c r="GC358" s="451"/>
      <c r="GD358" s="451"/>
      <c r="GE358" s="451"/>
      <c r="GF358" s="480">
        <f t="shared" ref="GF358:GF364" si="188">FK358-FR358-FY358</f>
        <v>0</v>
      </c>
      <c r="GG358" s="480"/>
      <c r="GH358" s="480"/>
      <c r="GI358" s="480"/>
      <c r="GJ358" s="480"/>
      <c r="GK358" s="480"/>
      <c r="GL358" s="480"/>
      <c r="GM358" s="451">
        <v>0</v>
      </c>
      <c r="GN358" s="451"/>
      <c r="GO358" s="451"/>
      <c r="GP358" s="451"/>
      <c r="GQ358" s="451"/>
      <c r="GR358" s="451"/>
      <c r="GS358" s="451"/>
      <c r="GT358" s="480">
        <f t="shared" ref="GT358:GT364" si="189">GM358</f>
        <v>0</v>
      </c>
      <c r="GU358" s="480"/>
      <c r="GV358" s="480"/>
      <c r="GW358" s="480"/>
      <c r="GX358" s="480"/>
      <c r="GY358" s="480"/>
      <c r="GZ358" s="480"/>
    </row>
    <row r="359" spans="2:208" ht="12.75" customHeight="1">
      <c r="B359" s="543" t="s">
        <v>618</v>
      </c>
      <c r="C359" s="544"/>
      <c r="D359" s="544"/>
      <c r="E359" s="544"/>
      <c r="F359" s="544"/>
      <c r="G359" s="544"/>
      <c r="H359" s="544"/>
      <c r="I359" s="544"/>
      <c r="J359" s="544"/>
      <c r="K359" s="544"/>
      <c r="L359" s="544"/>
      <c r="M359" s="544"/>
      <c r="N359" s="544"/>
      <c r="O359" s="544"/>
      <c r="P359" s="544"/>
      <c r="Q359" s="544"/>
      <c r="R359" s="544"/>
      <c r="S359" s="544"/>
      <c r="T359" s="544"/>
      <c r="U359" s="544"/>
      <c r="V359" s="544"/>
      <c r="W359" s="545"/>
      <c r="X359" s="451">
        <v>0</v>
      </c>
      <c r="Y359" s="451"/>
      <c r="Z359" s="451"/>
      <c r="AA359" s="451"/>
      <c r="AB359" s="451"/>
      <c r="AC359" s="451"/>
      <c r="AD359" s="451"/>
      <c r="AE359" s="451">
        <v>0</v>
      </c>
      <c r="AF359" s="451"/>
      <c r="AG359" s="451"/>
      <c r="AH359" s="451"/>
      <c r="AI359" s="451"/>
      <c r="AJ359" s="451"/>
      <c r="AK359" s="451"/>
      <c r="AL359" s="479">
        <f t="shared" si="182"/>
        <v>0</v>
      </c>
      <c r="AM359" s="479"/>
      <c r="AN359" s="479"/>
      <c r="AO359" s="479"/>
      <c r="AP359" s="479"/>
      <c r="AQ359" s="479"/>
      <c r="AR359" s="479"/>
      <c r="AS359" s="451">
        <v>0</v>
      </c>
      <c r="AT359" s="451"/>
      <c r="AU359" s="451"/>
      <c r="AV359" s="451"/>
      <c r="AW359" s="451"/>
      <c r="AX359" s="451"/>
      <c r="AY359" s="451"/>
      <c r="AZ359" s="92"/>
      <c r="BA359" s="92"/>
      <c r="BB359" s="451">
        <v>0</v>
      </c>
      <c r="BC359" s="451"/>
      <c r="BD359" s="451"/>
      <c r="BE359" s="451"/>
      <c r="BF359" s="451">
        <v>0</v>
      </c>
      <c r="BG359" s="451"/>
      <c r="BH359" s="451"/>
      <c r="BI359" s="451"/>
      <c r="BJ359" s="479">
        <f t="shared" si="183"/>
        <v>0</v>
      </c>
      <c r="BK359" s="479"/>
      <c r="BL359" s="479"/>
      <c r="BM359" s="479"/>
      <c r="BN359" s="479"/>
      <c r="BO359" s="479"/>
      <c r="BP359" s="479"/>
      <c r="BQ359" s="451">
        <v>0</v>
      </c>
      <c r="BR359" s="451"/>
      <c r="BS359" s="451"/>
      <c r="BT359" s="451"/>
      <c r="BU359" s="451"/>
      <c r="BV359" s="451"/>
      <c r="BW359" s="451"/>
      <c r="BX359" s="451">
        <v>0</v>
      </c>
      <c r="BY359" s="451"/>
      <c r="BZ359" s="451"/>
      <c r="CA359" s="451"/>
      <c r="CB359" s="451"/>
      <c r="CC359" s="451"/>
      <c r="CD359" s="451"/>
      <c r="CE359" s="480">
        <f t="shared" si="184"/>
        <v>0</v>
      </c>
      <c r="CF359" s="480"/>
      <c r="CG359" s="480"/>
      <c r="CH359" s="480"/>
      <c r="CI359" s="480"/>
      <c r="CJ359" s="480"/>
      <c r="CK359" s="480"/>
      <c r="CL359" s="451">
        <v>0</v>
      </c>
      <c r="CM359" s="451"/>
      <c r="CN359" s="451"/>
      <c r="CO359" s="451"/>
      <c r="CP359" s="451"/>
      <c r="CQ359" s="451"/>
      <c r="CR359" s="451"/>
      <c r="CS359" s="480">
        <f t="shared" si="185"/>
        <v>0</v>
      </c>
      <c r="CT359" s="480"/>
      <c r="CU359" s="480"/>
      <c r="CV359" s="480"/>
      <c r="CW359" s="480"/>
      <c r="CX359" s="480"/>
      <c r="CY359" s="480"/>
      <c r="DB359" s="543" t="s">
        <v>665</v>
      </c>
      <c r="DC359" s="544"/>
      <c r="DD359" s="544"/>
      <c r="DE359" s="544"/>
      <c r="DF359" s="544"/>
      <c r="DG359" s="544"/>
      <c r="DH359" s="544"/>
      <c r="DI359" s="544"/>
      <c r="DJ359" s="544"/>
      <c r="DK359" s="544"/>
      <c r="DL359" s="544"/>
      <c r="DM359" s="544"/>
      <c r="DN359" s="544"/>
      <c r="DO359" s="544"/>
      <c r="DP359" s="544"/>
      <c r="DQ359" s="544"/>
      <c r="DR359" s="544"/>
      <c r="DS359" s="544"/>
      <c r="DT359" s="544"/>
      <c r="DU359" s="544"/>
      <c r="DV359" s="544"/>
      <c r="DW359" s="545"/>
      <c r="DX359" s="451">
        <v>0</v>
      </c>
      <c r="DY359" s="451"/>
      <c r="DZ359" s="451"/>
      <c r="EA359" s="451"/>
      <c r="EB359" s="451"/>
      <c r="EC359" s="451"/>
      <c r="ED359" s="451"/>
      <c r="EE359" s="451">
        <v>0</v>
      </c>
      <c r="EF359" s="451"/>
      <c r="EG359" s="451"/>
      <c r="EH359" s="451"/>
      <c r="EI359" s="451"/>
      <c r="EJ359" s="451"/>
      <c r="EK359" s="451"/>
      <c r="EL359" s="479">
        <f t="shared" si="186"/>
        <v>0</v>
      </c>
      <c r="EM359" s="479"/>
      <c r="EN359" s="479"/>
      <c r="EO359" s="479"/>
      <c r="EP359" s="479"/>
      <c r="EQ359" s="479"/>
      <c r="ER359" s="479"/>
      <c r="ES359" s="451">
        <v>0</v>
      </c>
      <c r="ET359" s="451"/>
      <c r="EU359" s="451"/>
      <c r="EV359" s="451"/>
      <c r="EW359" s="451"/>
      <c r="EX359" s="451"/>
      <c r="EY359" s="451"/>
      <c r="EZ359" s="92"/>
      <c r="FA359" s="92"/>
      <c r="FB359" s="92"/>
      <c r="FC359" s="451">
        <v>0</v>
      </c>
      <c r="FD359" s="451"/>
      <c r="FE359" s="451"/>
      <c r="FF359" s="451"/>
      <c r="FG359" s="451">
        <v>0</v>
      </c>
      <c r="FH359" s="451"/>
      <c r="FI359" s="451"/>
      <c r="FJ359" s="451"/>
      <c r="FK359" s="479">
        <f t="shared" si="187"/>
        <v>0</v>
      </c>
      <c r="FL359" s="479"/>
      <c r="FM359" s="479"/>
      <c r="FN359" s="479"/>
      <c r="FO359" s="479"/>
      <c r="FP359" s="479"/>
      <c r="FQ359" s="479"/>
      <c r="FR359" s="451">
        <v>0</v>
      </c>
      <c r="FS359" s="451"/>
      <c r="FT359" s="451"/>
      <c r="FU359" s="451"/>
      <c r="FV359" s="451"/>
      <c r="FW359" s="451"/>
      <c r="FX359" s="451"/>
      <c r="FY359" s="451">
        <v>0</v>
      </c>
      <c r="FZ359" s="451"/>
      <c r="GA359" s="451"/>
      <c r="GB359" s="451"/>
      <c r="GC359" s="451"/>
      <c r="GD359" s="451"/>
      <c r="GE359" s="451"/>
      <c r="GF359" s="480">
        <f t="shared" si="188"/>
        <v>0</v>
      </c>
      <c r="GG359" s="480"/>
      <c r="GH359" s="480"/>
      <c r="GI359" s="480"/>
      <c r="GJ359" s="480"/>
      <c r="GK359" s="480"/>
      <c r="GL359" s="480"/>
      <c r="GM359" s="451">
        <v>0</v>
      </c>
      <c r="GN359" s="451"/>
      <c r="GO359" s="451"/>
      <c r="GP359" s="451"/>
      <c r="GQ359" s="451"/>
      <c r="GR359" s="451"/>
      <c r="GS359" s="451"/>
      <c r="GT359" s="480">
        <f t="shared" si="189"/>
        <v>0</v>
      </c>
      <c r="GU359" s="480"/>
      <c r="GV359" s="480"/>
      <c r="GW359" s="480"/>
      <c r="GX359" s="480"/>
      <c r="GY359" s="480"/>
      <c r="GZ359" s="480"/>
    </row>
    <row r="360" spans="2:208" ht="12.75" customHeight="1">
      <c r="B360" s="543" t="s">
        <v>619</v>
      </c>
      <c r="C360" s="544"/>
      <c r="D360" s="544"/>
      <c r="E360" s="544"/>
      <c r="F360" s="544"/>
      <c r="G360" s="544"/>
      <c r="H360" s="544"/>
      <c r="I360" s="544"/>
      <c r="J360" s="544"/>
      <c r="K360" s="544"/>
      <c r="L360" s="544"/>
      <c r="M360" s="544"/>
      <c r="N360" s="544"/>
      <c r="O360" s="544"/>
      <c r="P360" s="544"/>
      <c r="Q360" s="544"/>
      <c r="R360" s="544"/>
      <c r="S360" s="544"/>
      <c r="T360" s="544"/>
      <c r="U360" s="544"/>
      <c r="V360" s="544"/>
      <c r="W360" s="545"/>
      <c r="X360" s="451">
        <v>0</v>
      </c>
      <c r="Y360" s="451"/>
      <c r="Z360" s="451"/>
      <c r="AA360" s="451"/>
      <c r="AB360" s="451"/>
      <c r="AC360" s="451"/>
      <c r="AD360" s="451"/>
      <c r="AE360" s="451">
        <v>0</v>
      </c>
      <c r="AF360" s="451"/>
      <c r="AG360" s="451"/>
      <c r="AH360" s="451"/>
      <c r="AI360" s="451"/>
      <c r="AJ360" s="451"/>
      <c r="AK360" s="451"/>
      <c r="AL360" s="479">
        <f t="shared" si="182"/>
        <v>0</v>
      </c>
      <c r="AM360" s="479"/>
      <c r="AN360" s="479"/>
      <c r="AO360" s="479"/>
      <c r="AP360" s="479"/>
      <c r="AQ360" s="479"/>
      <c r="AR360" s="479"/>
      <c r="AS360" s="451">
        <v>0</v>
      </c>
      <c r="AT360" s="451"/>
      <c r="AU360" s="451"/>
      <c r="AV360" s="451"/>
      <c r="AW360" s="451"/>
      <c r="AX360" s="451"/>
      <c r="AY360" s="451"/>
      <c r="AZ360" s="92"/>
      <c r="BA360" s="92"/>
      <c r="BB360" s="451">
        <v>0</v>
      </c>
      <c r="BC360" s="451"/>
      <c r="BD360" s="451"/>
      <c r="BE360" s="451"/>
      <c r="BF360" s="451">
        <v>0</v>
      </c>
      <c r="BG360" s="451"/>
      <c r="BH360" s="451"/>
      <c r="BI360" s="451"/>
      <c r="BJ360" s="479">
        <f t="shared" si="183"/>
        <v>0</v>
      </c>
      <c r="BK360" s="479"/>
      <c r="BL360" s="479"/>
      <c r="BM360" s="479"/>
      <c r="BN360" s="479"/>
      <c r="BO360" s="479"/>
      <c r="BP360" s="479"/>
      <c r="BQ360" s="451">
        <v>0</v>
      </c>
      <c r="BR360" s="451"/>
      <c r="BS360" s="451"/>
      <c r="BT360" s="451"/>
      <c r="BU360" s="451"/>
      <c r="BV360" s="451"/>
      <c r="BW360" s="451"/>
      <c r="BX360" s="451">
        <v>0</v>
      </c>
      <c r="BY360" s="451"/>
      <c r="BZ360" s="451"/>
      <c r="CA360" s="451"/>
      <c r="CB360" s="451"/>
      <c r="CC360" s="451"/>
      <c r="CD360" s="451"/>
      <c r="CE360" s="480">
        <f t="shared" si="184"/>
        <v>0</v>
      </c>
      <c r="CF360" s="480"/>
      <c r="CG360" s="480"/>
      <c r="CH360" s="480"/>
      <c r="CI360" s="480"/>
      <c r="CJ360" s="480"/>
      <c r="CK360" s="480"/>
      <c r="CL360" s="451">
        <v>0</v>
      </c>
      <c r="CM360" s="451"/>
      <c r="CN360" s="451"/>
      <c r="CO360" s="451"/>
      <c r="CP360" s="451"/>
      <c r="CQ360" s="451"/>
      <c r="CR360" s="451"/>
      <c r="CS360" s="480">
        <f t="shared" si="185"/>
        <v>0</v>
      </c>
      <c r="CT360" s="480"/>
      <c r="CU360" s="480"/>
      <c r="CV360" s="480"/>
      <c r="CW360" s="480"/>
      <c r="CX360" s="480"/>
      <c r="CY360" s="480"/>
      <c r="DB360" s="543" t="s">
        <v>666</v>
      </c>
      <c r="DC360" s="544"/>
      <c r="DD360" s="544"/>
      <c r="DE360" s="544"/>
      <c r="DF360" s="544"/>
      <c r="DG360" s="544"/>
      <c r="DH360" s="544"/>
      <c r="DI360" s="544"/>
      <c r="DJ360" s="544"/>
      <c r="DK360" s="544"/>
      <c r="DL360" s="544"/>
      <c r="DM360" s="544"/>
      <c r="DN360" s="544"/>
      <c r="DO360" s="544"/>
      <c r="DP360" s="544"/>
      <c r="DQ360" s="544"/>
      <c r="DR360" s="544"/>
      <c r="DS360" s="544"/>
      <c r="DT360" s="544"/>
      <c r="DU360" s="544"/>
      <c r="DV360" s="544"/>
      <c r="DW360" s="545"/>
      <c r="DX360" s="451">
        <v>0</v>
      </c>
      <c r="DY360" s="451"/>
      <c r="DZ360" s="451"/>
      <c r="EA360" s="451"/>
      <c r="EB360" s="451"/>
      <c r="EC360" s="451"/>
      <c r="ED360" s="451"/>
      <c r="EE360" s="451">
        <v>0</v>
      </c>
      <c r="EF360" s="451"/>
      <c r="EG360" s="451"/>
      <c r="EH360" s="451"/>
      <c r="EI360" s="451"/>
      <c r="EJ360" s="451"/>
      <c r="EK360" s="451"/>
      <c r="EL360" s="479">
        <f t="shared" si="186"/>
        <v>0</v>
      </c>
      <c r="EM360" s="479"/>
      <c r="EN360" s="479"/>
      <c r="EO360" s="479"/>
      <c r="EP360" s="479"/>
      <c r="EQ360" s="479"/>
      <c r="ER360" s="479"/>
      <c r="ES360" s="451">
        <v>0</v>
      </c>
      <c r="ET360" s="451"/>
      <c r="EU360" s="451"/>
      <c r="EV360" s="451"/>
      <c r="EW360" s="451"/>
      <c r="EX360" s="451"/>
      <c r="EY360" s="451"/>
      <c r="EZ360" s="92"/>
      <c r="FA360" s="92"/>
      <c r="FB360" s="92"/>
      <c r="FC360" s="451">
        <v>0</v>
      </c>
      <c r="FD360" s="451"/>
      <c r="FE360" s="451"/>
      <c r="FF360" s="451"/>
      <c r="FG360" s="451">
        <v>0</v>
      </c>
      <c r="FH360" s="451"/>
      <c r="FI360" s="451"/>
      <c r="FJ360" s="451"/>
      <c r="FK360" s="479">
        <f t="shared" si="187"/>
        <v>0</v>
      </c>
      <c r="FL360" s="479"/>
      <c r="FM360" s="479"/>
      <c r="FN360" s="479"/>
      <c r="FO360" s="479"/>
      <c r="FP360" s="479"/>
      <c r="FQ360" s="479"/>
      <c r="FR360" s="451">
        <v>0</v>
      </c>
      <c r="FS360" s="451"/>
      <c r="FT360" s="451"/>
      <c r="FU360" s="451"/>
      <c r="FV360" s="451"/>
      <c r="FW360" s="451"/>
      <c r="FX360" s="451"/>
      <c r="FY360" s="451">
        <v>0</v>
      </c>
      <c r="FZ360" s="451"/>
      <c r="GA360" s="451"/>
      <c r="GB360" s="451"/>
      <c r="GC360" s="451"/>
      <c r="GD360" s="451"/>
      <c r="GE360" s="451"/>
      <c r="GF360" s="480">
        <f t="shared" si="188"/>
        <v>0</v>
      </c>
      <c r="GG360" s="480"/>
      <c r="GH360" s="480"/>
      <c r="GI360" s="480"/>
      <c r="GJ360" s="480"/>
      <c r="GK360" s="480"/>
      <c r="GL360" s="480"/>
      <c r="GM360" s="451">
        <v>0</v>
      </c>
      <c r="GN360" s="451"/>
      <c r="GO360" s="451"/>
      <c r="GP360" s="451"/>
      <c r="GQ360" s="451"/>
      <c r="GR360" s="451"/>
      <c r="GS360" s="451"/>
      <c r="GT360" s="480">
        <f t="shared" si="189"/>
        <v>0</v>
      </c>
      <c r="GU360" s="480"/>
      <c r="GV360" s="480"/>
      <c r="GW360" s="480"/>
      <c r="GX360" s="480"/>
      <c r="GY360" s="480"/>
      <c r="GZ360" s="480"/>
    </row>
    <row r="361" spans="2:208" ht="12.75" customHeight="1">
      <c r="B361" s="543" t="s">
        <v>620</v>
      </c>
      <c r="C361" s="544"/>
      <c r="D361" s="544"/>
      <c r="E361" s="544"/>
      <c r="F361" s="544"/>
      <c r="G361" s="544"/>
      <c r="H361" s="544"/>
      <c r="I361" s="544"/>
      <c r="J361" s="544"/>
      <c r="K361" s="544"/>
      <c r="L361" s="544"/>
      <c r="M361" s="544"/>
      <c r="N361" s="544"/>
      <c r="O361" s="544"/>
      <c r="P361" s="544"/>
      <c r="Q361" s="544"/>
      <c r="R361" s="544"/>
      <c r="S361" s="544"/>
      <c r="T361" s="544"/>
      <c r="U361" s="544"/>
      <c r="V361" s="544"/>
      <c r="W361" s="545"/>
      <c r="X361" s="451">
        <v>0</v>
      </c>
      <c r="Y361" s="451"/>
      <c r="Z361" s="451"/>
      <c r="AA361" s="451"/>
      <c r="AB361" s="451"/>
      <c r="AC361" s="451"/>
      <c r="AD361" s="451"/>
      <c r="AE361" s="451">
        <v>0</v>
      </c>
      <c r="AF361" s="451"/>
      <c r="AG361" s="451"/>
      <c r="AH361" s="451"/>
      <c r="AI361" s="451"/>
      <c r="AJ361" s="451"/>
      <c r="AK361" s="451"/>
      <c r="AL361" s="479">
        <f t="shared" si="182"/>
        <v>0</v>
      </c>
      <c r="AM361" s="479"/>
      <c r="AN361" s="479"/>
      <c r="AO361" s="479"/>
      <c r="AP361" s="479"/>
      <c r="AQ361" s="479"/>
      <c r="AR361" s="479"/>
      <c r="AS361" s="451">
        <v>0</v>
      </c>
      <c r="AT361" s="451"/>
      <c r="AU361" s="451"/>
      <c r="AV361" s="451"/>
      <c r="AW361" s="451"/>
      <c r="AX361" s="451"/>
      <c r="AY361" s="451"/>
      <c r="AZ361" s="92"/>
      <c r="BA361" s="92"/>
      <c r="BB361" s="451">
        <v>0</v>
      </c>
      <c r="BC361" s="451"/>
      <c r="BD361" s="451"/>
      <c r="BE361" s="451"/>
      <c r="BF361" s="451">
        <v>0</v>
      </c>
      <c r="BG361" s="451"/>
      <c r="BH361" s="451"/>
      <c r="BI361" s="451"/>
      <c r="BJ361" s="479">
        <f t="shared" si="183"/>
        <v>0</v>
      </c>
      <c r="BK361" s="479"/>
      <c r="BL361" s="479"/>
      <c r="BM361" s="479"/>
      <c r="BN361" s="479"/>
      <c r="BO361" s="479"/>
      <c r="BP361" s="479"/>
      <c r="BQ361" s="451">
        <v>0</v>
      </c>
      <c r="BR361" s="451"/>
      <c r="BS361" s="451"/>
      <c r="BT361" s="451"/>
      <c r="BU361" s="451"/>
      <c r="BV361" s="451"/>
      <c r="BW361" s="451"/>
      <c r="BX361" s="451">
        <v>0</v>
      </c>
      <c r="BY361" s="451"/>
      <c r="BZ361" s="451"/>
      <c r="CA361" s="451"/>
      <c r="CB361" s="451"/>
      <c r="CC361" s="451"/>
      <c r="CD361" s="451"/>
      <c r="CE361" s="480">
        <f t="shared" si="184"/>
        <v>0</v>
      </c>
      <c r="CF361" s="480"/>
      <c r="CG361" s="480"/>
      <c r="CH361" s="480"/>
      <c r="CI361" s="480"/>
      <c r="CJ361" s="480"/>
      <c r="CK361" s="480"/>
      <c r="CL361" s="451">
        <v>0</v>
      </c>
      <c r="CM361" s="451"/>
      <c r="CN361" s="451"/>
      <c r="CO361" s="451"/>
      <c r="CP361" s="451"/>
      <c r="CQ361" s="451"/>
      <c r="CR361" s="451"/>
      <c r="CS361" s="480">
        <f t="shared" si="185"/>
        <v>0</v>
      </c>
      <c r="CT361" s="480"/>
      <c r="CU361" s="480"/>
      <c r="CV361" s="480"/>
      <c r="CW361" s="480"/>
      <c r="CX361" s="480"/>
      <c r="CY361" s="480"/>
      <c r="DB361" s="543" t="s">
        <v>667</v>
      </c>
      <c r="DC361" s="544"/>
      <c r="DD361" s="544"/>
      <c r="DE361" s="544"/>
      <c r="DF361" s="544"/>
      <c r="DG361" s="544"/>
      <c r="DH361" s="544"/>
      <c r="DI361" s="544"/>
      <c r="DJ361" s="544"/>
      <c r="DK361" s="544"/>
      <c r="DL361" s="544"/>
      <c r="DM361" s="544"/>
      <c r="DN361" s="544"/>
      <c r="DO361" s="544"/>
      <c r="DP361" s="544"/>
      <c r="DQ361" s="544"/>
      <c r="DR361" s="544"/>
      <c r="DS361" s="544"/>
      <c r="DT361" s="544"/>
      <c r="DU361" s="544"/>
      <c r="DV361" s="544"/>
      <c r="DW361" s="545"/>
      <c r="DX361" s="451">
        <v>0</v>
      </c>
      <c r="DY361" s="451"/>
      <c r="DZ361" s="451"/>
      <c r="EA361" s="451"/>
      <c r="EB361" s="451"/>
      <c r="EC361" s="451"/>
      <c r="ED361" s="451"/>
      <c r="EE361" s="451">
        <v>0</v>
      </c>
      <c r="EF361" s="451"/>
      <c r="EG361" s="451"/>
      <c r="EH361" s="451"/>
      <c r="EI361" s="451"/>
      <c r="EJ361" s="451"/>
      <c r="EK361" s="451"/>
      <c r="EL361" s="479">
        <f t="shared" si="186"/>
        <v>0</v>
      </c>
      <c r="EM361" s="479"/>
      <c r="EN361" s="479"/>
      <c r="EO361" s="479"/>
      <c r="EP361" s="479"/>
      <c r="EQ361" s="479"/>
      <c r="ER361" s="479"/>
      <c r="ES361" s="451">
        <v>0</v>
      </c>
      <c r="ET361" s="451"/>
      <c r="EU361" s="451"/>
      <c r="EV361" s="451"/>
      <c r="EW361" s="451"/>
      <c r="EX361" s="451"/>
      <c r="EY361" s="451"/>
      <c r="EZ361" s="92"/>
      <c r="FA361" s="92"/>
      <c r="FB361" s="92"/>
      <c r="FC361" s="451">
        <v>0</v>
      </c>
      <c r="FD361" s="451"/>
      <c r="FE361" s="451"/>
      <c r="FF361" s="451"/>
      <c r="FG361" s="451">
        <v>0</v>
      </c>
      <c r="FH361" s="451"/>
      <c r="FI361" s="451"/>
      <c r="FJ361" s="451"/>
      <c r="FK361" s="479">
        <f t="shared" si="187"/>
        <v>0</v>
      </c>
      <c r="FL361" s="479"/>
      <c r="FM361" s="479"/>
      <c r="FN361" s="479"/>
      <c r="FO361" s="479"/>
      <c r="FP361" s="479"/>
      <c r="FQ361" s="479"/>
      <c r="FR361" s="451">
        <v>0</v>
      </c>
      <c r="FS361" s="451"/>
      <c r="FT361" s="451"/>
      <c r="FU361" s="451"/>
      <c r="FV361" s="451"/>
      <c r="FW361" s="451"/>
      <c r="FX361" s="451"/>
      <c r="FY361" s="451">
        <v>0</v>
      </c>
      <c r="FZ361" s="451"/>
      <c r="GA361" s="451"/>
      <c r="GB361" s="451"/>
      <c r="GC361" s="451"/>
      <c r="GD361" s="451"/>
      <c r="GE361" s="451"/>
      <c r="GF361" s="480">
        <f t="shared" si="188"/>
        <v>0</v>
      </c>
      <c r="GG361" s="480"/>
      <c r="GH361" s="480"/>
      <c r="GI361" s="480"/>
      <c r="GJ361" s="480"/>
      <c r="GK361" s="480"/>
      <c r="GL361" s="480"/>
      <c r="GM361" s="451">
        <v>0</v>
      </c>
      <c r="GN361" s="451"/>
      <c r="GO361" s="451"/>
      <c r="GP361" s="451"/>
      <c r="GQ361" s="451"/>
      <c r="GR361" s="451"/>
      <c r="GS361" s="451"/>
      <c r="GT361" s="480">
        <f t="shared" si="189"/>
        <v>0</v>
      </c>
      <c r="GU361" s="480"/>
      <c r="GV361" s="480"/>
      <c r="GW361" s="480"/>
      <c r="GX361" s="480"/>
      <c r="GY361" s="480"/>
      <c r="GZ361" s="480"/>
    </row>
    <row r="362" spans="2:208" ht="12.75" customHeight="1">
      <c r="B362" s="543" t="s">
        <v>621</v>
      </c>
      <c r="C362" s="544"/>
      <c r="D362" s="544"/>
      <c r="E362" s="544"/>
      <c r="F362" s="544"/>
      <c r="G362" s="544"/>
      <c r="H362" s="544"/>
      <c r="I362" s="544"/>
      <c r="J362" s="544"/>
      <c r="K362" s="544"/>
      <c r="L362" s="544"/>
      <c r="M362" s="544"/>
      <c r="N362" s="544"/>
      <c r="O362" s="544"/>
      <c r="P362" s="544"/>
      <c r="Q362" s="544"/>
      <c r="R362" s="544"/>
      <c r="S362" s="544"/>
      <c r="T362" s="544"/>
      <c r="U362" s="544"/>
      <c r="V362" s="544"/>
      <c r="W362" s="545"/>
      <c r="X362" s="451">
        <v>0</v>
      </c>
      <c r="Y362" s="451"/>
      <c r="Z362" s="451"/>
      <c r="AA362" s="451"/>
      <c r="AB362" s="451"/>
      <c r="AC362" s="451"/>
      <c r="AD362" s="451"/>
      <c r="AE362" s="451">
        <v>0</v>
      </c>
      <c r="AF362" s="451"/>
      <c r="AG362" s="451"/>
      <c r="AH362" s="451"/>
      <c r="AI362" s="451"/>
      <c r="AJ362" s="451"/>
      <c r="AK362" s="451"/>
      <c r="AL362" s="479">
        <f t="shared" si="182"/>
        <v>0</v>
      </c>
      <c r="AM362" s="479"/>
      <c r="AN362" s="479"/>
      <c r="AO362" s="479"/>
      <c r="AP362" s="479"/>
      <c r="AQ362" s="479"/>
      <c r="AR362" s="479"/>
      <c r="AS362" s="451">
        <v>0</v>
      </c>
      <c r="AT362" s="451"/>
      <c r="AU362" s="451"/>
      <c r="AV362" s="451"/>
      <c r="AW362" s="451"/>
      <c r="AX362" s="451"/>
      <c r="AY362" s="451"/>
      <c r="AZ362" s="92"/>
      <c r="BA362" s="92"/>
      <c r="BB362" s="451">
        <v>0</v>
      </c>
      <c r="BC362" s="451"/>
      <c r="BD362" s="451"/>
      <c r="BE362" s="451"/>
      <c r="BF362" s="451">
        <v>0</v>
      </c>
      <c r="BG362" s="451"/>
      <c r="BH362" s="451"/>
      <c r="BI362" s="451"/>
      <c r="BJ362" s="479">
        <f t="shared" si="183"/>
        <v>0</v>
      </c>
      <c r="BK362" s="479"/>
      <c r="BL362" s="479"/>
      <c r="BM362" s="479"/>
      <c r="BN362" s="479"/>
      <c r="BO362" s="479"/>
      <c r="BP362" s="479"/>
      <c r="BQ362" s="451">
        <v>0</v>
      </c>
      <c r="BR362" s="451"/>
      <c r="BS362" s="451"/>
      <c r="BT362" s="451"/>
      <c r="BU362" s="451"/>
      <c r="BV362" s="451"/>
      <c r="BW362" s="451"/>
      <c r="BX362" s="451">
        <v>0</v>
      </c>
      <c r="BY362" s="451"/>
      <c r="BZ362" s="451"/>
      <c r="CA362" s="451"/>
      <c r="CB362" s="451"/>
      <c r="CC362" s="451"/>
      <c r="CD362" s="451"/>
      <c r="CE362" s="480">
        <f t="shared" si="184"/>
        <v>0</v>
      </c>
      <c r="CF362" s="480"/>
      <c r="CG362" s="480"/>
      <c r="CH362" s="480"/>
      <c r="CI362" s="480"/>
      <c r="CJ362" s="480"/>
      <c r="CK362" s="480"/>
      <c r="CL362" s="451">
        <v>0</v>
      </c>
      <c r="CM362" s="451"/>
      <c r="CN362" s="451"/>
      <c r="CO362" s="451"/>
      <c r="CP362" s="451"/>
      <c r="CQ362" s="451"/>
      <c r="CR362" s="451"/>
      <c r="CS362" s="480">
        <f t="shared" si="185"/>
        <v>0</v>
      </c>
      <c r="CT362" s="480"/>
      <c r="CU362" s="480"/>
      <c r="CV362" s="480"/>
      <c r="CW362" s="480"/>
      <c r="CX362" s="480"/>
      <c r="CY362" s="480"/>
      <c r="DB362" s="543" t="s">
        <v>668</v>
      </c>
      <c r="DC362" s="544"/>
      <c r="DD362" s="544"/>
      <c r="DE362" s="544"/>
      <c r="DF362" s="544"/>
      <c r="DG362" s="544"/>
      <c r="DH362" s="544"/>
      <c r="DI362" s="544"/>
      <c r="DJ362" s="544"/>
      <c r="DK362" s="544"/>
      <c r="DL362" s="544"/>
      <c r="DM362" s="544"/>
      <c r="DN362" s="544"/>
      <c r="DO362" s="544"/>
      <c r="DP362" s="544"/>
      <c r="DQ362" s="544"/>
      <c r="DR362" s="544"/>
      <c r="DS362" s="544"/>
      <c r="DT362" s="544"/>
      <c r="DU362" s="544"/>
      <c r="DV362" s="544"/>
      <c r="DW362" s="545"/>
      <c r="DX362" s="451">
        <v>0</v>
      </c>
      <c r="DY362" s="451"/>
      <c r="DZ362" s="451"/>
      <c r="EA362" s="451"/>
      <c r="EB362" s="451"/>
      <c r="EC362" s="451"/>
      <c r="ED362" s="451"/>
      <c r="EE362" s="451">
        <v>0</v>
      </c>
      <c r="EF362" s="451"/>
      <c r="EG362" s="451"/>
      <c r="EH362" s="451"/>
      <c r="EI362" s="451"/>
      <c r="EJ362" s="451"/>
      <c r="EK362" s="451"/>
      <c r="EL362" s="479">
        <f t="shared" si="186"/>
        <v>0</v>
      </c>
      <c r="EM362" s="479"/>
      <c r="EN362" s="479"/>
      <c r="EO362" s="479"/>
      <c r="EP362" s="479"/>
      <c r="EQ362" s="479"/>
      <c r="ER362" s="479"/>
      <c r="ES362" s="451">
        <v>0</v>
      </c>
      <c r="ET362" s="451"/>
      <c r="EU362" s="451"/>
      <c r="EV362" s="451"/>
      <c r="EW362" s="451"/>
      <c r="EX362" s="451"/>
      <c r="EY362" s="451"/>
      <c r="EZ362" s="92"/>
      <c r="FA362" s="92"/>
      <c r="FB362" s="92"/>
      <c r="FC362" s="451">
        <v>0</v>
      </c>
      <c r="FD362" s="451"/>
      <c r="FE362" s="451"/>
      <c r="FF362" s="451"/>
      <c r="FG362" s="451">
        <v>0</v>
      </c>
      <c r="FH362" s="451"/>
      <c r="FI362" s="451"/>
      <c r="FJ362" s="451"/>
      <c r="FK362" s="479">
        <f t="shared" si="187"/>
        <v>0</v>
      </c>
      <c r="FL362" s="479"/>
      <c r="FM362" s="479"/>
      <c r="FN362" s="479"/>
      <c r="FO362" s="479"/>
      <c r="FP362" s="479"/>
      <c r="FQ362" s="479"/>
      <c r="FR362" s="451">
        <v>0</v>
      </c>
      <c r="FS362" s="451"/>
      <c r="FT362" s="451"/>
      <c r="FU362" s="451"/>
      <c r="FV362" s="451"/>
      <c r="FW362" s="451"/>
      <c r="FX362" s="451"/>
      <c r="FY362" s="451">
        <v>0</v>
      </c>
      <c r="FZ362" s="451"/>
      <c r="GA362" s="451"/>
      <c r="GB362" s="451"/>
      <c r="GC362" s="451"/>
      <c r="GD362" s="451"/>
      <c r="GE362" s="451"/>
      <c r="GF362" s="480">
        <f t="shared" si="188"/>
        <v>0</v>
      </c>
      <c r="GG362" s="480"/>
      <c r="GH362" s="480"/>
      <c r="GI362" s="480"/>
      <c r="GJ362" s="480"/>
      <c r="GK362" s="480"/>
      <c r="GL362" s="480"/>
      <c r="GM362" s="451">
        <v>0</v>
      </c>
      <c r="GN362" s="451"/>
      <c r="GO362" s="451"/>
      <c r="GP362" s="451"/>
      <c r="GQ362" s="451"/>
      <c r="GR362" s="451"/>
      <c r="GS362" s="451"/>
      <c r="GT362" s="480">
        <f t="shared" si="189"/>
        <v>0</v>
      </c>
      <c r="GU362" s="480"/>
      <c r="GV362" s="480"/>
      <c r="GW362" s="480"/>
      <c r="GX362" s="480"/>
      <c r="GY362" s="480"/>
      <c r="GZ362" s="480"/>
    </row>
    <row r="363" spans="2:208" ht="12.75" customHeight="1">
      <c r="B363" s="543" t="s">
        <v>622</v>
      </c>
      <c r="C363" s="544"/>
      <c r="D363" s="544"/>
      <c r="E363" s="544"/>
      <c r="F363" s="544"/>
      <c r="G363" s="544"/>
      <c r="H363" s="544"/>
      <c r="I363" s="544"/>
      <c r="J363" s="544"/>
      <c r="K363" s="544"/>
      <c r="L363" s="544"/>
      <c r="M363" s="544"/>
      <c r="N363" s="544"/>
      <c r="O363" s="544"/>
      <c r="P363" s="544"/>
      <c r="Q363" s="544"/>
      <c r="R363" s="544"/>
      <c r="S363" s="544"/>
      <c r="T363" s="544"/>
      <c r="U363" s="544"/>
      <c r="V363" s="544"/>
      <c r="W363" s="545"/>
      <c r="X363" s="451">
        <v>0</v>
      </c>
      <c r="Y363" s="451"/>
      <c r="Z363" s="451"/>
      <c r="AA363" s="451"/>
      <c r="AB363" s="451"/>
      <c r="AC363" s="451"/>
      <c r="AD363" s="451"/>
      <c r="AE363" s="451">
        <v>0</v>
      </c>
      <c r="AF363" s="451"/>
      <c r="AG363" s="451"/>
      <c r="AH363" s="451"/>
      <c r="AI363" s="451"/>
      <c r="AJ363" s="451"/>
      <c r="AK363" s="451"/>
      <c r="AL363" s="479">
        <f t="shared" si="182"/>
        <v>0</v>
      </c>
      <c r="AM363" s="479"/>
      <c r="AN363" s="479"/>
      <c r="AO363" s="479"/>
      <c r="AP363" s="479"/>
      <c r="AQ363" s="479"/>
      <c r="AR363" s="479"/>
      <c r="AS363" s="451">
        <v>0</v>
      </c>
      <c r="AT363" s="451"/>
      <c r="AU363" s="451"/>
      <c r="AV363" s="451"/>
      <c r="AW363" s="451"/>
      <c r="AX363" s="451"/>
      <c r="AY363" s="451"/>
      <c r="AZ363" s="92"/>
      <c r="BA363" s="92"/>
      <c r="BB363" s="451">
        <v>0</v>
      </c>
      <c r="BC363" s="451"/>
      <c r="BD363" s="451"/>
      <c r="BE363" s="451"/>
      <c r="BF363" s="451">
        <v>0</v>
      </c>
      <c r="BG363" s="451"/>
      <c r="BH363" s="451"/>
      <c r="BI363" s="451"/>
      <c r="BJ363" s="479">
        <f t="shared" si="183"/>
        <v>0</v>
      </c>
      <c r="BK363" s="479"/>
      <c r="BL363" s="479"/>
      <c r="BM363" s="479"/>
      <c r="BN363" s="479"/>
      <c r="BO363" s="479"/>
      <c r="BP363" s="479"/>
      <c r="BQ363" s="451">
        <v>0</v>
      </c>
      <c r="BR363" s="451"/>
      <c r="BS363" s="451"/>
      <c r="BT363" s="451"/>
      <c r="BU363" s="451"/>
      <c r="BV363" s="451"/>
      <c r="BW363" s="451"/>
      <c r="BX363" s="451">
        <v>0</v>
      </c>
      <c r="BY363" s="451"/>
      <c r="BZ363" s="451"/>
      <c r="CA363" s="451"/>
      <c r="CB363" s="451"/>
      <c r="CC363" s="451"/>
      <c r="CD363" s="451"/>
      <c r="CE363" s="480">
        <f t="shared" si="184"/>
        <v>0</v>
      </c>
      <c r="CF363" s="480"/>
      <c r="CG363" s="480"/>
      <c r="CH363" s="480"/>
      <c r="CI363" s="480"/>
      <c r="CJ363" s="480"/>
      <c r="CK363" s="480"/>
      <c r="CL363" s="451">
        <v>0</v>
      </c>
      <c r="CM363" s="451"/>
      <c r="CN363" s="451"/>
      <c r="CO363" s="451"/>
      <c r="CP363" s="451"/>
      <c r="CQ363" s="451"/>
      <c r="CR363" s="451"/>
      <c r="CS363" s="480">
        <f t="shared" si="185"/>
        <v>0</v>
      </c>
      <c r="CT363" s="480"/>
      <c r="CU363" s="480"/>
      <c r="CV363" s="480"/>
      <c r="CW363" s="480"/>
      <c r="CX363" s="480"/>
      <c r="CY363" s="480"/>
      <c r="DB363" s="543" t="s">
        <v>669</v>
      </c>
      <c r="DC363" s="544"/>
      <c r="DD363" s="544"/>
      <c r="DE363" s="544"/>
      <c r="DF363" s="544"/>
      <c r="DG363" s="544"/>
      <c r="DH363" s="544"/>
      <c r="DI363" s="544"/>
      <c r="DJ363" s="544"/>
      <c r="DK363" s="544"/>
      <c r="DL363" s="544"/>
      <c r="DM363" s="544"/>
      <c r="DN363" s="544"/>
      <c r="DO363" s="544"/>
      <c r="DP363" s="544"/>
      <c r="DQ363" s="544"/>
      <c r="DR363" s="544"/>
      <c r="DS363" s="544"/>
      <c r="DT363" s="544"/>
      <c r="DU363" s="544"/>
      <c r="DV363" s="544"/>
      <c r="DW363" s="545"/>
      <c r="DX363" s="451">
        <v>0</v>
      </c>
      <c r="DY363" s="451"/>
      <c r="DZ363" s="451"/>
      <c r="EA363" s="451"/>
      <c r="EB363" s="451"/>
      <c r="EC363" s="451"/>
      <c r="ED363" s="451"/>
      <c r="EE363" s="451">
        <v>0</v>
      </c>
      <c r="EF363" s="451"/>
      <c r="EG363" s="451"/>
      <c r="EH363" s="451"/>
      <c r="EI363" s="451"/>
      <c r="EJ363" s="451"/>
      <c r="EK363" s="451"/>
      <c r="EL363" s="479">
        <f t="shared" si="186"/>
        <v>0</v>
      </c>
      <c r="EM363" s="479"/>
      <c r="EN363" s="479"/>
      <c r="EO363" s="479"/>
      <c r="EP363" s="479"/>
      <c r="EQ363" s="479"/>
      <c r="ER363" s="479"/>
      <c r="ES363" s="451">
        <v>0</v>
      </c>
      <c r="ET363" s="451"/>
      <c r="EU363" s="451"/>
      <c r="EV363" s="451"/>
      <c r="EW363" s="451"/>
      <c r="EX363" s="451"/>
      <c r="EY363" s="451"/>
      <c r="EZ363" s="92"/>
      <c r="FA363" s="92"/>
      <c r="FB363" s="92"/>
      <c r="FC363" s="451">
        <v>0</v>
      </c>
      <c r="FD363" s="451"/>
      <c r="FE363" s="451"/>
      <c r="FF363" s="451"/>
      <c r="FG363" s="451">
        <v>0</v>
      </c>
      <c r="FH363" s="451"/>
      <c r="FI363" s="451"/>
      <c r="FJ363" s="451"/>
      <c r="FK363" s="479">
        <f t="shared" si="187"/>
        <v>0</v>
      </c>
      <c r="FL363" s="479"/>
      <c r="FM363" s="479"/>
      <c r="FN363" s="479"/>
      <c r="FO363" s="479"/>
      <c r="FP363" s="479"/>
      <c r="FQ363" s="479"/>
      <c r="FR363" s="451">
        <v>0</v>
      </c>
      <c r="FS363" s="451"/>
      <c r="FT363" s="451"/>
      <c r="FU363" s="451"/>
      <c r="FV363" s="451"/>
      <c r="FW363" s="451"/>
      <c r="FX363" s="451"/>
      <c r="FY363" s="451">
        <v>0</v>
      </c>
      <c r="FZ363" s="451"/>
      <c r="GA363" s="451"/>
      <c r="GB363" s="451"/>
      <c r="GC363" s="451"/>
      <c r="GD363" s="451"/>
      <c r="GE363" s="451"/>
      <c r="GF363" s="480">
        <f t="shared" si="188"/>
        <v>0</v>
      </c>
      <c r="GG363" s="480"/>
      <c r="GH363" s="480"/>
      <c r="GI363" s="480"/>
      <c r="GJ363" s="480"/>
      <c r="GK363" s="480"/>
      <c r="GL363" s="480"/>
      <c r="GM363" s="451">
        <v>0</v>
      </c>
      <c r="GN363" s="451"/>
      <c r="GO363" s="451"/>
      <c r="GP363" s="451"/>
      <c r="GQ363" s="451"/>
      <c r="GR363" s="451"/>
      <c r="GS363" s="451"/>
      <c r="GT363" s="480">
        <f t="shared" si="189"/>
        <v>0</v>
      </c>
      <c r="GU363" s="480"/>
      <c r="GV363" s="480"/>
      <c r="GW363" s="480"/>
      <c r="GX363" s="480"/>
      <c r="GY363" s="480"/>
      <c r="GZ363" s="480"/>
    </row>
    <row r="364" spans="2:208" ht="12.75" customHeight="1">
      <c r="B364" s="543" t="s">
        <v>623</v>
      </c>
      <c r="C364" s="544"/>
      <c r="D364" s="544"/>
      <c r="E364" s="544"/>
      <c r="F364" s="544"/>
      <c r="G364" s="544"/>
      <c r="H364" s="544"/>
      <c r="I364" s="544"/>
      <c r="J364" s="544"/>
      <c r="K364" s="544"/>
      <c r="L364" s="544"/>
      <c r="M364" s="544"/>
      <c r="N364" s="544"/>
      <c r="O364" s="544"/>
      <c r="P364" s="544"/>
      <c r="Q364" s="544"/>
      <c r="R364" s="544"/>
      <c r="S364" s="544"/>
      <c r="T364" s="544"/>
      <c r="U364" s="544"/>
      <c r="V364" s="544"/>
      <c r="W364" s="545"/>
      <c r="X364" s="451">
        <v>0</v>
      </c>
      <c r="Y364" s="451"/>
      <c r="Z364" s="451"/>
      <c r="AA364" s="451"/>
      <c r="AB364" s="451"/>
      <c r="AC364" s="451"/>
      <c r="AD364" s="451"/>
      <c r="AE364" s="451">
        <v>0</v>
      </c>
      <c r="AF364" s="451"/>
      <c r="AG364" s="451"/>
      <c r="AH364" s="451"/>
      <c r="AI364" s="451"/>
      <c r="AJ364" s="451"/>
      <c r="AK364" s="451"/>
      <c r="AL364" s="479">
        <f t="shared" si="182"/>
        <v>0</v>
      </c>
      <c r="AM364" s="479"/>
      <c r="AN364" s="479"/>
      <c r="AO364" s="479"/>
      <c r="AP364" s="479"/>
      <c r="AQ364" s="479"/>
      <c r="AR364" s="479"/>
      <c r="AS364" s="451">
        <v>0</v>
      </c>
      <c r="AT364" s="451"/>
      <c r="AU364" s="451"/>
      <c r="AV364" s="451"/>
      <c r="AW364" s="451"/>
      <c r="AX364" s="451"/>
      <c r="AY364" s="451"/>
      <c r="AZ364" s="92"/>
      <c r="BA364" s="92"/>
      <c r="BB364" s="451">
        <v>0</v>
      </c>
      <c r="BC364" s="451"/>
      <c r="BD364" s="451"/>
      <c r="BE364" s="451"/>
      <c r="BF364" s="451">
        <v>0</v>
      </c>
      <c r="BG364" s="451"/>
      <c r="BH364" s="451"/>
      <c r="BI364" s="451"/>
      <c r="BJ364" s="479">
        <f t="shared" si="183"/>
        <v>0</v>
      </c>
      <c r="BK364" s="479"/>
      <c r="BL364" s="479"/>
      <c r="BM364" s="479"/>
      <c r="BN364" s="479"/>
      <c r="BO364" s="479"/>
      <c r="BP364" s="479"/>
      <c r="BQ364" s="451">
        <v>0</v>
      </c>
      <c r="BR364" s="451"/>
      <c r="BS364" s="451"/>
      <c r="BT364" s="451"/>
      <c r="BU364" s="451"/>
      <c r="BV364" s="451"/>
      <c r="BW364" s="451"/>
      <c r="BX364" s="451">
        <v>0</v>
      </c>
      <c r="BY364" s="451"/>
      <c r="BZ364" s="451"/>
      <c r="CA364" s="451"/>
      <c r="CB364" s="451"/>
      <c r="CC364" s="451"/>
      <c r="CD364" s="451"/>
      <c r="CE364" s="480">
        <f t="shared" si="184"/>
        <v>0</v>
      </c>
      <c r="CF364" s="480"/>
      <c r="CG364" s="480"/>
      <c r="CH364" s="480"/>
      <c r="CI364" s="480"/>
      <c r="CJ364" s="480"/>
      <c r="CK364" s="480"/>
      <c r="CL364" s="451">
        <v>0</v>
      </c>
      <c r="CM364" s="451"/>
      <c r="CN364" s="451"/>
      <c r="CO364" s="451"/>
      <c r="CP364" s="451"/>
      <c r="CQ364" s="451"/>
      <c r="CR364" s="451"/>
      <c r="CS364" s="480">
        <f t="shared" si="185"/>
        <v>0</v>
      </c>
      <c r="CT364" s="480"/>
      <c r="CU364" s="480"/>
      <c r="CV364" s="480"/>
      <c r="CW364" s="480"/>
      <c r="CX364" s="480"/>
      <c r="CY364" s="480"/>
      <c r="DB364" s="543" t="s">
        <v>670</v>
      </c>
      <c r="DC364" s="544"/>
      <c r="DD364" s="544"/>
      <c r="DE364" s="544"/>
      <c r="DF364" s="544"/>
      <c r="DG364" s="544"/>
      <c r="DH364" s="544"/>
      <c r="DI364" s="544"/>
      <c r="DJ364" s="544"/>
      <c r="DK364" s="544"/>
      <c r="DL364" s="544"/>
      <c r="DM364" s="544"/>
      <c r="DN364" s="544"/>
      <c r="DO364" s="544"/>
      <c r="DP364" s="544"/>
      <c r="DQ364" s="544"/>
      <c r="DR364" s="544"/>
      <c r="DS364" s="544"/>
      <c r="DT364" s="544"/>
      <c r="DU364" s="544"/>
      <c r="DV364" s="544"/>
      <c r="DW364" s="545"/>
      <c r="DX364" s="451">
        <v>0</v>
      </c>
      <c r="DY364" s="451"/>
      <c r="DZ364" s="451"/>
      <c r="EA364" s="451"/>
      <c r="EB364" s="451"/>
      <c r="EC364" s="451"/>
      <c r="ED364" s="451"/>
      <c r="EE364" s="451">
        <v>0</v>
      </c>
      <c r="EF364" s="451"/>
      <c r="EG364" s="451"/>
      <c r="EH364" s="451"/>
      <c r="EI364" s="451"/>
      <c r="EJ364" s="451"/>
      <c r="EK364" s="451"/>
      <c r="EL364" s="479">
        <f t="shared" si="186"/>
        <v>0</v>
      </c>
      <c r="EM364" s="479"/>
      <c r="EN364" s="479"/>
      <c r="EO364" s="479"/>
      <c r="EP364" s="479"/>
      <c r="EQ364" s="479"/>
      <c r="ER364" s="479"/>
      <c r="ES364" s="451">
        <v>0</v>
      </c>
      <c r="ET364" s="451"/>
      <c r="EU364" s="451"/>
      <c r="EV364" s="451"/>
      <c r="EW364" s="451"/>
      <c r="EX364" s="451"/>
      <c r="EY364" s="451"/>
      <c r="EZ364" s="92"/>
      <c r="FA364" s="92"/>
      <c r="FB364" s="92"/>
      <c r="FC364" s="451">
        <v>0</v>
      </c>
      <c r="FD364" s="451"/>
      <c r="FE364" s="451"/>
      <c r="FF364" s="451"/>
      <c r="FG364" s="451">
        <v>0</v>
      </c>
      <c r="FH364" s="451"/>
      <c r="FI364" s="451"/>
      <c r="FJ364" s="451"/>
      <c r="FK364" s="479">
        <f t="shared" si="187"/>
        <v>0</v>
      </c>
      <c r="FL364" s="479"/>
      <c r="FM364" s="479"/>
      <c r="FN364" s="479"/>
      <c r="FO364" s="479"/>
      <c r="FP364" s="479"/>
      <c r="FQ364" s="479"/>
      <c r="FR364" s="451">
        <v>0</v>
      </c>
      <c r="FS364" s="451"/>
      <c r="FT364" s="451"/>
      <c r="FU364" s="451"/>
      <c r="FV364" s="451"/>
      <c r="FW364" s="451"/>
      <c r="FX364" s="451"/>
      <c r="FY364" s="451">
        <v>0</v>
      </c>
      <c r="FZ364" s="451"/>
      <c r="GA364" s="451"/>
      <c r="GB364" s="451"/>
      <c r="GC364" s="451"/>
      <c r="GD364" s="451"/>
      <c r="GE364" s="451"/>
      <c r="GF364" s="480">
        <f t="shared" si="188"/>
        <v>0</v>
      </c>
      <c r="GG364" s="480"/>
      <c r="GH364" s="480"/>
      <c r="GI364" s="480"/>
      <c r="GJ364" s="480"/>
      <c r="GK364" s="480"/>
      <c r="GL364" s="480"/>
      <c r="GM364" s="451">
        <v>0</v>
      </c>
      <c r="GN364" s="451"/>
      <c r="GO364" s="451"/>
      <c r="GP364" s="451"/>
      <c r="GQ364" s="451"/>
      <c r="GR364" s="451"/>
      <c r="GS364" s="451"/>
      <c r="GT364" s="480">
        <f t="shared" si="189"/>
        <v>0</v>
      </c>
      <c r="GU364" s="480"/>
      <c r="GV364" s="480"/>
      <c r="GW364" s="480"/>
      <c r="GX364" s="480"/>
      <c r="GY364" s="480"/>
      <c r="GZ364" s="480"/>
    </row>
    <row r="365" spans="2:208" ht="12.75" customHeight="1" thickBot="1">
      <c r="B365" s="540" t="s">
        <v>624</v>
      </c>
      <c r="C365" s="541"/>
      <c r="D365" s="541"/>
      <c r="E365" s="541"/>
      <c r="F365" s="541"/>
      <c r="G365" s="541"/>
      <c r="H365" s="541"/>
      <c r="I365" s="541"/>
      <c r="J365" s="541"/>
      <c r="K365" s="541"/>
      <c r="L365" s="541"/>
      <c r="M365" s="541"/>
      <c r="N365" s="541"/>
      <c r="O365" s="541"/>
      <c r="P365" s="541"/>
      <c r="Q365" s="541"/>
      <c r="R365" s="541"/>
      <c r="S365" s="541"/>
      <c r="T365" s="541"/>
      <c r="U365" s="541"/>
      <c r="V365" s="541"/>
      <c r="W365" s="542"/>
      <c r="X365" s="451">
        <v>0</v>
      </c>
      <c r="Y365" s="451"/>
      <c r="Z365" s="451"/>
      <c r="AA365" s="451"/>
      <c r="AB365" s="451"/>
      <c r="AC365" s="451"/>
      <c r="AD365" s="451"/>
      <c r="AE365" s="451">
        <v>0</v>
      </c>
      <c r="AF365" s="451"/>
      <c r="AG365" s="451"/>
      <c r="AH365" s="451"/>
      <c r="AI365" s="451"/>
      <c r="AJ365" s="451"/>
      <c r="AK365" s="451"/>
      <c r="AL365" s="479">
        <f t="shared" si="182"/>
        <v>0</v>
      </c>
      <c r="AM365" s="479"/>
      <c r="AN365" s="479"/>
      <c r="AO365" s="479"/>
      <c r="AP365" s="479"/>
      <c r="AQ365" s="479"/>
      <c r="AR365" s="479"/>
      <c r="AS365" s="451">
        <v>0</v>
      </c>
      <c r="AT365" s="451"/>
      <c r="AU365" s="451"/>
      <c r="AV365" s="451"/>
      <c r="AW365" s="451"/>
      <c r="AX365" s="451"/>
      <c r="AY365" s="451"/>
      <c r="AZ365" s="92"/>
      <c r="BA365" s="92"/>
      <c r="BB365" s="451">
        <v>0</v>
      </c>
      <c r="BC365" s="451"/>
      <c r="BD365" s="451"/>
      <c r="BE365" s="451"/>
      <c r="BF365" s="451">
        <v>0</v>
      </c>
      <c r="BG365" s="451"/>
      <c r="BH365" s="451"/>
      <c r="BI365" s="451"/>
      <c r="BJ365" s="479">
        <f t="shared" si="183"/>
        <v>0</v>
      </c>
      <c r="BK365" s="479"/>
      <c r="BL365" s="479"/>
      <c r="BM365" s="479"/>
      <c r="BN365" s="479"/>
      <c r="BO365" s="479"/>
      <c r="BP365" s="479"/>
      <c r="BQ365" s="451">
        <v>0</v>
      </c>
      <c r="BR365" s="451"/>
      <c r="BS365" s="451"/>
      <c r="BT365" s="451"/>
      <c r="BU365" s="451"/>
      <c r="BV365" s="451"/>
      <c r="BW365" s="451"/>
      <c r="BX365" s="451">
        <v>0</v>
      </c>
      <c r="BY365" s="451"/>
      <c r="BZ365" s="451"/>
      <c r="CA365" s="451"/>
      <c r="CB365" s="451"/>
      <c r="CC365" s="451"/>
      <c r="CD365" s="451"/>
      <c r="CE365" s="480">
        <f t="shared" si="184"/>
        <v>0</v>
      </c>
      <c r="CF365" s="480"/>
      <c r="CG365" s="480"/>
      <c r="CH365" s="480"/>
      <c r="CI365" s="480"/>
      <c r="CJ365" s="480"/>
      <c r="CK365" s="480"/>
      <c r="CL365" s="451">
        <v>0</v>
      </c>
      <c r="CM365" s="451"/>
      <c r="CN365" s="451"/>
      <c r="CO365" s="451"/>
      <c r="CP365" s="451"/>
      <c r="CQ365" s="451"/>
      <c r="CR365" s="451"/>
      <c r="CS365" s="480">
        <f t="shared" si="185"/>
        <v>0</v>
      </c>
      <c r="CT365" s="480"/>
      <c r="CU365" s="480"/>
      <c r="CV365" s="480"/>
      <c r="CW365" s="480"/>
      <c r="CX365" s="480"/>
      <c r="CY365" s="480"/>
      <c r="DB365" s="540" t="s">
        <v>671</v>
      </c>
      <c r="DC365" s="541"/>
      <c r="DD365" s="541"/>
      <c r="DE365" s="541"/>
      <c r="DF365" s="541"/>
      <c r="DG365" s="541"/>
      <c r="DH365" s="541"/>
      <c r="DI365" s="541"/>
      <c r="DJ365" s="541"/>
      <c r="DK365" s="541"/>
      <c r="DL365" s="541"/>
      <c r="DM365" s="541"/>
      <c r="DN365" s="541"/>
      <c r="DO365" s="541"/>
      <c r="DP365" s="541"/>
      <c r="DQ365" s="541"/>
      <c r="DR365" s="541"/>
      <c r="DS365" s="541"/>
      <c r="DT365" s="541"/>
      <c r="DU365" s="541"/>
      <c r="DV365" s="541"/>
      <c r="DW365" s="542"/>
      <c r="DX365" s="481">
        <f>SUM(DX358:ED364)</f>
        <v>0</v>
      </c>
      <c r="DY365" s="481"/>
      <c r="DZ365" s="481"/>
      <c r="EA365" s="481"/>
      <c r="EB365" s="481"/>
      <c r="EC365" s="481"/>
      <c r="ED365" s="481"/>
      <c r="EE365" s="481">
        <f>SUM(EE358:EK364)</f>
        <v>0</v>
      </c>
      <c r="EF365" s="481"/>
      <c r="EG365" s="481"/>
      <c r="EH365" s="481"/>
      <c r="EI365" s="481"/>
      <c r="EJ365" s="481"/>
      <c r="EK365" s="481"/>
      <c r="EL365" s="481">
        <f>SUM(EL358:ER364)</f>
        <v>0</v>
      </c>
      <c r="EM365" s="481"/>
      <c r="EN365" s="481"/>
      <c r="EO365" s="481"/>
      <c r="EP365" s="481"/>
      <c r="EQ365" s="481"/>
      <c r="ER365" s="481"/>
      <c r="ES365" s="481">
        <f>SUM(ES358:EY364)</f>
        <v>0</v>
      </c>
      <c r="ET365" s="481"/>
      <c r="EU365" s="481"/>
      <c r="EV365" s="481"/>
      <c r="EW365" s="481"/>
      <c r="EX365" s="481"/>
      <c r="EY365" s="481"/>
      <c r="FC365" s="481">
        <f>SUM(FC358:FF364)</f>
        <v>0</v>
      </c>
      <c r="FD365" s="481"/>
      <c r="FE365" s="481"/>
      <c r="FF365" s="481"/>
      <c r="FG365" s="481">
        <f>SUM(FG358:FJ364)</f>
        <v>0</v>
      </c>
      <c r="FH365" s="481"/>
      <c r="FI365" s="481"/>
      <c r="FJ365" s="481"/>
      <c r="FK365" s="481">
        <f>SUM(FK358:FQ364)</f>
        <v>0</v>
      </c>
      <c r="FL365" s="481"/>
      <c r="FM365" s="481"/>
      <c r="FN365" s="481"/>
      <c r="FO365" s="481"/>
      <c r="FP365" s="481"/>
      <c r="FQ365" s="481"/>
      <c r="FR365" s="481">
        <f>SUM(FR358:FX364)</f>
        <v>0</v>
      </c>
      <c r="FS365" s="481"/>
      <c r="FT365" s="481"/>
      <c r="FU365" s="481"/>
      <c r="FV365" s="481"/>
      <c r="FW365" s="481"/>
      <c r="FX365" s="481"/>
      <c r="FY365" s="481">
        <f>SUM(FY358:GE364)</f>
        <v>0</v>
      </c>
      <c r="FZ365" s="481"/>
      <c r="GA365" s="481"/>
      <c r="GB365" s="481"/>
      <c r="GC365" s="481"/>
      <c r="GD365" s="481"/>
      <c r="GE365" s="481"/>
      <c r="GF365" s="481">
        <f>SUM(GF358:GL364)</f>
        <v>0</v>
      </c>
      <c r="GG365" s="481"/>
      <c r="GH365" s="481"/>
      <c r="GI365" s="481"/>
      <c r="GJ365" s="481"/>
      <c r="GK365" s="481"/>
      <c r="GL365" s="481"/>
      <c r="GM365" s="481">
        <f>SUM(GM358:GS364)</f>
        <v>0</v>
      </c>
      <c r="GN365" s="481"/>
      <c r="GO365" s="481"/>
      <c r="GP365" s="481"/>
      <c r="GQ365" s="481"/>
      <c r="GR365" s="481"/>
      <c r="GS365" s="481"/>
      <c r="GT365" s="481">
        <f>SUM(GT358:GZ364)</f>
        <v>0</v>
      </c>
      <c r="GU365" s="481"/>
      <c r="GV365" s="481"/>
      <c r="GW365" s="481"/>
      <c r="GX365" s="481"/>
      <c r="GY365" s="481"/>
      <c r="GZ365" s="481"/>
    </row>
    <row r="366" spans="2:208" ht="12.75" customHeight="1" thickTop="1">
      <c r="B366" s="540" t="s">
        <v>626</v>
      </c>
      <c r="C366" s="541"/>
      <c r="D366" s="541"/>
      <c r="E366" s="541"/>
      <c r="F366" s="541"/>
      <c r="G366" s="541"/>
      <c r="H366" s="541"/>
      <c r="I366" s="541"/>
      <c r="J366" s="541"/>
      <c r="K366" s="541"/>
      <c r="L366" s="541"/>
      <c r="M366" s="541"/>
      <c r="N366" s="541"/>
      <c r="O366" s="541"/>
      <c r="P366" s="541"/>
      <c r="Q366" s="541"/>
      <c r="R366" s="541"/>
      <c r="S366" s="541"/>
      <c r="T366" s="541"/>
      <c r="U366" s="541"/>
      <c r="V366" s="541"/>
      <c r="W366" s="542"/>
      <c r="X366" s="451">
        <v>0</v>
      </c>
      <c r="Y366" s="451"/>
      <c r="Z366" s="451"/>
      <c r="AA366" s="451"/>
      <c r="AB366" s="451"/>
      <c r="AC366" s="451"/>
      <c r="AD366" s="451"/>
      <c r="AE366" s="451">
        <v>0</v>
      </c>
      <c r="AF366" s="451"/>
      <c r="AG366" s="451"/>
      <c r="AH366" s="451"/>
      <c r="AI366" s="451"/>
      <c r="AJ366" s="451"/>
      <c r="AK366" s="451"/>
      <c r="AL366" s="479">
        <f t="shared" si="182"/>
        <v>0</v>
      </c>
      <c r="AM366" s="479"/>
      <c r="AN366" s="479"/>
      <c r="AO366" s="479"/>
      <c r="AP366" s="479"/>
      <c r="AQ366" s="479"/>
      <c r="AR366" s="479"/>
      <c r="AS366" s="451">
        <v>0</v>
      </c>
      <c r="AT366" s="451"/>
      <c r="AU366" s="451"/>
      <c r="AV366" s="451"/>
      <c r="AW366" s="451"/>
      <c r="AX366" s="451"/>
      <c r="AY366" s="451"/>
      <c r="AZ366" s="92"/>
      <c r="BA366" s="92"/>
      <c r="BB366" s="451">
        <v>0</v>
      </c>
      <c r="BC366" s="451"/>
      <c r="BD366" s="451"/>
      <c r="BE366" s="451"/>
      <c r="BF366" s="451">
        <v>0</v>
      </c>
      <c r="BG366" s="451"/>
      <c r="BH366" s="451"/>
      <c r="BI366" s="451"/>
      <c r="BJ366" s="479">
        <f t="shared" si="183"/>
        <v>0</v>
      </c>
      <c r="BK366" s="479"/>
      <c r="BL366" s="479"/>
      <c r="BM366" s="479"/>
      <c r="BN366" s="479"/>
      <c r="BO366" s="479"/>
      <c r="BP366" s="479"/>
      <c r="BQ366" s="451">
        <v>0</v>
      </c>
      <c r="BR366" s="451"/>
      <c r="BS366" s="451"/>
      <c r="BT366" s="451"/>
      <c r="BU366" s="451"/>
      <c r="BV366" s="451"/>
      <c r="BW366" s="451"/>
      <c r="BX366" s="451">
        <v>0</v>
      </c>
      <c r="BY366" s="451"/>
      <c r="BZ366" s="451"/>
      <c r="CA366" s="451"/>
      <c r="CB366" s="451"/>
      <c r="CC366" s="451"/>
      <c r="CD366" s="451"/>
      <c r="CE366" s="480">
        <f t="shared" si="184"/>
        <v>0</v>
      </c>
      <c r="CF366" s="480"/>
      <c r="CG366" s="480"/>
      <c r="CH366" s="480"/>
      <c r="CI366" s="480"/>
      <c r="CJ366" s="480"/>
      <c r="CK366" s="480"/>
      <c r="CL366" s="451">
        <v>0</v>
      </c>
      <c r="CM366" s="451"/>
      <c r="CN366" s="451"/>
      <c r="CO366" s="451"/>
      <c r="CP366" s="451"/>
      <c r="CQ366" s="451"/>
      <c r="CR366" s="451"/>
      <c r="CS366" s="480">
        <f t="shared" si="185"/>
        <v>0</v>
      </c>
      <c r="CT366" s="480"/>
      <c r="CU366" s="480"/>
      <c r="CV366" s="480"/>
      <c r="CW366" s="480"/>
      <c r="CX366" s="480"/>
      <c r="CY366" s="480"/>
      <c r="DB366" s="550" t="s">
        <v>1237</v>
      </c>
      <c r="DC366" s="509"/>
      <c r="DD366" s="509"/>
      <c r="DE366" s="509"/>
      <c r="DF366" s="509"/>
      <c r="DG366" s="509"/>
      <c r="DH366" s="509"/>
      <c r="DI366" s="509"/>
      <c r="DJ366" s="509"/>
      <c r="DK366" s="509"/>
      <c r="DL366" s="509"/>
      <c r="DM366" s="509"/>
      <c r="DN366" s="509"/>
      <c r="DO366" s="509"/>
      <c r="DP366" s="509"/>
      <c r="DQ366" s="509"/>
      <c r="DR366" s="509"/>
      <c r="DS366" s="509"/>
      <c r="DT366" s="509"/>
      <c r="DU366" s="509"/>
      <c r="DV366" s="509"/>
      <c r="DW366" s="510"/>
      <c r="DX366" s="478"/>
      <c r="DY366" s="478"/>
      <c r="DZ366" s="478"/>
      <c r="EA366" s="478"/>
      <c r="EB366" s="478"/>
      <c r="EC366" s="478"/>
      <c r="ED366" s="478"/>
      <c r="EE366" s="478"/>
      <c r="EF366" s="478"/>
      <c r="EG366" s="478"/>
      <c r="EH366" s="478"/>
      <c r="EI366" s="478"/>
      <c r="EJ366" s="478"/>
      <c r="EK366" s="478"/>
      <c r="EL366" s="478"/>
      <c r="EM366" s="478"/>
      <c r="EN366" s="478"/>
      <c r="EO366" s="478"/>
      <c r="EP366" s="478"/>
      <c r="EQ366" s="478"/>
      <c r="ER366" s="478"/>
      <c r="ES366" s="478"/>
      <c r="ET366" s="478"/>
      <c r="EU366" s="478"/>
      <c r="EV366" s="478"/>
      <c r="EW366" s="478"/>
      <c r="EX366" s="478"/>
      <c r="EY366" s="478"/>
      <c r="FC366" s="478"/>
      <c r="FD366" s="478"/>
      <c r="FE366" s="478"/>
      <c r="FF366" s="478"/>
      <c r="FG366" s="478"/>
      <c r="FH366" s="478"/>
      <c r="FI366" s="478"/>
      <c r="FJ366" s="478"/>
      <c r="FK366" s="478"/>
      <c r="FL366" s="478"/>
      <c r="FM366" s="478"/>
      <c r="FN366" s="478"/>
      <c r="FO366" s="478"/>
      <c r="FP366" s="478"/>
      <c r="FQ366" s="478"/>
      <c r="FR366" s="478"/>
      <c r="FS366" s="478"/>
      <c r="FT366" s="478"/>
      <c r="FU366" s="478"/>
      <c r="FV366" s="478"/>
      <c r="FW366" s="478"/>
      <c r="FX366" s="478"/>
      <c r="FY366" s="478"/>
      <c r="FZ366" s="478"/>
      <c r="GA366" s="478"/>
      <c r="GB366" s="478"/>
      <c r="GC366" s="478"/>
      <c r="GD366" s="478"/>
      <c r="GE366" s="478"/>
      <c r="GF366" s="478"/>
      <c r="GG366" s="478"/>
      <c r="GH366" s="478"/>
      <c r="GI366" s="478"/>
      <c r="GJ366" s="478"/>
      <c r="GK366" s="478"/>
      <c r="GL366" s="478"/>
      <c r="GM366" s="478"/>
      <c r="GN366" s="478"/>
      <c r="GO366" s="478"/>
      <c r="GP366" s="478"/>
      <c r="GQ366" s="478"/>
      <c r="GR366" s="478"/>
      <c r="GS366" s="478"/>
      <c r="GT366" s="478"/>
      <c r="GU366" s="478"/>
      <c r="GV366" s="478"/>
      <c r="GW366" s="478"/>
      <c r="GX366" s="478"/>
      <c r="GY366" s="478"/>
      <c r="GZ366" s="478"/>
    </row>
    <row r="367" spans="2:208" ht="12.75" customHeight="1" thickBot="1">
      <c r="B367" s="511" t="s">
        <v>625</v>
      </c>
      <c r="C367" s="512"/>
      <c r="D367" s="512"/>
      <c r="E367" s="512"/>
      <c r="F367" s="512"/>
      <c r="G367" s="512"/>
      <c r="H367" s="512"/>
      <c r="I367" s="512"/>
      <c r="J367" s="512"/>
      <c r="K367" s="512"/>
      <c r="L367" s="512"/>
      <c r="M367" s="512"/>
      <c r="N367" s="512"/>
      <c r="O367" s="512"/>
      <c r="P367" s="512"/>
      <c r="Q367" s="512"/>
      <c r="R367" s="512"/>
      <c r="S367" s="512"/>
      <c r="T367" s="512"/>
      <c r="U367" s="512"/>
      <c r="V367" s="512"/>
      <c r="W367" s="435"/>
      <c r="X367" s="447">
        <f>SUM(X358:AD366)</f>
        <v>0</v>
      </c>
      <c r="Y367" s="447"/>
      <c r="Z367" s="447"/>
      <c r="AA367" s="447"/>
      <c r="AB367" s="447"/>
      <c r="AC367" s="447"/>
      <c r="AD367" s="447"/>
      <c r="AE367" s="447">
        <f>SUM(AE358:AK366)</f>
        <v>0</v>
      </c>
      <c r="AF367" s="447"/>
      <c r="AG367" s="447"/>
      <c r="AH367" s="447"/>
      <c r="AI367" s="447"/>
      <c r="AJ367" s="447"/>
      <c r="AK367" s="447"/>
      <c r="AL367" s="447">
        <f>SUM(AL358:AR366)</f>
        <v>0</v>
      </c>
      <c r="AM367" s="447"/>
      <c r="AN367" s="447"/>
      <c r="AO367" s="447"/>
      <c r="AP367" s="447"/>
      <c r="AQ367" s="447"/>
      <c r="AR367" s="447"/>
      <c r="AS367" s="447">
        <f>SUM(AS358:AY366)</f>
        <v>0</v>
      </c>
      <c r="AT367" s="447"/>
      <c r="AU367" s="447"/>
      <c r="AV367" s="447"/>
      <c r="AW367" s="447"/>
      <c r="AX367" s="447"/>
      <c r="AY367" s="447"/>
      <c r="BB367" s="447">
        <f>SUM(BB358:BE366)</f>
        <v>0</v>
      </c>
      <c r="BC367" s="447"/>
      <c r="BD367" s="447"/>
      <c r="BE367" s="447"/>
      <c r="BF367" s="447">
        <f>SUM(BF358:BI366)</f>
        <v>0</v>
      </c>
      <c r="BG367" s="447"/>
      <c r="BH367" s="447"/>
      <c r="BI367" s="447"/>
      <c r="BJ367" s="447">
        <f>SUM(BJ358:BP366)</f>
        <v>0</v>
      </c>
      <c r="BK367" s="447"/>
      <c r="BL367" s="447"/>
      <c r="BM367" s="447"/>
      <c r="BN367" s="447"/>
      <c r="BO367" s="447"/>
      <c r="BP367" s="447"/>
      <c r="BQ367" s="447">
        <f>SUM(BQ358:BW366)</f>
        <v>0</v>
      </c>
      <c r="BR367" s="447"/>
      <c r="BS367" s="447"/>
      <c r="BT367" s="447"/>
      <c r="BU367" s="447"/>
      <c r="BV367" s="447"/>
      <c r="BW367" s="447"/>
      <c r="BX367" s="447">
        <f>SUM(BX358:CD366)</f>
        <v>0</v>
      </c>
      <c r="BY367" s="447"/>
      <c r="BZ367" s="447"/>
      <c r="CA367" s="447"/>
      <c r="CB367" s="447"/>
      <c r="CC367" s="447"/>
      <c r="CD367" s="447"/>
      <c r="CE367" s="447">
        <f>SUM(CE358:CK366)</f>
        <v>0</v>
      </c>
      <c r="CF367" s="447"/>
      <c r="CG367" s="447"/>
      <c r="CH367" s="447"/>
      <c r="CI367" s="447"/>
      <c r="CJ367" s="447"/>
      <c r="CK367" s="447"/>
      <c r="CL367" s="447">
        <f>SUM(CL358:CR366)</f>
        <v>0</v>
      </c>
      <c r="CM367" s="447"/>
      <c r="CN367" s="447"/>
      <c r="CO367" s="447"/>
      <c r="CP367" s="447"/>
      <c r="CQ367" s="447"/>
      <c r="CR367" s="447"/>
      <c r="CS367" s="447">
        <f>SUM(CS358:CY366)</f>
        <v>0</v>
      </c>
      <c r="CT367" s="447"/>
      <c r="CU367" s="447"/>
      <c r="CV367" s="447"/>
      <c r="CW367" s="447"/>
      <c r="CX367" s="447"/>
      <c r="CY367" s="447"/>
      <c r="DB367" s="543" t="s">
        <v>673</v>
      </c>
      <c r="DC367" s="544"/>
      <c r="DD367" s="544"/>
      <c r="DE367" s="544"/>
      <c r="DF367" s="544"/>
      <c r="DG367" s="544"/>
      <c r="DH367" s="544"/>
      <c r="DI367" s="544"/>
      <c r="DJ367" s="544"/>
      <c r="DK367" s="544"/>
      <c r="DL367" s="544"/>
      <c r="DM367" s="544"/>
      <c r="DN367" s="544"/>
      <c r="DO367" s="544"/>
      <c r="DP367" s="544"/>
      <c r="DQ367" s="544"/>
      <c r="DR367" s="544"/>
      <c r="DS367" s="544"/>
      <c r="DT367" s="544"/>
      <c r="DU367" s="544"/>
      <c r="DV367" s="544"/>
      <c r="DW367" s="545"/>
      <c r="DX367" s="451">
        <v>0</v>
      </c>
      <c r="DY367" s="451"/>
      <c r="DZ367" s="451"/>
      <c r="EA367" s="451"/>
      <c r="EB367" s="451"/>
      <c r="EC367" s="451"/>
      <c r="ED367" s="451"/>
      <c r="EE367" s="451">
        <v>0</v>
      </c>
      <c r="EF367" s="451"/>
      <c r="EG367" s="451"/>
      <c r="EH367" s="451"/>
      <c r="EI367" s="451"/>
      <c r="EJ367" s="451"/>
      <c r="EK367" s="451"/>
      <c r="EL367" s="479">
        <f t="shared" ref="EL367:EL374" si="190">DX367-EE367</f>
        <v>0</v>
      </c>
      <c r="EM367" s="479"/>
      <c r="EN367" s="479"/>
      <c r="EO367" s="479"/>
      <c r="EP367" s="479"/>
      <c r="EQ367" s="479"/>
      <c r="ER367" s="479"/>
      <c r="ES367" s="451">
        <v>0</v>
      </c>
      <c r="ET367" s="451"/>
      <c r="EU367" s="451"/>
      <c r="EV367" s="451"/>
      <c r="EW367" s="451"/>
      <c r="EX367" s="451"/>
      <c r="EY367" s="451"/>
      <c r="EZ367" s="92"/>
      <c r="FA367" s="92"/>
      <c r="FB367" s="92"/>
      <c r="FC367" s="451">
        <v>0</v>
      </c>
      <c r="FD367" s="451"/>
      <c r="FE367" s="451"/>
      <c r="FF367" s="451"/>
      <c r="FG367" s="451">
        <v>0</v>
      </c>
      <c r="FH367" s="451"/>
      <c r="FI367" s="451"/>
      <c r="FJ367" s="451"/>
      <c r="FK367" s="479">
        <f t="shared" ref="FK367:FK374" si="191">FC367-FG367+ES367+EL367+EE367-DX367</f>
        <v>0</v>
      </c>
      <c r="FL367" s="479"/>
      <c r="FM367" s="479"/>
      <c r="FN367" s="479"/>
      <c r="FO367" s="479"/>
      <c r="FP367" s="479"/>
      <c r="FQ367" s="479"/>
      <c r="FR367" s="451">
        <v>0</v>
      </c>
      <c r="FS367" s="451"/>
      <c r="FT367" s="451"/>
      <c r="FU367" s="451"/>
      <c r="FV367" s="451"/>
      <c r="FW367" s="451"/>
      <c r="FX367" s="451"/>
      <c r="FY367" s="451">
        <v>0</v>
      </c>
      <c r="FZ367" s="451"/>
      <c r="GA367" s="451"/>
      <c r="GB367" s="451"/>
      <c r="GC367" s="451"/>
      <c r="GD367" s="451"/>
      <c r="GE367" s="451"/>
      <c r="GF367" s="480">
        <f t="shared" ref="GF367:GF374" si="192">FK367-FR367-FY367</f>
        <v>0</v>
      </c>
      <c r="GG367" s="480"/>
      <c r="GH367" s="480"/>
      <c r="GI367" s="480"/>
      <c r="GJ367" s="480"/>
      <c r="GK367" s="480"/>
      <c r="GL367" s="480"/>
      <c r="GM367" s="451">
        <v>0</v>
      </c>
      <c r="GN367" s="451"/>
      <c r="GO367" s="451"/>
      <c r="GP367" s="451"/>
      <c r="GQ367" s="451"/>
      <c r="GR367" s="451"/>
      <c r="GS367" s="451"/>
      <c r="GT367" s="480">
        <f t="shared" ref="GT367:GT374" si="193">GM367</f>
        <v>0</v>
      </c>
      <c r="GU367" s="480"/>
      <c r="GV367" s="480"/>
      <c r="GW367" s="480"/>
      <c r="GX367" s="480"/>
      <c r="GY367" s="480"/>
      <c r="GZ367" s="480"/>
    </row>
    <row r="368" spans="2:208" ht="12.75" customHeight="1" thickTop="1">
      <c r="B368" s="551" t="s">
        <v>1232</v>
      </c>
      <c r="C368" s="548"/>
      <c r="D368" s="548"/>
      <c r="E368" s="548"/>
      <c r="F368" s="548"/>
      <c r="G368" s="548"/>
      <c r="H368" s="548"/>
      <c r="I368" s="548"/>
      <c r="J368" s="548"/>
      <c r="K368" s="548"/>
      <c r="L368" s="548"/>
      <c r="M368" s="548"/>
      <c r="N368" s="548"/>
      <c r="O368" s="548"/>
      <c r="P368" s="548"/>
      <c r="Q368" s="548"/>
      <c r="R368" s="548"/>
      <c r="S368" s="548"/>
      <c r="T368" s="548"/>
      <c r="U368" s="548"/>
      <c r="V368" s="548"/>
      <c r="W368" s="549"/>
      <c r="X368" s="483"/>
      <c r="Y368" s="483"/>
      <c r="Z368" s="483"/>
      <c r="AA368" s="483"/>
      <c r="AB368" s="483"/>
      <c r="AC368" s="483"/>
      <c r="AD368" s="483"/>
      <c r="AE368" s="483"/>
      <c r="AF368" s="483"/>
      <c r="AG368" s="483"/>
      <c r="AH368" s="483"/>
      <c r="AI368" s="483"/>
      <c r="AJ368" s="483"/>
      <c r="AK368" s="483"/>
      <c r="AL368" s="483"/>
      <c r="AM368" s="483"/>
      <c r="AN368" s="483"/>
      <c r="AO368" s="483"/>
      <c r="AP368" s="483"/>
      <c r="AQ368" s="483"/>
      <c r="AR368" s="483"/>
      <c r="AS368" s="483"/>
      <c r="AT368" s="483"/>
      <c r="AU368" s="483"/>
      <c r="AV368" s="483"/>
      <c r="AW368" s="483"/>
      <c r="AX368" s="483"/>
      <c r="AY368" s="483"/>
      <c r="BB368" s="483"/>
      <c r="BC368" s="483"/>
      <c r="BD368" s="483"/>
      <c r="BE368" s="483"/>
      <c r="BF368" s="483"/>
      <c r="BG368" s="483"/>
      <c r="BH368" s="483"/>
      <c r="BI368" s="483"/>
      <c r="BJ368" s="483"/>
      <c r="BK368" s="483"/>
      <c r="BL368" s="483"/>
      <c r="BM368" s="483"/>
      <c r="BN368" s="483"/>
      <c r="BO368" s="483"/>
      <c r="BP368" s="483"/>
      <c r="BQ368" s="483"/>
      <c r="BR368" s="483"/>
      <c r="BS368" s="483"/>
      <c r="BT368" s="483"/>
      <c r="BU368" s="483"/>
      <c r="BV368" s="483"/>
      <c r="BW368" s="483"/>
      <c r="BX368" s="483"/>
      <c r="BY368" s="483"/>
      <c r="BZ368" s="483"/>
      <c r="CA368" s="483"/>
      <c r="CB368" s="483"/>
      <c r="CC368" s="483"/>
      <c r="CD368" s="483"/>
      <c r="CE368" s="483"/>
      <c r="CF368" s="483"/>
      <c r="CG368" s="483"/>
      <c r="CH368" s="483"/>
      <c r="CI368" s="483"/>
      <c r="CJ368" s="483"/>
      <c r="CK368" s="483"/>
      <c r="CL368" s="483"/>
      <c r="CM368" s="483"/>
      <c r="CN368" s="483"/>
      <c r="CO368" s="483"/>
      <c r="CP368" s="483"/>
      <c r="CQ368" s="483"/>
      <c r="CR368" s="483"/>
      <c r="CS368" s="483"/>
      <c r="CT368" s="483"/>
      <c r="CU368" s="483"/>
      <c r="CV368" s="483"/>
      <c r="CW368" s="483"/>
      <c r="CX368" s="483"/>
      <c r="CY368" s="483"/>
      <c r="DB368" s="543" t="s">
        <v>674</v>
      </c>
      <c r="DC368" s="544"/>
      <c r="DD368" s="544"/>
      <c r="DE368" s="544"/>
      <c r="DF368" s="544"/>
      <c r="DG368" s="544"/>
      <c r="DH368" s="544"/>
      <c r="DI368" s="544"/>
      <c r="DJ368" s="544"/>
      <c r="DK368" s="544"/>
      <c r="DL368" s="544"/>
      <c r="DM368" s="544"/>
      <c r="DN368" s="544"/>
      <c r="DO368" s="544"/>
      <c r="DP368" s="544"/>
      <c r="DQ368" s="544"/>
      <c r="DR368" s="544"/>
      <c r="DS368" s="544"/>
      <c r="DT368" s="544"/>
      <c r="DU368" s="544"/>
      <c r="DV368" s="544"/>
      <c r="DW368" s="545"/>
      <c r="DX368" s="451">
        <v>0</v>
      </c>
      <c r="DY368" s="451"/>
      <c r="DZ368" s="451"/>
      <c r="EA368" s="451"/>
      <c r="EB368" s="451"/>
      <c r="EC368" s="451"/>
      <c r="ED368" s="451"/>
      <c r="EE368" s="451">
        <v>0</v>
      </c>
      <c r="EF368" s="451"/>
      <c r="EG368" s="451"/>
      <c r="EH368" s="451"/>
      <c r="EI368" s="451"/>
      <c r="EJ368" s="451"/>
      <c r="EK368" s="451"/>
      <c r="EL368" s="479">
        <f t="shared" si="190"/>
        <v>0</v>
      </c>
      <c r="EM368" s="479"/>
      <c r="EN368" s="479"/>
      <c r="EO368" s="479"/>
      <c r="EP368" s="479"/>
      <c r="EQ368" s="479"/>
      <c r="ER368" s="479"/>
      <c r="ES368" s="451">
        <v>0</v>
      </c>
      <c r="ET368" s="451"/>
      <c r="EU368" s="451"/>
      <c r="EV368" s="451"/>
      <c r="EW368" s="451"/>
      <c r="EX368" s="451"/>
      <c r="EY368" s="451"/>
      <c r="EZ368" s="92"/>
      <c r="FA368" s="92"/>
      <c r="FB368" s="92"/>
      <c r="FC368" s="451">
        <v>0</v>
      </c>
      <c r="FD368" s="451"/>
      <c r="FE368" s="451"/>
      <c r="FF368" s="451"/>
      <c r="FG368" s="451">
        <v>0</v>
      </c>
      <c r="FH368" s="451"/>
      <c r="FI368" s="451"/>
      <c r="FJ368" s="451"/>
      <c r="FK368" s="479">
        <f t="shared" si="191"/>
        <v>0</v>
      </c>
      <c r="FL368" s="479"/>
      <c r="FM368" s="479"/>
      <c r="FN368" s="479"/>
      <c r="FO368" s="479"/>
      <c r="FP368" s="479"/>
      <c r="FQ368" s="479"/>
      <c r="FR368" s="451">
        <v>0</v>
      </c>
      <c r="FS368" s="451"/>
      <c r="FT368" s="451"/>
      <c r="FU368" s="451"/>
      <c r="FV368" s="451"/>
      <c r="FW368" s="451"/>
      <c r="FX368" s="451"/>
      <c r="FY368" s="451">
        <v>0</v>
      </c>
      <c r="FZ368" s="451"/>
      <c r="GA368" s="451"/>
      <c r="GB368" s="451"/>
      <c r="GC368" s="451"/>
      <c r="GD368" s="451"/>
      <c r="GE368" s="451"/>
      <c r="GF368" s="480">
        <f t="shared" si="192"/>
        <v>0</v>
      </c>
      <c r="GG368" s="480"/>
      <c r="GH368" s="480"/>
      <c r="GI368" s="480"/>
      <c r="GJ368" s="480"/>
      <c r="GK368" s="480"/>
      <c r="GL368" s="480"/>
      <c r="GM368" s="451">
        <v>0</v>
      </c>
      <c r="GN368" s="451"/>
      <c r="GO368" s="451"/>
      <c r="GP368" s="451"/>
      <c r="GQ368" s="451"/>
      <c r="GR368" s="451"/>
      <c r="GS368" s="451"/>
      <c r="GT368" s="480">
        <f t="shared" si="193"/>
        <v>0</v>
      </c>
      <c r="GU368" s="480"/>
      <c r="GV368" s="480"/>
      <c r="GW368" s="480"/>
      <c r="GX368" s="480"/>
      <c r="GY368" s="480"/>
      <c r="GZ368" s="480"/>
    </row>
    <row r="369" spans="2:208" ht="12.75" customHeight="1">
      <c r="B369" s="543" t="s">
        <v>628</v>
      </c>
      <c r="C369" s="544"/>
      <c r="D369" s="544"/>
      <c r="E369" s="544"/>
      <c r="F369" s="544"/>
      <c r="G369" s="544"/>
      <c r="H369" s="544"/>
      <c r="I369" s="544"/>
      <c r="J369" s="544"/>
      <c r="K369" s="544"/>
      <c r="L369" s="544"/>
      <c r="M369" s="544"/>
      <c r="N369" s="544"/>
      <c r="O369" s="544"/>
      <c r="P369" s="544"/>
      <c r="Q369" s="544"/>
      <c r="R369" s="544"/>
      <c r="S369" s="544"/>
      <c r="T369" s="544"/>
      <c r="U369" s="544"/>
      <c r="V369" s="544"/>
      <c r="W369" s="545"/>
      <c r="X369" s="451">
        <v>0</v>
      </c>
      <c r="Y369" s="451"/>
      <c r="Z369" s="451"/>
      <c r="AA369" s="451"/>
      <c r="AB369" s="451"/>
      <c r="AC369" s="451"/>
      <c r="AD369" s="451"/>
      <c r="AE369" s="451">
        <v>0</v>
      </c>
      <c r="AF369" s="451"/>
      <c r="AG369" s="451"/>
      <c r="AH369" s="451"/>
      <c r="AI369" s="451"/>
      <c r="AJ369" s="451"/>
      <c r="AK369" s="451"/>
      <c r="AL369" s="479">
        <f>X369-AE369</f>
        <v>0</v>
      </c>
      <c r="AM369" s="479"/>
      <c r="AN369" s="479"/>
      <c r="AO369" s="479"/>
      <c r="AP369" s="479"/>
      <c r="AQ369" s="479"/>
      <c r="AR369" s="479"/>
      <c r="AS369" s="451">
        <v>0</v>
      </c>
      <c r="AT369" s="451"/>
      <c r="AU369" s="451"/>
      <c r="AV369" s="451"/>
      <c r="AW369" s="451"/>
      <c r="AX369" s="451"/>
      <c r="AY369" s="451"/>
      <c r="AZ369" s="92"/>
      <c r="BA369" s="92"/>
      <c r="BB369" s="451">
        <v>0</v>
      </c>
      <c r="BC369" s="451"/>
      <c r="BD369" s="451"/>
      <c r="BE369" s="451"/>
      <c r="BF369" s="451">
        <v>0</v>
      </c>
      <c r="BG369" s="451"/>
      <c r="BH369" s="451"/>
      <c r="BI369" s="451"/>
      <c r="BJ369" s="479">
        <f>BB369-BF369+AS369+AL369+AE369-X369</f>
        <v>0</v>
      </c>
      <c r="BK369" s="479"/>
      <c r="BL369" s="479"/>
      <c r="BM369" s="479"/>
      <c r="BN369" s="479"/>
      <c r="BO369" s="479"/>
      <c r="BP369" s="479"/>
      <c r="BQ369" s="451">
        <v>0</v>
      </c>
      <c r="BR369" s="451"/>
      <c r="BS369" s="451"/>
      <c r="BT369" s="451"/>
      <c r="BU369" s="451"/>
      <c r="BV369" s="451"/>
      <c r="BW369" s="451"/>
      <c r="BX369" s="451">
        <v>0</v>
      </c>
      <c r="BY369" s="451"/>
      <c r="BZ369" s="451"/>
      <c r="CA369" s="451"/>
      <c r="CB369" s="451"/>
      <c r="CC369" s="451"/>
      <c r="CD369" s="451"/>
      <c r="CE369" s="480">
        <f>BJ369-BQ369-BX369</f>
        <v>0</v>
      </c>
      <c r="CF369" s="480"/>
      <c r="CG369" s="480"/>
      <c r="CH369" s="480"/>
      <c r="CI369" s="480"/>
      <c r="CJ369" s="480"/>
      <c r="CK369" s="480"/>
      <c r="CL369" s="451">
        <v>0</v>
      </c>
      <c r="CM369" s="451"/>
      <c r="CN369" s="451"/>
      <c r="CO369" s="451"/>
      <c r="CP369" s="451"/>
      <c r="CQ369" s="451"/>
      <c r="CR369" s="451"/>
      <c r="CS369" s="480">
        <f>CL369</f>
        <v>0</v>
      </c>
      <c r="CT369" s="480"/>
      <c r="CU369" s="480"/>
      <c r="CV369" s="480"/>
      <c r="CW369" s="480"/>
      <c r="CX369" s="480"/>
      <c r="CY369" s="480"/>
      <c r="DB369" s="543" t="s">
        <v>675</v>
      </c>
      <c r="DC369" s="544"/>
      <c r="DD369" s="544"/>
      <c r="DE369" s="544"/>
      <c r="DF369" s="544"/>
      <c r="DG369" s="544"/>
      <c r="DH369" s="544"/>
      <c r="DI369" s="544"/>
      <c r="DJ369" s="544"/>
      <c r="DK369" s="544"/>
      <c r="DL369" s="544"/>
      <c r="DM369" s="544"/>
      <c r="DN369" s="544"/>
      <c r="DO369" s="544"/>
      <c r="DP369" s="544"/>
      <c r="DQ369" s="544"/>
      <c r="DR369" s="544"/>
      <c r="DS369" s="544"/>
      <c r="DT369" s="544"/>
      <c r="DU369" s="544"/>
      <c r="DV369" s="544"/>
      <c r="DW369" s="545"/>
      <c r="DX369" s="451">
        <v>0</v>
      </c>
      <c r="DY369" s="451"/>
      <c r="DZ369" s="451"/>
      <c r="EA369" s="451"/>
      <c r="EB369" s="451"/>
      <c r="EC369" s="451"/>
      <c r="ED369" s="451"/>
      <c r="EE369" s="451">
        <v>0</v>
      </c>
      <c r="EF369" s="451"/>
      <c r="EG369" s="451"/>
      <c r="EH369" s="451"/>
      <c r="EI369" s="451"/>
      <c r="EJ369" s="451"/>
      <c r="EK369" s="451"/>
      <c r="EL369" s="479">
        <f t="shared" si="190"/>
        <v>0</v>
      </c>
      <c r="EM369" s="479"/>
      <c r="EN369" s="479"/>
      <c r="EO369" s="479"/>
      <c r="EP369" s="479"/>
      <c r="EQ369" s="479"/>
      <c r="ER369" s="479"/>
      <c r="ES369" s="451">
        <v>0</v>
      </c>
      <c r="ET369" s="451"/>
      <c r="EU369" s="451"/>
      <c r="EV369" s="451"/>
      <c r="EW369" s="451"/>
      <c r="EX369" s="451"/>
      <c r="EY369" s="451"/>
      <c r="EZ369" s="92"/>
      <c r="FA369" s="92"/>
      <c r="FB369" s="92"/>
      <c r="FC369" s="451">
        <v>0</v>
      </c>
      <c r="FD369" s="451"/>
      <c r="FE369" s="451"/>
      <c r="FF369" s="451"/>
      <c r="FG369" s="451">
        <v>0</v>
      </c>
      <c r="FH369" s="451"/>
      <c r="FI369" s="451"/>
      <c r="FJ369" s="451"/>
      <c r="FK369" s="479">
        <f t="shared" si="191"/>
        <v>0</v>
      </c>
      <c r="FL369" s="479"/>
      <c r="FM369" s="479"/>
      <c r="FN369" s="479"/>
      <c r="FO369" s="479"/>
      <c r="FP369" s="479"/>
      <c r="FQ369" s="479"/>
      <c r="FR369" s="451">
        <v>0</v>
      </c>
      <c r="FS369" s="451"/>
      <c r="FT369" s="451"/>
      <c r="FU369" s="451"/>
      <c r="FV369" s="451"/>
      <c r="FW369" s="451"/>
      <c r="FX369" s="451"/>
      <c r="FY369" s="451">
        <v>0</v>
      </c>
      <c r="FZ369" s="451"/>
      <c r="GA369" s="451"/>
      <c r="GB369" s="451"/>
      <c r="GC369" s="451"/>
      <c r="GD369" s="451"/>
      <c r="GE369" s="451"/>
      <c r="GF369" s="480">
        <f t="shared" si="192"/>
        <v>0</v>
      </c>
      <c r="GG369" s="480"/>
      <c r="GH369" s="480"/>
      <c r="GI369" s="480"/>
      <c r="GJ369" s="480"/>
      <c r="GK369" s="480"/>
      <c r="GL369" s="480"/>
      <c r="GM369" s="451">
        <v>0</v>
      </c>
      <c r="GN369" s="451"/>
      <c r="GO369" s="451"/>
      <c r="GP369" s="451"/>
      <c r="GQ369" s="451"/>
      <c r="GR369" s="451"/>
      <c r="GS369" s="451"/>
      <c r="GT369" s="480">
        <f t="shared" si="193"/>
        <v>0</v>
      </c>
      <c r="GU369" s="480"/>
      <c r="GV369" s="480"/>
      <c r="GW369" s="480"/>
      <c r="GX369" s="480"/>
      <c r="GY369" s="480"/>
      <c r="GZ369" s="480"/>
    </row>
    <row r="370" spans="2:208" ht="12.75" customHeight="1">
      <c r="B370" s="543" t="s">
        <v>629</v>
      </c>
      <c r="C370" s="544"/>
      <c r="D370" s="544"/>
      <c r="E370" s="544"/>
      <c r="F370" s="544"/>
      <c r="G370" s="544"/>
      <c r="H370" s="544"/>
      <c r="I370" s="544"/>
      <c r="J370" s="544"/>
      <c r="K370" s="544"/>
      <c r="L370" s="544"/>
      <c r="M370" s="544"/>
      <c r="N370" s="544"/>
      <c r="O370" s="544"/>
      <c r="P370" s="544"/>
      <c r="Q370" s="544"/>
      <c r="R370" s="544"/>
      <c r="S370" s="544"/>
      <c r="T370" s="544"/>
      <c r="U370" s="544"/>
      <c r="V370" s="544"/>
      <c r="W370" s="545"/>
      <c r="X370" s="451">
        <v>0</v>
      </c>
      <c r="Y370" s="451"/>
      <c r="Z370" s="451"/>
      <c r="AA370" s="451"/>
      <c r="AB370" s="451"/>
      <c r="AC370" s="451"/>
      <c r="AD370" s="451"/>
      <c r="AE370" s="451">
        <v>0</v>
      </c>
      <c r="AF370" s="451"/>
      <c r="AG370" s="451"/>
      <c r="AH370" s="451"/>
      <c r="AI370" s="451"/>
      <c r="AJ370" s="451"/>
      <c r="AK370" s="451"/>
      <c r="AL370" s="479">
        <f>X370-AE370</f>
        <v>0</v>
      </c>
      <c r="AM370" s="479"/>
      <c r="AN370" s="479"/>
      <c r="AO370" s="479"/>
      <c r="AP370" s="479"/>
      <c r="AQ370" s="479"/>
      <c r="AR370" s="479"/>
      <c r="AS370" s="451">
        <v>0</v>
      </c>
      <c r="AT370" s="451"/>
      <c r="AU370" s="451"/>
      <c r="AV370" s="451"/>
      <c r="AW370" s="451"/>
      <c r="AX370" s="451"/>
      <c r="AY370" s="451"/>
      <c r="AZ370" s="92"/>
      <c r="BA370" s="92"/>
      <c r="BB370" s="451">
        <v>0</v>
      </c>
      <c r="BC370" s="451"/>
      <c r="BD370" s="451"/>
      <c r="BE370" s="451"/>
      <c r="BF370" s="451">
        <v>0</v>
      </c>
      <c r="BG370" s="451"/>
      <c r="BH370" s="451"/>
      <c r="BI370" s="451"/>
      <c r="BJ370" s="479">
        <f>BB370-BF370+AS370+AL370+AE370-X370</f>
        <v>0</v>
      </c>
      <c r="BK370" s="479"/>
      <c r="BL370" s="479"/>
      <c r="BM370" s="479"/>
      <c r="BN370" s="479"/>
      <c r="BO370" s="479"/>
      <c r="BP370" s="479"/>
      <c r="BQ370" s="451">
        <v>0</v>
      </c>
      <c r="BR370" s="451"/>
      <c r="BS370" s="451"/>
      <c r="BT370" s="451"/>
      <c r="BU370" s="451"/>
      <c r="BV370" s="451"/>
      <c r="BW370" s="451"/>
      <c r="BX370" s="451">
        <v>0</v>
      </c>
      <c r="BY370" s="451"/>
      <c r="BZ370" s="451"/>
      <c r="CA370" s="451"/>
      <c r="CB370" s="451"/>
      <c r="CC370" s="451"/>
      <c r="CD370" s="451"/>
      <c r="CE370" s="480">
        <f>BJ370-BQ370-BX370</f>
        <v>0</v>
      </c>
      <c r="CF370" s="480"/>
      <c r="CG370" s="480"/>
      <c r="CH370" s="480"/>
      <c r="CI370" s="480"/>
      <c r="CJ370" s="480"/>
      <c r="CK370" s="480"/>
      <c r="CL370" s="451">
        <v>0</v>
      </c>
      <c r="CM370" s="451"/>
      <c r="CN370" s="451"/>
      <c r="CO370" s="451"/>
      <c r="CP370" s="451"/>
      <c r="CQ370" s="451"/>
      <c r="CR370" s="451"/>
      <c r="CS370" s="480">
        <f>CL370</f>
        <v>0</v>
      </c>
      <c r="CT370" s="480"/>
      <c r="CU370" s="480"/>
      <c r="CV370" s="480"/>
      <c r="CW370" s="480"/>
      <c r="CX370" s="480"/>
      <c r="CY370" s="480"/>
      <c r="DB370" s="543" t="s">
        <v>676</v>
      </c>
      <c r="DC370" s="544"/>
      <c r="DD370" s="544"/>
      <c r="DE370" s="544"/>
      <c r="DF370" s="544"/>
      <c r="DG370" s="544"/>
      <c r="DH370" s="544"/>
      <c r="DI370" s="544"/>
      <c r="DJ370" s="544"/>
      <c r="DK370" s="544"/>
      <c r="DL370" s="544"/>
      <c r="DM370" s="544"/>
      <c r="DN370" s="544"/>
      <c r="DO370" s="544"/>
      <c r="DP370" s="544"/>
      <c r="DQ370" s="544"/>
      <c r="DR370" s="544"/>
      <c r="DS370" s="544"/>
      <c r="DT370" s="544"/>
      <c r="DU370" s="544"/>
      <c r="DV370" s="544"/>
      <c r="DW370" s="545"/>
      <c r="DX370" s="451">
        <v>0</v>
      </c>
      <c r="DY370" s="451"/>
      <c r="DZ370" s="451"/>
      <c r="EA370" s="451"/>
      <c r="EB370" s="451"/>
      <c r="EC370" s="451"/>
      <c r="ED370" s="451"/>
      <c r="EE370" s="451">
        <v>0</v>
      </c>
      <c r="EF370" s="451"/>
      <c r="EG370" s="451"/>
      <c r="EH370" s="451"/>
      <c r="EI370" s="451"/>
      <c r="EJ370" s="451"/>
      <c r="EK370" s="451"/>
      <c r="EL370" s="479">
        <f t="shared" si="190"/>
        <v>0</v>
      </c>
      <c r="EM370" s="479"/>
      <c r="EN370" s="479"/>
      <c r="EO370" s="479"/>
      <c r="EP370" s="479"/>
      <c r="EQ370" s="479"/>
      <c r="ER370" s="479"/>
      <c r="ES370" s="451">
        <v>0</v>
      </c>
      <c r="ET370" s="451"/>
      <c r="EU370" s="451"/>
      <c r="EV370" s="451"/>
      <c r="EW370" s="451"/>
      <c r="EX370" s="451"/>
      <c r="EY370" s="451"/>
      <c r="EZ370" s="92"/>
      <c r="FA370" s="92"/>
      <c r="FB370" s="92"/>
      <c r="FC370" s="451">
        <v>0</v>
      </c>
      <c r="FD370" s="451"/>
      <c r="FE370" s="451"/>
      <c r="FF370" s="451"/>
      <c r="FG370" s="451">
        <v>0</v>
      </c>
      <c r="FH370" s="451"/>
      <c r="FI370" s="451"/>
      <c r="FJ370" s="451"/>
      <c r="FK370" s="479">
        <f t="shared" si="191"/>
        <v>0</v>
      </c>
      <c r="FL370" s="479"/>
      <c r="FM370" s="479"/>
      <c r="FN370" s="479"/>
      <c r="FO370" s="479"/>
      <c r="FP370" s="479"/>
      <c r="FQ370" s="479"/>
      <c r="FR370" s="451">
        <v>0</v>
      </c>
      <c r="FS370" s="451"/>
      <c r="FT370" s="451"/>
      <c r="FU370" s="451"/>
      <c r="FV370" s="451"/>
      <c r="FW370" s="451"/>
      <c r="FX370" s="451"/>
      <c r="FY370" s="451">
        <v>0</v>
      </c>
      <c r="FZ370" s="451"/>
      <c r="GA370" s="451"/>
      <c r="GB370" s="451"/>
      <c r="GC370" s="451"/>
      <c r="GD370" s="451"/>
      <c r="GE370" s="451"/>
      <c r="GF370" s="480">
        <f t="shared" si="192"/>
        <v>0</v>
      </c>
      <c r="GG370" s="480"/>
      <c r="GH370" s="480"/>
      <c r="GI370" s="480"/>
      <c r="GJ370" s="480"/>
      <c r="GK370" s="480"/>
      <c r="GL370" s="480"/>
      <c r="GM370" s="451">
        <v>0</v>
      </c>
      <c r="GN370" s="451"/>
      <c r="GO370" s="451"/>
      <c r="GP370" s="451"/>
      <c r="GQ370" s="451"/>
      <c r="GR370" s="451"/>
      <c r="GS370" s="451"/>
      <c r="GT370" s="480">
        <f t="shared" si="193"/>
        <v>0</v>
      </c>
      <c r="GU370" s="480"/>
      <c r="GV370" s="480"/>
      <c r="GW370" s="480"/>
      <c r="GX370" s="480"/>
      <c r="GY370" s="480"/>
      <c r="GZ370" s="480"/>
    </row>
    <row r="371" spans="2:208" ht="12.75" customHeight="1">
      <c r="B371" s="543" t="s">
        <v>630</v>
      </c>
      <c r="C371" s="544"/>
      <c r="D371" s="544"/>
      <c r="E371" s="544"/>
      <c r="F371" s="544"/>
      <c r="G371" s="544"/>
      <c r="H371" s="544"/>
      <c r="I371" s="544"/>
      <c r="J371" s="544"/>
      <c r="K371" s="544"/>
      <c r="L371" s="544"/>
      <c r="M371" s="544"/>
      <c r="N371" s="544"/>
      <c r="O371" s="544"/>
      <c r="P371" s="544"/>
      <c r="Q371" s="544"/>
      <c r="R371" s="544"/>
      <c r="S371" s="544"/>
      <c r="T371" s="544"/>
      <c r="U371" s="544"/>
      <c r="V371" s="544"/>
      <c r="W371" s="545"/>
      <c r="X371" s="451">
        <v>0</v>
      </c>
      <c r="Y371" s="451"/>
      <c r="Z371" s="451"/>
      <c r="AA371" s="451"/>
      <c r="AB371" s="451"/>
      <c r="AC371" s="451"/>
      <c r="AD371" s="451"/>
      <c r="AE371" s="451">
        <v>0</v>
      </c>
      <c r="AF371" s="451"/>
      <c r="AG371" s="451"/>
      <c r="AH371" s="451"/>
      <c r="AI371" s="451"/>
      <c r="AJ371" s="451"/>
      <c r="AK371" s="451"/>
      <c r="AL371" s="479">
        <f>X371-AE371</f>
        <v>0</v>
      </c>
      <c r="AM371" s="479"/>
      <c r="AN371" s="479"/>
      <c r="AO371" s="479"/>
      <c r="AP371" s="479"/>
      <c r="AQ371" s="479"/>
      <c r="AR371" s="479"/>
      <c r="AS371" s="451">
        <v>0</v>
      </c>
      <c r="AT371" s="451"/>
      <c r="AU371" s="451"/>
      <c r="AV371" s="451"/>
      <c r="AW371" s="451"/>
      <c r="AX371" s="451"/>
      <c r="AY371" s="451"/>
      <c r="AZ371" s="92"/>
      <c r="BA371" s="92"/>
      <c r="BB371" s="451">
        <v>0</v>
      </c>
      <c r="BC371" s="451"/>
      <c r="BD371" s="451"/>
      <c r="BE371" s="451"/>
      <c r="BF371" s="451">
        <v>0</v>
      </c>
      <c r="BG371" s="451"/>
      <c r="BH371" s="451"/>
      <c r="BI371" s="451"/>
      <c r="BJ371" s="479">
        <f>BB371-BF371+AS371+AL371+AE371-X371</f>
        <v>0</v>
      </c>
      <c r="BK371" s="479"/>
      <c r="BL371" s="479"/>
      <c r="BM371" s="479"/>
      <c r="BN371" s="479"/>
      <c r="BO371" s="479"/>
      <c r="BP371" s="479"/>
      <c r="BQ371" s="451">
        <v>0</v>
      </c>
      <c r="BR371" s="451"/>
      <c r="BS371" s="451"/>
      <c r="BT371" s="451"/>
      <c r="BU371" s="451"/>
      <c r="BV371" s="451"/>
      <c r="BW371" s="451"/>
      <c r="BX371" s="451">
        <v>0</v>
      </c>
      <c r="BY371" s="451"/>
      <c r="BZ371" s="451"/>
      <c r="CA371" s="451"/>
      <c r="CB371" s="451"/>
      <c r="CC371" s="451"/>
      <c r="CD371" s="451"/>
      <c r="CE371" s="480">
        <f>BJ371-BQ371-BX371</f>
        <v>0</v>
      </c>
      <c r="CF371" s="480"/>
      <c r="CG371" s="480"/>
      <c r="CH371" s="480"/>
      <c r="CI371" s="480"/>
      <c r="CJ371" s="480"/>
      <c r="CK371" s="480"/>
      <c r="CL371" s="451">
        <v>0</v>
      </c>
      <c r="CM371" s="451"/>
      <c r="CN371" s="451"/>
      <c r="CO371" s="451"/>
      <c r="CP371" s="451"/>
      <c r="CQ371" s="451"/>
      <c r="CR371" s="451"/>
      <c r="CS371" s="480">
        <f>CL371</f>
        <v>0</v>
      </c>
      <c r="CT371" s="480"/>
      <c r="CU371" s="480"/>
      <c r="CV371" s="480"/>
      <c r="CW371" s="480"/>
      <c r="CX371" s="480"/>
      <c r="CY371" s="480"/>
      <c r="DB371" s="543" t="s">
        <v>677</v>
      </c>
      <c r="DC371" s="544"/>
      <c r="DD371" s="544"/>
      <c r="DE371" s="544"/>
      <c r="DF371" s="544"/>
      <c r="DG371" s="544"/>
      <c r="DH371" s="544"/>
      <c r="DI371" s="544"/>
      <c r="DJ371" s="544"/>
      <c r="DK371" s="544"/>
      <c r="DL371" s="544"/>
      <c r="DM371" s="544"/>
      <c r="DN371" s="544"/>
      <c r="DO371" s="544"/>
      <c r="DP371" s="544"/>
      <c r="DQ371" s="544"/>
      <c r="DR371" s="544"/>
      <c r="DS371" s="544"/>
      <c r="DT371" s="544"/>
      <c r="DU371" s="544"/>
      <c r="DV371" s="544"/>
      <c r="DW371" s="545"/>
      <c r="DX371" s="451">
        <v>0</v>
      </c>
      <c r="DY371" s="451"/>
      <c r="DZ371" s="451"/>
      <c r="EA371" s="451"/>
      <c r="EB371" s="451"/>
      <c r="EC371" s="451"/>
      <c r="ED371" s="451"/>
      <c r="EE371" s="451">
        <v>0</v>
      </c>
      <c r="EF371" s="451"/>
      <c r="EG371" s="451"/>
      <c r="EH371" s="451"/>
      <c r="EI371" s="451"/>
      <c r="EJ371" s="451"/>
      <c r="EK371" s="451"/>
      <c r="EL371" s="479">
        <f t="shared" si="190"/>
        <v>0</v>
      </c>
      <c r="EM371" s="479"/>
      <c r="EN371" s="479"/>
      <c r="EO371" s="479"/>
      <c r="EP371" s="479"/>
      <c r="EQ371" s="479"/>
      <c r="ER371" s="479"/>
      <c r="ES371" s="451">
        <v>0</v>
      </c>
      <c r="ET371" s="451"/>
      <c r="EU371" s="451"/>
      <c r="EV371" s="451"/>
      <c r="EW371" s="451"/>
      <c r="EX371" s="451"/>
      <c r="EY371" s="451"/>
      <c r="EZ371" s="92"/>
      <c r="FA371" s="92"/>
      <c r="FB371" s="92"/>
      <c r="FC371" s="451">
        <v>0</v>
      </c>
      <c r="FD371" s="451"/>
      <c r="FE371" s="451"/>
      <c r="FF371" s="451"/>
      <c r="FG371" s="451">
        <v>0</v>
      </c>
      <c r="FH371" s="451"/>
      <c r="FI371" s="451"/>
      <c r="FJ371" s="451"/>
      <c r="FK371" s="479">
        <f t="shared" si="191"/>
        <v>0</v>
      </c>
      <c r="FL371" s="479"/>
      <c r="FM371" s="479"/>
      <c r="FN371" s="479"/>
      <c r="FO371" s="479"/>
      <c r="FP371" s="479"/>
      <c r="FQ371" s="479"/>
      <c r="FR371" s="451">
        <v>0</v>
      </c>
      <c r="FS371" s="451"/>
      <c r="FT371" s="451"/>
      <c r="FU371" s="451"/>
      <c r="FV371" s="451"/>
      <c r="FW371" s="451"/>
      <c r="FX371" s="451"/>
      <c r="FY371" s="451">
        <v>0</v>
      </c>
      <c r="FZ371" s="451"/>
      <c r="GA371" s="451"/>
      <c r="GB371" s="451"/>
      <c r="GC371" s="451"/>
      <c r="GD371" s="451"/>
      <c r="GE371" s="451"/>
      <c r="GF371" s="480">
        <f t="shared" si="192"/>
        <v>0</v>
      </c>
      <c r="GG371" s="480"/>
      <c r="GH371" s="480"/>
      <c r="GI371" s="480"/>
      <c r="GJ371" s="480"/>
      <c r="GK371" s="480"/>
      <c r="GL371" s="480"/>
      <c r="GM371" s="451">
        <v>0</v>
      </c>
      <c r="GN371" s="451"/>
      <c r="GO371" s="451"/>
      <c r="GP371" s="451"/>
      <c r="GQ371" s="451"/>
      <c r="GR371" s="451"/>
      <c r="GS371" s="451"/>
      <c r="GT371" s="480">
        <f t="shared" si="193"/>
        <v>0</v>
      </c>
      <c r="GU371" s="480"/>
      <c r="GV371" s="480"/>
      <c r="GW371" s="480"/>
      <c r="GX371" s="480"/>
      <c r="GY371" s="480"/>
      <c r="GZ371" s="480"/>
    </row>
    <row r="372" spans="2:208" ht="12.75" customHeight="1" thickBot="1">
      <c r="B372" s="511" t="s">
        <v>631</v>
      </c>
      <c r="C372" s="512"/>
      <c r="D372" s="512"/>
      <c r="E372" s="512"/>
      <c r="F372" s="512"/>
      <c r="G372" s="512"/>
      <c r="H372" s="512"/>
      <c r="I372" s="512"/>
      <c r="J372" s="512"/>
      <c r="K372" s="512"/>
      <c r="L372" s="512"/>
      <c r="M372" s="512"/>
      <c r="N372" s="512"/>
      <c r="O372" s="512"/>
      <c r="P372" s="512"/>
      <c r="Q372" s="512"/>
      <c r="R372" s="512"/>
      <c r="S372" s="512"/>
      <c r="T372" s="512"/>
      <c r="U372" s="512"/>
      <c r="V372" s="512"/>
      <c r="W372" s="435"/>
      <c r="X372" s="447">
        <f>SUM(X369:AD371)</f>
        <v>0</v>
      </c>
      <c r="Y372" s="447"/>
      <c r="Z372" s="447"/>
      <c r="AA372" s="447"/>
      <c r="AB372" s="447"/>
      <c r="AC372" s="447"/>
      <c r="AD372" s="447"/>
      <c r="AE372" s="447">
        <f>SUM(AE369:AK371)</f>
        <v>0</v>
      </c>
      <c r="AF372" s="447"/>
      <c r="AG372" s="447"/>
      <c r="AH372" s="447"/>
      <c r="AI372" s="447"/>
      <c r="AJ372" s="447"/>
      <c r="AK372" s="447"/>
      <c r="AL372" s="447">
        <f>SUM(AL369:AR371)</f>
        <v>0</v>
      </c>
      <c r="AM372" s="447"/>
      <c r="AN372" s="447"/>
      <c r="AO372" s="447"/>
      <c r="AP372" s="447"/>
      <c r="AQ372" s="447"/>
      <c r="AR372" s="447"/>
      <c r="AS372" s="447">
        <f>SUM(AS369:AY371)</f>
        <v>0</v>
      </c>
      <c r="AT372" s="447"/>
      <c r="AU372" s="447"/>
      <c r="AV372" s="447"/>
      <c r="AW372" s="447"/>
      <c r="AX372" s="447"/>
      <c r="AY372" s="447"/>
      <c r="BB372" s="481">
        <f>SUM(BB369:BE371)</f>
        <v>0</v>
      </c>
      <c r="BC372" s="481"/>
      <c r="BD372" s="481"/>
      <c r="BE372" s="481"/>
      <c r="BF372" s="481">
        <f>SUM(BF369:BI371)</f>
        <v>0</v>
      </c>
      <c r="BG372" s="481"/>
      <c r="BH372" s="481"/>
      <c r="BI372" s="481"/>
      <c r="BJ372" s="481">
        <f>SUM(BJ369:BP371)</f>
        <v>0</v>
      </c>
      <c r="BK372" s="481"/>
      <c r="BL372" s="481"/>
      <c r="BM372" s="481"/>
      <c r="BN372" s="481"/>
      <c r="BO372" s="481"/>
      <c r="BP372" s="481"/>
      <c r="BQ372" s="481">
        <f>SUM(BQ369:BW371)</f>
        <v>0</v>
      </c>
      <c r="BR372" s="481"/>
      <c r="BS372" s="481"/>
      <c r="BT372" s="481"/>
      <c r="BU372" s="481"/>
      <c r="BV372" s="481"/>
      <c r="BW372" s="481"/>
      <c r="BX372" s="481">
        <f>SUM(BX369:CD371)</f>
        <v>0</v>
      </c>
      <c r="BY372" s="481"/>
      <c r="BZ372" s="481"/>
      <c r="CA372" s="481"/>
      <c r="CB372" s="481"/>
      <c r="CC372" s="481"/>
      <c r="CD372" s="481"/>
      <c r="CE372" s="481">
        <f>SUM(CE369:CK371)</f>
        <v>0</v>
      </c>
      <c r="CF372" s="481"/>
      <c r="CG372" s="481"/>
      <c r="CH372" s="481"/>
      <c r="CI372" s="481"/>
      <c r="CJ372" s="481"/>
      <c r="CK372" s="481"/>
      <c r="CL372" s="481">
        <f>SUM(CL369:CR371)</f>
        <v>0</v>
      </c>
      <c r="CM372" s="481"/>
      <c r="CN372" s="481"/>
      <c r="CO372" s="481"/>
      <c r="CP372" s="481"/>
      <c r="CQ372" s="481"/>
      <c r="CR372" s="481"/>
      <c r="CS372" s="481">
        <f>SUM(CS369:CY371)</f>
        <v>0</v>
      </c>
      <c r="CT372" s="481"/>
      <c r="CU372" s="481"/>
      <c r="CV372" s="481"/>
      <c r="CW372" s="481"/>
      <c r="CX372" s="481"/>
      <c r="CY372" s="481"/>
      <c r="DB372" s="543" t="s">
        <v>678</v>
      </c>
      <c r="DC372" s="544"/>
      <c r="DD372" s="544"/>
      <c r="DE372" s="544"/>
      <c r="DF372" s="544"/>
      <c r="DG372" s="544"/>
      <c r="DH372" s="544"/>
      <c r="DI372" s="544"/>
      <c r="DJ372" s="544"/>
      <c r="DK372" s="544"/>
      <c r="DL372" s="544"/>
      <c r="DM372" s="544"/>
      <c r="DN372" s="544"/>
      <c r="DO372" s="544"/>
      <c r="DP372" s="544"/>
      <c r="DQ372" s="544"/>
      <c r="DR372" s="544"/>
      <c r="DS372" s="544"/>
      <c r="DT372" s="544"/>
      <c r="DU372" s="544"/>
      <c r="DV372" s="544"/>
      <c r="DW372" s="545"/>
      <c r="DX372" s="451">
        <v>0</v>
      </c>
      <c r="DY372" s="451"/>
      <c r="DZ372" s="451"/>
      <c r="EA372" s="451"/>
      <c r="EB372" s="451"/>
      <c r="EC372" s="451"/>
      <c r="ED372" s="451"/>
      <c r="EE372" s="451">
        <v>0</v>
      </c>
      <c r="EF372" s="451"/>
      <c r="EG372" s="451"/>
      <c r="EH372" s="451"/>
      <c r="EI372" s="451"/>
      <c r="EJ372" s="451"/>
      <c r="EK372" s="451"/>
      <c r="EL372" s="479">
        <f t="shared" si="190"/>
        <v>0</v>
      </c>
      <c r="EM372" s="479"/>
      <c r="EN372" s="479"/>
      <c r="EO372" s="479"/>
      <c r="EP372" s="479"/>
      <c r="EQ372" s="479"/>
      <c r="ER372" s="479"/>
      <c r="ES372" s="451">
        <v>0</v>
      </c>
      <c r="ET372" s="451"/>
      <c r="EU372" s="451"/>
      <c r="EV372" s="451"/>
      <c r="EW372" s="451"/>
      <c r="EX372" s="451"/>
      <c r="EY372" s="451"/>
      <c r="EZ372" s="92"/>
      <c r="FA372" s="92"/>
      <c r="FB372" s="92"/>
      <c r="FC372" s="451">
        <v>0</v>
      </c>
      <c r="FD372" s="451"/>
      <c r="FE372" s="451"/>
      <c r="FF372" s="451"/>
      <c r="FG372" s="451">
        <v>0</v>
      </c>
      <c r="FH372" s="451"/>
      <c r="FI372" s="451"/>
      <c r="FJ372" s="451"/>
      <c r="FK372" s="479">
        <f t="shared" si="191"/>
        <v>0</v>
      </c>
      <c r="FL372" s="479"/>
      <c r="FM372" s="479"/>
      <c r="FN372" s="479"/>
      <c r="FO372" s="479"/>
      <c r="FP372" s="479"/>
      <c r="FQ372" s="479"/>
      <c r="FR372" s="451">
        <v>0</v>
      </c>
      <c r="FS372" s="451"/>
      <c r="FT372" s="451"/>
      <c r="FU372" s="451"/>
      <c r="FV372" s="451"/>
      <c r="FW372" s="451"/>
      <c r="FX372" s="451"/>
      <c r="FY372" s="451">
        <v>0</v>
      </c>
      <c r="FZ372" s="451"/>
      <c r="GA372" s="451"/>
      <c r="GB372" s="451"/>
      <c r="GC372" s="451"/>
      <c r="GD372" s="451"/>
      <c r="GE372" s="451"/>
      <c r="GF372" s="480">
        <f t="shared" si="192"/>
        <v>0</v>
      </c>
      <c r="GG372" s="480"/>
      <c r="GH372" s="480"/>
      <c r="GI372" s="480"/>
      <c r="GJ372" s="480"/>
      <c r="GK372" s="480"/>
      <c r="GL372" s="480"/>
      <c r="GM372" s="451">
        <v>0</v>
      </c>
      <c r="GN372" s="451"/>
      <c r="GO372" s="451"/>
      <c r="GP372" s="451"/>
      <c r="GQ372" s="451"/>
      <c r="GR372" s="451"/>
      <c r="GS372" s="451"/>
      <c r="GT372" s="480">
        <f t="shared" si="193"/>
        <v>0</v>
      </c>
      <c r="GU372" s="480"/>
      <c r="GV372" s="480"/>
      <c r="GW372" s="480"/>
      <c r="GX372" s="480"/>
      <c r="GY372" s="480"/>
      <c r="GZ372" s="480"/>
    </row>
    <row r="373" spans="2:208" ht="12.75" customHeight="1" thickTop="1">
      <c r="B373" s="551" t="s">
        <v>1233</v>
      </c>
      <c r="C373" s="548"/>
      <c r="D373" s="548"/>
      <c r="E373" s="548"/>
      <c r="F373" s="548"/>
      <c r="G373" s="548"/>
      <c r="H373" s="548"/>
      <c r="I373" s="548"/>
      <c r="J373" s="548"/>
      <c r="K373" s="548"/>
      <c r="L373" s="548"/>
      <c r="M373" s="548"/>
      <c r="N373" s="548"/>
      <c r="O373" s="548"/>
      <c r="P373" s="548"/>
      <c r="Q373" s="548"/>
      <c r="R373" s="548"/>
      <c r="S373" s="548"/>
      <c r="T373" s="548"/>
      <c r="U373" s="548"/>
      <c r="V373" s="548"/>
      <c r="W373" s="549"/>
      <c r="X373" s="483"/>
      <c r="Y373" s="483"/>
      <c r="Z373" s="483"/>
      <c r="AA373" s="483"/>
      <c r="AB373" s="483"/>
      <c r="AC373" s="483"/>
      <c r="AD373" s="483"/>
      <c r="AE373" s="483"/>
      <c r="AF373" s="483"/>
      <c r="AG373" s="483"/>
      <c r="AH373" s="483"/>
      <c r="AI373" s="483"/>
      <c r="AJ373" s="483"/>
      <c r="AK373" s="483"/>
      <c r="AL373" s="483"/>
      <c r="AM373" s="483"/>
      <c r="AN373" s="483"/>
      <c r="AO373" s="483"/>
      <c r="AP373" s="483"/>
      <c r="AQ373" s="483"/>
      <c r="AR373" s="483"/>
      <c r="AS373" s="483"/>
      <c r="AT373" s="483"/>
      <c r="AU373" s="483"/>
      <c r="AV373" s="483"/>
      <c r="AW373" s="483"/>
      <c r="AX373" s="483"/>
      <c r="AY373" s="483"/>
      <c r="BB373" s="478"/>
      <c r="BC373" s="478"/>
      <c r="BD373" s="478"/>
      <c r="BE373" s="478"/>
      <c r="BF373" s="478"/>
      <c r="BG373" s="478"/>
      <c r="BH373" s="478"/>
      <c r="BI373" s="478"/>
      <c r="BJ373" s="478"/>
      <c r="BK373" s="478"/>
      <c r="BL373" s="478"/>
      <c r="BM373" s="478"/>
      <c r="BN373" s="478"/>
      <c r="BO373" s="478"/>
      <c r="BP373" s="478"/>
      <c r="BQ373" s="478"/>
      <c r="BR373" s="478"/>
      <c r="BS373" s="478"/>
      <c r="BT373" s="478"/>
      <c r="BU373" s="478"/>
      <c r="BV373" s="478"/>
      <c r="BW373" s="478"/>
      <c r="BX373" s="478"/>
      <c r="BY373" s="478"/>
      <c r="BZ373" s="478"/>
      <c r="CA373" s="478"/>
      <c r="CB373" s="478"/>
      <c r="CC373" s="478"/>
      <c r="CD373" s="478"/>
      <c r="CE373" s="478"/>
      <c r="CF373" s="478"/>
      <c r="CG373" s="478"/>
      <c r="CH373" s="478"/>
      <c r="CI373" s="478"/>
      <c r="CJ373" s="478"/>
      <c r="CK373" s="478"/>
      <c r="CL373" s="478"/>
      <c r="CM373" s="478"/>
      <c r="CN373" s="478"/>
      <c r="CO373" s="478"/>
      <c r="CP373" s="478"/>
      <c r="CQ373" s="478"/>
      <c r="CR373" s="478"/>
      <c r="CS373" s="478"/>
      <c r="CT373" s="478"/>
      <c r="CU373" s="478"/>
      <c r="CV373" s="478"/>
      <c r="CW373" s="478"/>
      <c r="CX373" s="478"/>
      <c r="CY373" s="478"/>
      <c r="DB373" s="543" t="s">
        <v>679</v>
      </c>
      <c r="DC373" s="544"/>
      <c r="DD373" s="544"/>
      <c r="DE373" s="544"/>
      <c r="DF373" s="544"/>
      <c r="DG373" s="544"/>
      <c r="DH373" s="544"/>
      <c r="DI373" s="544"/>
      <c r="DJ373" s="544"/>
      <c r="DK373" s="544"/>
      <c r="DL373" s="544"/>
      <c r="DM373" s="544"/>
      <c r="DN373" s="544"/>
      <c r="DO373" s="544"/>
      <c r="DP373" s="544"/>
      <c r="DQ373" s="544"/>
      <c r="DR373" s="544"/>
      <c r="DS373" s="544"/>
      <c r="DT373" s="544"/>
      <c r="DU373" s="544"/>
      <c r="DV373" s="544"/>
      <c r="DW373" s="545"/>
      <c r="DX373" s="451">
        <v>0</v>
      </c>
      <c r="DY373" s="451"/>
      <c r="DZ373" s="451"/>
      <c r="EA373" s="451"/>
      <c r="EB373" s="451"/>
      <c r="EC373" s="451"/>
      <c r="ED373" s="451"/>
      <c r="EE373" s="451">
        <v>0</v>
      </c>
      <c r="EF373" s="451"/>
      <c r="EG373" s="451"/>
      <c r="EH373" s="451"/>
      <c r="EI373" s="451"/>
      <c r="EJ373" s="451"/>
      <c r="EK373" s="451"/>
      <c r="EL373" s="479">
        <f t="shared" si="190"/>
        <v>0</v>
      </c>
      <c r="EM373" s="479"/>
      <c r="EN373" s="479"/>
      <c r="EO373" s="479"/>
      <c r="EP373" s="479"/>
      <c r="EQ373" s="479"/>
      <c r="ER373" s="479"/>
      <c r="ES373" s="451">
        <v>0</v>
      </c>
      <c r="ET373" s="451"/>
      <c r="EU373" s="451"/>
      <c r="EV373" s="451"/>
      <c r="EW373" s="451"/>
      <c r="EX373" s="451"/>
      <c r="EY373" s="451"/>
      <c r="EZ373" s="92"/>
      <c r="FA373" s="92"/>
      <c r="FB373" s="92"/>
      <c r="FC373" s="451">
        <v>0</v>
      </c>
      <c r="FD373" s="451"/>
      <c r="FE373" s="451"/>
      <c r="FF373" s="451"/>
      <c r="FG373" s="451">
        <v>0</v>
      </c>
      <c r="FH373" s="451"/>
      <c r="FI373" s="451"/>
      <c r="FJ373" s="451"/>
      <c r="FK373" s="479">
        <f t="shared" si="191"/>
        <v>0</v>
      </c>
      <c r="FL373" s="479"/>
      <c r="FM373" s="479"/>
      <c r="FN373" s="479"/>
      <c r="FO373" s="479"/>
      <c r="FP373" s="479"/>
      <c r="FQ373" s="479"/>
      <c r="FR373" s="451">
        <v>0</v>
      </c>
      <c r="FS373" s="451"/>
      <c r="FT373" s="451"/>
      <c r="FU373" s="451"/>
      <c r="FV373" s="451"/>
      <c r="FW373" s="451"/>
      <c r="FX373" s="451"/>
      <c r="FY373" s="451">
        <v>0</v>
      </c>
      <c r="FZ373" s="451"/>
      <c r="GA373" s="451"/>
      <c r="GB373" s="451"/>
      <c r="GC373" s="451"/>
      <c r="GD373" s="451"/>
      <c r="GE373" s="451"/>
      <c r="GF373" s="480">
        <f t="shared" si="192"/>
        <v>0</v>
      </c>
      <c r="GG373" s="480"/>
      <c r="GH373" s="480"/>
      <c r="GI373" s="480"/>
      <c r="GJ373" s="480"/>
      <c r="GK373" s="480"/>
      <c r="GL373" s="480"/>
      <c r="GM373" s="451">
        <v>0</v>
      </c>
      <c r="GN373" s="451"/>
      <c r="GO373" s="451"/>
      <c r="GP373" s="451"/>
      <c r="GQ373" s="451"/>
      <c r="GR373" s="451"/>
      <c r="GS373" s="451"/>
      <c r="GT373" s="480">
        <f t="shared" si="193"/>
        <v>0</v>
      </c>
      <c r="GU373" s="480"/>
      <c r="GV373" s="480"/>
      <c r="GW373" s="480"/>
      <c r="GX373" s="480"/>
      <c r="GY373" s="480"/>
      <c r="GZ373" s="480"/>
    </row>
    <row r="374" spans="2:208" ht="12.75" customHeight="1">
      <c r="B374" s="543" t="s">
        <v>633</v>
      </c>
      <c r="C374" s="544"/>
      <c r="D374" s="544"/>
      <c r="E374" s="544"/>
      <c r="F374" s="544"/>
      <c r="G374" s="544"/>
      <c r="H374" s="544"/>
      <c r="I374" s="544"/>
      <c r="J374" s="544"/>
      <c r="K374" s="544"/>
      <c r="L374" s="544"/>
      <c r="M374" s="544"/>
      <c r="N374" s="544"/>
      <c r="O374" s="544"/>
      <c r="P374" s="544"/>
      <c r="Q374" s="544"/>
      <c r="R374" s="544"/>
      <c r="S374" s="544"/>
      <c r="T374" s="544"/>
      <c r="U374" s="544"/>
      <c r="V374" s="544"/>
      <c r="W374" s="545"/>
      <c r="X374" s="451">
        <v>0</v>
      </c>
      <c r="Y374" s="451"/>
      <c r="Z374" s="451"/>
      <c r="AA374" s="451"/>
      <c r="AB374" s="451"/>
      <c r="AC374" s="451"/>
      <c r="AD374" s="451"/>
      <c r="AE374" s="451">
        <v>0</v>
      </c>
      <c r="AF374" s="451"/>
      <c r="AG374" s="451"/>
      <c r="AH374" s="451"/>
      <c r="AI374" s="451"/>
      <c r="AJ374" s="451"/>
      <c r="AK374" s="451"/>
      <c r="AL374" s="479">
        <f t="shared" ref="AL374:AL381" si="194">X374-AE374</f>
        <v>0</v>
      </c>
      <c r="AM374" s="479"/>
      <c r="AN374" s="479"/>
      <c r="AO374" s="479"/>
      <c r="AP374" s="479"/>
      <c r="AQ374" s="479"/>
      <c r="AR374" s="479"/>
      <c r="AS374" s="451">
        <v>0</v>
      </c>
      <c r="AT374" s="451"/>
      <c r="AU374" s="451"/>
      <c r="AV374" s="451"/>
      <c r="AW374" s="451"/>
      <c r="AX374" s="451"/>
      <c r="AY374" s="451"/>
      <c r="AZ374" s="92"/>
      <c r="BA374" s="92"/>
      <c r="BB374" s="451">
        <v>0</v>
      </c>
      <c r="BC374" s="451"/>
      <c r="BD374" s="451"/>
      <c r="BE374" s="451"/>
      <c r="BF374" s="451">
        <v>0</v>
      </c>
      <c r="BG374" s="451"/>
      <c r="BH374" s="451"/>
      <c r="BI374" s="451"/>
      <c r="BJ374" s="479">
        <f t="shared" ref="BJ374:BJ381" si="195">BB374-BF374+AS374+AL374+AE374-X374</f>
        <v>0</v>
      </c>
      <c r="BK374" s="479"/>
      <c r="BL374" s="479"/>
      <c r="BM374" s="479"/>
      <c r="BN374" s="479"/>
      <c r="BO374" s="479"/>
      <c r="BP374" s="479"/>
      <c r="BQ374" s="451">
        <v>0</v>
      </c>
      <c r="BR374" s="451"/>
      <c r="BS374" s="451"/>
      <c r="BT374" s="451"/>
      <c r="BU374" s="451"/>
      <c r="BV374" s="451"/>
      <c r="BW374" s="451"/>
      <c r="BX374" s="451">
        <v>0</v>
      </c>
      <c r="BY374" s="451"/>
      <c r="BZ374" s="451"/>
      <c r="CA374" s="451"/>
      <c r="CB374" s="451"/>
      <c r="CC374" s="451"/>
      <c r="CD374" s="451"/>
      <c r="CE374" s="480">
        <f t="shared" ref="CE374:CE381" si="196">BJ374-BQ374-BX374</f>
        <v>0</v>
      </c>
      <c r="CF374" s="480"/>
      <c r="CG374" s="480"/>
      <c r="CH374" s="480"/>
      <c r="CI374" s="480"/>
      <c r="CJ374" s="480"/>
      <c r="CK374" s="480"/>
      <c r="CL374" s="451">
        <v>0</v>
      </c>
      <c r="CM374" s="451"/>
      <c r="CN374" s="451"/>
      <c r="CO374" s="451"/>
      <c r="CP374" s="451"/>
      <c r="CQ374" s="451"/>
      <c r="CR374" s="451"/>
      <c r="CS374" s="480">
        <f t="shared" ref="CS374:CS381" si="197">CL374</f>
        <v>0</v>
      </c>
      <c r="CT374" s="480"/>
      <c r="CU374" s="480"/>
      <c r="CV374" s="480"/>
      <c r="CW374" s="480"/>
      <c r="CX374" s="480"/>
      <c r="CY374" s="480"/>
      <c r="DB374" s="540" t="s">
        <v>680</v>
      </c>
      <c r="DC374" s="541"/>
      <c r="DD374" s="541"/>
      <c r="DE374" s="541"/>
      <c r="DF374" s="541"/>
      <c r="DG374" s="541"/>
      <c r="DH374" s="541"/>
      <c r="DI374" s="541"/>
      <c r="DJ374" s="541"/>
      <c r="DK374" s="541"/>
      <c r="DL374" s="541"/>
      <c r="DM374" s="541"/>
      <c r="DN374" s="541"/>
      <c r="DO374" s="541"/>
      <c r="DP374" s="541"/>
      <c r="DQ374" s="541"/>
      <c r="DR374" s="541"/>
      <c r="DS374" s="541"/>
      <c r="DT374" s="541"/>
      <c r="DU374" s="541"/>
      <c r="DV374" s="541"/>
      <c r="DW374" s="542"/>
      <c r="DX374" s="451">
        <v>0</v>
      </c>
      <c r="DY374" s="451"/>
      <c r="DZ374" s="451"/>
      <c r="EA374" s="451"/>
      <c r="EB374" s="451"/>
      <c r="EC374" s="451"/>
      <c r="ED374" s="451"/>
      <c r="EE374" s="451">
        <v>0</v>
      </c>
      <c r="EF374" s="451"/>
      <c r="EG374" s="451"/>
      <c r="EH374" s="451"/>
      <c r="EI374" s="451"/>
      <c r="EJ374" s="451"/>
      <c r="EK374" s="451"/>
      <c r="EL374" s="479">
        <f t="shared" si="190"/>
        <v>0</v>
      </c>
      <c r="EM374" s="479"/>
      <c r="EN374" s="479"/>
      <c r="EO374" s="479"/>
      <c r="EP374" s="479"/>
      <c r="EQ374" s="479"/>
      <c r="ER374" s="479"/>
      <c r="ES374" s="451">
        <v>0</v>
      </c>
      <c r="ET374" s="451"/>
      <c r="EU374" s="451"/>
      <c r="EV374" s="451"/>
      <c r="EW374" s="451"/>
      <c r="EX374" s="451"/>
      <c r="EY374" s="451"/>
      <c r="EZ374" s="92"/>
      <c r="FA374" s="92"/>
      <c r="FB374" s="92"/>
      <c r="FC374" s="451">
        <v>0</v>
      </c>
      <c r="FD374" s="451"/>
      <c r="FE374" s="451"/>
      <c r="FF374" s="451"/>
      <c r="FG374" s="451">
        <v>0</v>
      </c>
      <c r="FH374" s="451"/>
      <c r="FI374" s="451"/>
      <c r="FJ374" s="451"/>
      <c r="FK374" s="479">
        <f t="shared" si="191"/>
        <v>0</v>
      </c>
      <c r="FL374" s="479"/>
      <c r="FM374" s="479"/>
      <c r="FN374" s="479"/>
      <c r="FO374" s="479"/>
      <c r="FP374" s="479"/>
      <c r="FQ374" s="479"/>
      <c r="FR374" s="451">
        <v>0</v>
      </c>
      <c r="FS374" s="451"/>
      <c r="FT374" s="451"/>
      <c r="FU374" s="451"/>
      <c r="FV374" s="451"/>
      <c r="FW374" s="451"/>
      <c r="FX374" s="451"/>
      <c r="FY374" s="451">
        <v>0</v>
      </c>
      <c r="FZ374" s="451"/>
      <c r="GA374" s="451"/>
      <c r="GB374" s="451"/>
      <c r="GC374" s="451"/>
      <c r="GD374" s="451"/>
      <c r="GE374" s="451"/>
      <c r="GF374" s="480">
        <f t="shared" si="192"/>
        <v>0</v>
      </c>
      <c r="GG374" s="480"/>
      <c r="GH374" s="480"/>
      <c r="GI374" s="480"/>
      <c r="GJ374" s="480"/>
      <c r="GK374" s="480"/>
      <c r="GL374" s="480"/>
      <c r="GM374" s="451">
        <v>0</v>
      </c>
      <c r="GN374" s="451"/>
      <c r="GO374" s="451"/>
      <c r="GP374" s="451"/>
      <c r="GQ374" s="451"/>
      <c r="GR374" s="451"/>
      <c r="GS374" s="451"/>
      <c r="GT374" s="480">
        <f t="shared" si="193"/>
        <v>0</v>
      </c>
      <c r="GU374" s="480"/>
      <c r="GV374" s="480"/>
      <c r="GW374" s="480"/>
      <c r="GX374" s="480"/>
      <c r="GY374" s="480"/>
      <c r="GZ374" s="480"/>
    </row>
    <row r="375" spans="2:208" ht="12.75" customHeight="1" thickBot="1">
      <c r="B375" s="543" t="s">
        <v>634</v>
      </c>
      <c r="C375" s="544"/>
      <c r="D375" s="544"/>
      <c r="E375" s="544"/>
      <c r="F375" s="544"/>
      <c r="G375" s="544"/>
      <c r="H375" s="544"/>
      <c r="I375" s="544"/>
      <c r="J375" s="544"/>
      <c r="K375" s="544"/>
      <c r="L375" s="544"/>
      <c r="M375" s="544"/>
      <c r="N375" s="544"/>
      <c r="O375" s="544"/>
      <c r="P375" s="544"/>
      <c r="Q375" s="544"/>
      <c r="R375" s="544"/>
      <c r="S375" s="544"/>
      <c r="T375" s="544"/>
      <c r="U375" s="544"/>
      <c r="V375" s="544"/>
      <c r="W375" s="545"/>
      <c r="X375" s="451">
        <v>0</v>
      </c>
      <c r="Y375" s="451"/>
      <c r="Z375" s="451"/>
      <c r="AA375" s="451"/>
      <c r="AB375" s="451"/>
      <c r="AC375" s="451"/>
      <c r="AD375" s="451"/>
      <c r="AE375" s="451">
        <v>0</v>
      </c>
      <c r="AF375" s="451"/>
      <c r="AG375" s="451"/>
      <c r="AH375" s="451"/>
      <c r="AI375" s="451"/>
      <c r="AJ375" s="451"/>
      <c r="AK375" s="451"/>
      <c r="AL375" s="479">
        <f t="shared" si="194"/>
        <v>0</v>
      </c>
      <c r="AM375" s="479"/>
      <c r="AN375" s="479"/>
      <c r="AO375" s="479"/>
      <c r="AP375" s="479"/>
      <c r="AQ375" s="479"/>
      <c r="AR375" s="479"/>
      <c r="AS375" s="451">
        <v>0</v>
      </c>
      <c r="AT375" s="451"/>
      <c r="AU375" s="451"/>
      <c r="AV375" s="451"/>
      <c r="AW375" s="451"/>
      <c r="AX375" s="451"/>
      <c r="AY375" s="451"/>
      <c r="AZ375" s="92"/>
      <c r="BA375" s="92"/>
      <c r="BB375" s="451">
        <v>0</v>
      </c>
      <c r="BC375" s="451"/>
      <c r="BD375" s="451"/>
      <c r="BE375" s="451"/>
      <c r="BF375" s="451">
        <v>0</v>
      </c>
      <c r="BG375" s="451"/>
      <c r="BH375" s="451"/>
      <c r="BI375" s="451"/>
      <c r="BJ375" s="479">
        <f t="shared" si="195"/>
        <v>0</v>
      </c>
      <c r="BK375" s="479"/>
      <c r="BL375" s="479"/>
      <c r="BM375" s="479"/>
      <c r="BN375" s="479"/>
      <c r="BO375" s="479"/>
      <c r="BP375" s="479"/>
      <c r="BQ375" s="451">
        <v>0</v>
      </c>
      <c r="BR375" s="451"/>
      <c r="BS375" s="451"/>
      <c r="BT375" s="451"/>
      <c r="BU375" s="451"/>
      <c r="BV375" s="451"/>
      <c r="BW375" s="451"/>
      <c r="BX375" s="451">
        <v>0</v>
      </c>
      <c r="BY375" s="451"/>
      <c r="BZ375" s="451"/>
      <c r="CA375" s="451"/>
      <c r="CB375" s="451"/>
      <c r="CC375" s="451"/>
      <c r="CD375" s="451"/>
      <c r="CE375" s="480">
        <f t="shared" si="196"/>
        <v>0</v>
      </c>
      <c r="CF375" s="480"/>
      <c r="CG375" s="480"/>
      <c r="CH375" s="480"/>
      <c r="CI375" s="480"/>
      <c r="CJ375" s="480"/>
      <c r="CK375" s="480"/>
      <c r="CL375" s="451">
        <v>0</v>
      </c>
      <c r="CM375" s="451"/>
      <c r="CN375" s="451"/>
      <c r="CO375" s="451"/>
      <c r="CP375" s="451"/>
      <c r="CQ375" s="451"/>
      <c r="CR375" s="451"/>
      <c r="CS375" s="480">
        <f t="shared" si="197"/>
        <v>0</v>
      </c>
      <c r="CT375" s="480"/>
      <c r="CU375" s="480"/>
      <c r="CV375" s="480"/>
      <c r="CW375" s="480"/>
      <c r="CX375" s="480"/>
      <c r="CY375" s="480"/>
      <c r="DB375" s="540" t="s">
        <v>681</v>
      </c>
      <c r="DC375" s="541"/>
      <c r="DD375" s="541"/>
      <c r="DE375" s="541"/>
      <c r="DF375" s="541"/>
      <c r="DG375" s="541"/>
      <c r="DH375" s="541"/>
      <c r="DI375" s="541"/>
      <c r="DJ375" s="541"/>
      <c r="DK375" s="541"/>
      <c r="DL375" s="541"/>
      <c r="DM375" s="541"/>
      <c r="DN375" s="541"/>
      <c r="DO375" s="541"/>
      <c r="DP375" s="541"/>
      <c r="DQ375" s="541"/>
      <c r="DR375" s="541"/>
      <c r="DS375" s="541"/>
      <c r="DT375" s="541"/>
      <c r="DU375" s="541"/>
      <c r="DV375" s="541"/>
      <c r="DW375" s="542"/>
      <c r="DX375" s="481">
        <f>SUM(DX367:ED374)</f>
        <v>0</v>
      </c>
      <c r="DY375" s="481"/>
      <c r="DZ375" s="481"/>
      <c r="EA375" s="481"/>
      <c r="EB375" s="481"/>
      <c r="EC375" s="481"/>
      <c r="ED375" s="481"/>
      <c r="EE375" s="481">
        <f>SUM(EE367:EK374)</f>
        <v>0</v>
      </c>
      <c r="EF375" s="481"/>
      <c r="EG375" s="481"/>
      <c r="EH375" s="481"/>
      <c r="EI375" s="481"/>
      <c r="EJ375" s="481"/>
      <c r="EK375" s="481"/>
      <c r="EL375" s="481">
        <f>SUM(EL367:ER374)</f>
        <v>0</v>
      </c>
      <c r="EM375" s="481"/>
      <c r="EN375" s="481"/>
      <c r="EO375" s="481"/>
      <c r="EP375" s="481"/>
      <c r="EQ375" s="481"/>
      <c r="ER375" s="481"/>
      <c r="ES375" s="481">
        <f>SUM(ES367:EY374)</f>
        <v>0</v>
      </c>
      <c r="ET375" s="481"/>
      <c r="EU375" s="481"/>
      <c r="EV375" s="481"/>
      <c r="EW375" s="481"/>
      <c r="EX375" s="481"/>
      <c r="EY375" s="481"/>
      <c r="FC375" s="481">
        <f>SUM(FC367:FF374)</f>
        <v>0</v>
      </c>
      <c r="FD375" s="481"/>
      <c r="FE375" s="481"/>
      <c r="FF375" s="481"/>
      <c r="FG375" s="481">
        <f>SUM(FG367:FJ374)</f>
        <v>0</v>
      </c>
      <c r="FH375" s="481"/>
      <c r="FI375" s="481"/>
      <c r="FJ375" s="481"/>
      <c r="FK375" s="481">
        <f>SUM(FK367:FQ374)</f>
        <v>0</v>
      </c>
      <c r="FL375" s="481"/>
      <c r="FM375" s="481"/>
      <c r="FN375" s="481"/>
      <c r="FO375" s="481"/>
      <c r="FP375" s="481"/>
      <c r="FQ375" s="481"/>
      <c r="FR375" s="481">
        <f>SUM(FR367:FX374)</f>
        <v>0</v>
      </c>
      <c r="FS375" s="481"/>
      <c r="FT375" s="481"/>
      <c r="FU375" s="481"/>
      <c r="FV375" s="481"/>
      <c r="FW375" s="481"/>
      <c r="FX375" s="481"/>
      <c r="FY375" s="481">
        <f>SUM(FY367:GE374)</f>
        <v>0</v>
      </c>
      <c r="FZ375" s="481"/>
      <c r="GA375" s="481"/>
      <c r="GB375" s="481"/>
      <c r="GC375" s="481"/>
      <c r="GD375" s="481"/>
      <c r="GE375" s="481"/>
      <c r="GF375" s="481">
        <f>SUM(GF367:GL374)</f>
        <v>0</v>
      </c>
      <c r="GG375" s="481"/>
      <c r="GH375" s="481"/>
      <c r="GI375" s="481"/>
      <c r="GJ375" s="481"/>
      <c r="GK375" s="481"/>
      <c r="GL375" s="481"/>
      <c r="GM375" s="481">
        <f>SUM(GM367:GS374)</f>
        <v>0</v>
      </c>
      <c r="GN375" s="481"/>
      <c r="GO375" s="481"/>
      <c r="GP375" s="481"/>
      <c r="GQ375" s="481"/>
      <c r="GR375" s="481"/>
      <c r="GS375" s="481"/>
      <c r="GT375" s="481">
        <f>SUM(GT367:GZ374)</f>
        <v>0</v>
      </c>
      <c r="GU375" s="481"/>
      <c r="GV375" s="481"/>
      <c r="GW375" s="481"/>
      <c r="GX375" s="481"/>
      <c r="GY375" s="481"/>
      <c r="GZ375" s="481"/>
    </row>
    <row r="376" spans="2:208" ht="12.75" customHeight="1" thickTop="1">
      <c r="B376" s="543" t="s">
        <v>635</v>
      </c>
      <c r="C376" s="544"/>
      <c r="D376" s="544"/>
      <c r="E376" s="544"/>
      <c r="F376" s="544"/>
      <c r="G376" s="544"/>
      <c r="H376" s="544"/>
      <c r="I376" s="544"/>
      <c r="J376" s="544"/>
      <c r="K376" s="544"/>
      <c r="L376" s="544"/>
      <c r="M376" s="544"/>
      <c r="N376" s="544"/>
      <c r="O376" s="544"/>
      <c r="P376" s="544"/>
      <c r="Q376" s="544"/>
      <c r="R376" s="544"/>
      <c r="S376" s="544"/>
      <c r="T376" s="544"/>
      <c r="U376" s="544"/>
      <c r="V376" s="544"/>
      <c r="W376" s="545"/>
      <c r="X376" s="451">
        <v>0</v>
      </c>
      <c r="Y376" s="451"/>
      <c r="Z376" s="451"/>
      <c r="AA376" s="451"/>
      <c r="AB376" s="451"/>
      <c r="AC376" s="451"/>
      <c r="AD376" s="451"/>
      <c r="AE376" s="451">
        <v>0</v>
      </c>
      <c r="AF376" s="451"/>
      <c r="AG376" s="451"/>
      <c r="AH376" s="451"/>
      <c r="AI376" s="451"/>
      <c r="AJ376" s="451"/>
      <c r="AK376" s="451"/>
      <c r="AL376" s="479">
        <f t="shared" si="194"/>
        <v>0</v>
      </c>
      <c r="AM376" s="479"/>
      <c r="AN376" s="479"/>
      <c r="AO376" s="479"/>
      <c r="AP376" s="479"/>
      <c r="AQ376" s="479"/>
      <c r="AR376" s="479"/>
      <c r="AS376" s="451">
        <v>0</v>
      </c>
      <c r="AT376" s="451"/>
      <c r="AU376" s="451"/>
      <c r="AV376" s="451"/>
      <c r="AW376" s="451"/>
      <c r="AX376" s="451"/>
      <c r="AY376" s="451"/>
      <c r="AZ376" s="92"/>
      <c r="BA376" s="92"/>
      <c r="BB376" s="451">
        <v>0</v>
      </c>
      <c r="BC376" s="451"/>
      <c r="BD376" s="451"/>
      <c r="BE376" s="451"/>
      <c r="BF376" s="451">
        <v>0</v>
      </c>
      <c r="BG376" s="451"/>
      <c r="BH376" s="451"/>
      <c r="BI376" s="451"/>
      <c r="BJ376" s="479">
        <f t="shared" si="195"/>
        <v>0</v>
      </c>
      <c r="BK376" s="479"/>
      <c r="BL376" s="479"/>
      <c r="BM376" s="479"/>
      <c r="BN376" s="479"/>
      <c r="BO376" s="479"/>
      <c r="BP376" s="479"/>
      <c r="BQ376" s="451">
        <v>0</v>
      </c>
      <c r="BR376" s="451"/>
      <c r="BS376" s="451"/>
      <c r="BT376" s="451"/>
      <c r="BU376" s="451"/>
      <c r="BV376" s="451"/>
      <c r="BW376" s="451"/>
      <c r="BX376" s="451">
        <v>0</v>
      </c>
      <c r="BY376" s="451"/>
      <c r="BZ376" s="451"/>
      <c r="CA376" s="451"/>
      <c r="CB376" s="451"/>
      <c r="CC376" s="451"/>
      <c r="CD376" s="451"/>
      <c r="CE376" s="480">
        <f t="shared" si="196"/>
        <v>0</v>
      </c>
      <c r="CF376" s="480"/>
      <c r="CG376" s="480"/>
      <c r="CH376" s="480"/>
      <c r="CI376" s="480"/>
      <c r="CJ376" s="480"/>
      <c r="CK376" s="480"/>
      <c r="CL376" s="451">
        <v>0</v>
      </c>
      <c r="CM376" s="451"/>
      <c r="CN376" s="451"/>
      <c r="CO376" s="451"/>
      <c r="CP376" s="451"/>
      <c r="CQ376" s="451"/>
      <c r="CR376" s="451"/>
      <c r="CS376" s="480">
        <f t="shared" si="197"/>
        <v>0</v>
      </c>
      <c r="CT376" s="480"/>
      <c r="CU376" s="480"/>
      <c r="CV376" s="480"/>
      <c r="CW376" s="480"/>
      <c r="CX376" s="480"/>
      <c r="CY376" s="480"/>
      <c r="DB376" s="550" t="s">
        <v>1238</v>
      </c>
      <c r="DC376" s="509"/>
      <c r="DD376" s="509"/>
      <c r="DE376" s="509"/>
      <c r="DF376" s="509"/>
      <c r="DG376" s="509"/>
      <c r="DH376" s="509"/>
      <c r="DI376" s="509"/>
      <c r="DJ376" s="509"/>
      <c r="DK376" s="509"/>
      <c r="DL376" s="509"/>
      <c r="DM376" s="509"/>
      <c r="DN376" s="509"/>
      <c r="DO376" s="509"/>
      <c r="DP376" s="509"/>
      <c r="DQ376" s="509"/>
      <c r="DR376" s="509"/>
      <c r="DS376" s="509"/>
      <c r="DT376" s="509"/>
      <c r="DU376" s="509"/>
      <c r="DV376" s="509"/>
      <c r="DW376" s="510"/>
      <c r="DX376" s="478"/>
      <c r="DY376" s="478"/>
      <c r="DZ376" s="478"/>
      <c r="EA376" s="478"/>
      <c r="EB376" s="478"/>
      <c r="EC376" s="478"/>
      <c r="ED376" s="478"/>
      <c r="EE376" s="478"/>
      <c r="EF376" s="478"/>
      <c r="EG376" s="478"/>
      <c r="EH376" s="478"/>
      <c r="EI376" s="478"/>
      <c r="EJ376" s="478"/>
      <c r="EK376" s="478"/>
      <c r="EL376" s="478"/>
      <c r="EM376" s="478"/>
      <c r="EN376" s="478"/>
      <c r="EO376" s="478"/>
      <c r="EP376" s="478"/>
      <c r="EQ376" s="478"/>
      <c r="ER376" s="478"/>
      <c r="ES376" s="478"/>
      <c r="ET376" s="478"/>
      <c r="EU376" s="478"/>
      <c r="EV376" s="478"/>
      <c r="EW376" s="478"/>
      <c r="EX376" s="478"/>
      <c r="EY376" s="478"/>
      <c r="FC376" s="478"/>
      <c r="FD376" s="478"/>
      <c r="FE376" s="478"/>
      <c r="FF376" s="478"/>
      <c r="FG376" s="478"/>
      <c r="FH376" s="478"/>
      <c r="FI376" s="478"/>
      <c r="FJ376" s="478"/>
      <c r="FK376" s="478"/>
      <c r="FL376" s="478"/>
      <c r="FM376" s="478"/>
      <c r="FN376" s="478"/>
      <c r="FO376" s="478"/>
      <c r="FP376" s="478"/>
      <c r="FQ376" s="478"/>
      <c r="FR376" s="478"/>
      <c r="FS376" s="478"/>
      <c r="FT376" s="478"/>
      <c r="FU376" s="478"/>
      <c r="FV376" s="478"/>
      <c r="FW376" s="478"/>
      <c r="FX376" s="478"/>
      <c r="FY376" s="478"/>
      <c r="FZ376" s="478"/>
      <c r="GA376" s="478"/>
      <c r="GB376" s="478"/>
      <c r="GC376" s="478"/>
      <c r="GD376" s="478"/>
      <c r="GE376" s="478"/>
      <c r="GF376" s="478"/>
      <c r="GG376" s="478"/>
      <c r="GH376" s="478"/>
      <c r="GI376" s="478"/>
      <c r="GJ376" s="478"/>
      <c r="GK376" s="478"/>
      <c r="GL376" s="478"/>
      <c r="GM376" s="478"/>
      <c r="GN376" s="478"/>
      <c r="GO376" s="478"/>
      <c r="GP376" s="478"/>
      <c r="GQ376" s="478"/>
      <c r="GR376" s="478"/>
      <c r="GS376" s="478"/>
      <c r="GT376" s="478"/>
      <c r="GU376" s="478"/>
      <c r="GV376" s="478"/>
      <c r="GW376" s="478"/>
      <c r="GX376" s="478"/>
      <c r="GY376" s="478"/>
      <c r="GZ376" s="478"/>
    </row>
    <row r="377" spans="2:208" ht="12.75" customHeight="1">
      <c r="B377" s="543" t="s">
        <v>636</v>
      </c>
      <c r="C377" s="544"/>
      <c r="D377" s="544"/>
      <c r="E377" s="544"/>
      <c r="F377" s="544"/>
      <c r="G377" s="544"/>
      <c r="H377" s="544"/>
      <c r="I377" s="544"/>
      <c r="J377" s="544"/>
      <c r="K377" s="544"/>
      <c r="L377" s="544"/>
      <c r="M377" s="544"/>
      <c r="N377" s="544"/>
      <c r="O377" s="544"/>
      <c r="P377" s="544"/>
      <c r="Q377" s="544"/>
      <c r="R377" s="544"/>
      <c r="S377" s="544"/>
      <c r="T377" s="544"/>
      <c r="U377" s="544"/>
      <c r="V377" s="544"/>
      <c r="W377" s="545"/>
      <c r="X377" s="451">
        <v>0</v>
      </c>
      <c r="Y377" s="451"/>
      <c r="Z377" s="451"/>
      <c r="AA377" s="451"/>
      <c r="AB377" s="451"/>
      <c r="AC377" s="451"/>
      <c r="AD377" s="451"/>
      <c r="AE377" s="451">
        <v>0</v>
      </c>
      <c r="AF377" s="451"/>
      <c r="AG377" s="451"/>
      <c r="AH377" s="451"/>
      <c r="AI377" s="451"/>
      <c r="AJ377" s="451"/>
      <c r="AK377" s="451"/>
      <c r="AL377" s="479">
        <f t="shared" si="194"/>
        <v>0</v>
      </c>
      <c r="AM377" s="479"/>
      <c r="AN377" s="479"/>
      <c r="AO377" s="479"/>
      <c r="AP377" s="479"/>
      <c r="AQ377" s="479"/>
      <c r="AR377" s="479"/>
      <c r="AS377" s="451">
        <v>0</v>
      </c>
      <c r="AT377" s="451"/>
      <c r="AU377" s="451"/>
      <c r="AV377" s="451"/>
      <c r="AW377" s="451"/>
      <c r="AX377" s="451"/>
      <c r="AY377" s="451"/>
      <c r="AZ377" s="92"/>
      <c r="BA377" s="92"/>
      <c r="BB377" s="451">
        <v>0</v>
      </c>
      <c r="BC377" s="451"/>
      <c r="BD377" s="451"/>
      <c r="BE377" s="451"/>
      <c r="BF377" s="451">
        <v>0</v>
      </c>
      <c r="BG377" s="451"/>
      <c r="BH377" s="451"/>
      <c r="BI377" s="451"/>
      <c r="BJ377" s="479">
        <f t="shared" si="195"/>
        <v>0</v>
      </c>
      <c r="BK377" s="479"/>
      <c r="BL377" s="479"/>
      <c r="BM377" s="479"/>
      <c r="BN377" s="479"/>
      <c r="BO377" s="479"/>
      <c r="BP377" s="479"/>
      <c r="BQ377" s="451">
        <v>0</v>
      </c>
      <c r="BR377" s="451"/>
      <c r="BS377" s="451"/>
      <c r="BT377" s="451"/>
      <c r="BU377" s="451"/>
      <c r="BV377" s="451"/>
      <c r="BW377" s="451"/>
      <c r="BX377" s="451">
        <v>0</v>
      </c>
      <c r="BY377" s="451"/>
      <c r="BZ377" s="451"/>
      <c r="CA377" s="451"/>
      <c r="CB377" s="451"/>
      <c r="CC377" s="451"/>
      <c r="CD377" s="451"/>
      <c r="CE377" s="480">
        <f t="shared" si="196"/>
        <v>0</v>
      </c>
      <c r="CF377" s="480"/>
      <c r="CG377" s="480"/>
      <c r="CH377" s="480"/>
      <c r="CI377" s="480"/>
      <c r="CJ377" s="480"/>
      <c r="CK377" s="480"/>
      <c r="CL377" s="451">
        <v>0</v>
      </c>
      <c r="CM377" s="451"/>
      <c r="CN377" s="451"/>
      <c r="CO377" s="451"/>
      <c r="CP377" s="451"/>
      <c r="CQ377" s="451"/>
      <c r="CR377" s="451"/>
      <c r="CS377" s="480">
        <f t="shared" si="197"/>
        <v>0</v>
      </c>
      <c r="CT377" s="480"/>
      <c r="CU377" s="480"/>
      <c r="CV377" s="480"/>
      <c r="CW377" s="480"/>
      <c r="CX377" s="480"/>
      <c r="CY377" s="480"/>
      <c r="DB377" s="547" t="s">
        <v>683</v>
      </c>
      <c r="DC377" s="548"/>
      <c r="DD377" s="548"/>
      <c r="DE377" s="548"/>
      <c r="DF377" s="548"/>
      <c r="DG377" s="548"/>
      <c r="DH377" s="548"/>
      <c r="DI377" s="548"/>
      <c r="DJ377" s="548"/>
      <c r="DK377" s="548"/>
      <c r="DL377" s="548"/>
      <c r="DM377" s="548"/>
      <c r="DN377" s="548"/>
      <c r="DO377" s="548"/>
      <c r="DP377" s="548"/>
      <c r="DQ377" s="548"/>
      <c r="DR377" s="548"/>
      <c r="DS377" s="548"/>
      <c r="DT377" s="548"/>
      <c r="DU377" s="548"/>
      <c r="DV377" s="548"/>
      <c r="DW377" s="549"/>
      <c r="DX377" s="451">
        <v>0</v>
      </c>
      <c r="DY377" s="451"/>
      <c r="DZ377" s="451"/>
      <c r="EA377" s="451"/>
      <c r="EB377" s="451"/>
      <c r="EC377" s="451"/>
      <c r="ED377" s="451"/>
      <c r="EE377" s="451">
        <v>0</v>
      </c>
      <c r="EF377" s="451"/>
      <c r="EG377" s="451"/>
      <c r="EH377" s="451"/>
      <c r="EI377" s="451"/>
      <c r="EJ377" s="451"/>
      <c r="EK377" s="451"/>
      <c r="EL377" s="479">
        <f t="shared" ref="EL377:EL384" si="198">DX377-EE377</f>
        <v>0</v>
      </c>
      <c r="EM377" s="479"/>
      <c r="EN377" s="479"/>
      <c r="EO377" s="479"/>
      <c r="EP377" s="479"/>
      <c r="EQ377" s="479"/>
      <c r="ER377" s="479"/>
      <c r="ES377" s="451">
        <v>0</v>
      </c>
      <c r="ET377" s="451"/>
      <c r="EU377" s="451"/>
      <c r="EV377" s="451"/>
      <c r="EW377" s="451"/>
      <c r="EX377" s="451"/>
      <c r="EY377" s="451"/>
      <c r="EZ377" s="92"/>
      <c r="FA377" s="92"/>
      <c r="FB377" s="92"/>
      <c r="FC377" s="451">
        <v>0</v>
      </c>
      <c r="FD377" s="451"/>
      <c r="FE377" s="451"/>
      <c r="FF377" s="451"/>
      <c r="FG377" s="451">
        <v>0</v>
      </c>
      <c r="FH377" s="451"/>
      <c r="FI377" s="451"/>
      <c r="FJ377" s="451"/>
      <c r="FK377" s="479">
        <f t="shared" ref="FK377:FK384" si="199">FC377-FG377+ES377+EL377+EE377-DX377</f>
        <v>0</v>
      </c>
      <c r="FL377" s="479"/>
      <c r="FM377" s="479"/>
      <c r="FN377" s="479"/>
      <c r="FO377" s="479"/>
      <c r="FP377" s="479"/>
      <c r="FQ377" s="479"/>
      <c r="FR377" s="451">
        <v>0</v>
      </c>
      <c r="FS377" s="451"/>
      <c r="FT377" s="451"/>
      <c r="FU377" s="451"/>
      <c r="FV377" s="451"/>
      <c r="FW377" s="451"/>
      <c r="FX377" s="451"/>
      <c r="FY377" s="451">
        <v>0</v>
      </c>
      <c r="FZ377" s="451"/>
      <c r="GA377" s="451"/>
      <c r="GB377" s="451"/>
      <c r="GC377" s="451"/>
      <c r="GD377" s="451"/>
      <c r="GE377" s="451"/>
      <c r="GF377" s="480">
        <f t="shared" ref="GF377:GF384" si="200">FK377-FR377-FY377</f>
        <v>0</v>
      </c>
      <c r="GG377" s="480"/>
      <c r="GH377" s="480"/>
      <c r="GI377" s="480"/>
      <c r="GJ377" s="480"/>
      <c r="GK377" s="480"/>
      <c r="GL377" s="480"/>
      <c r="GM377" s="451">
        <v>0</v>
      </c>
      <c r="GN377" s="451"/>
      <c r="GO377" s="451"/>
      <c r="GP377" s="451"/>
      <c r="GQ377" s="451"/>
      <c r="GR377" s="451"/>
      <c r="GS377" s="451"/>
      <c r="GT377" s="480">
        <f t="shared" ref="GT377:GT384" si="201">GM377</f>
        <v>0</v>
      </c>
      <c r="GU377" s="480"/>
      <c r="GV377" s="480"/>
      <c r="GW377" s="480"/>
      <c r="GX377" s="480"/>
      <c r="GY377" s="480"/>
      <c r="GZ377" s="480"/>
    </row>
    <row r="378" spans="2:208" ht="12.75" customHeight="1">
      <c r="B378" s="543" t="s">
        <v>637</v>
      </c>
      <c r="C378" s="544"/>
      <c r="D378" s="544"/>
      <c r="E378" s="544"/>
      <c r="F378" s="544"/>
      <c r="G378" s="544"/>
      <c r="H378" s="544"/>
      <c r="I378" s="544"/>
      <c r="J378" s="544"/>
      <c r="K378" s="544"/>
      <c r="L378" s="544"/>
      <c r="M378" s="544"/>
      <c r="N378" s="544"/>
      <c r="O378" s="544"/>
      <c r="P378" s="544"/>
      <c r="Q378" s="544"/>
      <c r="R378" s="544"/>
      <c r="S378" s="544"/>
      <c r="T378" s="544"/>
      <c r="U378" s="544"/>
      <c r="V378" s="544"/>
      <c r="W378" s="545"/>
      <c r="X378" s="451">
        <v>0</v>
      </c>
      <c r="Y378" s="451"/>
      <c r="Z378" s="451"/>
      <c r="AA378" s="451"/>
      <c r="AB378" s="451"/>
      <c r="AC378" s="451"/>
      <c r="AD378" s="451"/>
      <c r="AE378" s="451">
        <v>0</v>
      </c>
      <c r="AF378" s="451"/>
      <c r="AG378" s="451"/>
      <c r="AH378" s="451"/>
      <c r="AI378" s="451"/>
      <c r="AJ378" s="451"/>
      <c r="AK378" s="451"/>
      <c r="AL378" s="479">
        <f t="shared" si="194"/>
        <v>0</v>
      </c>
      <c r="AM378" s="479"/>
      <c r="AN378" s="479"/>
      <c r="AO378" s="479"/>
      <c r="AP378" s="479"/>
      <c r="AQ378" s="479"/>
      <c r="AR378" s="479"/>
      <c r="AS378" s="451">
        <v>0</v>
      </c>
      <c r="AT378" s="451"/>
      <c r="AU378" s="451"/>
      <c r="AV378" s="451"/>
      <c r="AW378" s="451"/>
      <c r="AX378" s="451"/>
      <c r="AY378" s="451"/>
      <c r="AZ378" s="92"/>
      <c r="BA378" s="92"/>
      <c r="BB378" s="451">
        <v>0</v>
      </c>
      <c r="BC378" s="451"/>
      <c r="BD378" s="451"/>
      <c r="BE378" s="451"/>
      <c r="BF378" s="451">
        <v>0</v>
      </c>
      <c r="BG378" s="451"/>
      <c r="BH378" s="451"/>
      <c r="BI378" s="451"/>
      <c r="BJ378" s="479">
        <f t="shared" si="195"/>
        <v>0</v>
      </c>
      <c r="BK378" s="479"/>
      <c r="BL378" s="479"/>
      <c r="BM378" s="479"/>
      <c r="BN378" s="479"/>
      <c r="BO378" s="479"/>
      <c r="BP378" s="479"/>
      <c r="BQ378" s="451">
        <v>0</v>
      </c>
      <c r="BR378" s="451"/>
      <c r="BS378" s="451"/>
      <c r="BT378" s="451"/>
      <c r="BU378" s="451"/>
      <c r="BV378" s="451"/>
      <c r="BW378" s="451"/>
      <c r="BX378" s="451">
        <v>0</v>
      </c>
      <c r="BY378" s="451"/>
      <c r="BZ378" s="451"/>
      <c r="CA378" s="451"/>
      <c r="CB378" s="451"/>
      <c r="CC378" s="451"/>
      <c r="CD378" s="451"/>
      <c r="CE378" s="480">
        <f t="shared" si="196"/>
        <v>0</v>
      </c>
      <c r="CF378" s="480"/>
      <c r="CG378" s="480"/>
      <c r="CH378" s="480"/>
      <c r="CI378" s="480"/>
      <c r="CJ378" s="480"/>
      <c r="CK378" s="480"/>
      <c r="CL378" s="451">
        <v>0</v>
      </c>
      <c r="CM378" s="451"/>
      <c r="CN378" s="451"/>
      <c r="CO378" s="451"/>
      <c r="CP378" s="451"/>
      <c r="CQ378" s="451"/>
      <c r="CR378" s="451"/>
      <c r="CS378" s="480">
        <f t="shared" si="197"/>
        <v>0</v>
      </c>
      <c r="CT378" s="480"/>
      <c r="CU378" s="480"/>
      <c r="CV378" s="480"/>
      <c r="CW378" s="480"/>
      <c r="CX378" s="480"/>
      <c r="CY378" s="480"/>
      <c r="DB378" s="543" t="s">
        <v>684</v>
      </c>
      <c r="DC378" s="544"/>
      <c r="DD378" s="544"/>
      <c r="DE378" s="544"/>
      <c r="DF378" s="544"/>
      <c r="DG378" s="544"/>
      <c r="DH378" s="544"/>
      <c r="DI378" s="544"/>
      <c r="DJ378" s="544"/>
      <c r="DK378" s="544"/>
      <c r="DL378" s="544"/>
      <c r="DM378" s="544"/>
      <c r="DN378" s="544"/>
      <c r="DO378" s="544"/>
      <c r="DP378" s="544"/>
      <c r="DQ378" s="544"/>
      <c r="DR378" s="544"/>
      <c r="DS378" s="544"/>
      <c r="DT378" s="544"/>
      <c r="DU378" s="544"/>
      <c r="DV378" s="544"/>
      <c r="DW378" s="545"/>
      <c r="DX378" s="451">
        <v>0</v>
      </c>
      <c r="DY378" s="451"/>
      <c r="DZ378" s="451"/>
      <c r="EA378" s="451"/>
      <c r="EB378" s="451"/>
      <c r="EC378" s="451"/>
      <c r="ED378" s="451"/>
      <c r="EE378" s="451">
        <v>0</v>
      </c>
      <c r="EF378" s="451"/>
      <c r="EG378" s="451"/>
      <c r="EH378" s="451"/>
      <c r="EI378" s="451"/>
      <c r="EJ378" s="451"/>
      <c r="EK378" s="451"/>
      <c r="EL378" s="479">
        <f t="shared" si="198"/>
        <v>0</v>
      </c>
      <c r="EM378" s="479"/>
      <c r="EN378" s="479"/>
      <c r="EO378" s="479"/>
      <c r="EP378" s="479"/>
      <c r="EQ378" s="479"/>
      <c r="ER378" s="479"/>
      <c r="ES378" s="451">
        <v>0</v>
      </c>
      <c r="ET378" s="451"/>
      <c r="EU378" s="451"/>
      <c r="EV378" s="451"/>
      <c r="EW378" s="451"/>
      <c r="EX378" s="451"/>
      <c r="EY378" s="451"/>
      <c r="EZ378" s="92"/>
      <c r="FA378" s="92"/>
      <c r="FB378" s="92"/>
      <c r="FC378" s="451">
        <v>0</v>
      </c>
      <c r="FD378" s="451"/>
      <c r="FE378" s="451"/>
      <c r="FF378" s="451"/>
      <c r="FG378" s="451">
        <v>0</v>
      </c>
      <c r="FH378" s="451"/>
      <c r="FI378" s="451"/>
      <c r="FJ378" s="451"/>
      <c r="FK378" s="479">
        <f t="shared" si="199"/>
        <v>0</v>
      </c>
      <c r="FL378" s="479"/>
      <c r="FM378" s="479"/>
      <c r="FN378" s="479"/>
      <c r="FO378" s="479"/>
      <c r="FP378" s="479"/>
      <c r="FQ378" s="479"/>
      <c r="FR378" s="451">
        <v>0</v>
      </c>
      <c r="FS378" s="451"/>
      <c r="FT378" s="451"/>
      <c r="FU378" s="451"/>
      <c r="FV378" s="451"/>
      <c r="FW378" s="451"/>
      <c r="FX378" s="451"/>
      <c r="FY378" s="451">
        <v>0</v>
      </c>
      <c r="FZ378" s="451"/>
      <c r="GA378" s="451"/>
      <c r="GB378" s="451"/>
      <c r="GC378" s="451"/>
      <c r="GD378" s="451"/>
      <c r="GE378" s="451"/>
      <c r="GF378" s="480">
        <f t="shared" si="200"/>
        <v>0</v>
      </c>
      <c r="GG378" s="480"/>
      <c r="GH378" s="480"/>
      <c r="GI378" s="480"/>
      <c r="GJ378" s="480"/>
      <c r="GK378" s="480"/>
      <c r="GL378" s="480"/>
      <c r="GM378" s="451">
        <v>0</v>
      </c>
      <c r="GN378" s="451"/>
      <c r="GO378" s="451"/>
      <c r="GP378" s="451"/>
      <c r="GQ378" s="451"/>
      <c r="GR378" s="451"/>
      <c r="GS378" s="451"/>
      <c r="GT378" s="480">
        <f t="shared" si="201"/>
        <v>0</v>
      </c>
      <c r="GU378" s="480"/>
      <c r="GV378" s="480"/>
      <c r="GW378" s="480"/>
      <c r="GX378" s="480"/>
      <c r="GY378" s="480"/>
      <c r="GZ378" s="480"/>
    </row>
    <row r="379" spans="2:208" ht="12.75" customHeight="1">
      <c r="B379" s="543" t="s">
        <v>638</v>
      </c>
      <c r="C379" s="544"/>
      <c r="D379" s="544"/>
      <c r="E379" s="544"/>
      <c r="F379" s="544"/>
      <c r="G379" s="544"/>
      <c r="H379" s="544"/>
      <c r="I379" s="544"/>
      <c r="J379" s="544"/>
      <c r="K379" s="544"/>
      <c r="L379" s="544"/>
      <c r="M379" s="544"/>
      <c r="N379" s="544"/>
      <c r="O379" s="544"/>
      <c r="P379" s="544"/>
      <c r="Q379" s="544"/>
      <c r="R379" s="544"/>
      <c r="S379" s="544"/>
      <c r="T379" s="544"/>
      <c r="U379" s="544"/>
      <c r="V379" s="544"/>
      <c r="W379" s="545"/>
      <c r="X379" s="451">
        <v>0</v>
      </c>
      <c r="Y379" s="451"/>
      <c r="Z379" s="451"/>
      <c r="AA379" s="451"/>
      <c r="AB379" s="451"/>
      <c r="AC379" s="451"/>
      <c r="AD379" s="451"/>
      <c r="AE379" s="451">
        <v>0</v>
      </c>
      <c r="AF379" s="451"/>
      <c r="AG379" s="451"/>
      <c r="AH379" s="451"/>
      <c r="AI379" s="451"/>
      <c r="AJ379" s="451"/>
      <c r="AK379" s="451"/>
      <c r="AL379" s="479">
        <f t="shared" si="194"/>
        <v>0</v>
      </c>
      <c r="AM379" s="479"/>
      <c r="AN379" s="479"/>
      <c r="AO379" s="479"/>
      <c r="AP379" s="479"/>
      <c r="AQ379" s="479"/>
      <c r="AR379" s="479"/>
      <c r="AS379" s="451">
        <v>0</v>
      </c>
      <c r="AT379" s="451"/>
      <c r="AU379" s="451"/>
      <c r="AV379" s="451"/>
      <c r="AW379" s="451"/>
      <c r="AX379" s="451"/>
      <c r="AY379" s="451"/>
      <c r="AZ379" s="92"/>
      <c r="BA379" s="92"/>
      <c r="BB379" s="451">
        <v>0</v>
      </c>
      <c r="BC379" s="451"/>
      <c r="BD379" s="451"/>
      <c r="BE379" s="451"/>
      <c r="BF379" s="451">
        <v>0</v>
      </c>
      <c r="BG379" s="451"/>
      <c r="BH379" s="451"/>
      <c r="BI379" s="451"/>
      <c r="BJ379" s="479">
        <f t="shared" si="195"/>
        <v>0</v>
      </c>
      <c r="BK379" s="479"/>
      <c r="BL379" s="479"/>
      <c r="BM379" s="479"/>
      <c r="BN379" s="479"/>
      <c r="BO379" s="479"/>
      <c r="BP379" s="479"/>
      <c r="BQ379" s="451">
        <v>0</v>
      </c>
      <c r="BR379" s="451"/>
      <c r="BS379" s="451"/>
      <c r="BT379" s="451"/>
      <c r="BU379" s="451"/>
      <c r="BV379" s="451"/>
      <c r="BW379" s="451"/>
      <c r="BX379" s="451">
        <v>0</v>
      </c>
      <c r="BY379" s="451"/>
      <c r="BZ379" s="451"/>
      <c r="CA379" s="451"/>
      <c r="CB379" s="451"/>
      <c r="CC379" s="451"/>
      <c r="CD379" s="451"/>
      <c r="CE379" s="480">
        <f t="shared" si="196"/>
        <v>0</v>
      </c>
      <c r="CF379" s="480"/>
      <c r="CG379" s="480"/>
      <c r="CH379" s="480"/>
      <c r="CI379" s="480"/>
      <c r="CJ379" s="480"/>
      <c r="CK379" s="480"/>
      <c r="CL379" s="451">
        <v>0</v>
      </c>
      <c r="CM379" s="451"/>
      <c r="CN379" s="451"/>
      <c r="CO379" s="451"/>
      <c r="CP379" s="451"/>
      <c r="CQ379" s="451"/>
      <c r="CR379" s="451"/>
      <c r="CS379" s="480">
        <f t="shared" si="197"/>
        <v>0</v>
      </c>
      <c r="CT379" s="480"/>
      <c r="CU379" s="480"/>
      <c r="CV379" s="480"/>
      <c r="CW379" s="480"/>
      <c r="CX379" s="480"/>
      <c r="CY379" s="480"/>
      <c r="DB379" s="543" t="s">
        <v>685</v>
      </c>
      <c r="DC379" s="544"/>
      <c r="DD379" s="544"/>
      <c r="DE379" s="544"/>
      <c r="DF379" s="544"/>
      <c r="DG379" s="544"/>
      <c r="DH379" s="544"/>
      <c r="DI379" s="544"/>
      <c r="DJ379" s="544"/>
      <c r="DK379" s="544"/>
      <c r="DL379" s="544"/>
      <c r="DM379" s="544"/>
      <c r="DN379" s="544"/>
      <c r="DO379" s="544"/>
      <c r="DP379" s="544"/>
      <c r="DQ379" s="544"/>
      <c r="DR379" s="544"/>
      <c r="DS379" s="544"/>
      <c r="DT379" s="544"/>
      <c r="DU379" s="544"/>
      <c r="DV379" s="544"/>
      <c r="DW379" s="545"/>
      <c r="DX379" s="451">
        <v>0</v>
      </c>
      <c r="DY379" s="451"/>
      <c r="DZ379" s="451"/>
      <c r="EA379" s="451"/>
      <c r="EB379" s="451"/>
      <c r="EC379" s="451"/>
      <c r="ED379" s="451"/>
      <c r="EE379" s="451">
        <v>0</v>
      </c>
      <c r="EF379" s="451"/>
      <c r="EG379" s="451"/>
      <c r="EH379" s="451"/>
      <c r="EI379" s="451"/>
      <c r="EJ379" s="451"/>
      <c r="EK379" s="451"/>
      <c r="EL379" s="479">
        <f t="shared" si="198"/>
        <v>0</v>
      </c>
      <c r="EM379" s="479"/>
      <c r="EN379" s="479"/>
      <c r="EO379" s="479"/>
      <c r="EP379" s="479"/>
      <c r="EQ379" s="479"/>
      <c r="ER379" s="479"/>
      <c r="ES379" s="451">
        <v>0</v>
      </c>
      <c r="ET379" s="451"/>
      <c r="EU379" s="451"/>
      <c r="EV379" s="451"/>
      <c r="EW379" s="451"/>
      <c r="EX379" s="451"/>
      <c r="EY379" s="451"/>
      <c r="EZ379" s="92"/>
      <c r="FA379" s="92"/>
      <c r="FB379" s="92"/>
      <c r="FC379" s="451">
        <v>0</v>
      </c>
      <c r="FD379" s="451"/>
      <c r="FE379" s="451"/>
      <c r="FF379" s="451"/>
      <c r="FG379" s="451">
        <v>0</v>
      </c>
      <c r="FH379" s="451"/>
      <c r="FI379" s="451"/>
      <c r="FJ379" s="451"/>
      <c r="FK379" s="479">
        <f t="shared" si="199"/>
        <v>0</v>
      </c>
      <c r="FL379" s="479"/>
      <c r="FM379" s="479"/>
      <c r="FN379" s="479"/>
      <c r="FO379" s="479"/>
      <c r="FP379" s="479"/>
      <c r="FQ379" s="479"/>
      <c r="FR379" s="451">
        <v>0</v>
      </c>
      <c r="FS379" s="451"/>
      <c r="FT379" s="451"/>
      <c r="FU379" s="451"/>
      <c r="FV379" s="451"/>
      <c r="FW379" s="451"/>
      <c r="FX379" s="451"/>
      <c r="FY379" s="451">
        <v>0</v>
      </c>
      <c r="FZ379" s="451"/>
      <c r="GA379" s="451"/>
      <c r="GB379" s="451"/>
      <c r="GC379" s="451"/>
      <c r="GD379" s="451"/>
      <c r="GE379" s="451"/>
      <c r="GF379" s="480">
        <f t="shared" si="200"/>
        <v>0</v>
      </c>
      <c r="GG379" s="480"/>
      <c r="GH379" s="480"/>
      <c r="GI379" s="480"/>
      <c r="GJ379" s="480"/>
      <c r="GK379" s="480"/>
      <c r="GL379" s="480"/>
      <c r="GM379" s="451">
        <v>0</v>
      </c>
      <c r="GN379" s="451"/>
      <c r="GO379" s="451"/>
      <c r="GP379" s="451"/>
      <c r="GQ379" s="451"/>
      <c r="GR379" s="451"/>
      <c r="GS379" s="451"/>
      <c r="GT379" s="480">
        <f t="shared" si="201"/>
        <v>0</v>
      </c>
      <c r="GU379" s="480"/>
      <c r="GV379" s="480"/>
      <c r="GW379" s="480"/>
      <c r="GX379" s="480"/>
      <c r="GY379" s="480"/>
      <c r="GZ379" s="480"/>
    </row>
    <row r="380" spans="2:208" ht="12.75" customHeight="1">
      <c r="B380" s="543" t="s">
        <v>639</v>
      </c>
      <c r="C380" s="544"/>
      <c r="D380" s="544"/>
      <c r="E380" s="544"/>
      <c r="F380" s="544"/>
      <c r="G380" s="544"/>
      <c r="H380" s="544"/>
      <c r="I380" s="544"/>
      <c r="J380" s="544"/>
      <c r="K380" s="544"/>
      <c r="L380" s="544"/>
      <c r="M380" s="544"/>
      <c r="N380" s="544"/>
      <c r="O380" s="544"/>
      <c r="P380" s="544"/>
      <c r="Q380" s="544"/>
      <c r="R380" s="544"/>
      <c r="S380" s="544"/>
      <c r="T380" s="544"/>
      <c r="U380" s="544"/>
      <c r="V380" s="544"/>
      <c r="W380" s="545"/>
      <c r="X380" s="451">
        <v>0</v>
      </c>
      <c r="Y380" s="451"/>
      <c r="Z380" s="451"/>
      <c r="AA380" s="451"/>
      <c r="AB380" s="451"/>
      <c r="AC380" s="451"/>
      <c r="AD380" s="451"/>
      <c r="AE380" s="451">
        <v>0</v>
      </c>
      <c r="AF380" s="451"/>
      <c r="AG380" s="451"/>
      <c r="AH380" s="451"/>
      <c r="AI380" s="451"/>
      <c r="AJ380" s="451"/>
      <c r="AK380" s="451"/>
      <c r="AL380" s="479">
        <f t="shared" si="194"/>
        <v>0</v>
      </c>
      <c r="AM380" s="479"/>
      <c r="AN380" s="479"/>
      <c r="AO380" s="479"/>
      <c r="AP380" s="479"/>
      <c r="AQ380" s="479"/>
      <c r="AR380" s="479"/>
      <c r="AS380" s="451">
        <v>0</v>
      </c>
      <c r="AT380" s="451"/>
      <c r="AU380" s="451"/>
      <c r="AV380" s="451"/>
      <c r="AW380" s="451"/>
      <c r="AX380" s="451"/>
      <c r="AY380" s="451"/>
      <c r="AZ380" s="92"/>
      <c r="BA380" s="92"/>
      <c r="BB380" s="451">
        <v>0</v>
      </c>
      <c r="BC380" s="451"/>
      <c r="BD380" s="451"/>
      <c r="BE380" s="451"/>
      <c r="BF380" s="451">
        <v>0</v>
      </c>
      <c r="BG380" s="451"/>
      <c r="BH380" s="451"/>
      <c r="BI380" s="451"/>
      <c r="BJ380" s="479">
        <f t="shared" si="195"/>
        <v>0</v>
      </c>
      <c r="BK380" s="479"/>
      <c r="BL380" s="479"/>
      <c r="BM380" s="479"/>
      <c r="BN380" s="479"/>
      <c r="BO380" s="479"/>
      <c r="BP380" s="479"/>
      <c r="BQ380" s="451">
        <v>0</v>
      </c>
      <c r="BR380" s="451"/>
      <c r="BS380" s="451"/>
      <c r="BT380" s="451"/>
      <c r="BU380" s="451"/>
      <c r="BV380" s="451"/>
      <c r="BW380" s="451"/>
      <c r="BX380" s="451">
        <v>0</v>
      </c>
      <c r="BY380" s="451"/>
      <c r="BZ380" s="451"/>
      <c r="CA380" s="451"/>
      <c r="CB380" s="451"/>
      <c r="CC380" s="451"/>
      <c r="CD380" s="451"/>
      <c r="CE380" s="480">
        <f t="shared" si="196"/>
        <v>0</v>
      </c>
      <c r="CF380" s="480"/>
      <c r="CG380" s="480"/>
      <c r="CH380" s="480"/>
      <c r="CI380" s="480"/>
      <c r="CJ380" s="480"/>
      <c r="CK380" s="480"/>
      <c r="CL380" s="451">
        <v>0</v>
      </c>
      <c r="CM380" s="451"/>
      <c r="CN380" s="451"/>
      <c r="CO380" s="451"/>
      <c r="CP380" s="451"/>
      <c r="CQ380" s="451"/>
      <c r="CR380" s="451"/>
      <c r="CS380" s="480">
        <f t="shared" si="197"/>
        <v>0</v>
      </c>
      <c r="CT380" s="480"/>
      <c r="CU380" s="480"/>
      <c r="CV380" s="480"/>
      <c r="CW380" s="480"/>
      <c r="CX380" s="480"/>
      <c r="CY380" s="480"/>
      <c r="DB380" s="543" t="s">
        <v>686</v>
      </c>
      <c r="DC380" s="544"/>
      <c r="DD380" s="544"/>
      <c r="DE380" s="544"/>
      <c r="DF380" s="544"/>
      <c r="DG380" s="544"/>
      <c r="DH380" s="544"/>
      <c r="DI380" s="544"/>
      <c r="DJ380" s="544"/>
      <c r="DK380" s="544"/>
      <c r="DL380" s="544"/>
      <c r="DM380" s="544"/>
      <c r="DN380" s="544"/>
      <c r="DO380" s="544"/>
      <c r="DP380" s="544"/>
      <c r="DQ380" s="544"/>
      <c r="DR380" s="544"/>
      <c r="DS380" s="544"/>
      <c r="DT380" s="544"/>
      <c r="DU380" s="544"/>
      <c r="DV380" s="544"/>
      <c r="DW380" s="545"/>
      <c r="DX380" s="451">
        <v>0</v>
      </c>
      <c r="DY380" s="451"/>
      <c r="DZ380" s="451"/>
      <c r="EA380" s="451"/>
      <c r="EB380" s="451"/>
      <c r="EC380" s="451"/>
      <c r="ED380" s="451"/>
      <c r="EE380" s="451">
        <v>0</v>
      </c>
      <c r="EF380" s="451"/>
      <c r="EG380" s="451"/>
      <c r="EH380" s="451"/>
      <c r="EI380" s="451"/>
      <c r="EJ380" s="451"/>
      <c r="EK380" s="451"/>
      <c r="EL380" s="479">
        <f t="shared" si="198"/>
        <v>0</v>
      </c>
      <c r="EM380" s="479"/>
      <c r="EN380" s="479"/>
      <c r="EO380" s="479"/>
      <c r="EP380" s="479"/>
      <c r="EQ380" s="479"/>
      <c r="ER380" s="479"/>
      <c r="ES380" s="451">
        <v>0</v>
      </c>
      <c r="ET380" s="451"/>
      <c r="EU380" s="451"/>
      <c r="EV380" s="451"/>
      <c r="EW380" s="451"/>
      <c r="EX380" s="451"/>
      <c r="EY380" s="451"/>
      <c r="EZ380" s="92"/>
      <c r="FA380" s="92"/>
      <c r="FB380" s="92"/>
      <c r="FC380" s="451">
        <v>0</v>
      </c>
      <c r="FD380" s="451"/>
      <c r="FE380" s="451"/>
      <c r="FF380" s="451"/>
      <c r="FG380" s="451">
        <v>0</v>
      </c>
      <c r="FH380" s="451"/>
      <c r="FI380" s="451"/>
      <c r="FJ380" s="451"/>
      <c r="FK380" s="479">
        <f t="shared" si="199"/>
        <v>0</v>
      </c>
      <c r="FL380" s="479"/>
      <c r="FM380" s="479"/>
      <c r="FN380" s="479"/>
      <c r="FO380" s="479"/>
      <c r="FP380" s="479"/>
      <c r="FQ380" s="479"/>
      <c r="FR380" s="451">
        <v>0</v>
      </c>
      <c r="FS380" s="451"/>
      <c r="FT380" s="451"/>
      <c r="FU380" s="451"/>
      <c r="FV380" s="451"/>
      <c r="FW380" s="451"/>
      <c r="FX380" s="451"/>
      <c r="FY380" s="451">
        <v>0</v>
      </c>
      <c r="FZ380" s="451"/>
      <c r="GA380" s="451"/>
      <c r="GB380" s="451"/>
      <c r="GC380" s="451"/>
      <c r="GD380" s="451"/>
      <c r="GE380" s="451"/>
      <c r="GF380" s="480">
        <f t="shared" si="200"/>
        <v>0</v>
      </c>
      <c r="GG380" s="480"/>
      <c r="GH380" s="480"/>
      <c r="GI380" s="480"/>
      <c r="GJ380" s="480"/>
      <c r="GK380" s="480"/>
      <c r="GL380" s="480"/>
      <c r="GM380" s="451">
        <v>0</v>
      </c>
      <c r="GN380" s="451"/>
      <c r="GO380" s="451"/>
      <c r="GP380" s="451"/>
      <c r="GQ380" s="451"/>
      <c r="GR380" s="451"/>
      <c r="GS380" s="451"/>
      <c r="GT380" s="480">
        <f t="shared" si="201"/>
        <v>0</v>
      </c>
      <c r="GU380" s="480"/>
      <c r="GV380" s="480"/>
      <c r="GW380" s="480"/>
      <c r="GX380" s="480"/>
      <c r="GY380" s="480"/>
      <c r="GZ380" s="480"/>
    </row>
    <row r="381" spans="2:208" ht="12.75" customHeight="1">
      <c r="B381" s="540" t="s">
        <v>640</v>
      </c>
      <c r="C381" s="541"/>
      <c r="D381" s="541"/>
      <c r="E381" s="541"/>
      <c r="F381" s="541"/>
      <c r="G381" s="541"/>
      <c r="H381" s="541"/>
      <c r="I381" s="541"/>
      <c r="J381" s="541"/>
      <c r="K381" s="541"/>
      <c r="L381" s="541"/>
      <c r="M381" s="541"/>
      <c r="N381" s="541"/>
      <c r="O381" s="541"/>
      <c r="P381" s="541"/>
      <c r="Q381" s="541"/>
      <c r="R381" s="541"/>
      <c r="S381" s="541"/>
      <c r="T381" s="541"/>
      <c r="U381" s="541"/>
      <c r="V381" s="541"/>
      <c r="W381" s="542"/>
      <c r="X381" s="451">
        <v>0</v>
      </c>
      <c r="Y381" s="451"/>
      <c r="Z381" s="451"/>
      <c r="AA381" s="451"/>
      <c r="AB381" s="451"/>
      <c r="AC381" s="451"/>
      <c r="AD381" s="451"/>
      <c r="AE381" s="451">
        <v>0</v>
      </c>
      <c r="AF381" s="451"/>
      <c r="AG381" s="451"/>
      <c r="AH381" s="451"/>
      <c r="AI381" s="451"/>
      <c r="AJ381" s="451"/>
      <c r="AK381" s="451"/>
      <c r="AL381" s="479">
        <f t="shared" si="194"/>
        <v>0</v>
      </c>
      <c r="AM381" s="479"/>
      <c r="AN381" s="479"/>
      <c r="AO381" s="479"/>
      <c r="AP381" s="479"/>
      <c r="AQ381" s="479"/>
      <c r="AR381" s="479"/>
      <c r="AS381" s="451">
        <v>0</v>
      </c>
      <c r="AT381" s="451"/>
      <c r="AU381" s="451"/>
      <c r="AV381" s="451"/>
      <c r="AW381" s="451"/>
      <c r="AX381" s="451"/>
      <c r="AY381" s="451"/>
      <c r="AZ381" s="92"/>
      <c r="BA381" s="92"/>
      <c r="BB381" s="451">
        <v>0</v>
      </c>
      <c r="BC381" s="451"/>
      <c r="BD381" s="451"/>
      <c r="BE381" s="451"/>
      <c r="BF381" s="451">
        <v>0</v>
      </c>
      <c r="BG381" s="451"/>
      <c r="BH381" s="451"/>
      <c r="BI381" s="451"/>
      <c r="BJ381" s="479">
        <f t="shared" si="195"/>
        <v>0</v>
      </c>
      <c r="BK381" s="479"/>
      <c r="BL381" s="479"/>
      <c r="BM381" s="479"/>
      <c r="BN381" s="479"/>
      <c r="BO381" s="479"/>
      <c r="BP381" s="479"/>
      <c r="BQ381" s="451">
        <v>0</v>
      </c>
      <c r="BR381" s="451"/>
      <c r="BS381" s="451"/>
      <c r="BT381" s="451"/>
      <c r="BU381" s="451"/>
      <c r="BV381" s="451"/>
      <c r="BW381" s="451"/>
      <c r="BX381" s="451">
        <v>0</v>
      </c>
      <c r="BY381" s="451"/>
      <c r="BZ381" s="451"/>
      <c r="CA381" s="451"/>
      <c r="CB381" s="451"/>
      <c r="CC381" s="451"/>
      <c r="CD381" s="451"/>
      <c r="CE381" s="480">
        <f t="shared" si="196"/>
        <v>0</v>
      </c>
      <c r="CF381" s="480"/>
      <c r="CG381" s="480"/>
      <c r="CH381" s="480"/>
      <c r="CI381" s="480"/>
      <c r="CJ381" s="480"/>
      <c r="CK381" s="480"/>
      <c r="CL381" s="451">
        <v>0</v>
      </c>
      <c r="CM381" s="451"/>
      <c r="CN381" s="451"/>
      <c r="CO381" s="451"/>
      <c r="CP381" s="451"/>
      <c r="CQ381" s="451"/>
      <c r="CR381" s="451"/>
      <c r="CS381" s="480">
        <f t="shared" si="197"/>
        <v>0</v>
      </c>
      <c r="CT381" s="480"/>
      <c r="CU381" s="480"/>
      <c r="CV381" s="480"/>
      <c r="CW381" s="480"/>
      <c r="CX381" s="480"/>
      <c r="CY381" s="480"/>
      <c r="DB381" s="543" t="s">
        <v>687</v>
      </c>
      <c r="DC381" s="544"/>
      <c r="DD381" s="544"/>
      <c r="DE381" s="544"/>
      <c r="DF381" s="544"/>
      <c r="DG381" s="544"/>
      <c r="DH381" s="544"/>
      <c r="DI381" s="544"/>
      <c r="DJ381" s="544"/>
      <c r="DK381" s="544"/>
      <c r="DL381" s="544"/>
      <c r="DM381" s="544"/>
      <c r="DN381" s="544"/>
      <c r="DO381" s="544"/>
      <c r="DP381" s="544"/>
      <c r="DQ381" s="544"/>
      <c r="DR381" s="544"/>
      <c r="DS381" s="544"/>
      <c r="DT381" s="544"/>
      <c r="DU381" s="544"/>
      <c r="DV381" s="544"/>
      <c r="DW381" s="545"/>
      <c r="DX381" s="451">
        <v>0</v>
      </c>
      <c r="DY381" s="451"/>
      <c r="DZ381" s="451"/>
      <c r="EA381" s="451"/>
      <c r="EB381" s="451"/>
      <c r="EC381" s="451"/>
      <c r="ED381" s="451"/>
      <c r="EE381" s="451">
        <v>0</v>
      </c>
      <c r="EF381" s="451"/>
      <c r="EG381" s="451"/>
      <c r="EH381" s="451"/>
      <c r="EI381" s="451"/>
      <c r="EJ381" s="451"/>
      <c r="EK381" s="451"/>
      <c r="EL381" s="479">
        <f t="shared" si="198"/>
        <v>0</v>
      </c>
      <c r="EM381" s="479"/>
      <c r="EN381" s="479"/>
      <c r="EO381" s="479"/>
      <c r="EP381" s="479"/>
      <c r="EQ381" s="479"/>
      <c r="ER381" s="479"/>
      <c r="ES381" s="451">
        <v>0</v>
      </c>
      <c r="ET381" s="451"/>
      <c r="EU381" s="451"/>
      <c r="EV381" s="451"/>
      <c r="EW381" s="451"/>
      <c r="EX381" s="451"/>
      <c r="EY381" s="451"/>
      <c r="EZ381" s="92"/>
      <c r="FA381" s="92"/>
      <c r="FB381" s="92"/>
      <c r="FC381" s="451">
        <v>0</v>
      </c>
      <c r="FD381" s="451"/>
      <c r="FE381" s="451"/>
      <c r="FF381" s="451"/>
      <c r="FG381" s="451">
        <v>0</v>
      </c>
      <c r="FH381" s="451"/>
      <c r="FI381" s="451"/>
      <c r="FJ381" s="451"/>
      <c r="FK381" s="479">
        <f t="shared" si="199"/>
        <v>0</v>
      </c>
      <c r="FL381" s="479"/>
      <c r="FM381" s="479"/>
      <c r="FN381" s="479"/>
      <c r="FO381" s="479"/>
      <c r="FP381" s="479"/>
      <c r="FQ381" s="479"/>
      <c r="FR381" s="451">
        <v>0</v>
      </c>
      <c r="FS381" s="451"/>
      <c r="FT381" s="451"/>
      <c r="FU381" s="451"/>
      <c r="FV381" s="451"/>
      <c r="FW381" s="451"/>
      <c r="FX381" s="451"/>
      <c r="FY381" s="451">
        <v>0</v>
      </c>
      <c r="FZ381" s="451"/>
      <c r="GA381" s="451"/>
      <c r="GB381" s="451"/>
      <c r="GC381" s="451"/>
      <c r="GD381" s="451"/>
      <c r="GE381" s="451"/>
      <c r="GF381" s="480">
        <f t="shared" si="200"/>
        <v>0</v>
      </c>
      <c r="GG381" s="480"/>
      <c r="GH381" s="480"/>
      <c r="GI381" s="480"/>
      <c r="GJ381" s="480"/>
      <c r="GK381" s="480"/>
      <c r="GL381" s="480"/>
      <c r="GM381" s="451">
        <v>0</v>
      </c>
      <c r="GN381" s="451"/>
      <c r="GO381" s="451"/>
      <c r="GP381" s="451"/>
      <c r="GQ381" s="451"/>
      <c r="GR381" s="451"/>
      <c r="GS381" s="451"/>
      <c r="GT381" s="480">
        <f t="shared" si="201"/>
        <v>0</v>
      </c>
      <c r="GU381" s="480"/>
      <c r="GV381" s="480"/>
      <c r="GW381" s="480"/>
      <c r="GX381" s="480"/>
      <c r="GY381" s="480"/>
      <c r="GZ381" s="480"/>
    </row>
    <row r="382" spans="2:208" ht="12.75" customHeight="1" thickBot="1">
      <c r="B382" s="511" t="s">
        <v>641</v>
      </c>
      <c r="C382" s="512"/>
      <c r="D382" s="512"/>
      <c r="E382" s="512"/>
      <c r="F382" s="512"/>
      <c r="G382" s="512"/>
      <c r="H382" s="512"/>
      <c r="I382" s="512"/>
      <c r="J382" s="512"/>
      <c r="K382" s="512"/>
      <c r="L382" s="512"/>
      <c r="M382" s="512"/>
      <c r="N382" s="512"/>
      <c r="O382" s="512"/>
      <c r="P382" s="512"/>
      <c r="Q382" s="512"/>
      <c r="R382" s="512"/>
      <c r="S382" s="512"/>
      <c r="T382" s="512"/>
      <c r="U382" s="512"/>
      <c r="V382" s="512"/>
      <c r="W382" s="435"/>
      <c r="X382" s="447">
        <f>SUM(X374:AD381)</f>
        <v>0</v>
      </c>
      <c r="Y382" s="447"/>
      <c r="Z382" s="447"/>
      <c r="AA382" s="447"/>
      <c r="AB382" s="447"/>
      <c r="AC382" s="447"/>
      <c r="AD382" s="447"/>
      <c r="AE382" s="447">
        <f>SUM(AE374:AK381)</f>
        <v>0</v>
      </c>
      <c r="AF382" s="447"/>
      <c r="AG382" s="447"/>
      <c r="AH382" s="447"/>
      <c r="AI382" s="447"/>
      <c r="AJ382" s="447"/>
      <c r="AK382" s="447"/>
      <c r="AL382" s="447">
        <f>SUM(AL374:AR381)</f>
        <v>0</v>
      </c>
      <c r="AM382" s="447"/>
      <c r="AN382" s="447"/>
      <c r="AO382" s="447"/>
      <c r="AP382" s="447"/>
      <c r="AQ382" s="447"/>
      <c r="AR382" s="447"/>
      <c r="AS382" s="447">
        <f>SUM(AS374:AY381)</f>
        <v>0</v>
      </c>
      <c r="AT382" s="447"/>
      <c r="AU382" s="447"/>
      <c r="AV382" s="447"/>
      <c r="AW382" s="447"/>
      <c r="AX382" s="447"/>
      <c r="AY382" s="447"/>
      <c r="BB382" s="481">
        <f>SUM(BB374:BE381)</f>
        <v>0</v>
      </c>
      <c r="BC382" s="481"/>
      <c r="BD382" s="481"/>
      <c r="BE382" s="481"/>
      <c r="BF382" s="481">
        <f>SUM(BF374:BI381)</f>
        <v>0</v>
      </c>
      <c r="BG382" s="481"/>
      <c r="BH382" s="481"/>
      <c r="BI382" s="481"/>
      <c r="BJ382" s="481">
        <f>SUM(BJ374:BP381)</f>
        <v>0</v>
      </c>
      <c r="BK382" s="481"/>
      <c r="BL382" s="481"/>
      <c r="BM382" s="481"/>
      <c r="BN382" s="481"/>
      <c r="BO382" s="481"/>
      <c r="BP382" s="481"/>
      <c r="BQ382" s="481">
        <f>SUM(BQ374:BW381)</f>
        <v>0</v>
      </c>
      <c r="BR382" s="481"/>
      <c r="BS382" s="481"/>
      <c r="BT382" s="481"/>
      <c r="BU382" s="481"/>
      <c r="BV382" s="481"/>
      <c r="BW382" s="481"/>
      <c r="BX382" s="481">
        <f>SUM(BX374:CD381)</f>
        <v>0</v>
      </c>
      <c r="BY382" s="481"/>
      <c r="BZ382" s="481"/>
      <c r="CA382" s="481"/>
      <c r="CB382" s="481"/>
      <c r="CC382" s="481"/>
      <c r="CD382" s="481"/>
      <c r="CE382" s="481">
        <f>SUM(CE374:CK381)</f>
        <v>0</v>
      </c>
      <c r="CF382" s="481"/>
      <c r="CG382" s="481"/>
      <c r="CH382" s="481"/>
      <c r="CI382" s="481"/>
      <c r="CJ382" s="481"/>
      <c r="CK382" s="481"/>
      <c r="CL382" s="481">
        <f>SUM(CL374:CR381)</f>
        <v>0</v>
      </c>
      <c r="CM382" s="481"/>
      <c r="CN382" s="481"/>
      <c r="CO382" s="481"/>
      <c r="CP382" s="481"/>
      <c r="CQ382" s="481"/>
      <c r="CR382" s="481"/>
      <c r="CS382" s="481">
        <f>SUM(CS374:CY381)</f>
        <v>0</v>
      </c>
      <c r="CT382" s="481"/>
      <c r="CU382" s="481"/>
      <c r="CV382" s="481"/>
      <c r="CW382" s="481"/>
      <c r="CX382" s="481"/>
      <c r="CY382" s="481"/>
      <c r="DB382" s="543" t="s">
        <v>688</v>
      </c>
      <c r="DC382" s="544"/>
      <c r="DD382" s="544"/>
      <c r="DE382" s="544"/>
      <c r="DF382" s="544"/>
      <c r="DG382" s="544"/>
      <c r="DH382" s="544"/>
      <c r="DI382" s="544"/>
      <c r="DJ382" s="544"/>
      <c r="DK382" s="544"/>
      <c r="DL382" s="544"/>
      <c r="DM382" s="544"/>
      <c r="DN382" s="544"/>
      <c r="DO382" s="544"/>
      <c r="DP382" s="544"/>
      <c r="DQ382" s="544"/>
      <c r="DR382" s="544"/>
      <c r="DS382" s="544"/>
      <c r="DT382" s="544"/>
      <c r="DU382" s="544"/>
      <c r="DV382" s="544"/>
      <c r="DW382" s="545"/>
      <c r="DX382" s="451">
        <v>0</v>
      </c>
      <c r="DY382" s="451"/>
      <c r="DZ382" s="451"/>
      <c r="EA382" s="451"/>
      <c r="EB382" s="451"/>
      <c r="EC382" s="451"/>
      <c r="ED382" s="451"/>
      <c r="EE382" s="451">
        <v>0</v>
      </c>
      <c r="EF382" s="451"/>
      <c r="EG382" s="451"/>
      <c r="EH382" s="451"/>
      <c r="EI382" s="451"/>
      <c r="EJ382" s="451"/>
      <c r="EK382" s="451"/>
      <c r="EL382" s="479">
        <f t="shared" si="198"/>
        <v>0</v>
      </c>
      <c r="EM382" s="479"/>
      <c r="EN382" s="479"/>
      <c r="EO382" s="479"/>
      <c r="EP382" s="479"/>
      <c r="EQ382" s="479"/>
      <c r="ER382" s="479"/>
      <c r="ES382" s="451">
        <v>0</v>
      </c>
      <c r="ET382" s="451"/>
      <c r="EU382" s="451"/>
      <c r="EV382" s="451"/>
      <c r="EW382" s="451"/>
      <c r="EX382" s="451"/>
      <c r="EY382" s="451"/>
      <c r="EZ382" s="92"/>
      <c r="FA382" s="92"/>
      <c r="FB382" s="92"/>
      <c r="FC382" s="451">
        <v>0</v>
      </c>
      <c r="FD382" s="451"/>
      <c r="FE382" s="451"/>
      <c r="FF382" s="451"/>
      <c r="FG382" s="451">
        <v>0</v>
      </c>
      <c r="FH382" s="451"/>
      <c r="FI382" s="451"/>
      <c r="FJ382" s="451"/>
      <c r="FK382" s="479">
        <f t="shared" si="199"/>
        <v>0</v>
      </c>
      <c r="FL382" s="479"/>
      <c r="FM382" s="479"/>
      <c r="FN382" s="479"/>
      <c r="FO382" s="479"/>
      <c r="FP382" s="479"/>
      <c r="FQ382" s="479"/>
      <c r="FR382" s="451">
        <v>0</v>
      </c>
      <c r="FS382" s="451"/>
      <c r="FT382" s="451"/>
      <c r="FU382" s="451"/>
      <c r="FV382" s="451"/>
      <c r="FW382" s="451"/>
      <c r="FX382" s="451"/>
      <c r="FY382" s="451">
        <v>0</v>
      </c>
      <c r="FZ382" s="451"/>
      <c r="GA382" s="451"/>
      <c r="GB382" s="451"/>
      <c r="GC382" s="451"/>
      <c r="GD382" s="451"/>
      <c r="GE382" s="451"/>
      <c r="GF382" s="480">
        <f t="shared" si="200"/>
        <v>0</v>
      </c>
      <c r="GG382" s="480"/>
      <c r="GH382" s="480"/>
      <c r="GI382" s="480"/>
      <c r="GJ382" s="480"/>
      <c r="GK382" s="480"/>
      <c r="GL382" s="480"/>
      <c r="GM382" s="451">
        <v>0</v>
      </c>
      <c r="GN382" s="451"/>
      <c r="GO382" s="451"/>
      <c r="GP382" s="451"/>
      <c r="GQ382" s="451"/>
      <c r="GR382" s="451"/>
      <c r="GS382" s="451"/>
      <c r="GT382" s="480">
        <f t="shared" si="201"/>
        <v>0</v>
      </c>
      <c r="GU382" s="480"/>
      <c r="GV382" s="480"/>
      <c r="GW382" s="480"/>
      <c r="GX382" s="480"/>
      <c r="GY382" s="480"/>
      <c r="GZ382" s="480"/>
    </row>
    <row r="383" spans="2:208" ht="12.75" customHeight="1" thickTop="1">
      <c r="B383" s="551" t="s">
        <v>1234</v>
      </c>
      <c r="C383" s="548"/>
      <c r="D383" s="548"/>
      <c r="E383" s="548"/>
      <c r="F383" s="548"/>
      <c r="G383" s="548"/>
      <c r="H383" s="548"/>
      <c r="I383" s="548"/>
      <c r="J383" s="548"/>
      <c r="K383" s="548"/>
      <c r="L383" s="548"/>
      <c r="M383" s="548"/>
      <c r="N383" s="548"/>
      <c r="O383" s="548"/>
      <c r="P383" s="548"/>
      <c r="Q383" s="548"/>
      <c r="R383" s="548"/>
      <c r="S383" s="548"/>
      <c r="T383" s="548"/>
      <c r="U383" s="548"/>
      <c r="V383" s="548"/>
      <c r="W383" s="549"/>
      <c r="X383" s="483"/>
      <c r="Y383" s="483"/>
      <c r="Z383" s="483"/>
      <c r="AA383" s="483"/>
      <c r="AB383" s="483"/>
      <c r="AC383" s="483"/>
      <c r="AD383" s="483"/>
      <c r="AE383" s="483"/>
      <c r="AF383" s="483"/>
      <c r="AG383" s="483"/>
      <c r="AH383" s="483"/>
      <c r="AI383" s="483"/>
      <c r="AJ383" s="483"/>
      <c r="AK383" s="483"/>
      <c r="AL383" s="483"/>
      <c r="AM383" s="483"/>
      <c r="AN383" s="483"/>
      <c r="AO383" s="483"/>
      <c r="AP383" s="483"/>
      <c r="AQ383" s="483"/>
      <c r="AR383" s="483"/>
      <c r="AS383" s="483"/>
      <c r="AT383" s="483"/>
      <c r="AU383" s="483"/>
      <c r="AV383" s="483"/>
      <c r="AW383" s="483"/>
      <c r="AX383" s="483"/>
      <c r="AY383" s="483"/>
      <c r="BB383" s="478"/>
      <c r="BC383" s="478"/>
      <c r="BD383" s="478"/>
      <c r="BE383" s="478"/>
      <c r="BF383" s="478"/>
      <c r="BG383" s="478"/>
      <c r="BH383" s="478"/>
      <c r="BI383" s="478"/>
      <c r="BJ383" s="478"/>
      <c r="BK383" s="478"/>
      <c r="BL383" s="478"/>
      <c r="BM383" s="478"/>
      <c r="BN383" s="478"/>
      <c r="BO383" s="478"/>
      <c r="BP383" s="478"/>
      <c r="BQ383" s="478"/>
      <c r="BR383" s="478"/>
      <c r="BS383" s="478"/>
      <c r="BT383" s="478"/>
      <c r="BU383" s="478"/>
      <c r="BV383" s="478"/>
      <c r="BW383" s="478"/>
      <c r="BX383" s="478"/>
      <c r="BY383" s="478"/>
      <c r="BZ383" s="478"/>
      <c r="CA383" s="478"/>
      <c r="CB383" s="478"/>
      <c r="CC383" s="478"/>
      <c r="CD383" s="478"/>
      <c r="CE383" s="478"/>
      <c r="CF383" s="478"/>
      <c r="CG383" s="478"/>
      <c r="CH383" s="478"/>
      <c r="CI383" s="478"/>
      <c r="CJ383" s="478"/>
      <c r="CK383" s="478"/>
      <c r="CL383" s="478"/>
      <c r="CM383" s="478"/>
      <c r="CN383" s="478"/>
      <c r="CO383" s="478"/>
      <c r="CP383" s="478"/>
      <c r="CQ383" s="478"/>
      <c r="CR383" s="478"/>
      <c r="CS383" s="478"/>
      <c r="CT383" s="478"/>
      <c r="CU383" s="478"/>
      <c r="CV383" s="478"/>
      <c r="CW383" s="478"/>
      <c r="CX383" s="478"/>
      <c r="CY383" s="478"/>
      <c r="DB383" s="543" t="s">
        <v>689</v>
      </c>
      <c r="DC383" s="544"/>
      <c r="DD383" s="544"/>
      <c r="DE383" s="544"/>
      <c r="DF383" s="544"/>
      <c r="DG383" s="544"/>
      <c r="DH383" s="544"/>
      <c r="DI383" s="544"/>
      <c r="DJ383" s="544"/>
      <c r="DK383" s="544"/>
      <c r="DL383" s="544"/>
      <c r="DM383" s="544"/>
      <c r="DN383" s="544"/>
      <c r="DO383" s="544"/>
      <c r="DP383" s="544"/>
      <c r="DQ383" s="544"/>
      <c r="DR383" s="544"/>
      <c r="DS383" s="544"/>
      <c r="DT383" s="544"/>
      <c r="DU383" s="544"/>
      <c r="DV383" s="544"/>
      <c r="DW383" s="545"/>
      <c r="DX383" s="451">
        <v>0</v>
      </c>
      <c r="DY383" s="451"/>
      <c r="DZ383" s="451"/>
      <c r="EA383" s="451"/>
      <c r="EB383" s="451"/>
      <c r="EC383" s="451"/>
      <c r="ED383" s="451"/>
      <c r="EE383" s="451">
        <v>0</v>
      </c>
      <c r="EF383" s="451"/>
      <c r="EG383" s="451"/>
      <c r="EH383" s="451"/>
      <c r="EI383" s="451"/>
      <c r="EJ383" s="451"/>
      <c r="EK383" s="451"/>
      <c r="EL383" s="479">
        <f t="shared" si="198"/>
        <v>0</v>
      </c>
      <c r="EM383" s="479"/>
      <c r="EN383" s="479"/>
      <c r="EO383" s="479"/>
      <c r="EP383" s="479"/>
      <c r="EQ383" s="479"/>
      <c r="ER383" s="479"/>
      <c r="ES383" s="451">
        <v>0</v>
      </c>
      <c r="ET383" s="451"/>
      <c r="EU383" s="451"/>
      <c r="EV383" s="451"/>
      <c r="EW383" s="451"/>
      <c r="EX383" s="451"/>
      <c r="EY383" s="451"/>
      <c r="EZ383" s="92"/>
      <c r="FA383" s="92"/>
      <c r="FB383" s="92"/>
      <c r="FC383" s="451">
        <v>0</v>
      </c>
      <c r="FD383" s="451"/>
      <c r="FE383" s="451"/>
      <c r="FF383" s="451"/>
      <c r="FG383" s="451">
        <v>0</v>
      </c>
      <c r="FH383" s="451"/>
      <c r="FI383" s="451"/>
      <c r="FJ383" s="451"/>
      <c r="FK383" s="479">
        <f t="shared" si="199"/>
        <v>0</v>
      </c>
      <c r="FL383" s="479"/>
      <c r="FM383" s="479"/>
      <c r="FN383" s="479"/>
      <c r="FO383" s="479"/>
      <c r="FP383" s="479"/>
      <c r="FQ383" s="479"/>
      <c r="FR383" s="451">
        <v>0</v>
      </c>
      <c r="FS383" s="451"/>
      <c r="FT383" s="451"/>
      <c r="FU383" s="451"/>
      <c r="FV383" s="451"/>
      <c r="FW383" s="451"/>
      <c r="FX383" s="451"/>
      <c r="FY383" s="451">
        <v>0</v>
      </c>
      <c r="FZ383" s="451"/>
      <c r="GA383" s="451"/>
      <c r="GB383" s="451"/>
      <c r="GC383" s="451"/>
      <c r="GD383" s="451"/>
      <c r="GE383" s="451"/>
      <c r="GF383" s="480">
        <f t="shared" si="200"/>
        <v>0</v>
      </c>
      <c r="GG383" s="480"/>
      <c r="GH383" s="480"/>
      <c r="GI383" s="480"/>
      <c r="GJ383" s="480"/>
      <c r="GK383" s="480"/>
      <c r="GL383" s="480"/>
      <c r="GM383" s="451">
        <v>0</v>
      </c>
      <c r="GN383" s="451"/>
      <c r="GO383" s="451"/>
      <c r="GP383" s="451"/>
      <c r="GQ383" s="451"/>
      <c r="GR383" s="451"/>
      <c r="GS383" s="451"/>
      <c r="GT383" s="480">
        <f t="shared" si="201"/>
        <v>0</v>
      </c>
      <c r="GU383" s="480"/>
      <c r="GV383" s="480"/>
      <c r="GW383" s="480"/>
      <c r="GX383" s="480"/>
      <c r="GY383" s="480"/>
      <c r="GZ383" s="480"/>
    </row>
    <row r="384" spans="2:208" ht="12.75" customHeight="1">
      <c r="B384" s="543" t="s">
        <v>643</v>
      </c>
      <c r="C384" s="544"/>
      <c r="D384" s="544"/>
      <c r="E384" s="544"/>
      <c r="F384" s="544"/>
      <c r="G384" s="544"/>
      <c r="H384" s="544"/>
      <c r="I384" s="544"/>
      <c r="J384" s="544"/>
      <c r="K384" s="544"/>
      <c r="L384" s="544"/>
      <c r="M384" s="544"/>
      <c r="N384" s="544"/>
      <c r="O384" s="544"/>
      <c r="P384" s="544"/>
      <c r="Q384" s="544"/>
      <c r="R384" s="544"/>
      <c r="S384" s="544"/>
      <c r="T384" s="544"/>
      <c r="U384" s="544"/>
      <c r="V384" s="544"/>
      <c r="W384" s="545"/>
      <c r="X384" s="451">
        <v>0</v>
      </c>
      <c r="Y384" s="451"/>
      <c r="Z384" s="451"/>
      <c r="AA384" s="451"/>
      <c r="AB384" s="451"/>
      <c r="AC384" s="451"/>
      <c r="AD384" s="451"/>
      <c r="AE384" s="451">
        <v>0</v>
      </c>
      <c r="AF384" s="451"/>
      <c r="AG384" s="451"/>
      <c r="AH384" s="451"/>
      <c r="AI384" s="451"/>
      <c r="AJ384" s="451"/>
      <c r="AK384" s="451"/>
      <c r="AL384" s="479">
        <f t="shared" ref="AL384:AL392" si="202">X384-AE384</f>
        <v>0</v>
      </c>
      <c r="AM384" s="479"/>
      <c r="AN384" s="479"/>
      <c r="AO384" s="479"/>
      <c r="AP384" s="479"/>
      <c r="AQ384" s="479"/>
      <c r="AR384" s="479"/>
      <c r="AS384" s="451">
        <v>0</v>
      </c>
      <c r="AT384" s="451"/>
      <c r="AU384" s="451"/>
      <c r="AV384" s="451"/>
      <c r="AW384" s="451"/>
      <c r="AX384" s="451"/>
      <c r="AY384" s="451"/>
      <c r="AZ384" s="92"/>
      <c r="BA384" s="92"/>
      <c r="BB384" s="451">
        <v>0</v>
      </c>
      <c r="BC384" s="451"/>
      <c r="BD384" s="451"/>
      <c r="BE384" s="451"/>
      <c r="BF384" s="451">
        <v>0</v>
      </c>
      <c r="BG384" s="451"/>
      <c r="BH384" s="451"/>
      <c r="BI384" s="451"/>
      <c r="BJ384" s="479">
        <f t="shared" ref="BJ384:BJ392" si="203">BB384-BF384+AS384+AL384+AE384-X384</f>
        <v>0</v>
      </c>
      <c r="BK384" s="479"/>
      <c r="BL384" s="479"/>
      <c r="BM384" s="479"/>
      <c r="BN384" s="479"/>
      <c r="BO384" s="479"/>
      <c r="BP384" s="479"/>
      <c r="BQ384" s="451">
        <v>0</v>
      </c>
      <c r="BR384" s="451"/>
      <c r="BS384" s="451"/>
      <c r="BT384" s="451"/>
      <c r="BU384" s="451"/>
      <c r="BV384" s="451"/>
      <c r="BW384" s="451"/>
      <c r="BX384" s="451">
        <v>0</v>
      </c>
      <c r="BY384" s="451"/>
      <c r="BZ384" s="451"/>
      <c r="CA384" s="451"/>
      <c r="CB384" s="451"/>
      <c r="CC384" s="451"/>
      <c r="CD384" s="451"/>
      <c r="CE384" s="480">
        <f t="shared" ref="CE384:CE392" si="204">BJ384-BQ384-BX384</f>
        <v>0</v>
      </c>
      <c r="CF384" s="480"/>
      <c r="CG384" s="480"/>
      <c r="CH384" s="480"/>
      <c r="CI384" s="480"/>
      <c r="CJ384" s="480"/>
      <c r="CK384" s="480"/>
      <c r="CL384" s="451">
        <v>0</v>
      </c>
      <c r="CM384" s="451"/>
      <c r="CN384" s="451"/>
      <c r="CO384" s="451"/>
      <c r="CP384" s="451"/>
      <c r="CQ384" s="451"/>
      <c r="CR384" s="451"/>
      <c r="CS384" s="480">
        <f t="shared" ref="CS384:CS392" si="205">CL384</f>
        <v>0</v>
      </c>
      <c r="CT384" s="480"/>
      <c r="CU384" s="480"/>
      <c r="CV384" s="480"/>
      <c r="CW384" s="480"/>
      <c r="CX384" s="480"/>
      <c r="CY384" s="480"/>
      <c r="DB384" s="540" t="s">
        <v>690</v>
      </c>
      <c r="DC384" s="541"/>
      <c r="DD384" s="541"/>
      <c r="DE384" s="541"/>
      <c r="DF384" s="541"/>
      <c r="DG384" s="541"/>
      <c r="DH384" s="541"/>
      <c r="DI384" s="541"/>
      <c r="DJ384" s="541"/>
      <c r="DK384" s="541"/>
      <c r="DL384" s="541"/>
      <c r="DM384" s="541"/>
      <c r="DN384" s="541"/>
      <c r="DO384" s="541"/>
      <c r="DP384" s="541"/>
      <c r="DQ384" s="541"/>
      <c r="DR384" s="541"/>
      <c r="DS384" s="541"/>
      <c r="DT384" s="541"/>
      <c r="DU384" s="541"/>
      <c r="DV384" s="541"/>
      <c r="DW384" s="542"/>
      <c r="DX384" s="451">
        <v>0</v>
      </c>
      <c r="DY384" s="451"/>
      <c r="DZ384" s="451"/>
      <c r="EA384" s="451"/>
      <c r="EB384" s="451"/>
      <c r="EC384" s="451"/>
      <c r="ED384" s="451"/>
      <c r="EE384" s="451">
        <v>0</v>
      </c>
      <c r="EF384" s="451"/>
      <c r="EG384" s="451"/>
      <c r="EH384" s="451"/>
      <c r="EI384" s="451"/>
      <c r="EJ384" s="451"/>
      <c r="EK384" s="451"/>
      <c r="EL384" s="479">
        <f t="shared" si="198"/>
        <v>0</v>
      </c>
      <c r="EM384" s="479"/>
      <c r="EN384" s="479"/>
      <c r="EO384" s="479"/>
      <c r="EP384" s="479"/>
      <c r="EQ384" s="479"/>
      <c r="ER384" s="479"/>
      <c r="ES384" s="451">
        <v>0</v>
      </c>
      <c r="ET384" s="451"/>
      <c r="EU384" s="451"/>
      <c r="EV384" s="451"/>
      <c r="EW384" s="451"/>
      <c r="EX384" s="451"/>
      <c r="EY384" s="451"/>
      <c r="EZ384" s="92"/>
      <c r="FA384" s="92"/>
      <c r="FB384" s="92"/>
      <c r="FC384" s="451">
        <v>0</v>
      </c>
      <c r="FD384" s="451"/>
      <c r="FE384" s="451"/>
      <c r="FF384" s="451"/>
      <c r="FG384" s="451">
        <v>0</v>
      </c>
      <c r="FH384" s="451"/>
      <c r="FI384" s="451"/>
      <c r="FJ384" s="451"/>
      <c r="FK384" s="479">
        <f t="shared" si="199"/>
        <v>0</v>
      </c>
      <c r="FL384" s="479"/>
      <c r="FM384" s="479"/>
      <c r="FN384" s="479"/>
      <c r="FO384" s="479"/>
      <c r="FP384" s="479"/>
      <c r="FQ384" s="479"/>
      <c r="FR384" s="451">
        <v>0</v>
      </c>
      <c r="FS384" s="451"/>
      <c r="FT384" s="451"/>
      <c r="FU384" s="451"/>
      <c r="FV384" s="451"/>
      <c r="FW384" s="451"/>
      <c r="FX384" s="451"/>
      <c r="FY384" s="451">
        <v>0</v>
      </c>
      <c r="FZ384" s="451"/>
      <c r="GA384" s="451"/>
      <c r="GB384" s="451"/>
      <c r="GC384" s="451"/>
      <c r="GD384" s="451"/>
      <c r="GE384" s="451"/>
      <c r="GF384" s="480">
        <f t="shared" si="200"/>
        <v>0</v>
      </c>
      <c r="GG384" s="480"/>
      <c r="GH384" s="480"/>
      <c r="GI384" s="480"/>
      <c r="GJ384" s="480"/>
      <c r="GK384" s="480"/>
      <c r="GL384" s="480"/>
      <c r="GM384" s="451">
        <v>0</v>
      </c>
      <c r="GN384" s="451"/>
      <c r="GO384" s="451"/>
      <c r="GP384" s="451"/>
      <c r="GQ384" s="451"/>
      <c r="GR384" s="451"/>
      <c r="GS384" s="451"/>
      <c r="GT384" s="480">
        <f t="shared" si="201"/>
        <v>0</v>
      </c>
      <c r="GU384" s="480"/>
      <c r="GV384" s="480"/>
      <c r="GW384" s="480"/>
      <c r="GX384" s="480"/>
      <c r="GY384" s="480"/>
      <c r="GZ384" s="480"/>
    </row>
    <row r="385" spans="2:208" ht="12.75" customHeight="1" thickBot="1">
      <c r="B385" s="543" t="s">
        <v>644</v>
      </c>
      <c r="C385" s="544"/>
      <c r="D385" s="544"/>
      <c r="E385" s="544"/>
      <c r="F385" s="544"/>
      <c r="G385" s="544"/>
      <c r="H385" s="544"/>
      <c r="I385" s="544"/>
      <c r="J385" s="544"/>
      <c r="K385" s="544"/>
      <c r="L385" s="544"/>
      <c r="M385" s="544"/>
      <c r="N385" s="544"/>
      <c r="O385" s="544"/>
      <c r="P385" s="544"/>
      <c r="Q385" s="544"/>
      <c r="R385" s="544"/>
      <c r="S385" s="544"/>
      <c r="T385" s="544"/>
      <c r="U385" s="544"/>
      <c r="V385" s="544"/>
      <c r="W385" s="545"/>
      <c r="X385" s="451">
        <v>0</v>
      </c>
      <c r="Y385" s="451"/>
      <c r="Z385" s="451"/>
      <c r="AA385" s="451"/>
      <c r="AB385" s="451"/>
      <c r="AC385" s="451"/>
      <c r="AD385" s="451"/>
      <c r="AE385" s="451">
        <v>0</v>
      </c>
      <c r="AF385" s="451"/>
      <c r="AG385" s="451"/>
      <c r="AH385" s="451"/>
      <c r="AI385" s="451"/>
      <c r="AJ385" s="451"/>
      <c r="AK385" s="451"/>
      <c r="AL385" s="479">
        <f t="shared" si="202"/>
        <v>0</v>
      </c>
      <c r="AM385" s="479"/>
      <c r="AN385" s="479"/>
      <c r="AO385" s="479"/>
      <c r="AP385" s="479"/>
      <c r="AQ385" s="479"/>
      <c r="AR385" s="479"/>
      <c r="AS385" s="451">
        <v>0</v>
      </c>
      <c r="AT385" s="451"/>
      <c r="AU385" s="451"/>
      <c r="AV385" s="451"/>
      <c r="AW385" s="451"/>
      <c r="AX385" s="451"/>
      <c r="AY385" s="451"/>
      <c r="AZ385" s="92"/>
      <c r="BA385" s="92"/>
      <c r="BB385" s="451">
        <v>0</v>
      </c>
      <c r="BC385" s="451"/>
      <c r="BD385" s="451"/>
      <c r="BE385" s="451"/>
      <c r="BF385" s="451">
        <v>0</v>
      </c>
      <c r="BG385" s="451"/>
      <c r="BH385" s="451"/>
      <c r="BI385" s="451"/>
      <c r="BJ385" s="479">
        <f t="shared" si="203"/>
        <v>0</v>
      </c>
      <c r="BK385" s="479"/>
      <c r="BL385" s="479"/>
      <c r="BM385" s="479"/>
      <c r="BN385" s="479"/>
      <c r="BO385" s="479"/>
      <c r="BP385" s="479"/>
      <c r="BQ385" s="451">
        <v>0</v>
      </c>
      <c r="BR385" s="451"/>
      <c r="BS385" s="451"/>
      <c r="BT385" s="451"/>
      <c r="BU385" s="451"/>
      <c r="BV385" s="451"/>
      <c r="BW385" s="451"/>
      <c r="BX385" s="451">
        <v>0</v>
      </c>
      <c r="BY385" s="451"/>
      <c r="BZ385" s="451"/>
      <c r="CA385" s="451"/>
      <c r="CB385" s="451"/>
      <c r="CC385" s="451"/>
      <c r="CD385" s="451"/>
      <c r="CE385" s="480">
        <f t="shared" si="204"/>
        <v>0</v>
      </c>
      <c r="CF385" s="480"/>
      <c r="CG385" s="480"/>
      <c r="CH385" s="480"/>
      <c r="CI385" s="480"/>
      <c r="CJ385" s="480"/>
      <c r="CK385" s="480"/>
      <c r="CL385" s="451">
        <v>0</v>
      </c>
      <c r="CM385" s="451"/>
      <c r="CN385" s="451"/>
      <c r="CO385" s="451"/>
      <c r="CP385" s="451"/>
      <c r="CQ385" s="451"/>
      <c r="CR385" s="451"/>
      <c r="CS385" s="480">
        <f>CL385</f>
        <v>0</v>
      </c>
      <c r="CT385" s="480"/>
      <c r="CU385" s="480"/>
      <c r="CV385" s="480"/>
      <c r="CW385" s="480"/>
      <c r="CX385" s="480"/>
      <c r="CY385" s="480"/>
      <c r="DB385" s="540" t="s">
        <v>691</v>
      </c>
      <c r="DC385" s="541"/>
      <c r="DD385" s="541"/>
      <c r="DE385" s="541"/>
      <c r="DF385" s="541"/>
      <c r="DG385" s="541"/>
      <c r="DH385" s="541"/>
      <c r="DI385" s="541"/>
      <c r="DJ385" s="541"/>
      <c r="DK385" s="541"/>
      <c r="DL385" s="541"/>
      <c r="DM385" s="541"/>
      <c r="DN385" s="541"/>
      <c r="DO385" s="541"/>
      <c r="DP385" s="541"/>
      <c r="DQ385" s="541"/>
      <c r="DR385" s="541"/>
      <c r="DS385" s="541"/>
      <c r="DT385" s="541"/>
      <c r="DU385" s="541"/>
      <c r="DV385" s="541"/>
      <c r="DW385" s="542"/>
      <c r="DX385" s="552">
        <f>SUM(DX377:ED384)</f>
        <v>0</v>
      </c>
      <c r="DY385" s="552"/>
      <c r="DZ385" s="552"/>
      <c r="EA385" s="552"/>
      <c r="EB385" s="552"/>
      <c r="EC385" s="552"/>
      <c r="ED385" s="552"/>
      <c r="EE385" s="552">
        <f>SUM(EE377:EK384)</f>
        <v>0</v>
      </c>
      <c r="EF385" s="552"/>
      <c r="EG385" s="552"/>
      <c r="EH385" s="552"/>
      <c r="EI385" s="552"/>
      <c r="EJ385" s="552"/>
      <c r="EK385" s="552"/>
      <c r="EL385" s="552">
        <f>SUM(EL377:ER384)</f>
        <v>0</v>
      </c>
      <c r="EM385" s="552"/>
      <c r="EN385" s="552"/>
      <c r="EO385" s="552"/>
      <c r="EP385" s="552"/>
      <c r="EQ385" s="552"/>
      <c r="ER385" s="552"/>
      <c r="ES385" s="552">
        <f>SUM(ES377:EY384)</f>
        <v>0</v>
      </c>
      <c r="ET385" s="552"/>
      <c r="EU385" s="552"/>
      <c r="EV385" s="552"/>
      <c r="EW385" s="552"/>
      <c r="EX385" s="552"/>
      <c r="EY385" s="552"/>
      <c r="FC385" s="481">
        <f>SUM(FC377:FF384)</f>
        <v>0</v>
      </c>
      <c r="FD385" s="481"/>
      <c r="FE385" s="481"/>
      <c r="FF385" s="481"/>
      <c r="FG385" s="481">
        <f>SUM(FG377:FJ384)</f>
        <v>0</v>
      </c>
      <c r="FH385" s="481"/>
      <c r="FI385" s="481"/>
      <c r="FJ385" s="481"/>
      <c r="FK385" s="481">
        <f>SUM(FK377:FQ384)</f>
        <v>0</v>
      </c>
      <c r="FL385" s="481"/>
      <c r="FM385" s="481"/>
      <c r="FN385" s="481"/>
      <c r="FO385" s="481"/>
      <c r="FP385" s="481"/>
      <c r="FQ385" s="481"/>
      <c r="FR385" s="481">
        <f>SUM(FR377:FX384)</f>
        <v>0</v>
      </c>
      <c r="FS385" s="481"/>
      <c r="FT385" s="481"/>
      <c r="FU385" s="481"/>
      <c r="FV385" s="481"/>
      <c r="FW385" s="481"/>
      <c r="FX385" s="481"/>
      <c r="FY385" s="481">
        <f>SUM(FY377:GE384)</f>
        <v>0</v>
      </c>
      <c r="FZ385" s="481"/>
      <c r="GA385" s="481"/>
      <c r="GB385" s="481"/>
      <c r="GC385" s="481"/>
      <c r="GD385" s="481"/>
      <c r="GE385" s="481"/>
      <c r="GF385" s="481">
        <f>SUM(GF377:GL384)</f>
        <v>0</v>
      </c>
      <c r="GG385" s="481"/>
      <c r="GH385" s="481"/>
      <c r="GI385" s="481"/>
      <c r="GJ385" s="481"/>
      <c r="GK385" s="481"/>
      <c r="GL385" s="481"/>
      <c r="GM385" s="481">
        <f>SUM(GM377:GS384)</f>
        <v>0</v>
      </c>
      <c r="GN385" s="481"/>
      <c r="GO385" s="481"/>
      <c r="GP385" s="481"/>
      <c r="GQ385" s="481"/>
      <c r="GR385" s="481"/>
      <c r="GS385" s="481"/>
      <c r="GT385" s="481">
        <f>SUM(GT377:GZ384)</f>
        <v>0</v>
      </c>
      <c r="GU385" s="481"/>
      <c r="GV385" s="481"/>
      <c r="GW385" s="481"/>
      <c r="GX385" s="481"/>
      <c r="GY385" s="481"/>
      <c r="GZ385" s="481"/>
    </row>
    <row r="386" spans="2:208" ht="12.75" customHeight="1" thickTop="1">
      <c r="B386" s="543" t="s">
        <v>645</v>
      </c>
      <c r="C386" s="544"/>
      <c r="D386" s="544"/>
      <c r="E386" s="544"/>
      <c r="F386" s="544"/>
      <c r="G386" s="544"/>
      <c r="H386" s="544"/>
      <c r="I386" s="544"/>
      <c r="J386" s="544"/>
      <c r="K386" s="544"/>
      <c r="L386" s="544"/>
      <c r="M386" s="544"/>
      <c r="N386" s="544"/>
      <c r="O386" s="544"/>
      <c r="P386" s="544"/>
      <c r="Q386" s="544"/>
      <c r="R386" s="544"/>
      <c r="S386" s="544"/>
      <c r="T386" s="544"/>
      <c r="U386" s="544"/>
      <c r="V386" s="544"/>
      <c r="W386" s="545"/>
      <c r="X386" s="451">
        <v>0</v>
      </c>
      <c r="Y386" s="451"/>
      <c r="Z386" s="451"/>
      <c r="AA386" s="451"/>
      <c r="AB386" s="451"/>
      <c r="AC386" s="451"/>
      <c r="AD386" s="451"/>
      <c r="AE386" s="451">
        <v>0</v>
      </c>
      <c r="AF386" s="451"/>
      <c r="AG386" s="451"/>
      <c r="AH386" s="451"/>
      <c r="AI386" s="451"/>
      <c r="AJ386" s="451"/>
      <c r="AK386" s="451"/>
      <c r="AL386" s="479">
        <f t="shared" si="202"/>
        <v>0</v>
      </c>
      <c r="AM386" s="479"/>
      <c r="AN386" s="479"/>
      <c r="AO386" s="479"/>
      <c r="AP386" s="479"/>
      <c r="AQ386" s="479"/>
      <c r="AR386" s="479"/>
      <c r="AS386" s="451">
        <v>0</v>
      </c>
      <c r="AT386" s="451"/>
      <c r="AU386" s="451"/>
      <c r="AV386" s="451"/>
      <c r="AW386" s="451"/>
      <c r="AX386" s="451"/>
      <c r="AY386" s="451"/>
      <c r="AZ386" s="92"/>
      <c r="BA386" s="92"/>
      <c r="BB386" s="451">
        <v>0</v>
      </c>
      <c r="BC386" s="451"/>
      <c r="BD386" s="451"/>
      <c r="BE386" s="451"/>
      <c r="BF386" s="451">
        <v>0</v>
      </c>
      <c r="BG386" s="451"/>
      <c r="BH386" s="451"/>
      <c r="BI386" s="451"/>
      <c r="BJ386" s="479">
        <f t="shared" si="203"/>
        <v>0</v>
      </c>
      <c r="BK386" s="479"/>
      <c r="BL386" s="479"/>
      <c r="BM386" s="479"/>
      <c r="BN386" s="479"/>
      <c r="BO386" s="479"/>
      <c r="BP386" s="479"/>
      <c r="BQ386" s="451">
        <v>0</v>
      </c>
      <c r="BR386" s="451"/>
      <c r="BS386" s="451"/>
      <c r="BT386" s="451"/>
      <c r="BU386" s="451"/>
      <c r="BV386" s="451"/>
      <c r="BW386" s="451"/>
      <c r="BX386" s="451">
        <v>0</v>
      </c>
      <c r="BY386" s="451"/>
      <c r="BZ386" s="451"/>
      <c r="CA386" s="451"/>
      <c r="CB386" s="451"/>
      <c r="CC386" s="451"/>
      <c r="CD386" s="451"/>
      <c r="CE386" s="480">
        <f t="shared" si="204"/>
        <v>0</v>
      </c>
      <c r="CF386" s="480"/>
      <c r="CG386" s="480"/>
      <c r="CH386" s="480"/>
      <c r="CI386" s="480"/>
      <c r="CJ386" s="480"/>
      <c r="CK386" s="480"/>
      <c r="CL386" s="451">
        <v>0</v>
      </c>
      <c r="CM386" s="451"/>
      <c r="CN386" s="451"/>
      <c r="CO386" s="451"/>
      <c r="CP386" s="451"/>
      <c r="CQ386" s="451"/>
      <c r="CR386" s="451"/>
      <c r="CS386" s="480">
        <f t="shared" si="205"/>
        <v>0</v>
      </c>
      <c r="CT386" s="480"/>
      <c r="CU386" s="480"/>
      <c r="CV386" s="480"/>
      <c r="CW386" s="480"/>
      <c r="CX386" s="480"/>
      <c r="CY386" s="480"/>
      <c r="DB386" s="550" t="s">
        <v>1239</v>
      </c>
      <c r="DC386" s="509"/>
      <c r="DD386" s="509"/>
      <c r="DE386" s="509"/>
      <c r="DF386" s="509"/>
      <c r="DG386" s="509"/>
      <c r="DH386" s="509"/>
      <c r="DI386" s="509"/>
      <c r="DJ386" s="509"/>
      <c r="DK386" s="509"/>
      <c r="DL386" s="509"/>
      <c r="DM386" s="509"/>
      <c r="DN386" s="509"/>
      <c r="DO386" s="509"/>
      <c r="DP386" s="509"/>
      <c r="DQ386" s="509"/>
      <c r="DR386" s="509"/>
      <c r="DS386" s="509"/>
      <c r="DT386" s="509"/>
      <c r="DU386" s="509"/>
      <c r="DV386" s="509"/>
      <c r="DW386" s="510"/>
      <c r="DX386" s="478"/>
      <c r="DY386" s="478"/>
      <c r="DZ386" s="478"/>
      <c r="EA386" s="478"/>
      <c r="EB386" s="478"/>
      <c r="EC386" s="478"/>
      <c r="ED386" s="478"/>
      <c r="EE386" s="478"/>
      <c r="EF386" s="478"/>
      <c r="EG386" s="478"/>
      <c r="EH386" s="478"/>
      <c r="EI386" s="478"/>
      <c r="EJ386" s="478"/>
      <c r="EK386" s="478"/>
      <c r="EL386" s="478"/>
      <c r="EM386" s="478"/>
      <c r="EN386" s="478"/>
      <c r="EO386" s="478"/>
      <c r="EP386" s="478"/>
      <c r="EQ386" s="478"/>
      <c r="ER386" s="478"/>
      <c r="ES386" s="478"/>
      <c r="ET386" s="478"/>
      <c r="EU386" s="478"/>
      <c r="EV386" s="478"/>
      <c r="EW386" s="478"/>
      <c r="EX386" s="478"/>
      <c r="EY386" s="478"/>
      <c r="FC386" s="478"/>
      <c r="FD386" s="478"/>
      <c r="FE386" s="478"/>
      <c r="FF386" s="478"/>
      <c r="FG386" s="478"/>
      <c r="FH386" s="478"/>
      <c r="FI386" s="478"/>
      <c r="FJ386" s="478"/>
      <c r="FK386" s="478"/>
      <c r="FL386" s="478"/>
      <c r="FM386" s="478"/>
      <c r="FN386" s="478"/>
      <c r="FO386" s="478"/>
      <c r="FP386" s="478"/>
      <c r="FQ386" s="478"/>
      <c r="FR386" s="478"/>
      <c r="FS386" s="478"/>
      <c r="FT386" s="478"/>
      <c r="FU386" s="478"/>
      <c r="FV386" s="478"/>
      <c r="FW386" s="478"/>
      <c r="FX386" s="478"/>
      <c r="FY386" s="478"/>
      <c r="FZ386" s="478"/>
      <c r="GA386" s="478"/>
      <c r="GB386" s="478"/>
      <c r="GC386" s="478"/>
      <c r="GD386" s="478"/>
      <c r="GE386" s="478"/>
      <c r="GF386" s="478"/>
      <c r="GG386" s="478"/>
      <c r="GH386" s="478"/>
      <c r="GI386" s="478"/>
      <c r="GJ386" s="478"/>
      <c r="GK386" s="478"/>
      <c r="GL386" s="478"/>
      <c r="GM386" s="478"/>
      <c r="GN386" s="478"/>
      <c r="GO386" s="478"/>
      <c r="GP386" s="478"/>
      <c r="GQ386" s="478"/>
      <c r="GR386" s="478"/>
      <c r="GS386" s="478"/>
      <c r="GT386" s="478"/>
      <c r="GU386" s="478"/>
      <c r="GV386" s="478"/>
      <c r="GW386" s="478"/>
      <c r="GX386" s="478"/>
      <c r="GY386" s="478"/>
      <c r="GZ386" s="478"/>
    </row>
    <row r="387" spans="2:208" ht="12.75" customHeight="1">
      <c r="B387" s="543" t="s">
        <v>646</v>
      </c>
      <c r="C387" s="544"/>
      <c r="D387" s="544"/>
      <c r="E387" s="544"/>
      <c r="F387" s="544"/>
      <c r="G387" s="544"/>
      <c r="H387" s="544"/>
      <c r="I387" s="544"/>
      <c r="J387" s="544"/>
      <c r="K387" s="544"/>
      <c r="L387" s="544"/>
      <c r="M387" s="544"/>
      <c r="N387" s="544"/>
      <c r="O387" s="544"/>
      <c r="P387" s="544"/>
      <c r="Q387" s="544"/>
      <c r="R387" s="544"/>
      <c r="S387" s="544"/>
      <c r="T387" s="544"/>
      <c r="U387" s="544"/>
      <c r="V387" s="544"/>
      <c r="W387" s="545"/>
      <c r="X387" s="451">
        <v>0</v>
      </c>
      <c r="Y387" s="451"/>
      <c r="Z387" s="451"/>
      <c r="AA387" s="451"/>
      <c r="AB387" s="451"/>
      <c r="AC387" s="451"/>
      <c r="AD387" s="451"/>
      <c r="AE387" s="451">
        <v>0</v>
      </c>
      <c r="AF387" s="451"/>
      <c r="AG387" s="451"/>
      <c r="AH387" s="451"/>
      <c r="AI387" s="451"/>
      <c r="AJ387" s="451"/>
      <c r="AK387" s="451"/>
      <c r="AL387" s="479">
        <f t="shared" si="202"/>
        <v>0</v>
      </c>
      <c r="AM387" s="479"/>
      <c r="AN387" s="479"/>
      <c r="AO387" s="479"/>
      <c r="AP387" s="479"/>
      <c r="AQ387" s="479"/>
      <c r="AR387" s="479"/>
      <c r="AS387" s="451">
        <v>0</v>
      </c>
      <c r="AT387" s="451"/>
      <c r="AU387" s="451"/>
      <c r="AV387" s="451"/>
      <c r="AW387" s="451"/>
      <c r="AX387" s="451"/>
      <c r="AY387" s="451"/>
      <c r="AZ387" s="92"/>
      <c r="BA387" s="92"/>
      <c r="BB387" s="451">
        <v>0</v>
      </c>
      <c r="BC387" s="451"/>
      <c r="BD387" s="451"/>
      <c r="BE387" s="451"/>
      <c r="BF387" s="451">
        <v>0</v>
      </c>
      <c r="BG387" s="451"/>
      <c r="BH387" s="451"/>
      <c r="BI387" s="451"/>
      <c r="BJ387" s="479">
        <f t="shared" si="203"/>
        <v>0</v>
      </c>
      <c r="BK387" s="479"/>
      <c r="BL387" s="479"/>
      <c r="BM387" s="479"/>
      <c r="BN387" s="479"/>
      <c r="BO387" s="479"/>
      <c r="BP387" s="479"/>
      <c r="BQ387" s="451">
        <v>0</v>
      </c>
      <c r="BR387" s="451"/>
      <c r="BS387" s="451"/>
      <c r="BT387" s="451"/>
      <c r="BU387" s="451"/>
      <c r="BV387" s="451"/>
      <c r="BW387" s="451"/>
      <c r="BX387" s="451">
        <v>0</v>
      </c>
      <c r="BY387" s="451"/>
      <c r="BZ387" s="451"/>
      <c r="CA387" s="451"/>
      <c r="CB387" s="451"/>
      <c r="CC387" s="451"/>
      <c r="CD387" s="451"/>
      <c r="CE387" s="480">
        <f t="shared" si="204"/>
        <v>0</v>
      </c>
      <c r="CF387" s="480"/>
      <c r="CG387" s="480"/>
      <c r="CH387" s="480"/>
      <c r="CI387" s="480"/>
      <c r="CJ387" s="480"/>
      <c r="CK387" s="480"/>
      <c r="CL387" s="451">
        <v>0</v>
      </c>
      <c r="CM387" s="451"/>
      <c r="CN387" s="451"/>
      <c r="CO387" s="451"/>
      <c r="CP387" s="451"/>
      <c r="CQ387" s="451"/>
      <c r="CR387" s="451"/>
      <c r="CS387" s="480">
        <f t="shared" si="205"/>
        <v>0</v>
      </c>
      <c r="CT387" s="480"/>
      <c r="CU387" s="480"/>
      <c r="CV387" s="480"/>
      <c r="CW387" s="480"/>
      <c r="CX387" s="480"/>
      <c r="CY387" s="480"/>
      <c r="DB387" s="547" t="s">
        <v>693</v>
      </c>
      <c r="DC387" s="548"/>
      <c r="DD387" s="548"/>
      <c r="DE387" s="548"/>
      <c r="DF387" s="548"/>
      <c r="DG387" s="548"/>
      <c r="DH387" s="548"/>
      <c r="DI387" s="548"/>
      <c r="DJ387" s="548"/>
      <c r="DK387" s="548"/>
      <c r="DL387" s="548"/>
      <c r="DM387" s="548"/>
      <c r="DN387" s="548"/>
      <c r="DO387" s="548"/>
      <c r="DP387" s="548"/>
      <c r="DQ387" s="548"/>
      <c r="DR387" s="548"/>
      <c r="DS387" s="548"/>
      <c r="DT387" s="548"/>
      <c r="DU387" s="548"/>
      <c r="DV387" s="548"/>
      <c r="DW387" s="549"/>
      <c r="DX387" s="451">
        <v>0</v>
      </c>
      <c r="DY387" s="451"/>
      <c r="DZ387" s="451"/>
      <c r="EA387" s="451"/>
      <c r="EB387" s="451"/>
      <c r="EC387" s="451"/>
      <c r="ED387" s="451"/>
      <c r="EE387" s="451">
        <v>0</v>
      </c>
      <c r="EF387" s="451"/>
      <c r="EG387" s="451"/>
      <c r="EH387" s="451"/>
      <c r="EI387" s="451"/>
      <c r="EJ387" s="451"/>
      <c r="EK387" s="451"/>
      <c r="EL387" s="479">
        <f t="shared" ref="EL387:EL393" si="206">DX387-EE387</f>
        <v>0</v>
      </c>
      <c r="EM387" s="479"/>
      <c r="EN387" s="479"/>
      <c r="EO387" s="479"/>
      <c r="EP387" s="479"/>
      <c r="EQ387" s="479"/>
      <c r="ER387" s="479"/>
      <c r="ES387" s="451">
        <v>0</v>
      </c>
      <c r="ET387" s="451"/>
      <c r="EU387" s="451"/>
      <c r="EV387" s="451"/>
      <c r="EW387" s="451"/>
      <c r="EX387" s="451"/>
      <c r="EY387" s="451"/>
      <c r="EZ387" s="92"/>
      <c r="FA387" s="92"/>
      <c r="FB387" s="92"/>
      <c r="FC387" s="451">
        <v>0</v>
      </c>
      <c r="FD387" s="451"/>
      <c r="FE387" s="451"/>
      <c r="FF387" s="451"/>
      <c r="FG387" s="451">
        <v>0</v>
      </c>
      <c r="FH387" s="451"/>
      <c r="FI387" s="451"/>
      <c r="FJ387" s="451"/>
      <c r="FK387" s="479">
        <f t="shared" ref="FK387:FK393" si="207">FC387-FG387+ES387+EL387+EE387-DX387</f>
        <v>0</v>
      </c>
      <c r="FL387" s="479"/>
      <c r="FM387" s="479"/>
      <c r="FN387" s="479"/>
      <c r="FO387" s="479"/>
      <c r="FP387" s="479"/>
      <c r="FQ387" s="479"/>
      <c r="FR387" s="451">
        <v>0</v>
      </c>
      <c r="FS387" s="451"/>
      <c r="FT387" s="451"/>
      <c r="FU387" s="451"/>
      <c r="FV387" s="451"/>
      <c r="FW387" s="451"/>
      <c r="FX387" s="451"/>
      <c r="FY387" s="451">
        <v>0</v>
      </c>
      <c r="FZ387" s="451"/>
      <c r="GA387" s="451"/>
      <c r="GB387" s="451"/>
      <c r="GC387" s="451"/>
      <c r="GD387" s="451"/>
      <c r="GE387" s="451"/>
      <c r="GF387" s="480">
        <f t="shared" ref="GF387:GF393" si="208">FK387-FR387-FY387</f>
        <v>0</v>
      </c>
      <c r="GG387" s="480"/>
      <c r="GH387" s="480"/>
      <c r="GI387" s="480"/>
      <c r="GJ387" s="480"/>
      <c r="GK387" s="480"/>
      <c r="GL387" s="480"/>
      <c r="GM387" s="451">
        <v>0</v>
      </c>
      <c r="GN387" s="451"/>
      <c r="GO387" s="451"/>
      <c r="GP387" s="451"/>
      <c r="GQ387" s="451"/>
      <c r="GR387" s="451"/>
      <c r="GS387" s="451"/>
      <c r="GT387" s="480">
        <f t="shared" ref="GT387:GT393" si="209">GM387</f>
        <v>0</v>
      </c>
      <c r="GU387" s="480"/>
      <c r="GV387" s="480"/>
      <c r="GW387" s="480"/>
      <c r="GX387" s="480"/>
      <c r="GY387" s="480"/>
      <c r="GZ387" s="480"/>
    </row>
    <row r="388" spans="2:208" ht="12.75" customHeight="1">
      <c r="B388" s="543" t="s">
        <v>647</v>
      </c>
      <c r="C388" s="544"/>
      <c r="D388" s="544"/>
      <c r="E388" s="544"/>
      <c r="F388" s="544"/>
      <c r="G388" s="544"/>
      <c r="H388" s="544"/>
      <c r="I388" s="544"/>
      <c r="J388" s="544"/>
      <c r="K388" s="544"/>
      <c r="L388" s="544"/>
      <c r="M388" s="544"/>
      <c r="N388" s="544"/>
      <c r="O388" s="544"/>
      <c r="P388" s="544"/>
      <c r="Q388" s="544"/>
      <c r="R388" s="544"/>
      <c r="S388" s="544"/>
      <c r="T388" s="544"/>
      <c r="U388" s="544"/>
      <c r="V388" s="544"/>
      <c r="W388" s="545"/>
      <c r="X388" s="451">
        <v>0</v>
      </c>
      <c r="Y388" s="451"/>
      <c r="Z388" s="451"/>
      <c r="AA388" s="451"/>
      <c r="AB388" s="451"/>
      <c r="AC388" s="451"/>
      <c r="AD388" s="451"/>
      <c r="AE388" s="451">
        <v>0</v>
      </c>
      <c r="AF388" s="451"/>
      <c r="AG388" s="451"/>
      <c r="AH388" s="451"/>
      <c r="AI388" s="451"/>
      <c r="AJ388" s="451"/>
      <c r="AK388" s="451"/>
      <c r="AL388" s="479">
        <f t="shared" si="202"/>
        <v>0</v>
      </c>
      <c r="AM388" s="479"/>
      <c r="AN388" s="479"/>
      <c r="AO388" s="479"/>
      <c r="AP388" s="479"/>
      <c r="AQ388" s="479"/>
      <c r="AR388" s="479"/>
      <c r="AS388" s="451">
        <v>0</v>
      </c>
      <c r="AT388" s="451"/>
      <c r="AU388" s="451"/>
      <c r="AV388" s="451"/>
      <c r="AW388" s="451"/>
      <c r="AX388" s="451"/>
      <c r="AY388" s="451"/>
      <c r="AZ388" s="92"/>
      <c r="BA388" s="92"/>
      <c r="BB388" s="451">
        <v>0</v>
      </c>
      <c r="BC388" s="451"/>
      <c r="BD388" s="451"/>
      <c r="BE388" s="451"/>
      <c r="BF388" s="451">
        <v>0</v>
      </c>
      <c r="BG388" s="451"/>
      <c r="BH388" s="451"/>
      <c r="BI388" s="451"/>
      <c r="BJ388" s="479">
        <f t="shared" si="203"/>
        <v>0</v>
      </c>
      <c r="BK388" s="479"/>
      <c r="BL388" s="479"/>
      <c r="BM388" s="479"/>
      <c r="BN388" s="479"/>
      <c r="BO388" s="479"/>
      <c r="BP388" s="479"/>
      <c r="BQ388" s="451">
        <v>0</v>
      </c>
      <c r="BR388" s="451"/>
      <c r="BS388" s="451"/>
      <c r="BT388" s="451"/>
      <c r="BU388" s="451"/>
      <c r="BV388" s="451"/>
      <c r="BW388" s="451"/>
      <c r="BX388" s="451">
        <v>0</v>
      </c>
      <c r="BY388" s="451"/>
      <c r="BZ388" s="451"/>
      <c r="CA388" s="451"/>
      <c r="CB388" s="451"/>
      <c r="CC388" s="451"/>
      <c r="CD388" s="451"/>
      <c r="CE388" s="480">
        <f t="shared" si="204"/>
        <v>0</v>
      </c>
      <c r="CF388" s="480"/>
      <c r="CG388" s="480"/>
      <c r="CH388" s="480"/>
      <c r="CI388" s="480"/>
      <c r="CJ388" s="480"/>
      <c r="CK388" s="480"/>
      <c r="CL388" s="451">
        <v>0</v>
      </c>
      <c r="CM388" s="451"/>
      <c r="CN388" s="451"/>
      <c r="CO388" s="451"/>
      <c r="CP388" s="451"/>
      <c r="CQ388" s="451"/>
      <c r="CR388" s="451"/>
      <c r="CS388" s="480">
        <f t="shared" si="205"/>
        <v>0</v>
      </c>
      <c r="CT388" s="480"/>
      <c r="CU388" s="480"/>
      <c r="CV388" s="480"/>
      <c r="CW388" s="480"/>
      <c r="CX388" s="480"/>
      <c r="CY388" s="480"/>
      <c r="DB388" s="543" t="s">
        <v>694</v>
      </c>
      <c r="DC388" s="544"/>
      <c r="DD388" s="544"/>
      <c r="DE388" s="544"/>
      <c r="DF388" s="544"/>
      <c r="DG388" s="544"/>
      <c r="DH388" s="544"/>
      <c r="DI388" s="544"/>
      <c r="DJ388" s="544"/>
      <c r="DK388" s="544"/>
      <c r="DL388" s="544"/>
      <c r="DM388" s="544"/>
      <c r="DN388" s="544"/>
      <c r="DO388" s="544"/>
      <c r="DP388" s="544"/>
      <c r="DQ388" s="544"/>
      <c r="DR388" s="544"/>
      <c r="DS388" s="544"/>
      <c r="DT388" s="544"/>
      <c r="DU388" s="544"/>
      <c r="DV388" s="544"/>
      <c r="DW388" s="545"/>
      <c r="DX388" s="451">
        <v>0</v>
      </c>
      <c r="DY388" s="451"/>
      <c r="DZ388" s="451"/>
      <c r="EA388" s="451"/>
      <c r="EB388" s="451"/>
      <c r="EC388" s="451"/>
      <c r="ED388" s="451"/>
      <c r="EE388" s="451">
        <v>0</v>
      </c>
      <c r="EF388" s="451"/>
      <c r="EG388" s="451"/>
      <c r="EH388" s="451"/>
      <c r="EI388" s="451"/>
      <c r="EJ388" s="451"/>
      <c r="EK388" s="451"/>
      <c r="EL388" s="479">
        <f t="shared" si="206"/>
        <v>0</v>
      </c>
      <c r="EM388" s="479"/>
      <c r="EN388" s="479"/>
      <c r="EO388" s="479"/>
      <c r="EP388" s="479"/>
      <c r="EQ388" s="479"/>
      <c r="ER388" s="479"/>
      <c r="ES388" s="451">
        <v>0</v>
      </c>
      <c r="ET388" s="451"/>
      <c r="EU388" s="451"/>
      <c r="EV388" s="451"/>
      <c r="EW388" s="451"/>
      <c r="EX388" s="451"/>
      <c r="EY388" s="451"/>
      <c r="EZ388" s="92"/>
      <c r="FA388" s="92"/>
      <c r="FB388" s="92"/>
      <c r="FC388" s="451">
        <v>0</v>
      </c>
      <c r="FD388" s="451"/>
      <c r="FE388" s="451"/>
      <c r="FF388" s="451"/>
      <c r="FG388" s="451">
        <v>0</v>
      </c>
      <c r="FH388" s="451"/>
      <c r="FI388" s="451"/>
      <c r="FJ388" s="451"/>
      <c r="FK388" s="479">
        <f t="shared" si="207"/>
        <v>0</v>
      </c>
      <c r="FL388" s="479"/>
      <c r="FM388" s="479"/>
      <c r="FN388" s="479"/>
      <c r="FO388" s="479"/>
      <c r="FP388" s="479"/>
      <c r="FQ388" s="479"/>
      <c r="FR388" s="451">
        <v>0</v>
      </c>
      <c r="FS388" s="451"/>
      <c r="FT388" s="451"/>
      <c r="FU388" s="451"/>
      <c r="FV388" s="451"/>
      <c r="FW388" s="451"/>
      <c r="FX388" s="451"/>
      <c r="FY388" s="451">
        <v>0</v>
      </c>
      <c r="FZ388" s="451"/>
      <c r="GA388" s="451"/>
      <c r="GB388" s="451"/>
      <c r="GC388" s="451"/>
      <c r="GD388" s="451"/>
      <c r="GE388" s="451"/>
      <c r="GF388" s="480">
        <f t="shared" si="208"/>
        <v>0</v>
      </c>
      <c r="GG388" s="480"/>
      <c r="GH388" s="480"/>
      <c r="GI388" s="480"/>
      <c r="GJ388" s="480"/>
      <c r="GK388" s="480"/>
      <c r="GL388" s="480"/>
      <c r="GM388" s="451">
        <v>0</v>
      </c>
      <c r="GN388" s="451"/>
      <c r="GO388" s="451"/>
      <c r="GP388" s="451"/>
      <c r="GQ388" s="451"/>
      <c r="GR388" s="451"/>
      <c r="GS388" s="451"/>
      <c r="GT388" s="480">
        <f t="shared" si="209"/>
        <v>0</v>
      </c>
      <c r="GU388" s="480"/>
      <c r="GV388" s="480"/>
      <c r="GW388" s="480"/>
      <c r="GX388" s="480"/>
      <c r="GY388" s="480"/>
      <c r="GZ388" s="480"/>
    </row>
    <row r="389" spans="2:208" ht="12.75" customHeight="1">
      <c r="B389" s="543" t="s">
        <v>648</v>
      </c>
      <c r="C389" s="544"/>
      <c r="D389" s="544"/>
      <c r="E389" s="544"/>
      <c r="F389" s="544"/>
      <c r="G389" s="544"/>
      <c r="H389" s="544"/>
      <c r="I389" s="544"/>
      <c r="J389" s="544"/>
      <c r="K389" s="544"/>
      <c r="L389" s="544"/>
      <c r="M389" s="544"/>
      <c r="N389" s="544"/>
      <c r="O389" s="544"/>
      <c r="P389" s="544"/>
      <c r="Q389" s="544"/>
      <c r="R389" s="544"/>
      <c r="S389" s="544"/>
      <c r="T389" s="544"/>
      <c r="U389" s="544"/>
      <c r="V389" s="544"/>
      <c r="W389" s="545"/>
      <c r="X389" s="451">
        <v>0</v>
      </c>
      <c r="Y389" s="451"/>
      <c r="Z389" s="451"/>
      <c r="AA389" s="451"/>
      <c r="AB389" s="451"/>
      <c r="AC389" s="451"/>
      <c r="AD389" s="451"/>
      <c r="AE389" s="451">
        <v>0</v>
      </c>
      <c r="AF389" s="451"/>
      <c r="AG389" s="451"/>
      <c r="AH389" s="451"/>
      <c r="AI389" s="451"/>
      <c r="AJ389" s="451"/>
      <c r="AK389" s="451"/>
      <c r="AL389" s="479">
        <f t="shared" si="202"/>
        <v>0</v>
      </c>
      <c r="AM389" s="479"/>
      <c r="AN389" s="479"/>
      <c r="AO389" s="479"/>
      <c r="AP389" s="479"/>
      <c r="AQ389" s="479"/>
      <c r="AR389" s="479"/>
      <c r="AS389" s="451">
        <v>0</v>
      </c>
      <c r="AT389" s="451"/>
      <c r="AU389" s="451"/>
      <c r="AV389" s="451"/>
      <c r="AW389" s="451"/>
      <c r="AX389" s="451"/>
      <c r="AY389" s="451"/>
      <c r="AZ389" s="92"/>
      <c r="BA389" s="92"/>
      <c r="BB389" s="451">
        <v>0</v>
      </c>
      <c r="BC389" s="451"/>
      <c r="BD389" s="451"/>
      <c r="BE389" s="451"/>
      <c r="BF389" s="451">
        <v>0</v>
      </c>
      <c r="BG389" s="451"/>
      <c r="BH389" s="451"/>
      <c r="BI389" s="451"/>
      <c r="BJ389" s="479">
        <f t="shared" si="203"/>
        <v>0</v>
      </c>
      <c r="BK389" s="479"/>
      <c r="BL389" s="479"/>
      <c r="BM389" s="479"/>
      <c r="BN389" s="479"/>
      <c r="BO389" s="479"/>
      <c r="BP389" s="479"/>
      <c r="BQ389" s="451">
        <v>0</v>
      </c>
      <c r="BR389" s="451"/>
      <c r="BS389" s="451"/>
      <c r="BT389" s="451"/>
      <c r="BU389" s="451"/>
      <c r="BV389" s="451"/>
      <c r="BW389" s="451"/>
      <c r="BX389" s="451">
        <v>0</v>
      </c>
      <c r="BY389" s="451"/>
      <c r="BZ389" s="451"/>
      <c r="CA389" s="451"/>
      <c r="CB389" s="451"/>
      <c r="CC389" s="451"/>
      <c r="CD389" s="451"/>
      <c r="CE389" s="480">
        <f t="shared" si="204"/>
        <v>0</v>
      </c>
      <c r="CF389" s="480"/>
      <c r="CG389" s="480"/>
      <c r="CH389" s="480"/>
      <c r="CI389" s="480"/>
      <c r="CJ389" s="480"/>
      <c r="CK389" s="480"/>
      <c r="CL389" s="451">
        <v>0</v>
      </c>
      <c r="CM389" s="451"/>
      <c r="CN389" s="451"/>
      <c r="CO389" s="451"/>
      <c r="CP389" s="451"/>
      <c r="CQ389" s="451"/>
      <c r="CR389" s="451"/>
      <c r="CS389" s="480">
        <f t="shared" si="205"/>
        <v>0</v>
      </c>
      <c r="CT389" s="480"/>
      <c r="CU389" s="480"/>
      <c r="CV389" s="480"/>
      <c r="CW389" s="480"/>
      <c r="CX389" s="480"/>
      <c r="CY389" s="480"/>
      <c r="DB389" s="543" t="s">
        <v>695</v>
      </c>
      <c r="DC389" s="544"/>
      <c r="DD389" s="544"/>
      <c r="DE389" s="544"/>
      <c r="DF389" s="544"/>
      <c r="DG389" s="544"/>
      <c r="DH389" s="544"/>
      <c r="DI389" s="544"/>
      <c r="DJ389" s="544"/>
      <c r="DK389" s="544"/>
      <c r="DL389" s="544"/>
      <c r="DM389" s="544"/>
      <c r="DN389" s="544"/>
      <c r="DO389" s="544"/>
      <c r="DP389" s="544"/>
      <c r="DQ389" s="544"/>
      <c r="DR389" s="544"/>
      <c r="DS389" s="544"/>
      <c r="DT389" s="544"/>
      <c r="DU389" s="544"/>
      <c r="DV389" s="544"/>
      <c r="DW389" s="545"/>
      <c r="DX389" s="451">
        <v>0</v>
      </c>
      <c r="DY389" s="451"/>
      <c r="DZ389" s="451"/>
      <c r="EA389" s="451"/>
      <c r="EB389" s="451"/>
      <c r="EC389" s="451"/>
      <c r="ED389" s="451"/>
      <c r="EE389" s="451">
        <v>0</v>
      </c>
      <c r="EF389" s="451"/>
      <c r="EG389" s="451"/>
      <c r="EH389" s="451"/>
      <c r="EI389" s="451"/>
      <c r="EJ389" s="451"/>
      <c r="EK389" s="451"/>
      <c r="EL389" s="479">
        <f t="shared" si="206"/>
        <v>0</v>
      </c>
      <c r="EM389" s="479"/>
      <c r="EN389" s="479"/>
      <c r="EO389" s="479"/>
      <c r="EP389" s="479"/>
      <c r="EQ389" s="479"/>
      <c r="ER389" s="479"/>
      <c r="ES389" s="451">
        <v>0</v>
      </c>
      <c r="ET389" s="451"/>
      <c r="EU389" s="451"/>
      <c r="EV389" s="451"/>
      <c r="EW389" s="451"/>
      <c r="EX389" s="451"/>
      <c r="EY389" s="451"/>
      <c r="EZ389" s="92"/>
      <c r="FA389" s="92"/>
      <c r="FB389" s="92"/>
      <c r="FC389" s="451">
        <v>0</v>
      </c>
      <c r="FD389" s="451"/>
      <c r="FE389" s="451"/>
      <c r="FF389" s="451"/>
      <c r="FG389" s="451">
        <v>0</v>
      </c>
      <c r="FH389" s="451"/>
      <c r="FI389" s="451"/>
      <c r="FJ389" s="451"/>
      <c r="FK389" s="479">
        <f t="shared" si="207"/>
        <v>0</v>
      </c>
      <c r="FL389" s="479"/>
      <c r="FM389" s="479"/>
      <c r="FN389" s="479"/>
      <c r="FO389" s="479"/>
      <c r="FP389" s="479"/>
      <c r="FQ389" s="479"/>
      <c r="FR389" s="451">
        <v>0</v>
      </c>
      <c r="FS389" s="451"/>
      <c r="FT389" s="451"/>
      <c r="FU389" s="451"/>
      <c r="FV389" s="451"/>
      <c r="FW389" s="451"/>
      <c r="FX389" s="451"/>
      <c r="FY389" s="451">
        <v>0</v>
      </c>
      <c r="FZ389" s="451"/>
      <c r="GA389" s="451"/>
      <c r="GB389" s="451"/>
      <c r="GC389" s="451"/>
      <c r="GD389" s="451"/>
      <c r="GE389" s="451"/>
      <c r="GF389" s="480">
        <f t="shared" si="208"/>
        <v>0</v>
      </c>
      <c r="GG389" s="480"/>
      <c r="GH389" s="480"/>
      <c r="GI389" s="480"/>
      <c r="GJ389" s="480"/>
      <c r="GK389" s="480"/>
      <c r="GL389" s="480"/>
      <c r="GM389" s="451">
        <v>0</v>
      </c>
      <c r="GN389" s="451"/>
      <c r="GO389" s="451"/>
      <c r="GP389" s="451"/>
      <c r="GQ389" s="451"/>
      <c r="GR389" s="451"/>
      <c r="GS389" s="451"/>
      <c r="GT389" s="480">
        <f t="shared" si="209"/>
        <v>0</v>
      </c>
      <c r="GU389" s="480"/>
      <c r="GV389" s="480"/>
      <c r="GW389" s="480"/>
      <c r="GX389" s="480"/>
      <c r="GY389" s="480"/>
      <c r="GZ389" s="480"/>
    </row>
    <row r="390" spans="2:208" ht="12.75" customHeight="1">
      <c r="B390" s="543" t="s">
        <v>650</v>
      </c>
      <c r="C390" s="544"/>
      <c r="D390" s="544"/>
      <c r="E390" s="544"/>
      <c r="F390" s="544"/>
      <c r="G390" s="544"/>
      <c r="H390" s="544"/>
      <c r="I390" s="544"/>
      <c r="J390" s="544"/>
      <c r="K390" s="544"/>
      <c r="L390" s="544"/>
      <c r="M390" s="544"/>
      <c r="N390" s="544"/>
      <c r="O390" s="544"/>
      <c r="P390" s="544"/>
      <c r="Q390" s="544"/>
      <c r="R390" s="544"/>
      <c r="S390" s="544"/>
      <c r="T390" s="544"/>
      <c r="U390" s="544"/>
      <c r="V390" s="544"/>
      <c r="W390" s="545"/>
      <c r="X390" s="451">
        <v>0</v>
      </c>
      <c r="Y390" s="451"/>
      <c r="Z390" s="451"/>
      <c r="AA390" s="451"/>
      <c r="AB390" s="451"/>
      <c r="AC390" s="451"/>
      <c r="AD390" s="451"/>
      <c r="AE390" s="451">
        <v>0</v>
      </c>
      <c r="AF390" s="451"/>
      <c r="AG390" s="451"/>
      <c r="AH390" s="451"/>
      <c r="AI390" s="451"/>
      <c r="AJ390" s="451"/>
      <c r="AK390" s="451"/>
      <c r="AL390" s="479">
        <f t="shared" si="202"/>
        <v>0</v>
      </c>
      <c r="AM390" s="479"/>
      <c r="AN390" s="479"/>
      <c r="AO390" s="479"/>
      <c r="AP390" s="479"/>
      <c r="AQ390" s="479"/>
      <c r="AR390" s="479"/>
      <c r="AS390" s="451">
        <v>0</v>
      </c>
      <c r="AT390" s="451"/>
      <c r="AU390" s="451"/>
      <c r="AV390" s="451"/>
      <c r="AW390" s="451"/>
      <c r="AX390" s="451"/>
      <c r="AY390" s="451"/>
      <c r="AZ390" s="92"/>
      <c r="BA390" s="92"/>
      <c r="BB390" s="451">
        <v>0</v>
      </c>
      <c r="BC390" s="451"/>
      <c r="BD390" s="451"/>
      <c r="BE390" s="451"/>
      <c r="BF390" s="451">
        <v>0</v>
      </c>
      <c r="BG390" s="451"/>
      <c r="BH390" s="451"/>
      <c r="BI390" s="451"/>
      <c r="BJ390" s="479">
        <f t="shared" si="203"/>
        <v>0</v>
      </c>
      <c r="BK390" s="479"/>
      <c r="BL390" s="479"/>
      <c r="BM390" s="479"/>
      <c r="BN390" s="479"/>
      <c r="BO390" s="479"/>
      <c r="BP390" s="479"/>
      <c r="BQ390" s="451">
        <v>0</v>
      </c>
      <c r="BR390" s="451"/>
      <c r="BS390" s="451"/>
      <c r="BT390" s="451"/>
      <c r="BU390" s="451"/>
      <c r="BV390" s="451"/>
      <c r="BW390" s="451"/>
      <c r="BX390" s="451">
        <v>0</v>
      </c>
      <c r="BY390" s="451"/>
      <c r="BZ390" s="451"/>
      <c r="CA390" s="451"/>
      <c r="CB390" s="451"/>
      <c r="CC390" s="451"/>
      <c r="CD390" s="451"/>
      <c r="CE390" s="480">
        <f t="shared" si="204"/>
        <v>0</v>
      </c>
      <c r="CF390" s="480"/>
      <c r="CG390" s="480"/>
      <c r="CH390" s="480"/>
      <c r="CI390" s="480"/>
      <c r="CJ390" s="480"/>
      <c r="CK390" s="480"/>
      <c r="CL390" s="451">
        <v>0</v>
      </c>
      <c r="CM390" s="451"/>
      <c r="CN390" s="451"/>
      <c r="CO390" s="451"/>
      <c r="CP390" s="451"/>
      <c r="CQ390" s="451"/>
      <c r="CR390" s="451"/>
      <c r="CS390" s="480">
        <f t="shared" si="205"/>
        <v>0</v>
      </c>
      <c r="CT390" s="480"/>
      <c r="CU390" s="480"/>
      <c r="CV390" s="480"/>
      <c r="CW390" s="480"/>
      <c r="CX390" s="480"/>
      <c r="CY390" s="480"/>
      <c r="DB390" s="543" t="s">
        <v>696</v>
      </c>
      <c r="DC390" s="544"/>
      <c r="DD390" s="544"/>
      <c r="DE390" s="544"/>
      <c r="DF390" s="544"/>
      <c r="DG390" s="544"/>
      <c r="DH390" s="544"/>
      <c r="DI390" s="544"/>
      <c r="DJ390" s="544"/>
      <c r="DK390" s="544"/>
      <c r="DL390" s="544"/>
      <c r="DM390" s="544"/>
      <c r="DN390" s="544"/>
      <c r="DO390" s="544"/>
      <c r="DP390" s="544"/>
      <c r="DQ390" s="544"/>
      <c r="DR390" s="544"/>
      <c r="DS390" s="544"/>
      <c r="DT390" s="544"/>
      <c r="DU390" s="544"/>
      <c r="DV390" s="544"/>
      <c r="DW390" s="545"/>
      <c r="DX390" s="451">
        <v>0</v>
      </c>
      <c r="DY390" s="451"/>
      <c r="DZ390" s="451"/>
      <c r="EA390" s="451"/>
      <c r="EB390" s="451"/>
      <c r="EC390" s="451"/>
      <c r="ED390" s="451"/>
      <c r="EE390" s="451">
        <v>0</v>
      </c>
      <c r="EF390" s="451"/>
      <c r="EG390" s="451"/>
      <c r="EH390" s="451"/>
      <c r="EI390" s="451"/>
      <c r="EJ390" s="451"/>
      <c r="EK390" s="451"/>
      <c r="EL390" s="479">
        <f t="shared" si="206"/>
        <v>0</v>
      </c>
      <c r="EM390" s="479"/>
      <c r="EN390" s="479"/>
      <c r="EO390" s="479"/>
      <c r="EP390" s="479"/>
      <c r="EQ390" s="479"/>
      <c r="ER390" s="479"/>
      <c r="ES390" s="451">
        <v>0</v>
      </c>
      <c r="ET390" s="451"/>
      <c r="EU390" s="451"/>
      <c r="EV390" s="451"/>
      <c r="EW390" s="451"/>
      <c r="EX390" s="451"/>
      <c r="EY390" s="451"/>
      <c r="EZ390" s="92"/>
      <c r="FA390" s="92"/>
      <c r="FB390" s="92"/>
      <c r="FC390" s="451">
        <v>0</v>
      </c>
      <c r="FD390" s="451"/>
      <c r="FE390" s="451"/>
      <c r="FF390" s="451"/>
      <c r="FG390" s="451">
        <v>0</v>
      </c>
      <c r="FH390" s="451"/>
      <c r="FI390" s="451"/>
      <c r="FJ390" s="451"/>
      <c r="FK390" s="479">
        <f t="shared" si="207"/>
        <v>0</v>
      </c>
      <c r="FL390" s="479"/>
      <c r="FM390" s="479"/>
      <c r="FN390" s="479"/>
      <c r="FO390" s="479"/>
      <c r="FP390" s="479"/>
      <c r="FQ390" s="479"/>
      <c r="FR390" s="451">
        <v>0</v>
      </c>
      <c r="FS390" s="451"/>
      <c r="FT390" s="451"/>
      <c r="FU390" s="451"/>
      <c r="FV390" s="451"/>
      <c r="FW390" s="451"/>
      <c r="FX390" s="451"/>
      <c r="FY390" s="451">
        <v>0</v>
      </c>
      <c r="FZ390" s="451"/>
      <c r="GA390" s="451"/>
      <c r="GB390" s="451"/>
      <c r="GC390" s="451"/>
      <c r="GD390" s="451"/>
      <c r="GE390" s="451"/>
      <c r="GF390" s="480">
        <f t="shared" si="208"/>
        <v>0</v>
      </c>
      <c r="GG390" s="480"/>
      <c r="GH390" s="480"/>
      <c r="GI390" s="480"/>
      <c r="GJ390" s="480"/>
      <c r="GK390" s="480"/>
      <c r="GL390" s="480"/>
      <c r="GM390" s="451">
        <v>0</v>
      </c>
      <c r="GN390" s="451"/>
      <c r="GO390" s="451"/>
      <c r="GP390" s="451"/>
      <c r="GQ390" s="451"/>
      <c r="GR390" s="451"/>
      <c r="GS390" s="451"/>
      <c r="GT390" s="480">
        <f t="shared" si="209"/>
        <v>0</v>
      </c>
      <c r="GU390" s="480"/>
      <c r="GV390" s="480"/>
      <c r="GW390" s="480"/>
      <c r="GX390" s="480"/>
      <c r="GY390" s="480"/>
      <c r="GZ390" s="480"/>
    </row>
    <row r="391" spans="2:208" ht="12.75" customHeight="1">
      <c r="B391" s="540" t="s">
        <v>649</v>
      </c>
      <c r="C391" s="541"/>
      <c r="D391" s="541"/>
      <c r="E391" s="541"/>
      <c r="F391" s="541"/>
      <c r="G391" s="541"/>
      <c r="H391" s="541"/>
      <c r="I391" s="541"/>
      <c r="J391" s="541"/>
      <c r="K391" s="541"/>
      <c r="L391" s="541"/>
      <c r="M391" s="541"/>
      <c r="N391" s="541"/>
      <c r="O391" s="541"/>
      <c r="P391" s="541"/>
      <c r="Q391" s="541"/>
      <c r="R391" s="541"/>
      <c r="S391" s="541"/>
      <c r="T391" s="541"/>
      <c r="U391" s="541"/>
      <c r="V391" s="541"/>
      <c r="W391" s="542"/>
      <c r="X391" s="451">
        <v>0</v>
      </c>
      <c r="Y391" s="451"/>
      <c r="Z391" s="451"/>
      <c r="AA391" s="451"/>
      <c r="AB391" s="451"/>
      <c r="AC391" s="451"/>
      <c r="AD391" s="451"/>
      <c r="AE391" s="451">
        <v>0</v>
      </c>
      <c r="AF391" s="451"/>
      <c r="AG391" s="451"/>
      <c r="AH391" s="451"/>
      <c r="AI391" s="451"/>
      <c r="AJ391" s="451"/>
      <c r="AK391" s="451"/>
      <c r="AL391" s="479">
        <f t="shared" si="202"/>
        <v>0</v>
      </c>
      <c r="AM391" s="479"/>
      <c r="AN391" s="479"/>
      <c r="AO391" s="479"/>
      <c r="AP391" s="479"/>
      <c r="AQ391" s="479"/>
      <c r="AR391" s="479"/>
      <c r="AS391" s="451">
        <v>0</v>
      </c>
      <c r="AT391" s="451"/>
      <c r="AU391" s="451"/>
      <c r="AV391" s="451"/>
      <c r="AW391" s="451"/>
      <c r="AX391" s="451"/>
      <c r="AY391" s="451"/>
      <c r="AZ391" s="92"/>
      <c r="BA391" s="92"/>
      <c r="BB391" s="451">
        <v>0</v>
      </c>
      <c r="BC391" s="451"/>
      <c r="BD391" s="451"/>
      <c r="BE391" s="451"/>
      <c r="BF391" s="451">
        <v>0</v>
      </c>
      <c r="BG391" s="451"/>
      <c r="BH391" s="451"/>
      <c r="BI391" s="451"/>
      <c r="BJ391" s="479">
        <f t="shared" si="203"/>
        <v>0</v>
      </c>
      <c r="BK391" s="479"/>
      <c r="BL391" s="479"/>
      <c r="BM391" s="479"/>
      <c r="BN391" s="479"/>
      <c r="BO391" s="479"/>
      <c r="BP391" s="479"/>
      <c r="BQ391" s="451">
        <v>0</v>
      </c>
      <c r="BR391" s="451"/>
      <c r="BS391" s="451"/>
      <c r="BT391" s="451"/>
      <c r="BU391" s="451"/>
      <c r="BV391" s="451"/>
      <c r="BW391" s="451"/>
      <c r="BX391" s="451">
        <v>0</v>
      </c>
      <c r="BY391" s="451"/>
      <c r="BZ391" s="451"/>
      <c r="CA391" s="451"/>
      <c r="CB391" s="451"/>
      <c r="CC391" s="451"/>
      <c r="CD391" s="451"/>
      <c r="CE391" s="480">
        <f t="shared" si="204"/>
        <v>0</v>
      </c>
      <c r="CF391" s="480"/>
      <c r="CG391" s="480"/>
      <c r="CH391" s="480"/>
      <c r="CI391" s="480"/>
      <c r="CJ391" s="480"/>
      <c r="CK391" s="480"/>
      <c r="CL391" s="451">
        <v>0</v>
      </c>
      <c r="CM391" s="451"/>
      <c r="CN391" s="451"/>
      <c r="CO391" s="451"/>
      <c r="CP391" s="451"/>
      <c r="CQ391" s="451"/>
      <c r="CR391" s="451"/>
      <c r="CS391" s="480">
        <f t="shared" si="205"/>
        <v>0</v>
      </c>
      <c r="CT391" s="480"/>
      <c r="CU391" s="480"/>
      <c r="CV391" s="480"/>
      <c r="CW391" s="480"/>
      <c r="CX391" s="480"/>
      <c r="CY391" s="480"/>
      <c r="DB391" s="543" t="s">
        <v>697</v>
      </c>
      <c r="DC391" s="544"/>
      <c r="DD391" s="544"/>
      <c r="DE391" s="544"/>
      <c r="DF391" s="544"/>
      <c r="DG391" s="544"/>
      <c r="DH391" s="544"/>
      <c r="DI391" s="544"/>
      <c r="DJ391" s="544"/>
      <c r="DK391" s="544"/>
      <c r="DL391" s="544"/>
      <c r="DM391" s="544"/>
      <c r="DN391" s="544"/>
      <c r="DO391" s="544"/>
      <c r="DP391" s="544"/>
      <c r="DQ391" s="544"/>
      <c r="DR391" s="544"/>
      <c r="DS391" s="544"/>
      <c r="DT391" s="544"/>
      <c r="DU391" s="544"/>
      <c r="DV391" s="544"/>
      <c r="DW391" s="545"/>
      <c r="DX391" s="451">
        <v>0</v>
      </c>
      <c r="DY391" s="451"/>
      <c r="DZ391" s="451"/>
      <c r="EA391" s="451"/>
      <c r="EB391" s="451"/>
      <c r="EC391" s="451"/>
      <c r="ED391" s="451"/>
      <c r="EE391" s="451">
        <v>0</v>
      </c>
      <c r="EF391" s="451"/>
      <c r="EG391" s="451"/>
      <c r="EH391" s="451"/>
      <c r="EI391" s="451"/>
      <c r="EJ391" s="451"/>
      <c r="EK391" s="451"/>
      <c r="EL391" s="479">
        <f t="shared" si="206"/>
        <v>0</v>
      </c>
      <c r="EM391" s="479"/>
      <c r="EN391" s="479"/>
      <c r="EO391" s="479"/>
      <c r="EP391" s="479"/>
      <c r="EQ391" s="479"/>
      <c r="ER391" s="479"/>
      <c r="ES391" s="451">
        <v>0</v>
      </c>
      <c r="ET391" s="451"/>
      <c r="EU391" s="451"/>
      <c r="EV391" s="451"/>
      <c r="EW391" s="451"/>
      <c r="EX391" s="451"/>
      <c r="EY391" s="451"/>
      <c r="EZ391" s="92"/>
      <c r="FA391" s="92"/>
      <c r="FB391" s="92"/>
      <c r="FC391" s="451">
        <v>0</v>
      </c>
      <c r="FD391" s="451"/>
      <c r="FE391" s="451"/>
      <c r="FF391" s="451"/>
      <c r="FG391" s="451">
        <v>0</v>
      </c>
      <c r="FH391" s="451"/>
      <c r="FI391" s="451"/>
      <c r="FJ391" s="451"/>
      <c r="FK391" s="479">
        <f t="shared" si="207"/>
        <v>0</v>
      </c>
      <c r="FL391" s="479"/>
      <c r="FM391" s="479"/>
      <c r="FN391" s="479"/>
      <c r="FO391" s="479"/>
      <c r="FP391" s="479"/>
      <c r="FQ391" s="479"/>
      <c r="FR391" s="451">
        <v>0</v>
      </c>
      <c r="FS391" s="451"/>
      <c r="FT391" s="451"/>
      <c r="FU391" s="451"/>
      <c r="FV391" s="451"/>
      <c r="FW391" s="451"/>
      <c r="FX391" s="451"/>
      <c r="FY391" s="451">
        <v>0</v>
      </c>
      <c r="FZ391" s="451"/>
      <c r="GA391" s="451"/>
      <c r="GB391" s="451"/>
      <c r="GC391" s="451"/>
      <c r="GD391" s="451"/>
      <c r="GE391" s="451"/>
      <c r="GF391" s="480">
        <f t="shared" si="208"/>
        <v>0</v>
      </c>
      <c r="GG391" s="480"/>
      <c r="GH391" s="480"/>
      <c r="GI391" s="480"/>
      <c r="GJ391" s="480"/>
      <c r="GK391" s="480"/>
      <c r="GL391" s="480"/>
      <c r="GM391" s="451">
        <v>0</v>
      </c>
      <c r="GN391" s="451"/>
      <c r="GO391" s="451"/>
      <c r="GP391" s="451"/>
      <c r="GQ391" s="451"/>
      <c r="GR391" s="451"/>
      <c r="GS391" s="451"/>
      <c r="GT391" s="480">
        <f t="shared" si="209"/>
        <v>0</v>
      </c>
      <c r="GU391" s="480"/>
      <c r="GV391" s="480"/>
      <c r="GW391" s="480"/>
      <c r="GX391" s="480"/>
      <c r="GY391" s="480"/>
      <c r="GZ391" s="480"/>
    </row>
    <row r="392" spans="2:208" ht="12.75" customHeight="1">
      <c r="B392" s="540" t="s">
        <v>651</v>
      </c>
      <c r="C392" s="541"/>
      <c r="D392" s="541"/>
      <c r="E392" s="541"/>
      <c r="F392" s="541"/>
      <c r="G392" s="541"/>
      <c r="H392" s="541"/>
      <c r="I392" s="541"/>
      <c r="J392" s="541"/>
      <c r="K392" s="541"/>
      <c r="L392" s="541"/>
      <c r="M392" s="541"/>
      <c r="N392" s="541"/>
      <c r="O392" s="541"/>
      <c r="P392" s="541"/>
      <c r="Q392" s="541"/>
      <c r="R392" s="541"/>
      <c r="S392" s="541"/>
      <c r="T392" s="541"/>
      <c r="U392" s="541"/>
      <c r="V392" s="541"/>
      <c r="W392" s="542"/>
      <c r="X392" s="451">
        <v>0</v>
      </c>
      <c r="Y392" s="451"/>
      <c r="Z392" s="451"/>
      <c r="AA392" s="451"/>
      <c r="AB392" s="451"/>
      <c r="AC392" s="451"/>
      <c r="AD392" s="451"/>
      <c r="AE392" s="451">
        <v>0</v>
      </c>
      <c r="AF392" s="451"/>
      <c r="AG392" s="451"/>
      <c r="AH392" s="451"/>
      <c r="AI392" s="451"/>
      <c r="AJ392" s="451"/>
      <c r="AK392" s="451"/>
      <c r="AL392" s="479">
        <f t="shared" si="202"/>
        <v>0</v>
      </c>
      <c r="AM392" s="479"/>
      <c r="AN392" s="479"/>
      <c r="AO392" s="479"/>
      <c r="AP392" s="479"/>
      <c r="AQ392" s="479"/>
      <c r="AR392" s="479"/>
      <c r="AS392" s="451">
        <v>0</v>
      </c>
      <c r="AT392" s="451"/>
      <c r="AU392" s="451"/>
      <c r="AV392" s="451"/>
      <c r="AW392" s="451"/>
      <c r="AX392" s="451"/>
      <c r="AY392" s="451"/>
      <c r="AZ392" s="92"/>
      <c r="BA392" s="92"/>
      <c r="BB392" s="451">
        <v>0</v>
      </c>
      <c r="BC392" s="451"/>
      <c r="BD392" s="451"/>
      <c r="BE392" s="451"/>
      <c r="BF392" s="451">
        <v>0</v>
      </c>
      <c r="BG392" s="451"/>
      <c r="BH392" s="451"/>
      <c r="BI392" s="451"/>
      <c r="BJ392" s="479">
        <f t="shared" si="203"/>
        <v>0</v>
      </c>
      <c r="BK392" s="479"/>
      <c r="BL392" s="479"/>
      <c r="BM392" s="479"/>
      <c r="BN392" s="479"/>
      <c r="BO392" s="479"/>
      <c r="BP392" s="479"/>
      <c r="BQ392" s="451">
        <v>0</v>
      </c>
      <c r="BR392" s="451"/>
      <c r="BS392" s="451"/>
      <c r="BT392" s="451"/>
      <c r="BU392" s="451"/>
      <c r="BV392" s="451"/>
      <c r="BW392" s="451"/>
      <c r="BX392" s="451">
        <v>0</v>
      </c>
      <c r="BY392" s="451"/>
      <c r="BZ392" s="451"/>
      <c r="CA392" s="451"/>
      <c r="CB392" s="451"/>
      <c r="CC392" s="451"/>
      <c r="CD392" s="451"/>
      <c r="CE392" s="480">
        <f t="shared" si="204"/>
        <v>0</v>
      </c>
      <c r="CF392" s="480"/>
      <c r="CG392" s="480"/>
      <c r="CH392" s="480"/>
      <c r="CI392" s="480"/>
      <c r="CJ392" s="480"/>
      <c r="CK392" s="480"/>
      <c r="CL392" s="451">
        <v>0</v>
      </c>
      <c r="CM392" s="451"/>
      <c r="CN392" s="451"/>
      <c r="CO392" s="451"/>
      <c r="CP392" s="451"/>
      <c r="CQ392" s="451"/>
      <c r="CR392" s="451"/>
      <c r="CS392" s="480">
        <f t="shared" si="205"/>
        <v>0</v>
      </c>
      <c r="CT392" s="480"/>
      <c r="CU392" s="480"/>
      <c r="CV392" s="480"/>
      <c r="CW392" s="480"/>
      <c r="CX392" s="480"/>
      <c r="CY392" s="480"/>
      <c r="DB392" s="543" t="s">
        <v>698</v>
      </c>
      <c r="DC392" s="544"/>
      <c r="DD392" s="544"/>
      <c r="DE392" s="544"/>
      <c r="DF392" s="544"/>
      <c r="DG392" s="544"/>
      <c r="DH392" s="544"/>
      <c r="DI392" s="544"/>
      <c r="DJ392" s="544"/>
      <c r="DK392" s="544"/>
      <c r="DL392" s="544"/>
      <c r="DM392" s="544"/>
      <c r="DN392" s="544"/>
      <c r="DO392" s="544"/>
      <c r="DP392" s="544"/>
      <c r="DQ392" s="544"/>
      <c r="DR392" s="544"/>
      <c r="DS392" s="544"/>
      <c r="DT392" s="544"/>
      <c r="DU392" s="544"/>
      <c r="DV392" s="544"/>
      <c r="DW392" s="545"/>
      <c r="DX392" s="451">
        <v>0</v>
      </c>
      <c r="DY392" s="451"/>
      <c r="DZ392" s="451"/>
      <c r="EA392" s="451"/>
      <c r="EB392" s="451"/>
      <c r="EC392" s="451"/>
      <c r="ED392" s="451"/>
      <c r="EE392" s="451">
        <v>0</v>
      </c>
      <c r="EF392" s="451"/>
      <c r="EG392" s="451"/>
      <c r="EH392" s="451"/>
      <c r="EI392" s="451"/>
      <c r="EJ392" s="451"/>
      <c r="EK392" s="451"/>
      <c r="EL392" s="479">
        <f t="shared" si="206"/>
        <v>0</v>
      </c>
      <c r="EM392" s="479"/>
      <c r="EN392" s="479"/>
      <c r="EO392" s="479"/>
      <c r="EP392" s="479"/>
      <c r="EQ392" s="479"/>
      <c r="ER392" s="479"/>
      <c r="ES392" s="451">
        <v>0</v>
      </c>
      <c r="ET392" s="451"/>
      <c r="EU392" s="451"/>
      <c r="EV392" s="451"/>
      <c r="EW392" s="451"/>
      <c r="EX392" s="451"/>
      <c r="EY392" s="451"/>
      <c r="EZ392" s="92"/>
      <c r="FA392" s="92"/>
      <c r="FB392" s="92"/>
      <c r="FC392" s="451">
        <v>0</v>
      </c>
      <c r="FD392" s="451"/>
      <c r="FE392" s="451"/>
      <c r="FF392" s="451"/>
      <c r="FG392" s="451">
        <v>0</v>
      </c>
      <c r="FH392" s="451"/>
      <c r="FI392" s="451"/>
      <c r="FJ392" s="451"/>
      <c r="FK392" s="479">
        <f t="shared" si="207"/>
        <v>0</v>
      </c>
      <c r="FL392" s="479"/>
      <c r="FM392" s="479"/>
      <c r="FN392" s="479"/>
      <c r="FO392" s="479"/>
      <c r="FP392" s="479"/>
      <c r="FQ392" s="479"/>
      <c r="FR392" s="451">
        <v>0</v>
      </c>
      <c r="FS392" s="451"/>
      <c r="FT392" s="451"/>
      <c r="FU392" s="451"/>
      <c r="FV392" s="451"/>
      <c r="FW392" s="451"/>
      <c r="FX392" s="451"/>
      <c r="FY392" s="451">
        <v>0</v>
      </c>
      <c r="FZ392" s="451"/>
      <c r="GA392" s="451"/>
      <c r="GB392" s="451"/>
      <c r="GC392" s="451"/>
      <c r="GD392" s="451"/>
      <c r="GE392" s="451"/>
      <c r="GF392" s="480">
        <f t="shared" si="208"/>
        <v>0</v>
      </c>
      <c r="GG392" s="480"/>
      <c r="GH392" s="480"/>
      <c r="GI392" s="480"/>
      <c r="GJ392" s="480"/>
      <c r="GK392" s="480"/>
      <c r="GL392" s="480"/>
      <c r="GM392" s="451">
        <v>0</v>
      </c>
      <c r="GN392" s="451"/>
      <c r="GO392" s="451"/>
      <c r="GP392" s="451"/>
      <c r="GQ392" s="451"/>
      <c r="GR392" s="451"/>
      <c r="GS392" s="451"/>
      <c r="GT392" s="480">
        <f t="shared" si="209"/>
        <v>0</v>
      </c>
      <c r="GU392" s="480"/>
      <c r="GV392" s="480"/>
      <c r="GW392" s="480"/>
      <c r="GX392" s="480"/>
      <c r="GY392" s="480"/>
      <c r="GZ392" s="480"/>
    </row>
    <row r="393" spans="2:208" ht="12.75" customHeight="1" thickBot="1">
      <c r="B393" s="511" t="s">
        <v>652</v>
      </c>
      <c r="C393" s="512"/>
      <c r="D393" s="512"/>
      <c r="E393" s="512"/>
      <c r="F393" s="512"/>
      <c r="G393" s="512"/>
      <c r="H393" s="512"/>
      <c r="I393" s="512"/>
      <c r="J393" s="512"/>
      <c r="K393" s="512"/>
      <c r="L393" s="512"/>
      <c r="M393" s="512"/>
      <c r="N393" s="512"/>
      <c r="O393" s="512"/>
      <c r="P393" s="512"/>
      <c r="Q393" s="512"/>
      <c r="R393" s="512"/>
      <c r="S393" s="512"/>
      <c r="T393" s="512"/>
      <c r="U393" s="512"/>
      <c r="V393" s="512"/>
      <c r="W393" s="435"/>
      <c r="X393" s="447">
        <f>SUM(X384:AD392)</f>
        <v>0</v>
      </c>
      <c r="Y393" s="447"/>
      <c r="Z393" s="447"/>
      <c r="AA393" s="447"/>
      <c r="AB393" s="447"/>
      <c r="AC393" s="447"/>
      <c r="AD393" s="447"/>
      <c r="AE393" s="447">
        <f>SUM(AE384:AK392)</f>
        <v>0</v>
      </c>
      <c r="AF393" s="447"/>
      <c r="AG393" s="447"/>
      <c r="AH393" s="447"/>
      <c r="AI393" s="447"/>
      <c r="AJ393" s="447"/>
      <c r="AK393" s="447"/>
      <c r="AL393" s="447">
        <f>SUM(AL384:AR392)</f>
        <v>0</v>
      </c>
      <c r="AM393" s="447"/>
      <c r="AN393" s="447"/>
      <c r="AO393" s="447"/>
      <c r="AP393" s="447"/>
      <c r="AQ393" s="447"/>
      <c r="AR393" s="447"/>
      <c r="AS393" s="447">
        <f>SUM(AS384:AY392)</f>
        <v>0</v>
      </c>
      <c r="AT393" s="447"/>
      <c r="AU393" s="447"/>
      <c r="AV393" s="447"/>
      <c r="AW393" s="447"/>
      <c r="AX393" s="447"/>
      <c r="AY393" s="447"/>
      <c r="BB393" s="481">
        <f>SUM(BB384:BE392)</f>
        <v>0</v>
      </c>
      <c r="BC393" s="481"/>
      <c r="BD393" s="481"/>
      <c r="BE393" s="481"/>
      <c r="BF393" s="481">
        <f>SUM(BF384:BI392)</f>
        <v>0</v>
      </c>
      <c r="BG393" s="481"/>
      <c r="BH393" s="481"/>
      <c r="BI393" s="481"/>
      <c r="BJ393" s="481">
        <f>SUM(BJ384:BP392)</f>
        <v>0</v>
      </c>
      <c r="BK393" s="481"/>
      <c r="BL393" s="481"/>
      <c r="BM393" s="481"/>
      <c r="BN393" s="481"/>
      <c r="BO393" s="481"/>
      <c r="BP393" s="481"/>
      <c r="BQ393" s="481">
        <f>SUM(BQ384:BW392)</f>
        <v>0</v>
      </c>
      <c r="BR393" s="481"/>
      <c r="BS393" s="481"/>
      <c r="BT393" s="481"/>
      <c r="BU393" s="481"/>
      <c r="BV393" s="481"/>
      <c r="BW393" s="481"/>
      <c r="BX393" s="481">
        <f>SUM(BX384:CD392)</f>
        <v>0</v>
      </c>
      <c r="BY393" s="481"/>
      <c r="BZ393" s="481"/>
      <c r="CA393" s="481"/>
      <c r="CB393" s="481"/>
      <c r="CC393" s="481"/>
      <c r="CD393" s="481"/>
      <c r="CE393" s="481">
        <f>SUM(CE384:CK392)</f>
        <v>0</v>
      </c>
      <c r="CF393" s="481"/>
      <c r="CG393" s="481"/>
      <c r="CH393" s="481"/>
      <c r="CI393" s="481"/>
      <c r="CJ393" s="481"/>
      <c r="CK393" s="481"/>
      <c r="CL393" s="481">
        <f>SUM(CL384:CR392)</f>
        <v>0</v>
      </c>
      <c r="CM393" s="481"/>
      <c r="CN393" s="481"/>
      <c r="CO393" s="481"/>
      <c r="CP393" s="481"/>
      <c r="CQ393" s="481"/>
      <c r="CR393" s="481"/>
      <c r="CS393" s="481">
        <f>SUM(CS384:CY392)</f>
        <v>0</v>
      </c>
      <c r="CT393" s="481"/>
      <c r="CU393" s="481"/>
      <c r="CV393" s="481"/>
      <c r="CW393" s="481"/>
      <c r="CX393" s="481"/>
      <c r="CY393" s="481"/>
      <c r="DB393" s="543" t="s">
        <v>699</v>
      </c>
      <c r="DC393" s="544"/>
      <c r="DD393" s="544"/>
      <c r="DE393" s="544"/>
      <c r="DF393" s="544"/>
      <c r="DG393" s="544"/>
      <c r="DH393" s="544"/>
      <c r="DI393" s="544"/>
      <c r="DJ393" s="544"/>
      <c r="DK393" s="544"/>
      <c r="DL393" s="544"/>
      <c r="DM393" s="544"/>
      <c r="DN393" s="544"/>
      <c r="DO393" s="544"/>
      <c r="DP393" s="544"/>
      <c r="DQ393" s="544"/>
      <c r="DR393" s="544"/>
      <c r="DS393" s="544"/>
      <c r="DT393" s="544"/>
      <c r="DU393" s="544"/>
      <c r="DV393" s="544"/>
      <c r="DW393" s="545"/>
      <c r="DX393" s="451">
        <v>0</v>
      </c>
      <c r="DY393" s="451"/>
      <c r="DZ393" s="451"/>
      <c r="EA393" s="451"/>
      <c r="EB393" s="451"/>
      <c r="EC393" s="451"/>
      <c r="ED393" s="451"/>
      <c r="EE393" s="451">
        <v>0</v>
      </c>
      <c r="EF393" s="451"/>
      <c r="EG393" s="451"/>
      <c r="EH393" s="451"/>
      <c r="EI393" s="451"/>
      <c r="EJ393" s="451"/>
      <c r="EK393" s="451"/>
      <c r="EL393" s="479">
        <f t="shared" si="206"/>
        <v>0</v>
      </c>
      <c r="EM393" s="479"/>
      <c r="EN393" s="479"/>
      <c r="EO393" s="479"/>
      <c r="EP393" s="479"/>
      <c r="EQ393" s="479"/>
      <c r="ER393" s="479"/>
      <c r="ES393" s="451">
        <v>0</v>
      </c>
      <c r="ET393" s="451"/>
      <c r="EU393" s="451"/>
      <c r="EV393" s="451"/>
      <c r="EW393" s="451"/>
      <c r="EX393" s="451"/>
      <c r="EY393" s="451"/>
      <c r="EZ393" s="92"/>
      <c r="FA393" s="92"/>
      <c r="FB393" s="92"/>
      <c r="FC393" s="451">
        <v>0</v>
      </c>
      <c r="FD393" s="451"/>
      <c r="FE393" s="451"/>
      <c r="FF393" s="451"/>
      <c r="FG393" s="451">
        <v>0</v>
      </c>
      <c r="FH393" s="451"/>
      <c r="FI393" s="451"/>
      <c r="FJ393" s="451"/>
      <c r="FK393" s="479">
        <f t="shared" si="207"/>
        <v>0</v>
      </c>
      <c r="FL393" s="479"/>
      <c r="FM393" s="479"/>
      <c r="FN393" s="479"/>
      <c r="FO393" s="479"/>
      <c r="FP393" s="479"/>
      <c r="FQ393" s="479"/>
      <c r="FR393" s="451">
        <v>0</v>
      </c>
      <c r="FS393" s="451"/>
      <c r="FT393" s="451"/>
      <c r="FU393" s="451"/>
      <c r="FV393" s="451"/>
      <c r="FW393" s="451"/>
      <c r="FX393" s="451"/>
      <c r="FY393" s="451">
        <v>0</v>
      </c>
      <c r="FZ393" s="451"/>
      <c r="GA393" s="451"/>
      <c r="GB393" s="451"/>
      <c r="GC393" s="451"/>
      <c r="GD393" s="451"/>
      <c r="GE393" s="451"/>
      <c r="GF393" s="480">
        <f t="shared" si="208"/>
        <v>0</v>
      </c>
      <c r="GG393" s="480"/>
      <c r="GH393" s="480"/>
      <c r="GI393" s="480"/>
      <c r="GJ393" s="480"/>
      <c r="GK393" s="480"/>
      <c r="GL393" s="480"/>
      <c r="GM393" s="451">
        <v>0</v>
      </c>
      <c r="GN393" s="451"/>
      <c r="GO393" s="451"/>
      <c r="GP393" s="451"/>
      <c r="GQ393" s="451"/>
      <c r="GR393" s="451"/>
      <c r="GS393" s="451"/>
      <c r="GT393" s="480">
        <f t="shared" si="209"/>
        <v>0</v>
      </c>
      <c r="GU393" s="480"/>
      <c r="GV393" s="480"/>
      <c r="GW393" s="480"/>
      <c r="GX393" s="480"/>
      <c r="GY393" s="480"/>
      <c r="GZ393" s="480"/>
    </row>
    <row r="394" spans="2:208" ht="12.75" customHeight="1" thickTop="1" thickBot="1">
      <c r="B394" s="551" t="s">
        <v>1235</v>
      </c>
      <c r="C394" s="548"/>
      <c r="D394" s="548"/>
      <c r="E394" s="548"/>
      <c r="F394" s="548"/>
      <c r="G394" s="548"/>
      <c r="H394" s="548"/>
      <c r="I394" s="548"/>
      <c r="J394" s="548"/>
      <c r="K394" s="548"/>
      <c r="L394" s="548"/>
      <c r="M394" s="548"/>
      <c r="N394" s="548"/>
      <c r="O394" s="548"/>
      <c r="P394" s="548"/>
      <c r="Q394" s="548"/>
      <c r="R394" s="548"/>
      <c r="S394" s="548"/>
      <c r="T394" s="548"/>
      <c r="U394" s="548"/>
      <c r="V394" s="548"/>
      <c r="W394" s="549"/>
      <c r="X394" s="483"/>
      <c r="Y394" s="483"/>
      <c r="Z394" s="483"/>
      <c r="AA394" s="483"/>
      <c r="AB394" s="483"/>
      <c r="AC394" s="483"/>
      <c r="AD394" s="483"/>
      <c r="AE394" s="483"/>
      <c r="AF394" s="483"/>
      <c r="AG394" s="483"/>
      <c r="AH394" s="483"/>
      <c r="AI394" s="483"/>
      <c r="AJ394" s="483"/>
      <c r="AK394" s="483"/>
      <c r="AL394" s="483"/>
      <c r="AM394" s="483"/>
      <c r="AN394" s="483"/>
      <c r="AO394" s="483"/>
      <c r="AP394" s="483"/>
      <c r="AQ394" s="483"/>
      <c r="AR394" s="483"/>
      <c r="AS394" s="483"/>
      <c r="AT394" s="483"/>
      <c r="AU394" s="483"/>
      <c r="AV394" s="483"/>
      <c r="AW394" s="483"/>
      <c r="AX394" s="483"/>
      <c r="AY394" s="483"/>
      <c r="BB394" s="478"/>
      <c r="BC394" s="478"/>
      <c r="BD394" s="478"/>
      <c r="BE394" s="478"/>
      <c r="BF394" s="478"/>
      <c r="BG394" s="478"/>
      <c r="BH394" s="478"/>
      <c r="BI394" s="478"/>
      <c r="BJ394" s="478"/>
      <c r="BK394" s="478"/>
      <c r="BL394" s="478"/>
      <c r="BM394" s="478"/>
      <c r="BN394" s="478"/>
      <c r="BO394" s="478"/>
      <c r="BP394" s="478"/>
      <c r="BQ394" s="478"/>
      <c r="BR394" s="478"/>
      <c r="BS394" s="478"/>
      <c r="BT394" s="478"/>
      <c r="BU394" s="478"/>
      <c r="BV394" s="478"/>
      <c r="BW394" s="478"/>
      <c r="BX394" s="478"/>
      <c r="BY394" s="478"/>
      <c r="BZ394" s="478"/>
      <c r="CA394" s="478"/>
      <c r="CB394" s="478"/>
      <c r="CC394" s="478"/>
      <c r="CD394" s="478"/>
      <c r="CE394" s="478"/>
      <c r="CF394" s="478"/>
      <c r="CG394" s="478"/>
      <c r="CH394" s="478"/>
      <c r="CI394" s="478"/>
      <c r="CJ394" s="478"/>
      <c r="CK394" s="478"/>
      <c r="CL394" s="478"/>
      <c r="CM394" s="478"/>
      <c r="CN394" s="478"/>
      <c r="CO394" s="478"/>
      <c r="CP394" s="478"/>
      <c r="CQ394" s="478"/>
      <c r="CR394" s="478"/>
      <c r="CS394" s="478"/>
      <c r="CT394" s="478"/>
      <c r="CU394" s="478"/>
      <c r="CV394" s="478"/>
      <c r="CW394" s="478"/>
      <c r="CX394" s="478"/>
      <c r="CY394" s="478"/>
      <c r="DB394" s="540" t="s">
        <v>700</v>
      </c>
      <c r="DC394" s="541"/>
      <c r="DD394" s="541"/>
      <c r="DE394" s="541"/>
      <c r="DF394" s="541"/>
      <c r="DG394" s="541"/>
      <c r="DH394" s="541"/>
      <c r="DI394" s="541"/>
      <c r="DJ394" s="541"/>
      <c r="DK394" s="541"/>
      <c r="DL394" s="541"/>
      <c r="DM394" s="541"/>
      <c r="DN394" s="541"/>
      <c r="DO394" s="541"/>
      <c r="DP394" s="541"/>
      <c r="DQ394" s="541"/>
      <c r="DR394" s="541"/>
      <c r="DS394" s="541"/>
      <c r="DT394" s="541"/>
      <c r="DU394" s="541"/>
      <c r="DV394" s="541"/>
      <c r="DW394" s="542"/>
      <c r="DX394" s="481">
        <f>SUM(DX387:ED393)</f>
        <v>0</v>
      </c>
      <c r="DY394" s="481"/>
      <c r="DZ394" s="481"/>
      <c r="EA394" s="481"/>
      <c r="EB394" s="481"/>
      <c r="EC394" s="481"/>
      <c r="ED394" s="481"/>
      <c r="EE394" s="481">
        <f>SUM(EE387:EK393)</f>
        <v>0</v>
      </c>
      <c r="EF394" s="481"/>
      <c r="EG394" s="481"/>
      <c r="EH394" s="481"/>
      <c r="EI394" s="481"/>
      <c r="EJ394" s="481"/>
      <c r="EK394" s="481"/>
      <c r="EL394" s="481">
        <f>SUM(EL387:ER393)</f>
        <v>0</v>
      </c>
      <c r="EM394" s="481"/>
      <c r="EN394" s="481"/>
      <c r="EO394" s="481"/>
      <c r="EP394" s="481"/>
      <c r="EQ394" s="481"/>
      <c r="ER394" s="481"/>
      <c r="ES394" s="481">
        <f>SUM(ES387:EY393)</f>
        <v>0</v>
      </c>
      <c r="ET394" s="481"/>
      <c r="EU394" s="481"/>
      <c r="EV394" s="481"/>
      <c r="EW394" s="481"/>
      <c r="EX394" s="481"/>
      <c r="EY394" s="481"/>
      <c r="FC394" s="481">
        <f>SUM(FC387:FF393)</f>
        <v>0</v>
      </c>
      <c r="FD394" s="481"/>
      <c r="FE394" s="481"/>
      <c r="FF394" s="481"/>
      <c r="FG394" s="481">
        <f>SUM(FG387:FJ393)</f>
        <v>0</v>
      </c>
      <c r="FH394" s="481"/>
      <c r="FI394" s="481"/>
      <c r="FJ394" s="481"/>
      <c r="FK394" s="481">
        <f>SUM(FK387:FQ393)</f>
        <v>0</v>
      </c>
      <c r="FL394" s="481"/>
      <c r="FM394" s="481"/>
      <c r="FN394" s="481"/>
      <c r="FO394" s="481"/>
      <c r="FP394" s="481"/>
      <c r="FQ394" s="481"/>
      <c r="FR394" s="481">
        <f>SUM(FR387:FX393)</f>
        <v>0</v>
      </c>
      <c r="FS394" s="481"/>
      <c r="FT394" s="481"/>
      <c r="FU394" s="481"/>
      <c r="FV394" s="481"/>
      <c r="FW394" s="481"/>
      <c r="FX394" s="481"/>
      <c r="FY394" s="481">
        <f>SUM(FY387:GE393)</f>
        <v>0</v>
      </c>
      <c r="FZ394" s="481"/>
      <c r="GA394" s="481"/>
      <c r="GB394" s="481"/>
      <c r="GC394" s="481"/>
      <c r="GD394" s="481"/>
      <c r="GE394" s="481"/>
      <c r="GF394" s="481">
        <f>SUM(GF387:GL393)</f>
        <v>0</v>
      </c>
      <c r="GG394" s="481"/>
      <c r="GH394" s="481"/>
      <c r="GI394" s="481"/>
      <c r="GJ394" s="481"/>
      <c r="GK394" s="481"/>
      <c r="GL394" s="481"/>
      <c r="GM394" s="481">
        <f>SUM(GM387:GS393)</f>
        <v>0</v>
      </c>
      <c r="GN394" s="481"/>
      <c r="GO394" s="481"/>
      <c r="GP394" s="481"/>
      <c r="GQ394" s="481"/>
      <c r="GR394" s="481"/>
      <c r="GS394" s="481"/>
      <c r="GT394" s="481">
        <f>SUM(GT387:GZ393)</f>
        <v>0</v>
      </c>
      <c r="GU394" s="481"/>
      <c r="GV394" s="481"/>
      <c r="GW394" s="481"/>
      <c r="GX394" s="481"/>
      <c r="GY394" s="481"/>
      <c r="GZ394" s="481"/>
    </row>
    <row r="395" spans="2:208" ht="12.75" customHeight="1" thickTop="1">
      <c r="B395" s="543" t="s">
        <v>654</v>
      </c>
      <c r="C395" s="544"/>
      <c r="D395" s="544"/>
      <c r="E395" s="544"/>
      <c r="F395" s="544"/>
      <c r="G395" s="544"/>
      <c r="H395" s="544"/>
      <c r="I395" s="544"/>
      <c r="J395" s="544"/>
      <c r="K395" s="544"/>
      <c r="L395" s="544"/>
      <c r="M395" s="544"/>
      <c r="N395" s="544"/>
      <c r="O395" s="544"/>
      <c r="P395" s="544"/>
      <c r="Q395" s="544"/>
      <c r="R395" s="544"/>
      <c r="S395" s="544"/>
      <c r="T395" s="544"/>
      <c r="U395" s="544"/>
      <c r="V395" s="544"/>
      <c r="W395" s="545"/>
      <c r="X395" s="451">
        <v>0</v>
      </c>
      <c r="Y395" s="451"/>
      <c r="Z395" s="451"/>
      <c r="AA395" s="451"/>
      <c r="AB395" s="451"/>
      <c r="AC395" s="451"/>
      <c r="AD395" s="451"/>
      <c r="AE395" s="451">
        <v>0</v>
      </c>
      <c r="AF395" s="451"/>
      <c r="AG395" s="451"/>
      <c r="AH395" s="451"/>
      <c r="AI395" s="451"/>
      <c r="AJ395" s="451"/>
      <c r="AK395" s="451"/>
      <c r="AL395" s="479">
        <f t="shared" ref="AL395:AL402" si="210">X395-AE395</f>
        <v>0</v>
      </c>
      <c r="AM395" s="479"/>
      <c r="AN395" s="479"/>
      <c r="AO395" s="479"/>
      <c r="AP395" s="479"/>
      <c r="AQ395" s="479"/>
      <c r="AR395" s="479"/>
      <c r="AS395" s="451">
        <v>0</v>
      </c>
      <c r="AT395" s="451"/>
      <c r="AU395" s="451"/>
      <c r="AV395" s="451"/>
      <c r="AW395" s="451"/>
      <c r="AX395" s="451"/>
      <c r="AY395" s="451"/>
      <c r="AZ395" s="92"/>
      <c r="BA395" s="92"/>
      <c r="BB395" s="451">
        <v>0</v>
      </c>
      <c r="BC395" s="451"/>
      <c r="BD395" s="451"/>
      <c r="BE395" s="451"/>
      <c r="BF395" s="451">
        <v>0</v>
      </c>
      <c r="BG395" s="451"/>
      <c r="BH395" s="451"/>
      <c r="BI395" s="451"/>
      <c r="BJ395" s="479">
        <f t="shared" ref="BJ395:BJ402" si="211">BB395-BF395+AS395+AL395+AE395-X395</f>
        <v>0</v>
      </c>
      <c r="BK395" s="479"/>
      <c r="BL395" s="479"/>
      <c r="BM395" s="479"/>
      <c r="BN395" s="479"/>
      <c r="BO395" s="479"/>
      <c r="BP395" s="479"/>
      <c r="BQ395" s="451">
        <v>0</v>
      </c>
      <c r="BR395" s="451"/>
      <c r="BS395" s="451"/>
      <c r="BT395" s="451"/>
      <c r="BU395" s="451"/>
      <c r="BV395" s="451"/>
      <c r="BW395" s="451"/>
      <c r="BX395" s="451">
        <v>0</v>
      </c>
      <c r="BY395" s="451"/>
      <c r="BZ395" s="451"/>
      <c r="CA395" s="451"/>
      <c r="CB395" s="451"/>
      <c r="CC395" s="451"/>
      <c r="CD395" s="451"/>
      <c r="CE395" s="480">
        <f t="shared" ref="CE395:CE402" si="212">BJ395-BQ395-BX395</f>
        <v>0</v>
      </c>
      <c r="CF395" s="480"/>
      <c r="CG395" s="480"/>
      <c r="CH395" s="480"/>
      <c r="CI395" s="480"/>
      <c r="CJ395" s="480"/>
      <c r="CK395" s="480"/>
      <c r="CL395" s="451">
        <v>0</v>
      </c>
      <c r="CM395" s="451"/>
      <c r="CN395" s="451"/>
      <c r="CO395" s="451"/>
      <c r="CP395" s="451"/>
      <c r="CQ395" s="451"/>
      <c r="CR395" s="451"/>
      <c r="CS395" s="480">
        <f t="shared" ref="CS395:CS402" si="213">CL395</f>
        <v>0</v>
      </c>
      <c r="CT395" s="480"/>
      <c r="CU395" s="480"/>
      <c r="CV395" s="480"/>
      <c r="CW395" s="480"/>
      <c r="CX395" s="480"/>
      <c r="CY395" s="480"/>
      <c r="DB395" s="550" t="s">
        <v>1240</v>
      </c>
      <c r="DC395" s="509"/>
      <c r="DD395" s="509"/>
      <c r="DE395" s="509"/>
      <c r="DF395" s="509"/>
      <c r="DG395" s="509"/>
      <c r="DH395" s="509"/>
      <c r="DI395" s="509"/>
      <c r="DJ395" s="509"/>
      <c r="DK395" s="509"/>
      <c r="DL395" s="509"/>
      <c r="DM395" s="509"/>
      <c r="DN395" s="509"/>
      <c r="DO395" s="509"/>
      <c r="DP395" s="509"/>
      <c r="DQ395" s="509"/>
      <c r="DR395" s="509"/>
      <c r="DS395" s="509"/>
      <c r="DT395" s="509"/>
      <c r="DU395" s="509"/>
      <c r="DV395" s="509"/>
      <c r="DW395" s="510"/>
      <c r="DX395" s="478"/>
      <c r="DY395" s="478"/>
      <c r="DZ395" s="478"/>
      <c r="EA395" s="478"/>
      <c r="EB395" s="478"/>
      <c r="EC395" s="478"/>
      <c r="ED395" s="478"/>
      <c r="EE395" s="478"/>
      <c r="EF395" s="478"/>
      <c r="EG395" s="478"/>
      <c r="EH395" s="478"/>
      <c r="EI395" s="478"/>
      <c r="EJ395" s="478"/>
      <c r="EK395" s="478"/>
      <c r="EL395" s="478"/>
      <c r="EM395" s="478"/>
      <c r="EN395" s="478"/>
      <c r="EO395" s="478"/>
      <c r="EP395" s="478"/>
      <c r="EQ395" s="478"/>
      <c r="ER395" s="478"/>
      <c r="ES395" s="478"/>
      <c r="ET395" s="478"/>
      <c r="EU395" s="478"/>
      <c r="EV395" s="478"/>
      <c r="EW395" s="478"/>
      <c r="EX395" s="478"/>
      <c r="EY395" s="478"/>
      <c r="FC395" s="478"/>
      <c r="FD395" s="478"/>
      <c r="FE395" s="478"/>
      <c r="FF395" s="478"/>
      <c r="FG395" s="478"/>
      <c r="FH395" s="478"/>
      <c r="FI395" s="478"/>
      <c r="FJ395" s="478"/>
      <c r="FK395" s="478"/>
      <c r="FL395" s="478"/>
      <c r="FM395" s="478"/>
      <c r="FN395" s="478"/>
      <c r="FO395" s="478"/>
      <c r="FP395" s="478"/>
      <c r="FQ395" s="478"/>
      <c r="FR395" s="478"/>
      <c r="FS395" s="478"/>
      <c r="FT395" s="478"/>
      <c r="FU395" s="478"/>
      <c r="FV395" s="478"/>
      <c r="FW395" s="478"/>
      <c r="FX395" s="478"/>
      <c r="FY395" s="478"/>
      <c r="FZ395" s="478"/>
      <c r="GA395" s="478"/>
      <c r="GB395" s="478"/>
      <c r="GC395" s="478"/>
      <c r="GD395" s="478"/>
      <c r="GE395" s="478"/>
      <c r="GF395" s="478"/>
      <c r="GG395" s="478"/>
      <c r="GH395" s="478"/>
      <c r="GI395" s="478"/>
      <c r="GJ395" s="478"/>
      <c r="GK395" s="478"/>
      <c r="GL395" s="478"/>
      <c r="GM395" s="478"/>
      <c r="GN395" s="478"/>
      <c r="GO395" s="478"/>
      <c r="GP395" s="478"/>
      <c r="GQ395" s="478"/>
      <c r="GR395" s="478"/>
      <c r="GS395" s="478"/>
      <c r="GT395" s="478"/>
      <c r="GU395" s="478"/>
      <c r="GV395" s="478"/>
      <c r="GW395" s="478"/>
      <c r="GX395" s="478"/>
      <c r="GY395" s="478"/>
      <c r="GZ395" s="478"/>
    </row>
    <row r="396" spans="2:208" ht="12.75" customHeight="1">
      <c r="B396" s="543" t="s">
        <v>655</v>
      </c>
      <c r="C396" s="544"/>
      <c r="D396" s="544"/>
      <c r="E396" s="544"/>
      <c r="F396" s="544"/>
      <c r="G396" s="544"/>
      <c r="H396" s="544"/>
      <c r="I396" s="544"/>
      <c r="J396" s="544"/>
      <c r="K396" s="544"/>
      <c r="L396" s="544"/>
      <c r="M396" s="544"/>
      <c r="N396" s="544"/>
      <c r="O396" s="544"/>
      <c r="P396" s="544"/>
      <c r="Q396" s="544"/>
      <c r="R396" s="544"/>
      <c r="S396" s="544"/>
      <c r="T396" s="544"/>
      <c r="U396" s="544"/>
      <c r="V396" s="544"/>
      <c r="W396" s="545"/>
      <c r="X396" s="451">
        <v>0</v>
      </c>
      <c r="Y396" s="451"/>
      <c r="Z396" s="451"/>
      <c r="AA396" s="451"/>
      <c r="AB396" s="451"/>
      <c r="AC396" s="451"/>
      <c r="AD396" s="451"/>
      <c r="AE396" s="451">
        <v>0</v>
      </c>
      <c r="AF396" s="451"/>
      <c r="AG396" s="451"/>
      <c r="AH396" s="451"/>
      <c r="AI396" s="451"/>
      <c r="AJ396" s="451"/>
      <c r="AK396" s="451"/>
      <c r="AL396" s="479">
        <f t="shared" si="210"/>
        <v>0</v>
      </c>
      <c r="AM396" s="479"/>
      <c r="AN396" s="479"/>
      <c r="AO396" s="479"/>
      <c r="AP396" s="479"/>
      <c r="AQ396" s="479"/>
      <c r="AR396" s="479"/>
      <c r="AS396" s="451">
        <v>0</v>
      </c>
      <c r="AT396" s="451"/>
      <c r="AU396" s="451"/>
      <c r="AV396" s="451"/>
      <c r="AW396" s="451"/>
      <c r="AX396" s="451"/>
      <c r="AY396" s="451"/>
      <c r="AZ396" s="92"/>
      <c r="BA396" s="92"/>
      <c r="BB396" s="451">
        <v>0</v>
      </c>
      <c r="BC396" s="451"/>
      <c r="BD396" s="451"/>
      <c r="BE396" s="451"/>
      <c r="BF396" s="451">
        <v>0</v>
      </c>
      <c r="BG396" s="451"/>
      <c r="BH396" s="451"/>
      <c r="BI396" s="451"/>
      <c r="BJ396" s="479">
        <f t="shared" si="211"/>
        <v>0</v>
      </c>
      <c r="BK396" s="479"/>
      <c r="BL396" s="479"/>
      <c r="BM396" s="479"/>
      <c r="BN396" s="479"/>
      <c r="BO396" s="479"/>
      <c r="BP396" s="479"/>
      <c r="BQ396" s="451">
        <v>0</v>
      </c>
      <c r="BR396" s="451"/>
      <c r="BS396" s="451"/>
      <c r="BT396" s="451"/>
      <c r="BU396" s="451"/>
      <c r="BV396" s="451"/>
      <c r="BW396" s="451"/>
      <c r="BX396" s="451">
        <v>0</v>
      </c>
      <c r="BY396" s="451"/>
      <c r="BZ396" s="451"/>
      <c r="CA396" s="451"/>
      <c r="CB396" s="451"/>
      <c r="CC396" s="451"/>
      <c r="CD396" s="451"/>
      <c r="CE396" s="480">
        <f t="shared" si="212"/>
        <v>0</v>
      </c>
      <c r="CF396" s="480"/>
      <c r="CG396" s="480"/>
      <c r="CH396" s="480"/>
      <c r="CI396" s="480"/>
      <c r="CJ396" s="480"/>
      <c r="CK396" s="480"/>
      <c r="CL396" s="451">
        <v>0</v>
      </c>
      <c r="CM396" s="451"/>
      <c r="CN396" s="451"/>
      <c r="CO396" s="451"/>
      <c r="CP396" s="451"/>
      <c r="CQ396" s="451"/>
      <c r="CR396" s="451"/>
      <c r="CS396" s="480">
        <f t="shared" si="213"/>
        <v>0</v>
      </c>
      <c r="CT396" s="480"/>
      <c r="CU396" s="480"/>
      <c r="CV396" s="480"/>
      <c r="CW396" s="480"/>
      <c r="CX396" s="480"/>
      <c r="CY396" s="480"/>
      <c r="DB396" s="547" t="s">
        <v>702</v>
      </c>
      <c r="DC396" s="548"/>
      <c r="DD396" s="548"/>
      <c r="DE396" s="548"/>
      <c r="DF396" s="548"/>
      <c r="DG396" s="548"/>
      <c r="DH396" s="548"/>
      <c r="DI396" s="548"/>
      <c r="DJ396" s="548"/>
      <c r="DK396" s="548"/>
      <c r="DL396" s="548"/>
      <c r="DM396" s="548"/>
      <c r="DN396" s="548"/>
      <c r="DO396" s="548"/>
      <c r="DP396" s="548"/>
      <c r="DQ396" s="548"/>
      <c r="DR396" s="548"/>
      <c r="DS396" s="548"/>
      <c r="DT396" s="548"/>
      <c r="DU396" s="548"/>
      <c r="DV396" s="548"/>
      <c r="DW396" s="549"/>
      <c r="DX396" s="451">
        <v>0</v>
      </c>
      <c r="DY396" s="451"/>
      <c r="DZ396" s="451"/>
      <c r="EA396" s="451"/>
      <c r="EB396" s="451"/>
      <c r="EC396" s="451"/>
      <c r="ED396" s="451"/>
      <c r="EE396" s="451">
        <v>0</v>
      </c>
      <c r="EF396" s="451"/>
      <c r="EG396" s="451"/>
      <c r="EH396" s="451"/>
      <c r="EI396" s="451"/>
      <c r="EJ396" s="451"/>
      <c r="EK396" s="451"/>
      <c r="EL396" s="479">
        <f t="shared" ref="EL396:EL403" si="214">DX396-EE396</f>
        <v>0</v>
      </c>
      <c r="EM396" s="479"/>
      <c r="EN396" s="479"/>
      <c r="EO396" s="479"/>
      <c r="EP396" s="479"/>
      <c r="EQ396" s="479"/>
      <c r="ER396" s="479"/>
      <c r="ES396" s="451">
        <v>0</v>
      </c>
      <c r="ET396" s="451"/>
      <c r="EU396" s="451"/>
      <c r="EV396" s="451"/>
      <c r="EW396" s="451"/>
      <c r="EX396" s="451"/>
      <c r="EY396" s="451"/>
      <c r="EZ396" s="92"/>
      <c r="FA396" s="92"/>
      <c r="FB396" s="92"/>
      <c r="FC396" s="451">
        <v>0</v>
      </c>
      <c r="FD396" s="451"/>
      <c r="FE396" s="451"/>
      <c r="FF396" s="451"/>
      <c r="FG396" s="451">
        <v>0</v>
      </c>
      <c r="FH396" s="451"/>
      <c r="FI396" s="451"/>
      <c r="FJ396" s="451"/>
      <c r="FK396" s="479">
        <f t="shared" ref="FK396:FK403" si="215">FC396-FG396+ES396+EL396+EE396-DX396</f>
        <v>0</v>
      </c>
      <c r="FL396" s="479"/>
      <c r="FM396" s="479"/>
      <c r="FN396" s="479"/>
      <c r="FO396" s="479"/>
      <c r="FP396" s="479"/>
      <c r="FQ396" s="479"/>
      <c r="FR396" s="451">
        <v>0</v>
      </c>
      <c r="FS396" s="451"/>
      <c r="FT396" s="451"/>
      <c r="FU396" s="451"/>
      <c r="FV396" s="451"/>
      <c r="FW396" s="451"/>
      <c r="FX396" s="451"/>
      <c r="FY396" s="451">
        <v>0</v>
      </c>
      <c r="FZ396" s="451"/>
      <c r="GA396" s="451"/>
      <c r="GB396" s="451"/>
      <c r="GC396" s="451"/>
      <c r="GD396" s="451"/>
      <c r="GE396" s="451"/>
      <c r="GF396" s="480">
        <f t="shared" ref="GF396:GF403" si="216">FK396-FR396-FY396</f>
        <v>0</v>
      </c>
      <c r="GG396" s="480"/>
      <c r="GH396" s="480"/>
      <c r="GI396" s="480"/>
      <c r="GJ396" s="480"/>
      <c r="GK396" s="480"/>
      <c r="GL396" s="480"/>
      <c r="GM396" s="451">
        <v>0</v>
      </c>
      <c r="GN396" s="451"/>
      <c r="GO396" s="451"/>
      <c r="GP396" s="451"/>
      <c r="GQ396" s="451"/>
      <c r="GR396" s="451"/>
      <c r="GS396" s="451"/>
      <c r="GT396" s="480">
        <f t="shared" ref="GT396:GT403" si="217">GM396</f>
        <v>0</v>
      </c>
      <c r="GU396" s="480"/>
      <c r="GV396" s="480"/>
      <c r="GW396" s="480"/>
      <c r="GX396" s="480"/>
      <c r="GY396" s="480"/>
      <c r="GZ396" s="480"/>
    </row>
    <row r="397" spans="2:208" ht="12.75" customHeight="1">
      <c r="B397" s="543" t="s">
        <v>656</v>
      </c>
      <c r="C397" s="544"/>
      <c r="D397" s="544"/>
      <c r="E397" s="544"/>
      <c r="F397" s="544"/>
      <c r="G397" s="544"/>
      <c r="H397" s="544"/>
      <c r="I397" s="544"/>
      <c r="J397" s="544"/>
      <c r="K397" s="544"/>
      <c r="L397" s="544"/>
      <c r="M397" s="544"/>
      <c r="N397" s="544"/>
      <c r="O397" s="544"/>
      <c r="P397" s="544"/>
      <c r="Q397" s="544"/>
      <c r="R397" s="544"/>
      <c r="S397" s="544"/>
      <c r="T397" s="544"/>
      <c r="U397" s="544"/>
      <c r="V397" s="544"/>
      <c r="W397" s="545"/>
      <c r="X397" s="451">
        <v>0</v>
      </c>
      <c r="Y397" s="451"/>
      <c r="Z397" s="451"/>
      <c r="AA397" s="451"/>
      <c r="AB397" s="451"/>
      <c r="AC397" s="451"/>
      <c r="AD397" s="451"/>
      <c r="AE397" s="451">
        <v>0</v>
      </c>
      <c r="AF397" s="451"/>
      <c r="AG397" s="451"/>
      <c r="AH397" s="451"/>
      <c r="AI397" s="451"/>
      <c r="AJ397" s="451"/>
      <c r="AK397" s="451"/>
      <c r="AL397" s="479">
        <f t="shared" si="210"/>
        <v>0</v>
      </c>
      <c r="AM397" s="479"/>
      <c r="AN397" s="479"/>
      <c r="AO397" s="479"/>
      <c r="AP397" s="479"/>
      <c r="AQ397" s="479"/>
      <c r="AR397" s="479"/>
      <c r="AS397" s="451">
        <v>0</v>
      </c>
      <c r="AT397" s="451"/>
      <c r="AU397" s="451"/>
      <c r="AV397" s="451"/>
      <c r="AW397" s="451"/>
      <c r="AX397" s="451"/>
      <c r="AY397" s="451"/>
      <c r="AZ397" s="92"/>
      <c r="BA397" s="92"/>
      <c r="BB397" s="451">
        <v>0</v>
      </c>
      <c r="BC397" s="451"/>
      <c r="BD397" s="451"/>
      <c r="BE397" s="451"/>
      <c r="BF397" s="451">
        <v>0</v>
      </c>
      <c r="BG397" s="451"/>
      <c r="BH397" s="451"/>
      <c r="BI397" s="451"/>
      <c r="BJ397" s="479">
        <f t="shared" si="211"/>
        <v>0</v>
      </c>
      <c r="BK397" s="479"/>
      <c r="BL397" s="479"/>
      <c r="BM397" s="479"/>
      <c r="BN397" s="479"/>
      <c r="BO397" s="479"/>
      <c r="BP397" s="479"/>
      <c r="BQ397" s="451">
        <v>0</v>
      </c>
      <c r="BR397" s="451"/>
      <c r="BS397" s="451"/>
      <c r="BT397" s="451"/>
      <c r="BU397" s="451"/>
      <c r="BV397" s="451"/>
      <c r="BW397" s="451"/>
      <c r="BX397" s="451">
        <v>0</v>
      </c>
      <c r="BY397" s="451"/>
      <c r="BZ397" s="451"/>
      <c r="CA397" s="451"/>
      <c r="CB397" s="451"/>
      <c r="CC397" s="451"/>
      <c r="CD397" s="451"/>
      <c r="CE397" s="480">
        <f t="shared" si="212"/>
        <v>0</v>
      </c>
      <c r="CF397" s="480"/>
      <c r="CG397" s="480"/>
      <c r="CH397" s="480"/>
      <c r="CI397" s="480"/>
      <c r="CJ397" s="480"/>
      <c r="CK397" s="480"/>
      <c r="CL397" s="451">
        <v>0</v>
      </c>
      <c r="CM397" s="451"/>
      <c r="CN397" s="451"/>
      <c r="CO397" s="451"/>
      <c r="CP397" s="451"/>
      <c r="CQ397" s="451"/>
      <c r="CR397" s="451"/>
      <c r="CS397" s="480">
        <f t="shared" si="213"/>
        <v>0</v>
      </c>
      <c r="CT397" s="480"/>
      <c r="CU397" s="480"/>
      <c r="CV397" s="480"/>
      <c r="CW397" s="480"/>
      <c r="CX397" s="480"/>
      <c r="CY397" s="480"/>
      <c r="DB397" s="543" t="s">
        <v>703</v>
      </c>
      <c r="DC397" s="544"/>
      <c r="DD397" s="544"/>
      <c r="DE397" s="544"/>
      <c r="DF397" s="544"/>
      <c r="DG397" s="544"/>
      <c r="DH397" s="544"/>
      <c r="DI397" s="544"/>
      <c r="DJ397" s="544"/>
      <c r="DK397" s="544"/>
      <c r="DL397" s="544"/>
      <c r="DM397" s="544"/>
      <c r="DN397" s="544"/>
      <c r="DO397" s="544"/>
      <c r="DP397" s="544"/>
      <c r="DQ397" s="544"/>
      <c r="DR397" s="544"/>
      <c r="DS397" s="544"/>
      <c r="DT397" s="544"/>
      <c r="DU397" s="544"/>
      <c r="DV397" s="544"/>
      <c r="DW397" s="545"/>
      <c r="DX397" s="451">
        <v>0</v>
      </c>
      <c r="DY397" s="451"/>
      <c r="DZ397" s="451"/>
      <c r="EA397" s="451"/>
      <c r="EB397" s="451"/>
      <c r="EC397" s="451"/>
      <c r="ED397" s="451"/>
      <c r="EE397" s="451">
        <v>0</v>
      </c>
      <c r="EF397" s="451"/>
      <c r="EG397" s="451"/>
      <c r="EH397" s="451"/>
      <c r="EI397" s="451"/>
      <c r="EJ397" s="451"/>
      <c r="EK397" s="451"/>
      <c r="EL397" s="479">
        <f t="shared" si="214"/>
        <v>0</v>
      </c>
      <c r="EM397" s="479"/>
      <c r="EN397" s="479"/>
      <c r="EO397" s="479"/>
      <c r="EP397" s="479"/>
      <c r="EQ397" s="479"/>
      <c r="ER397" s="479"/>
      <c r="ES397" s="451">
        <v>0</v>
      </c>
      <c r="ET397" s="451"/>
      <c r="EU397" s="451"/>
      <c r="EV397" s="451"/>
      <c r="EW397" s="451"/>
      <c r="EX397" s="451"/>
      <c r="EY397" s="451"/>
      <c r="EZ397" s="92"/>
      <c r="FA397" s="92"/>
      <c r="FB397" s="92"/>
      <c r="FC397" s="451">
        <v>0</v>
      </c>
      <c r="FD397" s="451"/>
      <c r="FE397" s="451"/>
      <c r="FF397" s="451"/>
      <c r="FG397" s="451">
        <v>0</v>
      </c>
      <c r="FH397" s="451"/>
      <c r="FI397" s="451"/>
      <c r="FJ397" s="451"/>
      <c r="FK397" s="479">
        <f t="shared" si="215"/>
        <v>0</v>
      </c>
      <c r="FL397" s="479"/>
      <c r="FM397" s="479"/>
      <c r="FN397" s="479"/>
      <c r="FO397" s="479"/>
      <c r="FP397" s="479"/>
      <c r="FQ397" s="479"/>
      <c r="FR397" s="451">
        <v>0</v>
      </c>
      <c r="FS397" s="451"/>
      <c r="FT397" s="451"/>
      <c r="FU397" s="451"/>
      <c r="FV397" s="451"/>
      <c r="FW397" s="451"/>
      <c r="FX397" s="451"/>
      <c r="FY397" s="451">
        <v>0</v>
      </c>
      <c r="FZ397" s="451"/>
      <c r="GA397" s="451"/>
      <c r="GB397" s="451"/>
      <c r="GC397" s="451"/>
      <c r="GD397" s="451"/>
      <c r="GE397" s="451"/>
      <c r="GF397" s="480">
        <f t="shared" si="216"/>
        <v>0</v>
      </c>
      <c r="GG397" s="480"/>
      <c r="GH397" s="480"/>
      <c r="GI397" s="480"/>
      <c r="GJ397" s="480"/>
      <c r="GK397" s="480"/>
      <c r="GL397" s="480"/>
      <c r="GM397" s="451">
        <v>0</v>
      </c>
      <c r="GN397" s="451"/>
      <c r="GO397" s="451"/>
      <c r="GP397" s="451"/>
      <c r="GQ397" s="451"/>
      <c r="GR397" s="451"/>
      <c r="GS397" s="451"/>
      <c r="GT397" s="480">
        <f t="shared" si="217"/>
        <v>0</v>
      </c>
      <c r="GU397" s="480"/>
      <c r="GV397" s="480"/>
      <c r="GW397" s="480"/>
      <c r="GX397" s="480"/>
      <c r="GY397" s="480"/>
      <c r="GZ397" s="480"/>
    </row>
    <row r="398" spans="2:208" ht="12.75" customHeight="1">
      <c r="B398" s="543" t="s">
        <v>657</v>
      </c>
      <c r="C398" s="544"/>
      <c r="D398" s="544"/>
      <c r="E398" s="544"/>
      <c r="F398" s="544"/>
      <c r="G398" s="544"/>
      <c r="H398" s="544"/>
      <c r="I398" s="544"/>
      <c r="J398" s="544"/>
      <c r="K398" s="544"/>
      <c r="L398" s="544"/>
      <c r="M398" s="544"/>
      <c r="N398" s="544"/>
      <c r="O398" s="544"/>
      <c r="P398" s="544"/>
      <c r="Q398" s="544"/>
      <c r="R398" s="544"/>
      <c r="S398" s="544"/>
      <c r="T398" s="544"/>
      <c r="U398" s="544"/>
      <c r="V398" s="544"/>
      <c r="W398" s="545"/>
      <c r="X398" s="451">
        <v>0</v>
      </c>
      <c r="Y398" s="451"/>
      <c r="Z398" s="451"/>
      <c r="AA398" s="451"/>
      <c r="AB398" s="451"/>
      <c r="AC398" s="451"/>
      <c r="AD398" s="451"/>
      <c r="AE398" s="451">
        <v>0</v>
      </c>
      <c r="AF398" s="451"/>
      <c r="AG398" s="451"/>
      <c r="AH398" s="451"/>
      <c r="AI398" s="451"/>
      <c r="AJ398" s="451"/>
      <c r="AK398" s="451"/>
      <c r="AL398" s="479">
        <f t="shared" si="210"/>
        <v>0</v>
      </c>
      <c r="AM398" s="479"/>
      <c r="AN398" s="479"/>
      <c r="AO398" s="479"/>
      <c r="AP398" s="479"/>
      <c r="AQ398" s="479"/>
      <c r="AR398" s="479"/>
      <c r="AS398" s="451">
        <v>0</v>
      </c>
      <c r="AT398" s="451"/>
      <c r="AU398" s="451"/>
      <c r="AV398" s="451"/>
      <c r="AW398" s="451"/>
      <c r="AX398" s="451"/>
      <c r="AY398" s="451"/>
      <c r="AZ398" s="92"/>
      <c r="BA398" s="92"/>
      <c r="BB398" s="451">
        <v>0</v>
      </c>
      <c r="BC398" s="451"/>
      <c r="BD398" s="451"/>
      <c r="BE398" s="451"/>
      <c r="BF398" s="451">
        <v>0</v>
      </c>
      <c r="BG398" s="451"/>
      <c r="BH398" s="451"/>
      <c r="BI398" s="451"/>
      <c r="BJ398" s="479">
        <f t="shared" si="211"/>
        <v>0</v>
      </c>
      <c r="BK398" s="479"/>
      <c r="BL398" s="479"/>
      <c r="BM398" s="479"/>
      <c r="BN398" s="479"/>
      <c r="BO398" s="479"/>
      <c r="BP398" s="479"/>
      <c r="BQ398" s="451">
        <v>0</v>
      </c>
      <c r="BR398" s="451"/>
      <c r="BS398" s="451"/>
      <c r="BT398" s="451"/>
      <c r="BU398" s="451"/>
      <c r="BV398" s="451"/>
      <c r="BW398" s="451"/>
      <c r="BX398" s="451">
        <v>0</v>
      </c>
      <c r="BY398" s="451"/>
      <c r="BZ398" s="451"/>
      <c r="CA398" s="451"/>
      <c r="CB398" s="451"/>
      <c r="CC398" s="451"/>
      <c r="CD398" s="451"/>
      <c r="CE398" s="480">
        <f t="shared" si="212"/>
        <v>0</v>
      </c>
      <c r="CF398" s="480"/>
      <c r="CG398" s="480"/>
      <c r="CH398" s="480"/>
      <c r="CI398" s="480"/>
      <c r="CJ398" s="480"/>
      <c r="CK398" s="480"/>
      <c r="CL398" s="451">
        <v>0</v>
      </c>
      <c r="CM398" s="451"/>
      <c r="CN398" s="451"/>
      <c r="CO398" s="451"/>
      <c r="CP398" s="451"/>
      <c r="CQ398" s="451"/>
      <c r="CR398" s="451"/>
      <c r="CS398" s="480">
        <f t="shared" si="213"/>
        <v>0</v>
      </c>
      <c r="CT398" s="480"/>
      <c r="CU398" s="480"/>
      <c r="CV398" s="480"/>
      <c r="CW398" s="480"/>
      <c r="CX398" s="480"/>
      <c r="CY398" s="480"/>
      <c r="DB398" s="543" t="s">
        <v>704</v>
      </c>
      <c r="DC398" s="544"/>
      <c r="DD398" s="544"/>
      <c r="DE398" s="544"/>
      <c r="DF398" s="544"/>
      <c r="DG398" s="544"/>
      <c r="DH398" s="544"/>
      <c r="DI398" s="544"/>
      <c r="DJ398" s="544"/>
      <c r="DK398" s="544"/>
      <c r="DL398" s="544"/>
      <c r="DM398" s="544"/>
      <c r="DN398" s="544"/>
      <c r="DO398" s="544"/>
      <c r="DP398" s="544"/>
      <c r="DQ398" s="544"/>
      <c r="DR398" s="544"/>
      <c r="DS398" s="544"/>
      <c r="DT398" s="544"/>
      <c r="DU398" s="544"/>
      <c r="DV398" s="544"/>
      <c r="DW398" s="545"/>
      <c r="DX398" s="451">
        <v>0</v>
      </c>
      <c r="DY398" s="451"/>
      <c r="DZ398" s="451"/>
      <c r="EA398" s="451"/>
      <c r="EB398" s="451"/>
      <c r="EC398" s="451"/>
      <c r="ED398" s="451"/>
      <c r="EE398" s="451">
        <v>0</v>
      </c>
      <c r="EF398" s="451"/>
      <c r="EG398" s="451"/>
      <c r="EH398" s="451"/>
      <c r="EI398" s="451"/>
      <c r="EJ398" s="451"/>
      <c r="EK398" s="451"/>
      <c r="EL398" s="479">
        <f t="shared" si="214"/>
        <v>0</v>
      </c>
      <c r="EM398" s="479"/>
      <c r="EN398" s="479"/>
      <c r="EO398" s="479"/>
      <c r="EP398" s="479"/>
      <c r="EQ398" s="479"/>
      <c r="ER398" s="479"/>
      <c r="ES398" s="451">
        <v>0</v>
      </c>
      <c r="ET398" s="451"/>
      <c r="EU398" s="451"/>
      <c r="EV398" s="451"/>
      <c r="EW398" s="451"/>
      <c r="EX398" s="451"/>
      <c r="EY398" s="451"/>
      <c r="EZ398" s="92"/>
      <c r="FA398" s="92"/>
      <c r="FB398" s="92"/>
      <c r="FC398" s="451">
        <v>0</v>
      </c>
      <c r="FD398" s="451"/>
      <c r="FE398" s="451"/>
      <c r="FF398" s="451"/>
      <c r="FG398" s="451">
        <v>0</v>
      </c>
      <c r="FH398" s="451"/>
      <c r="FI398" s="451"/>
      <c r="FJ398" s="451"/>
      <c r="FK398" s="479">
        <f t="shared" si="215"/>
        <v>0</v>
      </c>
      <c r="FL398" s="479"/>
      <c r="FM398" s="479"/>
      <c r="FN398" s="479"/>
      <c r="FO398" s="479"/>
      <c r="FP398" s="479"/>
      <c r="FQ398" s="479"/>
      <c r="FR398" s="451">
        <v>0</v>
      </c>
      <c r="FS398" s="451"/>
      <c r="FT398" s="451"/>
      <c r="FU398" s="451"/>
      <c r="FV398" s="451"/>
      <c r="FW398" s="451"/>
      <c r="FX398" s="451"/>
      <c r="FY398" s="451">
        <v>0</v>
      </c>
      <c r="FZ398" s="451"/>
      <c r="GA398" s="451"/>
      <c r="GB398" s="451"/>
      <c r="GC398" s="451"/>
      <c r="GD398" s="451"/>
      <c r="GE398" s="451"/>
      <c r="GF398" s="480">
        <f t="shared" si="216"/>
        <v>0</v>
      </c>
      <c r="GG398" s="480"/>
      <c r="GH398" s="480"/>
      <c r="GI398" s="480"/>
      <c r="GJ398" s="480"/>
      <c r="GK398" s="480"/>
      <c r="GL398" s="480"/>
      <c r="GM398" s="451">
        <v>0</v>
      </c>
      <c r="GN398" s="451"/>
      <c r="GO398" s="451"/>
      <c r="GP398" s="451"/>
      <c r="GQ398" s="451"/>
      <c r="GR398" s="451"/>
      <c r="GS398" s="451"/>
      <c r="GT398" s="480">
        <f t="shared" si="217"/>
        <v>0</v>
      </c>
      <c r="GU398" s="480"/>
      <c r="GV398" s="480"/>
      <c r="GW398" s="480"/>
      <c r="GX398" s="480"/>
      <c r="GY398" s="480"/>
      <c r="GZ398" s="480"/>
    </row>
    <row r="399" spans="2:208" ht="12.75" customHeight="1">
      <c r="B399" s="543" t="s">
        <v>658</v>
      </c>
      <c r="C399" s="544"/>
      <c r="D399" s="544"/>
      <c r="E399" s="544"/>
      <c r="F399" s="544"/>
      <c r="G399" s="544"/>
      <c r="H399" s="544"/>
      <c r="I399" s="544"/>
      <c r="J399" s="544"/>
      <c r="K399" s="544"/>
      <c r="L399" s="544"/>
      <c r="M399" s="544"/>
      <c r="N399" s="544"/>
      <c r="O399" s="544"/>
      <c r="P399" s="544"/>
      <c r="Q399" s="544"/>
      <c r="R399" s="544"/>
      <c r="S399" s="544"/>
      <c r="T399" s="544"/>
      <c r="U399" s="544"/>
      <c r="V399" s="544"/>
      <c r="W399" s="545"/>
      <c r="X399" s="451">
        <v>0</v>
      </c>
      <c r="Y399" s="451"/>
      <c r="Z399" s="451"/>
      <c r="AA399" s="451"/>
      <c r="AB399" s="451"/>
      <c r="AC399" s="451"/>
      <c r="AD399" s="451"/>
      <c r="AE399" s="451">
        <v>0</v>
      </c>
      <c r="AF399" s="451"/>
      <c r="AG399" s="451"/>
      <c r="AH399" s="451"/>
      <c r="AI399" s="451"/>
      <c r="AJ399" s="451"/>
      <c r="AK399" s="451"/>
      <c r="AL399" s="479">
        <f t="shared" si="210"/>
        <v>0</v>
      </c>
      <c r="AM399" s="479"/>
      <c r="AN399" s="479"/>
      <c r="AO399" s="479"/>
      <c r="AP399" s="479"/>
      <c r="AQ399" s="479"/>
      <c r="AR399" s="479"/>
      <c r="AS399" s="451">
        <v>0</v>
      </c>
      <c r="AT399" s="451"/>
      <c r="AU399" s="451"/>
      <c r="AV399" s="451"/>
      <c r="AW399" s="451"/>
      <c r="AX399" s="451"/>
      <c r="AY399" s="451"/>
      <c r="AZ399" s="92"/>
      <c r="BA399" s="92"/>
      <c r="BB399" s="451">
        <v>0</v>
      </c>
      <c r="BC399" s="451"/>
      <c r="BD399" s="451"/>
      <c r="BE399" s="451"/>
      <c r="BF399" s="451">
        <v>0</v>
      </c>
      <c r="BG399" s="451"/>
      <c r="BH399" s="451"/>
      <c r="BI399" s="451"/>
      <c r="BJ399" s="479">
        <f t="shared" si="211"/>
        <v>0</v>
      </c>
      <c r="BK399" s="479"/>
      <c r="BL399" s="479"/>
      <c r="BM399" s="479"/>
      <c r="BN399" s="479"/>
      <c r="BO399" s="479"/>
      <c r="BP399" s="479"/>
      <c r="BQ399" s="451">
        <v>0</v>
      </c>
      <c r="BR399" s="451"/>
      <c r="BS399" s="451"/>
      <c r="BT399" s="451"/>
      <c r="BU399" s="451"/>
      <c r="BV399" s="451"/>
      <c r="BW399" s="451"/>
      <c r="BX399" s="451">
        <v>0</v>
      </c>
      <c r="BY399" s="451"/>
      <c r="BZ399" s="451"/>
      <c r="CA399" s="451"/>
      <c r="CB399" s="451"/>
      <c r="CC399" s="451"/>
      <c r="CD399" s="451"/>
      <c r="CE399" s="480">
        <f t="shared" si="212"/>
        <v>0</v>
      </c>
      <c r="CF399" s="480"/>
      <c r="CG399" s="480"/>
      <c r="CH399" s="480"/>
      <c r="CI399" s="480"/>
      <c r="CJ399" s="480"/>
      <c r="CK399" s="480"/>
      <c r="CL399" s="451">
        <v>0</v>
      </c>
      <c r="CM399" s="451"/>
      <c r="CN399" s="451"/>
      <c r="CO399" s="451"/>
      <c r="CP399" s="451"/>
      <c r="CQ399" s="451"/>
      <c r="CR399" s="451"/>
      <c r="CS399" s="480">
        <f t="shared" si="213"/>
        <v>0</v>
      </c>
      <c r="CT399" s="480"/>
      <c r="CU399" s="480"/>
      <c r="CV399" s="480"/>
      <c r="CW399" s="480"/>
      <c r="CX399" s="480"/>
      <c r="CY399" s="480"/>
      <c r="DB399" s="543" t="s">
        <v>705</v>
      </c>
      <c r="DC399" s="544"/>
      <c r="DD399" s="544"/>
      <c r="DE399" s="544"/>
      <c r="DF399" s="544"/>
      <c r="DG399" s="544"/>
      <c r="DH399" s="544"/>
      <c r="DI399" s="544"/>
      <c r="DJ399" s="544"/>
      <c r="DK399" s="544"/>
      <c r="DL399" s="544"/>
      <c r="DM399" s="544"/>
      <c r="DN399" s="544"/>
      <c r="DO399" s="544"/>
      <c r="DP399" s="544"/>
      <c r="DQ399" s="544"/>
      <c r="DR399" s="544"/>
      <c r="DS399" s="544"/>
      <c r="DT399" s="544"/>
      <c r="DU399" s="544"/>
      <c r="DV399" s="544"/>
      <c r="DW399" s="545"/>
      <c r="DX399" s="451">
        <v>0</v>
      </c>
      <c r="DY399" s="451"/>
      <c r="DZ399" s="451"/>
      <c r="EA399" s="451"/>
      <c r="EB399" s="451"/>
      <c r="EC399" s="451"/>
      <c r="ED399" s="451"/>
      <c r="EE399" s="451">
        <v>0</v>
      </c>
      <c r="EF399" s="451"/>
      <c r="EG399" s="451"/>
      <c r="EH399" s="451"/>
      <c r="EI399" s="451"/>
      <c r="EJ399" s="451"/>
      <c r="EK399" s="451"/>
      <c r="EL399" s="479">
        <f t="shared" si="214"/>
        <v>0</v>
      </c>
      <c r="EM399" s="479"/>
      <c r="EN399" s="479"/>
      <c r="EO399" s="479"/>
      <c r="EP399" s="479"/>
      <c r="EQ399" s="479"/>
      <c r="ER399" s="479"/>
      <c r="ES399" s="451">
        <v>0</v>
      </c>
      <c r="ET399" s="451"/>
      <c r="EU399" s="451"/>
      <c r="EV399" s="451"/>
      <c r="EW399" s="451"/>
      <c r="EX399" s="451"/>
      <c r="EY399" s="451"/>
      <c r="EZ399" s="92"/>
      <c r="FA399" s="92"/>
      <c r="FB399" s="92"/>
      <c r="FC399" s="451">
        <v>0</v>
      </c>
      <c r="FD399" s="451"/>
      <c r="FE399" s="451"/>
      <c r="FF399" s="451"/>
      <c r="FG399" s="451">
        <v>0</v>
      </c>
      <c r="FH399" s="451"/>
      <c r="FI399" s="451"/>
      <c r="FJ399" s="451"/>
      <c r="FK399" s="479">
        <f t="shared" si="215"/>
        <v>0</v>
      </c>
      <c r="FL399" s="479"/>
      <c r="FM399" s="479"/>
      <c r="FN399" s="479"/>
      <c r="FO399" s="479"/>
      <c r="FP399" s="479"/>
      <c r="FQ399" s="479"/>
      <c r="FR399" s="451">
        <v>0</v>
      </c>
      <c r="FS399" s="451"/>
      <c r="FT399" s="451"/>
      <c r="FU399" s="451"/>
      <c r="FV399" s="451"/>
      <c r="FW399" s="451"/>
      <c r="FX399" s="451"/>
      <c r="FY399" s="451">
        <v>0</v>
      </c>
      <c r="FZ399" s="451"/>
      <c r="GA399" s="451"/>
      <c r="GB399" s="451"/>
      <c r="GC399" s="451"/>
      <c r="GD399" s="451"/>
      <c r="GE399" s="451"/>
      <c r="GF399" s="480">
        <f t="shared" si="216"/>
        <v>0</v>
      </c>
      <c r="GG399" s="480"/>
      <c r="GH399" s="480"/>
      <c r="GI399" s="480"/>
      <c r="GJ399" s="480"/>
      <c r="GK399" s="480"/>
      <c r="GL399" s="480"/>
      <c r="GM399" s="451">
        <v>0</v>
      </c>
      <c r="GN399" s="451"/>
      <c r="GO399" s="451"/>
      <c r="GP399" s="451"/>
      <c r="GQ399" s="451"/>
      <c r="GR399" s="451"/>
      <c r="GS399" s="451"/>
      <c r="GT399" s="480">
        <f t="shared" si="217"/>
        <v>0</v>
      </c>
      <c r="GU399" s="480"/>
      <c r="GV399" s="480"/>
      <c r="GW399" s="480"/>
      <c r="GX399" s="480"/>
      <c r="GY399" s="480"/>
      <c r="GZ399" s="480"/>
    </row>
    <row r="400" spans="2:208" ht="12.75" customHeight="1">
      <c r="B400" s="543" t="s">
        <v>659</v>
      </c>
      <c r="C400" s="544"/>
      <c r="D400" s="544"/>
      <c r="E400" s="544"/>
      <c r="F400" s="544"/>
      <c r="G400" s="544"/>
      <c r="H400" s="544"/>
      <c r="I400" s="544"/>
      <c r="J400" s="544"/>
      <c r="K400" s="544"/>
      <c r="L400" s="544"/>
      <c r="M400" s="544"/>
      <c r="N400" s="544"/>
      <c r="O400" s="544"/>
      <c r="P400" s="544"/>
      <c r="Q400" s="544"/>
      <c r="R400" s="544"/>
      <c r="S400" s="544"/>
      <c r="T400" s="544"/>
      <c r="U400" s="544"/>
      <c r="V400" s="544"/>
      <c r="W400" s="545"/>
      <c r="X400" s="451">
        <v>0</v>
      </c>
      <c r="Y400" s="451"/>
      <c r="Z400" s="451"/>
      <c r="AA400" s="451"/>
      <c r="AB400" s="451"/>
      <c r="AC400" s="451"/>
      <c r="AD400" s="451"/>
      <c r="AE400" s="451">
        <v>0</v>
      </c>
      <c r="AF400" s="451"/>
      <c r="AG400" s="451"/>
      <c r="AH400" s="451"/>
      <c r="AI400" s="451"/>
      <c r="AJ400" s="451"/>
      <c r="AK400" s="451"/>
      <c r="AL400" s="479">
        <f t="shared" si="210"/>
        <v>0</v>
      </c>
      <c r="AM400" s="479"/>
      <c r="AN400" s="479"/>
      <c r="AO400" s="479"/>
      <c r="AP400" s="479"/>
      <c r="AQ400" s="479"/>
      <c r="AR400" s="479"/>
      <c r="AS400" s="451">
        <v>0</v>
      </c>
      <c r="AT400" s="451"/>
      <c r="AU400" s="451"/>
      <c r="AV400" s="451"/>
      <c r="AW400" s="451"/>
      <c r="AX400" s="451"/>
      <c r="AY400" s="451"/>
      <c r="AZ400" s="92"/>
      <c r="BA400" s="92"/>
      <c r="BB400" s="451">
        <v>0</v>
      </c>
      <c r="BC400" s="451"/>
      <c r="BD400" s="451"/>
      <c r="BE400" s="451"/>
      <c r="BF400" s="451">
        <v>0</v>
      </c>
      <c r="BG400" s="451"/>
      <c r="BH400" s="451"/>
      <c r="BI400" s="451"/>
      <c r="BJ400" s="479">
        <f t="shared" si="211"/>
        <v>0</v>
      </c>
      <c r="BK400" s="479"/>
      <c r="BL400" s="479"/>
      <c r="BM400" s="479"/>
      <c r="BN400" s="479"/>
      <c r="BO400" s="479"/>
      <c r="BP400" s="479"/>
      <c r="BQ400" s="451">
        <v>0</v>
      </c>
      <c r="BR400" s="451"/>
      <c r="BS400" s="451"/>
      <c r="BT400" s="451"/>
      <c r="BU400" s="451"/>
      <c r="BV400" s="451"/>
      <c r="BW400" s="451"/>
      <c r="BX400" s="451">
        <v>0</v>
      </c>
      <c r="BY400" s="451"/>
      <c r="BZ400" s="451"/>
      <c r="CA400" s="451"/>
      <c r="CB400" s="451"/>
      <c r="CC400" s="451"/>
      <c r="CD400" s="451"/>
      <c r="CE400" s="480">
        <f t="shared" si="212"/>
        <v>0</v>
      </c>
      <c r="CF400" s="480"/>
      <c r="CG400" s="480"/>
      <c r="CH400" s="480"/>
      <c r="CI400" s="480"/>
      <c r="CJ400" s="480"/>
      <c r="CK400" s="480"/>
      <c r="CL400" s="451">
        <v>0</v>
      </c>
      <c r="CM400" s="451"/>
      <c r="CN400" s="451"/>
      <c r="CO400" s="451"/>
      <c r="CP400" s="451"/>
      <c r="CQ400" s="451"/>
      <c r="CR400" s="451"/>
      <c r="CS400" s="480">
        <f t="shared" si="213"/>
        <v>0</v>
      </c>
      <c r="CT400" s="480"/>
      <c r="CU400" s="480"/>
      <c r="CV400" s="480"/>
      <c r="CW400" s="480"/>
      <c r="CX400" s="480"/>
      <c r="CY400" s="480"/>
      <c r="DB400" s="543" t="s">
        <v>706</v>
      </c>
      <c r="DC400" s="544"/>
      <c r="DD400" s="544"/>
      <c r="DE400" s="544"/>
      <c r="DF400" s="544"/>
      <c r="DG400" s="544"/>
      <c r="DH400" s="544"/>
      <c r="DI400" s="544"/>
      <c r="DJ400" s="544"/>
      <c r="DK400" s="544"/>
      <c r="DL400" s="544"/>
      <c r="DM400" s="544"/>
      <c r="DN400" s="544"/>
      <c r="DO400" s="544"/>
      <c r="DP400" s="544"/>
      <c r="DQ400" s="544"/>
      <c r="DR400" s="544"/>
      <c r="DS400" s="544"/>
      <c r="DT400" s="544"/>
      <c r="DU400" s="544"/>
      <c r="DV400" s="544"/>
      <c r="DW400" s="545"/>
      <c r="DX400" s="451">
        <v>0</v>
      </c>
      <c r="DY400" s="451"/>
      <c r="DZ400" s="451"/>
      <c r="EA400" s="451"/>
      <c r="EB400" s="451"/>
      <c r="EC400" s="451"/>
      <c r="ED400" s="451"/>
      <c r="EE400" s="451">
        <v>0</v>
      </c>
      <c r="EF400" s="451"/>
      <c r="EG400" s="451"/>
      <c r="EH400" s="451"/>
      <c r="EI400" s="451"/>
      <c r="EJ400" s="451"/>
      <c r="EK400" s="451"/>
      <c r="EL400" s="479">
        <f t="shared" si="214"/>
        <v>0</v>
      </c>
      <c r="EM400" s="479"/>
      <c r="EN400" s="479"/>
      <c r="EO400" s="479"/>
      <c r="EP400" s="479"/>
      <c r="EQ400" s="479"/>
      <c r="ER400" s="479"/>
      <c r="ES400" s="451">
        <v>0</v>
      </c>
      <c r="ET400" s="451"/>
      <c r="EU400" s="451"/>
      <c r="EV400" s="451"/>
      <c r="EW400" s="451"/>
      <c r="EX400" s="451"/>
      <c r="EY400" s="451"/>
      <c r="EZ400" s="92"/>
      <c r="FA400" s="92"/>
      <c r="FB400" s="92"/>
      <c r="FC400" s="451">
        <v>0</v>
      </c>
      <c r="FD400" s="451"/>
      <c r="FE400" s="451"/>
      <c r="FF400" s="451"/>
      <c r="FG400" s="451">
        <v>0</v>
      </c>
      <c r="FH400" s="451"/>
      <c r="FI400" s="451"/>
      <c r="FJ400" s="451"/>
      <c r="FK400" s="479">
        <f t="shared" si="215"/>
        <v>0</v>
      </c>
      <c r="FL400" s="479"/>
      <c r="FM400" s="479"/>
      <c r="FN400" s="479"/>
      <c r="FO400" s="479"/>
      <c r="FP400" s="479"/>
      <c r="FQ400" s="479"/>
      <c r="FR400" s="451">
        <v>0</v>
      </c>
      <c r="FS400" s="451"/>
      <c r="FT400" s="451"/>
      <c r="FU400" s="451"/>
      <c r="FV400" s="451"/>
      <c r="FW400" s="451"/>
      <c r="FX400" s="451"/>
      <c r="FY400" s="451">
        <v>0</v>
      </c>
      <c r="FZ400" s="451"/>
      <c r="GA400" s="451"/>
      <c r="GB400" s="451"/>
      <c r="GC400" s="451"/>
      <c r="GD400" s="451"/>
      <c r="GE400" s="451"/>
      <c r="GF400" s="480">
        <f t="shared" si="216"/>
        <v>0</v>
      </c>
      <c r="GG400" s="480"/>
      <c r="GH400" s="480"/>
      <c r="GI400" s="480"/>
      <c r="GJ400" s="480"/>
      <c r="GK400" s="480"/>
      <c r="GL400" s="480"/>
      <c r="GM400" s="451">
        <v>0</v>
      </c>
      <c r="GN400" s="451"/>
      <c r="GO400" s="451"/>
      <c r="GP400" s="451"/>
      <c r="GQ400" s="451"/>
      <c r="GR400" s="451"/>
      <c r="GS400" s="451"/>
      <c r="GT400" s="480">
        <f t="shared" si="217"/>
        <v>0</v>
      </c>
      <c r="GU400" s="480"/>
      <c r="GV400" s="480"/>
      <c r="GW400" s="480"/>
      <c r="GX400" s="480"/>
      <c r="GY400" s="480"/>
      <c r="GZ400" s="480"/>
    </row>
    <row r="401" spans="2:208" ht="12.75" customHeight="1">
      <c r="B401" s="543" t="s">
        <v>660</v>
      </c>
      <c r="C401" s="544"/>
      <c r="D401" s="544"/>
      <c r="E401" s="544"/>
      <c r="F401" s="544"/>
      <c r="G401" s="544"/>
      <c r="H401" s="544"/>
      <c r="I401" s="544"/>
      <c r="J401" s="544"/>
      <c r="K401" s="544"/>
      <c r="L401" s="544"/>
      <c r="M401" s="544"/>
      <c r="N401" s="544"/>
      <c r="O401" s="544"/>
      <c r="P401" s="544"/>
      <c r="Q401" s="544"/>
      <c r="R401" s="544"/>
      <c r="S401" s="544"/>
      <c r="T401" s="544"/>
      <c r="U401" s="544"/>
      <c r="V401" s="544"/>
      <c r="W401" s="545"/>
      <c r="X401" s="451">
        <v>0</v>
      </c>
      <c r="Y401" s="451"/>
      <c r="Z401" s="451"/>
      <c r="AA401" s="451"/>
      <c r="AB401" s="451"/>
      <c r="AC401" s="451"/>
      <c r="AD401" s="451"/>
      <c r="AE401" s="451">
        <v>0</v>
      </c>
      <c r="AF401" s="451"/>
      <c r="AG401" s="451"/>
      <c r="AH401" s="451"/>
      <c r="AI401" s="451"/>
      <c r="AJ401" s="451"/>
      <c r="AK401" s="451"/>
      <c r="AL401" s="479">
        <f t="shared" si="210"/>
        <v>0</v>
      </c>
      <c r="AM401" s="479"/>
      <c r="AN401" s="479"/>
      <c r="AO401" s="479"/>
      <c r="AP401" s="479"/>
      <c r="AQ401" s="479"/>
      <c r="AR401" s="479"/>
      <c r="AS401" s="451">
        <v>0</v>
      </c>
      <c r="AT401" s="451"/>
      <c r="AU401" s="451"/>
      <c r="AV401" s="451"/>
      <c r="AW401" s="451"/>
      <c r="AX401" s="451"/>
      <c r="AY401" s="451"/>
      <c r="AZ401" s="92"/>
      <c r="BA401" s="92"/>
      <c r="BB401" s="451">
        <v>0</v>
      </c>
      <c r="BC401" s="451"/>
      <c r="BD401" s="451"/>
      <c r="BE401" s="451"/>
      <c r="BF401" s="451">
        <v>0</v>
      </c>
      <c r="BG401" s="451"/>
      <c r="BH401" s="451"/>
      <c r="BI401" s="451"/>
      <c r="BJ401" s="479">
        <f t="shared" si="211"/>
        <v>0</v>
      </c>
      <c r="BK401" s="479"/>
      <c r="BL401" s="479"/>
      <c r="BM401" s="479"/>
      <c r="BN401" s="479"/>
      <c r="BO401" s="479"/>
      <c r="BP401" s="479"/>
      <c r="BQ401" s="451">
        <v>0</v>
      </c>
      <c r="BR401" s="451"/>
      <c r="BS401" s="451"/>
      <c r="BT401" s="451"/>
      <c r="BU401" s="451"/>
      <c r="BV401" s="451"/>
      <c r="BW401" s="451"/>
      <c r="BX401" s="451">
        <v>0</v>
      </c>
      <c r="BY401" s="451"/>
      <c r="BZ401" s="451"/>
      <c r="CA401" s="451"/>
      <c r="CB401" s="451"/>
      <c r="CC401" s="451"/>
      <c r="CD401" s="451"/>
      <c r="CE401" s="480">
        <f t="shared" si="212"/>
        <v>0</v>
      </c>
      <c r="CF401" s="480"/>
      <c r="CG401" s="480"/>
      <c r="CH401" s="480"/>
      <c r="CI401" s="480"/>
      <c r="CJ401" s="480"/>
      <c r="CK401" s="480"/>
      <c r="CL401" s="451">
        <v>0</v>
      </c>
      <c r="CM401" s="451"/>
      <c r="CN401" s="451"/>
      <c r="CO401" s="451"/>
      <c r="CP401" s="451"/>
      <c r="CQ401" s="451"/>
      <c r="CR401" s="451"/>
      <c r="CS401" s="480">
        <f t="shared" si="213"/>
        <v>0</v>
      </c>
      <c r="CT401" s="480"/>
      <c r="CU401" s="480"/>
      <c r="CV401" s="480"/>
      <c r="CW401" s="480"/>
      <c r="CX401" s="480"/>
      <c r="CY401" s="480"/>
      <c r="DB401" s="543" t="s">
        <v>707</v>
      </c>
      <c r="DC401" s="544"/>
      <c r="DD401" s="544"/>
      <c r="DE401" s="544"/>
      <c r="DF401" s="544"/>
      <c r="DG401" s="544"/>
      <c r="DH401" s="544"/>
      <c r="DI401" s="544"/>
      <c r="DJ401" s="544"/>
      <c r="DK401" s="544"/>
      <c r="DL401" s="544"/>
      <c r="DM401" s="544"/>
      <c r="DN401" s="544"/>
      <c r="DO401" s="544"/>
      <c r="DP401" s="544"/>
      <c r="DQ401" s="544"/>
      <c r="DR401" s="544"/>
      <c r="DS401" s="544"/>
      <c r="DT401" s="544"/>
      <c r="DU401" s="544"/>
      <c r="DV401" s="544"/>
      <c r="DW401" s="545"/>
      <c r="DX401" s="451">
        <v>0</v>
      </c>
      <c r="DY401" s="451"/>
      <c r="DZ401" s="451"/>
      <c r="EA401" s="451"/>
      <c r="EB401" s="451"/>
      <c r="EC401" s="451"/>
      <c r="ED401" s="451"/>
      <c r="EE401" s="451">
        <v>0</v>
      </c>
      <c r="EF401" s="451"/>
      <c r="EG401" s="451"/>
      <c r="EH401" s="451"/>
      <c r="EI401" s="451"/>
      <c r="EJ401" s="451"/>
      <c r="EK401" s="451"/>
      <c r="EL401" s="479">
        <f t="shared" si="214"/>
        <v>0</v>
      </c>
      <c r="EM401" s="479"/>
      <c r="EN401" s="479"/>
      <c r="EO401" s="479"/>
      <c r="EP401" s="479"/>
      <c r="EQ401" s="479"/>
      <c r="ER401" s="479"/>
      <c r="ES401" s="451">
        <v>0</v>
      </c>
      <c r="ET401" s="451"/>
      <c r="EU401" s="451"/>
      <c r="EV401" s="451"/>
      <c r="EW401" s="451"/>
      <c r="EX401" s="451"/>
      <c r="EY401" s="451"/>
      <c r="EZ401" s="92"/>
      <c r="FA401" s="92"/>
      <c r="FB401" s="92"/>
      <c r="FC401" s="451">
        <v>0</v>
      </c>
      <c r="FD401" s="451"/>
      <c r="FE401" s="451"/>
      <c r="FF401" s="451"/>
      <c r="FG401" s="451">
        <v>0</v>
      </c>
      <c r="FH401" s="451"/>
      <c r="FI401" s="451"/>
      <c r="FJ401" s="451"/>
      <c r="FK401" s="479">
        <f t="shared" si="215"/>
        <v>0</v>
      </c>
      <c r="FL401" s="479"/>
      <c r="FM401" s="479"/>
      <c r="FN401" s="479"/>
      <c r="FO401" s="479"/>
      <c r="FP401" s="479"/>
      <c r="FQ401" s="479"/>
      <c r="FR401" s="451">
        <v>0</v>
      </c>
      <c r="FS401" s="451"/>
      <c r="FT401" s="451"/>
      <c r="FU401" s="451"/>
      <c r="FV401" s="451"/>
      <c r="FW401" s="451"/>
      <c r="FX401" s="451"/>
      <c r="FY401" s="451">
        <v>0</v>
      </c>
      <c r="FZ401" s="451"/>
      <c r="GA401" s="451"/>
      <c r="GB401" s="451"/>
      <c r="GC401" s="451"/>
      <c r="GD401" s="451"/>
      <c r="GE401" s="451"/>
      <c r="GF401" s="480">
        <f t="shared" si="216"/>
        <v>0</v>
      </c>
      <c r="GG401" s="480"/>
      <c r="GH401" s="480"/>
      <c r="GI401" s="480"/>
      <c r="GJ401" s="480"/>
      <c r="GK401" s="480"/>
      <c r="GL401" s="480"/>
      <c r="GM401" s="451">
        <v>0</v>
      </c>
      <c r="GN401" s="451"/>
      <c r="GO401" s="451"/>
      <c r="GP401" s="451"/>
      <c r="GQ401" s="451"/>
      <c r="GR401" s="451"/>
      <c r="GS401" s="451"/>
      <c r="GT401" s="480">
        <f t="shared" si="217"/>
        <v>0</v>
      </c>
      <c r="GU401" s="480"/>
      <c r="GV401" s="480"/>
      <c r="GW401" s="480"/>
      <c r="GX401" s="480"/>
      <c r="GY401" s="480"/>
      <c r="GZ401" s="480"/>
    </row>
    <row r="402" spans="2:208" ht="12.75" customHeight="1">
      <c r="B402" s="540" t="s">
        <v>661</v>
      </c>
      <c r="C402" s="541"/>
      <c r="D402" s="541"/>
      <c r="E402" s="541"/>
      <c r="F402" s="541"/>
      <c r="G402" s="541"/>
      <c r="H402" s="541"/>
      <c r="I402" s="541"/>
      <c r="J402" s="541"/>
      <c r="K402" s="541"/>
      <c r="L402" s="541"/>
      <c r="M402" s="541"/>
      <c r="N402" s="541"/>
      <c r="O402" s="541"/>
      <c r="P402" s="541"/>
      <c r="Q402" s="541"/>
      <c r="R402" s="541"/>
      <c r="S402" s="541"/>
      <c r="T402" s="541"/>
      <c r="U402" s="541"/>
      <c r="V402" s="541"/>
      <c r="W402" s="542"/>
      <c r="X402" s="451">
        <v>0</v>
      </c>
      <c r="Y402" s="451"/>
      <c r="Z402" s="451"/>
      <c r="AA402" s="451"/>
      <c r="AB402" s="451"/>
      <c r="AC402" s="451"/>
      <c r="AD402" s="451"/>
      <c r="AE402" s="451">
        <v>0</v>
      </c>
      <c r="AF402" s="451"/>
      <c r="AG402" s="451"/>
      <c r="AH402" s="451"/>
      <c r="AI402" s="451"/>
      <c r="AJ402" s="451"/>
      <c r="AK402" s="451"/>
      <c r="AL402" s="479">
        <f t="shared" si="210"/>
        <v>0</v>
      </c>
      <c r="AM402" s="479"/>
      <c r="AN402" s="479"/>
      <c r="AO402" s="479"/>
      <c r="AP402" s="479"/>
      <c r="AQ402" s="479"/>
      <c r="AR402" s="479"/>
      <c r="AS402" s="451">
        <v>0</v>
      </c>
      <c r="AT402" s="451"/>
      <c r="AU402" s="451"/>
      <c r="AV402" s="451"/>
      <c r="AW402" s="451"/>
      <c r="AX402" s="451"/>
      <c r="AY402" s="451"/>
      <c r="AZ402" s="92"/>
      <c r="BA402" s="92"/>
      <c r="BB402" s="451">
        <v>0</v>
      </c>
      <c r="BC402" s="451"/>
      <c r="BD402" s="451"/>
      <c r="BE402" s="451"/>
      <c r="BF402" s="451">
        <v>0</v>
      </c>
      <c r="BG402" s="451"/>
      <c r="BH402" s="451"/>
      <c r="BI402" s="451"/>
      <c r="BJ402" s="479">
        <f t="shared" si="211"/>
        <v>0</v>
      </c>
      <c r="BK402" s="479"/>
      <c r="BL402" s="479"/>
      <c r="BM402" s="479"/>
      <c r="BN402" s="479"/>
      <c r="BO402" s="479"/>
      <c r="BP402" s="479"/>
      <c r="BQ402" s="451">
        <v>0</v>
      </c>
      <c r="BR402" s="451"/>
      <c r="BS402" s="451"/>
      <c r="BT402" s="451"/>
      <c r="BU402" s="451"/>
      <c r="BV402" s="451"/>
      <c r="BW402" s="451"/>
      <c r="BX402" s="451">
        <v>0</v>
      </c>
      <c r="BY402" s="451"/>
      <c r="BZ402" s="451"/>
      <c r="CA402" s="451"/>
      <c r="CB402" s="451"/>
      <c r="CC402" s="451"/>
      <c r="CD402" s="451"/>
      <c r="CE402" s="480">
        <f t="shared" si="212"/>
        <v>0</v>
      </c>
      <c r="CF402" s="480"/>
      <c r="CG402" s="480"/>
      <c r="CH402" s="480"/>
      <c r="CI402" s="480"/>
      <c r="CJ402" s="480"/>
      <c r="CK402" s="480"/>
      <c r="CL402" s="451">
        <v>0</v>
      </c>
      <c r="CM402" s="451"/>
      <c r="CN402" s="451"/>
      <c r="CO402" s="451"/>
      <c r="CP402" s="451"/>
      <c r="CQ402" s="451"/>
      <c r="CR402" s="451"/>
      <c r="CS402" s="480">
        <f t="shared" si="213"/>
        <v>0</v>
      </c>
      <c r="CT402" s="480"/>
      <c r="CU402" s="480"/>
      <c r="CV402" s="480"/>
      <c r="CW402" s="480"/>
      <c r="CX402" s="480"/>
      <c r="CY402" s="480"/>
      <c r="DB402" s="543" t="s">
        <v>708</v>
      </c>
      <c r="DC402" s="544"/>
      <c r="DD402" s="544"/>
      <c r="DE402" s="544"/>
      <c r="DF402" s="544"/>
      <c r="DG402" s="544"/>
      <c r="DH402" s="544"/>
      <c r="DI402" s="544"/>
      <c r="DJ402" s="544"/>
      <c r="DK402" s="544"/>
      <c r="DL402" s="544"/>
      <c r="DM402" s="544"/>
      <c r="DN402" s="544"/>
      <c r="DO402" s="544"/>
      <c r="DP402" s="544"/>
      <c r="DQ402" s="544"/>
      <c r="DR402" s="544"/>
      <c r="DS402" s="544"/>
      <c r="DT402" s="544"/>
      <c r="DU402" s="544"/>
      <c r="DV402" s="544"/>
      <c r="DW402" s="545"/>
      <c r="DX402" s="451">
        <v>0</v>
      </c>
      <c r="DY402" s="451"/>
      <c r="DZ402" s="451"/>
      <c r="EA402" s="451"/>
      <c r="EB402" s="451"/>
      <c r="EC402" s="451"/>
      <c r="ED402" s="451"/>
      <c r="EE402" s="451">
        <v>0</v>
      </c>
      <c r="EF402" s="451"/>
      <c r="EG402" s="451"/>
      <c r="EH402" s="451"/>
      <c r="EI402" s="451"/>
      <c r="EJ402" s="451"/>
      <c r="EK402" s="451"/>
      <c r="EL402" s="479">
        <f t="shared" si="214"/>
        <v>0</v>
      </c>
      <c r="EM402" s="479"/>
      <c r="EN402" s="479"/>
      <c r="EO402" s="479"/>
      <c r="EP402" s="479"/>
      <c r="EQ402" s="479"/>
      <c r="ER402" s="479"/>
      <c r="ES402" s="451">
        <v>0</v>
      </c>
      <c r="ET402" s="451"/>
      <c r="EU402" s="451"/>
      <c r="EV402" s="451"/>
      <c r="EW402" s="451"/>
      <c r="EX402" s="451"/>
      <c r="EY402" s="451"/>
      <c r="EZ402" s="92"/>
      <c r="FA402" s="92"/>
      <c r="FB402" s="92"/>
      <c r="FC402" s="451">
        <v>0</v>
      </c>
      <c r="FD402" s="451"/>
      <c r="FE402" s="451"/>
      <c r="FF402" s="451"/>
      <c r="FG402" s="451">
        <v>0</v>
      </c>
      <c r="FH402" s="451"/>
      <c r="FI402" s="451"/>
      <c r="FJ402" s="451"/>
      <c r="FK402" s="479">
        <f t="shared" si="215"/>
        <v>0</v>
      </c>
      <c r="FL402" s="479"/>
      <c r="FM402" s="479"/>
      <c r="FN402" s="479"/>
      <c r="FO402" s="479"/>
      <c r="FP402" s="479"/>
      <c r="FQ402" s="479"/>
      <c r="FR402" s="451">
        <v>0</v>
      </c>
      <c r="FS402" s="451"/>
      <c r="FT402" s="451"/>
      <c r="FU402" s="451"/>
      <c r="FV402" s="451"/>
      <c r="FW402" s="451"/>
      <c r="FX402" s="451"/>
      <c r="FY402" s="451">
        <v>0</v>
      </c>
      <c r="FZ402" s="451"/>
      <c r="GA402" s="451"/>
      <c r="GB402" s="451"/>
      <c r="GC402" s="451"/>
      <c r="GD402" s="451"/>
      <c r="GE402" s="451"/>
      <c r="GF402" s="480">
        <f t="shared" si="216"/>
        <v>0</v>
      </c>
      <c r="GG402" s="480"/>
      <c r="GH402" s="480"/>
      <c r="GI402" s="480"/>
      <c r="GJ402" s="480"/>
      <c r="GK402" s="480"/>
      <c r="GL402" s="480"/>
      <c r="GM402" s="451">
        <v>0</v>
      </c>
      <c r="GN402" s="451"/>
      <c r="GO402" s="451"/>
      <c r="GP402" s="451"/>
      <c r="GQ402" s="451"/>
      <c r="GR402" s="451"/>
      <c r="GS402" s="451"/>
      <c r="GT402" s="480">
        <f t="shared" si="217"/>
        <v>0</v>
      </c>
      <c r="GU402" s="480"/>
      <c r="GV402" s="480"/>
      <c r="GW402" s="480"/>
      <c r="GX402" s="480"/>
      <c r="GY402" s="480"/>
      <c r="GZ402" s="480"/>
    </row>
    <row r="403" spans="2:208" ht="12.75" customHeight="1" thickBot="1">
      <c r="B403" s="511" t="s">
        <v>662</v>
      </c>
      <c r="C403" s="512"/>
      <c r="D403" s="512"/>
      <c r="E403" s="512"/>
      <c r="F403" s="512"/>
      <c r="G403" s="512"/>
      <c r="H403" s="512"/>
      <c r="I403" s="512"/>
      <c r="J403" s="512"/>
      <c r="K403" s="512"/>
      <c r="L403" s="512"/>
      <c r="M403" s="512"/>
      <c r="N403" s="512"/>
      <c r="O403" s="512"/>
      <c r="P403" s="512"/>
      <c r="Q403" s="512"/>
      <c r="R403" s="512"/>
      <c r="S403" s="512"/>
      <c r="T403" s="512"/>
      <c r="U403" s="512"/>
      <c r="V403" s="512"/>
      <c r="W403" s="435"/>
      <c r="X403" s="447">
        <f>SUM(X395:AD402)</f>
        <v>0</v>
      </c>
      <c r="Y403" s="447"/>
      <c r="Z403" s="447"/>
      <c r="AA403" s="447"/>
      <c r="AB403" s="447"/>
      <c r="AC403" s="447"/>
      <c r="AD403" s="447"/>
      <c r="AE403" s="447">
        <f>SUM(AE395:AK402)</f>
        <v>0</v>
      </c>
      <c r="AF403" s="447"/>
      <c r="AG403" s="447"/>
      <c r="AH403" s="447"/>
      <c r="AI403" s="447"/>
      <c r="AJ403" s="447"/>
      <c r="AK403" s="447"/>
      <c r="AL403" s="447">
        <f>SUM(AL395:AR402)</f>
        <v>0</v>
      </c>
      <c r="AM403" s="447"/>
      <c r="AN403" s="447"/>
      <c r="AO403" s="447"/>
      <c r="AP403" s="447"/>
      <c r="AQ403" s="447"/>
      <c r="AR403" s="447"/>
      <c r="AS403" s="447">
        <f>SUM(AS395:AY402)</f>
        <v>0</v>
      </c>
      <c r="AT403" s="447"/>
      <c r="AU403" s="447"/>
      <c r="AV403" s="447"/>
      <c r="AW403" s="447"/>
      <c r="AX403" s="447"/>
      <c r="AY403" s="447"/>
      <c r="BB403" s="447">
        <f>SUM(BB395:BE402)</f>
        <v>0</v>
      </c>
      <c r="BC403" s="447"/>
      <c r="BD403" s="447"/>
      <c r="BE403" s="447"/>
      <c r="BF403" s="447">
        <f>SUM(BF395:BI402)</f>
        <v>0</v>
      </c>
      <c r="BG403" s="447"/>
      <c r="BH403" s="447"/>
      <c r="BI403" s="447"/>
      <c r="BJ403" s="447">
        <f>SUM(BJ395:BP402)</f>
        <v>0</v>
      </c>
      <c r="BK403" s="447"/>
      <c r="BL403" s="447"/>
      <c r="BM403" s="447"/>
      <c r="BN403" s="447"/>
      <c r="BO403" s="447"/>
      <c r="BP403" s="447"/>
      <c r="BQ403" s="447">
        <f>SUM(BQ395:BW402)</f>
        <v>0</v>
      </c>
      <c r="BR403" s="447"/>
      <c r="BS403" s="447"/>
      <c r="BT403" s="447"/>
      <c r="BU403" s="447"/>
      <c r="BV403" s="447"/>
      <c r="BW403" s="447"/>
      <c r="BX403" s="447">
        <f>SUM(BX395:CD402)</f>
        <v>0</v>
      </c>
      <c r="BY403" s="447"/>
      <c r="BZ403" s="447"/>
      <c r="CA403" s="447"/>
      <c r="CB403" s="447"/>
      <c r="CC403" s="447"/>
      <c r="CD403" s="447"/>
      <c r="CE403" s="447">
        <f>SUM(CE395:CK402)</f>
        <v>0</v>
      </c>
      <c r="CF403" s="447"/>
      <c r="CG403" s="447"/>
      <c r="CH403" s="447"/>
      <c r="CI403" s="447"/>
      <c r="CJ403" s="447"/>
      <c r="CK403" s="447"/>
      <c r="CL403" s="447">
        <f>SUM(CL395:CR402)</f>
        <v>0</v>
      </c>
      <c r="CM403" s="447"/>
      <c r="CN403" s="447"/>
      <c r="CO403" s="447"/>
      <c r="CP403" s="447"/>
      <c r="CQ403" s="447"/>
      <c r="CR403" s="447"/>
      <c r="CS403" s="447">
        <f>SUM(CS395:CY402)</f>
        <v>0</v>
      </c>
      <c r="CT403" s="447"/>
      <c r="CU403" s="447"/>
      <c r="CV403" s="447"/>
      <c r="CW403" s="447"/>
      <c r="CX403" s="447"/>
      <c r="CY403" s="447"/>
      <c r="DB403" s="543" t="s">
        <v>709</v>
      </c>
      <c r="DC403" s="544"/>
      <c r="DD403" s="544"/>
      <c r="DE403" s="544"/>
      <c r="DF403" s="544"/>
      <c r="DG403" s="544"/>
      <c r="DH403" s="544"/>
      <c r="DI403" s="544"/>
      <c r="DJ403" s="544"/>
      <c r="DK403" s="544"/>
      <c r="DL403" s="544"/>
      <c r="DM403" s="544"/>
      <c r="DN403" s="544"/>
      <c r="DO403" s="544"/>
      <c r="DP403" s="544"/>
      <c r="DQ403" s="544"/>
      <c r="DR403" s="544"/>
      <c r="DS403" s="544"/>
      <c r="DT403" s="544"/>
      <c r="DU403" s="544"/>
      <c r="DV403" s="544"/>
      <c r="DW403" s="545"/>
      <c r="DX403" s="451">
        <v>0</v>
      </c>
      <c r="DY403" s="451"/>
      <c r="DZ403" s="451"/>
      <c r="EA403" s="451"/>
      <c r="EB403" s="451"/>
      <c r="EC403" s="451"/>
      <c r="ED403" s="451"/>
      <c r="EE403" s="451">
        <v>0</v>
      </c>
      <c r="EF403" s="451"/>
      <c r="EG403" s="451"/>
      <c r="EH403" s="451"/>
      <c r="EI403" s="451"/>
      <c r="EJ403" s="451"/>
      <c r="EK403" s="451"/>
      <c r="EL403" s="479">
        <f t="shared" si="214"/>
        <v>0</v>
      </c>
      <c r="EM403" s="479"/>
      <c r="EN403" s="479"/>
      <c r="EO403" s="479"/>
      <c r="EP403" s="479"/>
      <c r="EQ403" s="479"/>
      <c r="ER403" s="479"/>
      <c r="ES403" s="451">
        <v>0</v>
      </c>
      <c r="ET403" s="451"/>
      <c r="EU403" s="451"/>
      <c r="EV403" s="451"/>
      <c r="EW403" s="451"/>
      <c r="EX403" s="451"/>
      <c r="EY403" s="451"/>
      <c r="EZ403" s="92"/>
      <c r="FA403" s="92"/>
      <c r="FB403" s="92"/>
      <c r="FC403" s="451">
        <v>0</v>
      </c>
      <c r="FD403" s="451"/>
      <c r="FE403" s="451"/>
      <c r="FF403" s="451"/>
      <c r="FG403" s="451">
        <v>0</v>
      </c>
      <c r="FH403" s="451"/>
      <c r="FI403" s="451"/>
      <c r="FJ403" s="451"/>
      <c r="FK403" s="479">
        <f t="shared" si="215"/>
        <v>0</v>
      </c>
      <c r="FL403" s="479"/>
      <c r="FM403" s="479"/>
      <c r="FN403" s="479"/>
      <c r="FO403" s="479"/>
      <c r="FP403" s="479"/>
      <c r="FQ403" s="479"/>
      <c r="FR403" s="451">
        <v>0</v>
      </c>
      <c r="FS403" s="451"/>
      <c r="FT403" s="451"/>
      <c r="FU403" s="451"/>
      <c r="FV403" s="451"/>
      <c r="FW403" s="451"/>
      <c r="FX403" s="451"/>
      <c r="FY403" s="451">
        <v>0</v>
      </c>
      <c r="FZ403" s="451"/>
      <c r="GA403" s="451"/>
      <c r="GB403" s="451"/>
      <c r="GC403" s="451"/>
      <c r="GD403" s="451"/>
      <c r="GE403" s="451"/>
      <c r="GF403" s="480">
        <f t="shared" si="216"/>
        <v>0</v>
      </c>
      <c r="GG403" s="480"/>
      <c r="GH403" s="480"/>
      <c r="GI403" s="480"/>
      <c r="GJ403" s="480"/>
      <c r="GK403" s="480"/>
      <c r="GL403" s="480"/>
      <c r="GM403" s="451">
        <v>0</v>
      </c>
      <c r="GN403" s="451"/>
      <c r="GO403" s="451"/>
      <c r="GP403" s="451"/>
      <c r="GQ403" s="451"/>
      <c r="GR403" s="451"/>
      <c r="GS403" s="451"/>
      <c r="GT403" s="480">
        <f t="shared" si="217"/>
        <v>0</v>
      </c>
      <c r="GU403" s="480"/>
      <c r="GV403" s="480"/>
      <c r="GW403" s="480"/>
      <c r="GX403" s="480"/>
      <c r="GY403" s="480"/>
      <c r="GZ403" s="480"/>
    </row>
    <row r="404" spans="2:208" ht="12.75" customHeight="1" thickTop="1" thickBot="1">
      <c r="B404" s="546" t="str">
        <f>Coversheets!$B$51</f>
        <v>S.A.&amp;I. Form 2641R99 Entity: Type in Name of City City, 99</v>
      </c>
      <c r="C404" s="546"/>
      <c r="D404" s="546"/>
      <c r="E404" s="546"/>
      <c r="F404" s="546"/>
      <c r="G404" s="546"/>
      <c r="H404" s="546"/>
      <c r="I404" s="546"/>
      <c r="J404" s="546"/>
      <c r="K404" s="546"/>
      <c r="L404" s="546"/>
      <c r="M404" s="546"/>
      <c r="N404" s="546"/>
      <c r="O404" s="546"/>
      <c r="P404" s="546"/>
      <c r="Q404" s="546"/>
      <c r="R404" s="546"/>
      <c r="S404" s="546"/>
      <c r="T404" s="546"/>
      <c r="U404" s="546"/>
      <c r="V404" s="546"/>
      <c r="W404" s="546"/>
      <c r="X404" s="475"/>
      <c r="Y404" s="475"/>
      <c r="Z404" s="475"/>
      <c r="AA404" s="475"/>
      <c r="AB404" s="475"/>
      <c r="AC404" s="475"/>
      <c r="AD404" s="475"/>
      <c r="AE404" s="475"/>
      <c r="AF404" s="475"/>
      <c r="AG404" s="475"/>
      <c r="AH404" s="475"/>
      <c r="AI404" s="475"/>
      <c r="AJ404" s="475"/>
      <c r="AK404" s="475"/>
      <c r="AL404" s="476">
        <v>39602.338656597225</v>
      </c>
      <c r="AM404" s="476"/>
      <c r="AN404" s="476"/>
      <c r="AO404" s="476"/>
      <c r="AP404" s="476"/>
      <c r="AQ404" s="476"/>
      <c r="AR404" s="476"/>
      <c r="AS404" s="476"/>
      <c r="AT404" s="476"/>
      <c r="AU404" s="476"/>
      <c r="AV404" s="476"/>
      <c r="AW404" s="476"/>
      <c r="AX404" s="476"/>
      <c r="AY404" s="476"/>
      <c r="BB404" s="335"/>
      <c r="BC404" s="343" t="str">
        <f>Coversheets!$B$51</f>
        <v>S.A.&amp;I. Form 2641R99 Entity: Type in Name of City City, 99</v>
      </c>
      <c r="BD404" s="335"/>
      <c r="BE404" s="335"/>
      <c r="BF404" s="335"/>
      <c r="BG404" s="335"/>
      <c r="BH404" s="335"/>
      <c r="BI404" s="335"/>
      <c r="BJ404" s="335"/>
      <c r="BK404" s="335"/>
      <c r="BL404" s="335"/>
      <c r="BM404" s="335"/>
      <c r="BN404" s="335"/>
      <c r="BO404" s="335"/>
      <c r="BP404" s="335"/>
      <c r="BQ404" s="335"/>
      <c r="BR404" s="335"/>
      <c r="BS404" s="335"/>
      <c r="BT404" s="335"/>
      <c r="BU404" s="335"/>
      <c r="BV404" s="335"/>
      <c r="BW404" s="335"/>
      <c r="BX404" s="475"/>
      <c r="BY404" s="475"/>
      <c r="BZ404" s="475"/>
      <c r="CA404" s="475"/>
      <c r="CB404" s="475"/>
      <c r="CC404" s="475"/>
      <c r="CD404" s="475"/>
      <c r="CE404" s="475"/>
      <c r="CF404" s="475"/>
      <c r="CG404" s="475"/>
      <c r="CH404" s="475"/>
      <c r="CI404" s="475"/>
      <c r="CJ404" s="475"/>
      <c r="CK404" s="475"/>
      <c r="CL404" s="476">
        <v>39602.338656597225</v>
      </c>
      <c r="CM404" s="476"/>
      <c r="CN404" s="476"/>
      <c r="CO404" s="476"/>
      <c r="CP404" s="476"/>
      <c r="CQ404" s="476"/>
      <c r="CR404" s="476"/>
      <c r="CS404" s="476"/>
      <c r="CT404" s="476"/>
      <c r="CU404" s="476"/>
      <c r="CV404" s="476"/>
      <c r="CW404" s="476"/>
      <c r="CX404" s="476"/>
      <c r="CY404" s="476"/>
      <c r="DB404" s="511" t="s">
        <v>710</v>
      </c>
      <c r="DC404" s="512"/>
      <c r="DD404" s="512"/>
      <c r="DE404" s="512"/>
      <c r="DF404" s="512"/>
      <c r="DG404" s="512"/>
      <c r="DH404" s="512"/>
      <c r="DI404" s="512"/>
      <c r="DJ404" s="512"/>
      <c r="DK404" s="512"/>
      <c r="DL404" s="512"/>
      <c r="DM404" s="512"/>
      <c r="DN404" s="512"/>
      <c r="DO404" s="512"/>
      <c r="DP404" s="512"/>
      <c r="DQ404" s="512"/>
      <c r="DR404" s="512"/>
      <c r="DS404" s="512"/>
      <c r="DT404" s="512"/>
      <c r="DU404" s="512"/>
      <c r="DV404" s="512"/>
      <c r="DW404" s="435"/>
      <c r="DX404" s="447">
        <f>SUM(DX396:ED403)</f>
        <v>0</v>
      </c>
      <c r="DY404" s="447"/>
      <c r="DZ404" s="447"/>
      <c r="EA404" s="447"/>
      <c r="EB404" s="447"/>
      <c r="EC404" s="447"/>
      <c r="ED404" s="447"/>
      <c r="EE404" s="447">
        <f>SUM(EE396:EK403)</f>
        <v>0</v>
      </c>
      <c r="EF404" s="447"/>
      <c r="EG404" s="447"/>
      <c r="EH404" s="447"/>
      <c r="EI404" s="447"/>
      <c r="EJ404" s="447"/>
      <c r="EK404" s="447"/>
      <c r="EL404" s="447">
        <f>SUM(EL396:ER403)</f>
        <v>0</v>
      </c>
      <c r="EM404" s="447"/>
      <c r="EN404" s="447"/>
      <c r="EO404" s="447"/>
      <c r="EP404" s="447"/>
      <c r="EQ404" s="447"/>
      <c r="ER404" s="447"/>
      <c r="ES404" s="447">
        <f>SUM(ES396:EY403)</f>
        <v>0</v>
      </c>
      <c r="ET404" s="447"/>
      <c r="EU404" s="447"/>
      <c r="EV404" s="447"/>
      <c r="EW404" s="447"/>
      <c r="EX404" s="447"/>
      <c r="EY404" s="447"/>
      <c r="FC404" s="447">
        <f>SUM(FC396:FF403)</f>
        <v>0</v>
      </c>
      <c r="FD404" s="447"/>
      <c r="FE404" s="447"/>
      <c r="FF404" s="447"/>
      <c r="FG404" s="447">
        <f>SUM(FG396:FJ403)</f>
        <v>0</v>
      </c>
      <c r="FH404" s="447"/>
      <c r="FI404" s="447"/>
      <c r="FJ404" s="447"/>
      <c r="FK404" s="447">
        <f>SUM(FK396:FQ403)</f>
        <v>0</v>
      </c>
      <c r="FL404" s="447"/>
      <c r="FM404" s="447"/>
      <c r="FN404" s="447"/>
      <c r="FO404" s="447"/>
      <c r="FP404" s="447"/>
      <c r="FQ404" s="447"/>
      <c r="FR404" s="447">
        <f>SUM(FR396:FX403)</f>
        <v>0</v>
      </c>
      <c r="FS404" s="447"/>
      <c r="FT404" s="447"/>
      <c r="FU404" s="447"/>
      <c r="FV404" s="447"/>
      <c r="FW404" s="447"/>
      <c r="FX404" s="447"/>
      <c r="FY404" s="447">
        <f>SUM(FY396:GE403)</f>
        <v>0</v>
      </c>
      <c r="FZ404" s="447"/>
      <c r="GA404" s="447"/>
      <c r="GB404" s="447"/>
      <c r="GC404" s="447"/>
      <c r="GD404" s="447"/>
      <c r="GE404" s="447"/>
      <c r="GF404" s="447">
        <f>SUM(GF396:GL403)</f>
        <v>0</v>
      </c>
      <c r="GG404" s="447"/>
      <c r="GH404" s="447"/>
      <c r="GI404" s="447"/>
      <c r="GJ404" s="447"/>
      <c r="GK404" s="447"/>
      <c r="GL404" s="447"/>
      <c r="GM404" s="447">
        <f>SUM(GM396:GS403)</f>
        <v>0</v>
      </c>
      <c r="GN404" s="447"/>
      <c r="GO404" s="447"/>
      <c r="GP404" s="447"/>
      <c r="GQ404" s="447"/>
      <c r="GR404" s="447"/>
      <c r="GS404" s="447"/>
      <c r="GT404" s="447">
        <f>SUM(GT396:GZ403)</f>
        <v>0</v>
      </c>
      <c r="GU404" s="447"/>
      <c r="GV404" s="447"/>
      <c r="GW404" s="447"/>
      <c r="GX404" s="447"/>
      <c r="GY404" s="447"/>
      <c r="GZ404" s="447"/>
    </row>
    <row r="405" spans="2:208" ht="12.75" customHeight="1" thickTop="1">
      <c r="DB405" s="16" t="str">
        <f>Coversheets!$B$51</f>
        <v>S.A.&amp;I. Form 2641R99 Entity: Type in Name of City City, 99</v>
      </c>
      <c r="EQ405" s="446">
        <f ca="1">$AP$52</f>
        <v>41499.346880902776</v>
      </c>
      <c r="ER405" s="446"/>
      <c r="ES405" s="446"/>
      <c r="ET405" s="446"/>
      <c r="EU405" s="446"/>
      <c r="EV405" s="446"/>
      <c r="EW405" s="446"/>
      <c r="EX405" s="446"/>
      <c r="EY405" s="446"/>
      <c r="FD405" s="343" t="str">
        <f>Coversheets!$B$51</f>
        <v>S.A.&amp;I. Form 2641R99 Entity: Type in Name of City City, 99</v>
      </c>
      <c r="GR405" s="446">
        <f ca="1">$AP$52</f>
        <v>41499.346880902776</v>
      </c>
      <c r="GS405" s="446"/>
      <c r="GT405" s="446"/>
      <c r="GU405" s="446"/>
      <c r="GV405" s="446"/>
      <c r="GW405" s="446"/>
      <c r="GX405" s="446"/>
      <c r="GY405" s="446"/>
      <c r="GZ405" s="446"/>
    </row>
    <row r="406" spans="2:208" ht="11.25" customHeight="1">
      <c r="B406" s="498" t="str">
        <f>$B$59</f>
        <v>SPECIAL REVENUE FUND ACCOUNTS COVERING THE PERIOD JULY 1, 2011, to JUNE 30, 2012</v>
      </c>
      <c r="C406" s="498"/>
      <c r="D406" s="498"/>
      <c r="E406" s="498"/>
      <c r="F406" s="498"/>
      <c r="G406" s="498"/>
      <c r="H406" s="498"/>
      <c r="I406" s="498"/>
      <c r="J406" s="498"/>
      <c r="K406" s="498"/>
      <c r="L406" s="498"/>
      <c r="M406" s="498"/>
      <c r="N406" s="498"/>
      <c r="O406" s="498"/>
      <c r="P406" s="498"/>
      <c r="Q406" s="498"/>
      <c r="R406" s="498"/>
      <c r="S406" s="498"/>
      <c r="T406" s="498"/>
      <c r="U406" s="498"/>
      <c r="V406" s="498"/>
      <c r="W406" s="498"/>
      <c r="X406" s="498"/>
      <c r="Y406" s="498"/>
      <c r="Z406" s="498"/>
      <c r="AA406" s="498"/>
      <c r="AB406" s="498"/>
      <c r="AC406" s="498"/>
      <c r="AD406" s="498"/>
      <c r="AE406" s="498"/>
      <c r="AF406" s="498"/>
      <c r="AG406" s="498"/>
      <c r="AH406" s="498"/>
      <c r="AI406" s="498"/>
      <c r="AJ406" s="498"/>
      <c r="AK406" s="498"/>
      <c r="AL406" s="498"/>
      <c r="AM406" s="498"/>
      <c r="AN406" s="498"/>
      <c r="AO406" s="498"/>
      <c r="AP406" s="498"/>
      <c r="AQ406" s="498"/>
      <c r="AR406" s="498"/>
      <c r="AS406" s="498"/>
      <c r="AT406" s="498"/>
      <c r="AU406" s="498"/>
      <c r="AV406" s="498"/>
      <c r="AW406" s="498"/>
      <c r="AX406" s="498"/>
      <c r="AY406" s="498"/>
      <c r="BB406" s="498" t="str">
        <f>$B$59</f>
        <v>SPECIAL REVENUE FUND ACCOUNTS COVERING THE PERIOD JULY 1, 2011, to JUNE 30, 2012</v>
      </c>
      <c r="BC406" s="498"/>
      <c r="BD406" s="498"/>
      <c r="BE406" s="498"/>
      <c r="BF406" s="498"/>
      <c r="BG406" s="498"/>
      <c r="BH406" s="498"/>
      <c r="BI406" s="498"/>
      <c r="BJ406" s="498"/>
      <c r="BK406" s="498"/>
      <c r="BL406" s="498"/>
      <c r="BM406" s="498"/>
      <c r="BN406" s="498"/>
      <c r="BO406" s="498"/>
      <c r="BP406" s="498"/>
      <c r="BQ406" s="498"/>
      <c r="BR406" s="498"/>
      <c r="BS406" s="498"/>
      <c r="BT406" s="498"/>
      <c r="BU406" s="498"/>
      <c r="BV406" s="498"/>
      <c r="BW406" s="498"/>
      <c r="BX406" s="498"/>
      <c r="BY406" s="498"/>
      <c r="BZ406" s="498"/>
      <c r="CA406" s="498"/>
      <c r="CB406" s="498"/>
      <c r="CC406" s="498"/>
      <c r="CD406" s="498"/>
      <c r="CE406" s="498"/>
      <c r="CF406" s="498"/>
      <c r="CG406" s="498"/>
      <c r="CH406" s="498"/>
      <c r="CI406" s="498"/>
      <c r="CJ406" s="498"/>
      <c r="CK406" s="498"/>
      <c r="CL406" s="498"/>
      <c r="CM406" s="498"/>
      <c r="CN406" s="498"/>
      <c r="CO406" s="498"/>
      <c r="CP406" s="498"/>
      <c r="CQ406" s="498"/>
      <c r="CR406" s="498"/>
      <c r="CS406" s="498"/>
      <c r="CT406" s="498"/>
      <c r="CU406" s="498"/>
      <c r="CV406" s="498"/>
      <c r="CW406" s="498"/>
      <c r="CX406" s="498"/>
      <c r="CY406" s="498"/>
    </row>
    <row r="407" spans="2:208" ht="11.25" customHeight="1">
      <c r="B407" s="498" t="str">
        <f>$B$60</f>
        <v>ESTIMATE OF NEEDS FOR 2012-2013</v>
      </c>
      <c r="C407" s="498"/>
      <c r="D407" s="498"/>
      <c r="E407" s="498"/>
      <c r="F407" s="498"/>
      <c r="G407" s="498"/>
      <c r="H407" s="498"/>
      <c r="I407" s="498"/>
      <c r="J407" s="498"/>
      <c r="K407" s="498"/>
      <c r="L407" s="498"/>
      <c r="M407" s="498"/>
      <c r="N407" s="498"/>
      <c r="O407" s="498"/>
      <c r="P407" s="498"/>
      <c r="Q407" s="498"/>
      <c r="R407" s="498"/>
      <c r="S407" s="498"/>
      <c r="T407" s="498"/>
      <c r="U407" s="498"/>
      <c r="V407" s="498"/>
      <c r="W407" s="498"/>
      <c r="X407" s="498"/>
      <c r="Y407" s="498"/>
      <c r="Z407" s="498"/>
      <c r="AA407" s="498"/>
      <c r="AB407" s="498"/>
      <c r="AC407" s="498"/>
      <c r="AD407" s="498"/>
      <c r="AE407" s="498"/>
      <c r="AF407" s="498"/>
      <c r="AG407" s="498"/>
      <c r="AH407" s="498"/>
      <c r="AI407" s="498"/>
      <c r="AJ407" s="498"/>
      <c r="AK407" s="498"/>
      <c r="AL407" s="498"/>
      <c r="AM407" s="498"/>
      <c r="AN407" s="498"/>
      <c r="AO407" s="498"/>
      <c r="AP407" s="498"/>
      <c r="AQ407" s="498"/>
      <c r="AR407" s="498"/>
      <c r="AS407" s="498"/>
      <c r="AT407" s="498"/>
      <c r="AU407" s="498"/>
      <c r="AV407" s="498"/>
      <c r="AW407" s="498"/>
      <c r="AX407" s="498"/>
      <c r="AY407" s="498"/>
      <c r="BB407" s="498" t="str">
        <f>$B$60</f>
        <v>ESTIMATE OF NEEDS FOR 2012-2013</v>
      </c>
      <c r="BC407" s="498"/>
      <c r="BD407" s="498"/>
      <c r="BE407" s="498"/>
      <c r="BF407" s="498"/>
      <c r="BG407" s="498"/>
      <c r="BH407" s="498"/>
      <c r="BI407" s="498"/>
      <c r="BJ407" s="498"/>
      <c r="BK407" s="498"/>
      <c r="BL407" s="498"/>
      <c r="BM407" s="498"/>
      <c r="BN407" s="498"/>
      <c r="BO407" s="498"/>
      <c r="BP407" s="498"/>
      <c r="BQ407" s="498"/>
      <c r="BR407" s="498"/>
      <c r="BS407" s="498"/>
      <c r="BT407" s="498"/>
      <c r="BU407" s="498"/>
      <c r="BV407" s="498"/>
      <c r="BW407" s="498"/>
      <c r="BX407" s="498"/>
      <c r="BY407" s="498"/>
      <c r="BZ407" s="498"/>
      <c r="CA407" s="498"/>
      <c r="CB407" s="498"/>
      <c r="CC407" s="498"/>
      <c r="CD407" s="498"/>
      <c r="CE407" s="498"/>
      <c r="CF407" s="498"/>
      <c r="CG407" s="498"/>
      <c r="CH407" s="498"/>
      <c r="CI407" s="498"/>
      <c r="CJ407" s="498"/>
      <c r="CK407" s="498"/>
      <c r="CL407" s="498"/>
      <c r="CM407" s="498"/>
      <c r="CN407" s="498"/>
      <c r="CO407" s="498"/>
      <c r="CP407" s="498"/>
      <c r="CQ407" s="498"/>
      <c r="CR407" s="498"/>
      <c r="CS407" s="498"/>
      <c r="CT407" s="498"/>
      <c r="CU407" s="498"/>
      <c r="CV407" s="498"/>
      <c r="CW407" s="498"/>
      <c r="CX407" s="498"/>
      <c r="CY407" s="498"/>
    </row>
    <row r="408" spans="2:208" ht="12.75" customHeight="1" thickBot="1">
      <c r="B408" s="16" t="str">
        <f>$B$3</f>
        <v>EXHIBIT "C"</v>
      </c>
      <c r="AY408" s="18" t="s">
        <v>712</v>
      </c>
      <c r="CY408" s="18" t="s">
        <v>755</v>
      </c>
    </row>
    <row r="409" spans="2:208" ht="12.75" customHeight="1" thickTop="1">
      <c r="B409" s="499" t="s">
        <v>711</v>
      </c>
      <c r="C409" s="500"/>
      <c r="D409" s="500"/>
      <c r="E409" s="500"/>
      <c r="F409" s="500"/>
      <c r="G409" s="500"/>
      <c r="H409" s="500"/>
      <c r="I409" s="500"/>
      <c r="J409" s="500"/>
      <c r="K409" s="500"/>
      <c r="L409" s="500"/>
      <c r="M409" s="500"/>
      <c r="N409" s="500"/>
      <c r="O409" s="500"/>
      <c r="P409" s="500"/>
      <c r="Q409" s="500"/>
      <c r="R409" s="500"/>
      <c r="S409" s="500"/>
      <c r="T409" s="500"/>
      <c r="U409" s="500"/>
      <c r="V409" s="500"/>
      <c r="W409" s="500"/>
      <c r="X409" s="467"/>
      <c r="Y409" s="467"/>
      <c r="Z409" s="467"/>
      <c r="AA409" s="467"/>
      <c r="AB409" s="467"/>
      <c r="AC409" s="467"/>
      <c r="AD409" s="467"/>
      <c r="AE409" s="467"/>
      <c r="AF409" s="467"/>
      <c r="AG409" s="467"/>
      <c r="AH409" s="467"/>
      <c r="AI409" s="467"/>
      <c r="AJ409" s="467"/>
      <c r="AK409" s="467"/>
      <c r="AL409" s="467"/>
      <c r="AM409" s="467"/>
      <c r="AN409" s="467"/>
      <c r="AO409" s="467"/>
      <c r="AP409" s="467"/>
      <c r="AQ409" s="467"/>
      <c r="AR409" s="467"/>
      <c r="AS409" s="467"/>
      <c r="AT409" s="467"/>
      <c r="AU409" s="467"/>
      <c r="AV409" s="467"/>
      <c r="AW409" s="467"/>
      <c r="AX409" s="467"/>
      <c r="AY409" s="470"/>
      <c r="BB409" s="537" t="s">
        <v>245</v>
      </c>
      <c r="BC409" s="538"/>
      <c r="BD409" s="538"/>
      <c r="BE409" s="538"/>
      <c r="BF409" s="538"/>
      <c r="BG409" s="538"/>
      <c r="BH409" s="538"/>
      <c r="BI409" s="538"/>
      <c r="BJ409" s="538"/>
      <c r="BK409" s="538"/>
      <c r="BL409" s="538"/>
      <c r="BM409" s="538"/>
      <c r="BN409" s="538"/>
      <c r="BO409" s="538"/>
      <c r="BP409" s="538"/>
      <c r="BQ409" s="538"/>
      <c r="BR409" s="538"/>
      <c r="BS409" s="538"/>
      <c r="BT409" s="538"/>
      <c r="BU409" s="538"/>
      <c r="BV409" s="538"/>
      <c r="BW409" s="538"/>
      <c r="BX409" s="538"/>
      <c r="BY409" s="538"/>
      <c r="BZ409" s="538"/>
      <c r="CA409" s="538"/>
      <c r="CB409" s="538"/>
      <c r="CC409" s="538"/>
      <c r="CD409" s="538"/>
      <c r="CE409" s="538"/>
      <c r="CF409" s="538"/>
      <c r="CG409" s="538"/>
      <c r="CH409" s="538"/>
      <c r="CI409" s="538"/>
      <c r="CJ409" s="538"/>
      <c r="CK409" s="538"/>
      <c r="CL409" s="538"/>
      <c r="CM409" s="538"/>
      <c r="CN409" s="538"/>
      <c r="CO409" s="538"/>
      <c r="CP409" s="538"/>
      <c r="CQ409" s="538"/>
      <c r="CR409" s="538"/>
      <c r="CS409" s="538"/>
      <c r="CT409" s="538"/>
      <c r="CU409" s="538"/>
      <c r="CV409" s="538"/>
      <c r="CW409" s="538"/>
      <c r="CX409" s="538"/>
      <c r="CY409" s="539"/>
    </row>
    <row r="410" spans="2:208" ht="12.75" customHeight="1">
      <c r="B410" s="534"/>
      <c r="C410" s="529"/>
      <c r="D410" s="529"/>
      <c r="E410" s="529"/>
      <c r="F410" s="529"/>
      <c r="G410" s="529"/>
      <c r="H410" s="529"/>
      <c r="I410" s="529"/>
      <c r="J410" s="529"/>
      <c r="K410" s="529"/>
      <c r="L410" s="529"/>
      <c r="M410" s="529"/>
      <c r="N410" s="529"/>
      <c r="O410" s="529"/>
      <c r="P410" s="529"/>
      <c r="Q410" s="529"/>
      <c r="R410" s="529"/>
      <c r="S410" s="529"/>
      <c r="T410" s="529"/>
      <c r="U410" s="529"/>
      <c r="V410" s="529"/>
      <c r="W410" s="529"/>
      <c r="X410" s="529" t="str">
        <f>"FISCAL YEAR ENDING JUNE 30, "&amp;Help!C18</f>
        <v>FISCAL YEAR ENDING JUNE 30, 2011</v>
      </c>
      <c r="Y410" s="529"/>
      <c r="Z410" s="529"/>
      <c r="AA410" s="529"/>
      <c r="AB410" s="529"/>
      <c r="AC410" s="529"/>
      <c r="AD410" s="529"/>
      <c r="AE410" s="529"/>
      <c r="AF410" s="529"/>
      <c r="AG410" s="529"/>
      <c r="AH410" s="529"/>
      <c r="AI410" s="529"/>
      <c r="AJ410" s="529"/>
      <c r="AK410" s="529"/>
      <c r="AL410" s="529"/>
      <c r="AM410" s="529"/>
      <c r="AN410" s="529"/>
      <c r="AO410" s="529"/>
      <c r="AP410" s="529"/>
      <c r="AQ410" s="529"/>
      <c r="AR410" s="529"/>
      <c r="AS410" s="529"/>
      <c r="AT410" s="529"/>
      <c r="AU410" s="529"/>
      <c r="AV410" s="529"/>
      <c r="AW410" s="529"/>
      <c r="AX410" s="529"/>
      <c r="AY410" s="530"/>
      <c r="BB410" s="441" t="str">
        <f>"FISCAL YEAR ENDING JUNE 30, "&amp;Help!C18+1</f>
        <v>FISCAL YEAR ENDING JUNE 30, 2012</v>
      </c>
      <c r="BC410" s="442"/>
      <c r="BD410" s="442"/>
      <c r="BE410" s="442"/>
      <c r="BF410" s="442"/>
      <c r="BG410" s="442"/>
      <c r="BH410" s="442"/>
      <c r="BI410" s="442"/>
      <c r="BJ410" s="442"/>
      <c r="BK410" s="442"/>
      <c r="BL410" s="442"/>
      <c r="BM410" s="442"/>
      <c r="BN410" s="442"/>
      <c r="BO410" s="442"/>
      <c r="BP410" s="442"/>
      <c r="BQ410" s="442"/>
      <c r="BR410" s="442"/>
      <c r="BS410" s="442"/>
      <c r="BT410" s="442"/>
      <c r="BU410" s="442"/>
      <c r="BV410" s="442"/>
      <c r="BW410" s="442"/>
      <c r="BX410" s="442"/>
      <c r="BY410" s="442"/>
      <c r="BZ410" s="442"/>
      <c r="CA410" s="442"/>
      <c r="CB410" s="442"/>
      <c r="CC410" s="442"/>
      <c r="CD410" s="442"/>
      <c r="CE410" s="442"/>
      <c r="CF410" s="442"/>
      <c r="CG410" s="442"/>
      <c r="CH410" s="442"/>
      <c r="CI410" s="442"/>
      <c r="CJ410" s="442"/>
      <c r="CK410" s="443"/>
      <c r="CL410" s="444" t="str">
        <f>"FISCAL YEAR "&amp;Help!C18+1&amp;"-"&amp;Help!C18+2</f>
        <v>FISCAL YEAR 2012-2013</v>
      </c>
      <c r="CM410" s="442"/>
      <c r="CN410" s="442"/>
      <c r="CO410" s="442"/>
      <c r="CP410" s="442"/>
      <c r="CQ410" s="442"/>
      <c r="CR410" s="442"/>
      <c r="CS410" s="442"/>
      <c r="CT410" s="442"/>
      <c r="CU410" s="442"/>
      <c r="CV410" s="442"/>
      <c r="CW410" s="442"/>
      <c r="CX410" s="442"/>
      <c r="CY410" s="461"/>
    </row>
    <row r="411" spans="2:208" ht="12.75" customHeight="1">
      <c r="B411" s="534" t="s">
        <v>186</v>
      </c>
      <c r="C411" s="529"/>
      <c r="D411" s="529"/>
      <c r="E411" s="529"/>
      <c r="F411" s="529"/>
      <c r="G411" s="529"/>
      <c r="H411" s="529"/>
      <c r="I411" s="529"/>
      <c r="J411" s="529"/>
      <c r="K411" s="529"/>
      <c r="L411" s="529"/>
      <c r="M411" s="529"/>
      <c r="N411" s="529"/>
      <c r="O411" s="529"/>
      <c r="P411" s="529"/>
      <c r="Q411" s="529"/>
      <c r="R411" s="529"/>
      <c r="S411" s="529"/>
      <c r="T411" s="529"/>
      <c r="U411" s="529"/>
      <c r="V411" s="529"/>
      <c r="W411" s="529"/>
      <c r="X411" s="529" t="s">
        <v>188</v>
      </c>
      <c r="Y411" s="529"/>
      <c r="Z411" s="529"/>
      <c r="AA411" s="529"/>
      <c r="AB411" s="529"/>
      <c r="AC411" s="529"/>
      <c r="AD411" s="529"/>
      <c r="AE411" s="529" t="s">
        <v>189</v>
      </c>
      <c r="AF411" s="529"/>
      <c r="AG411" s="529"/>
      <c r="AH411" s="529"/>
      <c r="AI411" s="529"/>
      <c r="AJ411" s="529"/>
      <c r="AK411" s="529"/>
      <c r="AL411" s="529" t="s">
        <v>190</v>
      </c>
      <c r="AM411" s="529"/>
      <c r="AN411" s="529"/>
      <c r="AO411" s="529"/>
      <c r="AP411" s="529"/>
      <c r="AQ411" s="529"/>
      <c r="AR411" s="529"/>
      <c r="AS411" s="529" t="s">
        <v>191</v>
      </c>
      <c r="AT411" s="529"/>
      <c r="AU411" s="529"/>
      <c r="AV411" s="529"/>
      <c r="AW411" s="529"/>
      <c r="AX411" s="529"/>
      <c r="AY411" s="530"/>
      <c r="BB411" s="441"/>
      <c r="BC411" s="442"/>
      <c r="BD411" s="442"/>
      <c r="BE411" s="442"/>
      <c r="BF411" s="442"/>
      <c r="BG411" s="442"/>
      <c r="BH411" s="442"/>
      <c r="BI411" s="443"/>
      <c r="BJ411" s="444" t="s">
        <v>246</v>
      </c>
      <c r="BK411" s="442"/>
      <c r="BL411" s="442"/>
      <c r="BM411" s="442"/>
      <c r="BN411" s="442"/>
      <c r="BO411" s="442"/>
      <c r="BP411" s="443"/>
      <c r="BQ411" s="444" t="s">
        <v>189</v>
      </c>
      <c r="BR411" s="442"/>
      <c r="BS411" s="442"/>
      <c r="BT411" s="442"/>
      <c r="BU411" s="442"/>
      <c r="BV411" s="442"/>
      <c r="BW411" s="443"/>
      <c r="BX411" s="444" t="s">
        <v>188</v>
      </c>
      <c r="BY411" s="442"/>
      <c r="BZ411" s="442"/>
      <c r="CA411" s="442"/>
      <c r="CB411" s="442"/>
      <c r="CC411" s="442"/>
      <c r="CD411" s="443"/>
      <c r="CE411" s="444" t="s">
        <v>193</v>
      </c>
      <c r="CF411" s="442"/>
      <c r="CG411" s="442"/>
      <c r="CH411" s="442"/>
      <c r="CI411" s="442"/>
      <c r="CJ411" s="442"/>
      <c r="CK411" s="443"/>
      <c r="CL411" s="444" t="s">
        <v>247</v>
      </c>
      <c r="CM411" s="442"/>
      <c r="CN411" s="442"/>
      <c r="CO411" s="442"/>
      <c r="CP411" s="442"/>
      <c r="CQ411" s="442"/>
      <c r="CR411" s="443"/>
      <c r="CS411" s="444" t="s">
        <v>130</v>
      </c>
      <c r="CT411" s="442"/>
      <c r="CU411" s="442"/>
      <c r="CV411" s="442"/>
      <c r="CW411" s="442"/>
      <c r="CX411" s="442"/>
      <c r="CY411" s="461"/>
    </row>
    <row r="412" spans="2:208" ht="12.75" customHeight="1">
      <c r="B412" s="534" t="s">
        <v>187</v>
      </c>
      <c r="C412" s="529"/>
      <c r="D412" s="529"/>
      <c r="E412" s="529"/>
      <c r="F412" s="529"/>
      <c r="G412" s="529"/>
      <c r="H412" s="529"/>
      <c r="I412" s="529"/>
      <c r="J412" s="529"/>
      <c r="K412" s="529"/>
      <c r="L412" s="529"/>
      <c r="M412" s="529"/>
      <c r="N412" s="529"/>
      <c r="O412" s="529"/>
      <c r="P412" s="529"/>
      <c r="Q412" s="529"/>
      <c r="R412" s="529"/>
      <c r="S412" s="529"/>
      <c r="T412" s="529"/>
      <c r="U412" s="529"/>
      <c r="V412" s="529"/>
      <c r="W412" s="529"/>
      <c r="X412" s="529" t="str">
        <f>"6-30-"&amp;Help!C18</f>
        <v>6-30-2011</v>
      </c>
      <c r="Y412" s="529"/>
      <c r="Z412" s="529"/>
      <c r="AA412" s="529"/>
      <c r="AB412" s="529"/>
      <c r="AC412" s="529"/>
      <c r="AD412" s="529"/>
      <c r="AE412" s="529" t="s">
        <v>192</v>
      </c>
      <c r="AF412" s="529"/>
      <c r="AG412" s="529"/>
      <c r="AH412" s="529"/>
      <c r="AI412" s="529"/>
      <c r="AJ412" s="529"/>
      <c r="AK412" s="529"/>
      <c r="AL412" s="529" t="s">
        <v>193</v>
      </c>
      <c r="AM412" s="529"/>
      <c r="AN412" s="529"/>
      <c r="AO412" s="529"/>
      <c r="AP412" s="529"/>
      <c r="AQ412" s="529"/>
      <c r="AR412" s="529"/>
      <c r="AS412" s="535" t="s">
        <v>194</v>
      </c>
      <c r="AT412" s="535"/>
      <c r="AU412" s="535"/>
      <c r="AV412" s="535"/>
      <c r="AW412" s="535"/>
      <c r="AX412" s="535"/>
      <c r="AY412" s="536"/>
      <c r="BB412" s="441" t="s">
        <v>248</v>
      </c>
      <c r="BC412" s="442"/>
      <c r="BD412" s="442"/>
      <c r="BE412" s="442"/>
      <c r="BF412" s="442"/>
      <c r="BG412" s="442"/>
      <c r="BH412" s="442"/>
      <c r="BI412" s="443"/>
      <c r="BJ412" s="444" t="s">
        <v>249</v>
      </c>
      <c r="BK412" s="442"/>
      <c r="BL412" s="442"/>
      <c r="BM412" s="442"/>
      <c r="BN412" s="442"/>
      <c r="BO412" s="442"/>
      <c r="BP412" s="443"/>
      <c r="BQ412" s="444" t="s">
        <v>195</v>
      </c>
      <c r="BR412" s="442"/>
      <c r="BS412" s="442"/>
      <c r="BT412" s="442"/>
      <c r="BU412" s="442"/>
      <c r="BV412" s="442"/>
      <c r="BW412" s="443"/>
      <c r="BX412" s="444"/>
      <c r="BY412" s="442"/>
      <c r="BZ412" s="442"/>
      <c r="CA412" s="442"/>
      <c r="CB412" s="442"/>
      <c r="CC412" s="442"/>
      <c r="CD412" s="443"/>
      <c r="CE412" s="444" t="s">
        <v>190</v>
      </c>
      <c r="CF412" s="442"/>
      <c r="CG412" s="442"/>
      <c r="CH412" s="442"/>
      <c r="CI412" s="442"/>
      <c r="CJ412" s="442"/>
      <c r="CK412" s="443"/>
      <c r="CL412" s="444" t="s">
        <v>128</v>
      </c>
      <c r="CM412" s="442"/>
      <c r="CN412" s="442"/>
      <c r="CO412" s="442"/>
      <c r="CP412" s="442"/>
      <c r="CQ412" s="442"/>
      <c r="CR412" s="443"/>
      <c r="CS412" s="444" t="s">
        <v>1075</v>
      </c>
      <c r="CT412" s="442"/>
      <c r="CU412" s="442"/>
      <c r="CV412" s="442"/>
      <c r="CW412" s="442"/>
      <c r="CX412" s="442"/>
      <c r="CY412" s="461"/>
    </row>
    <row r="413" spans="2:208" ht="12.75" customHeight="1">
      <c r="B413" s="534"/>
      <c r="C413" s="529"/>
      <c r="D413" s="529"/>
      <c r="E413" s="529"/>
      <c r="F413" s="529"/>
      <c r="G413" s="529"/>
      <c r="H413" s="529"/>
      <c r="I413" s="529"/>
      <c r="J413" s="529"/>
      <c r="K413" s="529"/>
      <c r="L413" s="529"/>
      <c r="M413" s="529"/>
      <c r="N413" s="529"/>
      <c r="O413" s="529"/>
      <c r="P413" s="529"/>
      <c r="Q413" s="529"/>
      <c r="R413" s="529"/>
      <c r="S413" s="529"/>
      <c r="T413" s="529"/>
      <c r="U413" s="529"/>
      <c r="V413" s="529"/>
      <c r="W413" s="529"/>
      <c r="X413" s="529"/>
      <c r="Y413" s="529"/>
      <c r="Z413" s="529"/>
      <c r="AA413" s="529"/>
      <c r="AB413" s="529"/>
      <c r="AC413" s="529"/>
      <c r="AD413" s="529"/>
      <c r="AE413" s="529" t="s">
        <v>195</v>
      </c>
      <c r="AF413" s="529"/>
      <c r="AG413" s="529"/>
      <c r="AH413" s="529"/>
      <c r="AI413" s="529"/>
      <c r="AJ413" s="529"/>
      <c r="AK413" s="529"/>
      <c r="AL413" s="535" t="s">
        <v>194</v>
      </c>
      <c r="AM413" s="535"/>
      <c r="AN413" s="535"/>
      <c r="AO413" s="535"/>
      <c r="AP413" s="535"/>
      <c r="AQ413" s="535"/>
      <c r="AR413" s="535"/>
      <c r="AS413" s="529"/>
      <c r="AT413" s="529"/>
      <c r="AU413" s="529"/>
      <c r="AV413" s="529"/>
      <c r="AW413" s="529"/>
      <c r="AX413" s="529"/>
      <c r="AY413" s="530"/>
      <c r="BB413" s="441" t="s">
        <v>251</v>
      </c>
      <c r="BC413" s="442"/>
      <c r="BD413" s="442"/>
      <c r="BE413" s="442"/>
      <c r="BF413" s="442"/>
      <c r="BG413" s="442"/>
      <c r="BH413" s="442"/>
      <c r="BI413" s="443"/>
      <c r="BJ413" s="495" t="s">
        <v>194</v>
      </c>
      <c r="BK413" s="496"/>
      <c r="BL413" s="496"/>
      <c r="BM413" s="496"/>
      <c r="BN413" s="496"/>
      <c r="BO413" s="496"/>
      <c r="BP413" s="497"/>
      <c r="BQ413" s="444"/>
      <c r="BR413" s="442"/>
      <c r="BS413" s="442"/>
      <c r="BT413" s="442"/>
      <c r="BU413" s="442"/>
      <c r="BV413" s="442"/>
      <c r="BW413" s="443"/>
      <c r="BX413" s="444"/>
      <c r="BY413" s="442"/>
      <c r="BZ413" s="442"/>
      <c r="CA413" s="442"/>
      <c r="CB413" s="442"/>
      <c r="CC413" s="442"/>
      <c r="CD413" s="443"/>
      <c r="CE413" s="444" t="s">
        <v>250</v>
      </c>
      <c r="CF413" s="442"/>
      <c r="CG413" s="442"/>
      <c r="CH413" s="442"/>
      <c r="CI413" s="442"/>
      <c r="CJ413" s="442"/>
      <c r="CK413" s="443"/>
      <c r="CL413" s="444" t="s">
        <v>253</v>
      </c>
      <c r="CM413" s="442"/>
      <c r="CN413" s="442"/>
      <c r="CO413" s="442"/>
      <c r="CP413" s="442"/>
      <c r="CQ413" s="442"/>
      <c r="CR413" s="443"/>
      <c r="CS413" s="444" t="s">
        <v>131</v>
      </c>
      <c r="CT413" s="442"/>
      <c r="CU413" s="442"/>
      <c r="CV413" s="442"/>
      <c r="CW413" s="442"/>
      <c r="CX413" s="442"/>
      <c r="CY413" s="461"/>
    </row>
    <row r="414" spans="2:208" ht="12.75" customHeight="1" thickBot="1">
      <c r="B414" s="531"/>
      <c r="C414" s="532"/>
      <c r="D414" s="532"/>
      <c r="E414" s="532"/>
      <c r="F414" s="532"/>
      <c r="G414" s="532"/>
      <c r="H414" s="532"/>
      <c r="I414" s="532"/>
      <c r="J414" s="532"/>
      <c r="K414" s="532"/>
      <c r="L414" s="532"/>
      <c r="M414" s="532"/>
      <c r="N414" s="532"/>
      <c r="O414" s="532"/>
      <c r="P414" s="532"/>
      <c r="Q414" s="532"/>
      <c r="R414" s="532"/>
      <c r="S414" s="532"/>
      <c r="T414" s="532"/>
      <c r="U414" s="532"/>
      <c r="V414" s="532"/>
      <c r="W414" s="532"/>
      <c r="X414" s="532"/>
      <c r="Y414" s="532"/>
      <c r="Z414" s="532"/>
      <c r="AA414" s="532"/>
      <c r="AB414" s="532"/>
      <c r="AC414" s="532"/>
      <c r="AD414" s="532"/>
      <c r="AE414" s="532"/>
      <c r="AF414" s="532"/>
      <c r="AG414" s="532"/>
      <c r="AH414" s="532"/>
      <c r="AI414" s="532"/>
      <c r="AJ414" s="532"/>
      <c r="AK414" s="532"/>
      <c r="AL414" s="532"/>
      <c r="AM414" s="532"/>
      <c r="AN414" s="532"/>
      <c r="AO414" s="532"/>
      <c r="AP414" s="532"/>
      <c r="AQ414" s="532"/>
      <c r="AR414" s="532"/>
      <c r="AS414" s="532"/>
      <c r="AT414" s="532"/>
      <c r="AU414" s="532"/>
      <c r="AV414" s="532"/>
      <c r="AW414" s="532"/>
      <c r="AX414" s="532"/>
      <c r="AY414" s="533"/>
      <c r="BB414" s="494" t="s">
        <v>254</v>
      </c>
      <c r="BC414" s="489"/>
      <c r="BD414" s="489"/>
      <c r="BE414" s="490"/>
      <c r="BF414" s="488" t="s">
        <v>255</v>
      </c>
      <c r="BG414" s="489"/>
      <c r="BH414" s="489"/>
      <c r="BI414" s="490"/>
      <c r="BJ414" s="438"/>
      <c r="BK414" s="433"/>
      <c r="BL414" s="433"/>
      <c r="BM414" s="433"/>
      <c r="BN414" s="433"/>
      <c r="BO414" s="433"/>
      <c r="BP414" s="434"/>
      <c r="BQ414" s="438"/>
      <c r="BR414" s="433"/>
      <c r="BS414" s="433"/>
      <c r="BT414" s="433"/>
      <c r="BU414" s="433"/>
      <c r="BV414" s="433"/>
      <c r="BW414" s="434"/>
      <c r="BX414" s="438"/>
      <c r="BY414" s="433"/>
      <c r="BZ414" s="433"/>
      <c r="CA414" s="433"/>
      <c r="CB414" s="433"/>
      <c r="CC414" s="433"/>
      <c r="CD414" s="434"/>
      <c r="CE414" s="488" t="s">
        <v>252</v>
      </c>
      <c r="CF414" s="489"/>
      <c r="CG414" s="489"/>
      <c r="CH414" s="489"/>
      <c r="CI414" s="489"/>
      <c r="CJ414" s="489"/>
      <c r="CK414" s="490"/>
      <c r="CL414" s="438" t="s">
        <v>256</v>
      </c>
      <c r="CM414" s="433"/>
      <c r="CN414" s="433"/>
      <c r="CO414" s="433"/>
      <c r="CP414" s="433"/>
      <c r="CQ414" s="433"/>
      <c r="CR414" s="434"/>
      <c r="CS414" s="438"/>
      <c r="CT414" s="433"/>
      <c r="CU414" s="433"/>
      <c r="CV414" s="433"/>
      <c r="CW414" s="433"/>
      <c r="CX414" s="433"/>
      <c r="CY414" s="491"/>
    </row>
    <row r="415" spans="2:208" ht="12.75" customHeight="1" thickTop="1">
      <c r="B415" s="526" t="s">
        <v>1241</v>
      </c>
      <c r="C415" s="527"/>
      <c r="D415" s="527"/>
      <c r="E415" s="527"/>
      <c r="F415" s="527"/>
      <c r="G415" s="527"/>
      <c r="H415" s="527"/>
      <c r="I415" s="527"/>
      <c r="J415" s="527"/>
      <c r="K415" s="527"/>
      <c r="L415" s="527"/>
      <c r="M415" s="527"/>
      <c r="N415" s="527"/>
      <c r="O415" s="527"/>
      <c r="P415" s="527"/>
      <c r="Q415" s="527"/>
      <c r="R415" s="527"/>
      <c r="S415" s="527"/>
      <c r="T415" s="527"/>
      <c r="U415" s="527"/>
      <c r="V415" s="527"/>
      <c r="W415" s="528"/>
      <c r="X415" s="478"/>
      <c r="Y415" s="478"/>
      <c r="Z415" s="478"/>
      <c r="AA415" s="478"/>
      <c r="AB415" s="478"/>
      <c r="AC415" s="478"/>
      <c r="AD415" s="478"/>
      <c r="AE415" s="478"/>
      <c r="AF415" s="478"/>
      <c r="AG415" s="478"/>
      <c r="AH415" s="478"/>
      <c r="AI415" s="478"/>
      <c r="AJ415" s="478"/>
      <c r="AK415" s="478"/>
      <c r="AL415" s="478"/>
      <c r="AM415" s="478"/>
      <c r="AN415" s="478"/>
      <c r="AO415" s="478"/>
      <c r="AP415" s="478"/>
      <c r="AQ415" s="478"/>
      <c r="AR415" s="478"/>
      <c r="AS415" s="478"/>
      <c r="AT415" s="478"/>
      <c r="AU415" s="478"/>
      <c r="AV415" s="478"/>
      <c r="AW415" s="478"/>
      <c r="AX415" s="478"/>
      <c r="AY415" s="478"/>
      <c r="BB415" s="478"/>
      <c r="BC415" s="478"/>
      <c r="BD415" s="478"/>
      <c r="BE415" s="478"/>
      <c r="BF415" s="478"/>
      <c r="BG415" s="478"/>
      <c r="BH415" s="478"/>
      <c r="BI415" s="478"/>
      <c r="BJ415" s="478"/>
      <c r="BK415" s="478"/>
      <c r="BL415" s="478"/>
      <c r="BM415" s="478"/>
      <c r="BN415" s="478"/>
      <c r="BO415" s="478"/>
      <c r="BP415" s="478"/>
      <c r="BQ415" s="478"/>
      <c r="BR415" s="478"/>
      <c r="BS415" s="478"/>
      <c r="BT415" s="478"/>
      <c r="BU415" s="478"/>
      <c r="BV415" s="478"/>
      <c r="BW415" s="478"/>
      <c r="BX415" s="478"/>
      <c r="BY415" s="478"/>
      <c r="BZ415" s="478"/>
      <c r="CA415" s="478"/>
      <c r="CB415" s="478"/>
      <c r="CC415" s="478"/>
      <c r="CD415" s="478"/>
      <c r="CE415" s="478"/>
      <c r="CF415" s="478"/>
      <c r="CG415" s="478"/>
      <c r="CH415" s="478"/>
      <c r="CI415" s="478"/>
      <c r="CJ415" s="478"/>
      <c r="CK415" s="478"/>
      <c r="CL415" s="478"/>
      <c r="CM415" s="478"/>
      <c r="CN415" s="478"/>
      <c r="CO415" s="478"/>
      <c r="CP415" s="478"/>
      <c r="CQ415" s="478"/>
      <c r="CR415" s="478"/>
      <c r="CS415" s="478"/>
      <c r="CT415" s="478"/>
      <c r="CU415" s="478"/>
      <c r="CV415" s="478"/>
      <c r="CW415" s="478"/>
      <c r="CX415" s="478"/>
      <c r="CY415" s="478"/>
    </row>
    <row r="416" spans="2:208" ht="12.75" customHeight="1">
      <c r="B416" s="448" t="s">
        <v>714</v>
      </c>
      <c r="C416" s="449"/>
      <c r="D416" s="449"/>
      <c r="E416" s="449"/>
      <c r="F416" s="449"/>
      <c r="G416" s="449"/>
      <c r="H416" s="449"/>
      <c r="I416" s="449"/>
      <c r="J416" s="449"/>
      <c r="K416" s="449"/>
      <c r="L416" s="449"/>
      <c r="M416" s="449"/>
      <c r="N416" s="449"/>
      <c r="O416" s="449"/>
      <c r="P416" s="449"/>
      <c r="Q416" s="449"/>
      <c r="R416" s="449"/>
      <c r="S416" s="449"/>
      <c r="T416" s="449"/>
      <c r="U416" s="449"/>
      <c r="V416" s="449"/>
      <c r="W416" s="450"/>
      <c r="X416" s="451">
        <v>0</v>
      </c>
      <c r="Y416" s="451"/>
      <c r="Z416" s="451"/>
      <c r="AA416" s="451"/>
      <c r="AB416" s="451"/>
      <c r="AC416" s="451"/>
      <c r="AD416" s="451"/>
      <c r="AE416" s="451">
        <v>0</v>
      </c>
      <c r="AF416" s="451"/>
      <c r="AG416" s="451"/>
      <c r="AH416" s="451"/>
      <c r="AI416" s="451"/>
      <c r="AJ416" s="451"/>
      <c r="AK416" s="451"/>
      <c r="AL416" s="479">
        <f t="shared" ref="AL416:AL424" si="218">X416-AE416</f>
        <v>0</v>
      </c>
      <c r="AM416" s="479"/>
      <c r="AN416" s="479"/>
      <c r="AO416" s="479"/>
      <c r="AP416" s="479"/>
      <c r="AQ416" s="479"/>
      <c r="AR416" s="479"/>
      <c r="AS416" s="451">
        <v>0</v>
      </c>
      <c r="AT416" s="451"/>
      <c r="AU416" s="451"/>
      <c r="AV416" s="451"/>
      <c r="AW416" s="451"/>
      <c r="AX416" s="451"/>
      <c r="AY416" s="451"/>
      <c r="AZ416" s="92"/>
      <c r="BA416" s="92"/>
      <c r="BB416" s="451">
        <v>0</v>
      </c>
      <c r="BC416" s="451"/>
      <c r="BD416" s="451"/>
      <c r="BE416" s="451"/>
      <c r="BF416" s="451">
        <v>0</v>
      </c>
      <c r="BG416" s="451"/>
      <c r="BH416" s="451"/>
      <c r="BI416" s="451"/>
      <c r="BJ416" s="479">
        <f t="shared" ref="BJ416:BJ424" si="219">BB416-BF416+AS416+AL416+AE416-X416</f>
        <v>0</v>
      </c>
      <c r="BK416" s="479"/>
      <c r="BL416" s="479"/>
      <c r="BM416" s="479"/>
      <c r="BN416" s="479"/>
      <c r="BO416" s="479"/>
      <c r="BP416" s="479"/>
      <c r="BQ416" s="451">
        <v>0</v>
      </c>
      <c r="BR416" s="451"/>
      <c r="BS416" s="451"/>
      <c r="BT416" s="451"/>
      <c r="BU416" s="451"/>
      <c r="BV416" s="451"/>
      <c r="BW416" s="451"/>
      <c r="BX416" s="451">
        <v>0</v>
      </c>
      <c r="BY416" s="451"/>
      <c r="BZ416" s="451"/>
      <c r="CA416" s="451"/>
      <c r="CB416" s="451"/>
      <c r="CC416" s="451"/>
      <c r="CD416" s="451"/>
      <c r="CE416" s="480">
        <f t="shared" ref="CE416:CE424" si="220">BJ416-BQ416-BX416</f>
        <v>0</v>
      </c>
      <c r="CF416" s="480"/>
      <c r="CG416" s="480"/>
      <c r="CH416" s="480"/>
      <c r="CI416" s="480"/>
      <c r="CJ416" s="480"/>
      <c r="CK416" s="480"/>
      <c r="CL416" s="451">
        <v>0</v>
      </c>
      <c r="CM416" s="451"/>
      <c r="CN416" s="451"/>
      <c r="CO416" s="451"/>
      <c r="CP416" s="451"/>
      <c r="CQ416" s="451"/>
      <c r="CR416" s="451"/>
      <c r="CS416" s="480">
        <f t="shared" ref="CS416:CS424" si="221">CL416</f>
        <v>0</v>
      </c>
      <c r="CT416" s="480"/>
      <c r="CU416" s="480"/>
      <c r="CV416" s="480"/>
      <c r="CW416" s="480"/>
      <c r="CX416" s="480"/>
      <c r="CY416" s="480"/>
    </row>
    <row r="417" spans="2:103" ht="12.75" customHeight="1">
      <c r="B417" s="448" t="s">
        <v>715</v>
      </c>
      <c r="C417" s="449"/>
      <c r="D417" s="449"/>
      <c r="E417" s="449"/>
      <c r="F417" s="449"/>
      <c r="G417" s="449"/>
      <c r="H417" s="449"/>
      <c r="I417" s="449"/>
      <c r="J417" s="449"/>
      <c r="K417" s="449"/>
      <c r="L417" s="449"/>
      <c r="M417" s="449"/>
      <c r="N417" s="449"/>
      <c r="O417" s="449"/>
      <c r="P417" s="449"/>
      <c r="Q417" s="449"/>
      <c r="R417" s="449"/>
      <c r="S417" s="449"/>
      <c r="T417" s="449"/>
      <c r="U417" s="449"/>
      <c r="V417" s="449"/>
      <c r="W417" s="450"/>
      <c r="X417" s="451">
        <v>0</v>
      </c>
      <c r="Y417" s="451"/>
      <c r="Z417" s="451"/>
      <c r="AA417" s="451"/>
      <c r="AB417" s="451"/>
      <c r="AC417" s="451"/>
      <c r="AD417" s="451"/>
      <c r="AE417" s="451">
        <v>0</v>
      </c>
      <c r="AF417" s="451"/>
      <c r="AG417" s="451"/>
      <c r="AH417" s="451"/>
      <c r="AI417" s="451"/>
      <c r="AJ417" s="451"/>
      <c r="AK417" s="451"/>
      <c r="AL417" s="479">
        <f t="shared" si="218"/>
        <v>0</v>
      </c>
      <c r="AM417" s="479"/>
      <c r="AN417" s="479"/>
      <c r="AO417" s="479"/>
      <c r="AP417" s="479"/>
      <c r="AQ417" s="479"/>
      <c r="AR417" s="479"/>
      <c r="AS417" s="451">
        <v>0</v>
      </c>
      <c r="AT417" s="451"/>
      <c r="AU417" s="451"/>
      <c r="AV417" s="451"/>
      <c r="AW417" s="451"/>
      <c r="AX417" s="451"/>
      <c r="AY417" s="451"/>
      <c r="AZ417" s="92"/>
      <c r="BA417" s="92"/>
      <c r="BB417" s="451">
        <v>0</v>
      </c>
      <c r="BC417" s="451"/>
      <c r="BD417" s="451"/>
      <c r="BE417" s="451"/>
      <c r="BF417" s="451">
        <v>0</v>
      </c>
      <c r="BG417" s="451"/>
      <c r="BH417" s="451"/>
      <c r="BI417" s="451"/>
      <c r="BJ417" s="479">
        <f t="shared" si="219"/>
        <v>0</v>
      </c>
      <c r="BK417" s="479"/>
      <c r="BL417" s="479"/>
      <c r="BM417" s="479"/>
      <c r="BN417" s="479"/>
      <c r="BO417" s="479"/>
      <c r="BP417" s="479"/>
      <c r="BQ417" s="451">
        <v>0</v>
      </c>
      <c r="BR417" s="451"/>
      <c r="BS417" s="451"/>
      <c r="BT417" s="451"/>
      <c r="BU417" s="451"/>
      <c r="BV417" s="451"/>
      <c r="BW417" s="451"/>
      <c r="BX417" s="451">
        <v>0</v>
      </c>
      <c r="BY417" s="451"/>
      <c r="BZ417" s="451"/>
      <c r="CA417" s="451"/>
      <c r="CB417" s="451"/>
      <c r="CC417" s="451"/>
      <c r="CD417" s="451"/>
      <c r="CE417" s="480">
        <f t="shared" si="220"/>
        <v>0</v>
      </c>
      <c r="CF417" s="480"/>
      <c r="CG417" s="480"/>
      <c r="CH417" s="480"/>
      <c r="CI417" s="480"/>
      <c r="CJ417" s="480"/>
      <c r="CK417" s="480"/>
      <c r="CL417" s="451">
        <v>0</v>
      </c>
      <c r="CM417" s="451"/>
      <c r="CN417" s="451"/>
      <c r="CO417" s="451"/>
      <c r="CP417" s="451"/>
      <c r="CQ417" s="451"/>
      <c r="CR417" s="451"/>
      <c r="CS417" s="480">
        <f t="shared" si="221"/>
        <v>0</v>
      </c>
      <c r="CT417" s="480"/>
      <c r="CU417" s="480"/>
      <c r="CV417" s="480"/>
      <c r="CW417" s="480"/>
      <c r="CX417" s="480"/>
      <c r="CY417" s="480"/>
    </row>
    <row r="418" spans="2:103" ht="12.75" customHeight="1">
      <c r="B418" s="448" t="s">
        <v>716</v>
      </c>
      <c r="C418" s="449"/>
      <c r="D418" s="449"/>
      <c r="E418" s="449"/>
      <c r="F418" s="449"/>
      <c r="G418" s="449"/>
      <c r="H418" s="449"/>
      <c r="I418" s="449"/>
      <c r="J418" s="449"/>
      <c r="K418" s="449"/>
      <c r="L418" s="449"/>
      <c r="M418" s="449"/>
      <c r="N418" s="449"/>
      <c r="O418" s="449"/>
      <c r="P418" s="449"/>
      <c r="Q418" s="449"/>
      <c r="R418" s="449"/>
      <c r="S418" s="449"/>
      <c r="T418" s="449"/>
      <c r="U418" s="449"/>
      <c r="V418" s="449"/>
      <c r="W418" s="450"/>
      <c r="X418" s="451">
        <v>0</v>
      </c>
      <c r="Y418" s="451"/>
      <c r="Z418" s="451"/>
      <c r="AA418" s="451"/>
      <c r="AB418" s="451"/>
      <c r="AC418" s="451"/>
      <c r="AD418" s="451"/>
      <c r="AE418" s="451">
        <v>0</v>
      </c>
      <c r="AF418" s="451"/>
      <c r="AG418" s="451"/>
      <c r="AH418" s="451"/>
      <c r="AI418" s="451"/>
      <c r="AJ418" s="451"/>
      <c r="AK418" s="451"/>
      <c r="AL418" s="479">
        <f t="shared" si="218"/>
        <v>0</v>
      </c>
      <c r="AM418" s="479"/>
      <c r="AN418" s="479"/>
      <c r="AO418" s="479"/>
      <c r="AP418" s="479"/>
      <c r="AQ418" s="479"/>
      <c r="AR418" s="479"/>
      <c r="AS418" s="451">
        <v>0</v>
      </c>
      <c r="AT418" s="451"/>
      <c r="AU418" s="451"/>
      <c r="AV418" s="451"/>
      <c r="AW418" s="451"/>
      <c r="AX418" s="451"/>
      <c r="AY418" s="451"/>
      <c r="AZ418" s="92"/>
      <c r="BA418" s="92"/>
      <c r="BB418" s="451">
        <v>0</v>
      </c>
      <c r="BC418" s="451"/>
      <c r="BD418" s="451"/>
      <c r="BE418" s="451"/>
      <c r="BF418" s="451">
        <v>0</v>
      </c>
      <c r="BG418" s="451"/>
      <c r="BH418" s="451"/>
      <c r="BI418" s="451"/>
      <c r="BJ418" s="479">
        <f t="shared" si="219"/>
        <v>0</v>
      </c>
      <c r="BK418" s="479"/>
      <c r="BL418" s="479"/>
      <c r="BM418" s="479"/>
      <c r="BN418" s="479"/>
      <c r="BO418" s="479"/>
      <c r="BP418" s="479"/>
      <c r="BQ418" s="451">
        <v>0</v>
      </c>
      <c r="BR418" s="451"/>
      <c r="BS418" s="451"/>
      <c r="BT418" s="451"/>
      <c r="BU418" s="451"/>
      <c r="BV418" s="451"/>
      <c r="BW418" s="451"/>
      <c r="BX418" s="451">
        <v>0</v>
      </c>
      <c r="BY418" s="451"/>
      <c r="BZ418" s="451"/>
      <c r="CA418" s="451"/>
      <c r="CB418" s="451"/>
      <c r="CC418" s="451"/>
      <c r="CD418" s="451"/>
      <c r="CE418" s="480">
        <f t="shared" si="220"/>
        <v>0</v>
      </c>
      <c r="CF418" s="480"/>
      <c r="CG418" s="480"/>
      <c r="CH418" s="480"/>
      <c r="CI418" s="480"/>
      <c r="CJ418" s="480"/>
      <c r="CK418" s="480"/>
      <c r="CL418" s="451">
        <v>0</v>
      </c>
      <c r="CM418" s="451"/>
      <c r="CN418" s="451"/>
      <c r="CO418" s="451"/>
      <c r="CP418" s="451"/>
      <c r="CQ418" s="451"/>
      <c r="CR418" s="451"/>
      <c r="CS418" s="480">
        <f t="shared" si="221"/>
        <v>0</v>
      </c>
      <c r="CT418" s="480"/>
      <c r="CU418" s="480"/>
      <c r="CV418" s="480"/>
      <c r="CW418" s="480"/>
      <c r="CX418" s="480"/>
      <c r="CY418" s="480"/>
    </row>
    <row r="419" spans="2:103" ht="12.75" customHeight="1">
      <c r="B419" s="448" t="s">
        <v>717</v>
      </c>
      <c r="C419" s="449"/>
      <c r="D419" s="449"/>
      <c r="E419" s="449"/>
      <c r="F419" s="449"/>
      <c r="G419" s="449"/>
      <c r="H419" s="449"/>
      <c r="I419" s="449"/>
      <c r="J419" s="449"/>
      <c r="K419" s="449"/>
      <c r="L419" s="449"/>
      <c r="M419" s="449"/>
      <c r="N419" s="449"/>
      <c r="O419" s="449"/>
      <c r="P419" s="449"/>
      <c r="Q419" s="449"/>
      <c r="R419" s="449"/>
      <c r="S419" s="449"/>
      <c r="T419" s="449"/>
      <c r="U419" s="449"/>
      <c r="V419" s="449"/>
      <c r="W419" s="450"/>
      <c r="X419" s="451">
        <v>0</v>
      </c>
      <c r="Y419" s="451"/>
      <c r="Z419" s="451"/>
      <c r="AA419" s="451"/>
      <c r="AB419" s="451"/>
      <c r="AC419" s="451"/>
      <c r="AD419" s="451"/>
      <c r="AE419" s="451">
        <v>0</v>
      </c>
      <c r="AF419" s="451"/>
      <c r="AG419" s="451"/>
      <c r="AH419" s="451"/>
      <c r="AI419" s="451"/>
      <c r="AJ419" s="451"/>
      <c r="AK419" s="451"/>
      <c r="AL419" s="479">
        <f t="shared" si="218"/>
        <v>0</v>
      </c>
      <c r="AM419" s="479"/>
      <c r="AN419" s="479"/>
      <c r="AO419" s="479"/>
      <c r="AP419" s="479"/>
      <c r="AQ419" s="479"/>
      <c r="AR419" s="479"/>
      <c r="AS419" s="451">
        <v>0</v>
      </c>
      <c r="AT419" s="451"/>
      <c r="AU419" s="451"/>
      <c r="AV419" s="451"/>
      <c r="AW419" s="451"/>
      <c r="AX419" s="451"/>
      <c r="AY419" s="451"/>
      <c r="AZ419" s="92"/>
      <c r="BA419" s="92"/>
      <c r="BB419" s="451">
        <v>0</v>
      </c>
      <c r="BC419" s="451"/>
      <c r="BD419" s="451"/>
      <c r="BE419" s="451"/>
      <c r="BF419" s="451">
        <v>0</v>
      </c>
      <c r="BG419" s="451"/>
      <c r="BH419" s="451"/>
      <c r="BI419" s="451"/>
      <c r="BJ419" s="479">
        <f t="shared" si="219"/>
        <v>0</v>
      </c>
      <c r="BK419" s="479"/>
      <c r="BL419" s="479"/>
      <c r="BM419" s="479"/>
      <c r="BN419" s="479"/>
      <c r="BO419" s="479"/>
      <c r="BP419" s="479"/>
      <c r="BQ419" s="451">
        <v>0</v>
      </c>
      <c r="BR419" s="451"/>
      <c r="BS419" s="451"/>
      <c r="BT419" s="451"/>
      <c r="BU419" s="451"/>
      <c r="BV419" s="451"/>
      <c r="BW419" s="451"/>
      <c r="BX419" s="451">
        <v>0</v>
      </c>
      <c r="BY419" s="451"/>
      <c r="BZ419" s="451"/>
      <c r="CA419" s="451"/>
      <c r="CB419" s="451"/>
      <c r="CC419" s="451"/>
      <c r="CD419" s="451"/>
      <c r="CE419" s="480">
        <f t="shared" si="220"/>
        <v>0</v>
      </c>
      <c r="CF419" s="480"/>
      <c r="CG419" s="480"/>
      <c r="CH419" s="480"/>
      <c r="CI419" s="480"/>
      <c r="CJ419" s="480"/>
      <c r="CK419" s="480"/>
      <c r="CL419" s="451">
        <v>0</v>
      </c>
      <c r="CM419" s="451"/>
      <c r="CN419" s="451"/>
      <c r="CO419" s="451"/>
      <c r="CP419" s="451"/>
      <c r="CQ419" s="451"/>
      <c r="CR419" s="451"/>
      <c r="CS419" s="480">
        <f t="shared" si="221"/>
        <v>0</v>
      </c>
      <c r="CT419" s="480"/>
      <c r="CU419" s="480"/>
      <c r="CV419" s="480"/>
      <c r="CW419" s="480"/>
      <c r="CX419" s="480"/>
      <c r="CY419" s="480"/>
    </row>
    <row r="420" spans="2:103" ht="12.75" customHeight="1">
      <c r="B420" s="448" t="s">
        <v>718</v>
      </c>
      <c r="C420" s="449"/>
      <c r="D420" s="449"/>
      <c r="E420" s="449"/>
      <c r="F420" s="449"/>
      <c r="G420" s="449"/>
      <c r="H420" s="449"/>
      <c r="I420" s="449"/>
      <c r="J420" s="449"/>
      <c r="K420" s="449"/>
      <c r="L420" s="449"/>
      <c r="M420" s="449"/>
      <c r="N420" s="449"/>
      <c r="O420" s="449"/>
      <c r="P420" s="449"/>
      <c r="Q420" s="449"/>
      <c r="R420" s="449"/>
      <c r="S420" s="449"/>
      <c r="T420" s="449"/>
      <c r="U420" s="449"/>
      <c r="V420" s="449"/>
      <c r="W420" s="450"/>
      <c r="X420" s="451">
        <v>0</v>
      </c>
      <c r="Y420" s="451"/>
      <c r="Z420" s="451"/>
      <c r="AA420" s="451"/>
      <c r="AB420" s="451"/>
      <c r="AC420" s="451"/>
      <c r="AD420" s="451"/>
      <c r="AE420" s="451">
        <v>0</v>
      </c>
      <c r="AF420" s="451"/>
      <c r="AG420" s="451"/>
      <c r="AH420" s="451"/>
      <c r="AI420" s="451"/>
      <c r="AJ420" s="451"/>
      <c r="AK420" s="451"/>
      <c r="AL420" s="479">
        <f t="shared" si="218"/>
        <v>0</v>
      </c>
      <c r="AM420" s="479"/>
      <c r="AN420" s="479"/>
      <c r="AO420" s="479"/>
      <c r="AP420" s="479"/>
      <c r="AQ420" s="479"/>
      <c r="AR420" s="479"/>
      <c r="AS420" s="451">
        <v>0</v>
      </c>
      <c r="AT420" s="451"/>
      <c r="AU420" s="451"/>
      <c r="AV420" s="451"/>
      <c r="AW420" s="451"/>
      <c r="AX420" s="451"/>
      <c r="AY420" s="451"/>
      <c r="AZ420" s="92"/>
      <c r="BA420" s="92"/>
      <c r="BB420" s="451">
        <v>0</v>
      </c>
      <c r="BC420" s="451"/>
      <c r="BD420" s="451"/>
      <c r="BE420" s="451"/>
      <c r="BF420" s="451">
        <v>0</v>
      </c>
      <c r="BG420" s="451"/>
      <c r="BH420" s="451"/>
      <c r="BI420" s="451"/>
      <c r="BJ420" s="479">
        <f t="shared" si="219"/>
        <v>0</v>
      </c>
      <c r="BK420" s="479"/>
      <c r="BL420" s="479"/>
      <c r="BM420" s="479"/>
      <c r="BN420" s="479"/>
      <c r="BO420" s="479"/>
      <c r="BP420" s="479"/>
      <c r="BQ420" s="451">
        <v>0</v>
      </c>
      <c r="BR420" s="451"/>
      <c r="BS420" s="451"/>
      <c r="BT420" s="451"/>
      <c r="BU420" s="451"/>
      <c r="BV420" s="451"/>
      <c r="BW420" s="451"/>
      <c r="BX420" s="451">
        <v>0</v>
      </c>
      <c r="BY420" s="451"/>
      <c r="BZ420" s="451"/>
      <c r="CA420" s="451"/>
      <c r="CB420" s="451"/>
      <c r="CC420" s="451"/>
      <c r="CD420" s="451"/>
      <c r="CE420" s="480">
        <f t="shared" si="220"/>
        <v>0</v>
      </c>
      <c r="CF420" s="480"/>
      <c r="CG420" s="480"/>
      <c r="CH420" s="480"/>
      <c r="CI420" s="480"/>
      <c r="CJ420" s="480"/>
      <c r="CK420" s="480"/>
      <c r="CL420" s="451">
        <v>0</v>
      </c>
      <c r="CM420" s="451"/>
      <c r="CN420" s="451"/>
      <c r="CO420" s="451"/>
      <c r="CP420" s="451"/>
      <c r="CQ420" s="451"/>
      <c r="CR420" s="451"/>
      <c r="CS420" s="480">
        <f t="shared" si="221"/>
        <v>0</v>
      </c>
      <c r="CT420" s="480"/>
      <c r="CU420" s="480"/>
      <c r="CV420" s="480"/>
      <c r="CW420" s="480"/>
      <c r="CX420" s="480"/>
      <c r="CY420" s="480"/>
    </row>
    <row r="421" spans="2:103" ht="12.75" customHeight="1">
      <c r="B421" s="448" t="s">
        <v>719</v>
      </c>
      <c r="C421" s="449"/>
      <c r="D421" s="449"/>
      <c r="E421" s="449"/>
      <c r="F421" s="449"/>
      <c r="G421" s="449"/>
      <c r="H421" s="449"/>
      <c r="I421" s="449"/>
      <c r="J421" s="449"/>
      <c r="K421" s="449"/>
      <c r="L421" s="449"/>
      <c r="M421" s="449"/>
      <c r="N421" s="449"/>
      <c r="O421" s="449"/>
      <c r="P421" s="449"/>
      <c r="Q421" s="449"/>
      <c r="R421" s="449"/>
      <c r="S421" s="449"/>
      <c r="T421" s="449"/>
      <c r="U421" s="449"/>
      <c r="V421" s="449"/>
      <c r="W421" s="450"/>
      <c r="X421" s="451">
        <v>0</v>
      </c>
      <c r="Y421" s="451"/>
      <c r="Z421" s="451"/>
      <c r="AA421" s="451"/>
      <c r="AB421" s="451"/>
      <c r="AC421" s="451"/>
      <c r="AD421" s="451"/>
      <c r="AE421" s="451">
        <v>0</v>
      </c>
      <c r="AF421" s="451"/>
      <c r="AG421" s="451"/>
      <c r="AH421" s="451"/>
      <c r="AI421" s="451"/>
      <c r="AJ421" s="451"/>
      <c r="AK421" s="451"/>
      <c r="AL421" s="479">
        <f t="shared" si="218"/>
        <v>0</v>
      </c>
      <c r="AM421" s="479"/>
      <c r="AN421" s="479"/>
      <c r="AO421" s="479"/>
      <c r="AP421" s="479"/>
      <c r="AQ421" s="479"/>
      <c r="AR421" s="479"/>
      <c r="AS421" s="451">
        <v>0</v>
      </c>
      <c r="AT421" s="451"/>
      <c r="AU421" s="451"/>
      <c r="AV421" s="451"/>
      <c r="AW421" s="451"/>
      <c r="AX421" s="451"/>
      <c r="AY421" s="451"/>
      <c r="AZ421" s="92"/>
      <c r="BA421" s="92"/>
      <c r="BB421" s="451">
        <v>0</v>
      </c>
      <c r="BC421" s="451"/>
      <c r="BD421" s="451"/>
      <c r="BE421" s="451"/>
      <c r="BF421" s="451">
        <v>0</v>
      </c>
      <c r="BG421" s="451"/>
      <c r="BH421" s="451"/>
      <c r="BI421" s="451"/>
      <c r="BJ421" s="479">
        <f t="shared" si="219"/>
        <v>0</v>
      </c>
      <c r="BK421" s="479"/>
      <c r="BL421" s="479"/>
      <c r="BM421" s="479"/>
      <c r="BN421" s="479"/>
      <c r="BO421" s="479"/>
      <c r="BP421" s="479"/>
      <c r="BQ421" s="451">
        <v>0</v>
      </c>
      <c r="BR421" s="451"/>
      <c r="BS421" s="451"/>
      <c r="BT421" s="451"/>
      <c r="BU421" s="451"/>
      <c r="BV421" s="451"/>
      <c r="BW421" s="451"/>
      <c r="BX421" s="451">
        <v>0</v>
      </c>
      <c r="BY421" s="451"/>
      <c r="BZ421" s="451"/>
      <c r="CA421" s="451"/>
      <c r="CB421" s="451"/>
      <c r="CC421" s="451"/>
      <c r="CD421" s="451"/>
      <c r="CE421" s="480">
        <f t="shared" si="220"/>
        <v>0</v>
      </c>
      <c r="CF421" s="480"/>
      <c r="CG421" s="480"/>
      <c r="CH421" s="480"/>
      <c r="CI421" s="480"/>
      <c r="CJ421" s="480"/>
      <c r="CK421" s="480"/>
      <c r="CL421" s="451">
        <v>0</v>
      </c>
      <c r="CM421" s="451"/>
      <c r="CN421" s="451"/>
      <c r="CO421" s="451"/>
      <c r="CP421" s="451"/>
      <c r="CQ421" s="451"/>
      <c r="CR421" s="451"/>
      <c r="CS421" s="480">
        <f t="shared" si="221"/>
        <v>0</v>
      </c>
      <c r="CT421" s="480"/>
      <c r="CU421" s="480"/>
      <c r="CV421" s="480"/>
      <c r="CW421" s="480"/>
      <c r="CX421" s="480"/>
      <c r="CY421" s="480"/>
    </row>
    <row r="422" spans="2:103" ht="12.75" customHeight="1">
      <c r="B422" s="448" t="s">
        <v>720</v>
      </c>
      <c r="C422" s="449"/>
      <c r="D422" s="449"/>
      <c r="E422" s="449"/>
      <c r="F422" s="449"/>
      <c r="G422" s="449"/>
      <c r="H422" s="449"/>
      <c r="I422" s="449"/>
      <c r="J422" s="449"/>
      <c r="K422" s="449"/>
      <c r="L422" s="449"/>
      <c r="M422" s="449"/>
      <c r="N422" s="449"/>
      <c r="O422" s="449"/>
      <c r="P422" s="449"/>
      <c r="Q422" s="449"/>
      <c r="R422" s="449"/>
      <c r="S422" s="449"/>
      <c r="T422" s="449"/>
      <c r="U422" s="449"/>
      <c r="V422" s="449"/>
      <c r="W422" s="450"/>
      <c r="X422" s="451">
        <v>0</v>
      </c>
      <c r="Y422" s="451"/>
      <c r="Z422" s="451"/>
      <c r="AA422" s="451"/>
      <c r="AB422" s="451"/>
      <c r="AC422" s="451"/>
      <c r="AD422" s="451"/>
      <c r="AE422" s="451">
        <v>0</v>
      </c>
      <c r="AF422" s="451"/>
      <c r="AG422" s="451"/>
      <c r="AH422" s="451"/>
      <c r="AI422" s="451"/>
      <c r="AJ422" s="451"/>
      <c r="AK422" s="451"/>
      <c r="AL422" s="479">
        <f t="shared" si="218"/>
        <v>0</v>
      </c>
      <c r="AM422" s="479"/>
      <c r="AN422" s="479"/>
      <c r="AO422" s="479"/>
      <c r="AP422" s="479"/>
      <c r="AQ422" s="479"/>
      <c r="AR422" s="479"/>
      <c r="AS422" s="451">
        <v>0</v>
      </c>
      <c r="AT422" s="451"/>
      <c r="AU422" s="451"/>
      <c r="AV422" s="451"/>
      <c r="AW422" s="451"/>
      <c r="AX422" s="451"/>
      <c r="AY422" s="451"/>
      <c r="AZ422" s="92"/>
      <c r="BA422" s="92"/>
      <c r="BB422" s="451">
        <v>0</v>
      </c>
      <c r="BC422" s="451"/>
      <c r="BD422" s="451"/>
      <c r="BE422" s="451"/>
      <c r="BF422" s="451">
        <v>0</v>
      </c>
      <c r="BG422" s="451"/>
      <c r="BH422" s="451"/>
      <c r="BI422" s="451"/>
      <c r="BJ422" s="479">
        <f t="shared" si="219"/>
        <v>0</v>
      </c>
      <c r="BK422" s="479"/>
      <c r="BL422" s="479"/>
      <c r="BM422" s="479"/>
      <c r="BN422" s="479"/>
      <c r="BO422" s="479"/>
      <c r="BP422" s="479"/>
      <c r="BQ422" s="451">
        <v>0</v>
      </c>
      <c r="BR422" s="451"/>
      <c r="BS422" s="451"/>
      <c r="BT422" s="451"/>
      <c r="BU422" s="451"/>
      <c r="BV422" s="451"/>
      <c r="BW422" s="451"/>
      <c r="BX422" s="451">
        <v>0</v>
      </c>
      <c r="BY422" s="451"/>
      <c r="BZ422" s="451"/>
      <c r="CA422" s="451"/>
      <c r="CB422" s="451"/>
      <c r="CC422" s="451"/>
      <c r="CD422" s="451"/>
      <c r="CE422" s="480">
        <f t="shared" si="220"/>
        <v>0</v>
      </c>
      <c r="CF422" s="480"/>
      <c r="CG422" s="480"/>
      <c r="CH422" s="480"/>
      <c r="CI422" s="480"/>
      <c r="CJ422" s="480"/>
      <c r="CK422" s="480"/>
      <c r="CL422" s="451">
        <v>0</v>
      </c>
      <c r="CM422" s="451"/>
      <c r="CN422" s="451"/>
      <c r="CO422" s="451"/>
      <c r="CP422" s="451"/>
      <c r="CQ422" s="451"/>
      <c r="CR422" s="451"/>
      <c r="CS422" s="480">
        <f t="shared" si="221"/>
        <v>0</v>
      </c>
      <c r="CT422" s="480"/>
      <c r="CU422" s="480"/>
      <c r="CV422" s="480"/>
      <c r="CW422" s="480"/>
      <c r="CX422" s="480"/>
      <c r="CY422" s="480"/>
    </row>
    <row r="423" spans="2:103" ht="12.75" customHeight="1">
      <c r="B423" s="522" t="s">
        <v>721</v>
      </c>
      <c r="C423" s="523"/>
      <c r="D423" s="523"/>
      <c r="E423" s="523"/>
      <c r="F423" s="523"/>
      <c r="G423" s="523"/>
      <c r="H423" s="523"/>
      <c r="I423" s="523"/>
      <c r="J423" s="523"/>
      <c r="K423" s="523"/>
      <c r="L423" s="523"/>
      <c r="M423" s="523"/>
      <c r="N423" s="523"/>
      <c r="O423" s="523"/>
      <c r="P423" s="523"/>
      <c r="Q423" s="523"/>
      <c r="R423" s="523"/>
      <c r="S423" s="523"/>
      <c r="T423" s="523"/>
      <c r="U423" s="523"/>
      <c r="V423" s="523"/>
      <c r="W423" s="524"/>
      <c r="X423" s="451">
        <v>0</v>
      </c>
      <c r="Y423" s="451"/>
      <c r="Z423" s="451"/>
      <c r="AA423" s="451"/>
      <c r="AB423" s="451"/>
      <c r="AC423" s="451"/>
      <c r="AD423" s="451"/>
      <c r="AE423" s="451">
        <v>0</v>
      </c>
      <c r="AF423" s="451"/>
      <c r="AG423" s="451"/>
      <c r="AH423" s="451"/>
      <c r="AI423" s="451"/>
      <c r="AJ423" s="451"/>
      <c r="AK423" s="451"/>
      <c r="AL423" s="479">
        <f t="shared" si="218"/>
        <v>0</v>
      </c>
      <c r="AM423" s="479"/>
      <c r="AN423" s="479"/>
      <c r="AO423" s="479"/>
      <c r="AP423" s="479"/>
      <c r="AQ423" s="479"/>
      <c r="AR423" s="479"/>
      <c r="AS423" s="451">
        <v>0</v>
      </c>
      <c r="AT423" s="451"/>
      <c r="AU423" s="451"/>
      <c r="AV423" s="451"/>
      <c r="AW423" s="451"/>
      <c r="AX423" s="451"/>
      <c r="AY423" s="451"/>
      <c r="AZ423" s="92"/>
      <c r="BA423" s="92"/>
      <c r="BB423" s="451">
        <v>0</v>
      </c>
      <c r="BC423" s="451"/>
      <c r="BD423" s="451"/>
      <c r="BE423" s="451"/>
      <c r="BF423" s="451">
        <v>0</v>
      </c>
      <c r="BG423" s="451"/>
      <c r="BH423" s="451"/>
      <c r="BI423" s="451"/>
      <c r="BJ423" s="479">
        <f t="shared" si="219"/>
        <v>0</v>
      </c>
      <c r="BK423" s="479"/>
      <c r="BL423" s="479"/>
      <c r="BM423" s="479"/>
      <c r="BN423" s="479"/>
      <c r="BO423" s="479"/>
      <c r="BP423" s="479"/>
      <c r="BQ423" s="451">
        <v>0</v>
      </c>
      <c r="BR423" s="451"/>
      <c r="BS423" s="451"/>
      <c r="BT423" s="451"/>
      <c r="BU423" s="451"/>
      <c r="BV423" s="451"/>
      <c r="BW423" s="451"/>
      <c r="BX423" s="451">
        <v>0</v>
      </c>
      <c r="BY423" s="451"/>
      <c r="BZ423" s="451"/>
      <c r="CA423" s="451"/>
      <c r="CB423" s="451"/>
      <c r="CC423" s="451"/>
      <c r="CD423" s="451"/>
      <c r="CE423" s="480">
        <f t="shared" si="220"/>
        <v>0</v>
      </c>
      <c r="CF423" s="480"/>
      <c r="CG423" s="480"/>
      <c r="CH423" s="480"/>
      <c r="CI423" s="480"/>
      <c r="CJ423" s="480"/>
      <c r="CK423" s="480"/>
      <c r="CL423" s="451">
        <v>0</v>
      </c>
      <c r="CM423" s="451"/>
      <c r="CN423" s="451"/>
      <c r="CO423" s="451"/>
      <c r="CP423" s="451"/>
      <c r="CQ423" s="451"/>
      <c r="CR423" s="451"/>
      <c r="CS423" s="480">
        <f t="shared" si="221"/>
        <v>0</v>
      </c>
      <c r="CT423" s="480"/>
      <c r="CU423" s="480"/>
      <c r="CV423" s="480"/>
      <c r="CW423" s="480"/>
      <c r="CX423" s="480"/>
      <c r="CY423" s="480"/>
    </row>
    <row r="424" spans="2:103" ht="12.75" customHeight="1">
      <c r="B424" s="522" t="s">
        <v>722</v>
      </c>
      <c r="C424" s="523"/>
      <c r="D424" s="523"/>
      <c r="E424" s="523"/>
      <c r="F424" s="523"/>
      <c r="G424" s="523"/>
      <c r="H424" s="523"/>
      <c r="I424" s="523"/>
      <c r="J424" s="523"/>
      <c r="K424" s="523"/>
      <c r="L424" s="523"/>
      <c r="M424" s="523"/>
      <c r="N424" s="523"/>
      <c r="O424" s="523"/>
      <c r="P424" s="523"/>
      <c r="Q424" s="523"/>
      <c r="R424" s="523"/>
      <c r="S424" s="523"/>
      <c r="T424" s="523"/>
      <c r="U424" s="523"/>
      <c r="V424" s="523"/>
      <c r="W424" s="524"/>
      <c r="X424" s="451">
        <v>0</v>
      </c>
      <c r="Y424" s="451"/>
      <c r="Z424" s="451"/>
      <c r="AA424" s="451"/>
      <c r="AB424" s="451"/>
      <c r="AC424" s="451"/>
      <c r="AD424" s="451"/>
      <c r="AE424" s="451">
        <v>0</v>
      </c>
      <c r="AF424" s="451"/>
      <c r="AG424" s="451"/>
      <c r="AH424" s="451"/>
      <c r="AI424" s="451"/>
      <c r="AJ424" s="451"/>
      <c r="AK424" s="451"/>
      <c r="AL424" s="479">
        <f t="shared" si="218"/>
        <v>0</v>
      </c>
      <c r="AM424" s="479"/>
      <c r="AN424" s="479"/>
      <c r="AO424" s="479"/>
      <c r="AP424" s="479"/>
      <c r="AQ424" s="479"/>
      <c r="AR424" s="479"/>
      <c r="AS424" s="451">
        <v>0</v>
      </c>
      <c r="AT424" s="451"/>
      <c r="AU424" s="451"/>
      <c r="AV424" s="451"/>
      <c r="AW424" s="451"/>
      <c r="AX424" s="451"/>
      <c r="AY424" s="451"/>
      <c r="AZ424" s="92"/>
      <c r="BA424" s="92"/>
      <c r="BB424" s="451">
        <v>0</v>
      </c>
      <c r="BC424" s="451"/>
      <c r="BD424" s="451"/>
      <c r="BE424" s="451"/>
      <c r="BF424" s="451">
        <v>0</v>
      </c>
      <c r="BG424" s="451"/>
      <c r="BH424" s="451"/>
      <c r="BI424" s="451"/>
      <c r="BJ424" s="479">
        <f t="shared" si="219"/>
        <v>0</v>
      </c>
      <c r="BK424" s="479"/>
      <c r="BL424" s="479"/>
      <c r="BM424" s="479"/>
      <c r="BN424" s="479"/>
      <c r="BO424" s="479"/>
      <c r="BP424" s="479"/>
      <c r="BQ424" s="451">
        <v>0</v>
      </c>
      <c r="BR424" s="451"/>
      <c r="BS424" s="451"/>
      <c r="BT424" s="451"/>
      <c r="BU424" s="451"/>
      <c r="BV424" s="451"/>
      <c r="BW424" s="451"/>
      <c r="BX424" s="451">
        <v>0</v>
      </c>
      <c r="BY424" s="451"/>
      <c r="BZ424" s="451"/>
      <c r="CA424" s="451"/>
      <c r="CB424" s="451"/>
      <c r="CC424" s="451"/>
      <c r="CD424" s="451"/>
      <c r="CE424" s="480">
        <f t="shared" si="220"/>
        <v>0</v>
      </c>
      <c r="CF424" s="480"/>
      <c r="CG424" s="480"/>
      <c r="CH424" s="480"/>
      <c r="CI424" s="480"/>
      <c r="CJ424" s="480"/>
      <c r="CK424" s="480"/>
      <c r="CL424" s="451">
        <v>0</v>
      </c>
      <c r="CM424" s="451"/>
      <c r="CN424" s="451"/>
      <c r="CO424" s="451"/>
      <c r="CP424" s="451"/>
      <c r="CQ424" s="451"/>
      <c r="CR424" s="451"/>
      <c r="CS424" s="480">
        <f t="shared" si="221"/>
        <v>0</v>
      </c>
      <c r="CT424" s="480"/>
      <c r="CU424" s="480"/>
      <c r="CV424" s="480"/>
      <c r="CW424" s="480"/>
      <c r="CX424" s="480"/>
      <c r="CY424" s="480"/>
    </row>
    <row r="425" spans="2:103" ht="12.75" customHeight="1" thickBot="1">
      <c r="B425" s="516" t="s">
        <v>723</v>
      </c>
      <c r="C425" s="517"/>
      <c r="D425" s="517"/>
      <c r="E425" s="517"/>
      <c r="F425" s="517"/>
      <c r="G425" s="517"/>
      <c r="H425" s="517"/>
      <c r="I425" s="517"/>
      <c r="J425" s="517"/>
      <c r="K425" s="517"/>
      <c r="L425" s="517"/>
      <c r="M425" s="517"/>
      <c r="N425" s="517"/>
      <c r="O425" s="517"/>
      <c r="P425" s="517"/>
      <c r="Q425" s="517"/>
      <c r="R425" s="517"/>
      <c r="S425" s="517"/>
      <c r="T425" s="517"/>
      <c r="U425" s="517"/>
      <c r="V425" s="517"/>
      <c r="W425" s="518"/>
      <c r="X425" s="447">
        <f>SUM(X416:AD424)</f>
        <v>0</v>
      </c>
      <c r="Y425" s="447"/>
      <c r="Z425" s="447"/>
      <c r="AA425" s="447"/>
      <c r="AB425" s="447"/>
      <c r="AC425" s="447"/>
      <c r="AD425" s="447"/>
      <c r="AE425" s="447">
        <f>SUM(AE416:AK424)</f>
        <v>0</v>
      </c>
      <c r="AF425" s="447"/>
      <c r="AG425" s="447"/>
      <c r="AH425" s="447"/>
      <c r="AI425" s="447"/>
      <c r="AJ425" s="447"/>
      <c r="AK425" s="447"/>
      <c r="AL425" s="447">
        <f>SUM(AL416:AR424)</f>
        <v>0</v>
      </c>
      <c r="AM425" s="447"/>
      <c r="AN425" s="447"/>
      <c r="AO425" s="447"/>
      <c r="AP425" s="447"/>
      <c r="AQ425" s="447"/>
      <c r="AR425" s="447"/>
      <c r="AS425" s="447">
        <f>SUM(AS416:AY424)</f>
        <v>0</v>
      </c>
      <c r="AT425" s="447"/>
      <c r="AU425" s="447"/>
      <c r="AV425" s="447"/>
      <c r="AW425" s="447"/>
      <c r="AX425" s="447"/>
      <c r="AY425" s="447"/>
      <c r="BB425" s="447">
        <f>SUM(BB416:BE424)</f>
        <v>0</v>
      </c>
      <c r="BC425" s="447"/>
      <c r="BD425" s="447"/>
      <c r="BE425" s="447"/>
      <c r="BF425" s="447">
        <f>SUM(BF416:BI424)</f>
        <v>0</v>
      </c>
      <c r="BG425" s="447"/>
      <c r="BH425" s="447"/>
      <c r="BI425" s="447"/>
      <c r="BJ425" s="447">
        <f>SUM(BJ416:BP424)</f>
        <v>0</v>
      </c>
      <c r="BK425" s="447"/>
      <c r="BL425" s="447"/>
      <c r="BM425" s="447"/>
      <c r="BN425" s="447"/>
      <c r="BO425" s="447"/>
      <c r="BP425" s="447"/>
      <c r="BQ425" s="447">
        <f>SUM(BQ416:BW424)</f>
        <v>0</v>
      </c>
      <c r="BR425" s="447"/>
      <c r="BS425" s="447"/>
      <c r="BT425" s="447"/>
      <c r="BU425" s="447"/>
      <c r="BV425" s="447"/>
      <c r="BW425" s="447"/>
      <c r="BX425" s="447">
        <f>SUM(BX416:CD424)</f>
        <v>0</v>
      </c>
      <c r="BY425" s="447"/>
      <c r="BZ425" s="447"/>
      <c r="CA425" s="447"/>
      <c r="CB425" s="447"/>
      <c r="CC425" s="447"/>
      <c r="CD425" s="447"/>
      <c r="CE425" s="447">
        <f>SUM(CE416:CK424)</f>
        <v>0</v>
      </c>
      <c r="CF425" s="447"/>
      <c r="CG425" s="447"/>
      <c r="CH425" s="447"/>
      <c r="CI425" s="447"/>
      <c r="CJ425" s="447"/>
      <c r="CK425" s="447"/>
      <c r="CL425" s="447">
        <f>SUM(CL416:CR424)</f>
        <v>0</v>
      </c>
      <c r="CM425" s="447"/>
      <c r="CN425" s="447"/>
      <c r="CO425" s="447"/>
      <c r="CP425" s="447"/>
      <c r="CQ425" s="447"/>
      <c r="CR425" s="447"/>
      <c r="CS425" s="447">
        <f>SUM(CS416:CY424)</f>
        <v>0</v>
      </c>
      <c r="CT425" s="447"/>
      <c r="CU425" s="447"/>
      <c r="CV425" s="447"/>
      <c r="CW425" s="447"/>
      <c r="CX425" s="447"/>
      <c r="CY425" s="447"/>
    </row>
    <row r="426" spans="2:103" ht="12.75" customHeight="1" thickTop="1">
      <c r="B426" s="525" t="s">
        <v>1242</v>
      </c>
      <c r="C426" s="520"/>
      <c r="D426" s="520"/>
      <c r="E426" s="520"/>
      <c r="F426" s="520"/>
      <c r="G426" s="520"/>
      <c r="H426" s="520"/>
      <c r="I426" s="520"/>
      <c r="J426" s="520"/>
      <c r="K426" s="520"/>
      <c r="L426" s="520"/>
      <c r="M426" s="520"/>
      <c r="N426" s="520"/>
      <c r="O426" s="520"/>
      <c r="P426" s="520"/>
      <c r="Q426" s="520"/>
      <c r="R426" s="520"/>
      <c r="S426" s="520"/>
      <c r="T426" s="520"/>
      <c r="U426" s="520"/>
      <c r="V426" s="520"/>
      <c r="W426" s="521"/>
      <c r="X426" s="483"/>
      <c r="Y426" s="483"/>
      <c r="Z426" s="483"/>
      <c r="AA426" s="483"/>
      <c r="AB426" s="483"/>
      <c r="AC426" s="483"/>
      <c r="AD426" s="483"/>
      <c r="AE426" s="483"/>
      <c r="AF426" s="483"/>
      <c r="AG426" s="483"/>
      <c r="AH426" s="483"/>
      <c r="AI426" s="483"/>
      <c r="AJ426" s="483"/>
      <c r="AK426" s="483"/>
      <c r="AL426" s="483"/>
      <c r="AM426" s="483"/>
      <c r="AN426" s="483"/>
      <c r="AO426" s="483"/>
      <c r="AP426" s="483"/>
      <c r="AQ426" s="483"/>
      <c r="AR426" s="483"/>
      <c r="AS426" s="483"/>
      <c r="AT426" s="483"/>
      <c r="AU426" s="483"/>
      <c r="AV426" s="483"/>
      <c r="AW426" s="483"/>
      <c r="AX426" s="483"/>
      <c r="AY426" s="483"/>
      <c r="BB426" s="483"/>
      <c r="BC426" s="483"/>
      <c r="BD426" s="483"/>
      <c r="BE426" s="483"/>
      <c r="BF426" s="483"/>
      <c r="BG426" s="483"/>
      <c r="BH426" s="483"/>
      <c r="BI426" s="483"/>
      <c r="BJ426" s="483"/>
      <c r="BK426" s="483"/>
      <c r="BL426" s="483"/>
      <c r="BM426" s="483"/>
      <c r="BN426" s="483"/>
      <c r="BO426" s="483"/>
      <c r="BP426" s="483"/>
      <c r="BQ426" s="483"/>
      <c r="BR426" s="483"/>
      <c r="BS426" s="483"/>
      <c r="BT426" s="483"/>
      <c r="BU426" s="483"/>
      <c r="BV426" s="483"/>
      <c r="BW426" s="483"/>
      <c r="BX426" s="483"/>
      <c r="BY426" s="483"/>
      <c r="BZ426" s="483"/>
      <c r="CA426" s="483"/>
      <c r="CB426" s="483"/>
      <c r="CC426" s="483"/>
      <c r="CD426" s="483"/>
      <c r="CE426" s="483"/>
      <c r="CF426" s="483"/>
      <c r="CG426" s="483"/>
      <c r="CH426" s="483"/>
      <c r="CI426" s="483"/>
      <c r="CJ426" s="483"/>
      <c r="CK426" s="483"/>
      <c r="CL426" s="483"/>
      <c r="CM426" s="483"/>
      <c r="CN426" s="483"/>
      <c r="CO426" s="483"/>
      <c r="CP426" s="483"/>
      <c r="CQ426" s="483"/>
      <c r="CR426" s="483"/>
      <c r="CS426" s="483"/>
      <c r="CT426" s="483"/>
      <c r="CU426" s="483"/>
      <c r="CV426" s="483"/>
      <c r="CW426" s="483"/>
      <c r="CX426" s="483"/>
      <c r="CY426" s="483"/>
    </row>
    <row r="427" spans="2:103" ht="12.75" customHeight="1">
      <c r="B427" s="448" t="s">
        <v>725</v>
      </c>
      <c r="C427" s="449"/>
      <c r="D427" s="449"/>
      <c r="E427" s="449"/>
      <c r="F427" s="449"/>
      <c r="G427" s="449"/>
      <c r="H427" s="449"/>
      <c r="I427" s="449"/>
      <c r="J427" s="449"/>
      <c r="K427" s="449"/>
      <c r="L427" s="449"/>
      <c r="M427" s="449"/>
      <c r="N427" s="449"/>
      <c r="O427" s="449"/>
      <c r="P427" s="449"/>
      <c r="Q427" s="449"/>
      <c r="R427" s="449"/>
      <c r="S427" s="449"/>
      <c r="T427" s="449"/>
      <c r="U427" s="449"/>
      <c r="V427" s="449"/>
      <c r="W427" s="450"/>
      <c r="X427" s="451">
        <v>0</v>
      </c>
      <c r="Y427" s="451"/>
      <c r="Z427" s="451"/>
      <c r="AA427" s="451"/>
      <c r="AB427" s="451"/>
      <c r="AC427" s="451"/>
      <c r="AD427" s="451"/>
      <c r="AE427" s="451">
        <v>0</v>
      </c>
      <c r="AF427" s="451"/>
      <c r="AG427" s="451"/>
      <c r="AH427" s="451"/>
      <c r="AI427" s="451"/>
      <c r="AJ427" s="451"/>
      <c r="AK427" s="451"/>
      <c r="AL427" s="479">
        <f t="shared" ref="AL427:AL434" si="222">X427-AE427</f>
        <v>0</v>
      </c>
      <c r="AM427" s="479"/>
      <c r="AN427" s="479"/>
      <c r="AO427" s="479"/>
      <c r="AP427" s="479"/>
      <c r="AQ427" s="479"/>
      <c r="AR427" s="479"/>
      <c r="AS427" s="451">
        <v>0</v>
      </c>
      <c r="AT427" s="451"/>
      <c r="AU427" s="451"/>
      <c r="AV427" s="451"/>
      <c r="AW427" s="451"/>
      <c r="AX427" s="451"/>
      <c r="AY427" s="451"/>
      <c r="AZ427" s="92"/>
      <c r="BA427" s="92"/>
      <c r="BB427" s="451">
        <v>0</v>
      </c>
      <c r="BC427" s="451"/>
      <c r="BD427" s="451"/>
      <c r="BE427" s="451"/>
      <c r="BF427" s="451">
        <v>0</v>
      </c>
      <c r="BG427" s="451"/>
      <c r="BH427" s="451"/>
      <c r="BI427" s="451"/>
      <c r="BJ427" s="479">
        <f t="shared" ref="BJ427:BJ434" si="223">BB427-BF427+AS427+AL427+AE427-X427</f>
        <v>0</v>
      </c>
      <c r="BK427" s="479"/>
      <c r="BL427" s="479"/>
      <c r="BM427" s="479"/>
      <c r="BN427" s="479"/>
      <c r="BO427" s="479"/>
      <c r="BP427" s="479"/>
      <c r="BQ427" s="451">
        <v>0</v>
      </c>
      <c r="BR427" s="451"/>
      <c r="BS427" s="451"/>
      <c r="BT427" s="451"/>
      <c r="BU427" s="451"/>
      <c r="BV427" s="451"/>
      <c r="BW427" s="451"/>
      <c r="BX427" s="451">
        <v>0</v>
      </c>
      <c r="BY427" s="451"/>
      <c r="BZ427" s="451"/>
      <c r="CA427" s="451"/>
      <c r="CB427" s="451"/>
      <c r="CC427" s="451"/>
      <c r="CD427" s="451"/>
      <c r="CE427" s="480">
        <f t="shared" ref="CE427:CE434" si="224">BJ427-BQ427-BX427</f>
        <v>0</v>
      </c>
      <c r="CF427" s="480"/>
      <c r="CG427" s="480"/>
      <c r="CH427" s="480"/>
      <c r="CI427" s="480"/>
      <c r="CJ427" s="480"/>
      <c r="CK427" s="480"/>
      <c r="CL427" s="451">
        <v>0</v>
      </c>
      <c r="CM427" s="451"/>
      <c r="CN427" s="451"/>
      <c r="CO427" s="451"/>
      <c r="CP427" s="451"/>
      <c r="CQ427" s="451"/>
      <c r="CR427" s="451"/>
      <c r="CS427" s="480">
        <f>CL427</f>
        <v>0</v>
      </c>
      <c r="CT427" s="480"/>
      <c r="CU427" s="480"/>
      <c r="CV427" s="480"/>
      <c r="CW427" s="480"/>
      <c r="CX427" s="480"/>
      <c r="CY427" s="480"/>
    </row>
    <row r="428" spans="2:103" ht="12.75" customHeight="1">
      <c r="B428" s="448" t="s">
        <v>726</v>
      </c>
      <c r="C428" s="449"/>
      <c r="D428" s="449"/>
      <c r="E428" s="449"/>
      <c r="F428" s="449"/>
      <c r="G428" s="449"/>
      <c r="H428" s="449"/>
      <c r="I428" s="449"/>
      <c r="J428" s="449"/>
      <c r="K428" s="449"/>
      <c r="L428" s="449"/>
      <c r="M428" s="449"/>
      <c r="N428" s="449"/>
      <c r="O428" s="449"/>
      <c r="P428" s="449"/>
      <c r="Q428" s="449"/>
      <c r="R428" s="449"/>
      <c r="S428" s="449"/>
      <c r="T428" s="449"/>
      <c r="U428" s="449"/>
      <c r="V428" s="449"/>
      <c r="W428" s="450"/>
      <c r="X428" s="451">
        <v>0</v>
      </c>
      <c r="Y428" s="451"/>
      <c r="Z428" s="451"/>
      <c r="AA428" s="451"/>
      <c r="AB428" s="451"/>
      <c r="AC428" s="451"/>
      <c r="AD428" s="451"/>
      <c r="AE428" s="451">
        <v>0</v>
      </c>
      <c r="AF428" s="451"/>
      <c r="AG428" s="451"/>
      <c r="AH428" s="451"/>
      <c r="AI428" s="451"/>
      <c r="AJ428" s="451"/>
      <c r="AK428" s="451"/>
      <c r="AL428" s="479">
        <f t="shared" si="222"/>
        <v>0</v>
      </c>
      <c r="AM428" s="479"/>
      <c r="AN428" s="479"/>
      <c r="AO428" s="479"/>
      <c r="AP428" s="479"/>
      <c r="AQ428" s="479"/>
      <c r="AR428" s="479"/>
      <c r="AS428" s="451">
        <v>0</v>
      </c>
      <c r="AT428" s="451"/>
      <c r="AU428" s="451"/>
      <c r="AV428" s="451"/>
      <c r="AW428" s="451"/>
      <c r="AX428" s="451"/>
      <c r="AY428" s="451"/>
      <c r="AZ428" s="92"/>
      <c r="BA428" s="92"/>
      <c r="BB428" s="451">
        <v>0</v>
      </c>
      <c r="BC428" s="451"/>
      <c r="BD428" s="451"/>
      <c r="BE428" s="451"/>
      <c r="BF428" s="451">
        <v>0</v>
      </c>
      <c r="BG428" s="451"/>
      <c r="BH428" s="451"/>
      <c r="BI428" s="451"/>
      <c r="BJ428" s="479">
        <f t="shared" si="223"/>
        <v>0</v>
      </c>
      <c r="BK428" s="479"/>
      <c r="BL428" s="479"/>
      <c r="BM428" s="479"/>
      <c r="BN428" s="479"/>
      <c r="BO428" s="479"/>
      <c r="BP428" s="479"/>
      <c r="BQ428" s="451">
        <v>0</v>
      </c>
      <c r="BR428" s="451"/>
      <c r="BS428" s="451"/>
      <c r="BT428" s="451"/>
      <c r="BU428" s="451"/>
      <c r="BV428" s="451"/>
      <c r="BW428" s="451"/>
      <c r="BX428" s="451">
        <v>0</v>
      </c>
      <c r="BY428" s="451"/>
      <c r="BZ428" s="451"/>
      <c r="CA428" s="451"/>
      <c r="CB428" s="451"/>
      <c r="CC428" s="451"/>
      <c r="CD428" s="451"/>
      <c r="CE428" s="480">
        <f t="shared" si="224"/>
        <v>0</v>
      </c>
      <c r="CF428" s="480"/>
      <c r="CG428" s="480"/>
      <c r="CH428" s="480"/>
      <c r="CI428" s="480"/>
      <c r="CJ428" s="480"/>
      <c r="CK428" s="480"/>
      <c r="CL428" s="451">
        <v>0</v>
      </c>
      <c r="CM428" s="451"/>
      <c r="CN428" s="451"/>
      <c r="CO428" s="451"/>
      <c r="CP428" s="451"/>
      <c r="CQ428" s="451"/>
      <c r="CR428" s="451"/>
      <c r="CS428" s="480">
        <f t="shared" ref="CS428:CS434" si="225">CL428</f>
        <v>0</v>
      </c>
      <c r="CT428" s="480"/>
      <c r="CU428" s="480"/>
      <c r="CV428" s="480"/>
      <c r="CW428" s="480"/>
      <c r="CX428" s="480"/>
      <c r="CY428" s="480"/>
    </row>
    <row r="429" spans="2:103" ht="12.75" customHeight="1">
      <c r="B429" s="448" t="s">
        <v>727</v>
      </c>
      <c r="C429" s="449"/>
      <c r="D429" s="449"/>
      <c r="E429" s="449"/>
      <c r="F429" s="449"/>
      <c r="G429" s="449"/>
      <c r="H429" s="449"/>
      <c r="I429" s="449"/>
      <c r="J429" s="449"/>
      <c r="K429" s="449"/>
      <c r="L429" s="449"/>
      <c r="M429" s="449"/>
      <c r="N429" s="449"/>
      <c r="O429" s="449"/>
      <c r="P429" s="449"/>
      <c r="Q429" s="449"/>
      <c r="R429" s="449"/>
      <c r="S429" s="449"/>
      <c r="T429" s="449"/>
      <c r="U429" s="449"/>
      <c r="V429" s="449"/>
      <c r="W429" s="450"/>
      <c r="X429" s="451">
        <v>0</v>
      </c>
      <c r="Y429" s="451"/>
      <c r="Z429" s="451"/>
      <c r="AA429" s="451"/>
      <c r="AB429" s="451"/>
      <c r="AC429" s="451"/>
      <c r="AD429" s="451"/>
      <c r="AE429" s="451">
        <v>0</v>
      </c>
      <c r="AF429" s="451"/>
      <c r="AG429" s="451"/>
      <c r="AH429" s="451"/>
      <c r="AI429" s="451"/>
      <c r="AJ429" s="451"/>
      <c r="AK429" s="451"/>
      <c r="AL429" s="479">
        <f t="shared" si="222"/>
        <v>0</v>
      </c>
      <c r="AM429" s="479"/>
      <c r="AN429" s="479"/>
      <c r="AO429" s="479"/>
      <c r="AP429" s="479"/>
      <c r="AQ429" s="479"/>
      <c r="AR429" s="479"/>
      <c r="AS429" s="451">
        <v>0</v>
      </c>
      <c r="AT429" s="451"/>
      <c r="AU429" s="451"/>
      <c r="AV429" s="451"/>
      <c r="AW429" s="451"/>
      <c r="AX429" s="451"/>
      <c r="AY429" s="451"/>
      <c r="AZ429" s="92"/>
      <c r="BA429" s="92"/>
      <c r="BB429" s="451">
        <v>0</v>
      </c>
      <c r="BC429" s="451"/>
      <c r="BD429" s="451"/>
      <c r="BE429" s="451"/>
      <c r="BF429" s="451">
        <v>0</v>
      </c>
      <c r="BG429" s="451"/>
      <c r="BH429" s="451"/>
      <c r="BI429" s="451"/>
      <c r="BJ429" s="479">
        <f t="shared" si="223"/>
        <v>0</v>
      </c>
      <c r="BK429" s="479"/>
      <c r="BL429" s="479"/>
      <c r="BM429" s="479"/>
      <c r="BN429" s="479"/>
      <c r="BO429" s="479"/>
      <c r="BP429" s="479"/>
      <c r="BQ429" s="451">
        <v>0</v>
      </c>
      <c r="BR429" s="451"/>
      <c r="BS429" s="451"/>
      <c r="BT429" s="451"/>
      <c r="BU429" s="451"/>
      <c r="BV429" s="451"/>
      <c r="BW429" s="451"/>
      <c r="BX429" s="451">
        <v>0</v>
      </c>
      <c r="BY429" s="451"/>
      <c r="BZ429" s="451"/>
      <c r="CA429" s="451"/>
      <c r="CB429" s="451"/>
      <c r="CC429" s="451"/>
      <c r="CD429" s="451"/>
      <c r="CE429" s="480">
        <f t="shared" si="224"/>
        <v>0</v>
      </c>
      <c r="CF429" s="480"/>
      <c r="CG429" s="480"/>
      <c r="CH429" s="480"/>
      <c r="CI429" s="480"/>
      <c r="CJ429" s="480"/>
      <c r="CK429" s="480"/>
      <c r="CL429" s="451">
        <v>0</v>
      </c>
      <c r="CM429" s="451"/>
      <c r="CN429" s="451"/>
      <c r="CO429" s="451"/>
      <c r="CP429" s="451"/>
      <c r="CQ429" s="451"/>
      <c r="CR429" s="451"/>
      <c r="CS429" s="480">
        <f t="shared" si="225"/>
        <v>0</v>
      </c>
      <c r="CT429" s="480"/>
      <c r="CU429" s="480"/>
      <c r="CV429" s="480"/>
      <c r="CW429" s="480"/>
      <c r="CX429" s="480"/>
      <c r="CY429" s="480"/>
    </row>
    <row r="430" spans="2:103" ht="12.75" customHeight="1">
      <c r="B430" s="522" t="s">
        <v>728</v>
      </c>
      <c r="C430" s="523"/>
      <c r="D430" s="523"/>
      <c r="E430" s="523"/>
      <c r="F430" s="523"/>
      <c r="G430" s="523"/>
      <c r="H430" s="523"/>
      <c r="I430" s="523"/>
      <c r="J430" s="523"/>
      <c r="K430" s="523"/>
      <c r="L430" s="523"/>
      <c r="M430" s="523"/>
      <c r="N430" s="523"/>
      <c r="O430" s="523"/>
      <c r="P430" s="523"/>
      <c r="Q430" s="523"/>
      <c r="R430" s="523"/>
      <c r="S430" s="523"/>
      <c r="T430" s="523"/>
      <c r="U430" s="523"/>
      <c r="V430" s="523"/>
      <c r="W430" s="524"/>
      <c r="X430" s="451">
        <v>0</v>
      </c>
      <c r="Y430" s="451"/>
      <c r="Z430" s="451"/>
      <c r="AA430" s="451"/>
      <c r="AB430" s="451"/>
      <c r="AC430" s="451"/>
      <c r="AD430" s="451"/>
      <c r="AE430" s="451">
        <v>0</v>
      </c>
      <c r="AF430" s="451"/>
      <c r="AG430" s="451"/>
      <c r="AH430" s="451"/>
      <c r="AI430" s="451"/>
      <c r="AJ430" s="451"/>
      <c r="AK430" s="451"/>
      <c r="AL430" s="479">
        <f t="shared" si="222"/>
        <v>0</v>
      </c>
      <c r="AM430" s="479"/>
      <c r="AN430" s="479"/>
      <c r="AO430" s="479"/>
      <c r="AP430" s="479"/>
      <c r="AQ430" s="479"/>
      <c r="AR430" s="479"/>
      <c r="AS430" s="451">
        <v>0</v>
      </c>
      <c r="AT430" s="451"/>
      <c r="AU430" s="451"/>
      <c r="AV430" s="451"/>
      <c r="AW430" s="451"/>
      <c r="AX430" s="451"/>
      <c r="AY430" s="451"/>
      <c r="AZ430" s="92"/>
      <c r="BA430" s="92"/>
      <c r="BB430" s="451">
        <v>0</v>
      </c>
      <c r="BC430" s="451"/>
      <c r="BD430" s="451"/>
      <c r="BE430" s="451"/>
      <c r="BF430" s="451">
        <v>0</v>
      </c>
      <c r="BG430" s="451"/>
      <c r="BH430" s="451"/>
      <c r="BI430" s="451"/>
      <c r="BJ430" s="479">
        <f t="shared" si="223"/>
        <v>0</v>
      </c>
      <c r="BK430" s="479"/>
      <c r="BL430" s="479"/>
      <c r="BM430" s="479"/>
      <c r="BN430" s="479"/>
      <c r="BO430" s="479"/>
      <c r="BP430" s="479"/>
      <c r="BQ430" s="451">
        <v>0</v>
      </c>
      <c r="BR430" s="451"/>
      <c r="BS430" s="451"/>
      <c r="BT430" s="451"/>
      <c r="BU430" s="451"/>
      <c r="BV430" s="451"/>
      <c r="BW430" s="451"/>
      <c r="BX430" s="451">
        <v>0</v>
      </c>
      <c r="BY430" s="451"/>
      <c r="BZ430" s="451"/>
      <c r="CA430" s="451"/>
      <c r="CB430" s="451"/>
      <c r="CC430" s="451"/>
      <c r="CD430" s="451"/>
      <c r="CE430" s="480">
        <f t="shared" si="224"/>
        <v>0</v>
      </c>
      <c r="CF430" s="480"/>
      <c r="CG430" s="480"/>
      <c r="CH430" s="480"/>
      <c r="CI430" s="480"/>
      <c r="CJ430" s="480"/>
      <c r="CK430" s="480"/>
      <c r="CL430" s="451">
        <v>0</v>
      </c>
      <c r="CM430" s="451"/>
      <c r="CN430" s="451"/>
      <c r="CO430" s="451"/>
      <c r="CP430" s="451"/>
      <c r="CQ430" s="451"/>
      <c r="CR430" s="451"/>
      <c r="CS430" s="480">
        <f t="shared" si="225"/>
        <v>0</v>
      </c>
      <c r="CT430" s="480"/>
      <c r="CU430" s="480"/>
      <c r="CV430" s="480"/>
      <c r="CW430" s="480"/>
      <c r="CX430" s="480"/>
      <c r="CY430" s="480"/>
    </row>
    <row r="431" spans="2:103" ht="12.75" customHeight="1">
      <c r="B431" s="448" t="s">
        <v>729</v>
      </c>
      <c r="C431" s="449"/>
      <c r="D431" s="449"/>
      <c r="E431" s="449"/>
      <c r="F431" s="449"/>
      <c r="G431" s="449"/>
      <c r="H431" s="449"/>
      <c r="I431" s="449"/>
      <c r="J431" s="449"/>
      <c r="K431" s="449"/>
      <c r="L431" s="449"/>
      <c r="M431" s="449"/>
      <c r="N431" s="449"/>
      <c r="O431" s="449"/>
      <c r="P431" s="449"/>
      <c r="Q431" s="449"/>
      <c r="R431" s="449"/>
      <c r="S431" s="449"/>
      <c r="T431" s="449"/>
      <c r="U431" s="449"/>
      <c r="V431" s="449"/>
      <c r="W431" s="450"/>
      <c r="X431" s="451">
        <v>0</v>
      </c>
      <c r="Y431" s="451"/>
      <c r="Z431" s="451"/>
      <c r="AA431" s="451"/>
      <c r="AB431" s="451"/>
      <c r="AC431" s="451"/>
      <c r="AD431" s="451"/>
      <c r="AE431" s="451">
        <v>0</v>
      </c>
      <c r="AF431" s="451"/>
      <c r="AG431" s="451"/>
      <c r="AH431" s="451"/>
      <c r="AI431" s="451"/>
      <c r="AJ431" s="451"/>
      <c r="AK431" s="451"/>
      <c r="AL431" s="479">
        <f t="shared" si="222"/>
        <v>0</v>
      </c>
      <c r="AM431" s="479"/>
      <c r="AN431" s="479"/>
      <c r="AO431" s="479"/>
      <c r="AP431" s="479"/>
      <c r="AQ431" s="479"/>
      <c r="AR431" s="479"/>
      <c r="AS431" s="451">
        <v>0</v>
      </c>
      <c r="AT431" s="451"/>
      <c r="AU431" s="451"/>
      <c r="AV431" s="451"/>
      <c r="AW431" s="451"/>
      <c r="AX431" s="451"/>
      <c r="AY431" s="451"/>
      <c r="AZ431" s="92"/>
      <c r="BA431" s="92"/>
      <c r="BB431" s="451">
        <v>0</v>
      </c>
      <c r="BC431" s="451"/>
      <c r="BD431" s="451"/>
      <c r="BE431" s="451"/>
      <c r="BF431" s="451">
        <v>0</v>
      </c>
      <c r="BG431" s="451"/>
      <c r="BH431" s="451"/>
      <c r="BI431" s="451"/>
      <c r="BJ431" s="479">
        <f t="shared" si="223"/>
        <v>0</v>
      </c>
      <c r="BK431" s="479"/>
      <c r="BL431" s="479"/>
      <c r="BM431" s="479"/>
      <c r="BN431" s="479"/>
      <c r="BO431" s="479"/>
      <c r="BP431" s="479"/>
      <c r="BQ431" s="451">
        <v>0</v>
      </c>
      <c r="BR431" s="451"/>
      <c r="BS431" s="451"/>
      <c r="BT431" s="451"/>
      <c r="BU431" s="451"/>
      <c r="BV431" s="451"/>
      <c r="BW431" s="451"/>
      <c r="BX431" s="451">
        <v>0</v>
      </c>
      <c r="BY431" s="451"/>
      <c r="BZ431" s="451"/>
      <c r="CA431" s="451"/>
      <c r="CB431" s="451"/>
      <c r="CC431" s="451"/>
      <c r="CD431" s="451"/>
      <c r="CE431" s="480">
        <f t="shared" si="224"/>
        <v>0</v>
      </c>
      <c r="CF431" s="480"/>
      <c r="CG431" s="480"/>
      <c r="CH431" s="480"/>
      <c r="CI431" s="480"/>
      <c r="CJ431" s="480"/>
      <c r="CK431" s="480"/>
      <c r="CL431" s="451">
        <v>0</v>
      </c>
      <c r="CM431" s="451"/>
      <c r="CN431" s="451"/>
      <c r="CO431" s="451"/>
      <c r="CP431" s="451"/>
      <c r="CQ431" s="451"/>
      <c r="CR431" s="451"/>
      <c r="CS431" s="480">
        <f t="shared" si="225"/>
        <v>0</v>
      </c>
      <c r="CT431" s="480"/>
      <c r="CU431" s="480"/>
      <c r="CV431" s="480"/>
      <c r="CW431" s="480"/>
      <c r="CX431" s="480"/>
      <c r="CY431" s="480"/>
    </row>
    <row r="432" spans="2:103" ht="12.75" customHeight="1">
      <c r="B432" s="448" t="s">
        <v>730</v>
      </c>
      <c r="C432" s="449"/>
      <c r="D432" s="449"/>
      <c r="E432" s="449"/>
      <c r="F432" s="449"/>
      <c r="G432" s="449"/>
      <c r="H432" s="449"/>
      <c r="I432" s="449"/>
      <c r="J432" s="449"/>
      <c r="K432" s="449"/>
      <c r="L432" s="449"/>
      <c r="M432" s="449"/>
      <c r="N432" s="449"/>
      <c r="O432" s="449"/>
      <c r="P432" s="449"/>
      <c r="Q432" s="449"/>
      <c r="R432" s="449"/>
      <c r="S432" s="449"/>
      <c r="T432" s="449"/>
      <c r="U432" s="449"/>
      <c r="V432" s="449"/>
      <c r="W432" s="450"/>
      <c r="X432" s="451">
        <v>0</v>
      </c>
      <c r="Y432" s="451"/>
      <c r="Z432" s="451"/>
      <c r="AA432" s="451"/>
      <c r="AB432" s="451"/>
      <c r="AC432" s="451"/>
      <c r="AD432" s="451"/>
      <c r="AE432" s="451">
        <v>0</v>
      </c>
      <c r="AF432" s="451"/>
      <c r="AG432" s="451"/>
      <c r="AH432" s="451"/>
      <c r="AI432" s="451"/>
      <c r="AJ432" s="451"/>
      <c r="AK432" s="451"/>
      <c r="AL432" s="479">
        <f t="shared" si="222"/>
        <v>0</v>
      </c>
      <c r="AM432" s="479"/>
      <c r="AN432" s="479"/>
      <c r="AO432" s="479"/>
      <c r="AP432" s="479"/>
      <c r="AQ432" s="479"/>
      <c r="AR432" s="479"/>
      <c r="AS432" s="451">
        <v>0</v>
      </c>
      <c r="AT432" s="451"/>
      <c r="AU432" s="451"/>
      <c r="AV432" s="451"/>
      <c r="AW432" s="451"/>
      <c r="AX432" s="451"/>
      <c r="AY432" s="451"/>
      <c r="AZ432" s="92"/>
      <c r="BA432" s="92"/>
      <c r="BB432" s="451">
        <v>0</v>
      </c>
      <c r="BC432" s="451"/>
      <c r="BD432" s="451"/>
      <c r="BE432" s="451"/>
      <c r="BF432" s="451">
        <v>0</v>
      </c>
      <c r="BG432" s="451"/>
      <c r="BH432" s="451"/>
      <c r="BI432" s="451"/>
      <c r="BJ432" s="479">
        <f t="shared" si="223"/>
        <v>0</v>
      </c>
      <c r="BK432" s="479"/>
      <c r="BL432" s="479"/>
      <c r="BM432" s="479"/>
      <c r="BN432" s="479"/>
      <c r="BO432" s="479"/>
      <c r="BP432" s="479"/>
      <c r="BQ432" s="451">
        <v>0</v>
      </c>
      <c r="BR432" s="451"/>
      <c r="BS432" s="451"/>
      <c r="BT432" s="451"/>
      <c r="BU432" s="451"/>
      <c r="BV432" s="451"/>
      <c r="BW432" s="451"/>
      <c r="BX432" s="451">
        <v>0</v>
      </c>
      <c r="BY432" s="451"/>
      <c r="BZ432" s="451"/>
      <c r="CA432" s="451"/>
      <c r="CB432" s="451"/>
      <c r="CC432" s="451"/>
      <c r="CD432" s="451"/>
      <c r="CE432" s="480">
        <f t="shared" si="224"/>
        <v>0</v>
      </c>
      <c r="CF432" s="480"/>
      <c r="CG432" s="480"/>
      <c r="CH432" s="480"/>
      <c r="CI432" s="480"/>
      <c r="CJ432" s="480"/>
      <c r="CK432" s="480"/>
      <c r="CL432" s="451">
        <v>0</v>
      </c>
      <c r="CM432" s="451"/>
      <c r="CN432" s="451"/>
      <c r="CO432" s="451"/>
      <c r="CP432" s="451"/>
      <c r="CQ432" s="451"/>
      <c r="CR432" s="451"/>
      <c r="CS432" s="480">
        <f t="shared" si="225"/>
        <v>0</v>
      </c>
      <c r="CT432" s="480"/>
      <c r="CU432" s="480"/>
      <c r="CV432" s="480"/>
      <c r="CW432" s="480"/>
      <c r="CX432" s="480"/>
      <c r="CY432" s="480"/>
    </row>
    <row r="433" spans="2:103" ht="12.75" customHeight="1">
      <c r="B433" s="448" t="s">
        <v>731</v>
      </c>
      <c r="C433" s="449"/>
      <c r="D433" s="449"/>
      <c r="E433" s="449"/>
      <c r="F433" s="449"/>
      <c r="G433" s="449"/>
      <c r="H433" s="449"/>
      <c r="I433" s="449"/>
      <c r="J433" s="449"/>
      <c r="K433" s="449"/>
      <c r="L433" s="449"/>
      <c r="M433" s="449"/>
      <c r="N433" s="449"/>
      <c r="O433" s="449"/>
      <c r="P433" s="449"/>
      <c r="Q433" s="449"/>
      <c r="R433" s="449"/>
      <c r="S433" s="449"/>
      <c r="T433" s="449"/>
      <c r="U433" s="449"/>
      <c r="V433" s="449"/>
      <c r="W433" s="450"/>
      <c r="X433" s="451">
        <v>0</v>
      </c>
      <c r="Y433" s="451"/>
      <c r="Z433" s="451"/>
      <c r="AA433" s="451"/>
      <c r="AB433" s="451"/>
      <c r="AC433" s="451"/>
      <c r="AD433" s="451"/>
      <c r="AE433" s="451">
        <v>0</v>
      </c>
      <c r="AF433" s="451"/>
      <c r="AG433" s="451"/>
      <c r="AH433" s="451"/>
      <c r="AI433" s="451"/>
      <c r="AJ433" s="451"/>
      <c r="AK433" s="451"/>
      <c r="AL433" s="479">
        <f t="shared" si="222"/>
        <v>0</v>
      </c>
      <c r="AM433" s="479"/>
      <c r="AN433" s="479"/>
      <c r="AO433" s="479"/>
      <c r="AP433" s="479"/>
      <c r="AQ433" s="479"/>
      <c r="AR433" s="479"/>
      <c r="AS433" s="451">
        <v>0</v>
      </c>
      <c r="AT433" s="451"/>
      <c r="AU433" s="451"/>
      <c r="AV433" s="451"/>
      <c r="AW433" s="451"/>
      <c r="AX433" s="451"/>
      <c r="AY433" s="451"/>
      <c r="AZ433" s="92"/>
      <c r="BA433" s="92"/>
      <c r="BB433" s="451">
        <v>0</v>
      </c>
      <c r="BC433" s="451"/>
      <c r="BD433" s="451"/>
      <c r="BE433" s="451"/>
      <c r="BF433" s="451">
        <v>0</v>
      </c>
      <c r="BG433" s="451"/>
      <c r="BH433" s="451"/>
      <c r="BI433" s="451"/>
      <c r="BJ433" s="479">
        <f t="shared" si="223"/>
        <v>0</v>
      </c>
      <c r="BK433" s="479"/>
      <c r="BL433" s="479"/>
      <c r="BM433" s="479"/>
      <c r="BN433" s="479"/>
      <c r="BO433" s="479"/>
      <c r="BP433" s="479"/>
      <c r="BQ433" s="451">
        <v>0</v>
      </c>
      <c r="BR433" s="451"/>
      <c r="BS433" s="451"/>
      <c r="BT433" s="451"/>
      <c r="BU433" s="451"/>
      <c r="BV433" s="451"/>
      <c r="BW433" s="451"/>
      <c r="BX433" s="451">
        <v>0</v>
      </c>
      <c r="BY433" s="451"/>
      <c r="BZ433" s="451"/>
      <c r="CA433" s="451"/>
      <c r="CB433" s="451"/>
      <c r="CC433" s="451"/>
      <c r="CD433" s="451"/>
      <c r="CE433" s="480">
        <f t="shared" si="224"/>
        <v>0</v>
      </c>
      <c r="CF433" s="480"/>
      <c r="CG433" s="480"/>
      <c r="CH433" s="480"/>
      <c r="CI433" s="480"/>
      <c r="CJ433" s="480"/>
      <c r="CK433" s="480"/>
      <c r="CL433" s="451">
        <v>0</v>
      </c>
      <c r="CM433" s="451"/>
      <c r="CN433" s="451"/>
      <c r="CO433" s="451"/>
      <c r="CP433" s="451"/>
      <c r="CQ433" s="451"/>
      <c r="CR433" s="451"/>
      <c r="CS433" s="480">
        <f t="shared" si="225"/>
        <v>0</v>
      </c>
      <c r="CT433" s="480"/>
      <c r="CU433" s="480"/>
      <c r="CV433" s="480"/>
      <c r="CW433" s="480"/>
      <c r="CX433" s="480"/>
      <c r="CY433" s="480"/>
    </row>
    <row r="434" spans="2:103" ht="12.75" customHeight="1">
      <c r="B434" s="522" t="s">
        <v>732</v>
      </c>
      <c r="C434" s="523"/>
      <c r="D434" s="523"/>
      <c r="E434" s="523"/>
      <c r="F434" s="523"/>
      <c r="G434" s="523"/>
      <c r="H434" s="523"/>
      <c r="I434" s="523"/>
      <c r="J434" s="523"/>
      <c r="K434" s="523"/>
      <c r="L434" s="523"/>
      <c r="M434" s="523"/>
      <c r="N434" s="523"/>
      <c r="O434" s="523"/>
      <c r="P434" s="523"/>
      <c r="Q434" s="523"/>
      <c r="R434" s="523"/>
      <c r="S434" s="523"/>
      <c r="T434" s="523"/>
      <c r="U434" s="523"/>
      <c r="V434" s="523"/>
      <c r="W434" s="524"/>
      <c r="X434" s="451">
        <v>0</v>
      </c>
      <c r="Y434" s="451"/>
      <c r="Z434" s="451"/>
      <c r="AA434" s="451"/>
      <c r="AB434" s="451"/>
      <c r="AC434" s="451"/>
      <c r="AD434" s="451"/>
      <c r="AE434" s="451">
        <v>0</v>
      </c>
      <c r="AF434" s="451"/>
      <c r="AG434" s="451"/>
      <c r="AH434" s="451"/>
      <c r="AI434" s="451"/>
      <c r="AJ434" s="451"/>
      <c r="AK434" s="451"/>
      <c r="AL434" s="479">
        <f t="shared" si="222"/>
        <v>0</v>
      </c>
      <c r="AM434" s="479"/>
      <c r="AN434" s="479"/>
      <c r="AO434" s="479"/>
      <c r="AP434" s="479"/>
      <c r="AQ434" s="479"/>
      <c r="AR434" s="479"/>
      <c r="AS434" s="451">
        <v>0</v>
      </c>
      <c r="AT434" s="451"/>
      <c r="AU434" s="451"/>
      <c r="AV434" s="451"/>
      <c r="AW434" s="451"/>
      <c r="AX434" s="451"/>
      <c r="AY434" s="451"/>
      <c r="AZ434" s="92"/>
      <c r="BA434" s="92"/>
      <c r="BB434" s="451">
        <v>0</v>
      </c>
      <c r="BC434" s="451"/>
      <c r="BD434" s="451"/>
      <c r="BE434" s="451"/>
      <c r="BF434" s="451">
        <v>0</v>
      </c>
      <c r="BG434" s="451"/>
      <c r="BH434" s="451"/>
      <c r="BI434" s="451"/>
      <c r="BJ434" s="479">
        <f t="shared" si="223"/>
        <v>0</v>
      </c>
      <c r="BK434" s="479"/>
      <c r="BL434" s="479"/>
      <c r="BM434" s="479"/>
      <c r="BN434" s="479"/>
      <c r="BO434" s="479"/>
      <c r="BP434" s="479"/>
      <c r="BQ434" s="451">
        <v>0</v>
      </c>
      <c r="BR434" s="451"/>
      <c r="BS434" s="451"/>
      <c r="BT434" s="451"/>
      <c r="BU434" s="451"/>
      <c r="BV434" s="451"/>
      <c r="BW434" s="451"/>
      <c r="BX434" s="451">
        <v>0</v>
      </c>
      <c r="BY434" s="451"/>
      <c r="BZ434" s="451"/>
      <c r="CA434" s="451"/>
      <c r="CB434" s="451"/>
      <c r="CC434" s="451"/>
      <c r="CD434" s="451"/>
      <c r="CE434" s="480">
        <f t="shared" si="224"/>
        <v>0</v>
      </c>
      <c r="CF434" s="480"/>
      <c r="CG434" s="480"/>
      <c r="CH434" s="480"/>
      <c r="CI434" s="480"/>
      <c r="CJ434" s="480"/>
      <c r="CK434" s="480"/>
      <c r="CL434" s="451">
        <v>0</v>
      </c>
      <c r="CM434" s="451"/>
      <c r="CN434" s="451"/>
      <c r="CO434" s="451"/>
      <c r="CP434" s="451"/>
      <c r="CQ434" s="451"/>
      <c r="CR434" s="451"/>
      <c r="CS434" s="480">
        <f t="shared" si="225"/>
        <v>0</v>
      </c>
      <c r="CT434" s="480"/>
      <c r="CU434" s="480"/>
      <c r="CV434" s="480"/>
      <c r="CW434" s="480"/>
      <c r="CX434" s="480"/>
      <c r="CY434" s="480"/>
    </row>
    <row r="435" spans="2:103" ht="12.75" customHeight="1" thickBot="1">
      <c r="B435" s="516" t="s">
        <v>724</v>
      </c>
      <c r="C435" s="517"/>
      <c r="D435" s="517"/>
      <c r="E435" s="517"/>
      <c r="F435" s="517"/>
      <c r="G435" s="517"/>
      <c r="H435" s="517"/>
      <c r="I435" s="517"/>
      <c r="J435" s="517"/>
      <c r="K435" s="517"/>
      <c r="L435" s="517"/>
      <c r="M435" s="517"/>
      <c r="N435" s="517"/>
      <c r="O435" s="517"/>
      <c r="P435" s="517"/>
      <c r="Q435" s="517"/>
      <c r="R435" s="517"/>
      <c r="S435" s="517"/>
      <c r="T435" s="517"/>
      <c r="U435" s="517"/>
      <c r="V435" s="517"/>
      <c r="W435" s="518"/>
      <c r="X435" s="447">
        <f>SUM(X427:AD434)</f>
        <v>0</v>
      </c>
      <c r="Y435" s="447"/>
      <c r="Z435" s="447"/>
      <c r="AA435" s="447"/>
      <c r="AB435" s="447"/>
      <c r="AC435" s="447"/>
      <c r="AD435" s="447"/>
      <c r="AE435" s="447">
        <f>SUM(AE427:AK434)</f>
        <v>0</v>
      </c>
      <c r="AF435" s="447"/>
      <c r="AG435" s="447"/>
      <c r="AH435" s="447"/>
      <c r="AI435" s="447"/>
      <c r="AJ435" s="447"/>
      <c r="AK435" s="447"/>
      <c r="AL435" s="447">
        <f>SUM(AL427:AR434)</f>
        <v>0</v>
      </c>
      <c r="AM435" s="447"/>
      <c r="AN435" s="447"/>
      <c r="AO435" s="447"/>
      <c r="AP435" s="447"/>
      <c r="AQ435" s="447"/>
      <c r="AR435" s="447"/>
      <c r="AS435" s="447">
        <f>SUM(AS427:AY434)</f>
        <v>0</v>
      </c>
      <c r="AT435" s="447"/>
      <c r="AU435" s="447"/>
      <c r="AV435" s="447"/>
      <c r="AW435" s="447"/>
      <c r="AX435" s="447"/>
      <c r="AY435" s="447"/>
      <c r="BB435" s="482">
        <f>SUM(BB427:BE434)</f>
        <v>0</v>
      </c>
      <c r="BC435" s="482"/>
      <c r="BD435" s="482"/>
      <c r="BE435" s="482"/>
      <c r="BF435" s="482">
        <f>SUM(BF427:BI434)</f>
        <v>0</v>
      </c>
      <c r="BG435" s="482"/>
      <c r="BH435" s="482"/>
      <c r="BI435" s="482"/>
      <c r="BJ435" s="482">
        <f>SUM(BJ427:BP434)</f>
        <v>0</v>
      </c>
      <c r="BK435" s="482"/>
      <c r="BL435" s="482"/>
      <c r="BM435" s="482"/>
      <c r="BN435" s="482"/>
      <c r="BO435" s="482"/>
      <c r="BP435" s="482"/>
      <c r="BQ435" s="482">
        <f>SUM(BQ427:BW434)</f>
        <v>0</v>
      </c>
      <c r="BR435" s="482"/>
      <c r="BS435" s="482"/>
      <c r="BT435" s="482"/>
      <c r="BU435" s="482"/>
      <c r="BV435" s="482"/>
      <c r="BW435" s="482"/>
      <c r="BX435" s="482">
        <f>SUM(BX427:CD434)</f>
        <v>0</v>
      </c>
      <c r="BY435" s="482"/>
      <c r="BZ435" s="482"/>
      <c r="CA435" s="482"/>
      <c r="CB435" s="482"/>
      <c r="CC435" s="482"/>
      <c r="CD435" s="482"/>
      <c r="CE435" s="482">
        <f>SUM(CE427:CK434)</f>
        <v>0</v>
      </c>
      <c r="CF435" s="482"/>
      <c r="CG435" s="482"/>
      <c r="CH435" s="482"/>
      <c r="CI435" s="482"/>
      <c r="CJ435" s="482"/>
      <c r="CK435" s="482"/>
      <c r="CL435" s="482">
        <f>SUM(CL427:CR434)</f>
        <v>0</v>
      </c>
      <c r="CM435" s="482"/>
      <c r="CN435" s="482"/>
      <c r="CO435" s="482"/>
      <c r="CP435" s="482"/>
      <c r="CQ435" s="482"/>
      <c r="CR435" s="482"/>
      <c r="CS435" s="482">
        <f>SUM(CS427:CY434)</f>
        <v>0</v>
      </c>
      <c r="CT435" s="482"/>
      <c r="CU435" s="482"/>
      <c r="CV435" s="482"/>
      <c r="CW435" s="482"/>
      <c r="CX435" s="482"/>
      <c r="CY435" s="482"/>
    </row>
    <row r="436" spans="2:103" ht="12.75" customHeight="1" thickTop="1">
      <c r="B436" s="525" t="s">
        <v>1243</v>
      </c>
      <c r="C436" s="520"/>
      <c r="D436" s="520"/>
      <c r="E436" s="520"/>
      <c r="F436" s="520"/>
      <c r="G436" s="520"/>
      <c r="H436" s="520"/>
      <c r="I436" s="520"/>
      <c r="J436" s="520"/>
      <c r="K436" s="520"/>
      <c r="L436" s="520"/>
      <c r="M436" s="520"/>
      <c r="N436" s="520"/>
      <c r="O436" s="520"/>
      <c r="P436" s="520"/>
      <c r="Q436" s="520"/>
      <c r="R436" s="520"/>
      <c r="S436" s="520"/>
      <c r="T436" s="520"/>
      <c r="U436" s="520"/>
      <c r="V436" s="520"/>
      <c r="W436" s="521"/>
      <c r="X436" s="483"/>
      <c r="Y436" s="483"/>
      <c r="Z436" s="483"/>
      <c r="AA436" s="483"/>
      <c r="AB436" s="483"/>
      <c r="AC436" s="483"/>
      <c r="AD436" s="483"/>
      <c r="AE436" s="483"/>
      <c r="AF436" s="483"/>
      <c r="AG436" s="483"/>
      <c r="AH436" s="483"/>
      <c r="AI436" s="483"/>
      <c r="AJ436" s="483"/>
      <c r="AK436" s="483"/>
      <c r="AL436" s="483"/>
      <c r="AM436" s="483"/>
      <c r="AN436" s="483"/>
      <c r="AO436" s="483"/>
      <c r="AP436" s="483"/>
      <c r="AQ436" s="483"/>
      <c r="AR436" s="483"/>
      <c r="AS436" s="483"/>
      <c r="AT436" s="483"/>
      <c r="AU436" s="483"/>
      <c r="AV436" s="483"/>
      <c r="AW436" s="483"/>
      <c r="AX436" s="483"/>
      <c r="AY436" s="483"/>
      <c r="BB436" s="483"/>
      <c r="BC436" s="483"/>
      <c r="BD436" s="483"/>
      <c r="BE436" s="483"/>
      <c r="BF436" s="483"/>
      <c r="BG436" s="483"/>
      <c r="BH436" s="483"/>
      <c r="BI436" s="483"/>
      <c r="BJ436" s="483"/>
      <c r="BK436" s="483"/>
      <c r="BL436" s="483"/>
      <c r="BM436" s="483"/>
      <c r="BN436" s="483"/>
      <c r="BO436" s="483"/>
      <c r="BP436" s="483"/>
      <c r="BQ436" s="483"/>
      <c r="BR436" s="483"/>
      <c r="BS436" s="483"/>
      <c r="BT436" s="483"/>
      <c r="BU436" s="483"/>
      <c r="BV436" s="483"/>
      <c r="BW436" s="483"/>
      <c r="BX436" s="483"/>
      <c r="BY436" s="483"/>
      <c r="BZ436" s="483"/>
      <c r="CA436" s="483"/>
      <c r="CB436" s="483"/>
      <c r="CC436" s="483"/>
      <c r="CD436" s="483"/>
      <c r="CE436" s="483"/>
      <c r="CF436" s="483"/>
      <c r="CG436" s="483"/>
      <c r="CH436" s="483"/>
      <c r="CI436" s="483"/>
      <c r="CJ436" s="483"/>
      <c r="CK436" s="483"/>
      <c r="CL436" s="483"/>
      <c r="CM436" s="483"/>
      <c r="CN436" s="483"/>
      <c r="CO436" s="483"/>
      <c r="CP436" s="483"/>
      <c r="CQ436" s="483"/>
      <c r="CR436" s="483"/>
      <c r="CS436" s="483"/>
      <c r="CT436" s="483"/>
      <c r="CU436" s="483"/>
      <c r="CV436" s="483"/>
      <c r="CW436" s="483"/>
      <c r="CX436" s="483"/>
      <c r="CY436" s="483"/>
    </row>
    <row r="437" spans="2:103" ht="12.75" customHeight="1">
      <c r="B437" s="448" t="s">
        <v>733</v>
      </c>
      <c r="C437" s="449"/>
      <c r="D437" s="449"/>
      <c r="E437" s="449"/>
      <c r="F437" s="449"/>
      <c r="G437" s="449"/>
      <c r="H437" s="449"/>
      <c r="I437" s="449"/>
      <c r="J437" s="449"/>
      <c r="K437" s="449"/>
      <c r="L437" s="449"/>
      <c r="M437" s="449"/>
      <c r="N437" s="449"/>
      <c r="O437" s="449"/>
      <c r="P437" s="449"/>
      <c r="Q437" s="449"/>
      <c r="R437" s="449"/>
      <c r="S437" s="449"/>
      <c r="T437" s="449"/>
      <c r="U437" s="449"/>
      <c r="V437" s="449"/>
      <c r="W437" s="450"/>
      <c r="X437" s="451">
        <v>0</v>
      </c>
      <c r="Y437" s="451"/>
      <c r="Z437" s="451"/>
      <c r="AA437" s="451"/>
      <c r="AB437" s="451"/>
      <c r="AC437" s="451"/>
      <c r="AD437" s="451"/>
      <c r="AE437" s="451">
        <v>0</v>
      </c>
      <c r="AF437" s="451"/>
      <c r="AG437" s="451"/>
      <c r="AH437" s="451"/>
      <c r="AI437" s="451"/>
      <c r="AJ437" s="451"/>
      <c r="AK437" s="451"/>
      <c r="AL437" s="479">
        <f t="shared" ref="AL437:AL444" si="226">X437-AE437</f>
        <v>0</v>
      </c>
      <c r="AM437" s="479"/>
      <c r="AN437" s="479"/>
      <c r="AO437" s="479"/>
      <c r="AP437" s="479"/>
      <c r="AQ437" s="479"/>
      <c r="AR437" s="479"/>
      <c r="AS437" s="451">
        <v>0</v>
      </c>
      <c r="AT437" s="451"/>
      <c r="AU437" s="451"/>
      <c r="AV437" s="451"/>
      <c r="AW437" s="451"/>
      <c r="AX437" s="451"/>
      <c r="AY437" s="451"/>
      <c r="AZ437" s="92"/>
      <c r="BA437" s="92"/>
      <c r="BB437" s="451">
        <v>0</v>
      </c>
      <c r="BC437" s="451"/>
      <c r="BD437" s="451"/>
      <c r="BE437" s="451"/>
      <c r="BF437" s="451">
        <v>0</v>
      </c>
      <c r="BG437" s="451"/>
      <c r="BH437" s="451"/>
      <c r="BI437" s="451"/>
      <c r="BJ437" s="479">
        <f t="shared" ref="BJ437:BJ444" si="227">BB437-BF437+AS437+AL437+AE437-X437</f>
        <v>0</v>
      </c>
      <c r="BK437" s="479"/>
      <c r="BL437" s="479"/>
      <c r="BM437" s="479"/>
      <c r="BN437" s="479"/>
      <c r="BO437" s="479"/>
      <c r="BP437" s="479"/>
      <c r="BQ437" s="451">
        <v>0</v>
      </c>
      <c r="BR437" s="451"/>
      <c r="BS437" s="451"/>
      <c r="BT437" s="451"/>
      <c r="BU437" s="451"/>
      <c r="BV437" s="451"/>
      <c r="BW437" s="451"/>
      <c r="BX437" s="451">
        <v>0</v>
      </c>
      <c r="BY437" s="451"/>
      <c r="BZ437" s="451"/>
      <c r="CA437" s="451"/>
      <c r="CB437" s="451"/>
      <c r="CC437" s="451"/>
      <c r="CD437" s="451"/>
      <c r="CE437" s="480">
        <f t="shared" ref="CE437:CE444" si="228">BJ437-BQ437-BX437</f>
        <v>0</v>
      </c>
      <c r="CF437" s="480"/>
      <c r="CG437" s="480"/>
      <c r="CH437" s="480"/>
      <c r="CI437" s="480"/>
      <c r="CJ437" s="480"/>
      <c r="CK437" s="480"/>
      <c r="CL437" s="451">
        <v>0</v>
      </c>
      <c r="CM437" s="451"/>
      <c r="CN437" s="451"/>
      <c r="CO437" s="451"/>
      <c r="CP437" s="451"/>
      <c r="CQ437" s="451"/>
      <c r="CR437" s="451"/>
      <c r="CS437" s="480">
        <f t="shared" ref="CS437:CS444" si="229">CL437</f>
        <v>0</v>
      </c>
      <c r="CT437" s="480"/>
      <c r="CU437" s="480"/>
      <c r="CV437" s="480"/>
      <c r="CW437" s="480"/>
      <c r="CX437" s="480"/>
      <c r="CY437" s="480"/>
    </row>
    <row r="438" spans="2:103" ht="12.75" customHeight="1">
      <c r="B438" s="448" t="s">
        <v>734</v>
      </c>
      <c r="C438" s="449"/>
      <c r="D438" s="449"/>
      <c r="E438" s="449"/>
      <c r="F438" s="449"/>
      <c r="G438" s="449"/>
      <c r="H438" s="449"/>
      <c r="I438" s="449"/>
      <c r="J438" s="449"/>
      <c r="K438" s="449"/>
      <c r="L438" s="449"/>
      <c r="M438" s="449"/>
      <c r="N438" s="449"/>
      <c r="O438" s="449"/>
      <c r="P438" s="449"/>
      <c r="Q438" s="449"/>
      <c r="R438" s="449"/>
      <c r="S438" s="449"/>
      <c r="T438" s="449"/>
      <c r="U438" s="449"/>
      <c r="V438" s="449"/>
      <c r="W438" s="450"/>
      <c r="X438" s="451">
        <v>0</v>
      </c>
      <c r="Y438" s="451"/>
      <c r="Z438" s="451"/>
      <c r="AA438" s="451"/>
      <c r="AB438" s="451"/>
      <c r="AC438" s="451"/>
      <c r="AD438" s="451"/>
      <c r="AE438" s="451">
        <v>0</v>
      </c>
      <c r="AF438" s="451"/>
      <c r="AG438" s="451"/>
      <c r="AH438" s="451"/>
      <c r="AI438" s="451"/>
      <c r="AJ438" s="451"/>
      <c r="AK438" s="451"/>
      <c r="AL438" s="479">
        <f t="shared" si="226"/>
        <v>0</v>
      </c>
      <c r="AM438" s="479"/>
      <c r="AN438" s="479"/>
      <c r="AO438" s="479"/>
      <c r="AP438" s="479"/>
      <c r="AQ438" s="479"/>
      <c r="AR438" s="479"/>
      <c r="AS438" s="451">
        <v>0</v>
      </c>
      <c r="AT438" s="451"/>
      <c r="AU438" s="451"/>
      <c r="AV438" s="451"/>
      <c r="AW438" s="451"/>
      <c r="AX438" s="451"/>
      <c r="AY438" s="451"/>
      <c r="AZ438" s="92"/>
      <c r="BA438" s="92"/>
      <c r="BB438" s="451">
        <v>0</v>
      </c>
      <c r="BC438" s="451"/>
      <c r="BD438" s="451"/>
      <c r="BE438" s="451"/>
      <c r="BF438" s="451">
        <v>0</v>
      </c>
      <c r="BG438" s="451"/>
      <c r="BH438" s="451"/>
      <c r="BI438" s="451"/>
      <c r="BJ438" s="479">
        <f t="shared" si="227"/>
        <v>0</v>
      </c>
      <c r="BK438" s="479"/>
      <c r="BL438" s="479"/>
      <c r="BM438" s="479"/>
      <c r="BN438" s="479"/>
      <c r="BO438" s="479"/>
      <c r="BP438" s="479"/>
      <c r="BQ438" s="451">
        <v>0</v>
      </c>
      <c r="BR438" s="451"/>
      <c r="BS438" s="451"/>
      <c r="BT438" s="451"/>
      <c r="BU438" s="451"/>
      <c r="BV438" s="451"/>
      <c r="BW438" s="451"/>
      <c r="BX438" s="451">
        <v>0</v>
      </c>
      <c r="BY438" s="451"/>
      <c r="BZ438" s="451"/>
      <c r="CA438" s="451"/>
      <c r="CB438" s="451"/>
      <c r="CC438" s="451"/>
      <c r="CD438" s="451"/>
      <c r="CE438" s="480">
        <f t="shared" si="228"/>
        <v>0</v>
      </c>
      <c r="CF438" s="480"/>
      <c r="CG438" s="480"/>
      <c r="CH438" s="480"/>
      <c r="CI438" s="480"/>
      <c r="CJ438" s="480"/>
      <c r="CK438" s="480"/>
      <c r="CL438" s="451">
        <v>0</v>
      </c>
      <c r="CM438" s="451"/>
      <c r="CN438" s="451"/>
      <c r="CO438" s="451"/>
      <c r="CP438" s="451"/>
      <c r="CQ438" s="451"/>
      <c r="CR438" s="451"/>
      <c r="CS438" s="480">
        <f t="shared" si="229"/>
        <v>0</v>
      </c>
      <c r="CT438" s="480"/>
      <c r="CU438" s="480"/>
      <c r="CV438" s="480"/>
      <c r="CW438" s="480"/>
      <c r="CX438" s="480"/>
      <c r="CY438" s="480"/>
    </row>
    <row r="439" spans="2:103" ht="12.75" customHeight="1">
      <c r="B439" s="448" t="s">
        <v>735</v>
      </c>
      <c r="C439" s="449"/>
      <c r="D439" s="449"/>
      <c r="E439" s="449"/>
      <c r="F439" s="449"/>
      <c r="G439" s="449"/>
      <c r="H439" s="449"/>
      <c r="I439" s="449"/>
      <c r="J439" s="449"/>
      <c r="K439" s="449"/>
      <c r="L439" s="449"/>
      <c r="M439" s="449"/>
      <c r="N439" s="449"/>
      <c r="O439" s="449"/>
      <c r="P439" s="449"/>
      <c r="Q439" s="449"/>
      <c r="R439" s="449"/>
      <c r="S439" s="449"/>
      <c r="T439" s="449"/>
      <c r="U439" s="449"/>
      <c r="V439" s="449"/>
      <c r="W439" s="450"/>
      <c r="X439" s="451">
        <v>0</v>
      </c>
      <c r="Y439" s="451"/>
      <c r="Z439" s="451"/>
      <c r="AA439" s="451"/>
      <c r="AB439" s="451"/>
      <c r="AC439" s="451"/>
      <c r="AD439" s="451"/>
      <c r="AE439" s="451">
        <v>0</v>
      </c>
      <c r="AF439" s="451"/>
      <c r="AG439" s="451"/>
      <c r="AH439" s="451"/>
      <c r="AI439" s="451"/>
      <c r="AJ439" s="451"/>
      <c r="AK439" s="451"/>
      <c r="AL439" s="479">
        <f t="shared" si="226"/>
        <v>0</v>
      </c>
      <c r="AM439" s="479"/>
      <c r="AN439" s="479"/>
      <c r="AO439" s="479"/>
      <c r="AP439" s="479"/>
      <c r="AQ439" s="479"/>
      <c r="AR439" s="479"/>
      <c r="AS439" s="451">
        <v>0</v>
      </c>
      <c r="AT439" s="451"/>
      <c r="AU439" s="451"/>
      <c r="AV439" s="451"/>
      <c r="AW439" s="451"/>
      <c r="AX439" s="451"/>
      <c r="AY439" s="451"/>
      <c r="AZ439" s="92"/>
      <c r="BA439" s="92"/>
      <c r="BB439" s="451">
        <v>0</v>
      </c>
      <c r="BC439" s="451"/>
      <c r="BD439" s="451"/>
      <c r="BE439" s="451"/>
      <c r="BF439" s="451">
        <v>0</v>
      </c>
      <c r="BG439" s="451"/>
      <c r="BH439" s="451"/>
      <c r="BI439" s="451"/>
      <c r="BJ439" s="479">
        <f t="shared" si="227"/>
        <v>0</v>
      </c>
      <c r="BK439" s="479"/>
      <c r="BL439" s="479"/>
      <c r="BM439" s="479"/>
      <c r="BN439" s="479"/>
      <c r="BO439" s="479"/>
      <c r="BP439" s="479"/>
      <c r="BQ439" s="451">
        <v>0</v>
      </c>
      <c r="BR439" s="451"/>
      <c r="BS439" s="451"/>
      <c r="BT439" s="451"/>
      <c r="BU439" s="451"/>
      <c r="BV439" s="451"/>
      <c r="BW439" s="451"/>
      <c r="BX439" s="451">
        <v>0</v>
      </c>
      <c r="BY439" s="451"/>
      <c r="BZ439" s="451"/>
      <c r="CA439" s="451"/>
      <c r="CB439" s="451"/>
      <c r="CC439" s="451"/>
      <c r="CD439" s="451"/>
      <c r="CE439" s="480">
        <f t="shared" si="228"/>
        <v>0</v>
      </c>
      <c r="CF439" s="480"/>
      <c r="CG439" s="480"/>
      <c r="CH439" s="480"/>
      <c r="CI439" s="480"/>
      <c r="CJ439" s="480"/>
      <c r="CK439" s="480"/>
      <c r="CL439" s="451">
        <v>0</v>
      </c>
      <c r="CM439" s="451"/>
      <c r="CN439" s="451"/>
      <c r="CO439" s="451"/>
      <c r="CP439" s="451"/>
      <c r="CQ439" s="451"/>
      <c r="CR439" s="451"/>
      <c r="CS439" s="480">
        <f t="shared" si="229"/>
        <v>0</v>
      </c>
      <c r="CT439" s="480"/>
      <c r="CU439" s="480"/>
      <c r="CV439" s="480"/>
      <c r="CW439" s="480"/>
      <c r="CX439" s="480"/>
      <c r="CY439" s="480"/>
    </row>
    <row r="440" spans="2:103" ht="12.75" customHeight="1">
      <c r="B440" s="522" t="s">
        <v>736</v>
      </c>
      <c r="C440" s="523"/>
      <c r="D440" s="523"/>
      <c r="E440" s="523"/>
      <c r="F440" s="523"/>
      <c r="G440" s="523"/>
      <c r="H440" s="523"/>
      <c r="I440" s="523"/>
      <c r="J440" s="523"/>
      <c r="K440" s="523"/>
      <c r="L440" s="523"/>
      <c r="M440" s="523"/>
      <c r="N440" s="523"/>
      <c r="O440" s="523"/>
      <c r="P440" s="523"/>
      <c r="Q440" s="523"/>
      <c r="R440" s="523"/>
      <c r="S440" s="523"/>
      <c r="T440" s="523"/>
      <c r="U440" s="523"/>
      <c r="V440" s="523"/>
      <c r="W440" s="524"/>
      <c r="X440" s="451">
        <v>0</v>
      </c>
      <c r="Y440" s="451"/>
      <c r="Z440" s="451"/>
      <c r="AA440" s="451"/>
      <c r="AB440" s="451"/>
      <c r="AC440" s="451"/>
      <c r="AD440" s="451"/>
      <c r="AE440" s="451">
        <v>0</v>
      </c>
      <c r="AF440" s="451"/>
      <c r="AG440" s="451"/>
      <c r="AH440" s="451"/>
      <c r="AI440" s="451"/>
      <c r="AJ440" s="451"/>
      <c r="AK440" s="451"/>
      <c r="AL440" s="479">
        <f t="shared" si="226"/>
        <v>0</v>
      </c>
      <c r="AM440" s="479"/>
      <c r="AN440" s="479"/>
      <c r="AO440" s="479"/>
      <c r="AP440" s="479"/>
      <c r="AQ440" s="479"/>
      <c r="AR440" s="479"/>
      <c r="AS440" s="451">
        <v>0</v>
      </c>
      <c r="AT440" s="451"/>
      <c r="AU440" s="451"/>
      <c r="AV440" s="451"/>
      <c r="AW440" s="451"/>
      <c r="AX440" s="451"/>
      <c r="AY440" s="451"/>
      <c r="AZ440" s="92"/>
      <c r="BA440" s="92"/>
      <c r="BB440" s="451">
        <v>0</v>
      </c>
      <c r="BC440" s="451"/>
      <c r="BD440" s="451"/>
      <c r="BE440" s="451"/>
      <c r="BF440" s="451">
        <v>0</v>
      </c>
      <c r="BG440" s="451"/>
      <c r="BH440" s="451"/>
      <c r="BI440" s="451"/>
      <c r="BJ440" s="479">
        <f t="shared" si="227"/>
        <v>0</v>
      </c>
      <c r="BK440" s="479"/>
      <c r="BL440" s="479"/>
      <c r="BM440" s="479"/>
      <c r="BN440" s="479"/>
      <c r="BO440" s="479"/>
      <c r="BP440" s="479"/>
      <c r="BQ440" s="451">
        <v>0</v>
      </c>
      <c r="BR440" s="451"/>
      <c r="BS440" s="451"/>
      <c r="BT440" s="451"/>
      <c r="BU440" s="451"/>
      <c r="BV440" s="451"/>
      <c r="BW440" s="451"/>
      <c r="BX440" s="451">
        <v>0</v>
      </c>
      <c r="BY440" s="451"/>
      <c r="BZ440" s="451"/>
      <c r="CA440" s="451"/>
      <c r="CB440" s="451"/>
      <c r="CC440" s="451"/>
      <c r="CD440" s="451"/>
      <c r="CE440" s="480">
        <f t="shared" si="228"/>
        <v>0</v>
      </c>
      <c r="CF440" s="480"/>
      <c r="CG440" s="480"/>
      <c r="CH440" s="480"/>
      <c r="CI440" s="480"/>
      <c r="CJ440" s="480"/>
      <c r="CK440" s="480"/>
      <c r="CL440" s="451">
        <v>0</v>
      </c>
      <c r="CM440" s="451"/>
      <c r="CN440" s="451"/>
      <c r="CO440" s="451"/>
      <c r="CP440" s="451"/>
      <c r="CQ440" s="451"/>
      <c r="CR440" s="451"/>
      <c r="CS440" s="480">
        <f t="shared" si="229"/>
        <v>0</v>
      </c>
      <c r="CT440" s="480"/>
      <c r="CU440" s="480"/>
      <c r="CV440" s="480"/>
      <c r="CW440" s="480"/>
      <c r="CX440" s="480"/>
      <c r="CY440" s="480"/>
    </row>
    <row r="441" spans="2:103" ht="12.75" customHeight="1">
      <c r="B441" s="448" t="s">
        <v>737</v>
      </c>
      <c r="C441" s="449"/>
      <c r="D441" s="449"/>
      <c r="E441" s="449"/>
      <c r="F441" s="449"/>
      <c r="G441" s="449"/>
      <c r="H441" s="449"/>
      <c r="I441" s="449"/>
      <c r="J441" s="449"/>
      <c r="K441" s="449"/>
      <c r="L441" s="449"/>
      <c r="M441" s="449"/>
      <c r="N441" s="449"/>
      <c r="O441" s="449"/>
      <c r="P441" s="449"/>
      <c r="Q441" s="449"/>
      <c r="R441" s="449"/>
      <c r="S441" s="449"/>
      <c r="T441" s="449"/>
      <c r="U441" s="449"/>
      <c r="V441" s="449"/>
      <c r="W441" s="450"/>
      <c r="X441" s="451">
        <v>0</v>
      </c>
      <c r="Y441" s="451"/>
      <c r="Z441" s="451"/>
      <c r="AA441" s="451"/>
      <c r="AB441" s="451"/>
      <c r="AC441" s="451"/>
      <c r="AD441" s="451"/>
      <c r="AE441" s="451">
        <v>0</v>
      </c>
      <c r="AF441" s="451"/>
      <c r="AG441" s="451"/>
      <c r="AH441" s="451"/>
      <c r="AI441" s="451"/>
      <c r="AJ441" s="451"/>
      <c r="AK441" s="451"/>
      <c r="AL441" s="479">
        <f t="shared" si="226"/>
        <v>0</v>
      </c>
      <c r="AM441" s="479"/>
      <c r="AN441" s="479"/>
      <c r="AO441" s="479"/>
      <c r="AP441" s="479"/>
      <c r="AQ441" s="479"/>
      <c r="AR441" s="479"/>
      <c r="AS441" s="451">
        <v>0</v>
      </c>
      <c r="AT441" s="451"/>
      <c r="AU441" s="451"/>
      <c r="AV441" s="451"/>
      <c r="AW441" s="451"/>
      <c r="AX441" s="451"/>
      <c r="AY441" s="451"/>
      <c r="AZ441" s="92"/>
      <c r="BA441" s="92"/>
      <c r="BB441" s="451">
        <v>0</v>
      </c>
      <c r="BC441" s="451"/>
      <c r="BD441" s="451"/>
      <c r="BE441" s="451"/>
      <c r="BF441" s="451">
        <v>0</v>
      </c>
      <c r="BG441" s="451"/>
      <c r="BH441" s="451"/>
      <c r="BI441" s="451"/>
      <c r="BJ441" s="479">
        <f t="shared" si="227"/>
        <v>0</v>
      </c>
      <c r="BK441" s="479"/>
      <c r="BL441" s="479"/>
      <c r="BM441" s="479"/>
      <c r="BN441" s="479"/>
      <c r="BO441" s="479"/>
      <c r="BP441" s="479"/>
      <c r="BQ441" s="451">
        <v>0</v>
      </c>
      <c r="BR441" s="451"/>
      <c r="BS441" s="451"/>
      <c r="BT441" s="451"/>
      <c r="BU441" s="451"/>
      <c r="BV441" s="451"/>
      <c r="BW441" s="451"/>
      <c r="BX441" s="451">
        <v>0</v>
      </c>
      <c r="BY441" s="451"/>
      <c r="BZ441" s="451"/>
      <c r="CA441" s="451"/>
      <c r="CB441" s="451"/>
      <c r="CC441" s="451"/>
      <c r="CD441" s="451"/>
      <c r="CE441" s="480">
        <f t="shared" si="228"/>
        <v>0</v>
      </c>
      <c r="CF441" s="480"/>
      <c r="CG441" s="480"/>
      <c r="CH441" s="480"/>
      <c r="CI441" s="480"/>
      <c r="CJ441" s="480"/>
      <c r="CK441" s="480"/>
      <c r="CL441" s="451">
        <v>0</v>
      </c>
      <c r="CM441" s="451"/>
      <c r="CN441" s="451"/>
      <c r="CO441" s="451"/>
      <c r="CP441" s="451"/>
      <c r="CQ441" s="451"/>
      <c r="CR441" s="451"/>
      <c r="CS441" s="480">
        <f t="shared" si="229"/>
        <v>0</v>
      </c>
      <c r="CT441" s="480"/>
      <c r="CU441" s="480"/>
      <c r="CV441" s="480"/>
      <c r="CW441" s="480"/>
      <c r="CX441" s="480"/>
      <c r="CY441" s="480"/>
    </row>
    <row r="442" spans="2:103" ht="12.75" customHeight="1">
      <c r="B442" s="448" t="s">
        <v>738</v>
      </c>
      <c r="C442" s="449"/>
      <c r="D442" s="449"/>
      <c r="E442" s="449"/>
      <c r="F442" s="449"/>
      <c r="G442" s="449"/>
      <c r="H442" s="449"/>
      <c r="I442" s="449"/>
      <c r="J442" s="449"/>
      <c r="K442" s="449"/>
      <c r="L442" s="449"/>
      <c r="M442" s="449"/>
      <c r="N442" s="449"/>
      <c r="O442" s="449"/>
      <c r="P442" s="449"/>
      <c r="Q442" s="449"/>
      <c r="R442" s="449"/>
      <c r="S442" s="449"/>
      <c r="T442" s="449"/>
      <c r="U442" s="449"/>
      <c r="V442" s="449"/>
      <c r="W442" s="450"/>
      <c r="X442" s="451">
        <v>0</v>
      </c>
      <c r="Y442" s="451"/>
      <c r="Z442" s="451"/>
      <c r="AA442" s="451"/>
      <c r="AB442" s="451"/>
      <c r="AC442" s="451"/>
      <c r="AD442" s="451"/>
      <c r="AE442" s="451">
        <v>0</v>
      </c>
      <c r="AF442" s="451"/>
      <c r="AG442" s="451"/>
      <c r="AH442" s="451"/>
      <c r="AI442" s="451"/>
      <c r="AJ442" s="451"/>
      <c r="AK442" s="451"/>
      <c r="AL442" s="479">
        <f t="shared" si="226"/>
        <v>0</v>
      </c>
      <c r="AM442" s="479"/>
      <c r="AN442" s="479"/>
      <c r="AO442" s="479"/>
      <c r="AP442" s="479"/>
      <c r="AQ442" s="479"/>
      <c r="AR442" s="479"/>
      <c r="AS442" s="451">
        <v>0</v>
      </c>
      <c r="AT442" s="451"/>
      <c r="AU442" s="451"/>
      <c r="AV442" s="451"/>
      <c r="AW442" s="451"/>
      <c r="AX442" s="451"/>
      <c r="AY442" s="451"/>
      <c r="AZ442" s="92"/>
      <c r="BA442" s="92"/>
      <c r="BB442" s="451">
        <v>0</v>
      </c>
      <c r="BC442" s="451"/>
      <c r="BD442" s="451"/>
      <c r="BE442" s="451"/>
      <c r="BF442" s="451">
        <v>0</v>
      </c>
      <c r="BG442" s="451"/>
      <c r="BH442" s="451"/>
      <c r="BI442" s="451"/>
      <c r="BJ442" s="479">
        <f t="shared" si="227"/>
        <v>0</v>
      </c>
      <c r="BK442" s="479"/>
      <c r="BL442" s="479"/>
      <c r="BM442" s="479"/>
      <c r="BN442" s="479"/>
      <c r="BO442" s="479"/>
      <c r="BP442" s="479"/>
      <c r="BQ442" s="451">
        <v>0</v>
      </c>
      <c r="BR442" s="451"/>
      <c r="BS442" s="451"/>
      <c r="BT442" s="451"/>
      <c r="BU442" s="451"/>
      <c r="BV442" s="451"/>
      <c r="BW442" s="451"/>
      <c r="BX442" s="451">
        <v>0</v>
      </c>
      <c r="BY442" s="451"/>
      <c r="BZ442" s="451"/>
      <c r="CA442" s="451"/>
      <c r="CB442" s="451"/>
      <c r="CC442" s="451"/>
      <c r="CD442" s="451"/>
      <c r="CE442" s="480">
        <f t="shared" si="228"/>
        <v>0</v>
      </c>
      <c r="CF442" s="480"/>
      <c r="CG442" s="480"/>
      <c r="CH442" s="480"/>
      <c r="CI442" s="480"/>
      <c r="CJ442" s="480"/>
      <c r="CK442" s="480"/>
      <c r="CL442" s="451">
        <v>0</v>
      </c>
      <c r="CM442" s="451"/>
      <c r="CN442" s="451"/>
      <c r="CO442" s="451"/>
      <c r="CP442" s="451"/>
      <c r="CQ442" s="451"/>
      <c r="CR442" s="451"/>
      <c r="CS442" s="480">
        <f t="shared" si="229"/>
        <v>0</v>
      </c>
      <c r="CT442" s="480"/>
      <c r="CU442" s="480"/>
      <c r="CV442" s="480"/>
      <c r="CW442" s="480"/>
      <c r="CX442" s="480"/>
      <c r="CY442" s="480"/>
    </row>
    <row r="443" spans="2:103" ht="12.75" customHeight="1">
      <c r="B443" s="448" t="s">
        <v>739</v>
      </c>
      <c r="C443" s="449"/>
      <c r="D443" s="449"/>
      <c r="E443" s="449"/>
      <c r="F443" s="449"/>
      <c r="G443" s="449"/>
      <c r="H443" s="449"/>
      <c r="I443" s="449"/>
      <c r="J443" s="449"/>
      <c r="K443" s="449"/>
      <c r="L443" s="449"/>
      <c r="M443" s="449"/>
      <c r="N443" s="449"/>
      <c r="O443" s="449"/>
      <c r="P443" s="449"/>
      <c r="Q443" s="449"/>
      <c r="R443" s="449"/>
      <c r="S443" s="449"/>
      <c r="T443" s="449"/>
      <c r="U443" s="449"/>
      <c r="V443" s="449"/>
      <c r="W443" s="450"/>
      <c r="X443" s="451">
        <v>0</v>
      </c>
      <c r="Y443" s="451"/>
      <c r="Z443" s="451"/>
      <c r="AA443" s="451"/>
      <c r="AB443" s="451"/>
      <c r="AC443" s="451"/>
      <c r="AD443" s="451"/>
      <c r="AE443" s="451">
        <v>0</v>
      </c>
      <c r="AF443" s="451"/>
      <c r="AG443" s="451"/>
      <c r="AH443" s="451"/>
      <c r="AI443" s="451"/>
      <c r="AJ443" s="451"/>
      <c r="AK443" s="451"/>
      <c r="AL443" s="479">
        <f t="shared" si="226"/>
        <v>0</v>
      </c>
      <c r="AM443" s="479"/>
      <c r="AN443" s="479"/>
      <c r="AO443" s="479"/>
      <c r="AP443" s="479"/>
      <c r="AQ443" s="479"/>
      <c r="AR443" s="479"/>
      <c r="AS443" s="451">
        <v>0</v>
      </c>
      <c r="AT443" s="451"/>
      <c r="AU443" s="451"/>
      <c r="AV443" s="451"/>
      <c r="AW443" s="451"/>
      <c r="AX443" s="451"/>
      <c r="AY443" s="451"/>
      <c r="AZ443" s="92"/>
      <c r="BA443" s="92"/>
      <c r="BB443" s="451">
        <v>0</v>
      </c>
      <c r="BC443" s="451"/>
      <c r="BD443" s="451"/>
      <c r="BE443" s="451"/>
      <c r="BF443" s="451">
        <v>0</v>
      </c>
      <c r="BG443" s="451"/>
      <c r="BH443" s="451"/>
      <c r="BI443" s="451"/>
      <c r="BJ443" s="479">
        <f t="shared" si="227"/>
        <v>0</v>
      </c>
      <c r="BK443" s="479"/>
      <c r="BL443" s="479"/>
      <c r="BM443" s="479"/>
      <c r="BN443" s="479"/>
      <c r="BO443" s="479"/>
      <c r="BP443" s="479"/>
      <c r="BQ443" s="451">
        <v>0</v>
      </c>
      <c r="BR443" s="451"/>
      <c r="BS443" s="451"/>
      <c r="BT443" s="451"/>
      <c r="BU443" s="451"/>
      <c r="BV443" s="451"/>
      <c r="BW443" s="451"/>
      <c r="BX443" s="451">
        <v>0</v>
      </c>
      <c r="BY443" s="451"/>
      <c r="BZ443" s="451"/>
      <c r="CA443" s="451"/>
      <c r="CB443" s="451"/>
      <c r="CC443" s="451"/>
      <c r="CD443" s="451"/>
      <c r="CE443" s="480">
        <f t="shared" si="228"/>
        <v>0</v>
      </c>
      <c r="CF443" s="480"/>
      <c r="CG443" s="480"/>
      <c r="CH443" s="480"/>
      <c r="CI443" s="480"/>
      <c r="CJ443" s="480"/>
      <c r="CK443" s="480"/>
      <c r="CL443" s="451">
        <v>0</v>
      </c>
      <c r="CM443" s="451"/>
      <c r="CN443" s="451"/>
      <c r="CO443" s="451"/>
      <c r="CP443" s="451"/>
      <c r="CQ443" s="451"/>
      <c r="CR443" s="451"/>
      <c r="CS443" s="480">
        <f t="shared" si="229"/>
        <v>0</v>
      </c>
      <c r="CT443" s="480"/>
      <c r="CU443" s="480"/>
      <c r="CV443" s="480"/>
      <c r="CW443" s="480"/>
      <c r="CX443" s="480"/>
      <c r="CY443" s="480"/>
    </row>
    <row r="444" spans="2:103" ht="12.75" customHeight="1">
      <c r="B444" s="522" t="s">
        <v>740</v>
      </c>
      <c r="C444" s="523"/>
      <c r="D444" s="523"/>
      <c r="E444" s="523"/>
      <c r="F444" s="523"/>
      <c r="G444" s="523"/>
      <c r="H444" s="523"/>
      <c r="I444" s="523"/>
      <c r="J444" s="523"/>
      <c r="K444" s="523"/>
      <c r="L444" s="523"/>
      <c r="M444" s="523"/>
      <c r="N444" s="523"/>
      <c r="O444" s="523"/>
      <c r="P444" s="523"/>
      <c r="Q444" s="523"/>
      <c r="R444" s="523"/>
      <c r="S444" s="523"/>
      <c r="T444" s="523"/>
      <c r="U444" s="523"/>
      <c r="V444" s="523"/>
      <c r="W444" s="524"/>
      <c r="X444" s="451">
        <v>0</v>
      </c>
      <c r="Y444" s="451"/>
      <c r="Z444" s="451"/>
      <c r="AA444" s="451"/>
      <c r="AB444" s="451"/>
      <c r="AC444" s="451"/>
      <c r="AD444" s="451"/>
      <c r="AE444" s="451">
        <v>0</v>
      </c>
      <c r="AF444" s="451"/>
      <c r="AG444" s="451"/>
      <c r="AH444" s="451"/>
      <c r="AI444" s="451"/>
      <c r="AJ444" s="451"/>
      <c r="AK444" s="451"/>
      <c r="AL444" s="479">
        <f t="shared" si="226"/>
        <v>0</v>
      </c>
      <c r="AM444" s="479"/>
      <c r="AN444" s="479"/>
      <c r="AO444" s="479"/>
      <c r="AP444" s="479"/>
      <c r="AQ444" s="479"/>
      <c r="AR444" s="479"/>
      <c r="AS444" s="451">
        <v>0</v>
      </c>
      <c r="AT444" s="451"/>
      <c r="AU444" s="451"/>
      <c r="AV444" s="451"/>
      <c r="AW444" s="451"/>
      <c r="AX444" s="451"/>
      <c r="AY444" s="451"/>
      <c r="AZ444" s="92"/>
      <c r="BA444" s="92"/>
      <c r="BB444" s="451">
        <v>0</v>
      </c>
      <c r="BC444" s="451"/>
      <c r="BD444" s="451"/>
      <c r="BE444" s="451"/>
      <c r="BF444" s="451">
        <v>0</v>
      </c>
      <c r="BG444" s="451"/>
      <c r="BH444" s="451"/>
      <c r="BI444" s="451"/>
      <c r="BJ444" s="479">
        <f t="shared" si="227"/>
        <v>0</v>
      </c>
      <c r="BK444" s="479"/>
      <c r="BL444" s="479"/>
      <c r="BM444" s="479"/>
      <c r="BN444" s="479"/>
      <c r="BO444" s="479"/>
      <c r="BP444" s="479"/>
      <c r="BQ444" s="451">
        <v>0</v>
      </c>
      <c r="BR444" s="451"/>
      <c r="BS444" s="451"/>
      <c r="BT444" s="451"/>
      <c r="BU444" s="451"/>
      <c r="BV444" s="451"/>
      <c r="BW444" s="451"/>
      <c r="BX444" s="451">
        <v>0</v>
      </c>
      <c r="BY444" s="451"/>
      <c r="BZ444" s="451"/>
      <c r="CA444" s="451"/>
      <c r="CB444" s="451"/>
      <c r="CC444" s="451"/>
      <c r="CD444" s="451"/>
      <c r="CE444" s="480">
        <f t="shared" si="228"/>
        <v>0</v>
      </c>
      <c r="CF444" s="480"/>
      <c r="CG444" s="480"/>
      <c r="CH444" s="480"/>
      <c r="CI444" s="480"/>
      <c r="CJ444" s="480"/>
      <c r="CK444" s="480"/>
      <c r="CL444" s="451">
        <v>0</v>
      </c>
      <c r="CM444" s="451"/>
      <c r="CN444" s="451"/>
      <c r="CO444" s="451"/>
      <c r="CP444" s="451"/>
      <c r="CQ444" s="451"/>
      <c r="CR444" s="451"/>
      <c r="CS444" s="480">
        <f t="shared" si="229"/>
        <v>0</v>
      </c>
      <c r="CT444" s="480"/>
      <c r="CU444" s="480"/>
      <c r="CV444" s="480"/>
      <c r="CW444" s="480"/>
      <c r="CX444" s="480"/>
      <c r="CY444" s="480"/>
    </row>
    <row r="445" spans="2:103" ht="12.75" customHeight="1" thickBot="1">
      <c r="B445" s="516" t="s">
        <v>741</v>
      </c>
      <c r="C445" s="517"/>
      <c r="D445" s="517"/>
      <c r="E445" s="517"/>
      <c r="F445" s="517"/>
      <c r="G445" s="517"/>
      <c r="H445" s="517"/>
      <c r="I445" s="517"/>
      <c r="J445" s="517"/>
      <c r="K445" s="517"/>
      <c r="L445" s="517"/>
      <c r="M445" s="517"/>
      <c r="N445" s="517"/>
      <c r="O445" s="517"/>
      <c r="P445" s="517"/>
      <c r="Q445" s="517"/>
      <c r="R445" s="517"/>
      <c r="S445" s="517"/>
      <c r="T445" s="517"/>
      <c r="U445" s="517"/>
      <c r="V445" s="517"/>
      <c r="W445" s="518"/>
      <c r="X445" s="447">
        <f>SUM(X437:AD444)</f>
        <v>0</v>
      </c>
      <c r="Y445" s="447"/>
      <c r="Z445" s="447"/>
      <c r="AA445" s="447"/>
      <c r="AB445" s="447"/>
      <c r="AC445" s="447"/>
      <c r="AD445" s="447"/>
      <c r="AE445" s="447">
        <f>SUM(AE437:AK444)</f>
        <v>0</v>
      </c>
      <c r="AF445" s="447"/>
      <c r="AG445" s="447"/>
      <c r="AH445" s="447"/>
      <c r="AI445" s="447"/>
      <c r="AJ445" s="447"/>
      <c r="AK445" s="447"/>
      <c r="AL445" s="447">
        <f>SUM(AL437:AR444)</f>
        <v>0</v>
      </c>
      <c r="AM445" s="447"/>
      <c r="AN445" s="447"/>
      <c r="AO445" s="447"/>
      <c r="AP445" s="447"/>
      <c r="AQ445" s="447"/>
      <c r="AR445" s="447"/>
      <c r="AS445" s="447">
        <f>SUM(AS437:AY444)</f>
        <v>0</v>
      </c>
      <c r="AT445" s="447"/>
      <c r="AU445" s="447"/>
      <c r="AV445" s="447"/>
      <c r="AW445" s="447"/>
      <c r="AX445" s="447"/>
      <c r="AY445" s="447"/>
      <c r="BB445" s="482">
        <f>SUM(BB437:BE444)</f>
        <v>0</v>
      </c>
      <c r="BC445" s="482"/>
      <c r="BD445" s="482"/>
      <c r="BE445" s="482"/>
      <c r="BF445" s="482">
        <f>SUM(BF437:BI444)</f>
        <v>0</v>
      </c>
      <c r="BG445" s="482"/>
      <c r="BH445" s="482"/>
      <c r="BI445" s="482"/>
      <c r="BJ445" s="482">
        <f>SUM(BJ437:BP444)</f>
        <v>0</v>
      </c>
      <c r="BK445" s="482"/>
      <c r="BL445" s="482"/>
      <c r="BM445" s="482"/>
      <c r="BN445" s="482"/>
      <c r="BO445" s="482"/>
      <c r="BP445" s="482"/>
      <c r="BQ445" s="482">
        <f>SUM(BQ437:BW444)</f>
        <v>0</v>
      </c>
      <c r="BR445" s="482"/>
      <c r="BS445" s="482"/>
      <c r="BT445" s="482"/>
      <c r="BU445" s="482"/>
      <c r="BV445" s="482"/>
      <c r="BW445" s="482"/>
      <c r="BX445" s="482">
        <f>SUM(BX437:CD444)</f>
        <v>0</v>
      </c>
      <c r="BY445" s="482"/>
      <c r="BZ445" s="482"/>
      <c r="CA445" s="482"/>
      <c r="CB445" s="482"/>
      <c r="CC445" s="482"/>
      <c r="CD445" s="482"/>
      <c r="CE445" s="482">
        <f>SUM(CE437:CK444)</f>
        <v>0</v>
      </c>
      <c r="CF445" s="482"/>
      <c r="CG445" s="482"/>
      <c r="CH445" s="482"/>
      <c r="CI445" s="482"/>
      <c r="CJ445" s="482"/>
      <c r="CK445" s="482"/>
      <c r="CL445" s="482">
        <f>SUM(CL437:CR444)</f>
        <v>0</v>
      </c>
      <c r="CM445" s="482"/>
      <c r="CN445" s="482"/>
      <c r="CO445" s="482"/>
      <c r="CP445" s="482"/>
      <c r="CQ445" s="482"/>
      <c r="CR445" s="482"/>
      <c r="CS445" s="482">
        <f>SUM(CS437:CY444)</f>
        <v>0</v>
      </c>
      <c r="CT445" s="482"/>
      <c r="CU445" s="482"/>
      <c r="CV445" s="482"/>
      <c r="CW445" s="482"/>
      <c r="CX445" s="482"/>
      <c r="CY445" s="482"/>
    </row>
    <row r="446" spans="2:103" ht="12.75" customHeight="1" thickTop="1">
      <c r="B446" s="519" t="s">
        <v>742</v>
      </c>
      <c r="C446" s="520"/>
      <c r="D446" s="520"/>
      <c r="E446" s="520"/>
      <c r="F446" s="520"/>
      <c r="G446" s="520"/>
      <c r="H446" s="520"/>
      <c r="I446" s="520"/>
      <c r="J446" s="520"/>
      <c r="K446" s="520"/>
      <c r="L446" s="520"/>
      <c r="M446" s="520"/>
      <c r="N446" s="520"/>
      <c r="O446" s="520"/>
      <c r="P446" s="520"/>
      <c r="Q446" s="520"/>
      <c r="R446" s="520"/>
      <c r="S446" s="520"/>
      <c r="T446" s="520"/>
      <c r="U446" s="520"/>
      <c r="V446" s="520"/>
      <c r="W446" s="521"/>
      <c r="X446" s="483"/>
      <c r="Y446" s="483"/>
      <c r="Z446" s="483"/>
      <c r="AA446" s="483"/>
      <c r="AB446" s="483"/>
      <c r="AC446" s="483"/>
      <c r="AD446" s="483"/>
      <c r="AE446" s="483"/>
      <c r="AF446" s="483"/>
      <c r="AG446" s="483"/>
      <c r="AH446" s="483"/>
      <c r="AI446" s="483"/>
      <c r="AJ446" s="483"/>
      <c r="AK446" s="483"/>
      <c r="AL446" s="483"/>
      <c r="AM446" s="483"/>
      <c r="AN446" s="483"/>
      <c r="AO446" s="483"/>
      <c r="AP446" s="483"/>
      <c r="AQ446" s="483"/>
      <c r="AR446" s="483"/>
      <c r="AS446" s="483"/>
      <c r="AT446" s="483"/>
      <c r="AU446" s="483"/>
      <c r="AV446" s="483"/>
      <c r="AW446" s="483"/>
      <c r="AX446" s="483"/>
      <c r="AY446" s="483"/>
      <c r="BB446" s="483"/>
      <c r="BC446" s="483"/>
      <c r="BD446" s="483"/>
      <c r="BE446" s="483"/>
      <c r="BF446" s="483"/>
      <c r="BG446" s="483"/>
      <c r="BH446" s="483"/>
      <c r="BI446" s="483"/>
      <c r="BJ446" s="483"/>
      <c r="BK446" s="483"/>
      <c r="BL446" s="483"/>
      <c r="BM446" s="483"/>
      <c r="BN446" s="483"/>
      <c r="BO446" s="483"/>
      <c r="BP446" s="483"/>
      <c r="BQ446" s="483"/>
      <c r="BR446" s="483"/>
      <c r="BS446" s="483"/>
      <c r="BT446" s="483"/>
      <c r="BU446" s="483"/>
      <c r="BV446" s="483"/>
      <c r="BW446" s="483"/>
      <c r="BX446" s="483"/>
      <c r="BY446" s="483"/>
      <c r="BZ446" s="483"/>
      <c r="CA446" s="483"/>
      <c r="CB446" s="483"/>
      <c r="CC446" s="483"/>
      <c r="CD446" s="483"/>
      <c r="CE446" s="483"/>
      <c r="CF446" s="483"/>
      <c r="CG446" s="483"/>
      <c r="CH446" s="483"/>
      <c r="CI446" s="483"/>
      <c r="CJ446" s="483"/>
      <c r="CK446" s="483"/>
      <c r="CL446" s="483"/>
      <c r="CM446" s="483"/>
      <c r="CN446" s="483"/>
      <c r="CO446" s="483"/>
      <c r="CP446" s="483"/>
      <c r="CQ446" s="483"/>
      <c r="CR446" s="483"/>
      <c r="CS446" s="483"/>
      <c r="CT446" s="483"/>
      <c r="CU446" s="483"/>
      <c r="CV446" s="483"/>
      <c r="CW446" s="483"/>
      <c r="CX446" s="483"/>
      <c r="CY446" s="483"/>
    </row>
    <row r="447" spans="2:103" ht="12.75" customHeight="1">
      <c r="B447" s="448" t="s">
        <v>743</v>
      </c>
      <c r="C447" s="449"/>
      <c r="D447" s="449"/>
      <c r="E447" s="449"/>
      <c r="F447" s="449"/>
      <c r="G447" s="449"/>
      <c r="H447" s="449"/>
      <c r="I447" s="449"/>
      <c r="J447" s="449"/>
      <c r="K447" s="449"/>
      <c r="L447" s="449"/>
      <c r="M447" s="449"/>
      <c r="N447" s="449"/>
      <c r="O447" s="449"/>
      <c r="P447" s="449"/>
      <c r="Q447" s="449"/>
      <c r="R447" s="449"/>
      <c r="S447" s="449"/>
      <c r="T447" s="449"/>
      <c r="U447" s="449"/>
      <c r="V447" s="449"/>
      <c r="W447" s="450"/>
      <c r="X447" s="451">
        <v>0</v>
      </c>
      <c r="Y447" s="451"/>
      <c r="Z447" s="451"/>
      <c r="AA447" s="451"/>
      <c r="AB447" s="451"/>
      <c r="AC447" s="451"/>
      <c r="AD447" s="451"/>
      <c r="AE447" s="451">
        <v>0</v>
      </c>
      <c r="AF447" s="451"/>
      <c r="AG447" s="451"/>
      <c r="AH447" s="451"/>
      <c r="AI447" s="451"/>
      <c r="AJ447" s="451"/>
      <c r="AK447" s="451"/>
      <c r="AL447" s="479">
        <f>X447-AE447</f>
        <v>0</v>
      </c>
      <c r="AM447" s="479"/>
      <c r="AN447" s="479"/>
      <c r="AO447" s="479"/>
      <c r="AP447" s="479"/>
      <c r="AQ447" s="479"/>
      <c r="AR447" s="479"/>
      <c r="AS447" s="451">
        <v>0</v>
      </c>
      <c r="AT447" s="451"/>
      <c r="AU447" s="451"/>
      <c r="AV447" s="451"/>
      <c r="AW447" s="451"/>
      <c r="AX447" s="451"/>
      <c r="AY447" s="451"/>
      <c r="AZ447" s="92"/>
      <c r="BA447" s="92"/>
      <c r="BB447" s="451">
        <v>0</v>
      </c>
      <c r="BC447" s="451"/>
      <c r="BD447" s="451"/>
      <c r="BE447" s="451"/>
      <c r="BF447" s="451">
        <v>0</v>
      </c>
      <c r="BG447" s="451"/>
      <c r="BH447" s="451"/>
      <c r="BI447" s="451"/>
      <c r="BJ447" s="479">
        <f>BB447-BF447+AS447+AL447+AE447-X447</f>
        <v>0</v>
      </c>
      <c r="BK447" s="479"/>
      <c r="BL447" s="479"/>
      <c r="BM447" s="479"/>
      <c r="BN447" s="479"/>
      <c r="BO447" s="479"/>
      <c r="BP447" s="479"/>
      <c r="BQ447" s="451">
        <v>0</v>
      </c>
      <c r="BR447" s="451"/>
      <c r="BS447" s="451"/>
      <c r="BT447" s="451"/>
      <c r="BU447" s="451"/>
      <c r="BV447" s="451"/>
      <c r="BW447" s="451"/>
      <c r="BX447" s="451">
        <v>0</v>
      </c>
      <c r="BY447" s="451"/>
      <c r="BZ447" s="451"/>
      <c r="CA447" s="451"/>
      <c r="CB447" s="451"/>
      <c r="CC447" s="451"/>
      <c r="CD447" s="451"/>
      <c r="CE447" s="480">
        <f>BJ447-BQ447-BX447</f>
        <v>0</v>
      </c>
      <c r="CF447" s="480"/>
      <c r="CG447" s="480"/>
      <c r="CH447" s="480"/>
      <c r="CI447" s="480"/>
      <c r="CJ447" s="480"/>
      <c r="CK447" s="480"/>
      <c r="CL447" s="451">
        <v>0</v>
      </c>
      <c r="CM447" s="451"/>
      <c r="CN447" s="451"/>
      <c r="CO447" s="451"/>
      <c r="CP447" s="451"/>
      <c r="CQ447" s="451"/>
      <c r="CR447" s="451"/>
      <c r="CS447" s="480">
        <f>CL447</f>
        <v>0</v>
      </c>
      <c r="CT447" s="480"/>
      <c r="CU447" s="480"/>
      <c r="CV447" s="480"/>
      <c r="CW447" s="480"/>
      <c r="CX447" s="480"/>
      <c r="CY447" s="480"/>
    </row>
    <row r="448" spans="2:103" ht="12.75" customHeight="1" thickBot="1">
      <c r="B448" s="516" t="s">
        <v>744</v>
      </c>
      <c r="C448" s="517"/>
      <c r="D448" s="517"/>
      <c r="E448" s="517"/>
      <c r="F448" s="517"/>
      <c r="G448" s="517"/>
      <c r="H448" s="517"/>
      <c r="I448" s="517"/>
      <c r="J448" s="517"/>
      <c r="K448" s="517"/>
      <c r="L448" s="517"/>
      <c r="M448" s="517"/>
      <c r="N448" s="517"/>
      <c r="O448" s="517"/>
      <c r="P448" s="517"/>
      <c r="Q448" s="517"/>
      <c r="R448" s="517"/>
      <c r="S448" s="517"/>
      <c r="T448" s="517"/>
      <c r="U448" s="517"/>
      <c r="V448" s="517"/>
      <c r="W448" s="518"/>
      <c r="X448" s="447">
        <f>SUM(X447)</f>
        <v>0</v>
      </c>
      <c r="Y448" s="447"/>
      <c r="Z448" s="447"/>
      <c r="AA448" s="447"/>
      <c r="AB448" s="447"/>
      <c r="AC448" s="447"/>
      <c r="AD448" s="447"/>
      <c r="AE448" s="447">
        <f>SUM(AE447)</f>
        <v>0</v>
      </c>
      <c r="AF448" s="447"/>
      <c r="AG448" s="447"/>
      <c r="AH448" s="447"/>
      <c r="AI448" s="447"/>
      <c r="AJ448" s="447"/>
      <c r="AK448" s="447"/>
      <c r="AL448" s="447">
        <f>SUM(AL447)</f>
        <v>0</v>
      </c>
      <c r="AM448" s="447"/>
      <c r="AN448" s="447"/>
      <c r="AO448" s="447"/>
      <c r="AP448" s="447"/>
      <c r="AQ448" s="447"/>
      <c r="AR448" s="447"/>
      <c r="AS448" s="447">
        <f>SUM(AS447)</f>
        <v>0</v>
      </c>
      <c r="AT448" s="447"/>
      <c r="AU448" s="447"/>
      <c r="AV448" s="447"/>
      <c r="AW448" s="447"/>
      <c r="AX448" s="447"/>
      <c r="AY448" s="447"/>
      <c r="BB448" s="481">
        <f>BB447</f>
        <v>0</v>
      </c>
      <c r="BC448" s="481"/>
      <c r="BD448" s="481"/>
      <c r="BE448" s="481"/>
      <c r="BF448" s="481">
        <f>SUM(BF447)</f>
        <v>0</v>
      </c>
      <c r="BG448" s="481"/>
      <c r="BH448" s="481"/>
      <c r="BI448" s="481"/>
      <c r="BJ448" s="481">
        <f>SUM(BJ447)</f>
        <v>0</v>
      </c>
      <c r="BK448" s="481"/>
      <c r="BL448" s="481"/>
      <c r="BM448" s="481"/>
      <c r="BN448" s="481"/>
      <c r="BO448" s="481"/>
      <c r="BP448" s="481"/>
      <c r="BQ448" s="481">
        <f>SUM(BQ447)</f>
        <v>0</v>
      </c>
      <c r="BR448" s="481"/>
      <c r="BS448" s="481"/>
      <c r="BT448" s="481"/>
      <c r="BU448" s="481"/>
      <c r="BV448" s="481"/>
      <c r="BW448" s="481"/>
      <c r="BX448" s="481">
        <f>SUM(BX447)</f>
        <v>0</v>
      </c>
      <c r="BY448" s="481"/>
      <c r="BZ448" s="481"/>
      <c r="CA448" s="481"/>
      <c r="CB448" s="481"/>
      <c r="CC448" s="481"/>
      <c r="CD448" s="481"/>
      <c r="CE448" s="481">
        <f>SUM(CE447)</f>
        <v>0</v>
      </c>
      <c r="CF448" s="481"/>
      <c r="CG448" s="481"/>
      <c r="CH448" s="481"/>
      <c r="CI448" s="481"/>
      <c r="CJ448" s="481"/>
      <c r="CK448" s="481"/>
      <c r="CL448" s="481">
        <f>SUM(CL447)</f>
        <v>0</v>
      </c>
      <c r="CM448" s="481"/>
      <c r="CN448" s="481"/>
      <c r="CO448" s="481"/>
      <c r="CP448" s="481"/>
      <c r="CQ448" s="481"/>
      <c r="CR448" s="481"/>
      <c r="CS448" s="481">
        <f>SUM(CS447)</f>
        <v>0</v>
      </c>
      <c r="CT448" s="481"/>
      <c r="CU448" s="481"/>
      <c r="CV448" s="481"/>
      <c r="CW448" s="481"/>
      <c r="CX448" s="481"/>
      <c r="CY448" s="481"/>
    </row>
    <row r="449" spans="2:108" ht="12.75" customHeight="1" thickTop="1">
      <c r="B449" s="513"/>
      <c r="C449" s="514"/>
      <c r="D449" s="514"/>
      <c r="E449" s="514"/>
      <c r="F449" s="514"/>
      <c r="G449" s="514"/>
      <c r="H449" s="514"/>
      <c r="I449" s="514"/>
      <c r="J449" s="514"/>
      <c r="K449" s="514"/>
      <c r="L449" s="514"/>
      <c r="M449" s="514"/>
      <c r="N449" s="514"/>
      <c r="O449" s="514"/>
      <c r="P449" s="514"/>
      <c r="Q449" s="514"/>
      <c r="R449" s="514"/>
      <c r="S449" s="514"/>
      <c r="T449" s="514"/>
      <c r="U449" s="514"/>
      <c r="V449" s="514"/>
      <c r="W449" s="515"/>
      <c r="X449" s="483"/>
      <c r="Y449" s="483"/>
      <c r="Z449" s="483"/>
      <c r="AA449" s="483"/>
      <c r="AB449" s="483"/>
      <c r="AC449" s="483"/>
      <c r="AD449" s="483"/>
      <c r="AE449" s="483"/>
      <c r="AF449" s="483"/>
      <c r="AG449" s="483"/>
      <c r="AH449" s="483"/>
      <c r="AI449" s="483"/>
      <c r="AJ449" s="483"/>
      <c r="AK449" s="483"/>
      <c r="AL449" s="483"/>
      <c r="AM449" s="483"/>
      <c r="AN449" s="483"/>
      <c r="AO449" s="483"/>
      <c r="AP449" s="483"/>
      <c r="AQ449" s="483"/>
      <c r="AR449" s="483"/>
      <c r="AS449" s="483"/>
      <c r="AT449" s="483"/>
      <c r="AU449" s="483"/>
      <c r="AV449" s="483"/>
      <c r="AW449" s="483"/>
      <c r="AX449" s="483"/>
      <c r="AY449" s="483"/>
      <c r="BB449" s="478"/>
      <c r="BC449" s="478"/>
      <c r="BD449" s="478"/>
      <c r="BE449" s="478"/>
      <c r="BF449" s="478"/>
      <c r="BG449" s="478"/>
      <c r="BH449" s="478"/>
      <c r="BI449" s="478"/>
      <c r="BJ449" s="478"/>
      <c r="BK449" s="478"/>
      <c r="BL449" s="478"/>
      <c r="BM449" s="478"/>
      <c r="BN449" s="478"/>
      <c r="BO449" s="478"/>
      <c r="BP449" s="478"/>
      <c r="BQ449" s="478"/>
      <c r="BR449" s="478"/>
      <c r="BS449" s="478"/>
      <c r="BT449" s="478"/>
      <c r="BU449" s="478"/>
      <c r="BV449" s="478"/>
      <c r="BW449" s="478"/>
      <c r="BX449" s="478"/>
      <c r="BY449" s="478"/>
      <c r="BZ449" s="478"/>
      <c r="CA449" s="478"/>
      <c r="CB449" s="478"/>
      <c r="CC449" s="478"/>
      <c r="CD449" s="478"/>
      <c r="CE449" s="478"/>
      <c r="CF449" s="478"/>
      <c r="CG449" s="478"/>
      <c r="CH449" s="478"/>
      <c r="CI449" s="478"/>
      <c r="CJ449" s="478"/>
      <c r="CK449" s="478"/>
      <c r="CL449" s="478"/>
      <c r="CM449" s="478"/>
      <c r="CN449" s="478"/>
      <c r="CO449" s="478"/>
      <c r="CP449" s="478"/>
      <c r="CQ449" s="478"/>
      <c r="CR449" s="478"/>
      <c r="CS449" s="478"/>
      <c r="CT449" s="478"/>
      <c r="CU449" s="478"/>
      <c r="CV449" s="478"/>
      <c r="CW449" s="478"/>
      <c r="CX449" s="478"/>
      <c r="CY449" s="478"/>
    </row>
    <row r="450" spans="2:108" ht="12.75" customHeight="1" thickBot="1">
      <c r="B450" s="511" t="s">
        <v>745</v>
      </c>
      <c r="C450" s="512"/>
      <c r="D450" s="512"/>
      <c r="E450" s="512"/>
      <c r="F450" s="512"/>
      <c r="G450" s="512"/>
      <c r="H450" s="512"/>
      <c r="I450" s="512"/>
      <c r="J450" s="512"/>
      <c r="K450" s="512"/>
      <c r="L450" s="512"/>
      <c r="M450" s="512"/>
      <c r="N450" s="512"/>
      <c r="O450" s="512"/>
      <c r="P450" s="512"/>
      <c r="Q450" s="512"/>
      <c r="R450" s="512"/>
      <c r="S450" s="512"/>
      <c r="T450" s="512"/>
      <c r="U450" s="512"/>
      <c r="V450" s="512"/>
      <c r="W450" s="435"/>
      <c r="X450" s="447">
        <f>X448+X445+X435+X425+DX404+DX394+DX385+DX375+DX365+X403+X393+X382+X372+X367+DX346+DX337+DX328+DX318+DX308+X346+X337+X328+X318+X308+DX288+DX279+DX269+DX259+DX250+X288+X279+X269+X260+X249+DX230+DX221+DX212+DX203+DX194+X230+X221+X212+X200+X191+DX172+DX162+DX152+DX143+DX133+X172+X163+X154+X143+X133</f>
        <v>0</v>
      </c>
      <c r="Y450" s="447"/>
      <c r="Z450" s="447"/>
      <c r="AA450" s="447"/>
      <c r="AB450" s="447"/>
      <c r="AC450" s="447"/>
      <c r="AD450" s="447"/>
      <c r="AE450" s="447">
        <f>AE448+AE445+AE435+AE425+EE404+EE394+EE385+EE375+EE365+AE403+AE393+AE382+AE372+AE367+EE346+EE337+EE328+EE318+EE308+AE346+AE337+AE328+AE318+AE308+EE288+EE279+EE269+EE259+EE250+AE288+AE279+AE269+AE260+AE249+EE230+EE221+EE212+EE203+EE194+AE230+AE221+AE212+AE200+AE191+EE172+EE162+EE152+EE143+EE133+AE172+AE163+AE154+AE143+AE133</f>
        <v>0</v>
      </c>
      <c r="AF450" s="447"/>
      <c r="AG450" s="447"/>
      <c r="AH450" s="447"/>
      <c r="AI450" s="447"/>
      <c r="AJ450" s="447"/>
      <c r="AK450" s="447"/>
      <c r="AL450" s="447">
        <f>AL448+AL445+AL435+AL425+EL404+EL394+EL385+EL375+EL365+AL403+AL393+AL382+AL372+AL367+EL346+EL337+EL328+EL318+EL308+AL346+AL337+AL328+AL318+AL308+EL288+EL279+EL269+EL259+EL250+AL288+AL279+AL269+AL260+AL249+EL230+EL221+EL212+EL203+EL194+AL230+AL221+AL212+AL200+AL191+EL172+EL162+EL152+EL143+EL133+AL172+AL163+AL154+AL143+AL133</f>
        <v>0</v>
      </c>
      <c r="AM450" s="447"/>
      <c r="AN450" s="447"/>
      <c r="AO450" s="447"/>
      <c r="AP450" s="447"/>
      <c r="AQ450" s="447"/>
      <c r="AR450" s="447"/>
      <c r="AS450" s="447">
        <f>AS448+AS445+AS435+AS425+ES404+ES394+ES385+ES375+ES365+AS403+AS393+AS382+AS372+AS367+ES346+ES337+ES328+ES318+ES308+AS346+AS337+AS328+AS318+AS308+ES288+ES279+ES269+ES259+ES250+AS288+AS279+AS269+AS260+AS249+ES230+ES221+ES212+ES203+ES194+AS230+AS221+AS212+AS200+AS191+ES172+ES162+ES152+ES143+ES133+AS172+AS163+AS154+AS143+AS133</f>
        <v>0</v>
      </c>
      <c r="AT450" s="447"/>
      <c r="AU450" s="447"/>
      <c r="AV450" s="447"/>
      <c r="AW450" s="447"/>
      <c r="AX450" s="447"/>
      <c r="AY450" s="447"/>
      <c r="BB450" s="447">
        <f>BB448+BB445+BB435+BB425+FC404+FC394+FC385+FC375+FC365+BB403+BB393+BB382+BB372+BB367++FC346+FC337+FC328+FC318+FC308+BB346+BB337+BB328+BB318+BB308+FC288+FC279+FC269+FC259+FC250+BB288+BB279+BB269+BB260+BB249+FC230+FC221+FC212+FC203+FC194+BB230+BB221+BB212+BB200+BB191+FC172+FC162+FC152+FC143+FC133+BB172+BB163+BB154+BB143+BB133</f>
        <v>0</v>
      </c>
      <c r="BC450" s="447"/>
      <c r="BD450" s="447"/>
      <c r="BE450" s="447"/>
      <c r="BF450" s="447">
        <f>BF448+BF445+BF435+BF425+FG404+FG394+FG385+FG375+FG365+BF403+BF393+BF382+BF372+BF367++FG346+FG337+FG328+FG318+FG308+BF346+BF337+BF328+BF318+BF308+FG288+FG279+FG269+FG259+FG250+BF288+BF279+BF269+BF260+BF249+FG230+FG221+FG212+FG203+FG194+BF230+BF221+BF212+BF200+BF191+FG172+FG162+FG152+FG143+FG133+BF172+BF163+BF154+BF143+BF133</f>
        <v>0</v>
      </c>
      <c r="BG450" s="447"/>
      <c r="BH450" s="447"/>
      <c r="BI450" s="447"/>
      <c r="BJ450" s="447">
        <f>BJ448+BJ445+BJ435+BJ425+FK404+FK394+FK385+FK375+FK365+BJ403+BJ393+BJ382+BJ372+BJ367+FK346+FK337+FK328+FK318+FK308+BJ346+BJ337+BJ328+BJ318+BJ308+FK288+FK279+FK269+FK259+FK250+BJ288+BJ279+BJ269+BJ260+BJ249+FK230+FK221+FK212+FK203+FK194+BJ230+BJ221+BJ212+BJ200+BJ191+FK172+FK162+FK152+FK143+FK133+BJ172+BJ163+BJ154+BJ143+BJ133</f>
        <v>0</v>
      </c>
      <c r="BK450" s="447"/>
      <c r="BL450" s="447"/>
      <c r="BM450" s="447"/>
      <c r="BN450" s="447"/>
      <c r="BO450" s="447"/>
      <c r="BP450" s="447"/>
      <c r="BQ450" s="447">
        <f>BQ448+BQ445+BQ435+BQ425+FR404+FR394+FR385+FR375+FR365+BQ403+BQ393+BQ382+BQ372+BQ367+FR346+FR337+FR328+FR318+FR308+BQ346+BQ337+BQ328+BQ318+BQ308+FR288+FR279+FR269+FR259+FR250+BQ288+BQ279+BQ269+BQ260+BQ249+FR230+FR221+FR212+FR203+FR194+BQ230+BQ221+BQ212+BQ200+BQ191+FR172+FR162+FR152+FR143+FR133+BQ172+BQ163+BQ154+BQ143+BQ133</f>
        <v>0</v>
      </c>
      <c r="BR450" s="447"/>
      <c r="BS450" s="447"/>
      <c r="BT450" s="447"/>
      <c r="BU450" s="447"/>
      <c r="BV450" s="447"/>
      <c r="BW450" s="447"/>
      <c r="BX450" s="447">
        <f>BX448+BX445+BX435+BX425+FY404+FY394+FY385+FY375+FY365+BX403+BX393+BX382+BX372+BX367+FY346+FY337+FY328+FY318+FY308+BX346+BX337+BX328+BX318+BX308+FY288+FY279+FY269+FY259+FY250+BX288+BX279+BX269+BX260+BX249+FY230+FY221+FY212+FY203+FY194+BX230+BX221+BX212+BX200+BX191+FY172+FY162+FY152+FY143+FY133+BX172+BX163+BX154+BX143+BX133</f>
        <v>0</v>
      </c>
      <c r="BY450" s="447"/>
      <c r="BZ450" s="447"/>
      <c r="CA450" s="447"/>
      <c r="CB450" s="447"/>
      <c r="CC450" s="447"/>
      <c r="CD450" s="447"/>
      <c r="CE450" s="447">
        <f>CE448+CE445+CE435+CE425+GF404+GF394+GF385+GF375+GF365+CE403+CE393+CE382+CE372+CE367+GF346+GF337+GF328+GF318+GF308+CE346+CE337+CE328+CE318+CE308+GF288+GF279+GF269+GF259+GF250+CE288+CE279+CE269+CE260+CE249+GF230+GF221+GF212+GF203+GF194+CE230+CE221+CE212+CE200+CE191+GF172+GF162+GF152+GF143+GF133+CE172+CE163+CE154+CE143+CE133</f>
        <v>0</v>
      </c>
      <c r="CF450" s="447"/>
      <c r="CG450" s="447"/>
      <c r="CH450" s="447"/>
      <c r="CI450" s="447"/>
      <c r="CJ450" s="447"/>
      <c r="CK450" s="447"/>
      <c r="CL450" s="447">
        <f>CL448+CL445+CL435+CL425+GM404+GM394+GM385+GM375+GM365+CL403+CL393+CL382+CL372+CL367+GM346+GM337+GM328+GM318+GM308+CL346+CL337+CL328+CL318+CL308+GM288+GM279+GM269+GM259+GM250+CL288+CL279+CL269+CL260+CL249+GM230+GM221+GM212+GM203+GM194+CL230+CL221+CL212+CL200+CL191+GM172+GM162+GM152+GM143+GM133+CL172+CL163+CL154+CL143+CL133</f>
        <v>0</v>
      </c>
      <c r="CM450" s="447"/>
      <c r="CN450" s="447"/>
      <c r="CO450" s="447"/>
      <c r="CP450" s="447"/>
      <c r="CQ450" s="447"/>
      <c r="CR450" s="447"/>
      <c r="CS450" s="447">
        <f>CS448+CS445+CS435+CS425+GT404+GT394+GT385+GT375+GT365+CS403+CS393+CS382+CS372+CS367+GT346+GT337+GT328+GT318+GT308+CS346+CS337+CS328+CS318+CS308+GT288+GT279+GT269+GT259+GT250+CS288+CS279+CS269+CS260+CS249+GT230+GT221+GT212+GT203+GT194+CS230+CS221+CS212+CS200+CS191+GT172+GT162+GT152+GT143+GT133+CS172+CS163+CS154+CS143+CS133</f>
        <v>0</v>
      </c>
      <c r="CT450" s="447"/>
      <c r="CU450" s="447"/>
      <c r="CV450" s="447"/>
      <c r="CW450" s="447"/>
      <c r="CX450" s="447"/>
      <c r="CY450" s="447"/>
    </row>
    <row r="451" spans="2:108" ht="12.75" customHeight="1" thickTop="1">
      <c r="B451" s="508" t="s">
        <v>746</v>
      </c>
      <c r="C451" s="509"/>
      <c r="D451" s="509"/>
      <c r="E451" s="509"/>
      <c r="F451" s="509"/>
      <c r="G451" s="509"/>
      <c r="H451" s="509"/>
      <c r="I451" s="509"/>
      <c r="J451" s="509"/>
      <c r="K451" s="509"/>
      <c r="L451" s="509"/>
      <c r="M451" s="509"/>
      <c r="N451" s="509"/>
      <c r="O451" s="509"/>
      <c r="P451" s="509"/>
      <c r="Q451" s="509"/>
      <c r="R451" s="509"/>
      <c r="S451" s="509"/>
      <c r="T451" s="509"/>
      <c r="U451" s="509"/>
      <c r="V451" s="509"/>
      <c r="W451" s="510"/>
      <c r="X451" s="478"/>
      <c r="Y451" s="478"/>
      <c r="Z451" s="478"/>
      <c r="AA451" s="478"/>
      <c r="AB451" s="478"/>
      <c r="AC451" s="478"/>
      <c r="AD451" s="478"/>
      <c r="AE451" s="478"/>
      <c r="AF451" s="478"/>
      <c r="AG451" s="478"/>
      <c r="AH451" s="478"/>
      <c r="AI451" s="478"/>
      <c r="AJ451" s="478"/>
      <c r="AK451" s="478"/>
      <c r="AL451" s="478"/>
      <c r="AM451" s="478"/>
      <c r="AN451" s="478"/>
      <c r="AO451" s="478"/>
      <c r="AP451" s="478"/>
      <c r="AQ451" s="478"/>
      <c r="AR451" s="478"/>
      <c r="AS451" s="478"/>
      <c r="AT451" s="478"/>
      <c r="AU451" s="478"/>
      <c r="AV451" s="478"/>
      <c r="AW451" s="478"/>
      <c r="AX451" s="478"/>
      <c r="AY451" s="478"/>
      <c r="BB451" s="478"/>
      <c r="BC451" s="478"/>
      <c r="BD451" s="478"/>
      <c r="BE451" s="478"/>
      <c r="BF451" s="478"/>
      <c r="BG451" s="478"/>
      <c r="BH451" s="478"/>
      <c r="BI451" s="478"/>
      <c r="BJ451" s="478"/>
      <c r="BK451" s="478"/>
      <c r="BL451" s="478"/>
      <c r="BM451" s="478"/>
      <c r="BN451" s="478"/>
      <c r="BO451" s="478"/>
      <c r="BP451" s="478"/>
      <c r="BQ451" s="478"/>
      <c r="BR451" s="478"/>
      <c r="BS451" s="478"/>
      <c r="BT451" s="478"/>
      <c r="BU451" s="478"/>
      <c r="BV451" s="478"/>
      <c r="BW451" s="478"/>
      <c r="BX451" s="478"/>
      <c r="BY451" s="478"/>
      <c r="BZ451" s="478"/>
      <c r="CA451" s="478"/>
      <c r="CB451" s="478"/>
      <c r="CC451" s="478"/>
      <c r="CD451" s="478"/>
      <c r="CE451" s="478"/>
      <c r="CF451" s="478"/>
      <c r="CG451" s="478"/>
      <c r="CH451" s="478"/>
      <c r="CI451" s="478"/>
      <c r="CJ451" s="478"/>
      <c r="CK451" s="478"/>
      <c r="CL451" s="478"/>
      <c r="CM451" s="478"/>
      <c r="CN451" s="478"/>
      <c r="CO451" s="478"/>
      <c r="CP451" s="478"/>
      <c r="CQ451" s="478"/>
      <c r="CR451" s="478"/>
      <c r="CS451" s="478"/>
      <c r="CT451" s="478"/>
      <c r="CU451" s="478"/>
      <c r="CV451" s="478"/>
      <c r="CW451" s="478"/>
      <c r="CX451" s="478"/>
      <c r="CY451" s="478"/>
    </row>
    <row r="452" spans="2:108" ht="12.75" customHeight="1" thickBot="1">
      <c r="B452" s="504" t="s">
        <v>747</v>
      </c>
      <c r="C452" s="505"/>
      <c r="D452" s="505"/>
      <c r="E452" s="505"/>
      <c r="F452" s="505"/>
      <c r="G452" s="505"/>
      <c r="H452" s="505"/>
      <c r="I452" s="505"/>
      <c r="J452" s="505"/>
      <c r="K452" s="505"/>
      <c r="L452" s="505"/>
      <c r="M452" s="505"/>
      <c r="N452" s="505"/>
      <c r="O452" s="505"/>
      <c r="P452" s="505"/>
      <c r="Q452" s="505"/>
      <c r="R452" s="505"/>
      <c r="S452" s="505"/>
      <c r="T452" s="505"/>
      <c r="U452" s="505"/>
      <c r="V452" s="505"/>
      <c r="W452" s="506"/>
      <c r="X452" s="507">
        <v>0</v>
      </c>
      <c r="Y452" s="507"/>
      <c r="Z452" s="507"/>
      <c r="AA452" s="507"/>
      <c r="AB452" s="507"/>
      <c r="AC452" s="507"/>
      <c r="AD452" s="507"/>
      <c r="AE452" s="451">
        <v>0</v>
      </c>
      <c r="AF452" s="451"/>
      <c r="AG452" s="451"/>
      <c r="AH452" s="451"/>
      <c r="AI452" s="451"/>
      <c r="AJ452" s="451"/>
      <c r="AK452" s="451"/>
      <c r="AL452" s="479">
        <f>X452-AE452</f>
        <v>0</v>
      </c>
      <c r="AM452" s="479"/>
      <c r="AN452" s="479"/>
      <c r="AO452" s="479"/>
      <c r="AP452" s="479"/>
      <c r="AQ452" s="479"/>
      <c r="AR452" s="479"/>
      <c r="AS452" s="451">
        <v>0</v>
      </c>
      <c r="AT452" s="451"/>
      <c r="AU452" s="451"/>
      <c r="AV452" s="451"/>
      <c r="AW452" s="451"/>
      <c r="AX452" s="451"/>
      <c r="AY452" s="451"/>
      <c r="AZ452" s="92"/>
      <c r="BA452" s="92"/>
      <c r="BB452" s="451">
        <v>0</v>
      </c>
      <c r="BC452" s="451"/>
      <c r="BD452" s="451"/>
      <c r="BE452" s="451"/>
      <c r="BF452" s="451">
        <v>0</v>
      </c>
      <c r="BG452" s="451"/>
      <c r="BH452" s="451"/>
      <c r="BI452" s="451"/>
      <c r="BJ452" s="479">
        <f>BB452-BF452+AS452+AL452+AE452-X452</f>
        <v>0</v>
      </c>
      <c r="BK452" s="479"/>
      <c r="BL452" s="479"/>
      <c r="BM452" s="479"/>
      <c r="BN452" s="479"/>
      <c r="BO452" s="479"/>
      <c r="BP452" s="479"/>
      <c r="BQ452" s="451">
        <v>0</v>
      </c>
      <c r="BR452" s="451"/>
      <c r="BS452" s="451"/>
      <c r="BT452" s="451"/>
      <c r="BU452" s="451"/>
      <c r="BV452" s="451"/>
      <c r="BW452" s="451"/>
      <c r="BX452" s="451">
        <v>0</v>
      </c>
      <c r="BY452" s="451"/>
      <c r="BZ452" s="451"/>
      <c r="CA452" s="451"/>
      <c r="CB452" s="451"/>
      <c r="CC452" s="451"/>
      <c r="CD452" s="451"/>
      <c r="CE452" s="480">
        <f>BJ452-BQ452-BX452</f>
        <v>0</v>
      </c>
      <c r="CF452" s="480"/>
      <c r="CG452" s="480"/>
      <c r="CH452" s="480"/>
      <c r="CI452" s="480"/>
      <c r="CJ452" s="480"/>
      <c r="CK452" s="480"/>
      <c r="CL452" s="451">
        <v>0</v>
      </c>
      <c r="CM452" s="451"/>
      <c r="CN452" s="451"/>
      <c r="CO452" s="451"/>
      <c r="CP452" s="451"/>
      <c r="CQ452" s="451"/>
      <c r="CR452" s="451"/>
      <c r="CS452" s="480">
        <f>CL452</f>
        <v>0</v>
      </c>
      <c r="CT452" s="480"/>
      <c r="CU452" s="480"/>
      <c r="CV452" s="480"/>
      <c r="CW452" s="480"/>
      <c r="CX452" s="480"/>
      <c r="CY452" s="480"/>
    </row>
    <row r="453" spans="2:108" ht="12.75" customHeight="1" thickTop="1" thickBot="1">
      <c r="B453" s="501" t="s">
        <v>748</v>
      </c>
      <c r="C453" s="502"/>
      <c r="D453" s="502"/>
      <c r="E453" s="502"/>
      <c r="F453" s="502"/>
      <c r="G453" s="502"/>
      <c r="H453" s="502"/>
      <c r="I453" s="502"/>
      <c r="J453" s="502"/>
      <c r="K453" s="502"/>
      <c r="L453" s="502"/>
      <c r="M453" s="502"/>
      <c r="N453" s="502"/>
      <c r="O453" s="502"/>
      <c r="P453" s="502"/>
      <c r="Q453" s="502"/>
      <c r="R453" s="502"/>
      <c r="S453" s="502"/>
      <c r="T453" s="502"/>
      <c r="U453" s="502"/>
      <c r="V453" s="502"/>
      <c r="W453" s="503"/>
      <c r="X453" s="460">
        <f>X450+X452</f>
        <v>0</v>
      </c>
      <c r="Y453" s="460"/>
      <c r="Z453" s="460"/>
      <c r="AA453" s="460"/>
      <c r="AB453" s="460"/>
      <c r="AC453" s="460"/>
      <c r="AD453" s="460"/>
      <c r="AE453" s="460">
        <f>AE450+AE452</f>
        <v>0</v>
      </c>
      <c r="AF453" s="460"/>
      <c r="AG453" s="460"/>
      <c r="AH453" s="460"/>
      <c r="AI453" s="460"/>
      <c r="AJ453" s="460"/>
      <c r="AK453" s="460"/>
      <c r="AL453" s="460">
        <f>AL450+AL452</f>
        <v>0</v>
      </c>
      <c r="AM453" s="460"/>
      <c r="AN453" s="460"/>
      <c r="AO453" s="460"/>
      <c r="AP453" s="460"/>
      <c r="AQ453" s="460"/>
      <c r="AR453" s="460"/>
      <c r="AS453" s="460">
        <f>AS450+AS452</f>
        <v>0</v>
      </c>
      <c r="AT453" s="460"/>
      <c r="AU453" s="460"/>
      <c r="AV453" s="460"/>
      <c r="AW453" s="460"/>
      <c r="AX453" s="460"/>
      <c r="AY453" s="460"/>
      <c r="BB453" s="460">
        <f>BB450+BB452</f>
        <v>0</v>
      </c>
      <c r="BC453" s="460"/>
      <c r="BD453" s="460"/>
      <c r="BE453" s="460"/>
      <c r="BF453" s="460">
        <f>BF450+BF452</f>
        <v>0</v>
      </c>
      <c r="BG453" s="460"/>
      <c r="BH453" s="460"/>
      <c r="BI453" s="460"/>
      <c r="BJ453" s="460">
        <f>BJ450+BJ452</f>
        <v>0</v>
      </c>
      <c r="BK453" s="460"/>
      <c r="BL453" s="460"/>
      <c r="BM453" s="460"/>
      <c r="BN453" s="460"/>
      <c r="BO453" s="460"/>
      <c r="BP453" s="460"/>
      <c r="BQ453" s="460">
        <f>BQ450+BQ452</f>
        <v>0</v>
      </c>
      <c r="BR453" s="460"/>
      <c r="BS453" s="460"/>
      <c r="BT453" s="460"/>
      <c r="BU453" s="460"/>
      <c r="BV453" s="460"/>
      <c r="BW453" s="460"/>
      <c r="BX453" s="460">
        <f>BX450+BX452</f>
        <v>0</v>
      </c>
      <c r="BY453" s="460"/>
      <c r="BZ453" s="460"/>
      <c r="CA453" s="460"/>
      <c r="CB453" s="460"/>
      <c r="CC453" s="460"/>
      <c r="CD453" s="460"/>
      <c r="CE453" s="460">
        <f>CE450+CE452</f>
        <v>0</v>
      </c>
      <c r="CF453" s="460"/>
      <c r="CG453" s="460"/>
      <c r="CH453" s="460"/>
      <c r="CI453" s="460"/>
      <c r="CJ453" s="460"/>
      <c r="CK453" s="460"/>
      <c r="CL453" s="460">
        <f>CL450+CL452</f>
        <v>0</v>
      </c>
      <c r="CM453" s="460"/>
      <c r="CN453" s="460"/>
      <c r="CO453" s="460"/>
      <c r="CP453" s="460"/>
      <c r="CQ453" s="460"/>
      <c r="CR453" s="460"/>
      <c r="CS453" s="460">
        <f>CS450+CS452</f>
        <v>0</v>
      </c>
      <c r="CT453" s="460"/>
      <c r="CU453" s="460"/>
      <c r="CV453" s="460"/>
      <c r="CW453" s="460"/>
      <c r="CX453" s="460"/>
      <c r="CY453" s="460"/>
    </row>
    <row r="454" spans="2:108" ht="12.75" customHeight="1" thickTop="1">
      <c r="B454" s="484"/>
      <c r="C454" s="484"/>
      <c r="D454" s="484"/>
      <c r="E454" s="484"/>
      <c r="F454" s="484"/>
      <c r="G454" s="484"/>
      <c r="H454" s="484"/>
      <c r="I454" s="484"/>
      <c r="J454" s="484"/>
      <c r="K454" s="484"/>
      <c r="L454" s="484"/>
      <c r="M454" s="484"/>
      <c r="N454" s="484"/>
      <c r="O454" s="484"/>
      <c r="P454" s="484"/>
      <c r="Q454" s="484"/>
      <c r="R454" s="484"/>
      <c r="S454" s="484"/>
      <c r="T454" s="484"/>
      <c r="U454" s="484"/>
      <c r="V454" s="484"/>
      <c r="W454" s="484"/>
      <c r="X454" s="498"/>
      <c r="Y454" s="498"/>
      <c r="Z454" s="498"/>
      <c r="AA454" s="498"/>
      <c r="AB454" s="498"/>
      <c r="AC454" s="498"/>
      <c r="AD454" s="498"/>
      <c r="AE454" s="498"/>
      <c r="AF454" s="498"/>
      <c r="AG454" s="498"/>
      <c r="AH454" s="498"/>
      <c r="AI454" s="498"/>
      <c r="AJ454" s="498"/>
      <c r="AK454" s="498"/>
      <c r="AL454" s="476"/>
      <c r="AM454" s="476"/>
      <c r="AN454" s="476"/>
      <c r="AO454" s="476"/>
      <c r="AP454" s="476"/>
      <c r="AQ454" s="476"/>
      <c r="AR454" s="476"/>
      <c r="AS454" s="476"/>
      <c r="AT454" s="476"/>
      <c r="AU454" s="476"/>
      <c r="AV454" s="476"/>
      <c r="AW454" s="476"/>
      <c r="AX454" s="476"/>
      <c r="AY454" s="476"/>
      <c r="BB454" s="475"/>
      <c r="BC454" s="475"/>
      <c r="BD454" s="475"/>
      <c r="BE454" s="475"/>
      <c r="BF454" s="475"/>
      <c r="BG454" s="475"/>
      <c r="BH454" s="475"/>
      <c r="BI454" s="475"/>
      <c r="BJ454" s="475"/>
      <c r="BK454" s="475"/>
      <c r="BL454" s="475"/>
      <c r="BM454" s="475"/>
      <c r="BN454" s="475"/>
      <c r="BO454" s="475"/>
      <c r="BP454" s="475"/>
      <c r="BQ454" s="475"/>
      <c r="BR454" s="475"/>
      <c r="BS454" s="475"/>
      <c r="BT454" s="475"/>
      <c r="BU454" s="475"/>
      <c r="BV454" s="475"/>
      <c r="BW454" s="475"/>
      <c r="BX454" s="475"/>
      <c r="BY454" s="475"/>
      <c r="BZ454" s="475"/>
      <c r="CA454" s="475"/>
      <c r="CB454" s="475"/>
      <c r="CC454" s="475"/>
      <c r="CD454" s="475"/>
      <c r="CE454" s="475"/>
      <c r="CF454" s="475"/>
      <c r="CG454" s="475"/>
      <c r="CH454" s="475"/>
      <c r="CI454" s="475"/>
      <c r="CJ454" s="475"/>
      <c r="CK454" s="475"/>
      <c r="CL454" s="477"/>
      <c r="CM454" s="477"/>
      <c r="CN454" s="477"/>
      <c r="CO454" s="477"/>
      <c r="CP454" s="477"/>
      <c r="CQ454" s="477"/>
      <c r="CR454" s="477"/>
      <c r="CS454" s="477"/>
      <c r="CT454" s="477"/>
      <c r="CU454" s="477"/>
      <c r="CV454" s="477"/>
      <c r="CW454" s="477"/>
      <c r="CX454" s="477"/>
      <c r="CY454" s="477"/>
    </row>
    <row r="455" spans="2:108" ht="12.75" customHeight="1" thickBot="1">
      <c r="B455" s="484"/>
      <c r="C455" s="484"/>
      <c r="D455" s="484"/>
      <c r="E455" s="484"/>
      <c r="F455" s="484"/>
      <c r="G455" s="484"/>
      <c r="H455" s="484"/>
      <c r="I455" s="484"/>
      <c r="J455" s="484"/>
      <c r="K455" s="484"/>
      <c r="L455" s="484"/>
      <c r="M455" s="484"/>
      <c r="N455" s="484"/>
      <c r="O455" s="484"/>
      <c r="P455" s="484"/>
      <c r="Q455" s="484"/>
      <c r="R455" s="484"/>
      <c r="S455" s="484"/>
      <c r="T455" s="484"/>
      <c r="U455" s="484"/>
      <c r="V455" s="484"/>
      <c r="W455" s="484"/>
      <c r="X455" s="498"/>
      <c r="Y455" s="498"/>
      <c r="Z455" s="498"/>
      <c r="AA455" s="498"/>
      <c r="AB455" s="498"/>
      <c r="AC455" s="498"/>
      <c r="AD455" s="498"/>
      <c r="AE455" s="498"/>
      <c r="AF455" s="498"/>
      <c r="AG455" s="498"/>
      <c r="AH455" s="498"/>
      <c r="AI455" s="498"/>
      <c r="AJ455" s="498"/>
      <c r="AK455" s="498"/>
      <c r="AL455" s="498"/>
      <c r="AM455" s="498"/>
      <c r="AN455" s="498"/>
      <c r="AO455" s="498"/>
      <c r="AP455" s="498"/>
      <c r="AQ455" s="498"/>
      <c r="AR455" s="498"/>
      <c r="AS455" s="498"/>
      <c r="AT455" s="498"/>
      <c r="AU455" s="498"/>
      <c r="AV455" s="498"/>
      <c r="AW455" s="498"/>
      <c r="AX455" s="498"/>
      <c r="AY455" s="498"/>
      <c r="BB455" s="474"/>
      <c r="BC455" s="474"/>
      <c r="BD455" s="474"/>
      <c r="BE455" s="474"/>
      <c r="BF455" s="474"/>
      <c r="BG455" s="474"/>
      <c r="BH455" s="474"/>
      <c r="BI455" s="474"/>
      <c r="BJ455" s="474"/>
      <c r="BK455" s="474"/>
      <c r="BL455" s="474"/>
      <c r="BM455" s="474"/>
      <c r="BN455" s="474"/>
      <c r="BO455" s="474"/>
      <c r="BP455" s="474"/>
      <c r="BQ455" s="474"/>
      <c r="BR455" s="474"/>
      <c r="BS455" s="474"/>
      <c r="BT455" s="474"/>
      <c r="BU455" s="474"/>
      <c r="BV455" s="474"/>
      <c r="BW455" s="474"/>
      <c r="BX455" s="474"/>
      <c r="BY455" s="474"/>
      <c r="BZ455" s="474"/>
      <c r="CA455" s="474"/>
      <c r="CB455" s="474"/>
      <c r="CC455" s="474"/>
      <c r="CD455" s="474"/>
      <c r="CE455" s="474"/>
      <c r="CF455" s="474"/>
      <c r="CG455" s="474"/>
      <c r="CH455" s="474"/>
      <c r="CI455" s="474"/>
      <c r="CJ455" s="474"/>
      <c r="CK455" s="474"/>
      <c r="CL455" s="474"/>
      <c r="CM455" s="474"/>
      <c r="CN455" s="474"/>
      <c r="CO455" s="474"/>
      <c r="CP455" s="474"/>
      <c r="CQ455" s="474"/>
      <c r="CR455" s="474"/>
      <c r="CS455" s="474"/>
      <c r="CT455" s="474"/>
      <c r="CU455" s="474"/>
      <c r="CV455" s="474"/>
      <c r="CW455" s="474"/>
      <c r="CX455" s="474"/>
      <c r="CY455" s="474"/>
    </row>
    <row r="456" spans="2:108" ht="12.75" customHeight="1" thickTop="1">
      <c r="B456" s="499" t="s">
        <v>749</v>
      </c>
      <c r="C456" s="500"/>
      <c r="D456" s="500"/>
      <c r="E456" s="500"/>
      <c r="F456" s="500"/>
      <c r="G456" s="500"/>
      <c r="H456" s="500"/>
      <c r="I456" s="500"/>
      <c r="J456" s="500"/>
      <c r="K456" s="500"/>
      <c r="L456" s="500"/>
      <c r="M456" s="500"/>
      <c r="N456" s="500"/>
      <c r="O456" s="500"/>
      <c r="P456" s="500"/>
      <c r="Q456" s="500"/>
      <c r="R456" s="500"/>
      <c r="S456" s="500"/>
      <c r="T456" s="500"/>
      <c r="U456" s="500"/>
      <c r="V456" s="500"/>
      <c r="W456" s="500"/>
      <c r="X456" s="467"/>
      <c r="Y456" s="467"/>
      <c r="Z456" s="467"/>
      <c r="AA456" s="467"/>
      <c r="AB456" s="467"/>
      <c r="AC456" s="467"/>
      <c r="AD456" s="467"/>
      <c r="AE456" s="467"/>
      <c r="AF456" s="467"/>
      <c r="AG456" s="467"/>
      <c r="AH456" s="467"/>
      <c r="AI456" s="467"/>
      <c r="AJ456" s="467"/>
      <c r="AK456" s="467"/>
      <c r="AL456" s="467"/>
      <c r="AM456" s="467"/>
      <c r="AN456" s="467"/>
      <c r="AO456" s="467"/>
      <c r="AP456" s="467"/>
      <c r="AQ456" s="467"/>
      <c r="AR456" s="467"/>
      <c r="AS456" s="467"/>
      <c r="AT456" s="467"/>
      <c r="AU456" s="467"/>
      <c r="AV456" s="467"/>
      <c r="AW456" s="467"/>
      <c r="AX456" s="467"/>
      <c r="AY456" s="470"/>
      <c r="BB456" s="466"/>
      <c r="BC456" s="467"/>
      <c r="BD456" s="467"/>
      <c r="BE456" s="467"/>
      <c r="BF456" s="467"/>
      <c r="BG456" s="467"/>
      <c r="BH456" s="467"/>
      <c r="BI456" s="467"/>
      <c r="BJ456" s="467"/>
      <c r="BK456" s="467"/>
      <c r="BL456" s="467"/>
      <c r="BM456" s="467"/>
      <c r="BN456" s="467"/>
      <c r="BO456" s="467"/>
      <c r="BP456" s="467"/>
      <c r="BQ456" s="467"/>
      <c r="BR456" s="467"/>
      <c r="BS456" s="467"/>
      <c r="BT456" s="467"/>
      <c r="BU456" s="467"/>
      <c r="BV456" s="467"/>
      <c r="BW456" s="467"/>
      <c r="BX456" s="467"/>
      <c r="BY456" s="467"/>
      <c r="BZ456" s="467"/>
      <c r="CA456" s="467"/>
      <c r="CB456" s="467"/>
      <c r="CC456" s="467"/>
      <c r="CD456" s="467"/>
      <c r="CE456" s="467"/>
      <c r="CF456" s="467"/>
      <c r="CG456" s="467"/>
      <c r="CH456" s="467"/>
      <c r="CI456" s="467"/>
      <c r="CJ456" s="467"/>
      <c r="CK456" s="468"/>
      <c r="CL456" s="462" t="s">
        <v>756</v>
      </c>
      <c r="CM456" s="463"/>
      <c r="CN456" s="463"/>
      <c r="CO456" s="463"/>
      <c r="CP456" s="463"/>
      <c r="CQ456" s="463"/>
      <c r="CR456" s="464"/>
      <c r="CS456" s="462" t="s">
        <v>759</v>
      </c>
      <c r="CT456" s="463"/>
      <c r="CU456" s="463"/>
      <c r="CV456" s="463"/>
      <c r="CW456" s="463"/>
      <c r="CX456" s="463"/>
      <c r="CY456" s="465"/>
    </row>
    <row r="457" spans="2:108" ht="12.75" customHeight="1">
      <c r="B457" s="485"/>
      <c r="C457" s="486"/>
      <c r="D457" s="486"/>
      <c r="E457" s="486"/>
      <c r="F457" s="486"/>
      <c r="G457" s="486"/>
      <c r="H457" s="486"/>
      <c r="I457" s="486"/>
      <c r="J457" s="486"/>
      <c r="K457" s="486"/>
      <c r="L457" s="486"/>
      <c r="M457" s="486"/>
      <c r="N457" s="486"/>
      <c r="O457" s="486"/>
      <c r="P457" s="486"/>
      <c r="Q457" s="486"/>
      <c r="R457" s="486"/>
      <c r="S457" s="486"/>
      <c r="T457" s="486"/>
      <c r="U457" s="486"/>
      <c r="V457" s="486"/>
      <c r="W457" s="486"/>
      <c r="X457" s="442"/>
      <c r="Y457" s="442"/>
      <c r="Z457" s="442"/>
      <c r="AA457" s="442"/>
      <c r="AB457" s="442"/>
      <c r="AC457" s="442"/>
      <c r="AD457" s="442"/>
      <c r="AE457" s="442"/>
      <c r="AF457" s="442"/>
      <c r="AG457" s="442"/>
      <c r="AH457" s="442"/>
      <c r="AI457" s="442"/>
      <c r="AJ457" s="442"/>
      <c r="AK457" s="442"/>
      <c r="AL457" s="442"/>
      <c r="AM457" s="442"/>
      <c r="AN457" s="442"/>
      <c r="AO457" s="442"/>
      <c r="AP457" s="442"/>
      <c r="AQ457" s="442"/>
      <c r="AR457" s="442"/>
      <c r="AS457" s="442"/>
      <c r="AT457" s="442"/>
      <c r="AU457" s="442"/>
      <c r="AV457" s="442"/>
      <c r="AW457" s="442"/>
      <c r="AX457" s="442"/>
      <c r="AY457" s="461"/>
      <c r="BB457" s="441"/>
      <c r="BC457" s="442"/>
      <c r="BD457" s="442"/>
      <c r="BE457" s="442"/>
      <c r="BF457" s="442"/>
      <c r="BG457" s="442"/>
      <c r="BH457" s="442"/>
      <c r="BI457" s="442"/>
      <c r="BJ457" s="442"/>
      <c r="BK457" s="442"/>
      <c r="BL457" s="442"/>
      <c r="BM457" s="442"/>
      <c r="BN457" s="442"/>
      <c r="BO457" s="442"/>
      <c r="BP457" s="442"/>
      <c r="BQ457" s="442"/>
      <c r="BR457" s="442"/>
      <c r="BS457" s="442"/>
      <c r="BT457" s="442"/>
      <c r="BU457" s="442"/>
      <c r="BV457" s="442"/>
      <c r="BW457" s="442"/>
      <c r="BX457" s="442"/>
      <c r="BY457" s="442"/>
      <c r="BZ457" s="442"/>
      <c r="CA457" s="442"/>
      <c r="CB457" s="442"/>
      <c r="CC457" s="442"/>
      <c r="CD457" s="442"/>
      <c r="CE457" s="442"/>
      <c r="CF457" s="442"/>
      <c r="CG457" s="442"/>
      <c r="CH457" s="442"/>
      <c r="CI457" s="442"/>
      <c r="CJ457" s="442"/>
      <c r="CK457" s="443"/>
      <c r="CL457" s="444" t="s">
        <v>757</v>
      </c>
      <c r="CM457" s="442"/>
      <c r="CN457" s="442"/>
      <c r="CO457" s="442"/>
      <c r="CP457" s="442"/>
      <c r="CQ457" s="442"/>
      <c r="CR457" s="443"/>
      <c r="CS457" s="444" t="s">
        <v>760</v>
      </c>
      <c r="CT457" s="442"/>
      <c r="CU457" s="442"/>
      <c r="CV457" s="442"/>
      <c r="CW457" s="442"/>
      <c r="CX457" s="442"/>
      <c r="CY457" s="461"/>
    </row>
    <row r="458" spans="2:108" ht="12.75" customHeight="1" thickBot="1">
      <c r="B458" s="487" t="s">
        <v>750</v>
      </c>
      <c r="C458" s="436"/>
      <c r="D458" s="436"/>
      <c r="E458" s="436"/>
      <c r="F458" s="436"/>
      <c r="G458" s="436"/>
      <c r="H458" s="436"/>
      <c r="I458" s="436"/>
      <c r="J458" s="436"/>
      <c r="K458" s="436"/>
      <c r="L458" s="436"/>
      <c r="M458" s="436"/>
      <c r="N458" s="436"/>
      <c r="O458" s="436"/>
      <c r="P458" s="436"/>
      <c r="Q458" s="436"/>
      <c r="R458" s="436"/>
      <c r="S458" s="436"/>
      <c r="T458" s="436"/>
      <c r="U458" s="436"/>
      <c r="V458" s="436"/>
      <c r="W458" s="436"/>
      <c r="X458" s="433"/>
      <c r="Y458" s="433"/>
      <c r="Z458" s="433"/>
      <c r="AA458" s="433"/>
      <c r="AB458" s="433"/>
      <c r="AC458" s="433"/>
      <c r="AD458" s="433"/>
      <c r="AE458" s="433"/>
      <c r="AF458" s="433"/>
      <c r="AG458" s="433"/>
      <c r="AH458" s="433"/>
      <c r="AI458" s="433"/>
      <c r="AJ458" s="433"/>
      <c r="AK458" s="433"/>
      <c r="AL458" s="433"/>
      <c r="AM458" s="433"/>
      <c r="AN458" s="433"/>
      <c r="AO458" s="433"/>
      <c r="AP458" s="433"/>
      <c r="AQ458" s="433"/>
      <c r="AR458" s="433"/>
      <c r="AS458" s="433"/>
      <c r="AT458" s="433"/>
      <c r="AU458" s="433"/>
      <c r="AV458" s="433"/>
      <c r="AW458" s="433"/>
      <c r="AX458" s="433"/>
      <c r="AY458" s="491"/>
      <c r="BB458" s="432"/>
      <c r="BC458" s="433"/>
      <c r="BD458" s="433"/>
      <c r="BE458" s="433"/>
      <c r="BF458" s="433"/>
      <c r="BG458" s="433"/>
      <c r="BH458" s="433"/>
      <c r="BI458" s="433"/>
      <c r="BJ458" s="433"/>
      <c r="BK458" s="433"/>
      <c r="BL458" s="433"/>
      <c r="BM458" s="433"/>
      <c r="BN458" s="433"/>
      <c r="BO458" s="433"/>
      <c r="BP458" s="433"/>
      <c r="BQ458" s="433"/>
      <c r="BR458" s="433"/>
      <c r="BS458" s="433"/>
      <c r="BT458" s="433"/>
      <c r="BU458" s="433"/>
      <c r="BV458" s="433"/>
      <c r="BW458" s="433"/>
      <c r="BX458" s="433"/>
      <c r="BY458" s="433"/>
      <c r="BZ458" s="433"/>
      <c r="CA458" s="433"/>
      <c r="CB458" s="433"/>
      <c r="CC458" s="433"/>
      <c r="CD458" s="433"/>
      <c r="CE458" s="433"/>
      <c r="CF458" s="433"/>
      <c r="CG458" s="433"/>
      <c r="CH458" s="433"/>
      <c r="CI458" s="433"/>
      <c r="CJ458" s="433"/>
      <c r="CK458" s="434"/>
      <c r="CL458" s="456" t="s">
        <v>758</v>
      </c>
      <c r="CM458" s="457"/>
      <c r="CN458" s="457"/>
      <c r="CO458" s="457"/>
      <c r="CP458" s="457"/>
      <c r="CQ458" s="457"/>
      <c r="CR458" s="458"/>
      <c r="CS458" s="456" t="s">
        <v>761</v>
      </c>
      <c r="CT458" s="457"/>
      <c r="CU458" s="457"/>
      <c r="CV458" s="457"/>
      <c r="CW458" s="457"/>
      <c r="CX458" s="457"/>
      <c r="CY458" s="459"/>
    </row>
    <row r="459" spans="2:108" ht="12.75" customHeight="1" thickTop="1">
      <c r="B459" s="492" t="s">
        <v>751</v>
      </c>
      <c r="C459" s="493"/>
      <c r="D459" s="493"/>
      <c r="E459" s="493"/>
      <c r="F459" s="493"/>
      <c r="G459" s="493"/>
      <c r="H459" s="493"/>
      <c r="I459" s="493"/>
      <c r="J459" s="493"/>
      <c r="K459" s="493"/>
      <c r="L459" s="493"/>
      <c r="M459" s="493"/>
      <c r="N459" s="493"/>
      <c r="O459" s="493"/>
      <c r="P459" s="493"/>
      <c r="Q459" s="493"/>
      <c r="R459" s="493"/>
      <c r="S459" s="493"/>
      <c r="T459" s="493"/>
      <c r="U459" s="493"/>
      <c r="V459" s="493"/>
      <c r="W459" s="493"/>
      <c r="X459" s="463"/>
      <c r="Y459" s="463"/>
      <c r="Z459" s="463"/>
      <c r="AA459" s="463"/>
      <c r="AB459" s="463"/>
      <c r="AC459" s="463"/>
      <c r="AD459" s="463"/>
      <c r="AE459" s="463"/>
      <c r="AF459" s="463"/>
      <c r="AG459" s="463"/>
      <c r="AH459" s="463"/>
      <c r="AI459" s="463"/>
      <c r="AJ459" s="463"/>
      <c r="AK459" s="463"/>
      <c r="AL459" s="463"/>
      <c r="AM459" s="463"/>
      <c r="AN459" s="463"/>
      <c r="AO459" s="463"/>
      <c r="AP459" s="463"/>
      <c r="AQ459" s="463"/>
      <c r="AR459" s="463"/>
      <c r="AS459" s="463"/>
      <c r="AT459" s="463"/>
      <c r="AU459" s="463"/>
      <c r="AV459" s="463"/>
      <c r="AW459" s="463"/>
      <c r="AX459" s="463"/>
      <c r="AY459" s="465"/>
      <c r="BB459" s="471"/>
      <c r="BC459" s="472"/>
      <c r="BD459" s="472"/>
      <c r="BE459" s="472"/>
      <c r="BF459" s="472"/>
      <c r="BG459" s="472"/>
      <c r="BH459" s="472"/>
      <c r="BI459" s="472"/>
      <c r="BJ459" s="472"/>
      <c r="BK459" s="472"/>
      <c r="BL459" s="472"/>
      <c r="BM459" s="472"/>
      <c r="BN459" s="472"/>
      <c r="BO459" s="472"/>
      <c r="BP459" s="472"/>
      <c r="BQ459" s="472"/>
      <c r="BR459" s="472"/>
      <c r="BS459" s="472"/>
      <c r="BT459" s="472"/>
      <c r="BU459" s="472"/>
      <c r="BV459" s="472"/>
      <c r="BW459" s="472"/>
      <c r="BX459" s="472"/>
      <c r="BY459" s="472"/>
      <c r="BZ459" s="472"/>
      <c r="CA459" s="472"/>
      <c r="CB459" s="472"/>
      <c r="CC459" s="472"/>
      <c r="CD459" s="472"/>
      <c r="CE459" s="472"/>
      <c r="CF459" s="472"/>
      <c r="CG459" s="472"/>
      <c r="CH459" s="472"/>
      <c r="CI459" s="472"/>
      <c r="CJ459" s="472"/>
      <c r="CK459" s="473"/>
      <c r="CL459" s="469">
        <f>CL453-CL460</f>
        <v>0</v>
      </c>
      <c r="CM459" s="467"/>
      <c r="CN459" s="467"/>
      <c r="CO459" s="467"/>
      <c r="CP459" s="467"/>
      <c r="CQ459" s="467"/>
      <c r="CR459" s="468"/>
      <c r="CS459" s="469">
        <f>CS453-CS460</f>
        <v>0</v>
      </c>
      <c r="CT459" s="467"/>
      <c r="CU459" s="467"/>
      <c r="CV459" s="467"/>
      <c r="CW459" s="467"/>
      <c r="CX459" s="467"/>
      <c r="CY459" s="470"/>
    </row>
    <row r="460" spans="2:108" ht="12.75" customHeight="1">
      <c r="B460" s="485" t="s">
        <v>752</v>
      </c>
      <c r="C460" s="486"/>
      <c r="D460" s="486"/>
      <c r="E460" s="486"/>
      <c r="F460" s="486"/>
      <c r="G460" s="486"/>
      <c r="H460" s="486"/>
      <c r="I460" s="486"/>
      <c r="J460" s="486"/>
      <c r="K460" s="486"/>
      <c r="L460" s="486"/>
      <c r="M460" s="486"/>
      <c r="N460" s="486"/>
      <c r="O460" s="486"/>
      <c r="P460" s="486"/>
      <c r="Q460" s="486"/>
      <c r="R460" s="486"/>
      <c r="S460" s="486"/>
      <c r="T460" s="486"/>
      <c r="U460" s="486"/>
      <c r="V460" s="486"/>
      <c r="W460" s="486"/>
      <c r="X460" s="486"/>
      <c r="Y460" s="486"/>
      <c r="Z460" s="486"/>
      <c r="AA460" s="486"/>
      <c r="AB460" s="486"/>
      <c r="AC460" s="486"/>
      <c r="AD460" s="486"/>
      <c r="AE460" s="486"/>
      <c r="AF460" s="486"/>
      <c r="AG460" s="486"/>
      <c r="AH460" s="486"/>
      <c r="AI460" s="486"/>
      <c r="AJ460" s="486"/>
      <c r="AK460" s="486"/>
      <c r="AL460" s="453"/>
      <c r="AM460" s="453"/>
      <c r="AN460" s="453"/>
      <c r="AO460" s="453"/>
      <c r="AP460" s="453"/>
      <c r="AQ460" s="453"/>
      <c r="AR460" s="453"/>
      <c r="AS460" s="453"/>
      <c r="AT460" s="453"/>
      <c r="AU460" s="453"/>
      <c r="AV460" s="453"/>
      <c r="AW460" s="453"/>
      <c r="AX460" s="453"/>
      <c r="AY460" s="455"/>
      <c r="BB460" s="441"/>
      <c r="BC460" s="442"/>
      <c r="BD460" s="442"/>
      <c r="BE460" s="442"/>
      <c r="BF460" s="442"/>
      <c r="BG460" s="442"/>
      <c r="BH460" s="442"/>
      <c r="BI460" s="442"/>
      <c r="BJ460" s="442"/>
      <c r="BK460" s="442"/>
      <c r="BL460" s="442"/>
      <c r="BM460" s="442"/>
      <c r="BN460" s="442"/>
      <c r="BO460" s="442"/>
      <c r="BP460" s="442"/>
      <c r="BQ460" s="442"/>
      <c r="BR460" s="442"/>
      <c r="BS460" s="442"/>
      <c r="BT460" s="442"/>
      <c r="BU460" s="442"/>
      <c r="BV460" s="442"/>
      <c r="BW460" s="442"/>
      <c r="BX460" s="442"/>
      <c r="BY460" s="442"/>
      <c r="BZ460" s="442"/>
      <c r="CA460" s="442"/>
      <c r="CB460" s="442"/>
      <c r="CC460" s="442"/>
      <c r="CD460" s="442"/>
      <c r="CE460" s="442"/>
      <c r="CF460" s="442"/>
      <c r="CG460" s="442"/>
      <c r="CH460" s="442"/>
      <c r="CI460" s="442"/>
      <c r="CJ460" s="442"/>
      <c r="CK460" s="443"/>
      <c r="CL460" s="452">
        <v>0</v>
      </c>
      <c r="CM460" s="453"/>
      <c r="CN460" s="453"/>
      <c r="CO460" s="453"/>
      <c r="CP460" s="453"/>
      <c r="CQ460" s="453"/>
      <c r="CR460" s="454"/>
      <c r="CS460" s="452">
        <v>0</v>
      </c>
      <c r="CT460" s="453"/>
      <c r="CU460" s="453"/>
      <c r="CV460" s="453"/>
      <c r="CW460" s="453"/>
      <c r="CX460" s="453"/>
      <c r="CY460" s="455"/>
    </row>
    <row r="461" spans="2:108" ht="12.75" customHeight="1">
      <c r="B461" s="485" t="s">
        <v>753</v>
      </c>
      <c r="C461" s="486"/>
      <c r="D461" s="486"/>
      <c r="E461" s="486"/>
      <c r="F461" s="486"/>
      <c r="G461" s="486"/>
      <c r="H461" s="486"/>
      <c r="I461" s="486"/>
      <c r="J461" s="486"/>
      <c r="K461" s="486"/>
      <c r="L461" s="486"/>
      <c r="M461" s="486"/>
      <c r="N461" s="486"/>
      <c r="O461" s="486"/>
      <c r="P461" s="486"/>
      <c r="Q461" s="486"/>
      <c r="R461" s="486"/>
      <c r="S461" s="486"/>
      <c r="T461" s="486"/>
      <c r="U461" s="486"/>
      <c r="V461" s="486"/>
      <c r="W461" s="486"/>
      <c r="X461" s="486"/>
      <c r="Y461" s="486"/>
      <c r="Z461" s="486"/>
      <c r="AA461" s="486"/>
      <c r="AB461" s="486"/>
      <c r="AC461" s="486"/>
      <c r="AD461" s="486"/>
      <c r="AE461" s="486"/>
      <c r="AF461" s="486"/>
      <c r="AG461" s="486"/>
      <c r="AH461" s="486"/>
      <c r="AI461" s="486"/>
      <c r="AJ461" s="486"/>
      <c r="AK461" s="486"/>
      <c r="AL461" s="442"/>
      <c r="AM461" s="442"/>
      <c r="AN461" s="442"/>
      <c r="AO461" s="442"/>
      <c r="AP461" s="442"/>
      <c r="AQ461" s="442"/>
      <c r="AR461" s="442"/>
      <c r="AS461" s="442"/>
      <c r="AT461" s="442"/>
      <c r="AU461" s="442"/>
      <c r="AV461" s="442"/>
      <c r="AW461" s="442"/>
      <c r="AX461" s="442"/>
      <c r="AY461" s="461"/>
      <c r="BB461" s="441"/>
      <c r="BC461" s="442"/>
      <c r="BD461" s="442"/>
      <c r="BE461" s="442"/>
      <c r="BF461" s="442"/>
      <c r="BG461" s="442"/>
      <c r="BH461" s="442"/>
      <c r="BI461" s="442"/>
      <c r="BJ461" s="442"/>
      <c r="BK461" s="442"/>
      <c r="BL461" s="442"/>
      <c r="BM461" s="442"/>
      <c r="BN461" s="442"/>
      <c r="BO461" s="442"/>
      <c r="BP461" s="442"/>
      <c r="BQ461" s="442"/>
      <c r="BR461" s="442"/>
      <c r="BS461" s="442"/>
      <c r="BT461" s="442"/>
      <c r="BU461" s="442"/>
      <c r="BV461" s="442"/>
      <c r="BW461" s="442"/>
      <c r="BX461" s="442"/>
      <c r="BY461" s="442"/>
      <c r="BZ461" s="442"/>
      <c r="CA461" s="442"/>
      <c r="CB461" s="442"/>
      <c r="CC461" s="442"/>
      <c r="CD461" s="442"/>
      <c r="CE461" s="442"/>
      <c r="CF461" s="442"/>
      <c r="CG461" s="442"/>
      <c r="CH461" s="442"/>
      <c r="CI461" s="442"/>
      <c r="CJ461" s="442"/>
      <c r="CK461" s="443"/>
      <c r="CL461" s="439"/>
      <c r="CM461" s="439"/>
      <c r="CN461" s="439"/>
      <c r="CO461" s="439"/>
      <c r="CP461" s="439"/>
      <c r="CQ461" s="439"/>
      <c r="CR461" s="439"/>
      <c r="CS461" s="439"/>
      <c r="CT461" s="439"/>
      <c r="CU461" s="439"/>
      <c r="CV461" s="439"/>
      <c r="CW461" s="439"/>
      <c r="CX461" s="439"/>
      <c r="CY461" s="440"/>
    </row>
    <row r="462" spans="2:108" ht="12.75" customHeight="1" thickBot="1">
      <c r="B462" s="487" t="s">
        <v>754</v>
      </c>
      <c r="C462" s="436"/>
      <c r="D462" s="436"/>
      <c r="E462" s="436"/>
      <c r="F462" s="436"/>
      <c r="G462" s="436"/>
      <c r="H462" s="436"/>
      <c r="I462" s="436"/>
      <c r="J462" s="436"/>
      <c r="K462" s="436"/>
      <c r="L462" s="436"/>
      <c r="M462" s="436"/>
      <c r="N462" s="436"/>
      <c r="O462" s="436"/>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5"/>
      <c r="AY462" s="86"/>
      <c r="BB462" s="432"/>
      <c r="BC462" s="433"/>
      <c r="BD462" s="433"/>
      <c r="BE462" s="433"/>
      <c r="BF462" s="433"/>
      <c r="BG462" s="433"/>
      <c r="BH462" s="433"/>
      <c r="BI462" s="433"/>
      <c r="BJ462" s="433"/>
      <c r="BK462" s="433"/>
      <c r="BL462" s="433"/>
      <c r="BM462" s="433"/>
      <c r="BN462" s="433"/>
      <c r="BO462" s="433"/>
      <c r="BP462" s="433"/>
      <c r="BQ462" s="433"/>
      <c r="BR462" s="433"/>
      <c r="BS462" s="433"/>
      <c r="BT462" s="433"/>
      <c r="BU462" s="433"/>
      <c r="BV462" s="433"/>
      <c r="BW462" s="433"/>
      <c r="BX462" s="433"/>
      <c r="BY462" s="433"/>
      <c r="BZ462" s="433"/>
      <c r="CA462" s="433"/>
      <c r="CB462" s="433"/>
      <c r="CC462" s="433"/>
      <c r="CD462" s="433"/>
      <c r="CE462" s="433"/>
      <c r="CF462" s="433"/>
      <c r="CG462" s="433"/>
      <c r="CH462" s="433"/>
      <c r="CI462" s="433"/>
      <c r="CJ462" s="433"/>
      <c r="CK462" s="434"/>
      <c r="CL462" s="435">
        <f>CL459+CL460</f>
        <v>0</v>
      </c>
      <c r="CM462" s="436"/>
      <c r="CN462" s="436"/>
      <c r="CO462" s="436"/>
      <c r="CP462" s="436"/>
      <c r="CQ462" s="436"/>
      <c r="CR462" s="437"/>
      <c r="CS462" s="438">
        <f>IF('Exhibit Y'!F51+'Exhibit Y'!F50=CS459+CS460,'Exhibit Y'!F51+'Exhibit Y'!F50,"Values don't match")</f>
        <v>0</v>
      </c>
      <c r="CT462" s="433"/>
      <c r="CU462" s="433"/>
      <c r="CV462" s="433"/>
      <c r="CW462" s="433"/>
      <c r="CX462" s="433"/>
      <c r="CY462" s="434"/>
      <c r="DA462" s="102"/>
      <c r="DB462" s="102"/>
      <c r="DC462" s="102"/>
      <c r="DD462" s="102"/>
    </row>
    <row r="463" spans="2:108" ht="12.75" customHeight="1" thickTop="1">
      <c r="B463" s="484" t="str">
        <f>Coversheets!$B$51</f>
        <v>S.A.&amp;I. Form 2641R99 Entity: Type in Name of City City, 99</v>
      </c>
      <c r="C463" s="484"/>
      <c r="D463" s="484"/>
      <c r="E463" s="484"/>
      <c r="F463" s="484"/>
      <c r="G463" s="484"/>
      <c r="H463" s="484"/>
      <c r="I463" s="484"/>
      <c r="J463" s="484"/>
      <c r="K463" s="484"/>
      <c r="L463" s="484"/>
      <c r="M463" s="484"/>
      <c r="N463" s="484"/>
      <c r="O463" s="484"/>
      <c r="P463" s="484"/>
      <c r="Q463" s="484"/>
      <c r="R463" s="484"/>
      <c r="S463" s="484"/>
      <c r="T463" s="484"/>
      <c r="U463" s="484"/>
      <c r="V463" s="484"/>
      <c r="W463" s="484"/>
      <c r="AL463" s="476">
        <v>39602.338656597225</v>
      </c>
      <c r="AM463" s="476"/>
      <c r="AN463" s="476"/>
      <c r="AO463" s="476"/>
      <c r="AP463" s="476"/>
      <c r="AQ463" s="476"/>
      <c r="AR463" s="476"/>
      <c r="AS463" s="476"/>
      <c r="AT463" s="476"/>
      <c r="AU463" s="476"/>
      <c r="AV463" s="476"/>
      <c r="AW463" s="476"/>
      <c r="AX463" s="476"/>
      <c r="AY463" s="476"/>
      <c r="BC463" s="343" t="str">
        <f>Coversheets!$B$51</f>
        <v>S.A.&amp;I. Form 2641R99 Entity: Type in Name of City City, 99</v>
      </c>
      <c r="CL463" s="476">
        <v>39602.338656597225</v>
      </c>
      <c r="CM463" s="476"/>
      <c r="CN463" s="476"/>
      <c r="CO463" s="476"/>
      <c r="CP463" s="476"/>
      <c r="CQ463" s="476"/>
      <c r="CR463" s="476"/>
      <c r="CS463" s="476"/>
      <c r="CT463" s="476"/>
      <c r="CU463" s="476"/>
      <c r="CV463" s="476"/>
      <c r="CW463" s="476"/>
      <c r="CX463" s="476"/>
      <c r="CY463" s="476"/>
    </row>
  </sheetData>
  <mergeCells count="8784">
    <mergeCell ref="AS168:AY168"/>
    <mergeCell ref="CL169:CR169"/>
    <mergeCell ref="CS169:CY169"/>
    <mergeCell ref="B169:W169"/>
    <mergeCell ref="X169:AD169"/>
    <mergeCell ref="AE169:AK169"/>
    <mergeCell ref="AL169:AR169"/>
    <mergeCell ref="AS171:AY171"/>
    <mergeCell ref="AS169:AY169"/>
    <mergeCell ref="CL172:CR172"/>
    <mergeCell ref="CS172:CY172"/>
    <mergeCell ref="CS170:CY170"/>
    <mergeCell ref="CL171:CR171"/>
    <mergeCell ref="CS171:CY171"/>
    <mergeCell ref="CL170:CR170"/>
    <mergeCell ref="AL171:AR171"/>
    <mergeCell ref="B170:W170"/>
    <mergeCell ref="X170:AD170"/>
    <mergeCell ref="AE170:AK170"/>
    <mergeCell ref="AL170:AR170"/>
    <mergeCell ref="AS170:AY170"/>
    <mergeCell ref="BB170:BE170"/>
    <mergeCell ref="BF170:BI170"/>
    <mergeCell ref="BJ170:BP170"/>
    <mergeCell ref="BQ170:BW170"/>
    <mergeCell ref="CL168:CR168"/>
    <mergeCell ref="CS168:CY168"/>
    <mergeCell ref="B168:W168"/>
    <mergeCell ref="X168:AD168"/>
    <mergeCell ref="AE168:AK168"/>
    <mergeCell ref="AL168:AR168"/>
    <mergeCell ref="BX170:CD170"/>
    <mergeCell ref="B116:AY116"/>
    <mergeCell ref="B117:AY117"/>
    <mergeCell ref="BB116:CY116"/>
    <mergeCell ref="BB117:CY117"/>
    <mergeCell ref="B166:W166"/>
    <mergeCell ref="X166:AD166"/>
    <mergeCell ref="AE166:AK166"/>
    <mergeCell ref="AL166:AR166"/>
    <mergeCell ref="AS166:AY166"/>
    <mergeCell ref="CL166:CR166"/>
    <mergeCell ref="CS166:CY166"/>
    <mergeCell ref="BQ165:BW165"/>
    <mergeCell ref="AS167:AY167"/>
    <mergeCell ref="CL167:CR167"/>
    <mergeCell ref="CS167:CY167"/>
    <mergeCell ref="CL165:CR165"/>
    <mergeCell ref="AS165:AY165"/>
    <mergeCell ref="BB165:BE165"/>
    <mergeCell ref="B167:W167"/>
    <mergeCell ref="X167:AD167"/>
    <mergeCell ref="AE167:AK167"/>
    <mergeCell ref="AL167:AR167"/>
    <mergeCell ref="CL163:CR163"/>
    <mergeCell ref="AS163:AY163"/>
    <mergeCell ref="BB163:BE163"/>
    <mergeCell ref="BF163:BI163"/>
    <mergeCell ref="BJ163:BP163"/>
    <mergeCell ref="B163:W163"/>
    <mergeCell ref="X163:AD163"/>
    <mergeCell ref="AE163:AK163"/>
    <mergeCell ref="AL163:AR163"/>
    <mergeCell ref="CL164:CR164"/>
    <mergeCell ref="CS163:CY163"/>
    <mergeCell ref="B164:W164"/>
    <mergeCell ref="X164:AD164"/>
    <mergeCell ref="AE164:AK164"/>
    <mergeCell ref="AL164:AR164"/>
    <mergeCell ref="AS164:AY164"/>
    <mergeCell ref="BB164:BE164"/>
    <mergeCell ref="BF164:BI164"/>
    <mergeCell ref="X165:AD165"/>
    <mergeCell ref="AE165:AK165"/>
    <mergeCell ref="AL165:AR165"/>
    <mergeCell ref="BX164:CD164"/>
    <mergeCell ref="CE164:CK164"/>
    <mergeCell ref="BJ164:BP164"/>
    <mergeCell ref="BQ164:BW164"/>
    <mergeCell ref="BX165:CD165"/>
    <mergeCell ref="CE165:CK165"/>
    <mergeCell ref="BF165:BI165"/>
    <mergeCell ref="BQ163:BW163"/>
    <mergeCell ref="BX163:CD163"/>
    <mergeCell ref="CE163:CK163"/>
    <mergeCell ref="BJ165:BP165"/>
    <mergeCell ref="CS165:CY165"/>
    <mergeCell ref="B165:W165"/>
    <mergeCell ref="CL161:CR161"/>
    <mergeCell ref="AS161:AY161"/>
    <mergeCell ref="BB161:BE161"/>
    <mergeCell ref="BF161:BI161"/>
    <mergeCell ref="BJ161:BP161"/>
    <mergeCell ref="B161:W161"/>
    <mergeCell ref="X161:AD161"/>
    <mergeCell ref="AE161:AK161"/>
    <mergeCell ref="AL161:AR161"/>
    <mergeCell ref="CL162:CR162"/>
    <mergeCell ref="CS162:CY162"/>
    <mergeCell ref="CS161:CY161"/>
    <mergeCell ref="B162:W162"/>
    <mergeCell ref="X162:AD162"/>
    <mergeCell ref="AE162:AK162"/>
    <mergeCell ref="AL162:AR162"/>
    <mergeCell ref="AS162:AY162"/>
    <mergeCell ref="BB162:BE162"/>
    <mergeCell ref="BF162:BI162"/>
    <mergeCell ref="BX162:CD162"/>
    <mergeCell ref="CE162:CK162"/>
    <mergeCell ref="BJ162:BP162"/>
    <mergeCell ref="BQ162:BW162"/>
    <mergeCell ref="BQ161:BW161"/>
    <mergeCell ref="BX161:CD161"/>
    <mergeCell ref="CE161:CK161"/>
    <mergeCell ref="CL159:CR159"/>
    <mergeCell ref="AS159:AY159"/>
    <mergeCell ref="BB159:BE159"/>
    <mergeCell ref="BF159:BI159"/>
    <mergeCell ref="BJ159:BP159"/>
    <mergeCell ref="B159:W159"/>
    <mergeCell ref="X159:AD159"/>
    <mergeCell ref="AE159:AK159"/>
    <mergeCell ref="AL159:AR159"/>
    <mergeCell ref="CL160:CR160"/>
    <mergeCell ref="CS160:CY160"/>
    <mergeCell ref="CS159:CY159"/>
    <mergeCell ref="B160:W160"/>
    <mergeCell ref="X160:AD160"/>
    <mergeCell ref="AE160:AK160"/>
    <mergeCell ref="AL160:AR160"/>
    <mergeCell ref="AS160:AY160"/>
    <mergeCell ref="BB160:BE160"/>
    <mergeCell ref="BF160:BI160"/>
    <mergeCell ref="BX160:CD160"/>
    <mergeCell ref="CE160:CK160"/>
    <mergeCell ref="BJ160:BP160"/>
    <mergeCell ref="BQ160:BW160"/>
    <mergeCell ref="BQ159:BW159"/>
    <mergeCell ref="BX159:CD159"/>
    <mergeCell ref="CE159:CK159"/>
    <mergeCell ref="CL157:CR157"/>
    <mergeCell ref="AS157:AY157"/>
    <mergeCell ref="BB157:BE157"/>
    <mergeCell ref="BF157:BI157"/>
    <mergeCell ref="BJ157:BP157"/>
    <mergeCell ref="B157:W157"/>
    <mergeCell ref="X157:AD157"/>
    <mergeCell ref="AE157:AK157"/>
    <mergeCell ref="AL157:AR157"/>
    <mergeCell ref="CL158:CR158"/>
    <mergeCell ref="CS158:CY158"/>
    <mergeCell ref="CS157:CY157"/>
    <mergeCell ref="B158:W158"/>
    <mergeCell ref="X158:AD158"/>
    <mergeCell ref="AE158:AK158"/>
    <mergeCell ref="AL158:AR158"/>
    <mergeCell ref="AS158:AY158"/>
    <mergeCell ref="BB158:BE158"/>
    <mergeCell ref="BF158:BI158"/>
    <mergeCell ref="BX158:CD158"/>
    <mergeCell ref="CE158:CK158"/>
    <mergeCell ref="BJ158:BP158"/>
    <mergeCell ref="BQ158:BW158"/>
    <mergeCell ref="BQ157:BW157"/>
    <mergeCell ref="BX157:CD157"/>
    <mergeCell ref="CE157:CK157"/>
    <mergeCell ref="CL155:CR155"/>
    <mergeCell ref="AS155:AY155"/>
    <mergeCell ref="BB155:BE155"/>
    <mergeCell ref="BF155:BI155"/>
    <mergeCell ref="BJ155:BP155"/>
    <mergeCell ref="B155:W155"/>
    <mergeCell ref="X155:AD155"/>
    <mergeCell ref="AE155:AK155"/>
    <mergeCell ref="AL155:AR155"/>
    <mergeCell ref="CL156:CR156"/>
    <mergeCell ref="CS156:CY156"/>
    <mergeCell ref="CS155:CY155"/>
    <mergeCell ref="B156:W156"/>
    <mergeCell ref="X156:AD156"/>
    <mergeCell ref="AE156:AK156"/>
    <mergeCell ref="AL156:AR156"/>
    <mergeCell ref="AS156:AY156"/>
    <mergeCell ref="BB156:BE156"/>
    <mergeCell ref="BF156:BI156"/>
    <mergeCell ref="BX156:CD156"/>
    <mergeCell ref="CE156:CK156"/>
    <mergeCell ref="BJ156:BP156"/>
    <mergeCell ref="BQ156:BW156"/>
    <mergeCell ref="BQ155:BW155"/>
    <mergeCell ref="BX155:CD155"/>
    <mergeCell ref="CE155:CK155"/>
    <mergeCell ref="CL153:CR153"/>
    <mergeCell ref="AS153:AY153"/>
    <mergeCell ref="BB153:BE153"/>
    <mergeCell ref="BF153:BI153"/>
    <mergeCell ref="BJ153:BP153"/>
    <mergeCell ref="B153:W153"/>
    <mergeCell ref="X153:AD153"/>
    <mergeCell ref="AE153:AK153"/>
    <mergeCell ref="AL153:AR153"/>
    <mergeCell ref="CL154:CR154"/>
    <mergeCell ref="CS154:CY154"/>
    <mergeCell ref="CS153:CY153"/>
    <mergeCell ref="B154:W154"/>
    <mergeCell ref="X154:AD154"/>
    <mergeCell ref="AE154:AK154"/>
    <mergeCell ref="AL154:AR154"/>
    <mergeCell ref="AS154:AY154"/>
    <mergeCell ref="BB154:BE154"/>
    <mergeCell ref="BF154:BI154"/>
    <mergeCell ref="BX154:CD154"/>
    <mergeCell ref="CE154:CK154"/>
    <mergeCell ref="BJ154:BP154"/>
    <mergeCell ref="BQ154:BW154"/>
    <mergeCell ref="BQ153:BW153"/>
    <mergeCell ref="BX153:CD153"/>
    <mergeCell ref="CE153:CK153"/>
    <mergeCell ref="CL151:CR151"/>
    <mergeCell ref="AS151:AY151"/>
    <mergeCell ref="BB151:BE151"/>
    <mergeCell ref="BF151:BI151"/>
    <mergeCell ref="BJ151:BP151"/>
    <mergeCell ref="B151:W151"/>
    <mergeCell ref="X151:AD151"/>
    <mergeCell ref="AE151:AK151"/>
    <mergeCell ref="AL151:AR151"/>
    <mergeCell ref="CL152:CR152"/>
    <mergeCell ref="CS152:CY152"/>
    <mergeCell ref="CS151:CY151"/>
    <mergeCell ref="B152:W152"/>
    <mergeCell ref="X152:AD152"/>
    <mergeCell ref="AE152:AK152"/>
    <mergeCell ref="AL152:AR152"/>
    <mergeCell ref="AS152:AY152"/>
    <mergeCell ref="BB152:BE152"/>
    <mergeCell ref="BF152:BI152"/>
    <mergeCell ref="BX152:CD152"/>
    <mergeCell ref="CE152:CK152"/>
    <mergeCell ref="BJ152:BP152"/>
    <mergeCell ref="BQ152:BW152"/>
    <mergeCell ref="BQ151:BW151"/>
    <mergeCell ref="BX151:CD151"/>
    <mergeCell ref="CE151:CK151"/>
    <mergeCell ref="CL149:CR149"/>
    <mergeCell ref="AS149:AY149"/>
    <mergeCell ref="BB149:BE149"/>
    <mergeCell ref="BF149:BI149"/>
    <mergeCell ref="BJ149:BP149"/>
    <mergeCell ref="B149:W149"/>
    <mergeCell ref="X149:AD149"/>
    <mergeCell ref="AE149:AK149"/>
    <mergeCell ref="AL149:AR149"/>
    <mergeCell ref="CL150:CR150"/>
    <mergeCell ref="CS150:CY150"/>
    <mergeCell ref="CS149:CY149"/>
    <mergeCell ref="B150:W150"/>
    <mergeCell ref="X150:AD150"/>
    <mergeCell ref="AE150:AK150"/>
    <mergeCell ref="AL150:AR150"/>
    <mergeCell ref="AS150:AY150"/>
    <mergeCell ref="BB150:BE150"/>
    <mergeCell ref="BF150:BI150"/>
    <mergeCell ref="BX150:CD150"/>
    <mergeCell ref="CE150:CK150"/>
    <mergeCell ref="BJ150:BP150"/>
    <mergeCell ref="BQ150:BW150"/>
    <mergeCell ref="BQ149:BW149"/>
    <mergeCell ref="BX149:CD149"/>
    <mergeCell ref="CE149:CK149"/>
    <mergeCell ref="CL147:CR147"/>
    <mergeCell ref="AS147:AY147"/>
    <mergeCell ref="BB147:BE147"/>
    <mergeCell ref="BF147:BI147"/>
    <mergeCell ref="BJ147:BP147"/>
    <mergeCell ref="B147:W147"/>
    <mergeCell ref="X147:AD147"/>
    <mergeCell ref="AE147:AK147"/>
    <mergeCell ref="AL147:AR147"/>
    <mergeCell ref="CL148:CR148"/>
    <mergeCell ref="CS148:CY148"/>
    <mergeCell ref="CS147:CY147"/>
    <mergeCell ref="B148:W148"/>
    <mergeCell ref="X148:AD148"/>
    <mergeCell ref="AE148:AK148"/>
    <mergeCell ref="AL148:AR148"/>
    <mergeCell ref="AS148:AY148"/>
    <mergeCell ref="BB148:BE148"/>
    <mergeCell ref="BF148:BI148"/>
    <mergeCell ref="BX148:CD148"/>
    <mergeCell ref="CE148:CK148"/>
    <mergeCell ref="BJ148:BP148"/>
    <mergeCell ref="BQ148:BW148"/>
    <mergeCell ref="BQ147:BW147"/>
    <mergeCell ref="BX147:CD147"/>
    <mergeCell ref="CE147:CK147"/>
    <mergeCell ref="CL145:CR145"/>
    <mergeCell ref="AS145:AY145"/>
    <mergeCell ref="BB145:BE145"/>
    <mergeCell ref="BF145:BI145"/>
    <mergeCell ref="BJ145:BP145"/>
    <mergeCell ref="B145:W145"/>
    <mergeCell ref="X145:AD145"/>
    <mergeCell ref="AE145:AK145"/>
    <mergeCell ref="AL145:AR145"/>
    <mergeCell ref="CL146:CR146"/>
    <mergeCell ref="CS146:CY146"/>
    <mergeCell ref="CS145:CY145"/>
    <mergeCell ref="B146:W146"/>
    <mergeCell ref="X146:AD146"/>
    <mergeCell ref="AE146:AK146"/>
    <mergeCell ref="AL146:AR146"/>
    <mergeCell ref="AS146:AY146"/>
    <mergeCell ref="BB146:BE146"/>
    <mergeCell ref="BF146:BI146"/>
    <mergeCell ref="BX146:CD146"/>
    <mergeCell ref="CE146:CK146"/>
    <mergeCell ref="BJ146:BP146"/>
    <mergeCell ref="BQ146:BW146"/>
    <mergeCell ref="BQ145:BW145"/>
    <mergeCell ref="BX145:CD145"/>
    <mergeCell ref="CE145:CK145"/>
    <mergeCell ref="CL143:CR143"/>
    <mergeCell ref="AS143:AY143"/>
    <mergeCell ref="BB143:BE143"/>
    <mergeCell ref="BF143:BI143"/>
    <mergeCell ref="BJ143:BP143"/>
    <mergeCell ref="B143:W143"/>
    <mergeCell ref="X143:AD143"/>
    <mergeCell ref="AE143:AK143"/>
    <mergeCell ref="AL143:AR143"/>
    <mergeCell ref="CL144:CR144"/>
    <mergeCell ref="CS144:CY144"/>
    <mergeCell ref="CS143:CY143"/>
    <mergeCell ref="B144:W144"/>
    <mergeCell ref="X144:AD144"/>
    <mergeCell ref="AE144:AK144"/>
    <mergeCell ref="AL144:AR144"/>
    <mergeCell ref="AS144:AY144"/>
    <mergeCell ref="BB144:BE144"/>
    <mergeCell ref="BF144:BI144"/>
    <mergeCell ref="BX144:CD144"/>
    <mergeCell ref="CE144:CK144"/>
    <mergeCell ref="BJ144:BP144"/>
    <mergeCell ref="BQ144:BW144"/>
    <mergeCell ref="BQ143:BW143"/>
    <mergeCell ref="BX143:CD143"/>
    <mergeCell ref="CE143:CK143"/>
    <mergeCell ref="CL141:CR141"/>
    <mergeCell ref="AS141:AY141"/>
    <mergeCell ref="BB141:BE141"/>
    <mergeCell ref="BF141:BI141"/>
    <mergeCell ref="BJ141:BP141"/>
    <mergeCell ref="B141:W141"/>
    <mergeCell ref="X141:AD141"/>
    <mergeCell ref="AE141:AK141"/>
    <mergeCell ref="AL141:AR141"/>
    <mergeCell ref="CL142:CR142"/>
    <mergeCell ref="CS142:CY142"/>
    <mergeCell ref="CS141:CY141"/>
    <mergeCell ref="B142:W142"/>
    <mergeCell ref="X142:AD142"/>
    <mergeCell ref="AE142:AK142"/>
    <mergeCell ref="AL142:AR142"/>
    <mergeCell ref="AS142:AY142"/>
    <mergeCell ref="BB142:BE142"/>
    <mergeCell ref="BF142:BI142"/>
    <mergeCell ref="BX142:CD142"/>
    <mergeCell ref="CE142:CK142"/>
    <mergeCell ref="BJ142:BP142"/>
    <mergeCell ref="BQ142:BW142"/>
    <mergeCell ref="BQ141:BW141"/>
    <mergeCell ref="BX141:CD141"/>
    <mergeCell ref="CE141:CK141"/>
    <mergeCell ref="CL139:CR139"/>
    <mergeCell ref="AS139:AY139"/>
    <mergeCell ref="BB139:BE139"/>
    <mergeCell ref="BF139:BI139"/>
    <mergeCell ref="BJ139:BP139"/>
    <mergeCell ref="B139:W139"/>
    <mergeCell ref="X139:AD139"/>
    <mergeCell ref="AE139:AK139"/>
    <mergeCell ref="AL139:AR139"/>
    <mergeCell ref="CL140:CR140"/>
    <mergeCell ref="CS140:CY140"/>
    <mergeCell ref="CS139:CY139"/>
    <mergeCell ref="B140:W140"/>
    <mergeCell ref="X140:AD140"/>
    <mergeCell ref="AE140:AK140"/>
    <mergeCell ref="AL140:AR140"/>
    <mergeCell ref="AS140:AY140"/>
    <mergeCell ref="BB140:BE140"/>
    <mergeCell ref="BF140:BI140"/>
    <mergeCell ref="BX140:CD140"/>
    <mergeCell ref="CE140:CK140"/>
    <mergeCell ref="BJ140:BP140"/>
    <mergeCell ref="BQ140:BW140"/>
    <mergeCell ref="BQ139:BW139"/>
    <mergeCell ref="BX139:CD139"/>
    <mergeCell ref="CE139:CK139"/>
    <mergeCell ref="CL137:CR137"/>
    <mergeCell ref="AS137:AY137"/>
    <mergeCell ref="BB137:BE137"/>
    <mergeCell ref="BF137:BI137"/>
    <mergeCell ref="BJ137:BP137"/>
    <mergeCell ref="B137:W137"/>
    <mergeCell ref="X137:AD137"/>
    <mergeCell ref="AE137:AK137"/>
    <mergeCell ref="AL137:AR137"/>
    <mergeCell ref="CL138:CR138"/>
    <mergeCell ref="CS138:CY138"/>
    <mergeCell ref="CS137:CY137"/>
    <mergeCell ref="B138:W138"/>
    <mergeCell ref="X138:AD138"/>
    <mergeCell ref="AE138:AK138"/>
    <mergeCell ref="AL138:AR138"/>
    <mergeCell ref="AS138:AY138"/>
    <mergeCell ref="BB138:BE138"/>
    <mergeCell ref="BF138:BI138"/>
    <mergeCell ref="BX138:CD138"/>
    <mergeCell ref="CE138:CK138"/>
    <mergeCell ref="BJ138:BP138"/>
    <mergeCell ref="BQ138:BW138"/>
    <mergeCell ref="BQ137:BW137"/>
    <mergeCell ref="BX137:CD137"/>
    <mergeCell ref="CE137:CK137"/>
    <mergeCell ref="CL135:CR135"/>
    <mergeCell ref="AS135:AY135"/>
    <mergeCell ref="BB135:BE135"/>
    <mergeCell ref="BF135:BI135"/>
    <mergeCell ref="BJ135:BP135"/>
    <mergeCell ref="B135:W135"/>
    <mergeCell ref="X135:AD135"/>
    <mergeCell ref="AE135:AK135"/>
    <mergeCell ref="AL135:AR135"/>
    <mergeCell ref="CL136:CR136"/>
    <mergeCell ref="CS136:CY136"/>
    <mergeCell ref="CS135:CY135"/>
    <mergeCell ref="B136:W136"/>
    <mergeCell ref="X136:AD136"/>
    <mergeCell ref="AE136:AK136"/>
    <mergeCell ref="AL136:AR136"/>
    <mergeCell ref="AS136:AY136"/>
    <mergeCell ref="BB136:BE136"/>
    <mergeCell ref="BF136:BI136"/>
    <mergeCell ref="BX136:CD136"/>
    <mergeCell ref="CE136:CK136"/>
    <mergeCell ref="BJ136:BP136"/>
    <mergeCell ref="BQ136:BW136"/>
    <mergeCell ref="BQ135:BW135"/>
    <mergeCell ref="BX135:CD135"/>
    <mergeCell ref="CE135:CK135"/>
    <mergeCell ref="CL133:CR133"/>
    <mergeCell ref="AS133:AY133"/>
    <mergeCell ref="BB133:BE133"/>
    <mergeCell ref="BF133:BI133"/>
    <mergeCell ref="BJ133:BP133"/>
    <mergeCell ref="B133:W133"/>
    <mergeCell ref="X133:AD133"/>
    <mergeCell ref="AE133:AK133"/>
    <mergeCell ref="AL133:AR133"/>
    <mergeCell ref="CL134:CR134"/>
    <mergeCell ref="CS134:CY134"/>
    <mergeCell ref="CS133:CY133"/>
    <mergeCell ref="B134:W134"/>
    <mergeCell ref="X134:AD134"/>
    <mergeCell ref="AE134:AK134"/>
    <mergeCell ref="AL134:AR134"/>
    <mergeCell ref="AS134:AY134"/>
    <mergeCell ref="BB134:BE134"/>
    <mergeCell ref="BF134:BI134"/>
    <mergeCell ref="BX134:CD134"/>
    <mergeCell ref="CE134:CK134"/>
    <mergeCell ref="BJ134:BP134"/>
    <mergeCell ref="BQ134:BW134"/>
    <mergeCell ref="BQ133:BW133"/>
    <mergeCell ref="BX133:CD133"/>
    <mergeCell ref="CE133:CK133"/>
    <mergeCell ref="AS131:AY131"/>
    <mergeCell ref="BB131:BE131"/>
    <mergeCell ref="BF131:BI131"/>
    <mergeCell ref="BJ131:BP131"/>
    <mergeCell ref="B131:W131"/>
    <mergeCell ref="X131:AD131"/>
    <mergeCell ref="AE131:AK131"/>
    <mergeCell ref="AL131:AR131"/>
    <mergeCell ref="CL132:CR132"/>
    <mergeCell ref="CS132:CY132"/>
    <mergeCell ref="CS131:CY131"/>
    <mergeCell ref="B132:W132"/>
    <mergeCell ref="X132:AD132"/>
    <mergeCell ref="AE132:AK132"/>
    <mergeCell ref="AL132:AR132"/>
    <mergeCell ref="AS132:AY132"/>
    <mergeCell ref="BB132:BE132"/>
    <mergeCell ref="BF132:BI132"/>
    <mergeCell ref="BX132:CD132"/>
    <mergeCell ref="CE132:CK132"/>
    <mergeCell ref="BJ132:BP132"/>
    <mergeCell ref="BQ132:BW132"/>
    <mergeCell ref="BQ131:BW131"/>
    <mergeCell ref="BX131:CD131"/>
    <mergeCell ref="CE131:CK131"/>
    <mergeCell ref="CL131:CR131"/>
    <mergeCell ref="BF129:BI129"/>
    <mergeCell ref="BJ129:BP129"/>
    <mergeCell ref="B129:W129"/>
    <mergeCell ref="X129:AD129"/>
    <mergeCell ref="AE129:AK129"/>
    <mergeCell ref="AL129:AR129"/>
    <mergeCell ref="CS130:CY130"/>
    <mergeCell ref="CS129:CY129"/>
    <mergeCell ref="B130:W130"/>
    <mergeCell ref="X130:AD130"/>
    <mergeCell ref="AE130:AK130"/>
    <mergeCell ref="AL130:AR130"/>
    <mergeCell ref="AS130:AY130"/>
    <mergeCell ref="BB130:BE130"/>
    <mergeCell ref="BF130:BI130"/>
    <mergeCell ref="CE129:CK129"/>
    <mergeCell ref="BJ130:BP130"/>
    <mergeCell ref="BQ130:BW130"/>
    <mergeCell ref="CL130:CR130"/>
    <mergeCell ref="BQ125:BW125"/>
    <mergeCell ref="BX125:CD125"/>
    <mergeCell ref="BF124:BI124"/>
    <mergeCell ref="CE125:CK125"/>
    <mergeCell ref="CS124:CY124"/>
    <mergeCell ref="BQ127:BW127"/>
    <mergeCell ref="BX127:CD127"/>
    <mergeCell ref="CE127:CK127"/>
    <mergeCell ref="BX130:CD130"/>
    <mergeCell ref="CE130:CK130"/>
    <mergeCell ref="CL129:CR129"/>
    <mergeCell ref="BQ129:BW129"/>
    <mergeCell ref="BX129:CD129"/>
    <mergeCell ref="CE128:CK128"/>
    <mergeCell ref="B128:W128"/>
    <mergeCell ref="X128:AD128"/>
    <mergeCell ref="AE128:AK128"/>
    <mergeCell ref="AL128:AR128"/>
    <mergeCell ref="AS128:AY128"/>
    <mergeCell ref="BB128:BE128"/>
    <mergeCell ref="BF126:BI126"/>
    <mergeCell ref="CE126:CK126"/>
    <mergeCell ref="BQ126:BW126"/>
    <mergeCell ref="BF127:BI127"/>
    <mergeCell ref="BJ127:BP127"/>
    <mergeCell ref="B127:W127"/>
    <mergeCell ref="X127:AD127"/>
    <mergeCell ref="B126:W126"/>
    <mergeCell ref="X126:AD126"/>
    <mergeCell ref="CL126:CR126"/>
    <mergeCell ref="AS129:AY129"/>
    <mergeCell ref="BB129:BE129"/>
    <mergeCell ref="CS123:CY123"/>
    <mergeCell ref="BB123:BI123"/>
    <mergeCell ref="BJ123:BP123"/>
    <mergeCell ref="BQ123:BW123"/>
    <mergeCell ref="BX123:CD123"/>
    <mergeCell ref="CS128:CY128"/>
    <mergeCell ref="CS127:CY127"/>
    <mergeCell ref="BF128:BI128"/>
    <mergeCell ref="CL127:CR127"/>
    <mergeCell ref="CL128:CR128"/>
    <mergeCell ref="AE126:AK126"/>
    <mergeCell ref="AL126:AR126"/>
    <mergeCell ref="BJ126:BP126"/>
    <mergeCell ref="AS126:AY126"/>
    <mergeCell ref="BB126:BE126"/>
    <mergeCell ref="BX128:CD128"/>
    <mergeCell ref="AS127:AY127"/>
    <mergeCell ref="BB127:BE127"/>
    <mergeCell ref="BJ128:BP128"/>
    <mergeCell ref="BQ128:BW128"/>
    <mergeCell ref="AE124:AK124"/>
    <mergeCell ref="AL124:AR124"/>
    <mergeCell ref="AS124:AY124"/>
    <mergeCell ref="BB124:BE124"/>
    <mergeCell ref="AE127:AK127"/>
    <mergeCell ref="AL127:AR127"/>
    <mergeCell ref="BB125:BE125"/>
    <mergeCell ref="BJ125:BP125"/>
    <mergeCell ref="BJ124:BP124"/>
    <mergeCell ref="BQ124:BW124"/>
    <mergeCell ref="BX124:CD124"/>
    <mergeCell ref="BF125:BI125"/>
    <mergeCell ref="B113:AG113"/>
    <mergeCell ref="AH113:AP113"/>
    <mergeCell ref="AQ113:AY113"/>
    <mergeCell ref="AH114:AP114"/>
    <mergeCell ref="AQ114:AY114"/>
    <mergeCell ref="AQ115:AY115"/>
    <mergeCell ref="CS126:CY126"/>
    <mergeCell ref="CS125:CY125"/>
    <mergeCell ref="BX126:CD126"/>
    <mergeCell ref="CL125:CR125"/>
    <mergeCell ref="CL124:CR124"/>
    <mergeCell ref="CE124:CK124"/>
    <mergeCell ref="B125:W125"/>
    <mergeCell ref="X125:AD125"/>
    <mergeCell ref="AE125:AK125"/>
    <mergeCell ref="AL125:AR125"/>
    <mergeCell ref="AS125:AY125"/>
    <mergeCell ref="AE122:AK122"/>
    <mergeCell ref="AL122:AR122"/>
    <mergeCell ref="AS122:AY122"/>
    <mergeCell ref="B124:W124"/>
    <mergeCell ref="X124:AD124"/>
    <mergeCell ref="B123:W123"/>
    <mergeCell ref="X123:AD123"/>
    <mergeCell ref="AE123:AK123"/>
    <mergeCell ref="AL123:AR123"/>
    <mergeCell ref="AS123:AY123"/>
    <mergeCell ref="CE123:CK123"/>
    <mergeCell ref="CL123:CR123"/>
    <mergeCell ref="CE122:CK122"/>
    <mergeCell ref="CL122:CR122"/>
    <mergeCell ref="BQ122:BW122"/>
    <mergeCell ref="CL121:CR121"/>
    <mergeCell ref="CS122:CY122"/>
    <mergeCell ref="BB119:CY119"/>
    <mergeCell ref="B120:W120"/>
    <mergeCell ref="X120:AR120"/>
    <mergeCell ref="AS120:AY120"/>
    <mergeCell ref="BB120:CK120"/>
    <mergeCell ref="CE121:CK121"/>
    <mergeCell ref="DB122:DW122"/>
    <mergeCell ref="DX122:ED122"/>
    <mergeCell ref="EE122:EK122"/>
    <mergeCell ref="EL122:ER122"/>
    <mergeCell ref="ES122:EY122"/>
    <mergeCell ref="CS121:CY121"/>
    <mergeCell ref="B122:W122"/>
    <mergeCell ref="X122:AD122"/>
    <mergeCell ref="BB121:BI121"/>
    <mergeCell ref="BJ121:BP121"/>
    <mergeCell ref="BQ121:BW121"/>
    <mergeCell ref="BX121:CD121"/>
    <mergeCell ref="BB122:BI122"/>
    <mergeCell ref="BJ122:BP122"/>
    <mergeCell ref="CL120:CY120"/>
    <mergeCell ref="B121:W121"/>
    <mergeCell ref="X121:AD121"/>
    <mergeCell ref="AE121:AK121"/>
    <mergeCell ref="AL121:AR121"/>
    <mergeCell ref="AS121:AY121"/>
    <mergeCell ref="BX122:CD122"/>
    <mergeCell ref="BB34:CG34"/>
    <mergeCell ref="CH34:CP34"/>
    <mergeCell ref="CQ34:CY34"/>
    <mergeCell ref="AQ23:AY23"/>
    <mergeCell ref="AQ25:AY25"/>
    <mergeCell ref="AQ47:AY47"/>
    <mergeCell ref="AQ48:AY48"/>
    <mergeCell ref="AQ50:AY50"/>
    <mergeCell ref="AQ38:AY38"/>
    <mergeCell ref="AQ45:AY45"/>
    <mergeCell ref="AQ39:AY39"/>
    <mergeCell ref="AQ40:AY40"/>
    <mergeCell ref="DB59:EY59"/>
    <mergeCell ref="CH56:CP56"/>
    <mergeCell ref="B59:AY59"/>
    <mergeCell ref="AQ65:AY65"/>
    <mergeCell ref="AQ67:AY67"/>
    <mergeCell ref="AQ51:AY51"/>
    <mergeCell ref="AQ46:AY46"/>
    <mergeCell ref="AQ32:AY32"/>
    <mergeCell ref="AQ33:AY33"/>
    <mergeCell ref="BB25:CG25"/>
    <mergeCell ref="CH25:CP25"/>
    <mergeCell ref="CQ25:CY25"/>
    <mergeCell ref="DB25:DK25"/>
    <mergeCell ref="DL25:DU25"/>
    <mergeCell ref="DV25:EE25"/>
    <mergeCell ref="EF25:EO25"/>
    <mergeCell ref="EP25:EY25"/>
    <mergeCell ref="DV23:EE23"/>
    <mergeCell ref="EF23:EO23"/>
    <mergeCell ref="EP23:EY23"/>
    <mergeCell ref="DB14:DK14"/>
    <mergeCell ref="DL14:DU14"/>
    <mergeCell ref="DV14:EE14"/>
    <mergeCell ref="EF14:EO14"/>
    <mergeCell ref="EP14:EY14"/>
    <mergeCell ref="BB16:CG16"/>
    <mergeCell ref="DB16:DK16"/>
    <mergeCell ref="DL16:DU16"/>
    <mergeCell ref="DV16:EE16"/>
    <mergeCell ref="EF16:EO16"/>
    <mergeCell ref="DV9:EE9"/>
    <mergeCell ref="EF9:EO9"/>
    <mergeCell ref="EP9:EY9"/>
    <mergeCell ref="DB10:DK10"/>
    <mergeCell ref="DL10:DU10"/>
    <mergeCell ref="DV10:EE10"/>
    <mergeCell ref="EF10:EO10"/>
    <mergeCell ref="EP10:EY10"/>
    <mergeCell ref="DB11:DK11"/>
    <mergeCell ref="DL11:DU11"/>
    <mergeCell ref="DV11:EE11"/>
    <mergeCell ref="EF11:EO11"/>
    <mergeCell ref="EP11:EY11"/>
    <mergeCell ref="DB12:DK12"/>
    <mergeCell ref="CH14:CP14"/>
    <mergeCell ref="DB15:DK15"/>
    <mergeCell ref="DL15:DU15"/>
    <mergeCell ref="DV15:EE15"/>
    <mergeCell ref="EF15:EO15"/>
    <mergeCell ref="CQ10:CY10"/>
    <mergeCell ref="CQ9:CY9"/>
    <mergeCell ref="EP15:EY15"/>
    <mergeCell ref="CH6:CP6"/>
    <mergeCell ref="CH7:CP7"/>
    <mergeCell ref="CH8:CP8"/>
    <mergeCell ref="CQ7:CY7"/>
    <mergeCell ref="CQ6:CY6"/>
    <mergeCell ref="CQ8:CY8"/>
    <mergeCell ref="BB9:CG9"/>
    <mergeCell ref="BB10:CG10"/>
    <mergeCell ref="BB12:CG12"/>
    <mergeCell ref="DB9:DK9"/>
    <mergeCell ref="DL9:DU9"/>
    <mergeCell ref="EF7:EO7"/>
    <mergeCell ref="EP7:EY7"/>
    <mergeCell ref="CH10:CP10"/>
    <mergeCell ref="CH11:CP11"/>
    <mergeCell ref="CH12:CP12"/>
    <mergeCell ref="EP13:EY13"/>
    <mergeCell ref="DL8:DU8"/>
    <mergeCell ref="DV8:EE8"/>
    <mergeCell ref="EF8:EO8"/>
    <mergeCell ref="EP8:EY8"/>
    <mergeCell ref="EP12:EY12"/>
    <mergeCell ref="DB8:DK8"/>
    <mergeCell ref="AQ35:AY35"/>
    <mergeCell ref="AQ36:AY36"/>
    <mergeCell ref="AQ37:AY37"/>
    <mergeCell ref="CH18:CP18"/>
    <mergeCell ref="CQ18:CY18"/>
    <mergeCell ref="AQ28:AY28"/>
    <mergeCell ref="AQ29:AY29"/>
    <mergeCell ref="AQ30:AY30"/>
    <mergeCell ref="AQ31:AY31"/>
    <mergeCell ref="AQ24:AY24"/>
    <mergeCell ref="AQ22:AY22"/>
    <mergeCell ref="AQ15:AY15"/>
    <mergeCell ref="AQ16:AY16"/>
    <mergeCell ref="CQ15:CY15"/>
    <mergeCell ref="DL12:DU12"/>
    <mergeCell ref="DV12:EE12"/>
    <mergeCell ref="EF12:EO12"/>
    <mergeCell ref="BB13:CG13"/>
    <mergeCell ref="DB13:DK13"/>
    <mergeCell ref="DL13:DU13"/>
    <mergeCell ref="DV13:EE13"/>
    <mergeCell ref="EF13:EO13"/>
    <mergeCell ref="AQ12:AY12"/>
    <mergeCell ref="CH15:CP15"/>
    <mergeCell ref="CH16:CP16"/>
    <mergeCell ref="DB20:DK20"/>
    <mergeCell ref="DL20:DU20"/>
    <mergeCell ref="DV20:EE20"/>
    <mergeCell ref="EF20:EO20"/>
    <mergeCell ref="CH28:CP28"/>
    <mergeCell ref="CQ28:CY28"/>
    <mergeCell ref="DB28:DK28"/>
    <mergeCell ref="AQ8:AY8"/>
    <mergeCell ref="BB14:CG14"/>
    <mergeCell ref="B1:AZ1"/>
    <mergeCell ref="B2:AZ2"/>
    <mergeCell ref="BB4:CY4"/>
    <mergeCell ref="BB5:CG7"/>
    <mergeCell ref="CH5:CY5"/>
    <mergeCell ref="DB5:DK5"/>
    <mergeCell ref="DL5:DU5"/>
    <mergeCell ref="DV5:EY5"/>
    <mergeCell ref="DB6:DK6"/>
    <mergeCell ref="DL6:DU6"/>
    <mergeCell ref="DV6:EE6"/>
    <mergeCell ref="EF6:EO6"/>
    <mergeCell ref="EP6:EY6"/>
    <mergeCell ref="DB7:DK7"/>
    <mergeCell ref="DL7:DU7"/>
    <mergeCell ref="DV7:EE7"/>
    <mergeCell ref="BB1:CZ1"/>
    <mergeCell ref="BB2:CZ2"/>
    <mergeCell ref="AQ6:AY7"/>
    <mergeCell ref="AQ10:AY11"/>
    <mergeCell ref="BB11:CG11"/>
    <mergeCell ref="CQ12:CY12"/>
    <mergeCell ref="CQ11:CY11"/>
    <mergeCell ref="AQ9:AY9"/>
    <mergeCell ref="CH9:CP9"/>
    <mergeCell ref="AQ5:AY5"/>
    <mergeCell ref="DB1:EY1"/>
    <mergeCell ref="DB2:EY2"/>
    <mergeCell ref="DB4:EY4"/>
    <mergeCell ref="BB8:CG8"/>
    <mergeCell ref="EP16:EY16"/>
    <mergeCell ref="BB17:CG17"/>
    <mergeCell ref="DB17:DK17"/>
    <mergeCell ref="DL17:DU17"/>
    <mergeCell ref="DV17:EE17"/>
    <mergeCell ref="EF17:EO17"/>
    <mergeCell ref="EP17:EY17"/>
    <mergeCell ref="DB18:DK18"/>
    <mergeCell ref="DL18:DU18"/>
    <mergeCell ref="DV18:EE18"/>
    <mergeCell ref="EF18:EO18"/>
    <mergeCell ref="EP18:EY18"/>
    <mergeCell ref="CQ17:CY17"/>
    <mergeCell ref="CQ16:CY16"/>
    <mergeCell ref="CH17:CP17"/>
    <mergeCell ref="BB15:CG15"/>
    <mergeCell ref="DB19:DK19"/>
    <mergeCell ref="DL19:DU19"/>
    <mergeCell ref="DV19:EE19"/>
    <mergeCell ref="EF19:EO19"/>
    <mergeCell ref="EP19:EY19"/>
    <mergeCell ref="BB18:CG18"/>
    <mergeCell ref="EP20:EY20"/>
    <mergeCell ref="BB21:CG21"/>
    <mergeCell ref="CH21:CP21"/>
    <mergeCell ref="CQ21:CY21"/>
    <mergeCell ref="DB21:DK21"/>
    <mergeCell ref="DL21:DU21"/>
    <mergeCell ref="DV21:EE21"/>
    <mergeCell ref="EF21:EO21"/>
    <mergeCell ref="EP21:EY21"/>
    <mergeCell ref="DB24:DK24"/>
    <mergeCell ref="DL24:DU24"/>
    <mergeCell ref="DV24:EE24"/>
    <mergeCell ref="EF24:EO24"/>
    <mergeCell ref="EP24:EY24"/>
    <mergeCell ref="CH22:CP22"/>
    <mergeCell ref="CQ22:CY22"/>
    <mergeCell ref="DB22:DK22"/>
    <mergeCell ref="DL22:DU22"/>
    <mergeCell ref="DV22:EE22"/>
    <mergeCell ref="EF22:EO22"/>
    <mergeCell ref="EP22:EY22"/>
    <mergeCell ref="BB23:CG23"/>
    <mergeCell ref="CH23:CP23"/>
    <mergeCell ref="CQ23:CY23"/>
    <mergeCell ref="DB23:DK23"/>
    <mergeCell ref="DL23:DU23"/>
    <mergeCell ref="DL28:DU28"/>
    <mergeCell ref="DV28:EE28"/>
    <mergeCell ref="EF28:EO28"/>
    <mergeCell ref="EP28:EY28"/>
    <mergeCell ref="BB29:CG29"/>
    <mergeCell ref="CH29:CP29"/>
    <mergeCell ref="CQ29:CY29"/>
    <mergeCell ref="DB29:DK29"/>
    <mergeCell ref="DL29:DU29"/>
    <mergeCell ref="DV29:EE29"/>
    <mergeCell ref="EF29:EO29"/>
    <mergeCell ref="EP29:EY29"/>
    <mergeCell ref="BB26:CG26"/>
    <mergeCell ref="CH26:CP26"/>
    <mergeCell ref="CQ26:CY26"/>
    <mergeCell ref="DB26:DK26"/>
    <mergeCell ref="DL26:DU26"/>
    <mergeCell ref="DV26:EE26"/>
    <mergeCell ref="EF26:EO26"/>
    <mergeCell ref="EP26:EY26"/>
    <mergeCell ref="BB27:CG27"/>
    <mergeCell ref="CH27:CP27"/>
    <mergeCell ref="CQ27:CY27"/>
    <mergeCell ref="DB27:DK27"/>
    <mergeCell ref="DL27:DU27"/>
    <mergeCell ref="DV27:EE27"/>
    <mergeCell ref="EF27:EO27"/>
    <mergeCell ref="EP27:EY27"/>
    <mergeCell ref="BB32:CG32"/>
    <mergeCell ref="CH32:CP32"/>
    <mergeCell ref="CQ32:CY32"/>
    <mergeCell ref="DB32:DK32"/>
    <mergeCell ref="DL32:DU32"/>
    <mergeCell ref="DV32:EE32"/>
    <mergeCell ref="EF32:EO32"/>
    <mergeCell ref="EP32:EY32"/>
    <mergeCell ref="BB33:CG33"/>
    <mergeCell ref="CH33:CP33"/>
    <mergeCell ref="CQ33:CY33"/>
    <mergeCell ref="DB33:DK33"/>
    <mergeCell ref="DL33:DU33"/>
    <mergeCell ref="DV33:EE33"/>
    <mergeCell ref="EF33:EO33"/>
    <mergeCell ref="EP33:EY33"/>
    <mergeCell ref="BB30:CG30"/>
    <mergeCell ref="CH30:CP30"/>
    <mergeCell ref="CQ30:CY30"/>
    <mergeCell ref="DB30:DK30"/>
    <mergeCell ref="DL30:DU30"/>
    <mergeCell ref="DV30:EE30"/>
    <mergeCell ref="EF30:EO30"/>
    <mergeCell ref="EP30:EY30"/>
    <mergeCell ref="BB31:CG31"/>
    <mergeCell ref="CH31:CP31"/>
    <mergeCell ref="CQ31:CY31"/>
    <mergeCell ref="DB31:DK31"/>
    <mergeCell ref="DL31:DU31"/>
    <mergeCell ref="DV31:EE31"/>
    <mergeCell ref="EF31:EO31"/>
    <mergeCell ref="EP31:EY31"/>
    <mergeCell ref="DB34:DK34"/>
    <mergeCell ref="DL34:DU34"/>
    <mergeCell ref="DV34:EE34"/>
    <mergeCell ref="EF34:EO34"/>
    <mergeCell ref="EP34:EY34"/>
    <mergeCell ref="CH35:CP35"/>
    <mergeCell ref="CQ35:CY35"/>
    <mergeCell ref="DB35:DK35"/>
    <mergeCell ref="DL35:DU35"/>
    <mergeCell ref="DV35:EE35"/>
    <mergeCell ref="EF35:EO35"/>
    <mergeCell ref="EP35:EY35"/>
    <mergeCell ref="CH36:CP36"/>
    <mergeCell ref="CQ36:CY36"/>
    <mergeCell ref="DB36:DK36"/>
    <mergeCell ref="DL36:DU36"/>
    <mergeCell ref="DV36:EE36"/>
    <mergeCell ref="EF36:EO36"/>
    <mergeCell ref="EP36:EY36"/>
    <mergeCell ref="BB39:CG39"/>
    <mergeCell ref="CH39:CP39"/>
    <mergeCell ref="CQ39:CY39"/>
    <mergeCell ref="DB39:DK39"/>
    <mergeCell ref="DL39:DU39"/>
    <mergeCell ref="DV39:EE39"/>
    <mergeCell ref="EF39:EO39"/>
    <mergeCell ref="EP39:EY39"/>
    <mergeCell ref="BB40:CG40"/>
    <mergeCell ref="CH40:CP40"/>
    <mergeCell ref="CQ40:CY40"/>
    <mergeCell ref="DB40:DK40"/>
    <mergeCell ref="DL40:DU40"/>
    <mergeCell ref="DV40:EE40"/>
    <mergeCell ref="EF40:EO40"/>
    <mergeCell ref="EP40:EY40"/>
    <mergeCell ref="BB37:CG37"/>
    <mergeCell ref="CH37:CP37"/>
    <mergeCell ref="CQ37:CY37"/>
    <mergeCell ref="DB37:DK37"/>
    <mergeCell ref="DL37:DU37"/>
    <mergeCell ref="DV37:EE37"/>
    <mergeCell ref="EF37:EO37"/>
    <mergeCell ref="EP37:EY37"/>
    <mergeCell ref="BB38:CG38"/>
    <mergeCell ref="CH38:CP38"/>
    <mergeCell ref="CQ38:CY38"/>
    <mergeCell ref="DB38:DK38"/>
    <mergeCell ref="DL38:DU38"/>
    <mergeCell ref="DV38:EE38"/>
    <mergeCell ref="EF38:EO38"/>
    <mergeCell ref="EP38:EY38"/>
    <mergeCell ref="BB43:CG43"/>
    <mergeCell ref="CH43:CP43"/>
    <mergeCell ref="CQ43:CY43"/>
    <mergeCell ref="DB43:DK43"/>
    <mergeCell ref="DL43:DU43"/>
    <mergeCell ref="DV43:EE43"/>
    <mergeCell ref="EF43:EO43"/>
    <mergeCell ref="EP43:EY43"/>
    <mergeCell ref="BB44:CG44"/>
    <mergeCell ref="CH44:CP44"/>
    <mergeCell ref="CQ44:CY44"/>
    <mergeCell ref="DB44:DK44"/>
    <mergeCell ref="DL44:DU44"/>
    <mergeCell ref="DV44:EE44"/>
    <mergeCell ref="EF44:EO44"/>
    <mergeCell ref="EP44:EY44"/>
    <mergeCell ref="BB41:CG41"/>
    <mergeCell ref="CH41:CP41"/>
    <mergeCell ref="CQ41:CY41"/>
    <mergeCell ref="DB41:DK41"/>
    <mergeCell ref="DL41:DU41"/>
    <mergeCell ref="DV41:EE41"/>
    <mergeCell ref="EF41:EO41"/>
    <mergeCell ref="EP41:EY41"/>
    <mergeCell ref="BB42:CG42"/>
    <mergeCell ref="CH42:CP42"/>
    <mergeCell ref="CQ42:CY42"/>
    <mergeCell ref="DB42:DK42"/>
    <mergeCell ref="DL42:DU42"/>
    <mergeCell ref="DV42:EE42"/>
    <mergeCell ref="EF42:EO42"/>
    <mergeCell ref="EP42:EY42"/>
    <mergeCell ref="CH47:CP47"/>
    <mergeCell ref="CQ47:CY47"/>
    <mergeCell ref="DB47:DK47"/>
    <mergeCell ref="DL47:DU47"/>
    <mergeCell ref="DV47:EE47"/>
    <mergeCell ref="EF47:EO47"/>
    <mergeCell ref="EP47:EY47"/>
    <mergeCell ref="BB48:CG48"/>
    <mergeCell ref="CH48:CP48"/>
    <mergeCell ref="CQ48:CY48"/>
    <mergeCell ref="DB48:DK48"/>
    <mergeCell ref="DL48:DU48"/>
    <mergeCell ref="DV48:EE48"/>
    <mergeCell ref="EF48:EO48"/>
    <mergeCell ref="EP48:EY48"/>
    <mergeCell ref="BB45:CG45"/>
    <mergeCell ref="CH45:CP45"/>
    <mergeCell ref="CQ45:CY45"/>
    <mergeCell ref="DB45:DK45"/>
    <mergeCell ref="DL45:DU45"/>
    <mergeCell ref="DV45:EE45"/>
    <mergeCell ref="EF45:EO45"/>
    <mergeCell ref="EP45:EY45"/>
    <mergeCell ref="BB46:CG46"/>
    <mergeCell ref="CH46:CP46"/>
    <mergeCell ref="CQ46:CY46"/>
    <mergeCell ref="DB46:DK46"/>
    <mergeCell ref="DL46:DU46"/>
    <mergeCell ref="DV46:EE46"/>
    <mergeCell ref="EF46:EO46"/>
    <mergeCell ref="EP46:EY46"/>
    <mergeCell ref="BB51:CG51"/>
    <mergeCell ref="CH51:CP51"/>
    <mergeCell ref="CQ51:CY51"/>
    <mergeCell ref="DB51:DK51"/>
    <mergeCell ref="DL51:DU51"/>
    <mergeCell ref="DV51:EE51"/>
    <mergeCell ref="EF51:EO51"/>
    <mergeCell ref="EP51:EY51"/>
    <mergeCell ref="CH52:CP52"/>
    <mergeCell ref="CQ52:CY52"/>
    <mergeCell ref="DB52:DK52"/>
    <mergeCell ref="DL52:DU52"/>
    <mergeCell ref="DV52:EE52"/>
    <mergeCell ref="EF52:EO52"/>
    <mergeCell ref="EP52:EY52"/>
    <mergeCell ref="BB49:CG49"/>
    <mergeCell ref="CH49:CP49"/>
    <mergeCell ref="CQ49:CY49"/>
    <mergeCell ref="DB49:DK49"/>
    <mergeCell ref="DL49:DU49"/>
    <mergeCell ref="DV49:EE49"/>
    <mergeCell ref="EF49:EO49"/>
    <mergeCell ref="EP49:EY49"/>
    <mergeCell ref="BB50:CG50"/>
    <mergeCell ref="CH50:CP50"/>
    <mergeCell ref="CQ50:CY50"/>
    <mergeCell ref="DB50:DK50"/>
    <mergeCell ref="DL50:DU50"/>
    <mergeCell ref="DV50:EE50"/>
    <mergeCell ref="EF50:EO50"/>
    <mergeCell ref="EP50:EY50"/>
    <mergeCell ref="BB53:CG53"/>
    <mergeCell ref="CH53:CP53"/>
    <mergeCell ref="CQ53:CY53"/>
    <mergeCell ref="DB53:DK53"/>
    <mergeCell ref="DL53:DU53"/>
    <mergeCell ref="DV53:EE53"/>
    <mergeCell ref="EF53:EO53"/>
    <mergeCell ref="EP53:EY53"/>
    <mergeCell ref="BB54:CG54"/>
    <mergeCell ref="CH54:CP54"/>
    <mergeCell ref="CQ54:CY54"/>
    <mergeCell ref="DB54:DK54"/>
    <mergeCell ref="DL54:DU54"/>
    <mergeCell ref="DV54:EE54"/>
    <mergeCell ref="EF54:EO54"/>
    <mergeCell ref="EP54:EY54"/>
    <mergeCell ref="BB55:CG55"/>
    <mergeCell ref="CH55:CP55"/>
    <mergeCell ref="CQ55:CY55"/>
    <mergeCell ref="DB55:DK55"/>
    <mergeCell ref="DL55:DU55"/>
    <mergeCell ref="DV55:EE55"/>
    <mergeCell ref="EF55:EO55"/>
    <mergeCell ref="EP55:EY55"/>
    <mergeCell ref="AH63:AY63"/>
    <mergeCell ref="BB63:BK63"/>
    <mergeCell ref="BL63:BU63"/>
    <mergeCell ref="BV63:CY63"/>
    <mergeCell ref="EQ63:EY63"/>
    <mergeCell ref="FC63:FI63"/>
    <mergeCell ref="FJ63:FP63"/>
    <mergeCell ref="FQ63:FW63"/>
    <mergeCell ref="FX63:GD63"/>
    <mergeCell ref="GE63:GK63"/>
    <mergeCell ref="GL63:GR63"/>
    <mergeCell ref="GS63:GZ63"/>
    <mergeCell ref="CQ56:CY56"/>
    <mergeCell ref="DB56:DK56"/>
    <mergeCell ref="DL56:DU56"/>
    <mergeCell ref="DV56:EE56"/>
    <mergeCell ref="EF56:EO56"/>
    <mergeCell ref="EP56:EY56"/>
    <mergeCell ref="B60:AY60"/>
    <mergeCell ref="BB60:CY60"/>
    <mergeCell ref="DB60:EY60"/>
    <mergeCell ref="CQ57:CY57"/>
    <mergeCell ref="ER57:EZ57"/>
    <mergeCell ref="FC59:GZ59"/>
    <mergeCell ref="FC60:GZ60"/>
    <mergeCell ref="B62:AY62"/>
    <mergeCell ref="BB62:CY62"/>
    <mergeCell ref="FC62:GZ62"/>
    <mergeCell ref="BB59:CY59"/>
    <mergeCell ref="FJ86:FP86"/>
    <mergeCell ref="FQ86:FW86"/>
    <mergeCell ref="FX86:GD86"/>
    <mergeCell ref="GE86:GK86"/>
    <mergeCell ref="GL86:GR86"/>
    <mergeCell ref="EQ86:EY86"/>
    <mergeCell ref="FC86:FI86"/>
    <mergeCell ref="GS86:GZ86"/>
    <mergeCell ref="AQ84:AY84"/>
    <mergeCell ref="AQ83:AY83"/>
    <mergeCell ref="FJ83:FP83"/>
    <mergeCell ref="FQ83:FW83"/>
    <mergeCell ref="FX83:GD83"/>
    <mergeCell ref="GE83:GK83"/>
    <mergeCell ref="GL83:GR83"/>
    <mergeCell ref="AQ82:AY82"/>
    <mergeCell ref="FJ82:FP82"/>
    <mergeCell ref="FQ82:FW82"/>
    <mergeCell ref="FX82:GD82"/>
    <mergeCell ref="GE82:GK82"/>
    <mergeCell ref="GL82:GR82"/>
    <mergeCell ref="GR113:GZ113"/>
    <mergeCell ref="BB114:BK114"/>
    <mergeCell ref="BL114:BU114"/>
    <mergeCell ref="BV114:CE114"/>
    <mergeCell ref="CF114:CO114"/>
    <mergeCell ref="CQ115:CY115"/>
    <mergeCell ref="AQ109:AY109"/>
    <mergeCell ref="AQ110:AY110"/>
    <mergeCell ref="AQ107:AY107"/>
    <mergeCell ref="AQ108:AY108"/>
    <mergeCell ref="AQ105:AY105"/>
    <mergeCell ref="AQ106:AY106"/>
    <mergeCell ref="AQ103:AY103"/>
    <mergeCell ref="AQ104:AY104"/>
    <mergeCell ref="AQ101:AY101"/>
    <mergeCell ref="AQ102:AY102"/>
    <mergeCell ref="AQ100:AY100"/>
    <mergeCell ref="AH28:AP28"/>
    <mergeCell ref="BB28:CG28"/>
    <mergeCell ref="AH29:AP29"/>
    <mergeCell ref="AH30:AP30"/>
    <mergeCell ref="AH31:AP31"/>
    <mergeCell ref="AH32:AP32"/>
    <mergeCell ref="AH33:AP33"/>
    <mergeCell ref="BB35:CG35"/>
    <mergeCell ref="AQ41:AY41"/>
    <mergeCell ref="AQ42:AY42"/>
    <mergeCell ref="AQ43:AY43"/>
    <mergeCell ref="AP52:AY52"/>
    <mergeCell ref="BB52:CG52"/>
    <mergeCell ref="BB56:CG56"/>
    <mergeCell ref="CP114:CY114"/>
    <mergeCell ref="BB113:BK113"/>
    <mergeCell ref="BL113:BU113"/>
    <mergeCell ref="BV113:CE113"/>
    <mergeCell ref="CF113:CO113"/>
    <mergeCell ref="CP113:CY113"/>
    <mergeCell ref="AQ96:AY96"/>
    <mergeCell ref="AQ95:AY95"/>
    <mergeCell ref="AQ94:AY94"/>
    <mergeCell ref="AQ93:AY93"/>
    <mergeCell ref="AQ92:AY92"/>
    <mergeCell ref="AQ91:AY91"/>
    <mergeCell ref="AQ90:AY90"/>
    <mergeCell ref="AQ89:AY89"/>
    <mergeCell ref="AQ88:AY88"/>
    <mergeCell ref="AQ87:AY87"/>
    <mergeCell ref="AQ81:AY81"/>
    <mergeCell ref="AQ80:AY80"/>
    <mergeCell ref="AH19:AP19"/>
    <mergeCell ref="AQ19:AY19"/>
    <mergeCell ref="AH20:AP21"/>
    <mergeCell ref="AQ20:AY21"/>
    <mergeCell ref="AH22:AP22"/>
    <mergeCell ref="BB22:CG22"/>
    <mergeCell ref="AH23:AP23"/>
    <mergeCell ref="AH24:AP24"/>
    <mergeCell ref="AH25:AP25"/>
    <mergeCell ref="AH26:AP27"/>
    <mergeCell ref="AQ26:AY27"/>
    <mergeCell ref="BB24:CG24"/>
    <mergeCell ref="CH24:CP24"/>
    <mergeCell ref="CQ24:CY24"/>
    <mergeCell ref="CH19:CP19"/>
    <mergeCell ref="CQ19:CY19"/>
    <mergeCell ref="AQ13:AY13"/>
    <mergeCell ref="AQ14:AY14"/>
    <mergeCell ref="CQ14:CY14"/>
    <mergeCell ref="CQ13:CY13"/>
    <mergeCell ref="CH13:CP13"/>
    <mergeCell ref="CH20:CP20"/>
    <mergeCell ref="CQ20:CY20"/>
    <mergeCell ref="B64:AG64"/>
    <mergeCell ref="AH64:AP64"/>
    <mergeCell ref="BB64:BK64"/>
    <mergeCell ref="BL64:BU64"/>
    <mergeCell ref="BV64:CE64"/>
    <mergeCell ref="CF64:CO64"/>
    <mergeCell ref="CP64:CY64"/>
    <mergeCell ref="EQ64:EY64"/>
    <mergeCell ref="FC64:FI64"/>
    <mergeCell ref="GS64:GZ64"/>
    <mergeCell ref="AH65:AP65"/>
    <mergeCell ref="BB65:BK65"/>
    <mergeCell ref="BL65:BU65"/>
    <mergeCell ref="BV65:CE65"/>
    <mergeCell ref="CF65:CO65"/>
    <mergeCell ref="CP65:CY65"/>
    <mergeCell ref="EQ65:EY65"/>
    <mergeCell ref="FC65:FI65"/>
    <mergeCell ref="GS65:GZ65"/>
    <mergeCell ref="FJ65:FP65"/>
    <mergeCell ref="FQ65:FW65"/>
    <mergeCell ref="FX65:GD65"/>
    <mergeCell ref="GE65:GK65"/>
    <mergeCell ref="GL65:GR65"/>
    <mergeCell ref="AQ64:AY64"/>
    <mergeCell ref="FJ64:FP64"/>
    <mergeCell ref="FQ64:FW64"/>
    <mergeCell ref="FX64:GD64"/>
    <mergeCell ref="GE64:GK64"/>
    <mergeCell ref="GL64:GR64"/>
    <mergeCell ref="B66:AG66"/>
    <mergeCell ref="AH66:AP66"/>
    <mergeCell ref="BB66:BK66"/>
    <mergeCell ref="BL66:BU66"/>
    <mergeCell ref="BV66:CE66"/>
    <mergeCell ref="CF66:CO66"/>
    <mergeCell ref="CP66:CY66"/>
    <mergeCell ref="EQ66:EY66"/>
    <mergeCell ref="FC66:FI66"/>
    <mergeCell ref="GS66:GZ66"/>
    <mergeCell ref="B67:AG67"/>
    <mergeCell ref="AH67:AP67"/>
    <mergeCell ref="BB67:BK67"/>
    <mergeCell ref="BL67:BU67"/>
    <mergeCell ref="BV67:CE67"/>
    <mergeCell ref="CF67:CO67"/>
    <mergeCell ref="CP67:CY67"/>
    <mergeCell ref="EQ67:EY67"/>
    <mergeCell ref="FC67:FI67"/>
    <mergeCell ref="GS67:GZ67"/>
    <mergeCell ref="FJ67:FP67"/>
    <mergeCell ref="FQ67:FW67"/>
    <mergeCell ref="FX67:GD67"/>
    <mergeCell ref="GE67:GK67"/>
    <mergeCell ref="GL67:GR67"/>
    <mergeCell ref="AQ66:AY66"/>
    <mergeCell ref="FJ66:FP66"/>
    <mergeCell ref="FQ66:FW66"/>
    <mergeCell ref="FX66:GD66"/>
    <mergeCell ref="GE66:GK66"/>
    <mergeCell ref="GL66:GR66"/>
    <mergeCell ref="B68:AG68"/>
    <mergeCell ref="AH68:AP68"/>
    <mergeCell ref="BB68:BK68"/>
    <mergeCell ref="BL68:BU68"/>
    <mergeCell ref="BV68:CE68"/>
    <mergeCell ref="CF68:CO68"/>
    <mergeCell ref="CP68:CY68"/>
    <mergeCell ref="EQ68:EY68"/>
    <mergeCell ref="FC68:FI68"/>
    <mergeCell ref="GS68:GZ68"/>
    <mergeCell ref="B69:AG69"/>
    <mergeCell ref="AH69:AP69"/>
    <mergeCell ref="BB69:BK69"/>
    <mergeCell ref="BL69:BU69"/>
    <mergeCell ref="BV69:CE69"/>
    <mergeCell ref="CF69:CO69"/>
    <mergeCell ref="CP69:CY69"/>
    <mergeCell ref="EQ69:EY69"/>
    <mergeCell ref="FC69:FI69"/>
    <mergeCell ref="GS69:GZ69"/>
    <mergeCell ref="FJ69:FP69"/>
    <mergeCell ref="FQ69:FW69"/>
    <mergeCell ref="FX69:GD69"/>
    <mergeCell ref="GE69:GK69"/>
    <mergeCell ref="GL69:GR69"/>
    <mergeCell ref="AQ68:AY68"/>
    <mergeCell ref="FJ68:FP68"/>
    <mergeCell ref="FQ68:FW68"/>
    <mergeCell ref="FX68:GD68"/>
    <mergeCell ref="GE68:GK68"/>
    <mergeCell ref="GL68:GR68"/>
    <mergeCell ref="AQ69:AY69"/>
    <mergeCell ref="B70:AG70"/>
    <mergeCell ref="AH70:AP70"/>
    <mergeCell ref="BB70:BK70"/>
    <mergeCell ref="BL70:BU70"/>
    <mergeCell ref="BV70:CE70"/>
    <mergeCell ref="CF70:CO70"/>
    <mergeCell ref="CP70:CY70"/>
    <mergeCell ref="EQ70:EY70"/>
    <mergeCell ref="FC70:FI70"/>
    <mergeCell ref="GS70:GZ70"/>
    <mergeCell ref="B71:AG71"/>
    <mergeCell ref="AH71:AP71"/>
    <mergeCell ref="BB71:BK71"/>
    <mergeCell ref="BL71:BU71"/>
    <mergeCell ref="BV71:CE71"/>
    <mergeCell ref="CF71:CO71"/>
    <mergeCell ref="CP71:CY71"/>
    <mergeCell ref="EQ71:EY71"/>
    <mergeCell ref="FC71:FI71"/>
    <mergeCell ref="GS71:GZ71"/>
    <mergeCell ref="FJ71:FP71"/>
    <mergeCell ref="FQ71:FW71"/>
    <mergeCell ref="FX71:GD71"/>
    <mergeCell ref="GE71:GK71"/>
    <mergeCell ref="GL71:GR71"/>
    <mergeCell ref="AQ70:AY70"/>
    <mergeCell ref="FJ70:FP70"/>
    <mergeCell ref="FQ70:FW70"/>
    <mergeCell ref="FX70:GD70"/>
    <mergeCell ref="GE70:GK70"/>
    <mergeCell ref="GL70:GR70"/>
    <mergeCell ref="AQ71:AY71"/>
    <mergeCell ref="B72:AG72"/>
    <mergeCell ref="AH72:AP72"/>
    <mergeCell ref="BB72:BK72"/>
    <mergeCell ref="BL72:BU72"/>
    <mergeCell ref="BV72:CE72"/>
    <mergeCell ref="CF72:CO72"/>
    <mergeCell ref="CP72:CY72"/>
    <mergeCell ref="EQ72:EY72"/>
    <mergeCell ref="FC72:FI72"/>
    <mergeCell ref="GS72:GZ72"/>
    <mergeCell ref="B73:AG73"/>
    <mergeCell ref="AH73:AP73"/>
    <mergeCell ref="BB73:BK73"/>
    <mergeCell ref="BL73:BU73"/>
    <mergeCell ref="BV73:CE73"/>
    <mergeCell ref="CF73:CO73"/>
    <mergeCell ref="CP73:CY73"/>
    <mergeCell ref="EQ73:EY73"/>
    <mergeCell ref="FC73:FI73"/>
    <mergeCell ref="GS73:GZ73"/>
    <mergeCell ref="FJ73:FP73"/>
    <mergeCell ref="FQ73:FW73"/>
    <mergeCell ref="FX73:GD73"/>
    <mergeCell ref="GE73:GK73"/>
    <mergeCell ref="GL73:GR73"/>
    <mergeCell ref="AQ72:AY72"/>
    <mergeCell ref="FJ72:FP72"/>
    <mergeCell ref="FQ72:FW72"/>
    <mergeCell ref="FX72:GD72"/>
    <mergeCell ref="GE72:GK72"/>
    <mergeCell ref="GL72:GR72"/>
    <mergeCell ref="AQ73:AY73"/>
    <mergeCell ref="B74:AG74"/>
    <mergeCell ref="AH74:AP74"/>
    <mergeCell ref="BB74:BK74"/>
    <mergeCell ref="BL74:BU74"/>
    <mergeCell ref="BV74:CE74"/>
    <mergeCell ref="CF74:CO74"/>
    <mergeCell ref="CP74:CY74"/>
    <mergeCell ref="EQ74:EY74"/>
    <mergeCell ref="FC74:FI74"/>
    <mergeCell ref="GS74:GZ74"/>
    <mergeCell ref="AH75:AP75"/>
    <mergeCell ref="BB75:BK75"/>
    <mergeCell ref="BL75:BU75"/>
    <mergeCell ref="BV75:CE75"/>
    <mergeCell ref="CF75:CO75"/>
    <mergeCell ref="CP75:CY75"/>
    <mergeCell ref="EQ75:EY75"/>
    <mergeCell ref="FC75:FI75"/>
    <mergeCell ref="GS75:GZ75"/>
    <mergeCell ref="AQ75:AY75"/>
    <mergeCell ref="FJ75:FP75"/>
    <mergeCell ref="FQ75:FW75"/>
    <mergeCell ref="FX75:GD75"/>
    <mergeCell ref="GE75:GK75"/>
    <mergeCell ref="GL75:GR75"/>
    <mergeCell ref="AQ74:AY74"/>
    <mergeCell ref="FJ74:FP74"/>
    <mergeCell ref="FQ74:FW74"/>
    <mergeCell ref="FX74:GD74"/>
    <mergeCell ref="GE74:GK74"/>
    <mergeCell ref="GL74:GR74"/>
    <mergeCell ref="B76:AG76"/>
    <mergeCell ref="AH76:AP76"/>
    <mergeCell ref="BB76:BK76"/>
    <mergeCell ref="BL76:BU76"/>
    <mergeCell ref="BV76:CE76"/>
    <mergeCell ref="CF76:CO76"/>
    <mergeCell ref="CP76:CY76"/>
    <mergeCell ref="EQ76:EY76"/>
    <mergeCell ref="FC76:FI76"/>
    <mergeCell ref="GS76:GZ76"/>
    <mergeCell ref="B77:AG77"/>
    <mergeCell ref="AH77:AP77"/>
    <mergeCell ref="BB77:BK77"/>
    <mergeCell ref="BL77:BU77"/>
    <mergeCell ref="BV77:CE77"/>
    <mergeCell ref="CF77:CO77"/>
    <mergeCell ref="CP77:CY77"/>
    <mergeCell ref="EQ77:EY77"/>
    <mergeCell ref="FC77:FI77"/>
    <mergeCell ref="GS77:GZ77"/>
    <mergeCell ref="AQ77:AY77"/>
    <mergeCell ref="FJ77:FP77"/>
    <mergeCell ref="FQ77:FW77"/>
    <mergeCell ref="FX77:GD77"/>
    <mergeCell ref="GE77:GK77"/>
    <mergeCell ref="GL77:GR77"/>
    <mergeCell ref="AQ76:AY76"/>
    <mergeCell ref="FJ76:FP76"/>
    <mergeCell ref="FQ76:FW76"/>
    <mergeCell ref="FX76:GD76"/>
    <mergeCell ref="GE76:GK76"/>
    <mergeCell ref="GL76:GR76"/>
    <mergeCell ref="B78:AG78"/>
    <mergeCell ref="AH78:AP78"/>
    <mergeCell ref="BB78:BK78"/>
    <mergeCell ref="BL78:BU78"/>
    <mergeCell ref="BV78:CE78"/>
    <mergeCell ref="CF78:CO78"/>
    <mergeCell ref="CP78:CY78"/>
    <mergeCell ref="EQ78:EY78"/>
    <mergeCell ref="FC78:FI78"/>
    <mergeCell ref="GS78:GZ78"/>
    <mergeCell ref="B79:AG79"/>
    <mergeCell ref="AH79:AP79"/>
    <mergeCell ref="BB79:BK79"/>
    <mergeCell ref="BL79:BU79"/>
    <mergeCell ref="BV79:CE79"/>
    <mergeCell ref="CF79:CO79"/>
    <mergeCell ref="CP79:CY79"/>
    <mergeCell ref="EQ79:EY79"/>
    <mergeCell ref="FC79:FI79"/>
    <mergeCell ref="GS79:GZ79"/>
    <mergeCell ref="AQ79:AY79"/>
    <mergeCell ref="FJ79:FP79"/>
    <mergeCell ref="FQ79:FW79"/>
    <mergeCell ref="FX79:GD79"/>
    <mergeCell ref="GE79:GK79"/>
    <mergeCell ref="GL79:GR79"/>
    <mergeCell ref="AQ78:AY78"/>
    <mergeCell ref="FJ78:FP78"/>
    <mergeCell ref="FQ78:FW78"/>
    <mergeCell ref="FX78:GD78"/>
    <mergeCell ref="GE78:GK78"/>
    <mergeCell ref="GL78:GR78"/>
    <mergeCell ref="B80:AG80"/>
    <mergeCell ref="AH80:AP80"/>
    <mergeCell ref="BB80:BK80"/>
    <mergeCell ref="BL80:BU80"/>
    <mergeCell ref="BV80:CE80"/>
    <mergeCell ref="CF80:CO80"/>
    <mergeCell ref="CP80:CY80"/>
    <mergeCell ref="EQ80:EY80"/>
    <mergeCell ref="FC80:FI80"/>
    <mergeCell ref="GS80:GZ80"/>
    <mergeCell ref="B81:AG81"/>
    <mergeCell ref="AH81:AP81"/>
    <mergeCell ref="BB81:BK81"/>
    <mergeCell ref="BL81:BU81"/>
    <mergeCell ref="BV81:CE81"/>
    <mergeCell ref="CF81:CO81"/>
    <mergeCell ref="CP81:CY81"/>
    <mergeCell ref="EQ81:EY81"/>
    <mergeCell ref="FC81:FI81"/>
    <mergeCell ref="GS81:GZ81"/>
    <mergeCell ref="FJ81:FP81"/>
    <mergeCell ref="FQ81:FW81"/>
    <mergeCell ref="FX81:GD81"/>
    <mergeCell ref="GE81:GK81"/>
    <mergeCell ref="GL81:GR81"/>
    <mergeCell ref="FJ80:FP80"/>
    <mergeCell ref="FQ80:FW80"/>
    <mergeCell ref="FX80:GD80"/>
    <mergeCell ref="GE80:GK80"/>
    <mergeCell ref="GL80:GR80"/>
    <mergeCell ref="B82:AG82"/>
    <mergeCell ref="AH82:AP82"/>
    <mergeCell ref="BB82:BK82"/>
    <mergeCell ref="BL82:BU82"/>
    <mergeCell ref="BV82:CE82"/>
    <mergeCell ref="CF82:CO82"/>
    <mergeCell ref="CP82:CY82"/>
    <mergeCell ref="EQ82:EY82"/>
    <mergeCell ref="FC82:FI82"/>
    <mergeCell ref="GS82:GZ82"/>
    <mergeCell ref="B83:AG83"/>
    <mergeCell ref="AH83:AP83"/>
    <mergeCell ref="BB83:BK83"/>
    <mergeCell ref="BL83:BU83"/>
    <mergeCell ref="BV83:CE83"/>
    <mergeCell ref="CF83:CO83"/>
    <mergeCell ref="CP83:CY83"/>
    <mergeCell ref="EQ83:EY83"/>
    <mergeCell ref="FC83:FI83"/>
    <mergeCell ref="GS83:GZ83"/>
    <mergeCell ref="B84:AG84"/>
    <mergeCell ref="AH84:AP84"/>
    <mergeCell ref="BB84:BK84"/>
    <mergeCell ref="BL84:BU84"/>
    <mergeCell ref="BV84:CE84"/>
    <mergeCell ref="CF84:CO84"/>
    <mergeCell ref="CP84:CY84"/>
    <mergeCell ref="B85:AG85"/>
    <mergeCell ref="AH85:AP85"/>
    <mergeCell ref="AQ85:AY85"/>
    <mergeCell ref="BB85:BK85"/>
    <mergeCell ref="BL85:BU85"/>
    <mergeCell ref="BV85:CE85"/>
    <mergeCell ref="CF85:CO85"/>
    <mergeCell ref="CP85:CY85"/>
    <mergeCell ref="AH86:AP86"/>
    <mergeCell ref="AQ86:AY86"/>
    <mergeCell ref="BB86:BK86"/>
    <mergeCell ref="BL86:BU86"/>
    <mergeCell ref="BV86:CE86"/>
    <mergeCell ref="CF86:CO86"/>
    <mergeCell ref="CP86:CY86"/>
    <mergeCell ref="AH87:AP87"/>
    <mergeCell ref="BB87:BK87"/>
    <mergeCell ref="BL87:BU87"/>
    <mergeCell ref="BV87:CE87"/>
    <mergeCell ref="CF87:CO87"/>
    <mergeCell ref="CP87:CY87"/>
    <mergeCell ref="EQ87:EY87"/>
    <mergeCell ref="FC87:FI87"/>
    <mergeCell ref="GS87:GZ87"/>
    <mergeCell ref="B88:AG88"/>
    <mergeCell ref="AH88:AP88"/>
    <mergeCell ref="BB88:BK88"/>
    <mergeCell ref="BL88:BU88"/>
    <mergeCell ref="BV88:CE88"/>
    <mergeCell ref="CF88:CO88"/>
    <mergeCell ref="CP88:CY88"/>
    <mergeCell ref="EG88:EO88"/>
    <mergeCell ref="EQ88:EY88"/>
    <mergeCell ref="FC88:FI88"/>
    <mergeCell ref="GS88:GZ88"/>
    <mergeCell ref="FJ88:FP88"/>
    <mergeCell ref="FQ88:FW88"/>
    <mergeCell ref="FX88:GD88"/>
    <mergeCell ref="GE88:GK88"/>
    <mergeCell ref="GL88:GR88"/>
    <mergeCell ref="FJ87:FP87"/>
    <mergeCell ref="FQ87:FW87"/>
    <mergeCell ref="FX87:GD87"/>
    <mergeCell ref="GE87:GK87"/>
    <mergeCell ref="GL87:GR87"/>
    <mergeCell ref="B89:AG89"/>
    <mergeCell ref="AH89:AP89"/>
    <mergeCell ref="BB89:BK89"/>
    <mergeCell ref="BL89:BU89"/>
    <mergeCell ref="BV89:CE89"/>
    <mergeCell ref="CF89:CO89"/>
    <mergeCell ref="CP89:CY89"/>
    <mergeCell ref="EQ89:EY89"/>
    <mergeCell ref="FC89:FI89"/>
    <mergeCell ref="GS89:GZ89"/>
    <mergeCell ref="B90:AG90"/>
    <mergeCell ref="AH90:AP90"/>
    <mergeCell ref="BB90:BK90"/>
    <mergeCell ref="BL90:BU90"/>
    <mergeCell ref="BV90:CE90"/>
    <mergeCell ref="CF90:CO90"/>
    <mergeCell ref="CP90:CY90"/>
    <mergeCell ref="EQ90:EY90"/>
    <mergeCell ref="FC90:FI90"/>
    <mergeCell ref="GS90:GZ90"/>
    <mergeCell ref="FJ90:FP90"/>
    <mergeCell ref="FQ90:FW90"/>
    <mergeCell ref="FX90:GD90"/>
    <mergeCell ref="GE90:GK90"/>
    <mergeCell ref="GL90:GR90"/>
    <mergeCell ref="FJ89:FP89"/>
    <mergeCell ref="FQ89:FW89"/>
    <mergeCell ref="FX89:GD89"/>
    <mergeCell ref="GE89:GK89"/>
    <mergeCell ref="GL89:GR89"/>
    <mergeCell ref="B91:AG91"/>
    <mergeCell ref="AH91:AP91"/>
    <mergeCell ref="BB91:BK91"/>
    <mergeCell ref="BL91:BU91"/>
    <mergeCell ref="BV91:CE91"/>
    <mergeCell ref="CF91:CO91"/>
    <mergeCell ref="CP91:CY91"/>
    <mergeCell ref="EQ91:EY91"/>
    <mergeCell ref="FC91:FI91"/>
    <mergeCell ref="GS91:GZ91"/>
    <mergeCell ref="B92:AG92"/>
    <mergeCell ref="AH92:AP92"/>
    <mergeCell ref="BB92:BK92"/>
    <mergeCell ref="BL92:BU92"/>
    <mergeCell ref="BV92:CE92"/>
    <mergeCell ref="CF92:CO92"/>
    <mergeCell ref="CP92:CY92"/>
    <mergeCell ref="EQ92:EY92"/>
    <mergeCell ref="FC92:FI92"/>
    <mergeCell ref="GS92:GZ92"/>
    <mergeCell ref="FJ92:FP92"/>
    <mergeCell ref="FQ92:FW92"/>
    <mergeCell ref="FX92:GD92"/>
    <mergeCell ref="GE92:GK92"/>
    <mergeCell ref="GL92:GR92"/>
    <mergeCell ref="FJ91:FP91"/>
    <mergeCell ref="FQ91:FW91"/>
    <mergeCell ref="FX91:GD91"/>
    <mergeCell ref="GE91:GK91"/>
    <mergeCell ref="GL91:GR91"/>
    <mergeCell ref="B93:AG93"/>
    <mergeCell ref="AH93:AP93"/>
    <mergeCell ref="BB93:BK93"/>
    <mergeCell ref="BL93:BU93"/>
    <mergeCell ref="BV93:CE93"/>
    <mergeCell ref="CF93:CO93"/>
    <mergeCell ref="CP93:CY93"/>
    <mergeCell ref="EQ93:EY93"/>
    <mergeCell ref="FC93:FI93"/>
    <mergeCell ref="GS93:GZ93"/>
    <mergeCell ref="B94:AG94"/>
    <mergeCell ref="AH94:AP94"/>
    <mergeCell ref="BB94:BK94"/>
    <mergeCell ref="BL94:BU94"/>
    <mergeCell ref="BV94:CE94"/>
    <mergeCell ref="CF94:CO94"/>
    <mergeCell ref="CP94:CY94"/>
    <mergeCell ref="EQ94:EY94"/>
    <mergeCell ref="FC94:FI94"/>
    <mergeCell ref="GS94:GZ94"/>
    <mergeCell ref="FJ94:FP94"/>
    <mergeCell ref="FQ94:FW94"/>
    <mergeCell ref="FX94:GD94"/>
    <mergeCell ref="GE94:GK94"/>
    <mergeCell ref="GL94:GR94"/>
    <mergeCell ref="FJ93:FP93"/>
    <mergeCell ref="FQ93:FW93"/>
    <mergeCell ref="FX93:GD93"/>
    <mergeCell ref="GE93:GK93"/>
    <mergeCell ref="GL93:GR93"/>
    <mergeCell ref="B95:AG95"/>
    <mergeCell ref="AH95:AP95"/>
    <mergeCell ref="BB95:BK95"/>
    <mergeCell ref="BL95:BU95"/>
    <mergeCell ref="BV95:CE95"/>
    <mergeCell ref="CF95:CO95"/>
    <mergeCell ref="CP95:CY95"/>
    <mergeCell ref="EQ95:EY95"/>
    <mergeCell ref="FC95:FI95"/>
    <mergeCell ref="GS95:GZ95"/>
    <mergeCell ref="B96:AG96"/>
    <mergeCell ref="AH96:AP96"/>
    <mergeCell ref="BB96:BK96"/>
    <mergeCell ref="BL96:BU96"/>
    <mergeCell ref="BV96:CE96"/>
    <mergeCell ref="CF96:CO96"/>
    <mergeCell ref="CP96:CY96"/>
    <mergeCell ref="FJ95:FP95"/>
    <mergeCell ref="FQ95:FW95"/>
    <mergeCell ref="FX95:GD95"/>
    <mergeCell ref="GE95:GK95"/>
    <mergeCell ref="GL95:GR95"/>
    <mergeCell ref="B97:AG97"/>
    <mergeCell ref="AH97:AP97"/>
    <mergeCell ref="AQ97:AY97"/>
    <mergeCell ref="BB97:BK97"/>
    <mergeCell ref="BL97:BU97"/>
    <mergeCell ref="BV97:CE97"/>
    <mergeCell ref="CF97:CO97"/>
    <mergeCell ref="CP97:CY97"/>
    <mergeCell ref="B98:AG98"/>
    <mergeCell ref="AH98:AP98"/>
    <mergeCell ref="AQ98:AY98"/>
    <mergeCell ref="BB98:BK98"/>
    <mergeCell ref="BL98:BU98"/>
    <mergeCell ref="BV98:CE98"/>
    <mergeCell ref="CF98:CO98"/>
    <mergeCell ref="CP98:CY98"/>
    <mergeCell ref="B99:AG99"/>
    <mergeCell ref="AH99:AP99"/>
    <mergeCell ref="AQ99:AY99"/>
    <mergeCell ref="BB99:BK99"/>
    <mergeCell ref="BL99:BU99"/>
    <mergeCell ref="BV99:CE99"/>
    <mergeCell ref="CF99:CO99"/>
    <mergeCell ref="CP99:CY99"/>
    <mergeCell ref="FY99:GL99"/>
    <mergeCell ref="GM99:GS99"/>
    <mergeCell ref="GT99:GZ99"/>
    <mergeCell ref="B100:AG100"/>
    <mergeCell ref="AH100:AP100"/>
    <mergeCell ref="BB100:BK100"/>
    <mergeCell ref="BL100:BU100"/>
    <mergeCell ref="BV100:CE100"/>
    <mergeCell ref="CF100:CO100"/>
    <mergeCell ref="CP100:CY100"/>
    <mergeCell ref="EQ100:EY100"/>
    <mergeCell ref="FC100:FJ100"/>
    <mergeCell ref="FK100:FQ100"/>
    <mergeCell ref="FR100:FX100"/>
    <mergeCell ref="FY100:GE100"/>
    <mergeCell ref="GF100:GL100"/>
    <mergeCell ref="GM100:GS100"/>
    <mergeCell ref="GT100:GZ100"/>
    <mergeCell ref="DW99:ED99"/>
    <mergeCell ref="EE99:EJ99"/>
    <mergeCell ref="EK99:EP99"/>
    <mergeCell ref="EQ99:EY99"/>
    <mergeCell ref="FC99:FJ99"/>
    <mergeCell ref="FK99:FQ99"/>
    <mergeCell ref="FR99:FX99"/>
    <mergeCell ref="B101:AG101"/>
    <mergeCell ref="AH101:AP101"/>
    <mergeCell ref="BB101:BK101"/>
    <mergeCell ref="BL101:BU101"/>
    <mergeCell ref="BV101:CE101"/>
    <mergeCell ref="CF101:CO101"/>
    <mergeCell ref="CP101:CY101"/>
    <mergeCell ref="EQ101:EY101"/>
    <mergeCell ref="FC101:FJ101"/>
    <mergeCell ref="FK101:FQ101"/>
    <mergeCell ref="FR101:FX101"/>
    <mergeCell ref="FY101:GE101"/>
    <mergeCell ref="GF101:GL101"/>
    <mergeCell ref="GM101:GS101"/>
    <mergeCell ref="GT101:GZ101"/>
    <mergeCell ref="B102:AG102"/>
    <mergeCell ref="AH102:AP102"/>
    <mergeCell ref="BB102:BK102"/>
    <mergeCell ref="BL102:BU102"/>
    <mergeCell ref="BV102:CE102"/>
    <mergeCell ref="CF102:CO102"/>
    <mergeCell ref="CP102:CY102"/>
    <mergeCell ref="EQ102:EY102"/>
    <mergeCell ref="FC102:FJ102"/>
    <mergeCell ref="FK102:FQ102"/>
    <mergeCell ref="FR102:FX102"/>
    <mergeCell ref="FY102:GE102"/>
    <mergeCell ref="GF102:GL102"/>
    <mergeCell ref="GM102:GS102"/>
    <mergeCell ref="GT102:GZ102"/>
    <mergeCell ref="B103:AG103"/>
    <mergeCell ref="AH103:AP103"/>
    <mergeCell ref="BB103:BK103"/>
    <mergeCell ref="BL103:BU103"/>
    <mergeCell ref="BV103:CE103"/>
    <mergeCell ref="CF103:CO103"/>
    <mergeCell ref="CP103:CY103"/>
    <mergeCell ref="EQ103:EY103"/>
    <mergeCell ref="FC103:FJ103"/>
    <mergeCell ref="FK103:FQ103"/>
    <mergeCell ref="FR103:FX103"/>
    <mergeCell ref="FY103:GE103"/>
    <mergeCell ref="GF103:GL103"/>
    <mergeCell ref="GM103:GS103"/>
    <mergeCell ref="GT103:GZ103"/>
    <mergeCell ref="B104:AG104"/>
    <mergeCell ref="AH104:AP104"/>
    <mergeCell ref="BB104:BK104"/>
    <mergeCell ref="BL104:BU104"/>
    <mergeCell ref="BV104:CE104"/>
    <mergeCell ref="CF104:CO104"/>
    <mergeCell ref="CP104:CY104"/>
    <mergeCell ref="EQ104:EY104"/>
    <mergeCell ref="FC104:FJ104"/>
    <mergeCell ref="FK104:FQ104"/>
    <mergeCell ref="FR104:FX104"/>
    <mergeCell ref="FY104:GE104"/>
    <mergeCell ref="GF104:GL104"/>
    <mergeCell ref="GM104:GS104"/>
    <mergeCell ref="GT104:GZ104"/>
    <mergeCell ref="B105:AG105"/>
    <mergeCell ref="AH105:AP105"/>
    <mergeCell ref="BB105:BK105"/>
    <mergeCell ref="BL105:BU105"/>
    <mergeCell ref="BV105:CE105"/>
    <mergeCell ref="CF105:CO105"/>
    <mergeCell ref="CP105:CY105"/>
    <mergeCell ref="EQ105:EY105"/>
    <mergeCell ref="FC105:FJ105"/>
    <mergeCell ref="FK105:FQ105"/>
    <mergeCell ref="FR105:FX105"/>
    <mergeCell ref="FY105:GE105"/>
    <mergeCell ref="GF105:GL105"/>
    <mergeCell ref="GM105:GS105"/>
    <mergeCell ref="GT105:GZ105"/>
    <mergeCell ref="B106:AG106"/>
    <mergeCell ref="AH106:AP106"/>
    <mergeCell ref="BB106:BK106"/>
    <mergeCell ref="BL106:BU106"/>
    <mergeCell ref="BV106:CE106"/>
    <mergeCell ref="CF106:CO106"/>
    <mergeCell ref="CP106:CY106"/>
    <mergeCell ref="EQ106:EY106"/>
    <mergeCell ref="FC106:FJ106"/>
    <mergeCell ref="FK106:FQ106"/>
    <mergeCell ref="FR106:FX106"/>
    <mergeCell ref="FY106:GE106"/>
    <mergeCell ref="GF106:GL106"/>
    <mergeCell ref="GM106:GS106"/>
    <mergeCell ref="GT106:GZ106"/>
    <mergeCell ref="B107:AG107"/>
    <mergeCell ref="AH107:AP107"/>
    <mergeCell ref="BB107:BK107"/>
    <mergeCell ref="BL107:BU107"/>
    <mergeCell ref="BV107:CE107"/>
    <mergeCell ref="CF107:CO107"/>
    <mergeCell ref="CP107:CY107"/>
    <mergeCell ref="EQ107:EY107"/>
    <mergeCell ref="FC107:FJ107"/>
    <mergeCell ref="FK107:FQ107"/>
    <mergeCell ref="FR107:FX107"/>
    <mergeCell ref="FY107:GE107"/>
    <mergeCell ref="GF107:GL107"/>
    <mergeCell ref="GM107:GS107"/>
    <mergeCell ref="GT107:GZ107"/>
    <mergeCell ref="B108:AG108"/>
    <mergeCell ref="AH108:AP108"/>
    <mergeCell ref="BB108:BK108"/>
    <mergeCell ref="BL108:BU108"/>
    <mergeCell ref="BV108:CE108"/>
    <mergeCell ref="CF108:CO108"/>
    <mergeCell ref="CP108:CY108"/>
    <mergeCell ref="EK108:EP108"/>
    <mergeCell ref="EQ108:EY108"/>
    <mergeCell ref="FC108:FJ108"/>
    <mergeCell ref="FK108:FQ108"/>
    <mergeCell ref="FR108:FX108"/>
    <mergeCell ref="FY108:GE108"/>
    <mergeCell ref="GF108:GL108"/>
    <mergeCell ref="GM108:GS108"/>
    <mergeCell ref="GT108:GZ108"/>
    <mergeCell ref="B109:AG109"/>
    <mergeCell ref="AH109:AP109"/>
    <mergeCell ref="BB109:BK109"/>
    <mergeCell ref="BL109:BU109"/>
    <mergeCell ref="BV109:CE109"/>
    <mergeCell ref="CF109:CO109"/>
    <mergeCell ref="CP109:CY109"/>
    <mergeCell ref="EL109:EP109"/>
    <mergeCell ref="EQ109:EY109"/>
    <mergeCell ref="FC109:FJ109"/>
    <mergeCell ref="FK109:FQ109"/>
    <mergeCell ref="FR109:FX109"/>
    <mergeCell ref="FY109:GE109"/>
    <mergeCell ref="GF109:GL109"/>
    <mergeCell ref="GM109:GS109"/>
    <mergeCell ref="GT109:GZ109"/>
    <mergeCell ref="AH110:AP110"/>
    <mergeCell ref="BB110:BK110"/>
    <mergeCell ref="BL110:BU110"/>
    <mergeCell ref="BV110:CE110"/>
    <mergeCell ref="CF110:CO110"/>
    <mergeCell ref="CP110:CY110"/>
    <mergeCell ref="EQ110:EY110"/>
    <mergeCell ref="FC110:FJ110"/>
    <mergeCell ref="FK110:FQ110"/>
    <mergeCell ref="FR110:FX110"/>
    <mergeCell ref="FY110:GE110"/>
    <mergeCell ref="GF110:GL110"/>
    <mergeCell ref="GM110:GS110"/>
    <mergeCell ref="GT110:GZ110"/>
    <mergeCell ref="B111:AG111"/>
    <mergeCell ref="AH111:AP111"/>
    <mergeCell ref="AQ111:AY111"/>
    <mergeCell ref="BB111:BK111"/>
    <mergeCell ref="BL111:BU111"/>
    <mergeCell ref="BV111:CE111"/>
    <mergeCell ref="CF111:CO111"/>
    <mergeCell ref="CP111:CY111"/>
    <mergeCell ref="FC111:FJ111"/>
    <mergeCell ref="FK111:FQ111"/>
    <mergeCell ref="FR111:FX111"/>
    <mergeCell ref="FY111:GE111"/>
    <mergeCell ref="GF111:GL111"/>
    <mergeCell ref="GM111:GS111"/>
    <mergeCell ref="GT111:GZ111"/>
    <mergeCell ref="B112:AG112"/>
    <mergeCell ref="AH112:AP112"/>
    <mergeCell ref="AQ112:AY112"/>
    <mergeCell ref="BB112:BK112"/>
    <mergeCell ref="BL112:BU112"/>
    <mergeCell ref="BV112:CE112"/>
    <mergeCell ref="CF112:CO112"/>
    <mergeCell ref="CP112:CY112"/>
    <mergeCell ref="FC112:FJ112"/>
    <mergeCell ref="FK112:FQ112"/>
    <mergeCell ref="FR112:FX112"/>
    <mergeCell ref="FY112:GE112"/>
    <mergeCell ref="GF112:GL112"/>
    <mergeCell ref="GM112:GS112"/>
    <mergeCell ref="GT112:GZ112"/>
    <mergeCell ref="FC116:GZ116"/>
    <mergeCell ref="DB117:EY117"/>
    <mergeCell ref="FC117:GZ117"/>
    <mergeCell ref="DB119:DW119"/>
    <mergeCell ref="DX119:ED119"/>
    <mergeCell ref="EE119:EK119"/>
    <mergeCell ref="EL119:ER119"/>
    <mergeCell ref="ES119:EY119"/>
    <mergeCell ref="FC119:GZ119"/>
    <mergeCell ref="DB120:DW120"/>
    <mergeCell ref="DX120:ER120"/>
    <mergeCell ref="ES120:EY120"/>
    <mergeCell ref="FC120:GL120"/>
    <mergeCell ref="GM120:GZ120"/>
    <mergeCell ref="DB121:DW121"/>
    <mergeCell ref="DX121:ED121"/>
    <mergeCell ref="EE121:EK121"/>
    <mergeCell ref="EL121:ER121"/>
    <mergeCell ref="ES121:EY121"/>
    <mergeCell ref="FC121:FJ121"/>
    <mergeCell ref="FK121:FQ121"/>
    <mergeCell ref="FR121:FX121"/>
    <mergeCell ref="FY121:GE121"/>
    <mergeCell ref="GF121:GL121"/>
    <mergeCell ref="GM121:GS121"/>
    <mergeCell ref="GT121:GZ121"/>
    <mergeCell ref="DB116:EY116"/>
    <mergeCell ref="FC122:FJ122"/>
    <mergeCell ref="FK122:FQ122"/>
    <mergeCell ref="FR122:FX122"/>
    <mergeCell ref="FY122:GE122"/>
    <mergeCell ref="GF122:GL122"/>
    <mergeCell ref="GM122:GS122"/>
    <mergeCell ref="GT122:GZ122"/>
    <mergeCell ref="DB123:DW123"/>
    <mergeCell ref="DX123:ED123"/>
    <mergeCell ref="EE123:EK123"/>
    <mergeCell ref="EL123:ER123"/>
    <mergeCell ref="ES123:EY123"/>
    <mergeCell ref="FC123:FJ123"/>
    <mergeCell ref="FK123:FQ123"/>
    <mergeCell ref="FR123:FX123"/>
    <mergeCell ref="FY123:GE123"/>
    <mergeCell ref="GF123:GL123"/>
    <mergeCell ref="GM123:GS123"/>
    <mergeCell ref="GT123:GZ123"/>
    <mergeCell ref="DB124:DW124"/>
    <mergeCell ref="DX124:ED124"/>
    <mergeCell ref="EE124:EK124"/>
    <mergeCell ref="EL124:ER124"/>
    <mergeCell ref="ES124:EY124"/>
    <mergeCell ref="FC124:FF124"/>
    <mergeCell ref="FG124:FJ124"/>
    <mergeCell ref="FK124:FQ124"/>
    <mergeCell ref="FR124:FX124"/>
    <mergeCell ref="FY124:GE124"/>
    <mergeCell ref="GF124:GL124"/>
    <mergeCell ref="GM124:GS124"/>
    <mergeCell ref="GT124:GZ124"/>
    <mergeCell ref="DB125:DW125"/>
    <mergeCell ref="DX125:ED125"/>
    <mergeCell ref="EE125:EK125"/>
    <mergeCell ref="EL125:ER125"/>
    <mergeCell ref="ES125:EY125"/>
    <mergeCell ref="FC125:FF125"/>
    <mergeCell ref="FG125:FJ125"/>
    <mergeCell ref="FK125:FQ125"/>
    <mergeCell ref="FR125:FX125"/>
    <mergeCell ref="FY125:GE125"/>
    <mergeCell ref="GF125:GL125"/>
    <mergeCell ref="GM125:GS125"/>
    <mergeCell ref="GT125:GZ125"/>
    <mergeCell ref="DB126:DW126"/>
    <mergeCell ref="DX126:ED126"/>
    <mergeCell ref="EE126:EK126"/>
    <mergeCell ref="EL126:ER126"/>
    <mergeCell ref="ES126:EY126"/>
    <mergeCell ref="FC126:FF126"/>
    <mergeCell ref="FG126:FJ126"/>
    <mergeCell ref="FK126:FQ126"/>
    <mergeCell ref="FR126:FX126"/>
    <mergeCell ref="FY126:GE126"/>
    <mergeCell ref="GF126:GL126"/>
    <mergeCell ref="GM126:GS126"/>
    <mergeCell ref="GT126:GZ126"/>
    <mergeCell ref="DB127:DW127"/>
    <mergeCell ref="DX127:ED127"/>
    <mergeCell ref="EE127:EK127"/>
    <mergeCell ref="EL127:ER127"/>
    <mergeCell ref="ES127:EY127"/>
    <mergeCell ref="FC127:FF127"/>
    <mergeCell ref="FG127:FJ127"/>
    <mergeCell ref="FK127:FQ127"/>
    <mergeCell ref="FR127:FX127"/>
    <mergeCell ref="FY127:GE127"/>
    <mergeCell ref="GF127:GL127"/>
    <mergeCell ref="GM127:GS127"/>
    <mergeCell ref="GT127:GZ127"/>
    <mergeCell ref="DB128:DW128"/>
    <mergeCell ref="DX128:ED128"/>
    <mergeCell ref="EE128:EK128"/>
    <mergeCell ref="EL128:ER128"/>
    <mergeCell ref="ES128:EY128"/>
    <mergeCell ref="FC128:FF128"/>
    <mergeCell ref="FG128:FJ128"/>
    <mergeCell ref="FK128:FQ128"/>
    <mergeCell ref="FR128:FX128"/>
    <mergeCell ref="FY128:GE128"/>
    <mergeCell ref="GF128:GL128"/>
    <mergeCell ref="GM128:GS128"/>
    <mergeCell ref="GT128:GZ128"/>
    <mergeCell ref="DB129:DW129"/>
    <mergeCell ref="DX129:ED129"/>
    <mergeCell ref="EE129:EK129"/>
    <mergeCell ref="EL129:ER129"/>
    <mergeCell ref="ES129:EY129"/>
    <mergeCell ref="FC129:FF129"/>
    <mergeCell ref="FG129:FJ129"/>
    <mergeCell ref="FK129:FQ129"/>
    <mergeCell ref="FR129:FX129"/>
    <mergeCell ref="FY129:GE129"/>
    <mergeCell ref="GF129:GL129"/>
    <mergeCell ref="GM129:GS129"/>
    <mergeCell ref="GT129:GZ129"/>
    <mergeCell ref="DB130:DW130"/>
    <mergeCell ref="DX130:ED130"/>
    <mergeCell ref="EE130:EK130"/>
    <mergeCell ref="EL130:ER130"/>
    <mergeCell ref="ES130:EY130"/>
    <mergeCell ref="FC130:FF130"/>
    <mergeCell ref="FG130:FJ130"/>
    <mergeCell ref="FK130:FQ130"/>
    <mergeCell ref="FR130:FX130"/>
    <mergeCell ref="FY130:GE130"/>
    <mergeCell ref="GF130:GL130"/>
    <mergeCell ref="GM130:GS130"/>
    <mergeCell ref="GT130:GZ130"/>
    <mergeCell ref="DB131:DW131"/>
    <mergeCell ref="DX131:ED131"/>
    <mergeCell ref="EE131:EK131"/>
    <mergeCell ref="EL131:ER131"/>
    <mergeCell ref="ES131:EY131"/>
    <mergeCell ref="FC131:FF131"/>
    <mergeCell ref="FG131:FJ131"/>
    <mergeCell ref="FK131:FQ131"/>
    <mergeCell ref="FR131:FX131"/>
    <mergeCell ref="FY131:GE131"/>
    <mergeCell ref="GF131:GL131"/>
    <mergeCell ref="GM131:GS131"/>
    <mergeCell ref="GT131:GZ131"/>
    <mergeCell ref="DB132:DW132"/>
    <mergeCell ref="DX132:ED132"/>
    <mergeCell ref="EE132:EK132"/>
    <mergeCell ref="EL132:ER132"/>
    <mergeCell ref="ES132:EY132"/>
    <mergeCell ref="FC132:FF132"/>
    <mergeCell ref="FG132:FJ132"/>
    <mergeCell ref="FK132:FQ132"/>
    <mergeCell ref="FR132:FX132"/>
    <mergeCell ref="FY132:GE132"/>
    <mergeCell ref="GF132:GL132"/>
    <mergeCell ref="GM132:GS132"/>
    <mergeCell ref="GT132:GZ132"/>
    <mergeCell ref="DB133:DW133"/>
    <mergeCell ref="DX133:ED133"/>
    <mergeCell ref="EE133:EK133"/>
    <mergeCell ref="EL133:ER133"/>
    <mergeCell ref="ES133:EY133"/>
    <mergeCell ref="FC133:FF133"/>
    <mergeCell ref="FG133:FJ133"/>
    <mergeCell ref="FK133:FQ133"/>
    <mergeCell ref="FR133:FX133"/>
    <mergeCell ref="FY133:GE133"/>
    <mergeCell ref="GF133:GL133"/>
    <mergeCell ref="GM133:GS133"/>
    <mergeCell ref="GT133:GZ133"/>
    <mergeCell ref="DB134:DW134"/>
    <mergeCell ref="DX134:ED134"/>
    <mergeCell ref="EE134:EK134"/>
    <mergeCell ref="EL134:ER134"/>
    <mergeCell ref="ES134:EY134"/>
    <mergeCell ref="FC134:FF134"/>
    <mergeCell ref="FG134:FJ134"/>
    <mergeCell ref="FK134:FQ134"/>
    <mergeCell ref="FR134:FX134"/>
    <mergeCell ref="FY134:GE134"/>
    <mergeCell ref="GF134:GL134"/>
    <mergeCell ref="GM134:GS134"/>
    <mergeCell ref="GT134:GZ134"/>
    <mergeCell ref="DB135:DW135"/>
    <mergeCell ref="DX135:ED135"/>
    <mergeCell ref="EE135:EK135"/>
    <mergeCell ref="EL135:ER135"/>
    <mergeCell ref="ES135:EY135"/>
    <mergeCell ref="FC135:FF135"/>
    <mergeCell ref="FG135:FJ135"/>
    <mergeCell ref="FK135:FQ135"/>
    <mergeCell ref="FR135:FX135"/>
    <mergeCell ref="FY135:GE135"/>
    <mergeCell ref="GF135:GL135"/>
    <mergeCell ref="GM135:GS135"/>
    <mergeCell ref="GT135:GZ135"/>
    <mergeCell ref="DB136:DW136"/>
    <mergeCell ref="DX136:ED136"/>
    <mergeCell ref="EE136:EK136"/>
    <mergeCell ref="EL136:ER136"/>
    <mergeCell ref="ES136:EY136"/>
    <mergeCell ref="FC136:FF136"/>
    <mergeCell ref="FG136:FJ136"/>
    <mergeCell ref="FK136:FQ136"/>
    <mergeCell ref="FR136:FX136"/>
    <mergeCell ref="FY136:GE136"/>
    <mergeCell ref="GF136:GL136"/>
    <mergeCell ref="GM136:GS136"/>
    <mergeCell ref="GT136:GZ136"/>
    <mergeCell ref="DB137:DW137"/>
    <mergeCell ref="DX137:ED137"/>
    <mergeCell ref="EE137:EK137"/>
    <mergeCell ref="EL137:ER137"/>
    <mergeCell ref="ES137:EY137"/>
    <mergeCell ref="FC137:FF137"/>
    <mergeCell ref="FG137:FJ137"/>
    <mergeCell ref="FK137:FQ137"/>
    <mergeCell ref="FR137:FX137"/>
    <mergeCell ref="FY137:GE137"/>
    <mergeCell ref="GF137:GL137"/>
    <mergeCell ref="GM137:GS137"/>
    <mergeCell ref="GT137:GZ137"/>
    <mergeCell ref="DB138:DW138"/>
    <mergeCell ref="DX138:ED138"/>
    <mergeCell ref="EE138:EK138"/>
    <mergeCell ref="EL138:ER138"/>
    <mergeCell ref="ES138:EY138"/>
    <mergeCell ref="FC138:FF138"/>
    <mergeCell ref="FG138:FJ138"/>
    <mergeCell ref="FK138:FQ138"/>
    <mergeCell ref="FR138:FX138"/>
    <mergeCell ref="FY138:GE138"/>
    <mergeCell ref="GF138:GL138"/>
    <mergeCell ref="GM138:GS138"/>
    <mergeCell ref="GT138:GZ138"/>
    <mergeCell ref="DB139:DW139"/>
    <mergeCell ref="DX139:ED139"/>
    <mergeCell ref="EE139:EK139"/>
    <mergeCell ref="EL139:ER139"/>
    <mergeCell ref="ES139:EY139"/>
    <mergeCell ref="FC139:FF139"/>
    <mergeCell ref="FG139:FJ139"/>
    <mergeCell ref="FK139:FQ139"/>
    <mergeCell ref="FR139:FX139"/>
    <mergeCell ref="FY139:GE139"/>
    <mergeCell ref="GF139:GL139"/>
    <mergeCell ref="GM139:GS139"/>
    <mergeCell ref="GT139:GZ139"/>
    <mergeCell ref="DB140:DW140"/>
    <mergeCell ref="DX140:ED140"/>
    <mergeCell ref="EE140:EK140"/>
    <mergeCell ref="EL140:ER140"/>
    <mergeCell ref="ES140:EY140"/>
    <mergeCell ref="FC140:FF140"/>
    <mergeCell ref="FG140:FJ140"/>
    <mergeCell ref="FK140:FQ140"/>
    <mergeCell ref="FR140:FX140"/>
    <mergeCell ref="FY140:GE140"/>
    <mergeCell ref="GF140:GL140"/>
    <mergeCell ref="GM140:GS140"/>
    <mergeCell ref="GT140:GZ140"/>
    <mergeCell ref="DB141:DW141"/>
    <mergeCell ref="DX141:ED141"/>
    <mergeCell ref="EE141:EK141"/>
    <mergeCell ref="EL141:ER141"/>
    <mergeCell ref="ES141:EY141"/>
    <mergeCell ref="FC141:FF141"/>
    <mergeCell ref="FG141:FJ141"/>
    <mergeCell ref="FK141:FQ141"/>
    <mergeCell ref="FR141:FX141"/>
    <mergeCell ref="FY141:GE141"/>
    <mergeCell ref="GF141:GL141"/>
    <mergeCell ref="GM141:GS141"/>
    <mergeCell ref="GT141:GZ141"/>
    <mergeCell ref="DB142:DW142"/>
    <mergeCell ref="DX142:ED142"/>
    <mergeCell ref="EE142:EK142"/>
    <mergeCell ref="EL142:ER142"/>
    <mergeCell ref="ES142:EY142"/>
    <mergeCell ref="FC142:FF142"/>
    <mergeCell ref="FG142:FJ142"/>
    <mergeCell ref="FK142:FQ142"/>
    <mergeCell ref="FR142:FX142"/>
    <mergeCell ref="FY142:GE142"/>
    <mergeCell ref="GF142:GL142"/>
    <mergeCell ref="GM142:GS142"/>
    <mergeCell ref="GT142:GZ142"/>
    <mergeCell ref="DB143:DW143"/>
    <mergeCell ref="DX143:ED143"/>
    <mergeCell ref="EE143:EK143"/>
    <mergeCell ref="EL143:ER143"/>
    <mergeCell ref="ES143:EY143"/>
    <mergeCell ref="FC143:FF143"/>
    <mergeCell ref="FG143:FJ143"/>
    <mergeCell ref="FK143:FQ143"/>
    <mergeCell ref="FR143:FX143"/>
    <mergeCell ref="FY143:GE143"/>
    <mergeCell ref="GF143:GL143"/>
    <mergeCell ref="GM143:GS143"/>
    <mergeCell ref="GT143:GZ143"/>
    <mergeCell ref="DB144:DW144"/>
    <mergeCell ref="DX144:ED144"/>
    <mergeCell ref="EE144:EK144"/>
    <mergeCell ref="EL144:ER144"/>
    <mergeCell ref="ES144:EY144"/>
    <mergeCell ref="FC144:FF144"/>
    <mergeCell ref="FG144:FJ144"/>
    <mergeCell ref="FK144:FQ144"/>
    <mergeCell ref="FR144:FX144"/>
    <mergeCell ref="FY144:GE144"/>
    <mergeCell ref="GF144:GL144"/>
    <mergeCell ref="GM144:GS144"/>
    <mergeCell ref="GT144:GZ144"/>
    <mergeCell ref="DB145:DW145"/>
    <mergeCell ref="DX145:ED145"/>
    <mergeCell ref="EE145:EK145"/>
    <mergeCell ref="EL145:ER145"/>
    <mergeCell ref="ES145:EY145"/>
    <mergeCell ref="FC145:FF145"/>
    <mergeCell ref="FG145:FJ145"/>
    <mergeCell ref="FK145:FQ145"/>
    <mergeCell ref="FR145:FX145"/>
    <mergeCell ref="FY145:GE145"/>
    <mergeCell ref="GF145:GL145"/>
    <mergeCell ref="GM145:GS145"/>
    <mergeCell ref="GT145:GZ145"/>
    <mergeCell ref="DB146:DW146"/>
    <mergeCell ref="DX146:ED146"/>
    <mergeCell ref="EE146:EK146"/>
    <mergeCell ref="EL146:ER146"/>
    <mergeCell ref="ES146:EY146"/>
    <mergeCell ref="FC146:FF146"/>
    <mergeCell ref="FG146:FJ146"/>
    <mergeCell ref="FK146:FQ146"/>
    <mergeCell ref="FR146:FX146"/>
    <mergeCell ref="FY146:GE146"/>
    <mergeCell ref="GF146:GL146"/>
    <mergeCell ref="GM146:GS146"/>
    <mergeCell ref="GT146:GZ146"/>
    <mergeCell ref="DB147:DW147"/>
    <mergeCell ref="DX147:ED147"/>
    <mergeCell ref="EE147:EK147"/>
    <mergeCell ref="EL147:ER147"/>
    <mergeCell ref="ES147:EY147"/>
    <mergeCell ref="FC147:FF147"/>
    <mergeCell ref="FG147:FJ147"/>
    <mergeCell ref="FK147:FQ147"/>
    <mergeCell ref="FR147:FX147"/>
    <mergeCell ref="FY147:GE147"/>
    <mergeCell ref="GF147:GL147"/>
    <mergeCell ref="GM147:GS147"/>
    <mergeCell ref="GT147:GZ147"/>
    <mergeCell ref="DB148:DW148"/>
    <mergeCell ref="DX148:ED148"/>
    <mergeCell ref="EE148:EK148"/>
    <mergeCell ref="EL148:ER148"/>
    <mergeCell ref="ES148:EY148"/>
    <mergeCell ref="FC148:FF148"/>
    <mergeCell ref="FG148:FJ148"/>
    <mergeCell ref="FK148:FQ148"/>
    <mergeCell ref="FR148:FX148"/>
    <mergeCell ref="FY148:GE148"/>
    <mergeCell ref="GF148:GL148"/>
    <mergeCell ref="GM148:GS148"/>
    <mergeCell ref="GT148:GZ148"/>
    <mergeCell ref="DB149:DW149"/>
    <mergeCell ref="DX149:ED149"/>
    <mergeCell ref="EE149:EK149"/>
    <mergeCell ref="EL149:ER149"/>
    <mergeCell ref="ES149:EY149"/>
    <mergeCell ref="FC149:FF149"/>
    <mergeCell ref="FG149:FJ149"/>
    <mergeCell ref="FK149:FQ149"/>
    <mergeCell ref="FR149:FX149"/>
    <mergeCell ref="FY149:GE149"/>
    <mergeCell ref="GF149:GL149"/>
    <mergeCell ref="GM149:GS149"/>
    <mergeCell ref="GT149:GZ149"/>
    <mergeCell ref="DB150:DW150"/>
    <mergeCell ref="DX150:ED150"/>
    <mergeCell ref="EE150:EK150"/>
    <mergeCell ref="EL150:ER150"/>
    <mergeCell ref="ES150:EY150"/>
    <mergeCell ref="FC150:FF150"/>
    <mergeCell ref="FG150:FJ150"/>
    <mergeCell ref="FK150:FQ150"/>
    <mergeCell ref="FR150:FX150"/>
    <mergeCell ref="FY150:GE150"/>
    <mergeCell ref="GF150:GL150"/>
    <mergeCell ref="GM150:GS150"/>
    <mergeCell ref="GT150:GZ150"/>
    <mergeCell ref="DB151:DW151"/>
    <mergeCell ref="DX151:ED151"/>
    <mergeCell ref="EE151:EK151"/>
    <mergeCell ref="EL151:ER151"/>
    <mergeCell ref="ES151:EY151"/>
    <mergeCell ref="FC151:FF151"/>
    <mergeCell ref="FG151:FJ151"/>
    <mergeCell ref="FK151:FQ151"/>
    <mergeCell ref="FR151:FX151"/>
    <mergeCell ref="FY151:GE151"/>
    <mergeCell ref="GF151:GL151"/>
    <mergeCell ref="GM151:GS151"/>
    <mergeCell ref="GT151:GZ151"/>
    <mergeCell ref="DB152:DW152"/>
    <mergeCell ref="DX152:ED152"/>
    <mergeCell ref="EE152:EK152"/>
    <mergeCell ref="EL152:ER152"/>
    <mergeCell ref="ES152:EY152"/>
    <mergeCell ref="FC152:FF152"/>
    <mergeCell ref="FG152:FJ152"/>
    <mergeCell ref="FK152:FQ152"/>
    <mergeCell ref="FR152:FX152"/>
    <mergeCell ref="FY152:GE152"/>
    <mergeCell ref="GF152:GL152"/>
    <mergeCell ref="GM152:GS152"/>
    <mergeCell ref="GT152:GZ152"/>
    <mergeCell ref="DB153:DW153"/>
    <mergeCell ref="DX153:ED153"/>
    <mergeCell ref="EE153:EK153"/>
    <mergeCell ref="EL153:ER153"/>
    <mergeCell ref="ES153:EY153"/>
    <mergeCell ref="FC153:FF153"/>
    <mergeCell ref="FG153:FJ153"/>
    <mergeCell ref="FK153:FQ153"/>
    <mergeCell ref="FR153:FX153"/>
    <mergeCell ref="FY153:GE153"/>
    <mergeCell ref="GF153:GL153"/>
    <mergeCell ref="GM153:GS153"/>
    <mergeCell ref="GT153:GZ153"/>
    <mergeCell ref="DB154:DW154"/>
    <mergeCell ref="DX154:ED154"/>
    <mergeCell ref="EE154:EK154"/>
    <mergeCell ref="EL154:ER154"/>
    <mergeCell ref="ES154:EY154"/>
    <mergeCell ref="FC154:FF154"/>
    <mergeCell ref="FG154:FJ154"/>
    <mergeCell ref="FK154:FQ154"/>
    <mergeCell ref="FR154:FX154"/>
    <mergeCell ref="FY154:GE154"/>
    <mergeCell ref="GF154:GL154"/>
    <mergeCell ref="GM154:GS154"/>
    <mergeCell ref="GT154:GZ154"/>
    <mergeCell ref="DB155:DW155"/>
    <mergeCell ref="DX155:ED155"/>
    <mergeCell ref="EE155:EK155"/>
    <mergeCell ref="EL155:ER155"/>
    <mergeCell ref="ES155:EY155"/>
    <mergeCell ref="FC155:FF155"/>
    <mergeCell ref="FG155:FJ155"/>
    <mergeCell ref="FK155:FQ155"/>
    <mergeCell ref="FR155:FX155"/>
    <mergeCell ref="FY155:GE155"/>
    <mergeCell ref="GF155:GL155"/>
    <mergeCell ref="GM155:GS155"/>
    <mergeCell ref="GT155:GZ155"/>
    <mergeCell ref="DB156:DW156"/>
    <mergeCell ref="DX156:ED156"/>
    <mergeCell ref="EE156:EK156"/>
    <mergeCell ref="EL156:ER156"/>
    <mergeCell ref="ES156:EY156"/>
    <mergeCell ref="FC156:FF156"/>
    <mergeCell ref="FG156:FJ156"/>
    <mergeCell ref="FK156:FQ156"/>
    <mergeCell ref="FR156:FX156"/>
    <mergeCell ref="FY156:GE156"/>
    <mergeCell ref="GF156:GL156"/>
    <mergeCell ref="GM156:GS156"/>
    <mergeCell ref="GT156:GZ156"/>
    <mergeCell ref="DB157:DW157"/>
    <mergeCell ref="DX157:ED157"/>
    <mergeCell ref="EE157:EK157"/>
    <mergeCell ref="EL157:ER157"/>
    <mergeCell ref="ES157:EY157"/>
    <mergeCell ref="FC157:FF157"/>
    <mergeCell ref="FG157:FJ157"/>
    <mergeCell ref="FK157:FQ157"/>
    <mergeCell ref="FR157:FX157"/>
    <mergeCell ref="FY157:GE157"/>
    <mergeCell ref="GF157:GL157"/>
    <mergeCell ref="GM157:GS157"/>
    <mergeCell ref="GT157:GZ157"/>
    <mergeCell ref="GF161:GL161"/>
    <mergeCell ref="GM161:GS161"/>
    <mergeCell ref="GT161:GZ161"/>
    <mergeCell ref="DB158:DW158"/>
    <mergeCell ref="DX158:ED158"/>
    <mergeCell ref="EE158:EK158"/>
    <mergeCell ref="EL158:ER158"/>
    <mergeCell ref="ES158:EY158"/>
    <mergeCell ref="FC158:FF158"/>
    <mergeCell ref="FG158:FJ158"/>
    <mergeCell ref="FK158:FQ158"/>
    <mergeCell ref="FR158:FX158"/>
    <mergeCell ref="FY158:GE158"/>
    <mergeCell ref="GF158:GL158"/>
    <mergeCell ref="GM158:GS158"/>
    <mergeCell ref="GT158:GZ158"/>
    <mergeCell ref="DB159:DW159"/>
    <mergeCell ref="DX159:ED159"/>
    <mergeCell ref="EE159:EK159"/>
    <mergeCell ref="EL159:ER159"/>
    <mergeCell ref="ES159:EY159"/>
    <mergeCell ref="FC159:FF159"/>
    <mergeCell ref="FG159:FJ159"/>
    <mergeCell ref="FK159:FQ159"/>
    <mergeCell ref="FR159:FX159"/>
    <mergeCell ref="FY159:GE159"/>
    <mergeCell ref="GF159:GL159"/>
    <mergeCell ref="GM159:GS159"/>
    <mergeCell ref="GT159:GZ159"/>
    <mergeCell ref="ES163:EY163"/>
    <mergeCell ref="FC163:FF163"/>
    <mergeCell ref="FG163:FJ163"/>
    <mergeCell ref="FK163:FQ163"/>
    <mergeCell ref="FR163:FX163"/>
    <mergeCell ref="FY163:GE163"/>
    <mergeCell ref="GF163:GL163"/>
    <mergeCell ref="GM163:GS163"/>
    <mergeCell ref="GT163:GZ163"/>
    <mergeCell ref="DB160:DW160"/>
    <mergeCell ref="DX160:ED160"/>
    <mergeCell ref="EE160:EK160"/>
    <mergeCell ref="EL160:ER160"/>
    <mergeCell ref="ES160:EY160"/>
    <mergeCell ref="FC160:FF160"/>
    <mergeCell ref="FG160:FJ160"/>
    <mergeCell ref="FK160:FQ160"/>
    <mergeCell ref="FR160:FX160"/>
    <mergeCell ref="FY160:GE160"/>
    <mergeCell ref="GF160:GL160"/>
    <mergeCell ref="GM160:GS160"/>
    <mergeCell ref="GT160:GZ160"/>
    <mergeCell ref="DB161:DW161"/>
    <mergeCell ref="DX161:ED161"/>
    <mergeCell ref="EE161:EK161"/>
    <mergeCell ref="EL161:ER161"/>
    <mergeCell ref="ES161:EY161"/>
    <mergeCell ref="FC161:FF161"/>
    <mergeCell ref="FG161:FJ161"/>
    <mergeCell ref="FK161:FQ161"/>
    <mergeCell ref="FR161:FX161"/>
    <mergeCell ref="FY161:GE161"/>
    <mergeCell ref="GM164:GS164"/>
    <mergeCell ref="GT164:GZ164"/>
    <mergeCell ref="DB165:DW165"/>
    <mergeCell ref="DX165:ED165"/>
    <mergeCell ref="EE165:EK165"/>
    <mergeCell ref="EL165:ER165"/>
    <mergeCell ref="ES165:EY165"/>
    <mergeCell ref="FC165:FF165"/>
    <mergeCell ref="FG165:FJ165"/>
    <mergeCell ref="FK165:FQ165"/>
    <mergeCell ref="FR165:FX165"/>
    <mergeCell ref="FY165:GE165"/>
    <mergeCell ref="GF165:GL165"/>
    <mergeCell ref="GM165:GS165"/>
    <mergeCell ref="GT165:GZ165"/>
    <mergeCell ref="DB162:DW162"/>
    <mergeCell ref="DX162:ED162"/>
    <mergeCell ref="EE162:EK162"/>
    <mergeCell ref="EL162:ER162"/>
    <mergeCell ref="ES162:EY162"/>
    <mergeCell ref="FC162:FF162"/>
    <mergeCell ref="FG162:FJ162"/>
    <mergeCell ref="FK162:FQ162"/>
    <mergeCell ref="FR162:FX162"/>
    <mergeCell ref="FY162:GE162"/>
    <mergeCell ref="GF162:GL162"/>
    <mergeCell ref="GM162:GS162"/>
    <mergeCell ref="GT162:GZ162"/>
    <mergeCell ref="DB163:DW163"/>
    <mergeCell ref="DX163:ED163"/>
    <mergeCell ref="EE163:EK163"/>
    <mergeCell ref="EL163:ER163"/>
    <mergeCell ref="CE166:CK166"/>
    <mergeCell ref="DB166:DW166"/>
    <mergeCell ref="DX166:ED166"/>
    <mergeCell ref="EE166:EK166"/>
    <mergeCell ref="EL166:ER166"/>
    <mergeCell ref="ES166:EY166"/>
    <mergeCell ref="FC166:FF166"/>
    <mergeCell ref="FG166:FJ166"/>
    <mergeCell ref="FK166:FQ166"/>
    <mergeCell ref="FR166:FX166"/>
    <mergeCell ref="FY166:GE166"/>
    <mergeCell ref="GF166:GL166"/>
    <mergeCell ref="DB164:DW164"/>
    <mergeCell ref="DX164:ED164"/>
    <mergeCell ref="EE164:EK164"/>
    <mergeCell ref="EL164:ER164"/>
    <mergeCell ref="ES164:EY164"/>
    <mergeCell ref="FC164:FF164"/>
    <mergeCell ref="FG164:FJ164"/>
    <mergeCell ref="FK164:FQ164"/>
    <mergeCell ref="FR164:FX164"/>
    <mergeCell ref="FY164:GE164"/>
    <mergeCell ref="GF164:GL164"/>
    <mergeCell ref="CS164:CY164"/>
    <mergeCell ref="FC168:FF168"/>
    <mergeCell ref="FG168:FJ168"/>
    <mergeCell ref="FK168:FQ168"/>
    <mergeCell ref="FR168:FX168"/>
    <mergeCell ref="FY168:GE168"/>
    <mergeCell ref="GF168:GL168"/>
    <mergeCell ref="GM166:GS166"/>
    <mergeCell ref="GT166:GZ166"/>
    <mergeCell ref="BB167:BE167"/>
    <mergeCell ref="BF167:BI167"/>
    <mergeCell ref="BJ167:BP167"/>
    <mergeCell ref="BQ167:BW167"/>
    <mergeCell ref="BX167:CD167"/>
    <mergeCell ref="CE167:CK167"/>
    <mergeCell ref="DB167:DW167"/>
    <mergeCell ref="DX167:ED167"/>
    <mergeCell ref="EE167:EK167"/>
    <mergeCell ref="EL167:ER167"/>
    <mergeCell ref="ES167:EY167"/>
    <mergeCell ref="FC167:FF167"/>
    <mergeCell ref="FG167:FJ167"/>
    <mergeCell ref="FK167:FQ167"/>
    <mergeCell ref="FR167:FX167"/>
    <mergeCell ref="FY167:GE167"/>
    <mergeCell ref="GF167:GL167"/>
    <mergeCell ref="GM167:GS167"/>
    <mergeCell ref="GT167:GZ167"/>
    <mergeCell ref="BB166:BE166"/>
    <mergeCell ref="BF166:BI166"/>
    <mergeCell ref="BJ166:BP166"/>
    <mergeCell ref="BQ166:BW166"/>
    <mergeCell ref="BX166:CD166"/>
    <mergeCell ref="GM168:GS168"/>
    <mergeCell ref="GT168:GZ168"/>
    <mergeCell ref="BB169:BE169"/>
    <mergeCell ref="BF169:BI169"/>
    <mergeCell ref="BJ169:BP169"/>
    <mergeCell ref="BQ169:BW169"/>
    <mergeCell ref="BX169:CD169"/>
    <mergeCell ref="CE169:CK169"/>
    <mergeCell ref="DB169:DW169"/>
    <mergeCell ref="DX169:ED169"/>
    <mergeCell ref="EE169:EK169"/>
    <mergeCell ref="EL169:ER169"/>
    <mergeCell ref="ES169:EY169"/>
    <mergeCell ref="FC169:FF169"/>
    <mergeCell ref="FG169:FJ169"/>
    <mergeCell ref="FK169:FQ169"/>
    <mergeCell ref="FR169:FX169"/>
    <mergeCell ref="FY169:GE169"/>
    <mergeCell ref="GF169:GL169"/>
    <mergeCell ref="GM169:GS169"/>
    <mergeCell ref="GT169:GZ169"/>
    <mergeCell ref="BB168:BE168"/>
    <mergeCell ref="BF168:BI168"/>
    <mergeCell ref="BJ168:BP168"/>
    <mergeCell ref="BQ168:BW168"/>
    <mergeCell ref="BX168:CD168"/>
    <mergeCell ref="CE168:CK168"/>
    <mergeCell ref="DB168:DW168"/>
    <mergeCell ref="DX168:ED168"/>
    <mergeCell ref="EE168:EK168"/>
    <mergeCell ref="EL168:ER168"/>
    <mergeCell ref="ES168:EY168"/>
    <mergeCell ref="CE170:CK170"/>
    <mergeCell ref="DB170:DW170"/>
    <mergeCell ref="DX170:ED170"/>
    <mergeCell ref="EE170:EK170"/>
    <mergeCell ref="EL170:ER170"/>
    <mergeCell ref="ES170:EY170"/>
    <mergeCell ref="FC170:FF170"/>
    <mergeCell ref="FG170:FJ170"/>
    <mergeCell ref="FK170:FQ170"/>
    <mergeCell ref="FR170:FX170"/>
    <mergeCell ref="FY170:GE170"/>
    <mergeCell ref="GF170:GL170"/>
    <mergeCell ref="GM170:GS170"/>
    <mergeCell ref="GT170:GZ170"/>
    <mergeCell ref="B171:W171"/>
    <mergeCell ref="X171:AD171"/>
    <mergeCell ref="AE171:AK171"/>
    <mergeCell ref="BB171:BE171"/>
    <mergeCell ref="BF171:BI171"/>
    <mergeCell ref="BJ171:BP171"/>
    <mergeCell ref="BQ171:BW171"/>
    <mergeCell ref="BX171:CD171"/>
    <mergeCell ref="CE171:CK171"/>
    <mergeCell ref="DB171:DW171"/>
    <mergeCell ref="DX171:ED171"/>
    <mergeCell ref="EE171:EK171"/>
    <mergeCell ref="EL171:ER171"/>
    <mergeCell ref="ES171:EY171"/>
    <mergeCell ref="FC171:FF171"/>
    <mergeCell ref="FG171:FJ171"/>
    <mergeCell ref="FK171:FQ171"/>
    <mergeCell ref="FR171:FX171"/>
    <mergeCell ref="FY171:GE171"/>
    <mergeCell ref="GF171:GL171"/>
    <mergeCell ref="GM171:GS171"/>
    <mergeCell ref="GT171:GZ171"/>
    <mergeCell ref="B172:W172"/>
    <mergeCell ref="X172:AD172"/>
    <mergeCell ref="AE172:AK172"/>
    <mergeCell ref="AL172:AR172"/>
    <mergeCell ref="AS172:AY172"/>
    <mergeCell ref="BB172:BE172"/>
    <mergeCell ref="BF172:BI172"/>
    <mergeCell ref="BJ172:BP172"/>
    <mergeCell ref="BQ172:BW172"/>
    <mergeCell ref="BX172:CD172"/>
    <mergeCell ref="CE172:CK172"/>
    <mergeCell ref="DB172:DW172"/>
    <mergeCell ref="DX172:ED172"/>
    <mergeCell ref="EE172:EK172"/>
    <mergeCell ref="EL172:ER172"/>
    <mergeCell ref="ES172:EY172"/>
    <mergeCell ref="FC172:FF172"/>
    <mergeCell ref="FG172:FJ172"/>
    <mergeCell ref="FK172:FQ172"/>
    <mergeCell ref="FR172:FX172"/>
    <mergeCell ref="FY172:GE172"/>
    <mergeCell ref="GF172:GL172"/>
    <mergeCell ref="GM172:GS172"/>
    <mergeCell ref="GT172:GZ172"/>
    <mergeCell ref="AQ173:AY173"/>
    <mergeCell ref="CQ173:CY173"/>
    <mergeCell ref="ER173:EZ173"/>
    <mergeCell ref="GR173:GZ173"/>
    <mergeCell ref="B174:AY174"/>
    <mergeCell ref="BB174:CY174"/>
    <mergeCell ref="DB174:EY174"/>
    <mergeCell ref="FC174:GZ174"/>
    <mergeCell ref="B175:AY175"/>
    <mergeCell ref="BB175:CY175"/>
    <mergeCell ref="DB175:EY175"/>
    <mergeCell ref="FC175:GZ175"/>
    <mergeCell ref="B177:W177"/>
    <mergeCell ref="X177:AD177"/>
    <mergeCell ref="AE177:AK177"/>
    <mergeCell ref="AL177:AR177"/>
    <mergeCell ref="AS177:AY177"/>
    <mergeCell ref="BB177:CY177"/>
    <mergeCell ref="DB177:DW177"/>
    <mergeCell ref="DX177:ED177"/>
    <mergeCell ref="EE177:EK177"/>
    <mergeCell ref="EL177:ER177"/>
    <mergeCell ref="ES177:EY177"/>
    <mergeCell ref="FC177:GZ177"/>
    <mergeCell ref="B178:W178"/>
    <mergeCell ref="X178:AR178"/>
    <mergeCell ref="AS178:AY178"/>
    <mergeCell ref="BB178:CK178"/>
    <mergeCell ref="CL178:CY178"/>
    <mergeCell ref="DB178:DW178"/>
    <mergeCell ref="DX178:ER178"/>
    <mergeCell ref="ES178:EY178"/>
    <mergeCell ref="FC178:GL178"/>
    <mergeCell ref="GM178:GZ178"/>
    <mergeCell ref="B179:W179"/>
    <mergeCell ref="X179:AD179"/>
    <mergeCell ref="AE179:AK179"/>
    <mergeCell ref="AL179:AR179"/>
    <mergeCell ref="AS179:AY179"/>
    <mergeCell ref="BB179:BI179"/>
    <mergeCell ref="BJ179:BP179"/>
    <mergeCell ref="BQ179:BW179"/>
    <mergeCell ref="BX179:CD179"/>
    <mergeCell ref="CE179:CK179"/>
    <mergeCell ref="CL179:CR179"/>
    <mergeCell ref="CS179:CY179"/>
    <mergeCell ref="DB179:DW179"/>
    <mergeCell ref="DX179:ED179"/>
    <mergeCell ref="EE179:EK179"/>
    <mergeCell ref="EL179:ER179"/>
    <mergeCell ref="ES179:EY179"/>
    <mergeCell ref="FC179:FJ179"/>
    <mergeCell ref="FK179:FQ179"/>
    <mergeCell ref="FR179:FX179"/>
    <mergeCell ref="FY179:GE179"/>
    <mergeCell ref="GF179:GL179"/>
    <mergeCell ref="GM179:GS179"/>
    <mergeCell ref="GT179:GZ179"/>
    <mergeCell ref="B180:W180"/>
    <mergeCell ref="X180:AD180"/>
    <mergeCell ref="AE180:AK180"/>
    <mergeCell ref="AL180:AR180"/>
    <mergeCell ref="AS180:AY180"/>
    <mergeCell ref="BB180:BI180"/>
    <mergeCell ref="BJ180:BP180"/>
    <mergeCell ref="BQ180:BW180"/>
    <mergeCell ref="BX180:CD180"/>
    <mergeCell ref="CE180:CK180"/>
    <mergeCell ref="CL180:CR180"/>
    <mergeCell ref="CS180:CY180"/>
    <mergeCell ref="DB180:DW180"/>
    <mergeCell ref="DX180:ED180"/>
    <mergeCell ref="EE180:EK180"/>
    <mergeCell ref="EL180:ER180"/>
    <mergeCell ref="ES180:EY180"/>
    <mergeCell ref="FC180:FJ180"/>
    <mergeCell ref="FK180:FQ180"/>
    <mergeCell ref="FR180:FX180"/>
    <mergeCell ref="FY180:GE180"/>
    <mergeCell ref="GF180:GL180"/>
    <mergeCell ref="GM180:GS180"/>
    <mergeCell ref="GT180:GZ180"/>
    <mergeCell ref="B181:W181"/>
    <mergeCell ref="X181:AD181"/>
    <mergeCell ref="AE181:AK181"/>
    <mergeCell ref="AL181:AR181"/>
    <mergeCell ref="AS181:AY181"/>
    <mergeCell ref="BB181:BI181"/>
    <mergeCell ref="BJ181:BP181"/>
    <mergeCell ref="BQ181:BW181"/>
    <mergeCell ref="BX181:CD181"/>
    <mergeCell ref="CE181:CK181"/>
    <mergeCell ref="CL181:CR181"/>
    <mergeCell ref="CS181:CY181"/>
    <mergeCell ref="DB181:DW181"/>
    <mergeCell ref="DX181:ED181"/>
    <mergeCell ref="EE181:EK181"/>
    <mergeCell ref="EL181:ER181"/>
    <mergeCell ref="ES181:EY181"/>
    <mergeCell ref="FC181:FJ181"/>
    <mergeCell ref="FK181:FQ181"/>
    <mergeCell ref="FR181:FX181"/>
    <mergeCell ref="FY181:GE181"/>
    <mergeCell ref="GF181:GL181"/>
    <mergeCell ref="GM181:GS181"/>
    <mergeCell ref="GT181:GZ181"/>
    <mergeCell ref="B182:W182"/>
    <mergeCell ref="X182:AD182"/>
    <mergeCell ref="AE182:AK182"/>
    <mergeCell ref="AL182:AR182"/>
    <mergeCell ref="AS182:AY182"/>
    <mergeCell ref="BB182:BE182"/>
    <mergeCell ref="BF182:BI182"/>
    <mergeCell ref="BJ182:BP182"/>
    <mergeCell ref="BQ182:BW182"/>
    <mergeCell ref="BX182:CD182"/>
    <mergeCell ref="CE182:CK182"/>
    <mergeCell ref="CL182:CR182"/>
    <mergeCell ref="CS182:CY182"/>
    <mergeCell ref="DB182:DW182"/>
    <mergeCell ref="DX182:ED182"/>
    <mergeCell ref="EE182:EK182"/>
    <mergeCell ref="EL182:ER182"/>
    <mergeCell ref="ES182:EY182"/>
    <mergeCell ref="FC182:FF182"/>
    <mergeCell ref="FG182:FJ182"/>
    <mergeCell ref="FK182:FQ182"/>
    <mergeCell ref="FR182:FX182"/>
    <mergeCell ref="FY182:GE182"/>
    <mergeCell ref="GF182:GL182"/>
    <mergeCell ref="GM182:GS182"/>
    <mergeCell ref="GT182:GZ182"/>
    <mergeCell ref="B183:W183"/>
    <mergeCell ref="X183:AD183"/>
    <mergeCell ref="AE183:AK183"/>
    <mergeCell ref="AL183:AR183"/>
    <mergeCell ref="AS183:AY183"/>
    <mergeCell ref="BB183:BE183"/>
    <mergeCell ref="BF183:BI183"/>
    <mergeCell ref="BJ183:BP183"/>
    <mergeCell ref="BQ183:BW183"/>
    <mergeCell ref="BX183:CD183"/>
    <mergeCell ref="CE183:CK183"/>
    <mergeCell ref="CL183:CR183"/>
    <mergeCell ref="CS183:CY183"/>
    <mergeCell ref="DB183:DW183"/>
    <mergeCell ref="DX183:ED183"/>
    <mergeCell ref="EE183:EK183"/>
    <mergeCell ref="EL183:ER183"/>
    <mergeCell ref="ES183:EY183"/>
    <mergeCell ref="FC183:FF183"/>
    <mergeCell ref="FG183:FJ183"/>
    <mergeCell ref="FK183:FQ183"/>
    <mergeCell ref="FR183:FX183"/>
    <mergeCell ref="FY183:GE183"/>
    <mergeCell ref="GF183:GL183"/>
    <mergeCell ref="GM183:GS183"/>
    <mergeCell ref="GT183:GZ183"/>
    <mergeCell ref="B184:W184"/>
    <mergeCell ref="X184:AD184"/>
    <mergeCell ref="AE184:AK184"/>
    <mergeCell ref="AL184:AR184"/>
    <mergeCell ref="AS184:AY184"/>
    <mergeCell ref="BB184:BE184"/>
    <mergeCell ref="BF184:BI184"/>
    <mergeCell ref="BJ184:BP184"/>
    <mergeCell ref="BQ184:BW184"/>
    <mergeCell ref="BX184:CD184"/>
    <mergeCell ref="CE184:CK184"/>
    <mergeCell ref="CL184:CR184"/>
    <mergeCell ref="CS184:CY184"/>
    <mergeCell ref="DB184:DW184"/>
    <mergeCell ref="DX184:ED184"/>
    <mergeCell ref="EE184:EK184"/>
    <mergeCell ref="EL184:ER184"/>
    <mergeCell ref="ES184:EY184"/>
    <mergeCell ref="FC184:FF184"/>
    <mergeCell ref="FG184:FJ184"/>
    <mergeCell ref="FK184:FQ184"/>
    <mergeCell ref="FR184:FX184"/>
    <mergeCell ref="FY184:GE184"/>
    <mergeCell ref="GF184:GL184"/>
    <mergeCell ref="GM184:GS184"/>
    <mergeCell ref="GT184:GZ184"/>
    <mergeCell ref="B185:W185"/>
    <mergeCell ref="X185:AD185"/>
    <mergeCell ref="AE185:AK185"/>
    <mergeCell ref="AL185:AR185"/>
    <mergeCell ref="AS185:AY185"/>
    <mergeCell ref="BB185:BE185"/>
    <mergeCell ref="BF185:BI185"/>
    <mergeCell ref="BJ185:BP185"/>
    <mergeCell ref="BQ185:BW185"/>
    <mergeCell ref="BX185:CD185"/>
    <mergeCell ref="CE185:CK185"/>
    <mergeCell ref="CL185:CR185"/>
    <mergeCell ref="CS185:CY185"/>
    <mergeCell ref="DB185:DW185"/>
    <mergeCell ref="DX185:ED185"/>
    <mergeCell ref="EE185:EK185"/>
    <mergeCell ref="EL185:ER185"/>
    <mergeCell ref="ES185:EY185"/>
    <mergeCell ref="FC185:FF185"/>
    <mergeCell ref="FG185:FJ185"/>
    <mergeCell ref="FK185:FQ185"/>
    <mergeCell ref="FR185:FX185"/>
    <mergeCell ref="FY185:GE185"/>
    <mergeCell ref="GF185:GL185"/>
    <mergeCell ref="GM185:GS185"/>
    <mergeCell ref="GT185:GZ185"/>
    <mergeCell ref="B186:W186"/>
    <mergeCell ref="X186:AD186"/>
    <mergeCell ref="AE186:AK186"/>
    <mergeCell ref="AL186:AR186"/>
    <mergeCell ref="AS186:AY186"/>
    <mergeCell ref="BB186:BE186"/>
    <mergeCell ref="BF186:BI186"/>
    <mergeCell ref="BJ186:BP186"/>
    <mergeCell ref="BQ186:BW186"/>
    <mergeCell ref="BX186:CD186"/>
    <mergeCell ref="CE186:CK186"/>
    <mergeCell ref="CL186:CR186"/>
    <mergeCell ref="CS186:CY186"/>
    <mergeCell ref="DB186:DW186"/>
    <mergeCell ref="DX186:ED186"/>
    <mergeCell ref="EE186:EK186"/>
    <mergeCell ref="EL186:ER186"/>
    <mergeCell ref="ES186:EY186"/>
    <mergeCell ref="FC186:FF186"/>
    <mergeCell ref="FG186:FJ186"/>
    <mergeCell ref="FK186:FQ186"/>
    <mergeCell ref="FR186:FX186"/>
    <mergeCell ref="FY186:GE186"/>
    <mergeCell ref="GF186:GL186"/>
    <mergeCell ref="GM186:GS186"/>
    <mergeCell ref="GT186:GZ186"/>
    <mergeCell ref="B187:W187"/>
    <mergeCell ref="X187:AD187"/>
    <mergeCell ref="AE187:AK187"/>
    <mergeCell ref="AL187:AR187"/>
    <mergeCell ref="AS187:AY187"/>
    <mergeCell ref="BB187:BE187"/>
    <mergeCell ref="BF187:BI187"/>
    <mergeCell ref="BJ187:BP187"/>
    <mergeCell ref="BQ187:BW187"/>
    <mergeCell ref="BX187:CD187"/>
    <mergeCell ref="CE187:CK187"/>
    <mergeCell ref="CL187:CR187"/>
    <mergeCell ref="CS187:CY187"/>
    <mergeCell ref="DB187:DW187"/>
    <mergeCell ref="DX187:ED187"/>
    <mergeCell ref="EE187:EK187"/>
    <mergeCell ref="EL187:ER187"/>
    <mergeCell ref="ES187:EY187"/>
    <mergeCell ref="FC187:FF187"/>
    <mergeCell ref="FG187:FJ187"/>
    <mergeCell ref="FK187:FQ187"/>
    <mergeCell ref="FR187:FX187"/>
    <mergeCell ref="FY187:GE187"/>
    <mergeCell ref="GF187:GL187"/>
    <mergeCell ref="GM187:GS187"/>
    <mergeCell ref="GT187:GZ187"/>
    <mergeCell ref="B188:W188"/>
    <mergeCell ref="X188:AD188"/>
    <mergeCell ref="AE188:AK188"/>
    <mergeCell ref="AL188:AR188"/>
    <mergeCell ref="AS188:AY188"/>
    <mergeCell ref="BB188:BE188"/>
    <mergeCell ref="BF188:BI188"/>
    <mergeCell ref="BJ188:BP188"/>
    <mergeCell ref="BQ188:BW188"/>
    <mergeCell ref="BX188:CD188"/>
    <mergeCell ref="CE188:CK188"/>
    <mergeCell ref="CL188:CR188"/>
    <mergeCell ref="CS188:CY188"/>
    <mergeCell ref="DB188:DW188"/>
    <mergeCell ref="DX188:ED188"/>
    <mergeCell ref="EE188:EK188"/>
    <mergeCell ref="EL188:ER188"/>
    <mergeCell ref="ES188:EY188"/>
    <mergeCell ref="FC188:FF188"/>
    <mergeCell ref="FG188:FJ188"/>
    <mergeCell ref="FK188:FQ188"/>
    <mergeCell ref="FR188:FX188"/>
    <mergeCell ref="FY188:GE188"/>
    <mergeCell ref="GF188:GL188"/>
    <mergeCell ref="GM188:GS188"/>
    <mergeCell ref="GT188:GZ188"/>
    <mergeCell ref="B189:W189"/>
    <mergeCell ref="X189:AD189"/>
    <mergeCell ref="AE189:AK189"/>
    <mergeCell ref="AL189:AR189"/>
    <mergeCell ref="AS189:AY189"/>
    <mergeCell ref="BB189:BE189"/>
    <mergeCell ref="BF189:BI189"/>
    <mergeCell ref="BJ189:BP189"/>
    <mergeCell ref="BQ189:BW189"/>
    <mergeCell ref="BX189:CD189"/>
    <mergeCell ref="CE189:CK189"/>
    <mergeCell ref="CL189:CR189"/>
    <mergeCell ref="CS189:CY189"/>
    <mergeCell ref="DB189:DW189"/>
    <mergeCell ref="DX189:ED189"/>
    <mergeCell ref="EE189:EK189"/>
    <mergeCell ref="EL189:ER189"/>
    <mergeCell ref="ES189:EY189"/>
    <mergeCell ref="FC189:FF189"/>
    <mergeCell ref="FG189:FJ189"/>
    <mergeCell ref="FK189:FQ189"/>
    <mergeCell ref="FR189:FX189"/>
    <mergeCell ref="FY189:GE189"/>
    <mergeCell ref="GF189:GL189"/>
    <mergeCell ref="GM189:GS189"/>
    <mergeCell ref="GT189:GZ189"/>
    <mergeCell ref="B190:W190"/>
    <mergeCell ref="X190:AD190"/>
    <mergeCell ref="AE190:AK190"/>
    <mergeCell ref="AL190:AR190"/>
    <mergeCell ref="AS190:AY190"/>
    <mergeCell ref="BB190:BE190"/>
    <mergeCell ref="BF190:BI190"/>
    <mergeCell ref="BJ190:BP190"/>
    <mergeCell ref="BQ190:BW190"/>
    <mergeCell ref="BX190:CD190"/>
    <mergeCell ref="CE190:CK190"/>
    <mergeCell ref="CL190:CR190"/>
    <mergeCell ref="CS190:CY190"/>
    <mergeCell ref="DB190:DW190"/>
    <mergeCell ref="DX190:ED190"/>
    <mergeCell ref="EE190:EK190"/>
    <mergeCell ref="EL190:ER190"/>
    <mergeCell ref="ES190:EY190"/>
    <mergeCell ref="FC190:FF190"/>
    <mergeCell ref="FG190:FJ190"/>
    <mergeCell ref="FK190:FQ190"/>
    <mergeCell ref="FR190:FX190"/>
    <mergeCell ref="FY190:GE190"/>
    <mergeCell ref="GF190:GL190"/>
    <mergeCell ref="GM190:GS190"/>
    <mergeCell ref="GT190:GZ190"/>
    <mergeCell ref="B191:W191"/>
    <mergeCell ref="X191:AD191"/>
    <mergeCell ref="AE191:AK191"/>
    <mergeCell ref="AL191:AR191"/>
    <mergeCell ref="AS191:AY191"/>
    <mergeCell ref="BB191:BE191"/>
    <mergeCell ref="BF191:BI191"/>
    <mergeCell ref="BJ191:BP191"/>
    <mergeCell ref="BQ191:BW191"/>
    <mergeCell ref="BX191:CD191"/>
    <mergeCell ref="CE191:CK191"/>
    <mergeCell ref="CL191:CR191"/>
    <mergeCell ref="CS191:CY191"/>
    <mergeCell ref="DB191:DW191"/>
    <mergeCell ref="DX191:ED191"/>
    <mergeCell ref="EE191:EK191"/>
    <mergeCell ref="EL191:ER191"/>
    <mergeCell ref="ES191:EY191"/>
    <mergeCell ref="FC191:FF191"/>
    <mergeCell ref="FG191:FJ191"/>
    <mergeCell ref="FK191:FQ191"/>
    <mergeCell ref="FR191:FX191"/>
    <mergeCell ref="FY191:GE191"/>
    <mergeCell ref="GF191:GL191"/>
    <mergeCell ref="GM191:GS191"/>
    <mergeCell ref="GT191:GZ191"/>
    <mergeCell ref="B192:W192"/>
    <mergeCell ref="X192:AD192"/>
    <mergeCell ref="AE192:AK192"/>
    <mergeCell ref="AL192:AR192"/>
    <mergeCell ref="AS192:AY192"/>
    <mergeCell ref="BB192:BE192"/>
    <mergeCell ref="BF192:BI192"/>
    <mergeCell ref="BJ192:BP192"/>
    <mergeCell ref="BQ192:BW192"/>
    <mergeCell ref="BX192:CD192"/>
    <mergeCell ref="CE192:CK192"/>
    <mergeCell ref="CL192:CR192"/>
    <mergeCell ref="CS192:CY192"/>
    <mergeCell ref="DB192:DW192"/>
    <mergeCell ref="DX192:ED192"/>
    <mergeCell ref="EE192:EK192"/>
    <mergeCell ref="EL192:ER192"/>
    <mergeCell ref="ES192:EY192"/>
    <mergeCell ref="FC192:FF192"/>
    <mergeCell ref="FG192:FJ192"/>
    <mergeCell ref="FK192:FQ192"/>
    <mergeCell ref="FR192:FX192"/>
    <mergeCell ref="FY192:GE192"/>
    <mergeCell ref="GF192:GL192"/>
    <mergeCell ref="GM192:GS192"/>
    <mergeCell ref="GT192:GZ192"/>
    <mergeCell ref="B193:W193"/>
    <mergeCell ref="X193:AD193"/>
    <mergeCell ref="AE193:AK193"/>
    <mergeCell ref="AL193:AR193"/>
    <mergeCell ref="AS193:AY193"/>
    <mergeCell ref="BB193:BE193"/>
    <mergeCell ref="BF193:BI193"/>
    <mergeCell ref="BJ193:BP193"/>
    <mergeCell ref="BQ193:BW193"/>
    <mergeCell ref="BX193:CD193"/>
    <mergeCell ref="CE193:CK193"/>
    <mergeCell ref="CL193:CR193"/>
    <mergeCell ref="CS193:CY193"/>
    <mergeCell ref="DB193:DW193"/>
    <mergeCell ref="DX193:ED193"/>
    <mergeCell ref="EE193:EK193"/>
    <mergeCell ref="EL193:ER193"/>
    <mergeCell ref="ES193:EY193"/>
    <mergeCell ref="FC193:FF193"/>
    <mergeCell ref="FG193:FJ193"/>
    <mergeCell ref="FK193:FQ193"/>
    <mergeCell ref="FR193:FX193"/>
    <mergeCell ref="FY193:GE193"/>
    <mergeCell ref="GF193:GL193"/>
    <mergeCell ref="GM193:GS193"/>
    <mergeCell ref="GT193:GZ193"/>
    <mergeCell ref="B194:W194"/>
    <mergeCell ref="X194:AD194"/>
    <mergeCell ref="AE194:AK194"/>
    <mergeCell ref="AL194:AR194"/>
    <mergeCell ref="AS194:AY194"/>
    <mergeCell ref="BB194:BE194"/>
    <mergeCell ref="BF194:BI194"/>
    <mergeCell ref="BJ194:BP194"/>
    <mergeCell ref="BQ194:BW194"/>
    <mergeCell ref="BX194:CD194"/>
    <mergeCell ref="CE194:CK194"/>
    <mergeCell ref="CL194:CR194"/>
    <mergeCell ref="CS194:CY194"/>
    <mergeCell ref="DB194:DW194"/>
    <mergeCell ref="DX194:ED194"/>
    <mergeCell ref="EE194:EK194"/>
    <mergeCell ref="EL194:ER194"/>
    <mergeCell ref="ES194:EY194"/>
    <mergeCell ref="FC194:FF194"/>
    <mergeCell ref="FG194:FJ194"/>
    <mergeCell ref="FK194:FQ194"/>
    <mergeCell ref="FR194:FX194"/>
    <mergeCell ref="FY194:GE194"/>
    <mergeCell ref="GF194:GL194"/>
    <mergeCell ref="GM194:GS194"/>
    <mergeCell ref="GT194:GZ194"/>
    <mergeCell ref="B195:W195"/>
    <mergeCell ref="X195:AD195"/>
    <mergeCell ref="AE195:AK195"/>
    <mergeCell ref="AL195:AR195"/>
    <mergeCell ref="AS195:AY195"/>
    <mergeCell ref="BB195:BE195"/>
    <mergeCell ref="BF195:BI195"/>
    <mergeCell ref="BJ195:BP195"/>
    <mergeCell ref="BQ195:BW195"/>
    <mergeCell ref="BX195:CD195"/>
    <mergeCell ref="CE195:CK195"/>
    <mergeCell ref="CL195:CR195"/>
    <mergeCell ref="CS195:CY195"/>
    <mergeCell ref="DB195:DW195"/>
    <mergeCell ref="DX195:ED195"/>
    <mergeCell ref="EE195:EK195"/>
    <mergeCell ref="EL195:ER195"/>
    <mergeCell ref="ES195:EY195"/>
    <mergeCell ref="FC195:FF195"/>
    <mergeCell ref="FG195:FJ195"/>
    <mergeCell ref="FK195:FQ195"/>
    <mergeCell ref="FR195:FX195"/>
    <mergeCell ref="FY195:GE195"/>
    <mergeCell ref="GF195:GL195"/>
    <mergeCell ref="GM195:GS195"/>
    <mergeCell ref="GT195:GZ195"/>
    <mergeCell ref="B196:W196"/>
    <mergeCell ref="X196:AD196"/>
    <mergeCell ref="AE196:AK196"/>
    <mergeCell ref="AL196:AR196"/>
    <mergeCell ref="AS196:AY196"/>
    <mergeCell ref="BB196:BE196"/>
    <mergeCell ref="BF196:BI196"/>
    <mergeCell ref="BJ196:BP196"/>
    <mergeCell ref="BQ196:BW196"/>
    <mergeCell ref="BX196:CD196"/>
    <mergeCell ref="CE196:CK196"/>
    <mergeCell ref="CL196:CR196"/>
    <mergeCell ref="CS196:CY196"/>
    <mergeCell ref="DB196:DW196"/>
    <mergeCell ref="DX196:ED196"/>
    <mergeCell ref="EE196:EK196"/>
    <mergeCell ref="EL196:ER196"/>
    <mergeCell ref="ES196:EY196"/>
    <mergeCell ref="FC196:FF196"/>
    <mergeCell ref="FG196:FJ196"/>
    <mergeCell ref="FK196:FQ196"/>
    <mergeCell ref="FR196:FX196"/>
    <mergeCell ref="FY196:GE196"/>
    <mergeCell ref="GF196:GL196"/>
    <mergeCell ref="GM196:GS196"/>
    <mergeCell ref="GT196:GZ196"/>
    <mergeCell ref="B197:W197"/>
    <mergeCell ref="X197:AD197"/>
    <mergeCell ref="AE197:AK197"/>
    <mergeCell ref="AL197:AR197"/>
    <mergeCell ref="AS197:AY197"/>
    <mergeCell ref="BB197:BE197"/>
    <mergeCell ref="BF197:BI197"/>
    <mergeCell ref="BJ197:BP197"/>
    <mergeCell ref="BQ197:BW197"/>
    <mergeCell ref="BX197:CD197"/>
    <mergeCell ref="CE197:CK197"/>
    <mergeCell ref="CL197:CR197"/>
    <mergeCell ref="CS197:CY197"/>
    <mergeCell ref="DB197:DW197"/>
    <mergeCell ref="DX197:ED197"/>
    <mergeCell ref="EE197:EK197"/>
    <mergeCell ref="EL197:ER197"/>
    <mergeCell ref="ES197:EY197"/>
    <mergeCell ref="FC197:FF197"/>
    <mergeCell ref="FG197:FJ197"/>
    <mergeCell ref="FK197:FQ197"/>
    <mergeCell ref="FR197:FX197"/>
    <mergeCell ref="FY197:GE197"/>
    <mergeCell ref="GF197:GL197"/>
    <mergeCell ref="GM197:GS197"/>
    <mergeCell ref="GT197:GZ197"/>
    <mergeCell ref="B198:W198"/>
    <mergeCell ref="X198:AD198"/>
    <mergeCell ref="AE198:AK198"/>
    <mergeCell ref="AL198:AR198"/>
    <mergeCell ref="AS198:AY198"/>
    <mergeCell ref="BB198:BE198"/>
    <mergeCell ref="BF198:BI198"/>
    <mergeCell ref="BJ198:BP198"/>
    <mergeCell ref="BQ198:BW198"/>
    <mergeCell ref="BX198:CD198"/>
    <mergeCell ref="CE198:CK198"/>
    <mergeCell ref="CL198:CR198"/>
    <mergeCell ref="CS198:CY198"/>
    <mergeCell ref="DB198:DW198"/>
    <mergeCell ref="DX198:ED198"/>
    <mergeCell ref="EE198:EK198"/>
    <mergeCell ref="EL198:ER198"/>
    <mergeCell ref="ES198:EY198"/>
    <mergeCell ref="FC198:FF198"/>
    <mergeCell ref="FG198:FJ198"/>
    <mergeCell ref="FK198:FQ198"/>
    <mergeCell ref="FR198:FX198"/>
    <mergeCell ref="FY198:GE198"/>
    <mergeCell ref="GF198:GL198"/>
    <mergeCell ref="GM198:GS198"/>
    <mergeCell ref="GT198:GZ198"/>
    <mergeCell ref="B199:W199"/>
    <mergeCell ref="X199:AD199"/>
    <mergeCell ref="AE199:AK199"/>
    <mergeCell ref="AL199:AR199"/>
    <mergeCell ref="AS199:AY199"/>
    <mergeCell ref="BB199:BE199"/>
    <mergeCell ref="BF199:BI199"/>
    <mergeCell ref="BJ199:BP199"/>
    <mergeCell ref="BQ199:BW199"/>
    <mergeCell ref="BX199:CD199"/>
    <mergeCell ref="CE199:CK199"/>
    <mergeCell ref="CL199:CR199"/>
    <mergeCell ref="CS199:CY199"/>
    <mergeCell ref="DB199:DW199"/>
    <mergeCell ref="DX199:ED199"/>
    <mergeCell ref="EE199:EK199"/>
    <mergeCell ref="EL199:ER199"/>
    <mergeCell ref="ES199:EY199"/>
    <mergeCell ref="FC199:FF199"/>
    <mergeCell ref="FG199:FJ199"/>
    <mergeCell ref="FK199:FQ199"/>
    <mergeCell ref="FR199:FX199"/>
    <mergeCell ref="FY199:GE199"/>
    <mergeCell ref="GF199:GL199"/>
    <mergeCell ref="GM199:GS199"/>
    <mergeCell ref="GT199:GZ199"/>
    <mergeCell ref="B200:W200"/>
    <mergeCell ref="X200:AD200"/>
    <mergeCell ref="AE200:AK200"/>
    <mergeCell ref="AL200:AR200"/>
    <mergeCell ref="AS200:AY200"/>
    <mergeCell ref="BB200:BE200"/>
    <mergeCell ref="BF200:BI200"/>
    <mergeCell ref="BJ200:BP200"/>
    <mergeCell ref="BQ200:BW200"/>
    <mergeCell ref="BX200:CD200"/>
    <mergeCell ref="CE200:CK200"/>
    <mergeCell ref="CL200:CR200"/>
    <mergeCell ref="CS200:CY200"/>
    <mergeCell ref="DB200:DW200"/>
    <mergeCell ref="DX200:ED200"/>
    <mergeCell ref="EE200:EK200"/>
    <mergeCell ref="EL200:ER200"/>
    <mergeCell ref="ES200:EY200"/>
    <mergeCell ref="FC200:FF200"/>
    <mergeCell ref="FG200:FJ200"/>
    <mergeCell ref="FK200:FQ200"/>
    <mergeCell ref="FR200:FX200"/>
    <mergeCell ref="FY200:GE200"/>
    <mergeCell ref="GF200:GL200"/>
    <mergeCell ref="GM200:GS200"/>
    <mergeCell ref="GT200:GZ200"/>
    <mergeCell ref="B201:W201"/>
    <mergeCell ref="X201:AD201"/>
    <mergeCell ref="AE201:AK201"/>
    <mergeCell ref="AL201:AR201"/>
    <mergeCell ref="AS201:AY201"/>
    <mergeCell ref="BB201:BE201"/>
    <mergeCell ref="BF201:BI201"/>
    <mergeCell ref="BJ201:BP201"/>
    <mergeCell ref="BQ201:BW201"/>
    <mergeCell ref="BX201:CD201"/>
    <mergeCell ref="CE201:CK201"/>
    <mergeCell ref="CL201:CR201"/>
    <mergeCell ref="CS201:CY201"/>
    <mergeCell ref="DB201:DW201"/>
    <mergeCell ref="DX201:ED201"/>
    <mergeCell ref="EE201:EK201"/>
    <mergeCell ref="EL201:ER201"/>
    <mergeCell ref="ES201:EY201"/>
    <mergeCell ref="FC201:FF201"/>
    <mergeCell ref="FG201:FJ201"/>
    <mergeCell ref="FK201:FQ201"/>
    <mergeCell ref="FR201:FX201"/>
    <mergeCell ref="FY201:GE201"/>
    <mergeCell ref="GF201:GL201"/>
    <mergeCell ref="GM201:GS201"/>
    <mergeCell ref="GT201:GZ201"/>
    <mergeCell ref="B202:W202"/>
    <mergeCell ref="X202:AD202"/>
    <mergeCell ref="AE202:AK202"/>
    <mergeCell ref="AL202:AR202"/>
    <mergeCell ref="AS202:AY202"/>
    <mergeCell ref="BB202:BE202"/>
    <mergeCell ref="BF202:BI202"/>
    <mergeCell ref="BJ202:BP202"/>
    <mergeCell ref="BQ202:BW202"/>
    <mergeCell ref="BX202:CD202"/>
    <mergeCell ref="CE202:CK202"/>
    <mergeCell ref="CL202:CR202"/>
    <mergeCell ref="CS202:CY202"/>
    <mergeCell ref="DB202:DW202"/>
    <mergeCell ref="DX202:ED202"/>
    <mergeCell ref="EE202:EK202"/>
    <mergeCell ref="EL202:ER202"/>
    <mergeCell ref="ES202:EY202"/>
    <mergeCell ref="FC202:FF202"/>
    <mergeCell ref="FG202:FJ202"/>
    <mergeCell ref="FK202:FQ202"/>
    <mergeCell ref="FR202:FX202"/>
    <mergeCell ref="FY202:GE202"/>
    <mergeCell ref="GF202:GL202"/>
    <mergeCell ref="GM202:GS202"/>
    <mergeCell ref="GT202:GZ202"/>
    <mergeCell ref="B203:W203"/>
    <mergeCell ref="X203:AD203"/>
    <mergeCell ref="AE203:AK203"/>
    <mergeCell ref="AL203:AR203"/>
    <mergeCell ref="AS203:AY203"/>
    <mergeCell ref="BB203:BE203"/>
    <mergeCell ref="BF203:BI203"/>
    <mergeCell ref="BJ203:BP203"/>
    <mergeCell ref="BQ203:BW203"/>
    <mergeCell ref="BX203:CD203"/>
    <mergeCell ref="CE203:CK203"/>
    <mergeCell ref="CL203:CR203"/>
    <mergeCell ref="CS203:CY203"/>
    <mergeCell ref="DB203:DW203"/>
    <mergeCell ref="DX203:ED203"/>
    <mergeCell ref="EE203:EK203"/>
    <mergeCell ref="EL203:ER203"/>
    <mergeCell ref="ES203:EY203"/>
    <mergeCell ref="FC203:FF203"/>
    <mergeCell ref="FG203:FJ203"/>
    <mergeCell ref="FK203:FQ203"/>
    <mergeCell ref="FR203:FX203"/>
    <mergeCell ref="FY203:GE203"/>
    <mergeCell ref="GF203:GL203"/>
    <mergeCell ref="GM203:GS203"/>
    <mergeCell ref="GT203:GZ203"/>
    <mergeCell ref="B204:W204"/>
    <mergeCell ref="X204:AD204"/>
    <mergeCell ref="AE204:AK204"/>
    <mergeCell ref="AL204:AR204"/>
    <mergeCell ref="AS204:AY204"/>
    <mergeCell ref="BB204:BE204"/>
    <mergeCell ref="BF204:BI204"/>
    <mergeCell ref="BJ204:BP204"/>
    <mergeCell ref="BQ204:BW204"/>
    <mergeCell ref="BX204:CD204"/>
    <mergeCell ref="CE204:CK204"/>
    <mergeCell ref="CL204:CR204"/>
    <mergeCell ref="CS204:CY204"/>
    <mergeCell ref="DB204:DW204"/>
    <mergeCell ref="DX204:ED204"/>
    <mergeCell ref="EE204:EK204"/>
    <mergeCell ref="EL204:ER204"/>
    <mergeCell ref="ES204:EY204"/>
    <mergeCell ref="FC204:FF204"/>
    <mergeCell ref="FG204:FJ204"/>
    <mergeCell ref="FK204:FQ204"/>
    <mergeCell ref="FR204:FX204"/>
    <mergeCell ref="FY204:GE204"/>
    <mergeCell ref="GF204:GL204"/>
    <mergeCell ref="GM204:GS204"/>
    <mergeCell ref="GT204:GZ204"/>
    <mergeCell ref="B205:W205"/>
    <mergeCell ref="X205:AD205"/>
    <mergeCell ref="AE205:AK205"/>
    <mergeCell ref="AL205:AR205"/>
    <mergeCell ref="AS205:AY205"/>
    <mergeCell ref="BB205:BE205"/>
    <mergeCell ref="BF205:BI205"/>
    <mergeCell ref="BJ205:BP205"/>
    <mergeCell ref="BQ205:BW205"/>
    <mergeCell ref="BX205:CD205"/>
    <mergeCell ref="CE205:CK205"/>
    <mergeCell ref="CL205:CR205"/>
    <mergeCell ref="CS205:CY205"/>
    <mergeCell ref="DB205:DW205"/>
    <mergeCell ref="DX205:ED205"/>
    <mergeCell ref="EE205:EK205"/>
    <mergeCell ref="EL205:ER205"/>
    <mergeCell ref="ES205:EY205"/>
    <mergeCell ref="FC205:FF205"/>
    <mergeCell ref="FG205:FJ205"/>
    <mergeCell ref="FK205:FQ205"/>
    <mergeCell ref="FR205:FX205"/>
    <mergeCell ref="FY205:GE205"/>
    <mergeCell ref="GF205:GL205"/>
    <mergeCell ref="GM205:GS205"/>
    <mergeCell ref="GT205:GZ205"/>
    <mergeCell ref="B206:W206"/>
    <mergeCell ref="X206:AD206"/>
    <mergeCell ref="AE206:AK206"/>
    <mergeCell ref="AL206:AR206"/>
    <mergeCell ref="AS206:AY206"/>
    <mergeCell ref="BB206:BE206"/>
    <mergeCell ref="BF206:BI206"/>
    <mergeCell ref="BJ206:BP206"/>
    <mergeCell ref="BQ206:BW206"/>
    <mergeCell ref="BX206:CD206"/>
    <mergeCell ref="CE206:CK206"/>
    <mergeCell ref="CL206:CR206"/>
    <mergeCell ref="CS206:CY206"/>
    <mergeCell ref="DB206:DW206"/>
    <mergeCell ref="DX206:ED206"/>
    <mergeCell ref="EE206:EK206"/>
    <mergeCell ref="EL206:ER206"/>
    <mergeCell ref="ES206:EY206"/>
    <mergeCell ref="FC206:FF206"/>
    <mergeCell ref="FG206:FJ206"/>
    <mergeCell ref="FK206:FQ206"/>
    <mergeCell ref="FR206:FX206"/>
    <mergeCell ref="FY206:GE206"/>
    <mergeCell ref="GF206:GL206"/>
    <mergeCell ref="GM206:GS206"/>
    <mergeCell ref="GT206:GZ206"/>
    <mergeCell ref="B207:W207"/>
    <mergeCell ref="X207:AD207"/>
    <mergeCell ref="AE207:AK207"/>
    <mergeCell ref="AL207:AR207"/>
    <mergeCell ref="AS207:AY207"/>
    <mergeCell ref="BB207:BE207"/>
    <mergeCell ref="BF207:BI207"/>
    <mergeCell ref="BJ207:BP207"/>
    <mergeCell ref="BQ207:BW207"/>
    <mergeCell ref="BX207:CD207"/>
    <mergeCell ref="CE207:CK207"/>
    <mergeCell ref="CL207:CR207"/>
    <mergeCell ref="CS207:CY207"/>
    <mergeCell ref="DB207:DW207"/>
    <mergeCell ref="DX207:ED207"/>
    <mergeCell ref="EE207:EK207"/>
    <mergeCell ref="EL207:ER207"/>
    <mergeCell ref="ES207:EY207"/>
    <mergeCell ref="FC207:FF207"/>
    <mergeCell ref="FG207:FJ207"/>
    <mergeCell ref="FK207:FQ207"/>
    <mergeCell ref="FR207:FX207"/>
    <mergeCell ref="FY207:GE207"/>
    <mergeCell ref="GF207:GL207"/>
    <mergeCell ref="GM207:GS207"/>
    <mergeCell ref="GT207:GZ207"/>
    <mergeCell ref="B208:W208"/>
    <mergeCell ref="X208:AD208"/>
    <mergeCell ref="AE208:AK208"/>
    <mergeCell ref="AL208:AR208"/>
    <mergeCell ref="AS208:AY208"/>
    <mergeCell ref="BB208:BE208"/>
    <mergeCell ref="BF208:BI208"/>
    <mergeCell ref="BJ208:BP208"/>
    <mergeCell ref="BQ208:BW208"/>
    <mergeCell ref="BX208:CD208"/>
    <mergeCell ref="CE208:CK208"/>
    <mergeCell ref="CL208:CR208"/>
    <mergeCell ref="CS208:CY208"/>
    <mergeCell ref="DB208:DW208"/>
    <mergeCell ref="DX208:ED208"/>
    <mergeCell ref="EE208:EK208"/>
    <mergeCell ref="EL208:ER208"/>
    <mergeCell ref="ES208:EY208"/>
    <mergeCell ref="FC208:FF208"/>
    <mergeCell ref="FG208:FJ208"/>
    <mergeCell ref="FK208:FQ208"/>
    <mergeCell ref="FR208:FX208"/>
    <mergeCell ref="FY208:GE208"/>
    <mergeCell ref="GF208:GL208"/>
    <mergeCell ref="GM208:GS208"/>
    <mergeCell ref="GT208:GZ208"/>
    <mergeCell ref="B209:W209"/>
    <mergeCell ref="X209:AD209"/>
    <mergeCell ref="AE209:AK209"/>
    <mergeCell ref="AL209:AR209"/>
    <mergeCell ref="AS209:AY209"/>
    <mergeCell ref="BB209:BE209"/>
    <mergeCell ref="BF209:BI209"/>
    <mergeCell ref="BJ209:BP209"/>
    <mergeCell ref="BQ209:BW209"/>
    <mergeCell ref="BX209:CD209"/>
    <mergeCell ref="CE209:CK209"/>
    <mergeCell ref="CL209:CR209"/>
    <mergeCell ref="CS209:CY209"/>
    <mergeCell ref="DB209:DW209"/>
    <mergeCell ref="DX209:ED209"/>
    <mergeCell ref="EE209:EK209"/>
    <mergeCell ref="EL209:ER209"/>
    <mergeCell ref="ES209:EY209"/>
    <mergeCell ref="FC209:FF209"/>
    <mergeCell ref="FG209:FJ209"/>
    <mergeCell ref="FK209:FQ209"/>
    <mergeCell ref="FR209:FX209"/>
    <mergeCell ref="FY209:GE209"/>
    <mergeCell ref="GF209:GL209"/>
    <mergeCell ref="GM209:GS209"/>
    <mergeCell ref="GT209:GZ209"/>
    <mergeCell ref="B210:W210"/>
    <mergeCell ref="X210:AD210"/>
    <mergeCell ref="AE210:AK210"/>
    <mergeCell ref="AL210:AR210"/>
    <mergeCell ref="AS210:AY210"/>
    <mergeCell ref="BB210:BE210"/>
    <mergeCell ref="BF210:BI210"/>
    <mergeCell ref="BJ210:BP210"/>
    <mergeCell ref="BQ210:BW210"/>
    <mergeCell ref="BX210:CD210"/>
    <mergeCell ref="CE210:CK210"/>
    <mergeCell ref="CL210:CR210"/>
    <mergeCell ref="CS210:CY210"/>
    <mergeCell ref="DB210:DW210"/>
    <mergeCell ref="DX210:ED210"/>
    <mergeCell ref="EE210:EK210"/>
    <mergeCell ref="EL210:ER210"/>
    <mergeCell ref="ES210:EY210"/>
    <mergeCell ref="FC210:FF210"/>
    <mergeCell ref="FG210:FJ210"/>
    <mergeCell ref="FK210:FQ210"/>
    <mergeCell ref="FR210:FX210"/>
    <mergeCell ref="FY210:GE210"/>
    <mergeCell ref="GF210:GL210"/>
    <mergeCell ref="GM210:GS210"/>
    <mergeCell ref="GT210:GZ210"/>
    <mergeCell ref="B211:W211"/>
    <mergeCell ref="X211:AD211"/>
    <mergeCell ref="AE211:AK211"/>
    <mergeCell ref="AL211:AR211"/>
    <mergeCell ref="AS211:AY211"/>
    <mergeCell ref="BB211:BE211"/>
    <mergeCell ref="BF211:BI211"/>
    <mergeCell ref="BJ211:BP211"/>
    <mergeCell ref="BQ211:BW211"/>
    <mergeCell ref="BX211:CD211"/>
    <mergeCell ref="CE211:CK211"/>
    <mergeCell ref="CL211:CR211"/>
    <mergeCell ref="CS211:CY211"/>
    <mergeCell ref="DB211:DW211"/>
    <mergeCell ref="DX211:ED211"/>
    <mergeCell ref="EE211:EK211"/>
    <mergeCell ref="EL211:ER211"/>
    <mergeCell ref="ES211:EY211"/>
    <mergeCell ref="FC211:FF211"/>
    <mergeCell ref="FG211:FJ211"/>
    <mergeCell ref="FK211:FQ211"/>
    <mergeCell ref="FR211:FX211"/>
    <mergeCell ref="FY211:GE211"/>
    <mergeCell ref="GF211:GL211"/>
    <mergeCell ref="GM211:GS211"/>
    <mergeCell ref="GT211:GZ211"/>
    <mergeCell ref="B212:W212"/>
    <mergeCell ref="X212:AD212"/>
    <mergeCell ref="AE212:AK212"/>
    <mergeCell ref="AL212:AR212"/>
    <mergeCell ref="AS212:AY212"/>
    <mergeCell ref="BB212:BE212"/>
    <mergeCell ref="BF212:BI212"/>
    <mergeCell ref="BJ212:BP212"/>
    <mergeCell ref="BQ212:BW212"/>
    <mergeCell ref="BX212:CD212"/>
    <mergeCell ref="CE212:CK212"/>
    <mergeCell ref="CL212:CR212"/>
    <mergeCell ref="CS212:CY212"/>
    <mergeCell ref="DB212:DW212"/>
    <mergeCell ref="DX212:ED212"/>
    <mergeCell ref="EE212:EK212"/>
    <mergeCell ref="EL212:ER212"/>
    <mergeCell ref="ES212:EY212"/>
    <mergeCell ref="FC212:FF212"/>
    <mergeCell ref="FG212:FJ212"/>
    <mergeCell ref="FK212:FQ212"/>
    <mergeCell ref="FR212:FX212"/>
    <mergeCell ref="FY212:GE212"/>
    <mergeCell ref="GF212:GL212"/>
    <mergeCell ref="GM212:GS212"/>
    <mergeCell ref="GT212:GZ212"/>
    <mergeCell ref="B213:W213"/>
    <mergeCell ref="X213:AD213"/>
    <mergeCell ref="AE213:AK213"/>
    <mergeCell ref="AL213:AR213"/>
    <mergeCell ref="AS213:AY213"/>
    <mergeCell ref="BB213:BE213"/>
    <mergeCell ref="BF213:BI213"/>
    <mergeCell ref="BJ213:BP213"/>
    <mergeCell ref="BQ213:BW213"/>
    <mergeCell ref="BX213:CD213"/>
    <mergeCell ref="CE213:CK213"/>
    <mergeCell ref="CL213:CR213"/>
    <mergeCell ref="CS213:CY213"/>
    <mergeCell ref="DB213:DW213"/>
    <mergeCell ref="DX213:ED213"/>
    <mergeCell ref="EE213:EK213"/>
    <mergeCell ref="EL213:ER213"/>
    <mergeCell ref="ES213:EY213"/>
    <mergeCell ref="FC213:FF213"/>
    <mergeCell ref="FG213:FJ213"/>
    <mergeCell ref="FK213:FQ213"/>
    <mergeCell ref="FR213:FX213"/>
    <mergeCell ref="FY213:GE213"/>
    <mergeCell ref="GF213:GL213"/>
    <mergeCell ref="GM213:GS213"/>
    <mergeCell ref="GT213:GZ213"/>
    <mergeCell ref="B214:W214"/>
    <mergeCell ref="X214:AD214"/>
    <mergeCell ref="AE214:AK214"/>
    <mergeCell ref="AL214:AR214"/>
    <mergeCell ref="AS214:AY214"/>
    <mergeCell ref="BB214:BE214"/>
    <mergeCell ref="BF214:BI214"/>
    <mergeCell ref="BJ214:BP214"/>
    <mergeCell ref="BQ214:BW214"/>
    <mergeCell ref="BX214:CD214"/>
    <mergeCell ref="CE214:CK214"/>
    <mergeCell ref="CL214:CR214"/>
    <mergeCell ref="CS214:CY214"/>
    <mergeCell ref="DB214:DW214"/>
    <mergeCell ref="DX214:ED214"/>
    <mergeCell ref="EE214:EK214"/>
    <mergeCell ref="EL214:ER214"/>
    <mergeCell ref="ES214:EY214"/>
    <mergeCell ref="FC214:FF214"/>
    <mergeCell ref="FG214:FJ214"/>
    <mergeCell ref="FK214:FQ214"/>
    <mergeCell ref="FR214:FX214"/>
    <mergeCell ref="FY214:GE214"/>
    <mergeCell ref="GF214:GL214"/>
    <mergeCell ref="GM214:GS214"/>
    <mergeCell ref="GT214:GZ214"/>
    <mergeCell ref="B215:W215"/>
    <mergeCell ref="X215:AD215"/>
    <mergeCell ref="AE215:AK215"/>
    <mergeCell ref="AL215:AR215"/>
    <mergeCell ref="AS215:AY215"/>
    <mergeCell ref="BB215:BE215"/>
    <mergeCell ref="BF215:BI215"/>
    <mergeCell ref="BJ215:BP215"/>
    <mergeCell ref="BQ215:BW215"/>
    <mergeCell ref="BX215:CD215"/>
    <mergeCell ref="CE215:CK215"/>
    <mergeCell ref="CL215:CR215"/>
    <mergeCell ref="CS215:CY215"/>
    <mergeCell ref="DB215:DW215"/>
    <mergeCell ref="DX215:ED215"/>
    <mergeCell ref="EE215:EK215"/>
    <mergeCell ref="EL215:ER215"/>
    <mergeCell ref="ES215:EY215"/>
    <mergeCell ref="FC215:FF215"/>
    <mergeCell ref="FG215:FJ215"/>
    <mergeCell ref="FK215:FQ215"/>
    <mergeCell ref="FR215:FX215"/>
    <mergeCell ref="FY215:GE215"/>
    <mergeCell ref="GF215:GL215"/>
    <mergeCell ref="GM215:GS215"/>
    <mergeCell ref="GT215:GZ215"/>
    <mergeCell ref="B216:W216"/>
    <mergeCell ref="X216:AD216"/>
    <mergeCell ref="AE216:AK216"/>
    <mergeCell ref="AL216:AR216"/>
    <mergeCell ref="AS216:AY216"/>
    <mergeCell ref="BB216:BE216"/>
    <mergeCell ref="BF216:BI216"/>
    <mergeCell ref="BJ216:BP216"/>
    <mergeCell ref="BQ216:BW216"/>
    <mergeCell ref="BX216:CD216"/>
    <mergeCell ref="CE216:CK216"/>
    <mergeCell ref="CL216:CR216"/>
    <mergeCell ref="CS216:CY216"/>
    <mergeCell ref="DB216:DW216"/>
    <mergeCell ref="DX216:ED216"/>
    <mergeCell ref="EE216:EK216"/>
    <mergeCell ref="EL216:ER216"/>
    <mergeCell ref="ES216:EY216"/>
    <mergeCell ref="FC216:FF216"/>
    <mergeCell ref="FG216:FJ216"/>
    <mergeCell ref="FK216:FQ216"/>
    <mergeCell ref="FR216:FX216"/>
    <mergeCell ref="FY216:GE216"/>
    <mergeCell ref="GF216:GL216"/>
    <mergeCell ref="GM216:GS216"/>
    <mergeCell ref="GT216:GZ216"/>
    <mergeCell ref="B217:W217"/>
    <mergeCell ref="X217:AD217"/>
    <mergeCell ref="AE217:AK217"/>
    <mergeCell ref="AL217:AR217"/>
    <mergeCell ref="AS217:AY217"/>
    <mergeCell ref="BB217:BE217"/>
    <mergeCell ref="BF217:BI217"/>
    <mergeCell ref="BJ217:BP217"/>
    <mergeCell ref="BQ217:BW217"/>
    <mergeCell ref="BX217:CD217"/>
    <mergeCell ref="CE217:CK217"/>
    <mergeCell ref="CL217:CR217"/>
    <mergeCell ref="CS217:CY217"/>
    <mergeCell ref="DB217:DW217"/>
    <mergeCell ref="DX217:ED217"/>
    <mergeCell ref="EE217:EK217"/>
    <mergeCell ref="EL217:ER217"/>
    <mergeCell ref="ES217:EY217"/>
    <mergeCell ref="FC217:FF217"/>
    <mergeCell ref="FG217:FJ217"/>
    <mergeCell ref="FK217:FQ217"/>
    <mergeCell ref="FR217:FX217"/>
    <mergeCell ref="FY217:GE217"/>
    <mergeCell ref="GF217:GL217"/>
    <mergeCell ref="GM217:GS217"/>
    <mergeCell ref="GT217:GZ217"/>
    <mergeCell ref="B218:W218"/>
    <mergeCell ref="X218:AD218"/>
    <mergeCell ref="AE218:AK218"/>
    <mergeCell ref="AL218:AR218"/>
    <mergeCell ref="AS218:AY218"/>
    <mergeCell ref="BB218:BE218"/>
    <mergeCell ref="BF218:BI218"/>
    <mergeCell ref="BJ218:BP218"/>
    <mergeCell ref="BQ218:BW218"/>
    <mergeCell ref="BX218:CD218"/>
    <mergeCell ref="CE218:CK218"/>
    <mergeCell ref="CL218:CR218"/>
    <mergeCell ref="CS218:CY218"/>
    <mergeCell ref="DB218:DW218"/>
    <mergeCell ref="DX218:ED218"/>
    <mergeCell ref="EE218:EK218"/>
    <mergeCell ref="EL218:ER218"/>
    <mergeCell ref="ES218:EY218"/>
    <mergeCell ref="FC218:FF218"/>
    <mergeCell ref="FG218:FJ218"/>
    <mergeCell ref="FK218:FQ218"/>
    <mergeCell ref="FR218:FX218"/>
    <mergeCell ref="FY218:GE218"/>
    <mergeCell ref="GF218:GL218"/>
    <mergeCell ref="GM218:GS218"/>
    <mergeCell ref="GT218:GZ218"/>
    <mergeCell ref="B219:W219"/>
    <mergeCell ref="X219:AD219"/>
    <mergeCell ref="AE219:AK219"/>
    <mergeCell ref="AL219:AR219"/>
    <mergeCell ref="AS219:AY219"/>
    <mergeCell ref="BB219:BE219"/>
    <mergeCell ref="BF219:BI219"/>
    <mergeCell ref="BJ219:BP219"/>
    <mergeCell ref="BQ219:BW219"/>
    <mergeCell ref="BX219:CD219"/>
    <mergeCell ref="CE219:CK219"/>
    <mergeCell ref="CL219:CR219"/>
    <mergeCell ref="CS219:CY219"/>
    <mergeCell ref="DB219:DW219"/>
    <mergeCell ref="DX219:ED219"/>
    <mergeCell ref="EE219:EK219"/>
    <mergeCell ref="EL219:ER219"/>
    <mergeCell ref="ES219:EY219"/>
    <mergeCell ref="FC219:FF219"/>
    <mergeCell ref="FG219:FJ219"/>
    <mergeCell ref="FK219:FQ219"/>
    <mergeCell ref="FR219:FX219"/>
    <mergeCell ref="FY219:GE219"/>
    <mergeCell ref="GF219:GL219"/>
    <mergeCell ref="GM219:GS219"/>
    <mergeCell ref="GT219:GZ219"/>
    <mergeCell ref="B220:W220"/>
    <mergeCell ref="X220:AD220"/>
    <mergeCell ref="AE220:AK220"/>
    <mergeCell ref="AL220:AR220"/>
    <mergeCell ref="AS220:AY220"/>
    <mergeCell ref="BB220:BE220"/>
    <mergeCell ref="BF220:BI220"/>
    <mergeCell ref="BJ220:BP220"/>
    <mergeCell ref="BQ220:BW220"/>
    <mergeCell ref="BX220:CD220"/>
    <mergeCell ref="CE220:CK220"/>
    <mergeCell ref="CL220:CR220"/>
    <mergeCell ref="CS220:CY220"/>
    <mergeCell ref="DB220:DW220"/>
    <mergeCell ref="DX220:ED220"/>
    <mergeCell ref="EE220:EK220"/>
    <mergeCell ref="EL220:ER220"/>
    <mergeCell ref="ES220:EY220"/>
    <mergeCell ref="FC220:FF220"/>
    <mergeCell ref="FG220:FJ220"/>
    <mergeCell ref="FK220:FQ220"/>
    <mergeCell ref="FR220:FX220"/>
    <mergeCell ref="FY220:GE220"/>
    <mergeCell ref="GF220:GL220"/>
    <mergeCell ref="GM220:GS220"/>
    <mergeCell ref="GT220:GZ220"/>
    <mergeCell ref="B221:W221"/>
    <mergeCell ref="X221:AD221"/>
    <mergeCell ref="AE221:AK221"/>
    <mergeCell ref="AL221:AR221"/>
    <mergeCell ref="AS221:AY221"/>
    <mergeCell ref="BB221:BE221"/>
    <mergeCell ref="BF221:BI221"/>
    <mergeCell ref="BJ221:BP221"/>
    <mergeCell ref="BQ221:BW221"/>
    <mergeCell ref="BX221:CD221"/>
    <mergeCell ref="CE221:CK221"/>
    <mergeCell ref="CL221:CR221"/>
    <mergeCell ref="CS221:CY221"/>
    <mergeCell ref="DB221:DW221"/>
    <mergeCell ref="DX221:ED221"/>
    <mergeCell ref="EE221:EK221"/>
    <mergeCell ref="EL221:ER221"/>
    <mergeCell ref="ES221:EY221"/>
    <mergeCell ref="FC221:FF221"/>
    <mergeCell ref="FG221:FJ221"/>
    <mergeCell ref="FK221:FQ221"/>
    <mergeCell ref="FR221:FX221"/>
    <mergeCell ref="FY221:GE221"/>
    <mergeCell ref="GF221:GL221"/>
    <mergeCell ref="GM221:GS221"/>
    <mergeCell ref="GT221:GZ221"/>
    <mergeCell ref="B222:W222"/>
    <mergeCell ref="X222:AD222"/>
    <mergeCell ref="AE222:AK222"/>
    <mergeCell ref="AL222:AR222"/>
    <mergeCell ref="AS222:AY222"/>
    <mergeCell ref="BB222:BE222"/>
    <mergeCell ref="BF222:BI222"/>
    <mergeCell ref="BJ222:BP222"/>
    <mergeCell ref="BQ222:BW222"/>
    <mergeCell ref="BX222:CD222"/>
    <mergeCell ref="CE222:CK222"/>
    <mergeCell ref="CL222:CR222"/>
    <mergeCell ref="CS222:CY222"/>
    <mergeCell ref="DB222:DW222"/>
    <mergeCell ref="DX222:ED222"/>
    <mergeCell ref="EE222:EK222"/>
    <mergeCell ref="EL222:ER222"/>
    <mergeCell ref="ES222:EY222"/>
    <mergeCell ref="FC222:FF222"/>
    <mergeCell ref="FG222:FJ222"/>
    <mergeCell ref="FK222:FQ222"/>
    <mergeCell ref="FR222:FX222"/>
    <mergeCell ref="FY222:GE222"/>
    <mergeCell ref="GF222:GL222"/>
    <mergeCell ref="GM222:GS222"/>
    <mergeCell ref="GT222:GZ222"/>
    <mergeCell ref="B223:W223"/>
    <mergeCell ref="X223:AD223"/>
    <mergeCell ref="AE223:AK223"/>
    <mergeCell ref="AL223:AR223"/>
    <mergeCell ref="AS223:AY223"/>
    <mergeCell ref="BB223:BE223"/>
    <mergeCell ref="BF223:BI223"/>
    <mergeCell ref="BJ223:BP223"/>
    <mergeCell ref="BQ223:BW223"/>
    <mergeCell ref="BX223:CD223"/>
    <mergeCell ref="CE223:CK223"/>
    <mergeCell ref="CL223:CR223"/>
    <mergeCell ref="CS223:CY223"/>
    <mergeCell ref="DB223:DW223"/>
    <mergeCell ref="DX223:ED223"/>
    <mergeCell ref="EE223:EK223"/>
    <mergeCell ref="EL223:ER223"/>
    <mergeCell ref="ES223:EY223"/>
    <mergeCell ref="FC223:FF223"/>
    <mergeCell ref="FG223:FJ223"/>
    <mergeCell ref="FK223:FQ223"/>
    <mergeCell ref="FR223:FX223"/>
    <mergeCell ref="FY223:GE223"/>
    <mergeCell ref="GF223:GL223"/>
    <mergeCell ref="GM223:GS223"/>
    <mergeCell ref="GT223:GZ223"/>
    <mergeCell ref="B224:W224"/>
    <mergeCell ref="X224:AD224"/>
    <mergeCell ref="AE224:AK224"/>
    <mergeCell ref="AL224:AR224"/>
    <mergeCell ref="AS224:AY224"/>
    <mergeCell ref="BB224:BE224"/>
    <mergeCell ref="BF224:BI224"/>
    <mergeCell ref="BJ224:BP224"/>
    <mergeCell ref="BQ224:BW224"/>
    <mergeCell ref="BX224:CD224"/>
    <mergeCell ref="CE224:CK224"/>
    <mergeCell ref="CL224:CR224"/>
    <mergeCell ref="CS224:CY224"/>
    <mergeCell ref="DB224:DW224"/>
    <mergeCell ref="DX224:ED224"/>
    <mergeCell ref="EE224:EK224"/>
    <mergeCell ref="EL224:ER224"/>
    <mergeCell ref="ES224:EY224"/>
    <mergeCell ref="FC224:FF224"/>
    <mergeCell ref="FG224:FJ224"/>
    <mergeCell ref="FK224:FQ224"/>
    <mergeCell ref="FR224:FX224"/>
    <mergeCell ref="FY224:GE224"/>
    <mergeCell ref="GF224:GL224"/>
    <mergeCell ref="GM224:GS224"/>
    <mergeCell ref="GT224:GZ224"/>
    <mergeCell ref="B225:W225"/>
    <mergeCell ref="X225:AD225"/>
    <mergeCell ref="AE225:AK225"/>
    <mergeCell ref="AL225:AR225"/>
    <mergeCell ref="AS225:AY225"/>
    <mergeCell ref="BB225:BE225"/>
    <mergeCell ref="BF225:BI225"/>
    <mergeCell ref="BJ225:BP225"/>
    <mergeCell ref="BQ225:BW225"/>
    <mergeCell ref="BX225:CD225"/>
    <mergeCell ref="CE225:CK225"/>
    <mergeCell ref="CL225:CR225"/>
    <mergeCell ref="CS225:CY225"/>
    <mergeCell ref="DB225:DW225"/>
    <mergeCell ref="DX225:ED225"/>
    <mergeCell ref="EE225:EK225"/>
    <mergeCell ref="EL225:ER225"/>
    <mergeCell ref="ES225:EY225"/>
    <mergeCell ref="FC225:FF225"/>
    <mergeCell ref="FG225:FJ225"/>
    <mergeCell ref="FK225:FQ225"/>
    <mergeCell ref="FR225:FX225"/>
    <mergeCell ref="FY225:GE225"/>
    <mergeCell ref="GF225:GL225"/>
    <mergeCell ref="GM225:GS225"/>
    <mergeCell ref="GT225:GZ225"/>
    <mergeCell ref="B226:W226"/>
    <mergeCell ref="X226:AD226"/>
    <mergeCell ref="AE226:AK226"/>
    <mergeCell ref="AL226:AR226"/>
    <mergeCell ref="AS226:AY226"/>
    <mergeCell ref="BB226:BE226"/>
    <mergeCell ref="BF226:BI226"/>
    <mergeCell ref="BJ226:BP226"/>
    <mergeCell ref="BQ226:BW226"/>
    <mergeCell ref="BX226:CD226"/>
    <mergeCell ref="CE226:CK226"/>
    <mergeCell ref="CL226:CR226"/>
    <mergeCell ref="CS226:CY226"/>
    <mergeCell ref="DB226:DW226"/>
    <mergeCell ref="DX226:ED226"/>
    <mergeCell ref="EE226:EK226"/>
    <mergeCell ref="EL226:ER226"/>
    <mergeCell ref="ES226:EY226"/>
    <mergeCell ref="FC226:FF226"/>
    <mergeCell ref="FG226:FJ226"/>
    <mergeCell ref="FK226:FQ226"/>
    <mergeCell ref="FR226:FX226"/>
    <mergeCell ref="FY226:GE226"/>
    <mergeCell ref="GF226:GL226"/>
    <mergeCell ref="GM226:GS226"/>
    <mergeCell ref="GT226:GZ226"/>
    <mergeCell ref="B227:W227"/>
    <mergeCell ref="X227:AD227"/>
    <mergeCell ref="AE227:AK227"/>
    <mergeCell ref="AL227:AR227"/>
    <mergeCell ref="AS227:AY227"/>
    <mergeCell ref="BB227:BE227"/>
    <mergeCell ref="BF227:BI227"/>
    <mergeCell ref="BJ227:BP227"/>
    <mergeCell ref="BQ227:BW227"/>
    <mergeCell ref="BX227:CD227"/>
    <mergeCell ref="CE227:CK227"/>
    <mergeCell ref="CL227:CR227"/>
    <mergeCell ref="CS227:CY227"/>
    <mergeCell ref="DB227:DW227"/>
    <mergeCell ref="DX227:ED227"/>
    <mergeCell ref="EE227:EK227"/>
    <mergeCell ref="EL227:ER227"/>
    <mergeCell ref="ES227:EY227"/>
    <mergeCell ref="FC227:FF227"/>
    <mergeCell ref="FG227:FJ227"/>
    <mergeCell ref="FK227:FQ227"/>
    <mergeCell ref="FR227:FX227"/>
    <mergeCell ref="FY227:GE227"/>
    <mergeCell ref="GF227:GL227"/>
    <mergeCell ref="GM227:GS227"/>
    <mergeCell ref="GT227:GZ227"/>
    <mergeCell ref="B228:W228"/>
    <mergeCell ref="X228:AD228"/>
    <mergeCell ref="AE228:AK228"/>
    <mergeCell ref="AL228:AR228"/>
    <mergeCell ref="AS228:AY228"/>
    <mergeCell ref="BB228:BE228"/>
    <mergeCell ref="BF228:BI228"/>
    <mergeCell ref="BJ228:BP228"/>
    <mergeCell ref="BQ228:BW228"/>
    <mergeCell ref="BX228:CD228"/>
    <mergeCell ref="CE228:CK228"/>
    <mergeCell ref="CL228:CR228"/>
    <mergeCell ref="CS228:CY228"/>
    <mergeCell ref="DB228:DW228"/>
    <mergeCell ref="DX228:ED228"/>
    <mergeCell ref="EE228:EK228"/>
    <mergeCell ref="EL228:ER228"/>
    <mergeCell ref="ES228:EY228"/>
    <mergeCell ref="FC228:FF228"/>
    <mergeCell ref="FG228:FJ228"/>
    <mergeCell ref="FK228:FQ228"/>
    <mergeCell ref="FR228:FX228"/>
    <mergeCell ref="FY228:GE228"/>
    <mergeCell ref="GF228:GL228"/>
    <mergeCell ref="GM228:GS228"/>
    <mergeCell ref="GT228:GZ228"/>
    <mergeCell ref="B229:W229"/>
    <mergeCell ref="X229:AD229"/>
    <mergeCell ref="AE229:AK229"/>
    <mergeCell ref="AL229:AR229"/>
    <mergeCell ref="AS229:AY229"/>
    <mergeCell ref="BB229:BE229"/>
    <mergeCell ref="BF229:BI229"/>
    <mergeCell ref="BJ229:BP229"/>
    <mergeCell ref="BQ229:BW229"/>
    <mergeCell ref="BX229:CD229"/>
    <mergeCell ref="CE229:CK229"/>
    <mergeCell ref="CL229:CR229"/>
    <mergeCell ref="CS229:CY229"/>
    <mergeCell ref="DB229:DW229"/>
    <mergeCell ref="DX229:ED229"/>
    <mergeCell ref="EE229:EK229"/>
    <mergeCell ref="EL229:ER229"/>
    <mergeCell ref="ES229:EY229"/>
    <mergeCell ref="FC229:FF229"/>
    <mergeCell ref="FG229:FJ229"/>
    <mergeCell ref="FK229:FQ229"/>
    <mergeCell ref="FR229:FX229"/>
    <mergeCell ref="FY229:GE229"/>
    <mergeCell ref="GF229:GL229"/>
    <mergeCell ref="GM229:GS229"/>
    <mergeCell ref="GT229:GZ229"/>
    <mergeCell ref="B230:W230"/>
    <mergeCell ref="X230:AD230"/>
    <mergeCell ref="AE230:AK230"/>
    <mergeCell ref="AL230:AR230"/>
    <mergeCell ref="AS230:AY230"/>
    <mergeCell ref="BB230:BE230"/>
    <mergeCell ref="BF230:BI230"/>
    <mergeCell ref="BJ230:BP230"/>
    <mergeCell ref="BQ230:BW230"/>
    <mergeCell ref="BX230:CD230"/>
    <mergeCell ref="CE230:CK230"/>
    <mergeCell ref="CL230:CR230"/>
    <mergeCell ref="CS230:CY230"/>
    <mergeCell ref="DB230:DW230"/>
    <mergeCell ref="DX230:ED230"/>
    <mergeCell ref="EE230:EK230"/>
    <mergeCell ref="EL230:ER230"/>
    <mergeCell ref="ES230:EY230"/>
    <mergeCell ref="FC230:FF230"/>
    <mergeCell ref="FG230:FJ230"/>
    <mergeCell ref="FK230:FQ230"/>
    <mergeCell ref="FR230:FX230"/>
    <mergeCell ref="FY230:GE230"/>
    <mergeCell ref="GF230:GL230"/>
    <mergeCell ref="GM230:GS230"/>
    <mergeCell ref="GT230:GZ230"/>
    <mergeCell ref="AQ231:AY231"/>
    <mergeCell ref="CQ231:CY231"/>
    <mergeCell ref="EQ231:EY231"/>
    <mergeCell ref="GR231:GZ231"/>
    <mergeCell ref="B232:AY232"/>
    <mergeCell ref="BB232:CY232"/>
    <mergeCell ref="DB232:EY232"/>
    <mergeCell ref="FC232:GZ232"/>
    <mergeCell ref="B233:AY233"/>
    <mergeCell ref="BB233:CY233"/>
    <mergeCell ref="DB233:EY233"/>
    <mergeCell ref="FC233:GZ233"/>
    <mergeCell ref="B235:W235"/>
    <mergeCell ref="X235:AD235"/>
    <mergeCell ref="AE235:AK235"/>
    <mergeCell ref="AL235:AR235"/>
    <mergeCell ref="AS235:AY235"/>
    <mergeCell ref="BB235:CY235"/>
    <mergeCell ref="DB235:DW235"/>
    <mergeCell ref="DX235:ED235"/>
    <mergeCell ref="EE235:EK235"/>
    <mergeCell ref="EL235:ER235"/>
    <mergeCell ref="ES235:EY235"/>
    <mergeCell ref="FC235:GZ235"/>
    <mergeCell ref="B236:W236"/>
    <mergeCell ref="X236:AR236"/>
    <mergeCell ref="AS236:AY236"/>
    <mergeCell ref="BB236:CK236"/>
    <mergeCell ref="CL236:CY236"/>
    <mergeCell ref="DB236:DW236"/>
    <mergeCell ref="DX236:ER236"/>
    <mergeCell ref="ES236:EY236"/>
    <mergeCell ref="FC236:GL236"/>
    <mergeCell ref="GM236:GZ236"/>
    <mergeCell ref="B237:W237"/>
    <mergeCell ref="X237:AD237"/>
    <mergeCell ref="AE237:AK237"/>
    <mergeCell ref="AL237:AR237"/>
    <mergeCell ref="AS237:AY237"/>
    <mergeCell ref="BB237:BI237"/>
    <mergeCell ref="BJ237:BP237"/>
    <mergeCell ref="BQ237:BW237"/>
    <mergeCell ref="BX237:CD237"/>
    <mergeCell ref="CE237:CK237"/>
    <mergeCell ref="CL237:CR237"/>
    <mergeCell ref="CS237:CY237"/>
    <mergeCell ref="DB237:DW237"/>
    <mergeCell ref="DX237:ED237"/>
    <mergeCell ref="EE237:EK237"/>
    <mergeCell ref="EL237:ER237"/>
    <mergeCell ref="ES237:EY237"/>
    <mergeCell ref="FC237:FJ237"/>
    <mergeCell ref="FK237:FQ237"/>
    <mergeCell ref="FR237:FX237"/>
    <mergeCell ref="FY237:GE237"/>
    <mergeCell ref="GF237:GL237"/>
    <mergeCell ref="GM237:GS237"/>
    <mergeCell ref="GT237:GZ237"/>
    <mergeCell ref="B238:W238"/>
    <mergeCell ref="X238:AD238"/>
    <mergeCell ref="AE238:AK238"/>
    <mergeCell ref="AL238:AR238"/>
    <mergeCell ref="AS238:AY238"/>
    <mergeCell ref="BB238:BI238"/>
    <mergeCell ref="BJ238:BP238"/>
    <mergeCell ref="BQ238:BW238"/>
    <mergeCell ref="BX238:CD238"/>
    <mergeCell ref="CE238:CK238"/>
    <mergeCell ref="CL238:CR238"/>
    <mergeCell ref="CS238:CY238"/>
    <mergeCell ref="DB238:DW238"/>
    <mergeCell ref="DX238:ED238"/>
    <mergeCell ref="EE238:EK238"/>
    <mergeCell ref="EL238:ER238"/>
    <mergeCell ref="ES238:EY238"/>
    <mergeCell ref="FC238:FJ238"/>
    <mergeCell ref="FK238:FQ238"/>
    <mergeCell ref="FR238:FX238"/>
    <mergeCell ref="FY238:GE238"/>
    <mergeCell ref="GF238:GL238"/>
    <mergeCell ref="GM238:GS238"/>
    <mergeCell ref="GT238:GZ238"/>
    <mergeCell ref="B239:W239"/>
    <mergeCell ref="X239:AD239"/>
    <mergeCell ref="AE239:AK239"/>
    <mergeCell ref="AL239:AR239"/>
    <mergeCell ref="AS239:AY239"/>
    <mergeCell ref="BB239:BI239"/>
    <mergeCell ref="BJ239:BP239"/>
    <mergeCell ref="BQ239:BW239"/>
    <mergeCell ref="BX239:CD239"/>
    <mergeCell ref="CE239:CK239"/>
    <mergeCell ref="CL239:CR239"/>
    <mergeCell ref="CS239:CY239"/>
    <mergeCell ref="DB239:DW239"/>
    <mergeCell ref="DX239:ED239"/>
    <mergeCell ref="EE239:EK239"/>
    <mergeCell ref="EL239:ER239"/>
    <mergeCell ref="ES239:EY239"/>
    <mergeCell ref="FC239:FJ239"/>
    <mergeCell ref="FK239:FQ239"/>
    <mergeCell ref="FR239:FX239"/>
    <mergeCell ref="FY239:GE239"/>
    <mergeCell ref="GF239:GL239"/>
    <mergeCell ref="GM239:GS239"/>
    <mergeCell ref="GT239:GZ239"/>
    <mergeCell ref="B240:W240"/>
    <mergeCell ref="X240:AD240"/>
    <mergeCell ref="AE240:AK240"/>
    <mergeCell ref="AL240:AR240"/>
    <mergeCell ref="AS240:AY240"/>
    <mergeCell ref="BB240:BE240"/>
    <mergeCell ref="BF240:BI240"/>
    <mergeCell ref="BJ240:BP240"/>
    <mergeCell ref="BQ240:BW240"/>
    <mergeCell ref="BX240:CD240"/>
    <mergeCell ref="CE240:CK240"/>
    <mergeCell ref="CL240:CR240"/>
    <mergeCell ref="CS240:CY240"/>
    <mergeCell ref="DB240:DW240"/>
    <mergeCell ref="DX240:ED240"/>
    <mergeCell ref="EE240:EK240"/>
    <mergeCell ref="EL240:ER240"/>
    <mergeCell ref="ES240:EY240"/>
    <mergeCell ref="FC240:FF240"/>
    <mergeCell ref="FG240:FJ240"/>
    <mergeCell ref="FK240:FQ240"/>
    <mergeCell ref="FR240:FX240"/>
    <mergeCell ref="FY240:GE240"/>
    <mergeCell ref="GF240:GL240"/>
    <mergeCell ref="GM240:GS240"/>
    <mergeCell ref="GT240:GZ240"/>
    <mergeCell ref="B241:W241"/>
    <mergeCell ref="X241:AD241"/>
    <mergeCell ref="AE241:AK241"/>
    <mergeCell ref="AL241:AR241"/>
    <mergeCell ref="AS241:AY241"/>
    <mergeCell ref="BB241:BE241"/>
    <mergeCell ref="BF241:BI241"/>
    <mergeCell ref="BJ241:BP241"/>
    <mergeCell ref="BQ241:BW241"/>
    <mergeCell ref="BX241:CD241"/>
    <mergeCell ref="CE241:CK241"/>
    <mergeCell ref="CL241:CR241"/>
    <mergeCell ref="CS241:CY241"/>
    <mergeCell ref="DB241:DW241"/>
    <mergeCell ref="DX241:ED241"/>
    <mergeCell ref="EE241:EK241"/>
    <mergeCell ref="EL241:ER241"/>
    <mergeCell ref="ES241:EY241"/>
    <mergeCell ref="FC241:FF241"/>
    <mergeCell ref="FG241:FJ241"/>
    <mergeCell ref="FK241:FQ241"/>
    <mergeCell ref="FR241:FX241"/>
    <mergeCell ref="FY241:GE241"/>
    <mergeCell ref="GF241:GL241"/>
    <mergeCell ref="GM241:GS241"/>
    <mergeCell ref="GT241:GZ241"/>
    <mergeCell ref="B242:W242"/>
    <mergeCell ref="X242:AD242"/>
    <mergeCell ref="AE242:AK242"/>
    <mergeCell ref="AL242:AR242"/>
    <mergeCell ref="AS242:AY242"/>
    <mergeCell ref="BB242:BE242"/>
    <mergeCell ref="BF242:BI242"/>
    <mergeCell ref="BJ242:BP242"/>
    <mergeCell ref="BQ242:BW242"/>
    <mergeCell ref="BX242:CD242"/>
    <mergeCell ref="CE242:CK242"/>
    <mergeCell ref="CL242:CR242"/>
    <mergeCell ref="CS242:CY242"/>
    <mergeCell ref="DB242:DW242"/>
    <mergeCell ref="DX242:ED242"/>
    <mergeCell ref="EE242:EK242"/>
    <mergeCell ref="EL242:ER242"/>
    <mergeCell ref="ES242:EY242"/>
    <mergeCell ref="FC242:FF242"/>
    <mergeCell ref="FG242:FJ242"/>
    <mergeCell ref="FK242:FQ242"/>
    <mergeCell ref="FR242:FX242"/>
    <mergeCell ref="FY242:GE242"/>
    <mergeCell ref="GF242:GL242"/>
    <mergeCell ref="GM242:GS242"/>
    <mergeCell ref="GT242:GZ242"/>
    <mergeCell ref="B243:W243"/>
    <mergeCell ref="X243:AD243"/>
    <mergeCell ref="AE243:AK243"/>
    <mergeCell ref="AL243:AR243"/>
    <mergeCell ref="AS243:AY243"/>
    <mergeCell ref="BB243:BE243"/>
    <mergeCell ref="BF243:BI243"/>
    <mergeCell ref="BJ243:BP243"/>
    <mergeCell ref="BQ243:BW243"/>
    <mergeCell ref="BX243:CD243"/>
    <mergeCell ref="CE243:CK243"/>
    <mergeCell ref="CL243:CR243"/>
    <mergeCell ref="CS243:CY243"/>
    <mergeCell ref="DB243:DW243"/>
    <mergeCell ref="DX243:ED243"/>
    <mergeCell ref="EE243:EK243"/>
    <mergeCell ref="EL243:ER243"/>
    <mergeCell ref="ES243:EY243"/>
    <mergeCell ref="FC243:FF243"/>
    <mergeCell ref="FG243:FJ243"/>
    <mergeCell ref="FK243:FQ243"/>
    <mergeCell ref="FR243:FX243"/>
    <mergeCell ref="FY243:GE243"/>
    <mergeCell ref="GF243:GL243"/>
    <mergeCell ref="GM243:GS243"/>
    <mergeCell ref="GT243:GZ243"/>
    <mergeCell ref="B244:W244"/>
    <mergeCell ref="X244:AD244"/>
    <mergeCell ref="AE244:AK244"/>
    <mergeCell ref="AL244:AR244"/>
    <mergeCell ref="AS244:AY244"/>
    <mergeCell ref="BB244:BE244"/>
    <mergeCell ref="BF244:BI244"/>
    <mergeCell ref="BJ244:BP244"/>
    <mergeCell ref="BQ244:BW244"/>
    <mergeCell ref="BX244:CD244"/>
    <mergeCell ref="CE244:CK244"/>
    <mergeCell ref="CL244:CR244"/>
    <mergeCell ref="CS244:CY244"/>
    <mergeCell ref="DB244:DW244"/>
    <mergeCell ref="DX244:ED244"/>
    <mergeCell ref="EE244:EK244"/>
    <mergeCell ref="EL244:ER244"/>
    <mergeCell ref="ES244:EY244"/>
    <mergeCell ref="FC244:FF244"/>
    <mergeCell ref="FG244:FJ244"/>
    <mergeCell ref="FK244:FQ244"/>
    <mergeCell ref="FR244:FX244"/>
    <mergeCell ref="FY244:GE244"/>
    <mergeCell ref="GF244:GL244"/>
    <mergeCell ref="GM244:GS244"/>
    <mergeCell ref="GT244:GZ244"/>
    <mergeCell ref="B245:W245"/>
    <mergeCell ref="X245:AD245"/>
    <mergeCell ref="AE245:AK245"/>
    <mergeCell ref="AL245:AR245"/>
    <mergeCell ref="AS245:AY245"/>
    <mergeCell ref="BB245:BE245"/>
    <mergeCell ref="BF245:BI245"/>
    <mergeCell ref="BJ245:BP245"/>
    <mergeCell ref="BQ245:BW245"/>
    <mergeCell ref="BX245:CD245"/>
    <mergeCell ref="CE245:CK245"/>
    <mergeCell ref="CL245:CR245"/>
    <mergeCell ref="CS245:CY245"/>
    <mergeCell ref="DB245:DW245"/>
    <mergeCell ref="DX245:ED245"/>
    <mergeCell ref="EE245:EK245"/>
    <mergeCell ref="EL245:ER245"/>
    <mergeCell ref="ES245:EY245"/>
    <mergeCell ref="FC245:FF245"/>
    <mergeCell ref="FG245:FJ245"/>
    <mergeCell ref="FK245:FQ245"/>
    <mergeCell ref="FR245:FX245"/>
    <mergeCell ref="FY245:GE245"/>
    <mergeCell ref="GF245:GL245"/>
    <mergeCell ref="GM245:GS245"/>
    <mergeCell ref="GT245:GZ245"/>
    <mergeCell ref="B246:W246"/>
    <mergeCell ref="X246:AD246"/>
    <mergeCell ref="AE246:AK246"/>
    <mergeCell ref="AL246:AR246"/>
    <mergeCell ref="AS246:AY246"/>
    <mergeCell ref="BB246:BE246"/>
    <mergeCell ref="BF246:BI246"/>
    <mergeCell ref="BJ246:BP246"/>
    <mergeCell ref="BQ246:BW246"/>
    <mergeCell ref="BX246:CD246"/>
    <mergeCell ref="CE246:CK246"/>
    <mergeCell ref="CL246:CR246"/>
    <mergeCell ref="CS246:CY246"/>
    <mergeCell ref="DB246:DW246"/>
    <mergeCell ref="DX246:ED246"/>
    <mergeCell ref="EE246:EK246"/>
    <mergeCell ref="EL246:ER246"/>
    <mergeCell ref="ES246:EY246"/>
    <mergeCell ref="FC246:FF246"/>
    <mergeCell ref="FG246:FJ246"/>
    <mergeCell ref="FK246:FQ246"/>
    <mergeCell ref="FR246:FX246"/>
    <mergeCell ref="FY246:GE246"/>
    <mergeCell ref="GF246:GL246"/>
    <mergeCell ref="GM246:GS246"/>
    <mergeCell ref="GT246:GZ246"/>
    <mergeCell ref="B247:W247"/>
    <mergeCell ref="X247:AD247"/>
    <mergeCell ref="AE247:AK247"/>
    <mergeCell ref="AL247:AR247"/>
    <mergeCell ref="AS247:AY247"/>
    <mergeCell ref="BB247:BE247"/>
    <mergeCell ref="BF247:BI247"/>
    <mergeCell ref="BJ247:BP247"/>
    <mergeCell ref="BQ247:BW247"/>
    <mergeCell ref="BX247:CD247"/>
    <mergeCell ref="CE247:CK247"/>
    <mergeCell ref="CL247:CR247"/>
    <mergeCell ref="CS247:CY247"/>
    <mergeCell ref="DB247:DW247"/>
    <mergeCell ref="DX247:ED247"/>
    <mergeCell ref="EE247:EK247"/>
    <mergeCell ref="EL247:ER247"/>
    <mergeCell ref="ES247:EY247"/>
    <mergeCell ref="FC247:FF247"/>
    <mergeCell ref="FG247:FJ247"/>
    <mergeCell ref="FK247:FQ247"/>
    <mergeCell ref="FR247:FX247"/>
    <mergeCell ref="FY247:GE247"/>
    <mergeCell ref="GF247:GL247"/>
    <mergeCell ref="GM247:GS247"/>
    <mergeCell ref="GT247:GZ247"/>
    <mergeCell ref="B248:W248"/>
    <mergeCell ref="X248:AD248"/>
    <mergeCell ref="AE248:AK248"/>
    <mergeCell ref="AL248:AR248"/>
    <mergeCell ref="AS248:AY248"/>
    <mergeCell ref="BB248:BE248"/>
    <mergeCell ref="BF248:BI248"/>
    <mergeCell ref="BJ248:BP248"/>
    <mergeCell ref="BQ248:BW248"/>
    <mergeCell ref="BX248:CD248"/>
    <mergeCell ref="CE248:CK248"/>
    <mergeCell ref="CL248:CR248"/>
    <mergeCell ref="CS248:CY248"/>
    <mergeCell ref="DB248:DW248"/>
    <mergeCell ref="DX248:ED248"/>
    <mergeCell ref="EE248:EK248"/>
    <mergeCell ref="EL248:ER248"/>
    <mergeCell ref="ES248:EY248"/>
    <mergeCell ref="FC248:FF248"/>
    <mergeCell ref="FG248:FJ248"/>
    <mergeCell ref="FK248:FQ248"/>
    <mergeCell ref="FR248:FX248"/>
    <mergeCell ref="FY248:GE248"/>
    <mergeCell ref="GF248:GL248"/>
    <mergeCell ref="GM248:GS248"/>
    <mergeCell ref="GT248:GZ248"/>
    <mergeCell ref="B249:W249"/>
    <mergeCell ref="X249:AD249"/>
    <mergeCell ref="AE249:AK249"/>
    <mergeCell ref="AL249:AR249"/>
    <mergeCell ref="AS249:AY249"/>
    <mergeCell ref="BB249:BE249"/>
    <mergeCell ref="BF249:BI249"/>
    <mergeCell ref="BJ249:BP249"/>
    <mergeCell ref="BQ249:BW249"/>
    <mergeCell ref="BX249:CD249"/>
    <mergeCell ref="CE249:CK249"/>
    <mergeCell ref="CL249:CR249"/>
    <mergeCell ref="CS249:CY249"/>
    <mergeCell ref="DB249:DW249"/>
    <mergeCell ref="DX249:ED249"/>
    <mergeCell ref="EE249:EK249"/>
    <mergeCell ref="EL249:ER249"/>
    <mergeCell ref="ES249:EY249"/>
    <mergeCell ref="FC249:FF249"/>
    <mergeCell ref="FG249:FJ249"/>
    <mergeCell ref="FK249:FQ249"/>
    <mergeCell ref="FR249:FX249"/>
    <mergeCell ref="FY249:GE249"/>
    <mergeCell ref="GF249:GL249"/>
    <mergeCell ref="GM249:GS249"/>
    <mergeCell ref="GT249:GZ249"/>
    <mergeCell ref="B250:W250"/>
    <mergeCell ref="X250:AD250"/>
    <mergeCell ref="AE250:AK250"/>
    <mergeCell ref="AL250:AR250"/>
    <mergeCell ref="AS250:AY250"/>
    <mergeCell ref="BB250:BE250"/>
    <mergeCell ref="BF250:BI250"/>
    <mergeCell ref="BJ250:BP250"/>
    <mergeCell ref="BQ250:BW250"/>
    <mergeCell ref="BX250:CD250"/>
    <mergeCell ref="CE250:CK250"/>
    <mergeCell ref="CL250:CR250"/>
    <mergeCell ref="CS250:CY250"/>
    <mergeCell ref="DB250:DW250"/>
    <mergeCell ref="DX250:ED250"/>
    <mergeCell ref="EE250:EK250"/>
    <mergeCell ref="EL250:ER250"/>
    <mergeCell ref="ES250:EY250"/>
    <mergeCell ref="FC250:FF250"/>
    <mergeCell ref="FG250:FJ250"/>
    <mergeCell ref="FK250:FQ250"/>
    <mergeCell ref="FR250:FX250"/>
    <mergeCell ref="FY250:GE250"/>
    <mergeCell ref="GF250:GL250"/>
    <mergeCell ref="GM250:GS250"/>
    <mergeCell ref="GT250:GZ250"/>
    <mergeCell ref="B251:W251"/>
    <mergeCell ref="X251:AD251"/>
    <mergeCell ref="AE251:AK251"/>
    <mergeCell ref="AL251:AR251"/>
    <mergeCell ref="AS251:AY251"/>
    <mergeCell ref="BB251:BE251"/>
    <mergeCell ref="BF251:BI251"/>
    <mergeCell ref="BJ251:BP251"/>
    <mergeCell ref="BQ251:BW251"/>
    <mergeCell ref="BX251:CD251"/>
    <mergeCell ref="CE251:CK251"/>
    <mergeCell ref="CL251:CR251"/>
    <mergeCell ref="CS251:CY251"/>
    <mergeCell ref="DB251:DW251"/>
    <mergeCell ref="DX251:ED251"/>
    <mergeCell ref="EE251:EK251"/>
    <mergeCell ref="EL251:ER251"/>
    <mergeCell ref="ES251:EY251"/>
    <mergeCell ref="FC251:FF251"/>
    <mergeCell ref="FG251:FJ251"/>
    <mergeCell ref="FK251:FQ251"/>
    <mergeCell ref="FR251:FX251"/>
    <mergeCell ref="FY251:GE251"/>
    <mergeCell ref="GF251:GL251"/>
    <mergeCell ref="GM251:GS251"/>
    <mergeCell ref="GT251:GZ251"/>
    <mergeCell ref="B252:W252"/>
    <mergeCell ref="X252:AD252"/>
    <mergeCell ref="AE252:AK252"/>
    <mergeCell ref="AL252:AR252"/>
    <mergeCell ref="AS252:AY252"/>
    <mergeCell ref="BB252:BE252"/>
    <mergeCell ref="BF252:BI252"/>
    <mergeCell ref="BJ252:BP252"/>
    <mergeCell ref="BQ252:BW252"/>
    <mergeCell ref="BX252:CD252"/>
    <mergeCell ref="CE252:CK252"/>
    <mergeCell ref="CL252:CR252"/>
    <mergeCell ref="CS252:CY252"/>
    <mergeCell ref="DB252:DW252"/>
    <mergeCell ref="DX252:ED252"/>
    <mergeCell ref="EE252:EK252"/>
    <mergeCell ref="EL252:ER252"/>
    <mergeCell ref="ES252:EY252"/>
    <mergeCell ref="FC252:FF252"/>
    <mergeCell ref="FG252:FJ252"/>
    <mergeCell ref="FK252:FQ252"/>
    <mergeCell ref="FR252:FX252"/>
    <mergeCell ref="FY252:GE252"/>
    <mergeCell ref="GF252:GL252"/>
    <mergeCell ref="GM252:GS252"/>
    <mergeCell ref="GT252:GZ252"/>
    <mergeCell ref="B253:W253"/>
    <mergeCell ref="X253:AD253"/>
    <mergeCell ref="AE253:AK253"/>
    <mergeCell ref="AL253:AR253"/>
    <mergeCell ref="AS253:AY253"/>
    <mergeCell ref="BB253:BE253"/>
    <mergeCell ref="BF253:BI253"/>
    <mergeCell ref="BJ253:BP253"/>
    <mergeCell ref="BQ253:BW253"/>
    <mergeCell ref="BX253:CD253"/>
    <mergeCell ref="CE253:CK253"/>
    <mergeCell ref="CL253:CR253"/>
    <mergeCell ref="CS253:CY253"/>
    <mergeCell ref="DB253:DW253"/>
    <mergeCell ref="DX253:ED253"/>
    <mergeCell ref="EE253:EK253"/>
    <mergeCell ref="EL253:ER253"/>
    <mergeCell ref="ES253:EY253"/>
    <mergeCell ref="FC253:FF253"/>
    <mergeCell ref="FG253:FJ253"/>
    <mergeCell ref="FK253:FQ253"/>
    <mergeCell ref="FR253:FX253"/>
    <mergeCell ref="FY253:GE253"/>
    <mergeCell ref="GF253:GL253"/>
    <mergeCell ref="GM253:GS253"/>
    <mergeCell ref="GT253:GZ253"/>
    <mergeCell ref="B254:W254"/>
    <mergeCell ref="X254:AD254"/>
    <mergeCell ref="AE254:AK254"/>
    <mergeCell ref="AL254:AR254"/>
    <mergeCell ref="AS254:AY254"/>
    <mergeCell ref="BB254:BE254"/>
    <mergeCell ref="BF254:BI254"/>
    <mergeCell ref="BJ254:BP254"/>
    <mergeCell ref="BQ254:BW254"/>
    <mergeCell ref="BX254:CD254"/>
    <mergeCell ref="CE254:CK254"/>
    <mergeCell ref="CL254:CR254"/>
    <mergeCell ref="CS254:CY254"/>
    <mergeCell ref="DB254:DW254"/>
    <mergeCell ref="DX254:ED254"/>
    <mergeCell ref="EE254:EK254"/>
    <mergeCell ref="EL254:ER254"/>
    <mergeCell ref="ES254:EY254"/>
    <mergeCell ref="FC254:FF254"/>
    <mergeCell ref="FG254:FJ254"/>
    <mergeCell ref="FK254:FQ254"/>
    <mergeCell ref="FR254:FX254"/>
    <mergeCell ref="FY254:GE254"/>
    <mergeCell ref="GF254:GL254"/>
    <mergeCell ref="GM254:GS254"/>
    <mergeCell ref="GT254:GZ254"/>
    <mergeCell ref="B255:W255"/>
    <mergeCell ref="X255:AD255"/>
    <mergeCell ref="AE255:AK255"/>
    <mergeCell ref="AL255:AR255"/>
    <mergeCell ref="AS255:AY255"/>
    <mergeCell ref="BB255:BE255"/>
    <mergeCell ref="BF255:BI255"/>
    <mergeCell ref="BJ255:BP255"/>
    <mergeCell ref="BQ255:BW255"/>
    <mergeCell ref="BX255:CD255"/>
    <mergeCell ref="CE255:CK255"/>
    <mergeCell ref="CL255:CR255"/>
    <mergeCell ref="CS255:CY255"/>
    <mergeCell ref="DB255:DW255"/>
    <mergeCell ref="DX255:ED255"/>
    <mergeCell ref="EE255:EK255"/>
    <mergeCell ref="EL255:ER255"/>
    <mergeCell ref="ES255:EY255"/>
    <mergeCell ref="FC255:FF255"/>
    <mergeCell ref="FG255:FJ255"/>
    <mergeCell ref="FK255:FQ255"/>
    <mergeCell ref="FR255:FX255"/>
    <mergeCell ref="FY255:GE255"/>
    <mergeCell ref="GF255:GL255"/>
    <mergeCell ref="GM255:GS255"/>
    <mergeCell ref="GT255:GZ255"/>
    <mergeCell ref="B256:W256"/>
    <mergeCell ref="X256:AD256"/>
    <mergeCell ref="AE256:AK256"/>
    <mergeCell ref="AL256:AR256"/>
    <mergeCell ref="AS256:AY256"/>
    <mergeCell ref="BB256:BE256"/>
    <mergeCell ref="BF256:BI256"/>
    <mergeCell ref="BJ256:BP256"/>
    <mergeCell ref="BQ256:BW256"/>
    <mergeCell ref="BX256:CD256"/>
    <mergeCell ref="CE256:CK256"/>
    <mergeCell ref="CL256:CR256"/>
    <mergeCell ref="CS256:CY256"/>
    <mergeCell ref="DB256:DW256"/>
    <mergeCell ref="DX256:ED256"/>
    <mergeCell ref="EE256:EK256"/>
    <mergeCell ref="EL256:ER256"/>
    <mergeCell ref="ES256:EY256"/>
    <mergeCell ref="FC256:FF256"/>
    <mergeCell ref="FG256:FJ256"/>
    <mergeCell ref="FK256:FQ256"/>
    <mergeCell ref="FR256:FX256"/>
    <mergeCell ref="FY256:GE256"/>
    <mergeCell ref="GF256:GL256"/>
    <mergeCell ref="GM256:GS256"/>
    <mergeCell ref="GT256:GZ256"/>
    <mergeCell ref="B257:W257"/>
    <mergeCell ref="X257:AD257"/>
    <mergeCell ref="AE257:AK257"/>
    <mergeCell ref="AL257:AR257"/>
    <mergeCell ref="AS257:AY257"/>
    <mergeCell ref="BB257:BE257"/>
    <mergeCell ref="BF257:BI257"/>
    <mergeCell ref="BJ257:BP257"/>
    <mergeCell ref="BQ257:BW257"/>
    <mergeCell ref="BX257:CD257"/>
    <mergeCell ref="CE257:CK257"/>
    <mergeCell ref="CL257:CR257"/>
    <mergeCell ref="CS257:CY257"/>
    <mergeCell ref="DB257:DW257"/>
    <mergeCell ref="DX257:ED257"/>
    <mergeCell ref="EE257:EK257"/>
    <mergeCell ref="EL257:ER257"/>
    <mergeCell ref="ES257:EY257"/>
    <mergeCell ref="FC257:FF257"/>
    <mergeCell ref="FG257:FJ257"/>
    <mergeCell ref="FK257:FQ257"/>
    <mergeCell ref="FR257:FX257"/>
    <mergeCell ref="FY257:GE257"/>
    <mergeCell ref="GF257:GL257"/>
    <mergeCell ref="GM257:GS257"/>
    <mergeCell ref="GT257:GZ257"/>
    <mergeCell ref="B258:W258"/>
    <mergeCell ref="X258:AD258"/>
    <mergeCell ref="AE258:AK258"/>
    <mergeCell ref="AL258:AR258"/>
    <mergeCell ref="AS258:AY258"/>
    <mergeCell ref="BB258:BE258"/>
    <mergeCell ref="BF258:BI258"/>
    <mergeCell ref="BJ258:BP258"/>
    <mergeCell ref="BQ258:BW258"/>
    <mergeCell ref="BX258:CD258"/>
    <mergeCell ref="CE258:CK258"/>
    <mergeCell ref="CL258:CR258"/>
    <mergeCell ref="CS258:CY258"/>
    <mergeCell ref="DB258:DW258"/>
    <mergeCell ref="DX258:ED258"/>
    <mergeCell ref="EE258:EK258"/>
    <mergeCell ref="EL258:ER258"/>
    <mergeCell ref="ES258:EY258"/>
    <mergeCell ref="FC258:FF258"/>
    <mergeCell ref="FG258:FJ258"/>
    <mergeCell ref="FK258:FQ258"/>
    <mergeCell ref="FR258:FX258"/>
    <mergeCell ref="FY258:GE258"/>
    <mergeCell ref="GF258:GL258"/>
    <mergeCell ref="GM258:GS258"/>
    <mergeCell ref="GT258:GZ258"/>
    <mergeCell ref="B259:W259"/>
    <mergeCell ref="X259:AD259"/>
    <mergeCell ref="AE259:AK259"/>
    <mergeCell ref="AL259:AR259"/>
    <mergeCell ref="AS259:AY259"/>
    <mergeCell ref="BB259:BE259"/>
    <mergeCell ref="BF259:BI259"/>
    <mergeCell ref="BJ259:BP259"/>
    <mergeCell ref="BQ259:BW259"/>
    <mergeCell ref="BX259:CD259"/>
    <mergeCell ref="CE259:CK259"/>
    <mergeCell ref="CL259:CR259"/>
    <mergeCell ref="CS259:CY259"/>
    <mergeCell ref="DB259:DW259"/>
    <mergeCell ref="DX259:ED259"/>
    <mergeCell ref="EE259:EK259"/>
    <mergeCell ref="EL259:ER259"/>
    <mergeCell ref="ES259:EY259"/>
    <mergeCell ref="FC259:FF259"/>
    <mergeCell ref="FG259:FJ259"/>
    <mergeCell ref="FK259:FQ259"/>
    <mergeCell ref="FR259:FX259"/>
    <mergeCell ref="FY259:GE259"/>
    <mergeCell ref="GF259:GL259"/>
    <mergeCell ref="GM259:GS259"/>
    <mergeCell ref="GT259:GZ259"/>
    <mergeCell ref="B260:W260"/>
    <mergeCell ref="X260:AD260"/>
    <mergeCell ref="AE260:AK260"/>
    <mergeCell ref="AL260:AR260"/>
    <mergeCell ref="AS260:AY260"/>
    <mergeCell ref="BB260:BE260"/>
    <mergeCell ref="BF260:BI260"/>
    <mergeCell ref="BJ260:BP260"/>
    <mergeCell ref="BQ260:BW260"/>
    <mergeCell ref="BX260:CD260"/>
    <mergeCell ref="CE260:CK260"/>
    <mergeCell ref="CL260:CR260"/>
    <mergeCell ref="CS260:CY260"/>
    <mergeCell ref="DB260:DW260"/>
    <mergeCell ref="DX260:ED260"/>
    <mergeCell ref="EE260:EK260"/>
    <mergeCell ref="EL260:ER260"/>
    <mergeCell ref="ES260:EY260"/>
    <mergeCell ref="FC260:FF260"/>
    <mergeCell ref="FG260:FJ260"/>
    <mergeCell ref="FK260:FQ260"/>
    <mergeCell ref="FR260:FX260"/>
    <mergeCell ref="FY260:GE260"/>
    <mergeCell ref="GF260:GL260"/>
    <mergeCell ref="GM260:GS260"/>
    <mergeCell ref="GT260:GZ260"/>
    <mergeCell ref="B261:W261"/>
    <mergeCell ref="X261:AD261"/>
    <mergeCell ref="AE261:AK261"/>
    <mergeCell ref="AL261:AR261"/>
    <mergeCell ref="AS261:AY261"/>
    <mergeCell ref="BB261:BE261"/>
    <mergeCell ref="BF261:BI261"/>
    <mergeCell ref="BJ261:BP261"/>
    <mergeCell ref="BQ261:BW261"/>
    <mergeCell ref="BX261:CD261"/>
    <mergeCell ref="CE261:CK261"/>
    <mergeCell ref="CL261:CR261"/>
    <mergeCell ref="CS261:CY261"/>
    <mergeCell ref="DB261:DW261"/>
    <mergeCell ref="DX261:ED261"/>
    <mergeCell ref="EE261:EK261"/>
    <mergeCell ref="EL261:ER261"/>
    <mergeCell ref="ES261:EY261"/>
    <mergeCell ref="FC261:FF261"/>
    <mergeCell ref="FG261:FJ261"/>
    <mergeCell ref="FK261:FQ261"/>
    <mergeCell ref="FR261:FX261"/>
    <mergeCell ref="FY261:GE261"/>
    <mergeCell ref="GF261:GL261"/>
    <mergeCell ref="GM261:GS261"/>
    <mergeCell ref="GT261:GZ261"/>
    <mergeCell ref="B262:W262"/>
    <mergeCell ref="X262:AD262"/>
    <mergeCell ref="AE262:AK262"/>
    <mergeCell ref="AL262:AR262"/>
    <mergeCell ref="AS262:AY262"/>
    <mergeCell ref="BB262:BE262"/>
    <mergeCell ref="BF262:BI262"/>
    <mergeCell ref="BJ262:BP262"/>
    <mergeCell ref="BQ262:BW262"/>
    <mergeCell ref="BX262:CD262"/>
    <mergeCell ref="CE262:CK262"/>
    <mergeCell ref="CL262:CR262"/>
    <mergeCell ref="CS262:CY262"/>
    <mergeCell ref="DB262:DW262"/>
    <mergeCell ref="DX262:ED262"/>
    <mergeCell ref="EE262:EK262"/>
    <mergeCell ref="EL262:ER262"/>
    <mergeCell ref="ES262:EY262"/>
    <mergeCell ref="FC262:FF262"/>
    <mergeCell ref="FG262:FJ262"/>
    <mergeCell ref="FK262:FQ262"/>
    <mergeCell ref="FR262:FX262"/>
    <mergeCell ref="FY262:GE262"/>
    <mergeCell ref="GF262:GL262"/>
    <mergeCell ref="GM262:GS262"/>
    <mergeCell ref="GT262:GZ262"/>
    <mergeCell ref="B263:W263"/>
    <mergeCell ref="X263:AD263"/>
    <mergeCell ref="AE263:AK263"/>
    <mergeCell ref="AL263:AR263"/>
    <mergeCell ref="AS263:AY263"/>
    <mergeCell ref="BB263:BE263"/>
    <mergeCell ref="BF263:BI263"/>
    <mergeCell ref="BJ263:BP263"/>
    <mergeCell ref="BQ263:BW263"/>
    <mergeCell ref="BX263:CD263"/>
    <mergeCell ref="CE263:CK263"/>
    <mergeCell ref="CL263:CR263"/>
    <mergeCell ref="CS263:CY263"/>
    <mergeCell ref="DB263:DW263"/>
    <mergeCell ref="DX263:ED263"/>
    <mergeCell ref="EE263:EK263"/>
    <mergeCell ref="EL263:ER263"/>
    <mergeCell ref="ES263:EY263"/>
    <mergeCell ref="FC263:FF263"/>
    <mergeCell ref="FG263:FJ263"/>
    <mergeCell ref="FK263:FQ263"/>
    <mergeCell ref="FR263:FX263"/>
    <mergeCell ref="FY263:GE263"/>
    <mergeCell ref="GF263:GL263"/>
    <mergeCell ref="GM263:GS263"/>
    <mergeCell ref="GT263:GZ263"/>
    <mergeCell ref="B264:W264"/>
    <mergeCell ref="X264:AD264"/>
    <mergeCell ref="AE264:AK264"/>
    <mergeCell ref="AL264:AR264"/>
    <mergeCell ref="AS264:AY264"/>
    <mergeCell ref="BB264:BE264"/>
    <mergeCell ref="BF264:BI264"/>
    <mergeCell ref="BJ264:BP264"/>
    <mergeCell ref="BQ264:BW264"/>
    <mergeCell ref="BX264:CD264"/>
    <mergeCell ref="CE264:CK264"/>
    <mergeCell ref="CL264:CR264"/>
    <mergeCell ref="CS264:CY264"/>
    <mergeCell ref="DB264:DW264"/>
    <mergeCell ref="DX264:ED264"/>
    <mergeCell ref="EE264:EK264"/>
    <mergeCell ref="EL264:ER264"/>
    <mergeCell ref="ES264:EY264"/>
    <mergeCell ref="FC264:FF264"/>
    <mergeCell ref="FG264:FJ264"/>
    <mergeCell ref="FK264:FQ264"/>
    <mergeCell ref="FR264:FX264"/>
    <mergeCell ref="FY264:GE264"/>
    <mergeCell ref="GF264:GL264"/>
    <mergeCell ref="GM264:GS264"/>
    <mergeCell ref="GT264:GZ264"/>
    <mergeCell ref="B265:W265"/>
    <mergeCell ref="X265:AD265"/>
    <mergeCell ref="AE265:AK265"/>
    <mergeCell ref="AL265:AR265"/>
    <mergeCell ref="AS265:AY265"/>
    <mergeCell ref="BB265:BE265"/>
    <mergeCell ref="BF265:BI265"/>
    <mergeCell ref="BJ265:BP265"/>
    <mergeCell ref="BQ265:BW265"/>
    <mergeCell ref="BX265:CD265"/>
    <mergeCell ref="CE265:CK265"/>
    <mergeCell ref="CL265:CR265"/>
    <mergeCell ref="CS265:CY265"/>
    <mergeCell ref="DB265:DW265"/>
    <mergeCell ref="DX265:ED265"/>
    <mergeCell ref="EE265:EK265"/>
    <mergeCell ref="EL265:ER265"/>
    <mergeCell ref="ES265:EY265"/>
    <mergeCell ref="FC265:FF265"/>
    <mergeCell ref="FG265:FJ265"/>
    <mergeCell ref="FK265:FQ265"/>
    <mergeCell ref="FR265:FX265"/>
    <mergeCell ref="FY265:GE265"/>
    <mergeCell ref="GF265:GL265"/>
    <mergeCell ref="GM265:GS265"/>
    <mergeCell ref="GT265:GZ265"/>
    <mergeCell ref="B266:W266"/>
    <mergeCell ref="X266:AD266"/>
    <mergeCell ref="AE266:AK266"/>
    <mergeCell ref="AL266:AR266"/>
    <mergeCell ref="AS266:AY266"/>
    <mergeCell ref="BB266:BE266"/>
    <mergeCell ref="BF266:BI266"/>
    <mergeCell ref="BJ266:BP266"/>
    <mergeCell ref="BQ266:BW266"/>
    <mergeCell ref="BX266:CD266"/>
    <mergeCell ref="CE266:CK266"/>
    <mergeCell ref="CL266:CR266"/>
    <mergeCell ref="CS266:CY266"/>
    <mergeCell ref="DB266:DW266"/>
    <mergeCell ref="DX266:ED266"/>
    <mergeCell ref="EE266:EK266"/>
    <mergeCell ref="EL266:ER266"/>
    <mergeCell ref="ES266:EY266"/>
    <mergeCell ref="FC266:FF266"/>
    <mergeCell ref="FG266:FJ266"/>
    <mergeCell ref="FK266:FQ266"/>
    <mergeCell ref="FR266:FX266"/>
    <mergeCell ref="FY266:GE266"/>
    <mergeCell ref="GF266:GL266"/>
    <mergeCell ref="GM266:GS266"/>
    <mergeCell ref="GT266:GZ266"/>
    <mergeCell ref="B267:W267"/>
    <mergeCell ref="X267:AD267"/>
    <mergeCell ref="AE267:AK267"/>
    <mergeCell ref="AL267:AR267"/>
    <mergeCell ref="AS267:AY267"/>
    <mergeCell ref="BB267:BE267"/>
    <mergeCell ref="BF267:BI267"/>
    <mergeCell ref="BJ267:BP267"/>
    <mergeCell ref="BQ267:BW267"/>
    <mergeCell ref="BX267:CD267"/>
    <mergeCell ref="CE267:CK267"/>
    <mergeCell ref="CL267:CR267"/>
    <mergeCell ref="CS267:CY267"/>
    <mergeCell ref="DB267:DW267"/>
    <mergeCell ref="DX267:ED267"/>
    <mergeCell ref="EE267:EK267"/>
    <mergeCell ref="EL267:ER267"/>
    <mergeCell ref="ES267:EY267"/>
    <mergeCell ref="FC267:FF267"/>
    <mergeCell ref="FG267:FJ267"/>
    <mergeCell ref="FK267:FQ267"/>
    <mergeCell ref="FR267:FX267"/>
    <mergeCell ref="FY267:GE267"/>
    <mergeCell ref="GF267:GL267"/>
    <mergeCell ref="GM267:GS267"/>
    <mergeCell ref="GT267:GZ267"/>
    <mergeCell ref="B268:W268"/>
    <mergeCell ref="X268:AD268"/>
    <mergeCell ref="AE268:AK268"/>
    <mergeCell ref="AL268:AR268"/>
    <mergeCell ref="AS268:AY268"/>
    <mergeCell ref="BB268:BE268"/>
    <mergeCell ref="BF268:BI268"/>
    <mergeCell ref="BJ268:BP268"/>
    <mergeCell ref="BQ268:BW268"/>
    <mergeCell ref="BX268:CD268"/>
    <mergeCell ref="CE268:CK268"/>
    <mergeCell ref="CL268:CR268"/>
    <mergeCell ref="CS268:CY268"/>
    <mergeCell ref="DB268:DW268"/>
    <mergeCell ref="DX268:ED268"/>
    <mergeCell ref="EE268:EK268"/>
    <mergeCell ref="EL268:ER268"/>
    <mergeCell ref="ES268:EY268"/>
    <mergeCell ref="FC268:FF268"/>
    <mergeCell ref="FG268:FJ268"/>
    <mergeCell ref="FK268:FQ268"/>
    <mergeCell ref="FR268:FX268"/>
    <mergeCell ref="FY268:GE268"/>
    <mergeCell ref="GF268:GL268"/>
    <mergeCell ref="GM268:GS268"/>
    <mergeCell ref="GT268:GZ268"/>
    <mergeCell ref="B269:W269"/>
    <mergeCell ref="X269:AD269"/>
    <mergeCell ref="AE269:AK269"/>
    <mergeCell ref="AL269:AR269"/>
    <mergeCell ref="AS269:AY269"/>
    <mergeCell ref="BB269:BE269"/>
    <mergeCell ref="BF269:BI269"/>
    <mergeCell ref="BJ269:BP269"/>
    <mergeCell ref="BQ269:BW269"/>
    <mergeCell ref="BX269:CD269"/>
    <mergeCell ref="CE269:CK269"/>
    <mergeCell ref="CL269:CR269"/>
    <mergeCell ref="CS269:CY269"/>
    <mergeCell ref="DB269:DW269"/>
    <mergeCell ref="DX269:ED269"/>
    <mergeCell ref="EE269:EK269"/>
    <mergeCell ref="EL269:ER269"/>
    <mergeCell ref="ES269:EY269"/>
    <mergeCell ref="FC269:FF269"/>
    <mergeCell ref="FG269:FJ269"/>
    <mergeCell ref="FK269:FQ269"/>
    <mergeCell ref="FR269:FX269"/>
    <mergeCell ref="FY269:GE269"/>
    <mergeCell ref="GF269:GL269"/>
    <mergeCell ref="GM269:GS269"/>
    <mergeCell ref="GT269:GZ269"/>
    <mergeCell ref="B270:W270"/>
    <mergeCell ref="X270:AD270"/>
    <mergeCell ref="AE270:AK270"/>
    <mergeCell ref="AL270:AR270"/>
    <mergeCell ref="AS270:AY270"/>
    <mergeCell ref="BB270:BE270"/>
    <mergeCell ref="BF270:BI270"/>
    <mergeCell ref="BJ270:BP270"/>
    <mergeCell ref="BQ270:BW270"/>
    <mergeCell ref="BX270:CD270"/>
    <mergeCell ref="CE270:CK270"/>
    <mergeCell ref="CL270:CR270"/>
    <mergeCell ref="CS270:CY270"/>
    <mergeCell ref="DB270:DW270"/>
    <mergeCell ref="DX270:ED270"/>
    <mergeCell ref="EE270:EK270"/>
    <mergeCell ref="EL270:ER270"/>
    <mergeCell ref="ES270:EY270"/>
    <mergeCell ref="FC270:FF270"/>
    <mergeCell ref="FG270:FJ270"/>
    <mergeCell ref="FK270:FQ270"/>
    <mergeCell ref="FR270:FX270"/>
    <mergeCell ref="FY270:GE270"/>
    <mergeCell ref="GF270:GL270"/>
    <mergeCell ref="GM270:GS270"/>
    <mergeCell ref="GT270:GZ270"/>
    <mergeCell ref="B271:W271"/>
    <mergeCell ref="X271:AD271"/>
    <mergeCell ref="AE271:AK271"/>
    <mergeCell ref="AL271:AR271"/>
    <mergeCell ref="AS271:AY271"/>
    <mergeCell ref="BB271:BE271"/>
    <mergeCell ref="BF271:BI271"/>
    <mergeCell ref="BJ271:BP271"/>
    <mergeCell ref="BQ271:BW271"/>
    <mergeCell ref="BX271:CD271"/>
    <mergeCell ref="CE271:CK271"/>
    <mergeCell ref="CL271:CR271"/>
    <mergeCell ref="CS271:CY271"/>
    <mergeCell ref="DB271:DW271"/>
    <mergeCell ref="DX271:ED271"/>
    <mergeCell ref="EE271:EK271"/>
    <mergeCell ref="EL271:ER271"/>
    <mergeCell ref="ES271:EY271"/>
    <mergeCell ref="FC271:FF271"/>
    <mergeCell ref="FG271:FJ271"/>
    <mergeCell ref="FK271:FQ271"/>
    <mergeCell ref="FR271:FX271"/>
    <mergeCell ref="FY271:GE271"/>
    <mergeCell ref="GF271:GL271"/>
    <mergeCell ref="GM271:GS271"/>
    <mergeCell ref="GT271:GZ271"/>
    <mergeCell ref="B272:W272"/>
    <mergeCell ref="X272:AD272"/>
    <mergeCell ref="AE272:AK272"/>
    <mergeCell ref="AL272:AR272"/>
    <mergeCell ref="AS272:AY272"/>
    <mergeCell ref="BB272:BE272"/>
    <mergeCell ref="BF272:BI272"/>
    <mergeCell ref="BJ272:BP272"/>
    <mergeCell ref="BQ272:BW272"/>
    <mergeCell ref="BX272:CD272"/>
    <mergeCell ref="CE272:CK272"/>
    <mergeCell ref="CL272:CR272"/>
    <mergeCell ref="CS272:CY272"/>
    <mergeCell ref="DB272:DW272"/>
    <mergeCell ref="DX272:ED272"/>
    <mergeCell ref="EE272:EK272"/>
    <mergeCell ref="EL272:ER272"/>
    <mergeCell ref="ES272:EY272"/>
    <mergeCell ref="FC272:FF272"/>
    <mergeCell ref="FG272:FJ272"/>
    <mergeCell ref="FK272:FQ272"/>
    <mergeCell ref="FR272:FX272"/>
    <mergeCell ref="FY272:GE272"/>
    <mergeCell ref="GF272:GL272"/>
    <mergeCell ref="GM272:GS272"/>
    <mergeCell ref="GT272:GZ272"/>
    <mergeCell ref="B273:W273"/>
    <mergeCell ref="X273:AD273"/>
    <mergeCell ref="AE273:AK273"/>
    <mergeCell ref="AL273:AR273"/>
    <mergeCell ref="AS273:AY273"/>
    <mergeCell ref="BB273:BE273"/>
    <mergeCell ref="BF273:BI273"/>
    <mergeCell ref="BJ273:BP273"/>
    <mergeCell ref="BQ273:BW273"/>
    <mergeCell ref="BX273:CD273"/>
    <mergeCell ref="CE273:CK273"/>
    <mergeCell ref="CL273:CR273"/>
    <mergeCell ref="CS273:CY273"/>
    <mergeCell ref="DB273:DW273"/>
    <mergeCell ref="DX273:ED273"/>
    <mergeCell ref="EE273:EK273"/>
    <mergeCell ref="EL273:ER273"/>
    <mergeCell ref="ES273:EY273"/>
    <mergeCell ref="FC273:FF273"/>
    <mergeCell ref="FG273:FJ273"/>
    <mergeCell ref="FK273:FQ273"/>
    <mergeCell ref="FR273:FX273"/>
    <mergeCell ref="FY273:GE273"/>
    <mergeCell ref="GF273:GL273"/>
    <mergeCell ref="GM273:GS273"/>
    <mergeCell ref="GT273:GZ273"/>
    <mergeCell ref="B274:W274"/>
    <mergeCell ref="X274:AD274"/>
    <mergeCell ref="AE274:AK274"/>
    <mergeCell ref="AL274:AR274"/>
    <mergeCell ref="AS274:AY274"/>
    <mergeCell ref="BB274:BE274"/>
    <mergeCell ref="BF274:BI274"/>
    <mergeCell ref="BJ274:BP274"/>
    <mergeCell ref="BQ274:BW274"/>
    <mergeCell ref="BX274:CD274"/>
    <mergeCell ref="CE274:CK274"/>
    <mergeCell ref="CL274:CR274"/>
    <mergeCell ref="CS274:CY274"/>
    <mergeCell ref="DB274:DW274"/>
    <mergeCell ref="DX274:ED274"/>
    <mergeCell ref="EE274:EK274"/>
    <mergeCell ref="EL274:ER274"/>
    <mergeCell ref="ES274:EY274"/>
    <mergeCell ref="FC274:FF274"/>
    <mergeCell ref="FG274:FJ274"/>
    <mergeCell ref="FK274:FQ274"/>
    <mergeCell ref="FR274:FX274"/>
    <mergeCell ref="FY274:GE274"/>
    <mergeCell ref="GF274:GL274"/>
    <mergeCell ref="GM274:GS274"/>
    <mergeCell ref="GT274:GZ274"/>
    <mergeCell ref="B275:W275"/>
    <mergeCell ref="X275:AD275"/>
    <mergeCell ref="AE275:AK275"/>
    <mergeCell ref="AL275:AR275"/>
    <mergeCell ref="AS275:AY275"/>
    <mergeCell ref="BB275:BE275"/>
    <mergeCell ref="BF275:BI275"/>
    <mergeCell ref="BJ275:BP275"/>
    <mergeCell ref="BQ275:BW275"/>
    <mergeCell ref="BX275:CD275"/>
    <mergeCell ref="CE275:CK275"/>
    <mergeCell ref="CL275:CR275"/>
    <mergeCell ref="CS275:CY275"/>
    <mergeCell ref="DB275:DW275"/>
    <mergeCell ref="DX275:ED275"/>
    <mergeCell ref="EE275:EK275"/>
    <mergeCell ref="EL275:ER275"/>
    <mergeCell ref="ES275:EY275"/>
    <mergeCell ref="FC275:FF275"/>
    <mergeCell ref="FG275:FJ275"/>
    <mergeCell ref="FK275:FQ275"/>
    <mergeCell ref="FR275:FX275"/>
    <mergeCell ref="FY275:GE275"/>
    <mergeCell ref="GF275:GL275"/>
    <mergeCell ref="GM275:GS275"/>
    <mergeCell ref="GT275:GZ275"/>
    <mergeCell ref="B276:W276"/>
    <mergeCell ref="X276:AD276"/>
    <mergeCell ref="AE276:AK276"/>
    <mergeCell ref="AL276:AR276"/>
    <mergeCell ref="AS276:AY276"/>
    <mergeCell ref="BB276:BE276"/>
    <mergeCell ref="BF276:BI276"/>
    <mergeCell ref="BJ276:BP276"/>
    <mergeCell ref="BQ276:BW276"/>
    <mergeCell ref="BX276:CD276"/>
    <mergeCell ref="CE276:CK276"/>
    <mergeCell ref="CL276:CR276"/>
    <mergeCell ref="CS276:CY276"/>
    <mergeCell ref="DB276:DW276"/>
    <mergeCell ref="DX276:ED276"/>
    <mergeCell ref="EE276:EK276"/>
    <mergeCell ref="EL276:ER276"/>
    <mergeCell ref="ES276:EY276"/>
    <mergeCell ref="FC276:FF276"/>
    <mergeCell ref="FG276:FJ276"/>
    <mergeCell ref="FK276:FQ276"/>
    <mergeCell ref="FR276:FX276"/>
    <mergeCell ref="FY276:GE276"/>
    <mergeCell ref="GF276:GL276"/>
    <mergeCell ref="GM276:GS276"/>
    <mergeCell ref="GT276:GZ276"/>
    <mergeCell ref="B277:W277"/>
    <mergeCell ref="X277:AD277"/>
    <mergeCell ref="AE277:AK277"/>
    <mergeCell ref="AL277:AR277"/>
    <mergeCell ref="AS277:AY277"/>
    <mergeCell ref="BB277:BE277"/>
    <mergeCell ref="BF277:BI277"/>
    <mergeCell ref="BJ277:BP277"/>
    <mergeCell ref="BQ277:BW277"/>
    <mergeCell ref="BX277:CD277"/>
    <mergeCell ref="CE277:CK277"/>
    <mergeCell ref="CL277:CR277"/>
    <mergeCell ref="CS277:CY277"/>
    <mergeCell ref="DB277:DW277"/>
    <mergeCell ref="DX277:ED277"/>
    <mergeCell ref="EE277:EK277"/>
    <mergeCell ref="EL277:ER277"/>
    <mergeCell ref="ES277:EY277"/>
    <mergeCell ref="FC277:FF277"/>
    <mergeCell ref="FG277:FJ277"/>
    <mergeCell ref="FK277:FQ277"/>
    <mergeCell ref="FR277:FX277"/>
    <mergeCell ref="FY277:GE277"/>
    <mergeCell ref="GF277:GL277"/>
    <mergeCell ref="GM277:GS277"/>
    <mergeCell ref="GT277:GZ277"/>
    <mergeCell ref="B278:W278"/>
    <mergeCell ref="X278:AD278"/>
    <mergeCell ref="AE278:AK278"/>
    <mergeCell ref="AL278:AR278"/>
    <mergeCell ref="AS278:AY278"/>
    <mergeCell ref="BB278:BE278"/>
    <mergeCell ref="BF278:BI278"/>
    <mergeCell ref="BJ278:BP278"/>
    <mergeCell ref="BQ278:BW278"/>
    <mergeCell ref="BX278:CD278"/>
    <mergeCell ref="CE278:CK278"/>
    <mergeCell ref="CL278:CR278"/>
    <mergeCell ref="CS278:CY278"/>
    <mergeCell ref="DB278:DW278"/>
    <mergeCell ref="DX278:ED278"/>
    <mergeCell ref="EE278:EK278"/>
    <mergeCell ref="EL278:ER278"/>
    <mergeCell ref="ES278:EY278"/>
    <mergeCell ref="FC278:FF278"/>
    <mergeCell ref="FG278:FJ278"/>
    <mergeCell ref="FK278:FQ278"/>
    <mergeCell ref="FR278:FX278"/>
    <mergeCell ref="FY278:GE278"/>
    <mergeCell ref="GF278:GL278"/>
    <mergeCell ref="GM278:GS278"/>
    <mergeCell ref="GT278:GZ278"/>
    <mergeCell ref="B279:W279"/>
    <mergeCell ref="X279:AD279"/>
    <mergeCell ref="AE279:AK279"/>
    <mergeCell ref="AL279:AR279"/>
    <mergeCell ref="AS279:AY279"/>
    <mergeCell ref="BB279:BE279"/>
    <mergeCell ref="BF279:BI279"/>
    <mergeCell ref="BJ279:BP279"/>
    <mergeCell ref="BQ279:BW279"/>
    <mergeCell ref="BX279:CD279"/>
    <mergeCell ref="CE279:CK279"/>
    <mergeCell ref="CL279:CR279"/>
    <mergeCell ref="CS279:CY279"/>
    <mergeCell ref="DB279:DW279"/>
    <mergeCell ref="DX279:ED279"/>
    <mergeCell ref="EE279:EK279"/>
    <mergeCell ref="EL279:ER279"/>
    <mergeCell ref="ES279:EY279"/>
    <mergeCell ref="FC279:FF279"/>
    <mergeCell ref="FG279:FJ279"/>
    <mergeCell ref="FK279:FQ279"/>
    <mergeCell ref="FR279:FX279"/>
    <mergeCell ref="FY279:GE279"/>
    <mergeCell ref="GF279:GL279"/>
    <mergeCell ref="GM279:GS279"/>
    <mergeCell ref="GT279:GZ279"/>
    <mergeCell ref="B280:W280"/>
    <mergeCell ref="X280:AD280"/>
    <mergeCell ref="AE280:AK280"/>
    <mergeCell ref="AL280:AR280"/>
    <mergeCell ref="AS280:AY280"/>
    <mergeCell ref="BB280:BE280"/>
    <mergeCell ref="BF280:BI280"/>
    <mergeCell ref="BJ280:BP280"/>
    <mergeCell ref="BQ280:BW280"/>
    <mergeCell ref="BX280:CD280"/>
    <mergeCell ref="CE280:CK280"/>
    <mergeCell ref="CL280:CR280"/>
    <mergeCell ref="CS280:CY280"/>
    <mergeCell ref="DB280:DW280"/>
    <mergeCell ref="DX280:ED280"/>
    <mergeCell ref="EE280:EK280"/>
    <mergeCell ref="EL280:ER280"/>
    <mergeCell ref="ES280:EY280"/>
    <mergeCell ref="FC280:FF280"/>
    <mergeCell ref="FG280:FJ280"/>
    <mergeCell ref="FK280:FQ280"/>
    <mergeCell ref="FR280:FX280"/>
    <mergeCell ref="FY280:GE280"/>
    <mergeCell ref="GF280:GL280"/>
    <mergeCell ref="GM280:GS280"/>
    <mergeCell ref="GT280:GZ280"/>
    <mergeCell ref="B281:W281"/>
    <mergeCell ref="X281:AD281"/>
    <mergeCell ref="AE281:AK281"/>
    <mergeCell ref="AL281:AR281"/>
    <mergeCell ref="AS281:AY281"/>
    <mergeCell ref="BB281:BE281"/>
    <mergeCell ref="BF281:BI281"/>
    <mergeCell ref="BJ281:BP281"/>
    <mergeCell ref="BQ281:BW281"/>
    <mergeCell ref="BX281:CD281"/>
    <mergeCell ref="CE281:CK281"/>
    <mergeCell ref="CL281:CR281"/>
    <mergeCell ref="CS281:CY281"/>
    <mergeCell ref="DB281:DW281"/>
    <mergeCell ref="DX281:ED281"/>
    <mergeCell ref="EE281:EK281"/>
    <mergeCell ref="EL281:ER281"/>
    <mergeCell ref="ES281:EY281"/>
    <mergeCell ref="FC281:FF281"/>
    <mergeCell ref="FG281:FJ281"/>
    <mergeCell ref="FK281:FQ281"/>
    <mergeCell ref="FR281:FX281"/>
    <mergeCell ref="FY281:GE281"/>
    <mergeCell ref="GF281:GL281"/>
    <mergeCell ref="GM281:GS281"/>
    <mergeCell ref="GT281:GZ281"/>
    <mergeCell ref="B282:W282"/>
    <mergeCell ref="X282:AD282"/>
    <mergeCell ref="AE282:AK282"/>
    <mergeCell ref="AL282:AR282"/>
    <mergeCell ref="AS282:AY282"/>
    <mergeCell ref="BB282:BE282"/>
    <mergeCell ref="BF282:BI282"/>
    <mergeCell ref="BJ282:BP282"/>
    <mergeCell ref="BQ282:BW282"/>
    <mergeCell ref="BX282:CD282"/>
    <mergeCell ref="CE282:CK282"/>
    <mergeCell ref="CL282:CR282"/>
    <mergeCell ref="CS282:CY282"/>
    <mergeCell ref="DB282:DW282"/>
    <mergeCell ref="DX282:ED282"/>
    <mergeCell ref="EE282:EK282"/>
    <mergeCell ref="EL282:ER282"/>
    <mergeCell ref="ES282:EY282"/>
    <mergeCell ref="FC282:FF282"/>
    <mergeCell ref="FG282:FJ282"/>
    <mergeCell ref="FK282:FQ282"/>
    <mergeCell ref="FR282:FX282"/>
    <mergeCell ref="FY282:GE282"/>
    <mergeCell ref="GF282:GL282"/>
    <mergeCell ref="GM282:GS282"/>
    <mergeCell ref="GT282:GZ282"/>
    <mergeCell ref="B283:W283"/>
    <mergeCell ref="X283:AD283"/>
    <mergeCell ref="AE283:AK283"/>
    <mergeCell ref="AL283:AR283"/>
    <mergeCell ref="AS283:AY283"/>
    <mergeCell ref="BB283:BE283"/>
    <mergeCell ref="BF283:BI283"/>
    <mergeCell ref="BJ283:BP283"/>
    <mergeCell ref="BQ283:BW283"/>
    <mergeCell ref="BX283:CD283"/>
    <mergeCell ref="CE283:CK283"/>
    <mergeCell ref="CL283:CR283"/>
    <mergeCell ref="CS283:CY283"/>
    <mergeCell ref="DB283:DW283"/>
    <mergeCell ref="DX283:ED283"/>
    <mergeCell ref="EE283:EK283"/>
    <mergeCell ref="EL283:ER283"/>
    <mergeCell ref="ES283:EY283"/>
    <mergeCell ref="FC283:FF283"/>
    <mergeCell ref="FG283:FJ283"/>
    <mergeCell ref="FK283:FQ283"/>
    <mergeCell ref="FR283:FX283"/>
    <mergeCell ref="FY283:GE283"/>
    <mergeCell ref="GF283:GL283"/>
    <mergeCell ref="GM283:GS283"/>
    <mergeCell ref="GT283:GZ283"/>
    <mergeCell ref="B284:W284"/>
    <mergeCell ref="X284:AD284"/>
    <mergeCell ref="AE284:AK284"/>
    <mergeCell ref="AL284:AR284"/>
    <mergeCell ref="AS284:AY284"/>
    <mergeCell ref="BB284:BE284"/>
    <mergeCell ref="BF284:BI284"/>
    <mergeCell ref="BJ284:BP284"/>
    <mergeCell ref="BQ284:BW284"/>
    <mergeCell ref="BX284:CD284"/>
    <mergeCell ref="CE284:CK284"/>
    <mergeCell ref="CL284:CR284"/>
    <mergeCell ref="CS284:CY284"/>
    <mergeCell ref="DB284:DW284"/>
    <mergeCell ref="DX284:ED284"/>
    <mergeCell ref="EE284:EK284"/>
    <mergeCell ref="EL284:ER284"/>
    <mergeCell ref="ES284:EY284"/>
    <mergeCell ref="FC284:FF284"/>
    <mergeCell ref="FG284:FJ284"/>
    <mergeCell ref="FK284:FQ284"/>
    <mergeCell ref="FR284:FX284"/>
    <mergeCell ref="FY284:GE284"/>
    <mergeCell ref="GF284:GL284"/>
    <mergeCell ref="GM284:GS284"/>
    <mergeCell ref="GT284:GZ284"/>
    <mergeCell ref="B285:W285"/>
    <mergeCell ref="X285:AD285"/>
    <mergeCell ref="AE285:AK285"/>
    <mergeCell ref="AL285:AR285"/>
    <mergeCell ref="AS285:AY285"/>
    <mergeCell ref="BB285:BE285"/>
    <mergeCell ref="BF285:BI285"/>
    <mergeCell ref="BJ285:BP285"/>
    <mergeCell ref="BQ285:BW285"/>
    <mergeCell ref="BX285:CD285"/>
    <mergeCell ref="CE285:CK285"/>
    <mergeCell ref="CL285:CR285"/>
    <mergeCell ref="CS285:CY285"/>
    <mergeCell ref="DB285:DW285"/>
    <mergeCell ref="DX285:ED285"/>
    <mergeCell ref="EE285:EK285"/>
    <mergeCell ref="EL285:ER285"/>
    <mergeCell ref="ES285:EY285"/>
    <mergeCell ref="FC285:FF285"/>
    <mergeCell ref="FG285:FJ285"/>
    <mergeCell ref="FK285:FQ285"/>
    <mergeCell ref="FR285:FX285"/>
    <mergeCell ref="FY285:GE285"/>
    <mergeCell ref="GF285:GL285"/>
    <mergeCell ref="GM285:GS285"/>
    <mergeCell ref="GT285:GZ285"/>
    <mergeCell ref="B286:W286"/>
    <mergeCell ref="X286:AD286"/>
    <mergeCell ref="AE286:AK286"/>
    <mergeCell ref="AL286:AR286"/>
    <mergeCell ref="AS286:AY286"/>
    <mergeCell ref="BB286:BE286"/>
    <mergeCell ref="BF286:BI286"/>
    <mergeCell ref="BJ286:BP286"/>
    <mergeCell ref="BQ286:BW286"/>
    <mergeCell ref="BX286:CD286"/>
    <mergeCell ref="CE286:CK286"/>
    <mergeCell ref="CL286:CR286"/>
    <mergeCell ref="CS286:CY286"/>
    <mergeCell ref="DB286:DW286"/>
    <mergeCell ref="DX286:ED286"/>
    <mergeCell ref="EE286:EK286"/>
    <mergeCell ref="EL286:ER286"/>
    <mergeCell ref="ES286:EY286"/>
    <mergeCell ref="FC286:FF286"/>
    <mergeCell ref="FG286:FJ286"/>
    <mergeCell ref="FK286:FQ286"/>
    <mergeCell ref="FR286:FX286"/>
    <mergeCell ref="FY286:GE286"/>
    <mergeCell ref="GF286:GL286"/>
    <mergeCell ref="GM286:GS286"/>
    <mergeCell ref="GT286:GZ286"/>
    <mergeCell ref="B287:W287"/>
    <mergeCell ref="X287:AD287"/>
    <mergeCell ref="AE287:AK287"/>
    <mergeCell ref="AL287:AR287"/>
    <mergeCell ref="AS287:AY287"/>
    <mergeCell ref="BB287:BE287"/>
    <mergeCell ref="BF287:BI287"/>
    <mergeCell ref="BJ287:BP287"/>
    <mergeCell ref="BQ287:BW287"/>
    <mergeCell ref="BX287:CD287"/>
    <mergeCell ref="CE287:CK287"/>
    <mergeCell ref="CL287:CR287"/>
    <mergeCell ref="CS287:CY287"/>
    <mergeCell ref="DB287:DW287"/>
    <mergeCell ref="DX287:ED287"/>
    <mergeCell ref="EE287:EK287"/>
    <mergeCell ref="EL287:ER287"/>
    <mergeCell ref="ES287:EY287"/>
    <mergeCell ref="FC287:FF287"/>
    <mergeCell ref="FG287:FJ287"/>
    <mergeCell ref="FK287:FQ287"/>
    <mergeCell ref="FR287:FX287"/>
    <mergeCell ref="FY287:GE287"/>
    <mergeCell ref="GF287:GL287"/>
    <mergeCell ref="GM287:GS287"/>
    <mergeCell ref="GT287:GZ287"/>
    <mergeCell ref="B288:W288"/>
    <mergeCell ref="X288:AD288"/>
    <mergeCell ref="AE288:AK288"/>
    <mergeCell ref="AL288:AR288"/>
    <mergeCell ref="AS288:AY288"/>
    <mergeCell ref="BB288:BE288"/>
    <mergeCell ref="BF288:BI288"/>
    <mergeCell ref="BJ288:BP288"/>
    <mergeCell ref="BQ288:BW288"/>
    <mergeCell ref="BX288:CD288"/>
    <mergeCell ref="CE288:CK288"/>
    <mergeCell ref="CL288:CR288"/>
    <mergeCell ref="CS288:CY288"/>
    <mergeCell ref="DB288:DW288"/>
    <mergeCell ref="DX288:ED288"/>
    <mergeCell ref="EE288:EK288"/>
    <mergeCell ref="EL288:ER288"/>
    <mergeCell ref="ES288:EY288"/>
    <mergeCell ref="FC288:FF288"/>
    <mergeCell ref="FG288:FJ288"/>
    <mergeCell ref="FK288:FQ288"/>
    <mergeCell ref="FR288:FX288"/>
    <mergeCell ref="FY288:GE288"/>
    <mergeCell ref="GF288:GL288"/>
    <mergeCell ref="GM288:GS288"/>
    <mergeCell ref="GT288:GZ288"/>
    <mergeCell ref="AQ289:AY289"/>
    <mergeCell ref="CQ289:CY289"/>
    <mergeCell ref="EQ289:EY289"/>
    <mergeCell ref="GR289:GZ289"/>
    <mergeCell ref="B290:AY290"/>
    <mergeCell ref="BB290:CY290"/>
    <mergeCell ref="DB290:EY290"/>
    <mergeCell ref="FC290:GZ290"/>
    <mergeCell ref="B291:AY291"/>
    <mergeCell ref="BB291:CY291"/>
    <mergeCell ref="DB291:EY291"/>
    <mergeCell ref="FC291:GZ291"/>
    <mergeCell ref="B293:W293"/>
    <mergeCell ref="X293:AD293"/>
    <mergeCell ref="AE293:AK293"/>
    <mergeCell ref="AL293:AR293"/>
    <mergeCell ref="AS293:AY293"/>
    <mergeCell ref="BB293:CY293"/>
    <mergeCell ref="DB293:DW293"/>
    <mergeCell ref="DX293:ED293"/>
    <mergeCell ref="EE293:EK293"/>
    <mergeCell ref="EL293:ER293"/>
    <mergeCell ref="ES293:EY293"/>
    <mergeCell ref="FC293:GZ293"/>
    <mergeCell ref="B294:W294"/>
    <mergeCell ref="X294:AR294"/>
    <mergeCell ref="AS294:AY294"/>
    <mergeCell ref="BB294:CK294"/>
    <mergeCell ref="CL294:CY294"/>
    <mergeCell ref="DB294:DW294"/>
    <mergeCell ref="DX294:ER294"/>
    <mergeCell ref="ES294:EY294"/>
    <mergeCell ref="FC294:GL294"/>
    <mergeCell ref="GM294:GZ294"/>
    <mergeCell ref="B295:W295"/>
    <mergeCell ref="X295:AD295"/>
    <mergeCell ref="AE295:AK295"/>
    <mergeCell ref="AL295:AR295"/>
    <mergeCell ref="AS295:AY295"/>
    <mergeCell ref="BB295:BI295"/>
    <mergeCell ref="BJ295:BP295"/>
    <mergeCell ref="BQ295:BW295"/>
    <mergeCell ref="BX295:CD295"/>
    <mergeCell ref="CE295:CK295"/>
    <mergeCell ref="CL295:CR295"/>
    <mergeCell ref="CS295:CY295"/>
    <mergeCell ref="DB295:DW295"/>
    <mergeCell ref="DX295:ED295"/>
    <mergeCell ref="EE295:EK295"/>
    <mergeCell ref="EL295:ER295"/>
    <mergeCell ref="ES295:EY295"/>
    <mergeCell ref="FC295:FJ295"/>
    <mergeCell ref="FK295:FQ295"/>
    <mergeCell ref="FR295:FX295"/>
    <mergeCell ref="FY295:GE295"/>
    <mergeCell ref="GF295:GL295"/>
    <mergeCell ref="GM295:GS295"/>
    <mergeCell ref="GT295:GZ295"/>
    <mergeCell ref="B296:W296"/>
    <mergeCell ref="X296:AD296"/>
    <mergeCell ref="AE296:AK296"/>
    <mergeCell ref="AL296:AR296"/>
    <mergeCell ref="AS296:AY296"/>
    <mergeCell ref="BB296:BI296"/>
    <mergeCell ref="BJ296:BP296"/>
    <mergeCell ref="BQ296:BW296"/>
    <mergeCell ref="BX296:CD296"/>
    <mergeCell ref="CE296:CK296"/>
    <mergeCell ref="CL296:CR296"/>
    <mergeCell ref="CS296:CY296"/>
    <mergeCell ref="DB296:DW296"/>
    <mergeCell ref="DX296:ED296"/>
    <mergeCell ref="EE296:EK296"/>
    <mergeCell ref="EL296:ER296"/>
    <mergeCell ref="ES296:EY296"/>
    <mergeCell ref="FC296:FJ296"/>
    <mergeCell ref="FK296:FQ296"/>
    <mergeCell ref="FR296:FX296"/>
    <mergeCell ref="FY296:GE296"/>
    <mergeCell ref="GF296:GL296"/>
    <mergeCell ref="GM296:GS296"/>
    <mergeCell ref="GT296:GZ296"/>
    <mergeCell ref="B297:W297"/>
    <mergeCell ref="X297:AD297"/>
    <mergeCell ref="AE297:AK297"/>
    <mergeCell ref="AL297:AR297"/>
    <mergeCell ref="AS297:AY297"/>
    <mergeCell ref="BB297:BI297"/>
    <mergeCell ref="BJ297:BP297"/>
    <mergeCell ref="BQ297:BW297"/>
    <mergeCell ref="BX297:CD297"/>
    <mergeCell ref="CE297:CK297"/>
    <mergeCell ref="CL297:CR297"/>
    <mergeCell ref="CS297:CY297"/>
    <mergeCell ref="DB297:DW297"/>
    <mergeCell ref="DX297:ED297"/>
    <mergeCell ref="EE297:EK297"/>
    <mergeCell ref="EL297:ER297"/>
    <mergeCell ref="ES297:EY297"/>
    <mergeCell ref="FC297:FJ297"/>
    <mergeCell ref="FK297:FQ297"/>
    <mergeCell ref="FR297:FX297"/>
    <mergeCell ref="FY297:GE297"/>
    <mergeCell ref="GF297:GL297"/>
    <mergeCell ref="GM297:GS297"/>
    <mergeCell ref="GT297:GZ297"/>
    <mergeCell ref="B298:W298"/>
    <mergeCell ref="X298:AD298"/>
    <mergeCell ref="AE298:AK298"/>
    <mergeCell ref="AL298:AR298"/>
    <mergeCell ref="AS298:AY298"/>
    <mergeCell ref="BB298:BE298"/>
    <mergeCell ref="BF298:BI298"/>
    <mergeCell ref="BJ298:BP298"/>
    <mergeCell ref="BQ298:BW298"/>
    <mergeCell ref="BX298:CD298"/>
    <mergeCell ref="CE298:CK298"/>
    <mergeCell ref="CL298:CR298"/>
    <mergeCell ref="CS298:CY298"/>
    <mergeCell ref="DB298:DW298"/>
    <mergeCell ref="DX298:ED298"/>
    <mergeCell ref="EE298:EK298"/>
    <mergeCell ref="EL298:ER298"/>
    <mergeCell ref="ES298:EY298"/>
    <mergeCell ref="FC298:FF298"/>
    <mergeCell ref="FG298:FJ298"/>
    <mergeCell ref="FK298:FQ298"/>
    <mergeCell ref="FR298:FX298"/>
    <mergeCell ref="FY298:GE298"/>
    <mergeCell ref="GF298:GL298"/>
    <mergeCell ref="GM298:GS298"/>
    <mergeCell ref="GT298:GZ298"/>
    <mergeCell ref="B299:W299"/>
    <mergeCell ref="X299:AD299"/>
    <mergeCell ref="AE299:AK299"/>
    <mergeCell ref="AL299:AR299"/>
    <mergeCell ref="AS299:AY299"/>
    <mergeCell ref="BB299:BE299"/>
    <mergeCell ref="BF299:BI299"/>
    <mergeCell ref="BJ299:BP299"/>
    <mergeCell ref="BQ299:BW299"/>
    <mergeCell ref="BX299:CD299"/>
    <mergeCell ref="CE299:CK299"/>
    <mergeCell ref="CL299:CR299"/>
    <mergeCell ref="CS299:CY299"/>
    <mergeCell ref="DB299:DW299"/>
    <mergeCell ref="DX299:ED299"/>
    <mergeCell ref="EE299:EK299"/>
    <mergeCell ref="EL299:ER299"/>
    <mergeCell ref="ES299:EY299"/>
    <mergeCell ref="FC299:FF299"/>
    <mergeCell ref="FG299:FJ299"/>
    <mergeCell ref="FK299:FQ299"/>
    <mergeCell ref="FR299:FX299"/>
    <mergeCell ref="FY299:GE299"/>
    <mergeCell ref="GF299:GL299"/>
    <mergeCell ref="GM299:GS299"/>
    <mergeCell ref="GT299:GZ299"/>
    <mergeCell ref="B300:W300"/>
    <mergeCell ref="X300:AD300"/>
    <mergeCell ref="AE300:AK300"/>
    <mergeCell ref="AL300:AR300"/>
    <mergeCell ref="AS300:AY300"/>
    <mergeCell ref="BB300:BE300"/>
    <mergeCell ref="BF300:BI300"/>
    <mergeCell ref="BJ300:BP300"/>
    <mergeCell ref="BQ300:BW300"/>
    <mergeCell ref="BX300:CD300"/>
    <mergeCell ref="CE300:CK300"/>
    <mergeCell ref="CL300:CR300"/>
    <mergeCell ref="CS300:CY300"/>
    <mergeCell ref="DB300:DW300"/>
    <mergeCell ref="DX300:ED300"/>
    <mergeCell ref="EE300:EK300"/>
    <mergeCell ref="EL300:ER300"/>
    <mergeCell ref="ES300:EY300"/>
    <mergeCell ref="FC300:FF300"/>
    <mergeCell ref="FG300:FJ300"/>
    <mergeCell ref="FK300:FQ300"/>
    <mergeCell ref="FR300:FX300"/>
    <mergeCell ref="FY300:GE300"/>
    <mergeCell ref="GF300:GL300"/>
    <mergeCell ref="GM300:GS300"/>
    <mergeCell ref="GT300:GZ300"/>
    <mergeCell ref="B301:W301"/>
    <mergeCell ref="X301:AD301"/>
    <mergeCell ref="AE301:AK301"/>
    <mergeCell ref="AL301:AR301"/>
    <mergeCell ref="AS301:AY301"/>
    <mergeCell ref="BB301:BE301"/>
    <mergeCell ref="BF301:BI301"/>
    <mergeCell ref="BJ301:BP301"/>
    <mergeCell ref="BQ301:BW301"/>
    <mergeCell ref="BX301:CD301"/>
    <mergeCell ref="CE301:CK301"/>
    <mergeCell ref="CL301:CR301"/>
    <mergeCell ref="CS301:CY301"/>
    <mergeCell ref="DB301:DW301"/>
    <mergeCell ref="DX301:ED301"/>
    <mergeCell ref="EE301:EK301"/>
    <mergeCell ref="EL301:ER301"/>
    <mergeCell ref="ES301:EY301"/>
    <mergeCell ref="FC301:FF301"/>
    <mergeCell ref="FG301:FJ301"/>
    <mergeCell ref="FK301:FQ301"/>
    <mergeCell ref="FR301:FX301"/>
    <mergeCell ref="FY301:GE301"/>
    <mergeCell ref="GF301:GL301"/>
    <mergeCell ref="GM301:GS301"/>
    <mergeCell ref="GT301:GZ301"/>
    <mergeCell ref="B302:W302"/>
    <mergeCell ref="X302:AD302"/>
    <mergeCell ref="AE302:AK302"/>
    <mergeCell ref="AL302:AR302"/>
    <mergeCell ref="AS302:AY302"/>
    <mergeCell ref="BB302:BE302"/>
    <mergeCell ref="BF302:BI302"/>
    <mergeCell ref="BJ302:BP302"/>
    <mergeCell ref="BQ302:BW302"/>
    <mergeCell ref="BX302:CD302"/>
    <mergeCell ref="CE302:CK302"/>
    <mergeCell ref="CL302:CR302"/>
    <mergeCell ref="CS302:CY302"/>
    <mergeCell ref="DB302:DW302"/>
    <mergeCell ref="DX302:ED302"/>
    <mergeCell ref="EE302:EK302"/>
    <mergeCell ref="EL302:ER302"/>
    <mergeCell ref="ES302:EY302"/>
    <mergeCell ref="FC302:FF302"/>
    <mergeCell ref="FG302:FJ302"/>
    <mergeCell ref="FK302:FQ302"/>
    <mergeCell ref="FR302:FX302"/>
    <mergeCell ref="FY302:GE302"/>
    <mergeCell ref="GF302:GL302"/>
    <mergeCell ref="GM302:GS302"/>
    <mergeCell ref="GT302:GZ302"/>
    <mergeCell ref="B303:W303"/>
    <mergeCell ref="X303:AD303"/>
    <mergeCell ref="AE303:AK303"/>
    <mergeCell ref="AL303:AR303"/>
    <mergeCell ref="AS303:AY303"/>
    <mergeCell ref="BB303:BE303"/>
    <mergeCell ref="BF303:BI303"/>
    <mergeCell ref="BJ303:BP303"/>
    <mergeCell ref="BQ303:BW303"/>
    <mergeCell ref="BX303:CD303"/>
    <mergeCell ref="CE303:CK303"/>
    <mergeCell ref="CL303:CR303"/>
    <mergeCell ref="CS303:CY303"/>
    <mergeCell ref="DB303:DW303"/>
    <mergeCell ref="DX303:ED303"/>
    <mergeCell ref="EE303:EK303"/>
    <mergeCell ref="EL303:ER303"/>
    <mergeCell ref="ES303:EY303"/>
    <mergeCell ref="FC303:FF303"/>
    <mergeCell ref="FG303:FJ303"/>
    <mergeCell ref="FK303:FQ303"/>
    <mergeCell ref="FR303:FX303"/>
    <mergeCell ref="FY303:GE303"/>
    <mergeCell ref="GF303:GL303"/>
    <mergeCell ref="GM303:GS303"/>
    <mergeCell ref="GT303:GZ303"/>
    <mergeCell ref="B304:W304"/>
    <mergeCell ref="X304:AD304"/>
    <mergeCell ref="AE304:AK304"/>
    <mergeCell ref="AL304:AR304"/>
    <mergeCell ref="AS304:AY304"/>
    <mergeCell ref="BB304:BE304"/>
    <mergeCell ref="BF304:BI304"/>
    <mergeCell ref="BJ304:BP304"/>
    <mergeCell ref="BQ304:BW304"/>
    <mergeCell ref="BX304:CD304"/>
    <mergeCell ref="CE304:CK304"/>
    <mergeCell ref="CL304:CR304"/>
    <mergeCell ref="CS304:CY304"/>
    <mergeCell ref="DB304:DW304"/>
    <mergeCell ref="DX304:ED304"/>
    <mergeCell ref="EE304:EK304"/>
    <mergeCell ref="EL304:ER304"/>
    <mergeCell ref="ES304:EY304"/>
    <mergeCell ref="FC304:FF304"/>
    <mergeCell ref="FG304:FJ304"/>
    <mergeCell ref="FK304:FQ304"/>
    <mergeCell ref="FR304:FX304"/>
    <mergeCell ref="FY304:GE304"/>
    <mergeCell ref="GF304:GL304"/>
    <mergeCell ref="GM304:GS304"/>
    <mergeCell ref="GT304:GZ304"/>
    <mergeCell ref="B305:W305"/>
    <mergeCell ref="X305:AD305"/>
    <mergeCell ref="AE305:AK305"/>
    <mergeCell ref="AL305:AR305"/>
    <mergeCell ref="AS305:AY305"/>
    <mergeCell ref="BB305:BE305"/>
    <mergeCell ref="BF305:BI305"/>
    <mergeCell ref="BJ305:BP305"/>
    <mergeCell ref="BQ305:BW305"/>
    <mergeCell ref="BX305:CD305"/>
    <mergeCell ref="CE305:CK305"/>
    <mergeCell ref="CL305:CR305"/>
    <mergeCell ref="CS305:CY305"/>
    <mergeCell ref="DB305:DW305"/>
    <mergeCell ref="DX305:ED305"/>
    <mergeCell ref="EE305:EK305"/>
    <mergeCell ref="EL305:ER305"/>
    <mergeCell ref="ES305:EY305"/>
    <mergeCell ref="FC305:FF305"/>
    <mergeCell ref="FG305:FJ305"/>
    <mergeCell ref="FK305:FQ305"/>
    <mergeCell ref="FR305:FX305"/>
    <mergeCell ref="FY305:GE305"/>
    <mergeCell ref="GF305:GL305"/>
    <mergeCell ref="GM305:GS305"/>
    <mergeCell ref="GT305:GZ305"/>
    <mergeCell ref="B306:W306"/>
    <mergeCell ref="X306:AD306"/>
    <mergeCell ref="AE306:AK306"/>
    <mergeCell ref="AL306:AR306"/>
    <mergeCell ref="AS306:AY306"/>
    <mergeCell ref="BB306:BE306"/>
    <mergeCell ref="BF306:BI306"/>
    <mergeCell ref="BJ306:BP306"/>
    <mergeCell ref="BQ306:BW306"/>
    <mergeCell ref="BX306:CD306"/>
    <mergeCell ref="CE306:CK306"/>
    <mergeCell ref="CL306:CR306"/>
    <mergeCell ref="CS306:CY306"/>
    <mergeCell ref="DB306:DW306"/>
    <mergeCell ref="DX306:ED306"/>
    <mergeCell ref="EE306:EK306"/>
    <mergeCell ref="EL306:ER306"/>
    <mergeCell ref="ES306:EY306"/>
    <mergeCell ref="FC306:FF306"/>
    <mergeCell ref="FG306:FJ306"/>
    <mergeCell ref="FK306:FQ306"/>
    <mergeCell ref="FR306:FX306"/>
    <mergeCell ref="FY306:GE306"/>
    <mergeCell ref="GF306:GL306"/>
    <mergeCell ref="GM306:GS306"/>
    <mergeCell ref="GT306:GZ306"/>
    <mergeCell ref="B307:W307"/>
    <mergeCell ref="X307:AD307"/>
    <mergeCell ref="AE307:AK307"/>
    <mergeCell ref="AL307:AR307"/>
    <mergeCell ref="AS307:AY307"/>
    <mergeCell ref="BB307:BE307"/>
    <mergeCell ref="BF307:BI307"/>
    <mergeCell ref="BJ307:BP307"/>
    <mergeCell ref="BQ307:BW307"/>
    <mergeCell ref="BX307:CD307"/>
    <mergeCell ref="CE307:CK307"/>
    <mergeCell ref="CL307:CR307"/>
    <mergeCell ref="CS307:CY307"/>
    <mergeCell ref="DB307:DW307"/>
    <mergeCell ref="DX307:ED307"/>
    <mergeCell ref="EE307:EK307"/>
    <mergeCell ref="EL307:ER307"/>
    <mergeCell ref="ES307:EY307"/>
    <mergeCell ref="FC307:FF307"/>
    <mergeCell ref="FG307:FJ307"/>
    <mergeCell ref="FK307:FQ307"/>
    <mergeCell ref="FR307:FX307"/>
    <mergeCell ref="FY307:GE307"/>
    <mergeCell ref="GF307:GL307"/>
    <mergeCell ref="GM307:GS307"/>
    <mergeCell ref="GT307:GZ307"/>
    <mergeCell ref="B308:W308"/>
    <mergeCell ref="X308:AD308"/>
    <mergeCell ref="AE308:AK308"/>
    <mergeCell ref="AL308:AR308"/>
    <mergeCell ref="AS308:AY308"/>
    <mergeCell ref="BB308:BE308"/>
    <mergeCell ref="BF308:BI308"/>
    <mergeCell ref="BJ308:BP308"/>
    <mergeCell ref="BQ308:BW308"/>
    <mergeCell ref="BX308:CD308"/>
    <mergeCell ref="CE308:CK308"/>
    <mergeCell ref="CL308:CR308"/>
    <mergeCell ref="CS308:CY308"/>
    <mergeCell ref="DB308:DW308"/>
    <mergeCell ref="DX308:ED308"/>
    <mergeCell ref="EE308:EK308"/>
    <mergeCell ref="EL308:ER308"/>
    <mergeCell ref="ES308:EY308"/>
    <mergeCell ref="FC308:FF308"/>
    <mergeCell ref="FG308:FJ308"/>
    <mergeCell ref="FK308:FQ308"/>
    <mergeCell ref="FR308:FX308"/>
    <mergeCell ref="FY308:GE308"/>
    <mergeCell ref="GF308:GL308"/>
    <mergeCell ref="GM308:GS308"/>
    <mergeCell ref="GT308:GZ308"/>
    <mergeCell ref="B309:W309"/>
    <mergeCell ref="X309:AD309"/>
    <mergeCell ref="AE309:AK309"/>
    <mergeCell ref="AL309:AR309"/>
    <mergeCell ref="AS309:AY309"/>
    <mergeCell ref="BB309:BE309"/>
    <mergeCell ref="BF309:BI309"/>
    <mergeCell ref="BJ309:BP309"/>
    <mergeCell ref="BQ309:BW309"/>
    <mergeCell ref="BX309:CD309"/>
    <mergeCell ref="CE309:CK309"/>
    <mergeCell ref="CL309:CR309"/>
    <mergeCell ref="CS309:CY309"/>
    <mergeCell ref="DB309:DW309"/>
    <mergeCell ref="DX309:ED309"/>
    <mergeCell ref="EE309:EK309"/>
    <mergeCell ref="EL309:ER309"/>
    <mergeCell ref="ES309:EY309"/>
    <mergeCell ref="FC309:FF309"/>
    <mergeCell ref="FG309:FJ309"/>
    <mergeCell ref="FK309:FQ309"/>
    <mergeCell ref="FR309:FX309"/>
    <mergeCell ref="FY309:GE309"/>
    <mergeCell ref="GF309:GL309"/>
    <mergeCell ref="GM309:GS309"/>
    <mergeCell ref="GT309:GZ309"/>
    <mergeCell ref="B310:W310"/>
    <mergeCell ref="X310:AD310"/>
    <mergeCell ref="AE310:AK310"/>
    <mergeCell ref="AL310:AR310"/>
    <mergeCell ref="AS310:AY310"/>
    <mergeCell ref="BB310:BE310"/>
    <mergeCell ref="BF310:BI310"/>
    <mergeCell ref="BJ310:BP310"/>
    <mergeCell ref="BQ310:BW310"/>
    <mergeCell ref="BX310:CD310"/>
    <mergeCell ref="CE310:CK310"/>
    <mergeCell ref="CL310:CR310"/>
    <mergeCell ref="CS310:CY310"/>
    <mergeCell ref="DB310:DW310"/>
    <mergeCell ref="DX310:ED310"/>
    <mergeCell ref="EE310:EK310"/>
    <mergeCell ref="EL310:ER310"/>
    <mergeCell ref="ES310:EY310"/>
    <mergeCell ref="FC310:FF310"/>
    <mergeCell ref="FG310:FJ310"/>
    <mergeCell ref="FK310:FQ310"/>
    <mergeCell ref="FR310:FX310"/>
    <mergeCell ref="FY310:GE310"/>
    <mergeCell ref="GF310:GL310"/>
    <mergeCell ref="GM310:GS310"/>
    <mergeCell ref="GT310:GZ310"/>
    <mergeCell ref="B311:W311"/>
    <mergeCell ref="X311:AD311"/>
    <mergeCell ref="AE311:AK311"/>
    <mergeCell ref="AL311:AR311"/>
    <mergeCell ref="AS311:AY311"/>
    <mergeCell ref="BB311:BE311"/>
    <mergeCell ref="BF311:BI311"/>
    <mergeCell ref="BJ311:BP311"/>
    <mergeCell ref="BQ311:BW311"/>
    <mergeCell ref="BX311:CD311"/>
    <mergeCell ref="CE311:CK311"/>
    <mergeCell ref="CL311:CR311"/>
    <mergeCell ref="CS311:CY311"/>
    <mergeCell ref="DB311:DW311"/>
    <mergeCell ref="DX311:ED311"/>
    <mergeCell ref="EE311:EK311"/>
    <mergeCell ref="EL311:ER311"/>
    <mergeCell ref="ES311:EY311"/>
    <mergeCell ref="FC311:FF311"/>
    <mergeCell ref="FG311:FJ311"/>
    <mergeCell ref="FK311:FQ311"/>
    <mergeCell ref="FR311:FX311"/>
    <mergeCell ref="FY311:GE311"/>
    <mergeCell ref="GF311:GL311"/>
    <mergeCell ref="GM311:GS311"/>
    <mergeCell ref="GT311:GZ311"/>
    <mergeCell ref="B312:W312"/>
    <mergeCell ref="X312:AD312"/>
    <mergeCell ref="AE312:AK312"/>
    <mergeCell ref="AL312:AR312"/>
    <mergeCell ref="AS312:AY312"/>
    <mergeCell ref="BB312:BE312"/>
    <mergeCell ref="BF312:BI312"/>
    <mergeCell ref="BJ312:BP312"/>
    <mergeCell ref="BQ312:BW312"/>
    <mergeCell ref="BX312:CD312"/>
    <mergeCell ref="CE312:CK312"/>
    <mergeCell ref="CL312:CR312"/>
    <mergeCell ref="CS312:CY312"/>
    <mergeCell ref="DB312:DW312"/>
    <mergeCell ref="DX312:ED312"/>
    <mergeCell ref="EE312:EK312"/>
    <mergeCell ref="EL312:ER312"/>
    <mergeCell ref="ES312:EY312"/>
    <mergeCell ref="FC312:FF312"/>
    <mergeCell ref="FG312:FJ312"/>
    <mergeCell ref="FK312:FQ312"/>
    <mergeCell ref="FR312:FX312"/>
    <mergeCell ref="FY312:GE312"/>
    <mergeCell ref="GF312:GL312"/>
    <mergeCell ref="GM312:GS312"/>
    <mergeCell ref="GT312:GZ312"/>
    <mergeCell ref="B313:W313"/>
    <mergeCell ref="X313:AD313"/>
    <mergeCell ref="AE313:AK313"/>
    <mergeCell ref="AL313:AR313"/>
    <mergeCell ref="AS313:AY313"/>
    <mergeCell ref="BB313:BE313"/>
    <mergeCell ref="BF313:BI313"/>
    <mergeCell ref="BJ313:BP313"/>
    <mergeCell ref="BQ313:BW313"/>
    <mergeCell ref="BX313:CD313"/>
    <mergeCell ref="CE313:CK313"/>
    <mergeCell ref="CL313:CR313"/>
    <mergeCell ref="CS313:CY313"/>
    <mergeCell ref="DB313:DW313"/>
    <mergeCell ref="DX313:ED313"/>
    <mergeCell ref="EE313:EK313"/>
    <mergeCell ref="EL313:ER313"/>
    <mergeCell ref="ES313:EY313"/>
    <mergeCell ref="FC313:FF313"/>
    <mergeCell ref="FG313:FJ313"/>
    <mergeCell ref="FK313:FQ313"/>
    <mergeCell ref="FR313:FX313"/>
    <mergeCell ref="FY313:GE313"/>
    <mergeCell ref="GF313:GL313"/>
    <mergeCell ref="GM313:GS313"/>
    <mergeCell ref="GT313:GZ313"/>
    <mergeCell ref="B314:W314"/>
    <mergeCell ref="X314:AD314"/>
    <mergeCell ref="AE314:AK314"/>
    <mergeCell ref="AL314:AR314"/>
    <mergeCell ref="AS314:AY314"/>
    <mergeCell ref="BB314:BE314"/>
    <mergeCell ref="BF314:BI314"/>
    <mergeCell ref="BJ314:BP314"/>
    <mergeCell ref="BQ314:BW314"/>
    <mergeCell ref="BX314:CD314"/>
    <mergeCell ref="CE314:CK314"/>
    <mergeCell ref="CL314:CR314"/>
    <mergeCell ref="CS314:CY314"/>
    <mergeCell ref="DB314:DW314"/>
    <mergeCell ref="DX314:ED314"/>
    <mergeCell ref="EE314:EK314"/>
    <mergeCell ref="EL314:ER314"/>
    <mergeCell ref="ES314:EY314"/>
    <mergeCell ref="FC314:FF314"/>
    <mergeCell ref="FG314:FJ314"/>
    <mergeCell ref="FK314:FQ314"/>
    <mergeCell ref="FR314:FX314"/>
    <mergeCell ref="FY314:GE314"/>
    <mergeCell ref="GF314:GL314"/>
    <mergeCell ref="GM314:GS314"/>
    <mergeCell ref="GT314:GZ314"/>
    <mergeCell ref="B315:W315"/>
    <mergeCell ref="X315:AD315"/>
    <mergeCell ref="AE315:AK315"/>
    <mergeCell ref="AL315:AR315"/>
    <mergeCell ref="AS315:AY315"/>
    <mergeCell ref="BB315:BE315"/>
    <mergeCell ref="BF315:BI315"/>
    <mergeCell ref="BJ315:BP315"/>
    <mergeCell ref="BQ315:BW315"/>
    <mergeCell ref="BX315:CD315"/>
    <mergeCell ref="CE315:CK315"/>
    <mergeCell ref="CL315:CR315"/>
    <mergeCell ref="CS315:CY315"/>
    <mergeCell ref="DB315:DW315"/>
    <mergeCell ref="DX315:ED315"/>
    <mergeCell ref="EE315:EK315"/>
    <mergeCell ref="EL315:ER315"/>
    <mergeCell ref="ES315:EY315"/>
    <mergeCell ref="FC315:FF315"/>
    <mergeCell ref="FG315:FJ315"/>
    <mergeCell ref="FK315:FQ315"/>
    <mergeCell ref="FR315:FX315"/>
    <mergeCell ref="FY315:GE315"/>
    <mergeCell ref="GF315:GL315"/>
    <mergeCell ref="GM315:GS315"/>
    <mergeCell ref="GT315:GZ315"/>
    <mergeCell ref="B316:W316"/>
    <mergeCell ref="X316:AD316"/>
    <mergeCell ref="AE316:AK316"/>
    <mergeCell ref="AL316:AR316"/>
    <mergeCell ref="AS316:AY316"/>
    <mergeCell ref="BB316:BE316"/>
    <mergeCell ref="BF316:BI316"/>
    <mergeCell ref="BJ316:BP316"/>
    <mergeCell ref="BQ316:BW316"/>
    <mergeCell ref="BX316:CD316"/>
    <mergeCell ref="CE316:CK316"/>
    <mergeCell ref="CL316:CR316"/>
    <mergeCell ref="CS316:CY316"/>
    <mergeCell ref="DB316:DW316"/>
    <mergeCell ref="DX316:ED316"/>
    <mergeCell ref="EE316:EK316"/>
    <mergeCell ref="EL316:ER316"/>
    <mergeCell ref="ES316:EY316"/>
    <mergeCell ref="FC316:FF316"/>
    <mergeCell ref="FG316:FJ316"/>
    <mergeCell ref="FK316:FQ316"/>
    <mergeCell ref="FR316:FX316"/>
    <mergeCell ref="FY316:GE316"/>
    <mergeCell ref="GF316:GL316"/>
    <mergeCell ref="GM316:GS316"/>
    <mergeCell ref="GT316:GZ316"/>
    <mergeCell ref="B317:W317"/>
    <mergeCell ref="X317:AD317"/>
    <mergeCell ref="AE317:AK317"/>
    <mergeCell ref="AL317:AR317"/>
    <mergeCell ref="AS317:AY317"/>
    <mergeCell ref="BB317:BE317"/>
    <mergeCell ref="BF317:BI317"/>
    <mergeCell ref="BJ317:BP317"/>
    <mergeCell ref="BQ317:BW317"/>
    <mergeCell ref="BX317:CD317"/>
    <mergeCell ref="CE317:CK317"/>
    <mergeCell ref="CL317:CR317"/>
    <mergeCell ref="CS317:CY317"/>
    <mergeCell ref="DB317:DW317"/>
    <mergeCell ref="DX317:ED317"/>
    <mergeCell ref="EE317:EK317"/>
    <mergeCell ref="EL317:ER317"/>
    <mergeCell ref="ES317:EY317"/>
    <mergeCell ref="FC317:FF317"/>
    <mergeCell ref="FG317:FJ317"/>
    <mergeCell ref="FK317:FQ317"/>
    <mergeCell ref="FR317:FX317"/>
    <mergeCell ref="FY317:GE317"/>
    <mergeCell ref="GF317:GL317"/>
    <mergeCell ref="GM317:GS317"/>
    <mergeCell ref="GT317:GZ317"/>
    <mergeCell ref="B318:W318"/>
    <mergeCell ref="X318:AD318"/>
    <mergeCell ref="AE318:AK318"/>
    <mergeCell ref="AL318:AR318"/>
    <mergeCell ref="AS318:AY318"/>
    <mergeCell ref="BB318:BE318"/>
    <mergeCell ref="BF318:BI318"/>
    <mergeCell ref="BJ318:BP318"/>
    <mergeCell ref="BQ318:BW318"/>
    <mergeCell ref="BX318:CD318"/>
    <mergeCell ref="CE318:CK318"/>
    <mergeCell ref="CL318:CR318"/>
    <mergeCell ref="CS318:CY318"/>
    <mergeCell ref="DB318:DW318"/>
    <mergeCell ref="DX318:ED318"/>
    <mergeCell ref="EE318:EK318"/>
    <mergeCell ref="EL318:ER318"/>
    <mergeCell ref="ES318:EY318"/>
    <mergeCell ref="FC318:FF318"/>
    <mergeCell ref="FG318:FJ318"/>
    <mergeCell ref="FK318:FQ318"/>
    <mergeCell ref="FR318:FX318"/>
    <mergeCell ref="FY318:GE318"/>
    <mergeCell ref="GF318:GL318"/>
    <mergeCell ref="GM318:GS318"/>
    <mergeCell ref="GT318:GZ318"/>
    <mergeCell ref="B319:W319"/>
    <mergeCell ref="X319:AD319"/>
    <mergeCell ref="AE319:AK319"/>
    <mergeCell ref="AL319:AR319"/>
    <mergeCell ref="AS319:AY319"/>
    <mergeCell ref="BB319:BE319"/>
    <mergeCell ref="BF319:BI319"/>
    <mergeCell ref="BJ319:BP319"/>
    <mergeCell ref="BQ319:BW319"/>
    <mergeCell ref="BX319:CD319"/>
    <mergeCell ref="CE319:CK319"/>
    <mergeCell ref="CL319:CR319"/>
    <mergeCell ref="CS319:CY319"/>
    <mergeCell ref="DB319:DW319"/>
    <mergeCell ref="DX319:ED319"/>
    <mergeCell ref="EE319:EK319"/>
    <mergeCell ref="EL319:ER319"/>
    <mergeCell ref="ES319:EY319"/>
    <mergeCell ref="FC319:FF319"/>
    <mergeCell ref="FG319:FJ319"/>
    <mergeCell ref="FK319:FQ319"/>
    <mergeCell ref="FR319:FX319"/>
    <mergeCell ref="FY319:GE319"/>
    <mergeCell ref="GF319:GL319"/>
    <mergeCell ref="GM319:GS319"/>
    <mergeCell ref="GT319:GZ319"/>
    <mergeCell ref="B320:W320"/>
    <mergeCell ref="X320:AD320"/>
    <mergeCell ref="AE320:AK320"/>
    <mergeCell ref="AL320:AR320"/>
    <mergeCell ref="AS320:AY320"/>
    <mergeCell ref="BB320:BE320"/>
    <mergeCell ref="BF320:BI320"/>
    <mergeCell ref="BJ320:BP320"/>
    <mergeCell ref="BQ320:BW320"/>
    <mergeCell ref="BX320:CD320"/>
    <mergeCell ref="CE320:CK320"/>
    <mergeCell ref="CL320:CR320"/>
    <mergeCell ref="CS320:CY320"/>
    <mergeCell ref="DB320:DW320"/>
    <mergeCell ref="DX320:ED320"/>
    <mergeCell ref="EE320:EK320"/>
    <mergeCell ref="EL320:ER320"/>
    <mergeCell ref="ES320:EY320"/>
    <mergeCell ref="FC320:FF320"/>
    <mergeCell ref="FG320:FJ320"/>
    <mergeCell ref="FK320:FQ320"/>
    <mergeCell ref="FR320:FX320"/>
    <mergeCell ref="FY320:GE320"/>
    <mergeCell ref="GF320:GL320"/>
    <mergeCell ref="GM320:GS320"/>
    <mergeCell ref="GT320:GZ320"/>
    <mergeCell ref="B321:W321"/>
    <mergeCell ref="X321:AD321"/>
    <mergeCell ref="AE321:AK321"/>
    <mergeCell ref="AL321:AR321"/>
    <mergeCell ref="AS321:AY321"/>
    <mergeCell ref="BB321:BE321"/>
    <mergeCell ref="BF321:BI321"/>
    <mergeCell ref="BJ321:BP321"/>
    <mergeCell ref="BQ321:BW321"/>
    <mergeCell ref="BX321:CD321"/>
    <mergeCell ref="CE321:CK321"/>
    <mergeCell ref="CL321:CR321"/>
    <mergeCell ref="CS321:CY321"/>
    <mergeCell ref="DB321:DW321"/>
    <mergeCell ref="DX321:ED321"/>
    <mergeCell ref="EE321:EK321"/>
    <mergeCell ref="EL321:ER321"/>
    <mergeCell ref="ES321:EY321"/>
    <mergeCell ref="FC321:FF321"/>
    <mergeCell ref="FG321:FJ321"/>
    <mergeCell ref="FK321:FQ321"/>
    <mergeCell ref="FR321:FX321"/>
    <mergeCell ref="FY321:GE321"/>
    <mergeCell ref="GF321:GL321"/>
    <mergeCell ref="GM321:GS321"/>
    <mergeCell ref="GT321:GZ321"/>
    <mergeCell ref="B322:W322"/>
    <mergeCell ref="X322:AD322"/>
    <mergeCell ref="AE322:AK322"/>
    <mergeCell ref="AL322:AR322"/>
    <mergeCell ref="AS322:AY322"/>
    <mergeCell ref="BB322:BE322"/>
    <mergeCell ref="BF322:BI322"/>
    <mergeCell ref="BJ322:BP322"/>
    <mergeCell ref="BQ322:BW322"/>
    <mergeCell ref="BX322:CD322"/>
    <mergeCell ref="CE322:CK322"/>
    <mergeCell ref="CL322:CR322"/>
    <mergeCell ref="CS322:CY322"/>
    <mergeCell ref="DB322:DW322"/>
    <mergeCell ref="DX322:ED322"/>
    <mergeCell ref="EE322:EK322"/>
    <mergeCell ref="EL322:ER322"/>
    <mergeCell ref="ES322:EY322"/>
    <mergeCell ref="FC322:FF322"/>
    <mergeCell ref="FG322:FJ322"/>
    <mergeCell ref="FK322:FQ322"/>
    <mergeCell ref="FR322:FX322"/>
    <mergeCell ref="FY322:GE322"/>
    <mergeCell ref="GF322:GL322"/>
    <mergeCell ref="GM322:GS322"/>
    <mergeCell ref="GT322:GZ322"/>
    <mergeCell ref="B323:W323"/>
    <mergeCell ref="X323:AD323"/>
    <mergeCell ref="AE323:AK323"/>
    <mergeCell ref="AL323:AR323"/>
    <mergeCell ref="AS323:AY323"/>
    <mergeCell ref="BB323:BE323"/>
    <mergeCell ref="BF323:BI323"/>
    <mergeCell ref="BJ323:BP323"/>
    <mergeCell ref="BQ323:BW323"/>
    <mergeCell ref="BX323:CD323"/>
    <mergeCell ref="CE323:CK323"/>
    <mergeCell ref="CL323:CR323"/>
    <mergeCell ref="CS323:CY323"/>
    <mergeCell ref="DB323:DW323"/>
    <mergeCell ref="DX323:ED323"/>
    <mergeCell ref="EE323:EK323"/>
    <mergeCell ref="EL323:ER323"/>
    <mergeCell ref="ES323:EY323"/>
    <mergeCell ref="FC323:FF323"/>
    <mergeCell ref="FG323:FJ323"/>
    <mergeCell ref="FK323:FQ323"/>
    <mergeCell ref="FR323:FX323"/>
    <mergeCell ref="FY323:GE323"/>
    <mergeCell ref="GF323:GL323"/>
    <mergeCell ref="GM323:GS323"/>
    <mergeCell ref="GT323:GZ323"/>
    <mergeCell ref="B324:W324"/>
    <mergeCell ref="X324:AD324"/>
    <mergeCell ref="AE324:AK324"/>
    <mergeCell ref="AL324:AR324"/>
    <mergeCell ref="AS324:AY324"/>
    <mergeCell ref="BB324:BE324"/>
    <mergeCell ref="BF324:BI324"/>
    <mergeCell ref="BJ324:BP324"/>
    <mergeCell ref="BQ324:BW324"/>
    <mergeCell ref="BX324:CD324"/>
    <mergeCell ref="CE324:CK324"/>
    <mergeCell ref="CL324:CR324"/>
    <mergeCell ref="CS324:CY324"/>
    <mergeCell ref="DB324:DW324"/>
    <mergeCell ref="DX324:ED324"/>
    <mergeCell ref="EE324:EK324"/>
    <mergeCell ref="EL324:ER324"/>
    <mergeCell ref="ES324:EY324"/>
    <mergeCell ref="FC324:FF324"/>
    <mergeCell ref="FG324:FJ324"/>
    <mergeCell ref="FK324:FQ324"/>
    <mergeCell ref="FR324:FX324"/>
    <mergeCell ref="FY324:GE324"/>
    <mergeCell ref="GF324:GL324"/>
    <mergeCell ref="GM324:GS324"/>
    <mergeCell ref="GT324:GZ324"/>
    <mergeCell ref="B325:W325"/>
    <mergeCell ref="X325:AD325"/>
    <mergeCell ref="AE325:AK325"/>
    <mergeCell ref="AL325:AR325"/>
    <mergeCell ref="AS325:AY325"/>
    <mergeCell ref="BB325:BE325"/>
    <mergeCell ref="BF325:BI325"/>
    <mergeCell ref="BJ325:BP325"/>
    <mergeCell ref="BQ325:BW325"/>
    <mergeCell ref="BX325:CD325"/>
    <mergeCell ref="CE325:CK325"/>
    <mergeCell ref="CL325:CR325"/>
    <mergeCell ref="CS325:CY325"/>
    <mergeCell ref="DB325:DW325"/>
    <mergeCell ref="DX325:ED325"/>
    <mergeCell ref="EE325:EK325"/>
    <mergeCell ref="EL325:ER325"/>
    <mergeCell ref="ES325:EY325"/>
    <mergeCell ref="FC325:FF325"/>
    <mergeCell ref="FG325:FJ325"/>
    <mergeCell ref="FK325:FQ325"/>
    <mergeCell ref="FR325:FX325"/>
    <mergeCell ref="FY325:GE325"/>
    <mergeCell ref="GF325:GL325"/>
    <mergeCell ref="GM325:GS325"/>
    <mergeCell ref="GT325:GZ325"/>
    <mergeCell ref="B326:W326"/>
    <mergeCell ref="X326:AD326"/>
    <mergeCell ref="AE326:AK326"/>
    <mergeCell ref="AL326:AR326"/>
    <mergeCell ref="AS326:AY326"/>
    <mergeCell ref="BB326:BE326"/>
    <mergeCell ref="BF326:BI326"/>
    <mergeCell ref="BJ326:BP326"/>
    <mergeCell ref="BQ326:BW326"/>
    <mergeCell ref="BX326:CD326"/>
    <mergeCell ref="CE326:CK326"/>
    <mergeCell ref="CL326:CR326"/>
    <mergeCell ref="CS326:CY326"/>
    <mergeCell ref="DB326:DW326"/>
    <mergeCell ref="DX326:ED326"/>
    <mergeCell ref="EE326:EK326"/>
    <mergeCell ref="EL326:ER326"/>
    <mergeCell ref="ES326:EY326"/>
    <mergeCell ref="FC326:FF326"/>
    <mergeCell ref="FG326:FJ326"/>
    <mergeCell ref="FK326:FQ326"/>
    <mergeCell ref="FR326:FX326"/>
    <mergeCell ref="FY326:GE326"/>
    <mergeCell ref="GF326:GL326"/>
    <mergeCell ref="GM326:GS326"/>
    <mergeCell ref="GT326:GZ326"/>
    <mergeCell ref="B327:W327"/>
    <mergeCell ref="X327:AD327"/>
    <mergeCell ref="AE327:AK327"/>
    <mergeCell ref="AL327:AR327"/>
    <mergeCell ref="AS327:AY327"/>
    <mergeCell ref="BB327:BE327"/>
    <mergeCell ref="BF327:BI327"/>
    <mergeCell ref="BJ327:BP327"/>
    <mergeCell ref="BQ327:BW327"/>
    <mergeCell ref="BX327:CD327"/>
    <mergeCell ref="CE327:CK327"/>
    <mergeCell ref="CL327:CR327"/>
    <mergeCell ref="CS327:CY327"/>
    <mergeCell ref="DB327:DW327"/>
    <mergeCell ref="DX327:ED327"/>
    <mergeCell ref="EE327:EK327"/>
    <mergeCell ref="EL327:ER327"/>
    <mergeCell ref="ES327:EY327"/>
    <mergeCell ref="FC327:FF327"/>
    <mergeCell ref="FG327:FJ327"/>
    <mergeCell ref="FK327:FQ327"/>
    <mergeCell ref="FR327:FX327"/>
    <mergeCell ref="FY327:GE327"/>
    <mergeCell ref="GF327:GL327"/>
    <mergeCell ref="GM327:GS327"/>
    <mergeCell ref="GT327:GZ327"/>
    <mergeCell ref="B328:W328"/>
    <mergeCell ref="X328:AD328"/>
    <mergeCell ref="AE328:AK328"/>
    <mergeCell ref="AL328:AR328"/>
    <mergeCell ref="AS328:AY328"/>
    <mergeCell ref="BB328:BE328"/>
    <mergeCell ref="BF328:BI328"/>
    <mergeCell ref="BJ328:BP328"/>
    <mergeCell ref="BQ328:BW328"/>
    <mergeCell ref="BX328:CD328"/>
    <mergeCell ref="CE328:CK328"/>
    <mergeCell ref="CL328:CR328"/>
    <mergeCell ref="CS328:CY328"/>
    <mergeCell ref="DB328:DW328"/>
    <mergeCell ref="DX328:ED328"/>
    <mergeCell ref="EE328:EK328"/>
    <mergeCell ref="EL328:ER328"/>
    <mergeCell ref="ES328:EY328"/>
    <mergeCell ref="FC328:FF328"/>
    <mergeCell ref="FG328:FJ328"/>
    <mergeCell ref="FK328:FQ328"/>
    <mergeCell ref="FR328:FX328"/>
    <mergeCell ref="FY328:GE328"/>
    <mergeCell ref="GF328:GL328"/>
    <mergeCell ref="GM328:GS328"/>
    <mergeCell ref="GT328:GZ328"/>
    <mergeCell ref="B329:W329"/>
    <mergeCell ref="X329:AD329"/>
    <mergeCell ref="AE329:AK329"/>
    <mergeCell ref="AL329:AR329"/>
    <mergeCell ref="AS329:AY329"/>
    <mergeCell ref="BB329:BE329"/>
    <mergeCell ref="BF329:BI329"/>
    <mergeCell ref="BJ329:BP329"/>
    <mergeCell ref="BQ329:BW329"/>
    <mergeCell ref="BX329:CD329"/>
    <mergeCell ref="CE329:CK329"/>
    <mergeCell ref="CL329:CR329"/>
    <mergeCell ref="CS329:CY329"/>
    <mergeCell ref="DB329:DW329"/>
    <mergeCell ref="DX329:ED329"/>
    <mergeCell ref="EE329:EK329"/>
    <mergeCell ref="EL329:ER329"/>
    <mergeCell ref="ES329:EY329"/>
    <mergeCell ref="FC329:FF329"/>
    <mergeCell ref="FG329:FJ329"/>
    <mergeCell ref="FK329:FQ329"/>
    <mergeCell ref="FR329:FX329"/>
    <mergeCell ref="FY329:GE329"/>
    <mergeCell ref="GF329:GL329"/>
    <mergeCell ref="GM329:GS329"/>
    <mergeCell ref="GT329:GZ329"/>
    <mergeCell ref="B330:W330"/>
    <mergeCell ref="X330:AD330"/>
    <mergeCell ref="AE330:AK330"/>
    <mergeCell ref="AL330:AR330"/>
    <mergeCell ref="AS330:AY330"/>
    <mergeCell ref="BB330:BE330"/>
    <mergeCell ref="BF330:BI330"/>
    <mergeCell ref="BJ330:BP330"/>
    <mergeCell ref="BQ330:BW330"/>
    <mergeCell ref="BX330:CD330"/>
    <mergeCell ref="CE330:CK330"/>
    <mergeCell ref="CL330:CR330"/>
    <mergeCell ref="CS330:CY330"/>
    <mergeCell ref="DB330:DW330"/>
    <mergeCell ref="DX330:ED330"/>
    <mergeCell ref="EE330:EK330"/>
    <mergeCell ref="EL330:ER330"/>
    <mergeCell ref="ES330:EY330"/>
    <mergeCell ref="FC330:FF330"/>
    <mergeCell ref="FG330:FJ330"/>
    <mergeCell ref="FK330:FQ330"/>
    <mergeCell ref="FR330:FX330"/>
    <mergeCell ref="FY330:GE330"/>
    <mergeCell ref="GF330:GL330"/>
    <mergeCell ref="GM330:GS330"/>
    <mergeCell ref="GT330:GZ330"/>
    <mergeCell ref="B331:W331"/>
    <mergeCell ref="X331:AD331"/>
    <mergeCell ref="AE331:AK331"/>
    <mergeCell ref="AL331:AR331"/>
    <mergeCell ref="AS331:AY331"/>
    <mergeCell ref="BB331:BE331"/>
    <mergeCell ref="BF331:BI331"/>
    <mergeCell ref="BJ331:BP331"/>
    <mergeCell ref="BQ331:BW331"/>
    <mergeCell ref="BX331:CD331"/>
    <mergeCell ref="CE331:CK331"/>
    <mergeCell ref="CL331:CR331"/>
    <mergeCell ref="CS331:CY331"/>
    <mergeCell ref="DB331:DW331"/>
    <mergeCell ref="DX331:ED331"/>
    <mergeCell ref="EE331:EK331"/>
    <mergeCell ref="EL331:ER331"/>
    <mergeCell ref="ES331:EY331"/>
    <mergeCell ref="FC331:FF331"/>
    <mergeCell ref="FG331:FJ331"/>
    <mergeCell ref="FK331:FQ331"/>
    <mergeCell ref="FR331:FX331"/>
    <mergeCell ref="FY331:GE331"/>
    <mergeCell ref="GF331:GL331"/>
    <mergeCell ref="GM331:GS331"/>
    <mergeCell ref="GT331:GZ331"/>
    <mergeCell ref="B332:W332"/>
    <mergeCell ref="X332:AD332"/>
    <mergeCell ref="AE332:AK332"/>
    <mergeCell ref="AL332:AR332"/>
    <mergeCell ref="AS332:AY332"/>
    <mergeCell ref="BB332:BE332"/>
    <mergeCell ref="BF332:BI332"/>
    <mergeCell ref="BJ332:BP332"/>
    <mergeCell ref="BQ332:BW332"/>
    <mergeCell ref="BX332:CD332"/>
    <mergeCell ref="CE332:CK332"/>
    <mergeCell ref="CL332:CR332"/>
    <mergeCell ref="CS332:CY332"/>
    <mergeCell ref="DB332:DW332"/>
    <mergeCell ref="DX332:ED332"/>
    <mergeCell ref="EE332:EK332"/>
    <mergeCell ref="EL332:ER332"/>
    <mergeCell ref="ES332:EY332"/>
    <mergeCell ref="FC332:FF332"/>
    <mergeCell ref="FG332:FJ332"/>
    <mergeCell ref="FK332:FQ332"/>
    <mergeCell ref="FR332:FX332"/>
    <mergeCell ref="FY332:GE332"/>
    <mergeCell ref="GF332:GL332"/>
    <mergeCell ref="GM332:GS332"/>
    <mergeCell ref="GT332:GZ332"/>
    <mergeCell ref="B333:W333"/>
    <mergeCell ref="X333:AD333"/>
    <mergeCell ref="AE333:AK333"/>
    <mergeCell ref="AL333:AR333"/>
    <mergeCell ref="AS333:AY333"/>
    <mergeCell ref="BB333:BE333"/>
    <mergeCell ref="BF333:BI333"/>
    <mergeCell ref="BJ333:BP333"/>
    <mergeCell ref="BQ333:BW333"/>
    <mergeCell ref="BX333:CD333"/>
    <mergeCell ref="CE333:CK333"/>
    <mergeCell ref="CL333:CR333"/>
    <mergeCell ref="CS333:CY333"/>
    <mergeCell ref="DB333:DW333"/>
    <mergeCell ref="DX333:ED333"/>
    <mergeCell ref="EE333:EK333"/>
    <mergeCell ref="EL333:ER333"/>
    <mergeCell ref="ES333:EY333"/>
    <mergeCell ref="FC333:FF333"/>
    <mergeCell ref="FG333:FJ333"/>
    <mergeCell ref="FK333:FQ333"/>
    <mergeCell ref="FR333:FX333"/>
    <mergeCell ref="FY333:GE333"/>
    <mergeCell ref="GF333:GL333"/>
    <mergeCell ref="GM333:GS333"/>
    <mergeCell ref="GT333:GZ333"/>
    <mergeCell ref="B334:W334"/>
    <mergeCell ref="X334:AD334"/>
    <mergeCell ref="AE334:AK334"/>
    <mergeCell ref="AL334:AR334"/>
    <mergeCell ref="AS334:AY334"/>
    <mergeCell ref="BB334:BE334"/>
    <mergeCell ref="BF334:BI334"/>
    <mergeCell ref="BJ334:BP334"/>
    <mergeCell ref="BQ334:BW334"/>
    <mergeCell ref="BX334:CD334"/>
    <mergeCell ref="CE334:CK334"/>
    <mergeCell ref="CL334:CR334"/>
    <mergeCell ref="CS334:CY334"/>
    <mergeCell ref="DB334:DW334"/>
    <mergeCell ref="DX334:ED334"/>
    <mergeCell ref="EE334:EK334"/>
    <mergeCell ref="EL334:ER334"/>
    <mergeCell ref="ES334:EY334"/>
    <mergeCell ref="FC334:FF334"/>
    <mergeCell ref="FG334:FJ334"/>
    <mergeCell ref="FK334:FQ334"/>
    <mergeCell ref="FR334:FX334"/>
    <mergeCell ref="FY334:GE334"/>
    <mergeCell ref="GF334:GL334"/>
    <mergeCell ref="GM334:GS334"/>
    <mergeCell ref="GT334:GZ334"/>
    <mergeCell ref="B335:W335"/>
    <mergeCell ref="X335:AD335"/>
    <mergeCell ref="AE335:AK335"/>
    <mergeCell ref="AL335:AR335"/>
    <mergeCell ref="AS335:AY335"/>
    <mergeCell ref="BB335:BE335"/>
    <mergeCell ref="BF335:BI335"/>
    <mergeCell ref="BJ335:BP335"/>
    <mergeCell ref="BQ335:BW335"/>
    <mergeCell ref="BX335:CD335"/>
    <mergeCell ref="CE335:CK335"/>
    <mergeCell ref="CL335:CR335"/>
    <mergeCell ref="CS335:CY335"/>
    <mergeCell ref="DB335:DW335"/>
    <mergeCell ref="DX335:ED335"/>
    <mergeCell ref="EE335:EK335"/>
    <mergeCell ref="EL335:ER335"/>
    <mergeCell ref="ES335:EY335"/>
    <mergeCell ref="FC335:FF335"/>
    <mergeCell ref="FG335:FJ335"/>
    <mergeCell ref="FK335:FQ335"/>
    <mergeCell ref="FR335:FX335"/>
    <mergeCell ref="FY335:GE335"/>
    <mergeCell ref="GF335:GL335"/>
    <mergeCell ref="GM335:GS335"/>
    <mergeCell ref="GT335:GZ335"/>
    <mergeCell ref="B336:W336"/>
    <mergeCell ref="X336:AD336"/>
    <mergeCell ref="AE336:AK336"/>
    <mergeCell ref="AL336:AR336"/>
    <mergeCell ref="AS336:AY336"/>
    <mergeCell ref="BB336:BE336"/>
    <mergeCell ref="BF336:BI336"/>
    <mergeCell ref="BJ336:BP336"/>
    <mergeCell ref="BQ336:BW336"/>
    <mergeCell ref="BX336:CD336"/>
    <mergeCell ref="CE336:CK336"/>
    <mergeCell ref="CL336:CR336"/>
    <mergeCell ref="CS336:CY336"/>
    <mergeCell ref="DB336:DW336"/>
    <mergeCell ref="DX336:ED336"/>
    <mergeCell ref="EE336:EK336"/>
    <mergeCell ref="EL336:ER336"/>
    <mergeCell ref="ES336:EY336"/>
    <mergeCell ref="FC336:FF336"/>
    <mergeCell ref="FG336:FJ336"/>
    <mergeCell ref="FK336:FQ336"/>
    <mergeCell ref="FR336:FX336"/>
    <mergeCell ref="FY336:GE336"/>
    <mergeCell ref="GF336:GL336"/>
    <mergeCell ref="GM336:GS336"/>
    <mergeCell ref="GT336:GZ336"/>
    <mergeCell ref="B337:W337"/>
    <mergeCell ref="X337:AD337"/>
    <mergeCell ref="AE337:AK337"/>
    <mergeCell ref="AL337:AR337"/>
    <mergeCell ref="AS337:AY337"/>
    <mergeCell ref="BB337:BE337"/>
    <mergeCell ref="BF337:BI337"/>
    <mergeCell ref="BJ337:BP337"/>
    <mergeCell ref="BQ337:BW337"/>
    <mergeCell ref="BX337:CD337"/>
    <mergeCell ref="CE337:CK337"/>
    <mergeCell ref="CL337:CR337"/>
    <mergeCell ref="CS337:CY337"/>
    <mergeCell ref="DB337:DW337"/>
    <mergeCell ref="DX337:ED337"/>
    <mergeCell ref="EE337:EK337"/>
    <mergeCell ref="EL337:ER337"/>
    <mergeCell ref="ES337:EY337"/>
    <mergeCell ref="FC337:FF337"/>
    <mergeCell ref="FG337:FJ337"/>
    <mergeCell ref="FK337:FQ337"/>
    <mergeCell ref="FR337:FX337"/>
    <mergeCell ref="FY337:GE337"/>
    <mergeCell ref="GF337:GL337"/>
    <mergeCell ref="GM337:GS337"/>
    <mergeCell ref="GT337:GZ337"/>
    <mergeCell ref="B338:W338"/>
    <mergeCell ref="X338:AD338"/>
    <mergeCell ref="AE338:AK338"/>
    <mergeCell ref="AL338:AR338"/>
    <mergeCell ref="AS338:AY338"/>
    <mergeCell ref="BB338:BE338"/>
    <mergeCell ref="BF338:BI338"/>
    <mergeCell ref="BJ338:BP338"/>
    <mergeCell ref="BQ338:BW338"/>
    <mergeCell ref="BX338:CD338"/>
    <mergeCell ref="CE338:CK338"/>
    <mergeCell ref="CL338:CR338"/>
    <mergeCell ref="CS338:CY338"/>
    <mergeCell ref="DB338:DW338"/>
    <mergeCell ref="DX338:ED338"/>
    <mergeCell ref="EE338:EK338"/>
    <mergeCell ref="EL338:ER338"/>
    <mergeCell ref="ES338:EY338"/>
    <mergeCell ref="FC338:FF338"/>
    <mergeCell ref="FG338:FJ338"/>
    <mergeCell ref="FK338:FQ338"/>
    <mergeCell ref="FR338:FX338"/>
    <mergeCell ref="FY338:GE338"/>
    <mergeCell ref="GF338:GL338"/>
    <mergeCell ref="GM338:GS338"/>
    <mergeCell ref="GT338:GZ338"/>
    <mergeCell ref="B339:W339"/>
    <mergeCell ref="X339:AD339"/>
    <mergeCell ref="AE339:AK339"/>
    <mergeCell ref="AL339:AR339"/>
    <mergeCell ref="AS339:AY339"/>
    <mergeCell ref="BB339:BE339"/>
    <mergeCell ref="BF339:BI339"/>
    <mergeCell ref="BJ339:BP339"/>
    <mergeCell ref="BQ339:BW339"/>
    <mergeCell ref="BX339:CD339"/>
    <mergeCell ref="CE339:CK339"/>
    <mergeCell ref="CL339:CR339"/>
    <mergeCell ref="CS339:CY339"/>
    <mergeCell ref="DB339:DW339"/>
    <mergeCell ref="DX339:ED339"/>
    <mergeCell ref="EE339:EK339"/>
    <mergeCell ref="EL339:ER339"/>
    <mergeCell ref="ES339:EY339"/>
    <mergeCell ref="FC339:FF339"/>
    <mergeCell ref="FG339:FJ339"/>
    <mergeCell ref="FK339:FQ339"/>
    <mergeCell ref="FR339:FX339"/>
    <mergeCell ref="FY339:GE339"/>
    <mergeCell ref="GF339:GL339"/>
    <mergeCell ref="GM339:GS339"/>
    <mergeCell ref="GT339:GZ339"/>
    <mergeCell ref="B340:W340"/>
    <mergeCell ref="X340:AD340"/>
    <mergeCell ref="AE340:AK340"/>
    <mergeCell ref="AL340:AR340"/>
    <mergeCell ref="AS340:AY340"/>
    <mergeCell ref="BB340:BE340"/>
    <mergeCell ref="BF340:BI340"/>
    <mergeCell ref="BJ340:BP340"/>
    <mergeCell ref="BQ340:BW340"/>
    <mergeCell ref="BX340:CD340"/>
    <mergeCell ref="CE340:CK340"/>
    <mergeCell ref="CL340:CR340"/>
    <mergeCell ref="CS340:CY340"/>
    <mergeCell ref="DB340:DW340"/>
    <mergeCell ref="DX340:ED340"/>
    <mergeCell ref="EE340:EK340"/>
    <mergeCell ref="EL340:ER340"/>
    <mergeCell ref="ES340:EY340"/>
    <mergeCell ref="FC340:FF340"/>
    <mergeCell ref="FG340:FJ340"/>
    <mergeCell ref="FK340:FQ340"/>
    <mergeCell ref="FR340:FX340"/>
    <mergeCell ref="FY340:GE340"/>
    <mergeCell ref="GF340:GL340"/>
    <mergeCell ref="GM340:GS340"/>
    <mergeCell ref="GT340:GZ340"/>
    <mergeCell ref="B341:W341"/>
    <mergeCell ref="X341:AD341"/>
    <mergeCell ref="AE341:AK341"/>
    <mergeCell ref="AL341:AR341"/>
    <mergeCell ref="AS341:AY341"/>
    <mergeCell ref="BB341:BE341"/>
    <mergeCell ref="BF341:BI341"/>
    <mergeCell ref="BJ341:BP341"/>
    <mergeCell ref="BQ341:BW341"/>
    <mergeCell ref="BX341:CD341"/>
    <mergeCell ref="CE341:CK341"/>
    <mergeCell ref="CL341:CR341"/>
    <mergeCell ref="CS341:CY341"/>
    <mergeCell ref="DB341:DW341"/>
    <mergeCell ref="DX341:ED341"/>
    <mergeCell ref="EE341:EK341"/>
    <mergeCell ref="EL341:ER341"/>
    <mergeCell ref="ES341:EY341"/>
    <mergeCell ref="FC341:FF341"/>
    <mergeCell ref="FG341:FJ341"/>
    <mergeCell ref="FK341:FQ341"/>
    <mergeCell ref="FR341:FX341"/>
    <mergeCell ref="FY341:GE341"/>
    <mergeCell ref="GF341:GL341"/>
    <mergeCell ref="GM341:GS341"/>
    <mergeCell ref="GT341:GZ341"/>
    <mergeCell ref="B342:W342"/>
    <mergeCell ref="X342:AD342"/>
    <mergeCell ref="AE342:AK342"/>
    <mergeCell ref="AL342:AR342"/>
    <mergeCell ref="AS342:AY342"/>
    <mergeCell ref="BB342:BE342"/>
    <mergeCell ref="BF342:BI342"/>
    <mergeCell ref="BJ342:BP342"/>
    <mergeCell ref="BQ342:BW342"/>
    <mergeCell ref="BX342:CD342"/>
    <mergeCell ref="CE342:CK342"/>
    <mergeCell ref="CL342:CR342"/>
    <mergeCell ref="CS342:CY342"/>
    <mergeCell ref="DB342:DW342"/>
    <mergeCell ref="DX342:ED342"/>
    <mergeCell ref="EE342:EK342"/>
    <mergeCell ref="EL342:ER342"/>
    <mergeCell ref="ES342:EY342"/>
    <mergeCell ref="FC342:FF342"/>
    <mergeCell ref="FG342:FJ342"/>
    <mergeCell ref="FK342:FQ342"/>
    <mergeCell ref="FR342:FX342"/>
    <mergeCell ref="FY342:GE342"/>
    <mergeCell ref="GF342:GL342"/>
    <mergeCell ref="GM342:GS342"/>
    <mergeCell ref="GT342:GZ342"/>
    <mergeCell ref="B343:W343"/>
    <mergeCell ref="X343:AD343"/>
    <mergeCell ref="AE343:AK343"/>
    <mergeCell ref="AL343:AR343"/>
    <mergeCell ref="AS343:AY343"/>
    <mergeCell ref="BB343:BE343"/>
    <mergeCell ref="BF343:BI343"/>
    <mergeCell ref="BJ343:BP343"/>
    <mergeCell ref="BQ343:BW343"/>
    <mergeCell ref="BX343:CD343"/>
    <mergeCell ref="CE343:CK343"/>
    <mergeCell ref="CL343:CR343"/>
    <mergeCell ref="CS343:CY343"/>
    <mergeCell ref="DB343:DW343"/>
    <mergeCell ref="DX343:ED343"/>
    <mergeCell ref="EE343:EK343"/>
    <mergeCell ref="EL343:ER343"/>
    <mergeCell ref="ES343:EY343"/>
    <mergeCell ref="FC343:FF343"/>
    <mergeCell ref="FG343:FJ343"/>
    <mergeCell ref="FK343:FQ343"/>
    <mergeCell ref="FR343:FX343"/>
    <mergeCell ref="FY343:GE343"/>
    <mergeCell ref="GF343:GL343"/>
    <mergeCell ref="GM343:GS343"/>
    <mergeCell ref="GT343:GZ343"/>
    <mergeCell ref="B344:W344"/>
    <mergeCell ref="X344:AD344"/>
    <mergeCell ref="AE344:AK344"/>
    <mergeCell ref="AL344:AR344"/>
    <mergeCell ref="AS344:AY344"/>
    <mergeCell ref="BB344:BE344"/>
    <mergeCell ref="BF344:BI344"/>
    <mergeCell ref="BJ344:BP344"/>
    <mergeCell ref="BQ344:BW344"/>
    <mergeCell ref="BX344:CD344"/>
    <mergeCell ref="CE344:CK344"/>
    <mergeCell ref="CL344:CR344"/>
    <mergeCell ref="CS344:CY344"/>
    <mergeCell ref="DB344:DW344"/>
    <mergeCell ref="DX344:ED344"/>
    <mergeCell ref="EE344:EK344"/>
    <mergeCell ref="EL344:ER344"/>
    <mergeCell ref="ES344:EY344"/>
    <mergeCell ref="FC344:FF344"/>
    <mergeCell ref="FG344:FJ344"/>
    <mergeCell ref="FK344:FQ344"/>
    <mergeCell ref="FR344:FX344"/>
    <mergeCell ref="FY344:GE344"/>
    <mergeCell ref="GF344:GL344"/>
    <mergeCell ref="GM344:GS344"/>
    <mergeCell ref="GT344:GZ344"/>
    <mergeCell ref="B345:W345"/>
    <mergeCell ref="X345:AD345"/>
    <mergeCell ref="AE345:AK345"/>
    <mergeCell ref="AL345:AR345"/>
    <mergeCell ref="AS345:AY345"/>
    <mergeCell ref="BB345:BE345"/>
    <mergeCell ref="BF345:BI345"/>
    <mergeCell ref="BJ345:BP345"/>
    <mergeCell ref="BQ345:BW345"/>
    <mergeCell ref="BX345:CD345"/>
    <mergeCell ref="CE345:CK345"/>
    <mergeCell ref="CL345:CR345"/>
    <mergeCell ref="CS345:CY345"/>
    <mergeCell ref="DB345:DW345"/>
    <mergeCell ref="DX345:ED345"/>
    <mergeCell ref="EE345:EK345"/>
    <mergeCell ref="EL345:ER345"/>
    <mergeCell ref="ES345:EY345"/>
    <mergeCell ref="FC345:FF345"/>
    <mergeCell ref="FG345:FJ345"/>
    <mergeCell ref="FK345:FQ345"/>
    <mergeCell ref="FR345:FX345"/>
    <mergeCell ref="FY345:GE345"/>
    <mergeCell ref="GF345:GL345"/>
    <mergeCell ref="GM345:GS345"/>
    <mergeCell ref="GT345:GZ345"/>
    <mergeCell ref="B346:W346"/>
    <mergeCell ref="X346:AD346"/>
    <mergeCell ref="AE346:AK346"/>
    <mergeCell ref="AL346:AR346"/>
    <mergeCell ref="AS346:AY346"/>
    <mergeCell ref="BB346:BE346"/>
    <mergeCell ref="BF346:BI346"/>
    <mergeCell ref="BJ346:BP346"/>
    <mergeCell ref="BQ346:BW346"/>
    <mergeCell ref="BX346:CD346"/>
    <mergeCell ref="CE346:CK346"/>
    <mergeCell ref="CL346:CR346"/>
    <mergeCell ref="CS346:CY346"/>
    <mergeCell ref="DB346:DW346"/>
    <mergeCell ref="DX346:ED346"/>
    <mergeCell ref="EE346:EK346"/>
    <mergeCell ref="EL346:ER346"/>
    <mergeCell ref="ES346:EY346"/>
    <mergeCell ref="FC346:FF346"/>
    <mergeCell ref="FG346:FJ346"/>
    <mergeCell ref="FK346:FQ346"/>
    <mergeCell ref="FR346:FX346"/>
    <mergeCell ref="FY346:GE346"/>
    <mergeCell ref="GF346:GL346"/>
    <mergeCell ref="GM346:GS346"/>
    <mergeCell ref="GT346:GZ346"/>
    <mergeCell ref="AQ347:AY347"/>
    <mergeCell ref="CQ347:CY347"/>
    <mergeCell ref="EQ347:EY347"/>
    <mergeCell ref="GR347:GZ347"/>
    <mergeCell ref="B348:AY348"/>
    <mergeCell ref="BB348:CY348"/>
    <mergeCell ref="DB348:EY348"/>
    <mergeCell ref="FC348:GZ348"/>
    <mergeCell ref="B349:AY349"/>
    <mergeCell ref="BB349:CY349"/>
    <mergeCell ref="DB349:EY349"/>
    <mergeCell ref="FC349:GZ349"/>
    <mergeCell ref="B351:W351"/>
    <mergeCell ref="X351:AD351"/>
    <mergeCell ref="AE351:AK351"/>
    <mergeCell ref="AL351:AR351"/>
    <mergeCell ref="AS351:AY351"/>
    <mergeCell ref="BB351:CY351"/>
    <mergeCell ref="DB351:DW351"/>
    <mergeCell ref="DX351:ED351"/>
    <mergeCell ref="EE351:EK351"/>
    <mergeCell ref="EL351:ER351"/>
    <mergeCell ref="ES351:EY351"/>
    <mergeCell ref="FC351:GZ351"/>
    <mergeCell ref="B352:W352"/>
    <mergeCell ref="X352:AR352"/>
    <mergeCell ref="AS352:AY352"/>
    <mergeCell ref="BB352:CK352"/>
    <mergeCell ref="CL352:CY352"/>
    <mergeCell ref="DB352:DW352"/>
    <mergeCell ref="DX352:ER352"/>
    <mergeCell ref="ES352:EY352"/>
    <mergeCell ref="FC352:GL352"/>
    <mergeCell ref="GM352:GZ352"/>
    <mergeCell ref="B353:W353"/>
    <mergeCell ref="X353:AD353"/>
    <mergeCell ref="AE353:AK353"/>
    <mergeCell ref="AL353:AR353"/>
    <mergeCell ref="AS353:AY353"/>
    <mergeCell ref="BB353:BI353"/>
    <mergeCell ref="BJ353:BP353"/>
    <mergeCell ref="BQ353:BW353"/>
    <mergeCell ref="BX353:CD353"/>
    <mergeCell ref="CE353:CK353"/>
    <mergeCell ref="CL353:CR353"/>
    <mergeCell ref="CS353:CY353"/>
    <mergeCell ref="DB353:DW353"/>
    <mergeCell ref="DX353:ED353"/>
    <mergeCell ref="EE353:EK353"/>
    <mergeCell ref="EL353:ER353"/>
    <mergeCell ref="ES353:EY353"/>
    <mergeCell ref="FC353:FJ353"/>
    <mergeCell ref="FK353:FQ353"/>
    <mergeCell ref="FR353:FX353"/>
    <mergeCell ref="FY353:GE353"/>
    <mergeCell ref="GF353:GL353"/>
    <mergeCell ref="GM353:GS353"/>
    <mergeCell ref="GT353:GZ353"/>
    <mergeCell ref="B354:W354"/>
    <mergeCell ref="X354:AD354"/>
    <mergeCell ref="AE354:AK354"/>
    <mergeCell ref="AL354:AR354"/>
    <mergeCell ref="AS354:AY354"/>
    <mergeCell ref="BB354:BI354"/>
    <mergeCell ref="BJ354:BP354"/>
    <mergeCell ref="BQ354:BW354"/>
    <mergeCell ref="BX354:CD354"/>
    <mergeCell ref="CE354:CK354"/>
    <mergeCell ref="CL354:CR354"/>
    <mergeCell ref="CS354:CY354"/>
    <mergeCell ref="DB354:DW354"/>
    <mergeCell ref="DX354:ED354"/>
    <mergeCell ref="EE354:EK354"/>
    <mergeCell ref="EL354:ER354"/>
    <mergeCell ref="ES354:EY354"/>
    <mergeCell ref="FC354:FJ354"/>
    <mergeCell ref="FK354:FQ354"/>
    <mergeCell ref="FR354:FX354"/>
    <mergeCell ref="FY354:GE354"/>
    <mergeCell ref="GF354:GL354"/>
    <mergeCell ref="GM354:GS354"/>
    <mergeCell ref="GT354:GZ354"/>
    <mergeCell ref="B355:W355"/>
    <mergeCell ref="X355:AD355"/>
    <mergeCell ref="AE355:AK355"/>
    <mergeCell ref="AL355:AR355"/>
    <mergeCell ref="AS355:AY355"/>
    <mergeCell ref="BB355:BI355"/>
    <mergeCell ref="BJ355:BP355"/>
    <mergeCell ref="BQ355:BW355"/>
    <mergeCell ref="BX355:CD355"/>
    <mergeCell ref="CE355:CK355"/>
    <mergeCell ref="CL355:CR355"/>
    <mergeCell ref="CS355:CY355"/>
    <mergeCell ref="DB355:DW355"/>
    <mergeCell ref="DX355:ED355"/>
    <mergeCell ref="EE355:EK355"/>
    <mergeCell ref="EL355:ER355"/>
    <mergeCell ref="ES355:EY355"/>
    <mergeCell ref="FC355:FJ355"/>
    <mergeCell ref="FK355:FQ355"/>
    <mergeCell ref="FR355:FX355"/>
    <mergeCell ref="FY355:GE355"/>
    <mergeCell ref="GF355:GL355"/>
    <mergeCell ref="GM355:GS355"/>
    <mergeCell ref="GT355:GZ355"/>
    <mergeCell ref="B356:W356"/>
    <mergeCell ref="X356:AD356"/>
    <mergeCell ref="AE356:AK356"/>
    <mergeCell ref="AL356:AR356"/>
    <mergeCell ref="AS356:AY356"/>
    <mergeCell ref="BB356:BE356"/>
    <mergeCell ref="BF356:BI356"/>
    <mergeCell ref="BJ356:BP356"/>
    <mergeCell ref="BQ356:BW356"/>
    <mergeCell ref="BX356:CD356"/>
    <mergeCell ref="CE356:CK356"/>
    <mergeCell ref="CL356:CR356"/>
    <mergeCell ref="CS356:CY356"/>
    <mergeCell ref="DB356:DW356"/>
    <mergeCell ref="DX356:ED356"/>
    <mergeCell ref="EE356:EK356"/>
    <mergeCell ref="EL356:ER356"/>
    <mergeCell ref="ES356:EY356"/>
    <mergeCell ref="FC356:FF356"/>
    <mergeCell ref="FG356:FJ356"/>
    <mergeCell ref="FK356:FQ356"/>
    <mergeCell ref="FR356:FX356"/>
    <mergeCell ref="FY356:GE356"/>
    <mergeCell ref="GF356:GL356"/>
    <mergeCell ref="GM356:GS356"/>
    <mergeCell ref="GT356:GZ356"/>
    <mergeCell ref="B357:W357"/>
    <mergeCell ref="X357:AD357"/>
    <mergeCell ref="AE357:AK357"/>
    <mergeCell ref="AL357:AR357"/>
    <mergeCell ref="AS357:AY357"/>
    <mergeCell ref="BB357:BE357"/>
    <mergeCell ref="BF357:BI357"/>
    <mergeCell ref="BJ357:BP357"/>
    <mergeCell ref="BQ357:BW357"/>
    <mergeCell ref="BX357:CD357"/>
    <mergeCell ref="CE357:CK357"/>
    <mergeCell ref="CL357:CR357"/>
    <mergeCell ref="CS357:CY357"/>
    <mergeCell ref="DB357:DW357"/>
    <mergeCell ref="DX357:ED357"/>
    <mergeCell ref="EE357:EK357"/>
    <mergeCell ref="EL357:ER357"/>
    <mergeCell ref="ES357:EY357"/>
    <mergeCell ref="FC357:FF357"/>
    <mergeCell ref="FG357:FJ357"/>
    <mergeCell ref="FK357:FQ357"/>
    <mergeCell ref="FR357:FX357"/>
    <mergeCell ref="FY357:GE357"/>
    <mergeCell ref="GF357:GL357"/>
    <mergeCell ref="GM357:GS357"/>
    <mergeCell ref="GT357:GZ357"/>
    <mergeCell ref="B358:W358"/>
    <mergeCell ref="X358:AD358"/>
    <mergeCell ref="AE358:AK358"/>
    <mergeCell ref="AL358:AR358"/>
    <mergeCell ref="AS358:AY358"/>
    <mergeCell ref="BB358:BE358"/>
    <mergeCell ref="BF358:BI358"/>
    <mergeCell ref="BJ358:BP358"/>
    <mergeCell ref="BQ358:BW358"/>
    <mergeCell ref="BX358:CD358"/>
    <mergeCell ref="CE358:CK358"/>
    <mergeCell ref="CL358:CR358"/>
    <mergeCell ref="CS358:CY358"/>
    <mergeCell ref="DB358:DW358"/>
    <mergeCell ref="DX358:ED358"/>
    <mergeCell ref="EE358:EK358"/>
    <mergeCell ref="EL358:ER358"/>
    <mergeCell ref="ES358:EY358"/>
    <mergeCell ref="FC358:FF358"/>
    <mergeCell ref="FG358:FJ358"/>
    <mergeCell ref="FK358:FQ358"/>
    <mergeCell ref="FR358:FX358"/>
    <mergeCell ref="FY358:GE358"/>
    <mergeCell ref="GF358:GL358"/>
    <mergeCell ref="GM358:GS358"/>
    <mergeCell ref="GT358:GZ358"/>
    <mergeCell ref="B359:W359"/>
    <mergeCell ref="X359:AD359"/>
    <mergeCell ref="AE359:AK359"/>
    <mergeCell ref="AL359:AR359"/>
    <mergeCell ref="AS359:AY359"/>
    <mergeCell ref="BB359:BE359"/>
    <mergeCell ref="BF359:BI359"/>
    <mergeCell ref="BJ359:BP359"/>
    <mergeCell ref="BQ359:BW359"/>
    <mergeCell ref="BX359:CD359"/>
    <mergeCell ref="CE359:CK359"/>
    <mergeCell ref="CL359:CR359"/>
    <mergeCell ref="CS359:CY359"/>
    <mergeCell ref="DB359:DW359"/>
    <mergeCell ref="DX359:ED359"/>
    <mergeCell ref="EE359:EK359"/>
    <mergeCell ref="EL359:ER359"/>
    <mergeCell ref="ES359:EY359"/>
    <mergeCell ref="FC359:FF359"/>
    <mergeCell ref="FG359:FJ359"/>
    <mergeCell ref="FK359:FQ359"/>
    <mergeCell ref="FR359:FX359"/>
    <mergeCell ref="FY359:GE359"/>
    <mergeCell ref="GF359:GL359"/>
    <mergeCell ref="GM359:GS359"/>
    <mergeCell ref="GT359:GZ359"/>
    <mergeCell ref="B360:W360"/>
    <mergeCell ref="X360:AD360"/>
    <mergeCell ref="AE360:AK360"/>
    <mergeCell ref="AL360:AR360"/>
    <mergeCell ref="AS360:AY360"/>
    <mergeCell ref="BB360:BE360"/>
    <mergeCell ref="BF360:BI360"/>
    <mergeCell ref="BJ360:BP360"/>
    <mergeCell ref="BQ360:BW360"/>
    <mergeCell ref="BX360:CD360"/>
    <mergeCell ref="CE360:CK360"/>
    <mergeCell ref="CL360:CR360"/>
    <mergeCell ref="CS360:CY360"/>
    <mergeCell ref="DB360:DW360"/>
    <mergeCell ref="DX360:ED360"/>
    <mergeCell ref="EE360:EK360"/>
    <mergeCell ref="EL360:ER360"/>
    <mergeCell ref="ES360:EY360"/>
    <mergeCell ref="FC360:FF360"/>
    <mergeCell ref="FG360:FJ360"/>
    <mergeCell ref="FK360:FQ360"/>
    <mergeCell ref="FR360:FX360"/>
    <mergeCell ref="FY360:GE360"/>
    <mergeCell ref="GF360:GL360"/>
    <mergeCell ref="GM360:GS360"/>
    <mergeCell ref="GT360:GZ360"/>
    <mergeCell ref="B361:W361"/>
    <mergeCell ref="X361:AD361"/>
    <mergeCell ref="AE361:AK361"/>
    <mergeCell ref="AL361:AR361"/>
    <mergeCell ref="AS361:AY361"/>
    <mergeCell ref="BB361:BE361"/>
    <mergeCell ref="BF361:BI361"/>
    <mergeCell ref="BJ361:BP361"/>
    <mergeCell ref="BQ361:BW361"/>
    <mergeCell ref="BX361:CD361"/>
    <mergeCell ref="CE361:CK361"/>
    <mergeCell ref="CL361:CR361"/>
    <mergeCell ref="CS361:CY361"/>
    <mergeCell ref="DB361:DW361"/>
    <mergeCell ref="DX361:ED361"/>
    <mergeCell ref="EE361:EK361"/>
    <mergeCell ref="EL361:ER361"/>
    <mergeCell ref="ES361:EY361"/>
    <mergeCell ref="FC361:FF361"/>
    <mergeCell ref="FG361:FJ361"/>
    <mergeCell ref="FK361:FQ361"/>
    <mergeCell ref="FR361:FX361"/>
    <mergeCell ref="FY361:GE361"/>
    <mergeCell ref="GF361:GL361"/>
    <mergeCell ref="GM361:GS361"/>
    <mergeCell ref="GT361:GZ361"/>
    <mergeCell ref="B362:W362"/>
    <mergeCell ref="X362:AD362"/>
    <mergeCell ref="AE362:AK362"/>
    <mergeCell ref="AL362:AR362"/>
    <mergeCell ref="AS362:AY362"/>
    <mergeCell ref="BB362:BE362"/>
    <mergeCell ref="BF362:BI362"/>
    <mergeCell ref="BJ362:BP362"/>
    <mergeCell ref="BQ362:BW362"/>
    <mergeCell ref="BX362:CD362"/>
    <mergeCell ref="CE362:CK362"/>
    <mergeCell ref="CL362:CR362"/>
    <mergeCell ref="CS362:CY362"/>
    <mergeCell ref="DB362:DW362"/>
    <mergeCell ref="DX362:ED362"/>
    <mergeCell ref="EE362:EK362"/>
    <mergeCell ref="EL362:ER362"/>
    <mergeCell ref="ES362:EY362"/>
    <mergeCell ref="FC362:FF362"/>
    <mergeCell ref="FG362:FJ362"/>
    <mergeCell ref="FK362:FQ362"/>
    <mergeCell ref="FR362:FX362"/>
    <mergeCell ref="FY362:GE362"/>
    <mergeCell ref="GF362:GL362"/>
    <mergeCell ref="GM362:GS362"/>
    <mergeCell ref="GT362:GZ362"/>
    <mergeCell ref="B363:W363"/>
    <mergeCell ref="X363:AD363"/>
    <mergeCell ref="AE363:AK363"/>
    <mergeCell ref="AL363:AR363"/>
    <mergeCell ref="AS363:AY363"/>
    <mergeCell ref="BB363:BE363"/>
    <mergeCell ref="BF363:BI363"/>
    <mergeCell ref="BJ363:BP363"/>
    <mergeCell ref="BQ363:BW363"/>
    <mergeCell ref="BX363:CD363"/>
    <mergeCell ref="CE363:CK363"/>
    <mergeCell ref="CL363:CR363"/>
    <mergeCell ref="CS363:CY363"/>
    <mergeCell ref="DB363:DW363"/>
    <mergeCell ref="DX363:ED363"/>
    <mergeCell ref="EE363:EK363"/>
    <mergeCell ref="EL363:ER363"/>
    <mergeCell ref="ES363:EY363"/>
    <mergeCell ref="FC363:FF363"/>
    <mergeCell ref="FG363:FJ363"/>
    <mergeCell ref="FK363:FQ363"/>
    <mergeCell ref="FR363:FX363"/>
    <mergeCell ref="FY363:GE363"/>
    <mergeCell ref="GF363:GL363"/>
    <mergeCell ref="GM363:GS363"/>
    <mergeCell ref="GT363:GZ363"/>
    <mergeCell ref="B364:W364"/>
    <mergeCell ref="X364:AD364"/>
    <mergeCell ref="AE364:AK364"/>
    <mergeCell ref="AL364:AR364"/>
    <mergeCell ref="AS364:AY364"/>
    <mergeCell ref="BB364:BE364"/>
    <mergeCell ref="BF364:BI364"/>
    <mergeCell ref="BJ364:BP364"/>
    <mergeCell ref="BQ364:BW364"/>
    <mergeCell ref="BX364:CD364"/>
    <mergeCell ref="CE364:CK364"/>
    <mergeCell ref="CL364:CR364"/>
    <mergeCell ref="CS364:CY364"/>
    <mergeCell ref="DB364:DW364"/>
    <mergeCell ref="DX364:ED364"/>
    <mergeCell ref="EE364:EK364"/>
    <mergeCell ref="EL364:ER364"/>
    <mergeCell ref="ES364:EY364"/>
    <mergeCell ref="FC364:FF364"/>
    <mergeCell ref="FG364:FJ364"/>
    <mergeCell ref="FK364:FQ364"/>
    <mergeCell ref="FR364:FX364"/>
    <mergeCell ref="FY364:GE364"/>
    <mergeCell ref="GF364:GL364"/>
    <mergeCell ref="GM364:GS364"/>
    <mergeCell ref="GT364:GZ364"/>
    <mergeCell ref="B365:W365"/>
    <mergeCell ref="X365:AD365"/>
    <mergeCell ref="AE365:AK365"/>
    <mergeCell ref="AL365:AR365"/>
    <mergeCell ref="AS365:AY365"/>
    <mergeCell ref="BB365:BE365"/>
    <mergeCell ref="BF365:BI365"/>
    <mergeCell ref="BJ365:BP365"/>
    <mergeCell ref="BQ365:BW365"/>
    <mergeCell ref="BX365:CD365"/>
    <mergeCell ref="CE365:CK365"/>
    <mergeCell ref="CL365:CR365"/>
    <mergeCell ref="CS365:CY365"/>
    <mergeCell ref="DB365:DW365"/>
    <mergeCell ref="DX365:ED365"/>
    <mergeCell ref="EE365:EK365"/>
    <mergeCell ref="EL365:ER365"/>
    <mergeCell ref="ES365:EY365"/>
    <mergeCell ref="FC365:FF365"/>
    <mergeCell ref="FG365:FJ365"/>
    <mergeCell ref="FK365:FQ365"/>
    <mergeCell ref="FR365:FX365"/>
    <mergeCell ref="FY365:GE365"/>
    <mergeCell ref="GF365:GL365"/>
    <mergeCell ref="GM365:GS365"/>
    <mergeCell ref="GT365:GZ365"/>
    <mergeCell ref="B366:W366"/>
    <mergeCell ref="X366:AD366"/>
    <mergeCell ref="AE366:AK366"/>
    <mergeCell ref="AL366:AR366"/>
    <mergeCell ref="AS366:AY366"/>
    <mergeCell ref="BB366:BE366"/>
    <mergeCell ref="BF366:BI366"/>
    <mergeCell ref="BJ366:BP366"/>
    <mergeCell ref="BQ366:BW366"/>
    <mergeCell ref="BX366:CD366"/>
    <mergeCell ref="CE366:CK366"/>
    <mergeCell ref="CL366:CR366"/>
    <mergeCell ref="CS366:CY366"/>
    <mergeCell ref="DB366:DW366"/>
    <mergeCell ref="DX366:ED366"/>
    <mergeCell ref="EE366:EK366"/>
    <mergeCell ref="EL366:ER366"/>
    <mergeCell ref="ES366:EY366"/>
    <mergeCell ref="FC366:FF366"/>
    <mergeCell ref="FG366:FJ366"/>
    <mergeCell ref="FK366:FQ366"/>
    <mergeCell ref="FR366:FX366"/>
    <mergeCell ref="FY366:GE366"/>
    <mergeCell ref="GF366:GL366"/>
    <mergeCell ref="GM366:GS366"/>
    <mergeCell ref="GT366:GZ366"/>
    <mergeCell ref="B367:W367"/>
    <mergeCell ref="X367:AD367"/>
    <mergeCell ref="AE367:AK367"/>
    <mergeCell ref="AL367:AR367"/>
    <mergeCell ref="AS367:AY367"/>
    <mergeCell ref="BB367:BE367"/>
    <mergeCell ref="BF367:BI367"/>
    <mergeCell ref="BJ367:BP367"/>
    <mergeCell ref="BQ367:BW367"/>
    <mergeCell ref="BX367:CD367"/>
    <mergeCell ref="CE367:CK367"/>
    <mergeCell ref="CL367:CR367"/>
    <mergeCell ref="CS367:CY367"/>
    <mergeCell ref="DB367:DW367"/>
    <mergeCell ref="DX367:ED367"/>
    <mergeCell ref="EE367:EK367"/>
    <mergeCell ref="EL367:ER367"/>
    <mergeCell ref="ES367:EY367"/>
    <mergeCell ref="FC367:FF367"/>
    <mergeCell ref="FG367:FJ367"/>
    <mergeCell ref="FK367:FQ367"/>
    <mergeCell ref="FR367:FX367"/>
    <mergeCell ref="FY367:GE367"/>
    <mergeCell ref="GF367:GL367"/>
    <mergeCell ref="GM367:GS367"/>
    <mergeCell ref="GT367:GZ367"/>
    <mergeCell ref="B368:W368"/>
    <mergeCell ref="X368:AD368"/>
    <mergeCell ref="AE368:AK368"/>
    <mergeCell ref="AL368:AR368"/>
    <mergeCell ref="AS368:AY368"/>
    <mergeCell ref="BB368:BE368"/>
    <mergeCell ref="BF368:BI368"/>
    <mergeCell ref="BJ368:BP368"/>
    <mergeCell ref="BQ368:BW368"/>
    <mergeCell ref="BX368:CD368"/>
    <mergeCell ref="CE368:CK368"/>
    <mergeCell ref="CL368:CR368"/>
    <mergeCell ref="CS368:CY368"/>
    <mergeCell ref="DB368:DW368"/>
    <mergeCell ref="DX368:ED368"/>
    <mergeCell ref="EE368:EK368"/>
    <mergeCell ref="EL368:ER368"/>
    <mergeCell ref="ES368:EY368"/>
    <mergeCell ref="FC368:FF368"/>
    <mergeCell ref="FG368:FJ368"/>
    <mergeCell ref="FK368:FQ368"/>
    <mergeCell ref="FR368:FX368"/>
    <mergeCell ref="FY368:GE368"/>
    <mergeCell ref="GF368:GL368"/>
    <mergeCell ref="GM368:GS368"/>
    <mergeCell ref="GT368:GZ368"/>
    <mergeCell ref="B369:W369"/>
    <mergeCell ref="X369:AD369"/>
    <mergeCell ref="AE369:AK369"/>
    <mergeCell ref="AL369:AR369"/>
    <mergeCell ref="AS369:AY369"/>
    <mergeCell ref="BB369:BE369"/>
    <mergeCell ref="BF369:BI369"/>
    <mergeCell ref="BJ369:BP369"/>
    <mergeCell ref="BQ369:BW369"/>
    <mergeCell ref="BX369:CD369"/>
    <mergeCell ref="CE369:CK369"/>
    <mergeCell ref="CL369:CR369"/>
    <mergeCell ref="CS369:CY369"/>
    <mergeCell ref="DB369:DW369"/>
    <mergeCell ref="DX369:ED369"/>
    <mergeCell ref="EE369:EK369"/>
    <mergeCell ref="EL369:ER369"/>
    <mergeCell ref="ES369:EY369"/>
    <mergeCell ref="FC369:FF369"/>
    <mergeCell ref="FG369:FJ369"/>
    <mergeCell ref="FK369:FQ369"/>
    <mergeCell ref="FR369:FX369"/>
    <mergeCell ref="FY369:GE369"/>
    <mergeCell ref="GF369:GL369"/>
    <mergeCell ref="GM369:GS369"/>
    <mergeCell ref="GT369:GZ369"/>
    <mergeCell ref="B370:W370"/>
    <mergeCell ref="X370:AD370"/>
    <mergeCell ref="AE370:AK370"/>
    <mergeCell ref="AL370:AR370"/>
    <mergeCell ref="AS370:AY370"/>
    <mergeCell ref="BB370:BE370"/>
    <mergeCell ref="BF370:BI370"/>
    <mergeCell ref="BJ370:BP370"/>
    <mergeCell ref="BQ370:BW370"/>
    <mergeCell ref="BX370:CD370"/>
    <mergeCell ref="CE370:CK370"/>
    <mergeCell ref="CL370:CR370"/>
    <mergeCell ref="CS370:CY370"/>
    <mergeCell ref="DB370:DW370"/>
    <mergeCell ref="DX370:ED370"/>
    <mergeCell ref="EE370:EK370"/>
    <mergeCell ref="EL370:ER370"/>
    <mergeCell ref="ES370:EY370"/>
    <mergeCell ref="FC370:FF370"/>
    <mergeCell ref="FG370:FJ370"/>
    <mergeCell ref="FK370:FQ370"/>
    <mergeCell ref="FR370:FX370"/>
    <mergeCell ref="FY370:GE370"/>
    <mergeCell ref="GF370:GL370"/>
    <mergeCell ref="GM370:GS370"/>
    <mergeCell ref="GT370:GZ370"/>
    <mergeCell ref="B371:W371"/>
    <mergeCell ref="X371:AD371"/>
    <mergeCell ref="AE371:AK371"/>
    <mergeCell ref="AL371:AR371"/>
    <mergeCell ref="AS371:AY371"/>
    <mergeCell ref="BB371:BE371"/>
    <mergeCell ref="BF371:BI371"/>
    <mergeCell ref="BJ371:BP371"/>
    <mergeCell ref="BQ371:BW371"/>
    <mergeCell ref="BX371:CD371"/>
    <mergeCell ref="CE371:CK371"/>
    <mergeCell ref="CL371:CR371"/>
    <mergeCell ref="CS371:CY371"/>
    <mergeCell ref="DB371:DW371"/>
    <mergeCell ref="DX371:ED371"/>
    <mergeCell ref="EE371:EK371"/>
    <mergeCell ref="EL371:ER371"/>
    <mergeCell ref="ES371:EY371"/>
    <mergeCell ref="FC371:FF371"/>
    <mergeCell ref="FG371:FJ371"/>
    <mergeCell ref="FK371:FQ371"/>
    <mergeCell ref="FR371:FX371"/>
    <mergeCell ref="FY371:GE371"/>
    <mergeCell ref="GF371:GL371"/>
    <mergeCell ref="GM371:GS371"/>
    <mergeCell ref="GT371:GZ371"/>
    <mergeCell ref="B372:W372"/>
    <mergeCell ref="X372:AD372"/>
    <mergeCell ref="AE372:AK372"/>
    <mergeCell ref="AL372:AR372"/>
    <mergeCell ref="AS372:AY372"/>
    <mergeCell ref="BB372:BE372"/>
    <mergeCell ref="BF372:BI372"/>
    <mergeCell ref="BJ372:BP372"/>
    <mergeCell ref="BQ372:BW372"/>
    <mergeCell ref="BX372:CD372"/>
    <mergeCell ref="CE372:CK372"/>
    <mergeCell ref="CL372:CR372"/>
    <mergeCell ref="CS372:CY372"/>
    <mergeCell ref="DB372:DW372"/>
    <mergeCell ref="DX372:ED372"/>
    <mergeCell ref="EE372:EK372"/>
    <mergeCell ref="EL372:ER372"/>
    <mergeCell ref="ES372:EY372"/>
    <mergeCell ref="FC372:FF372"/>
    <mergeCell ref="FG372:FJ372"/>
    <mergeCell ref="FK372:FQ372"/>
    <mergeCell ref="FR372:FX372"/>
    <mergeCell ref="FY372:GE372"/>
    <mergeCell ref="GF372:GL372"/>
    <mergeCell ref="GM372:GS372"/>
    <mergeCell ref="GT372:GZ372"/>
    <mergeCell ref="B373:W373"/>
    <mergeCell ref="X373:AD373"/>
    <mergeCell ref="AE373:AK373"/>
    <mergeCell ref="AL373:AR373"/>
    <mergeCell ref="AS373:AY373"/>
    <mergeCell ref="BB373:BE373"/>
    <mergeCell ref="BF373:BI373"/>
    <mergeCell ref="BJ373:BP373"/>
    <mergeCell ref="BQ373:BW373"/>
    <mergeCell ref="BX373:CD373"/>
    <mergeCell ref="CE373:CK373"/>
    <mergeCell ref="CL373:CR373"/>
    <mergeCell ref="CS373:CY373"/>
    <mergeCell ref="DB373:DW373"/>
    <mergeCell ref="DX373:ED373"/>
    <mergeCell ref="EE373:EK373"/>
    <mergeCell ref="EL373:ER373"/>
    <mergeCell ref="ES373:EY373"/>
    <mergeCell ref="FC373:FF373"/>
    <mergeCell ref="FG373:FJ373"/>
    <mergeCell ref="FK373:FQ373"/>
    <mergeCell ref="FR373:FX373"/>
    <mergeCell ref="FY373:GE373"/>
    <mergeCell ref="GF373:GL373"/>
    <mergeCell ref="GM373:GS373"/>
    <mergeCell ref="GT373:GZ373"/>
    <mergeCell ref="B374:W374"/>
    <mergeCell ref="X374:AD374"/>
    <mergeCell ref="AE374:AK374"/>
    <mergeCell ref="AL374:AR374"/>
    <mergeCell ref="AS374:AY374"/>
    <mergeCell ref="BB374:BE374"/>
    <mergeCell ref="BF374:BI374"/>
    <mergeCell ref="BJ374:BP374"/>
    <mergeCell ref="BQ374:BW374"/>
    <mergeCell ref="BX374:CD374"/>
    <mergeCell ref="CE374:CK374"/>
    <mergeCell ref="CL374:CR374"/>
    <mergeCell ref="CS374:CY374"/>
    <mergeCell ref="DB374:DW374"/>
    <mergeCell ref="DX374:ED374"/>
    <mergeCell ref="EE374:EK374"/>
    <mergeCell ref="EL374:ER374"/>
    <mergeCell ref="ES374:EY374"/>
    <mergeCell ref="FC374:FF374"/>
    <mergeCell ref="FG374:FJ374"/>
    <mergeCell ref="FK374:FQ374"/>
    <mergeCell ref="FR374:FX374"/>
    <mergeCell ref="FY374:GE374"/>
    <mergeCell ref="GF374:GL374"/>
    <mergeCell ref="GM374:GS374"/>
    <mergeCell ref="GT374:GZ374"/>
    <mergeCell ref="B375:W375"/>
    <mergeCell ref="X375:AD375"/>
    <mergeCell ref="AE375:AK375"/>
    <mergeCell ref="AL375:AR375"/>
    <mergeCell ref="AS375:AY375"/>
    <mergeCell ref="BB375:BE375"/>
    <mergeCell ref="BF375:BI375"/>
    <mergeCell ref="BJ375:BP375"/>
    <mergeCell ref="BQ375:BW375"/>
    <mergeCell ref="BX375:CD375"/>
    <mergeCell ref="CE375:CK375"/>
    <mergeCell ref="CL375:CR375"/>
    <mergeCell ref="CS375:CY375"/>
    <mergeCell ref="DB375:DW375"/>
    <mergeCell ref="DX375:ED375"/>
    <mergeCell ref="EE375:EK375"/>
    <mergeCell ref="EL375:ER375"/>
    <mergeCell ref="ES375:EY375"/>
    <mergeCell ref="FC375:FF375"/>
    <mergeCell ref="FG375:FJ375"/>
    <mergeCell ref="FK375:FQ375"/>
    <mergeCell ref="FR375:FX375"/>
    <mergeCell ref="FY375:GE375"/>
    <mergeCell ref="GF375:GL375"/>
    <mergeCell ref="GM375:GS375"/>
    <mergeCell ref="GT375:GZ375"/>
    <mergeCell ref="B376:W376"/>
    <mergeCell ref="X376:AD376"/>
    <mergeCell ref="AE376:AK376"/>
    <mergeCell ref="AL376:AR376"/>
    <mergeCell ref="AS376:AY376"/>
    <mergeCell ref="BB376:BE376"/>
    <mergeCell ref="BF376:BI376"/>
    <mergeCell ref="BJ376:BP376"/>
    <mergeCell ref="BQ376:BW376"/>
    <mergeCell ref="BX376:CD376"/>
    <mergeCell ref="CE376:CK376"/>
    <mergeCell ref="CL376:CR376"/>
    <mergeCell ref="CS376:CY376"/>
    <mergeCell ref="DB376:DW376"/>
    <mergeCell ref="DX376:ED376"/>
    <mergeCell ref="EE376:EK376"/>
    <mergeCell ref="EL376:ER376"/>
    <mergeCell ref="ES376:EY376"/>
    <mergeCell ref="FC376:FF376"/>
    <mergeCell ref="FG376:FJ376"/>
    <mergeCell ref="FK376:FQ376"/>
    <mergeCell ref="FR376:FX376"/>
    <mergeCell ref="FY376:GE376"/>
    <mergeCell ref="GF376:GL376"/>
    <mergeCell ref="GM376:GS376"/>
    <mergeCell ref="GT376:GZ376"/>
    <mergeCell ref="B377:W377"/>
    <mergeCell ref="X377:AD377"/>
    <mergeCell ref="AE377:AK377"/>
    <mergeCell ref="AL377:AR377"/>
    <mergeCell ref="AS377:AY377"/>
    <mergeCell ref="BB377:BE377"/>
    <mergeCell ref="BF377:BI377"/>
    <mergeCell ref="BJ377:BP377"/>
    <mergeCell ref="BQ377:BW377"/>
    <mergeCell ref="BX377:CD377"/>
    <mergeCell ref="CE377:CK377"/>
    <mergeCell ref="CL377:CR377"/>
    <mergeCell ref="CS377:CY377"/>
    <mergeCell ref="DB377:DW377"/>
    <mergeCell ref="DX377:ED377"/>
    <mergeCell ref="EE377:EK377"/>
    <mergeCell ref="EL377:ER377"/>
    <mergeCell ref="ES377:EY377"/>
    <mergeCell ref="FC377:FF377"/>
    <mergeCell ref="FG377:FJ377"/>
    <mergeCell ref="FK377:FQ377"/>
    <mergeCell ref="FR377:FX377"/>
    <mergeCell ref="FY377:GE377"/>
    <mergeCell ref="GF377:GL377"/>
    <mergeCell ref="GM377:GS377"/>
    <mergeCell ref="GT377:GZ377"/>
    <mergeCell ref="B378:W378"/>
    <mergeCell ref="X378:AD378"/>
    <mergeCell ref="AE378:AK378"/>
    <mergeCell ref="AL378:AR378"/>
    <mergeCell ref="AS378:AY378"/>
    <mergeCell ref="BB378:BE378"/>
    <mergeCell ref="BF378:BI378"/>
    <mergeCell ref="BJ378:BP378"/>
    <mergeCell ref="BQ378:BW378"/>
    <mergeCell ref="BX378:CD378"/>
    <mergeCell ref="CE378:CK378"/>
    <mergeCell ref="CL378:CR378"/>
    <mergeCell ref="CS378:CY378"/>
    <mergeCell ref="DB378:DW378"/>
    <mergeCell ref="DX378:ED378"/>
    <mergeCell ref="EE378:EK378"/>
    <mergeCell ref="EL378:ER378"/>
    <mergeCell ref="ES378:EY378"/>
    <mergeCell ref="FC378:FF378"/>
    <mergeCell ref="FG378:FJ378"/>
    <mergeCell ref="FK378:FQ378"/>
    <mergeCell ref="FR378:FX378"/>
    <mergeCell ref="FY378:GE378"/>
    <mergeCell ref="GF378:GL378"/>
    <mergeCell ref="GM378:GS378"/>
    <mergeCell ref="GT378:GZ378"/>
    <mergeCell ref="B379:W379"/>
    <mergeCell ref="X379:AD379"/>
    <mergeCell ref="AE379:AK379"/>
    <mergeCell ref="AL379:AR379"/>
    <mergeCell ref="AS379:AY379"/>
    <mergeCell ref="BB379:BE379"/>
    <mergeCell ref="BF379:BI379"/>
    <mergeCell ref="BJ379:BP379"/>
    <mergeCell ref="BQ379:BW379"/>
    <mergeCell ref="BX379:CD379"/>
    <mergeCell ref="CE379:CK379"/>
    <mergeCell ref="CL379:CR379"/>
    <mergeCell ref="CS379:CY379"/>
    <mergeCell ref="DB379:DW379"/>
    <mergeCell ref="DX379:ED379"/>
    <mergeCell ref="EE379:EK379"/>
    <mergeCell ref="EL379:ER379"/>
    <mergeCell ref="ES379:EY379"/>
    <mergeCell ref="FC379:FF379"/>
    <mergeCell ref="FG379:FJ379"/>
    <mergeCell ref="FK379:FQ379"/>
    <mergeCell ref="FR379:FX379"/>
    <mergeCell ref="FY379:GE379"/>
    <mergeCell ref="GF379:GL379"/>
    <mergeCell ref="GM379:GS379"/>
    <mergeCell ref="GT379:GZ379"/>
    <mergeCell ref="B380:W380"/>
    <mergeCell ref="X380:AD380"/>
    <mergeCell ref="AE380:AK380"/>
    <mergeCell ref="AL380:AR380"/>
    <mergeCell ref="AS380:AY380"/>
    <mergeCell ref="BB380:BE380"/>
    <mergeCell ref="BF380:BI380"/>
    <mergeCell ref="BJ380:BP380"/>
    <mergeCell ref="BQ380:BW380"/>
    <mergeCell ref="BX380:CD380"/>
    <mergeCell ref="CE380:CK380"/>
    <mergeCell ref="CL380:CR380"/>
    <mergeCell ref="CS380:CY380"/>
    <mergeCell ref="DB380:DW380"/>
    <mergeCell ref="DX380:ED380"/>
    <mergeCell ref="EE380:EK380"/>
    <mergeCell ref="EL380:ER380"/>
    <mergeCell ref="ES380:EY380"/>
    <mergeCell ref="FC380:FF380"/>
    <mergeCell ref="FG380:FJ380"/>
    <mergeCell ref="FK380:FQ380"/>
    <mergeCell ref="FR380:FX380"/>
    <mergeCell ref="FY380:GE380"/>
    <mergeCell ref="GF380:GL380"/>
    <mergeCell ref="GM380:GS380"/>
    <mergeCell ref="GT380:GZ380"/>
    <mergeCell ref="B381:W381"/>
    <mergeCell ref="X381:AD381"/>
    <mergeCell ref="AE381:AK381"/>
    <mergeCell ref="AL381:AR381"/>
    <mergeCell ref="AS381:AY381"/>
    <mergeCell ref="BB381:BE381"/>
    <mergeCell ref="BF381:BI381"/>
    <mergeCell ref="BJ381:BP381"/>
    <mergeCell ref="BQ381:BW381"/>
    <mergeCell ref="BX381:CD381"/>
    <mergeCell ref="CE381:CK381"/>
    <mergeCell ref="CL381:CR381"/>
    <mergeCell ref="CS381:CY381"/>
    <mergeCell ref="DB381:DW381"/>
    <mergeCell ref="DX381:ED381"/>
    <mergeCell ref="EE381:EK381"/>
    <mergeCell ref="EL381:ER381"/>
    <mergeCell ref="ES381:EY381"/>
    <mergeCell ref="FC381:FF381"/>
    <mergeCell ref="FG381:FJ381"/>
    <mergeCell ref="FK381:FQ381"/>
    <mergeCell ref="FR381:FX381"/>
    <mergeCell ref="FY381:GE381"/>
    <mergeCell ref="GF381:GL381"/>
    <mergeCell ref="GM381:GS381"/>
    <mergeCell ref="GT381:GZ381"/>
    <mergeCell ref="B382:W382"/>
    <mergeCell ref="X382:AD382"/>
    <mergeCell ref="AE382:AK382"/>
    <mergeCell ref="AL382:AR382"/>
    <mergeCell ref="AS382:AY382"/>
    <mergeCell ref="BB382:BE382"/>
    <mergeCell ref="BF382:BI382"/>
    <mergeCell ref="BJ382:BP382"/>
    <mergeCell ref="BQ382:BW382"/>
    <mergeCell ref="BX382:CD382"/>
    <mergeCell ref="CE382:CK382"/>
    <mergeCell ref="CL382:CR382"/>
    <mergeCell ref="CS382:CY382"/>
    <mergeCell ref="DB382:DW382"/>
    <mergeCell ref="DX382:ED382"/>
    <mergeCell ref="EE382:EK382"/>
    <mergeCell ref="EL382:ER382"/>
    <mergeCell ref="ES382:EY382"/>
    <mergeCell ref="FC382:FF382"/>
    <mergeCell ref="FG382:FJ382"/>
    <mergeCell ref="FK382:FQ382"/>
    <mergeCell ref="FR382:FX382"/>
    <mergeCell ref="FY382:GE382"/>
    <mergeCell ref="GF382:GL382"/>
    <mergeCell ref="GM382:GS382"/>
    <mergeCell ref="GT382:GZ382"/>
    <mergeCell ref="B383:W383"/>
    <mergeCell ref="X383:AD383"/>
    <mergeCell ref="AE383:AK383"/>
    <mergeCell ref="AL383:AR383"/>
    <mergeCell ref="AS383:AY383"/>
    <mergeCell ref="BB383:BE383"/>
    <mergeCell ref="BF383:BI383"/>
    <mergeCell ref="BJ383:BP383"/>
    <mergeCell ref="BQ383:BW383"/>
    <mergeCell ref="BX383:CD383"/>
    <mergeCell ref="CE383:CK383"/>
    <mergeCell ref="CL383:CR383"/>
    <mergeCell ref="CS383:CY383"/>
    <mergeCell ref="DB383:DW383"/>
    <mergeCell ref="DX383:ED383"/>
    <mergeCell ref="EE383:EK383"/>
    <mergeCell ref="EL383:ER383"/>
    <mergeCell ref="ES383:EY383"/>
    <mergeCell ref="FC383:FF383"/>
    <mergeCell ref="FG383:FJ383"/>
    <mergeCell ref="FK383:FQ383"/>
    <mergeCell ref="FR383:FX383"/>
    <mergeCell ref="FY383:GE383"/>
    <mergeCell ref="GF383:GL383"/>
    <mergeCell ref="GM383:GS383"/>
    <mergeCell ref="GT383:GZ383"/>
    <mergeCell ref="B384:W384"/>
    <mergeCell ref="X384:AD384"/>
    <mergeCell ref="AE384:AK384"/>
    <mergeCell ref="AL384:AR384"/>
    <mergeCell ref="AS384:AY384"/>
    <mergeCell ref="BB384:BE384"/>
    <mergeCell ref="BF384:BI384"/>
    <mergeCell ref="BJ384:BP384"/>
    <mergeCell ref="BQ384:BW384"/>
    <mergeCell ref="BX384:CD384"/>
    <mergeCell ref="CE384:CK384"/>
    <mergeCell ref="CL384:CR384"/>
    <mergeCell ref="CS384:CY384"/>
    <mergeCell ref="DB384:DW384"/>
    <mergeCell ref="DX384:ED384"/>
    <mergeCell ref="EE384:EK384"/>
    <mergeCell ref="EL384:ER384"/>
    <mergeCell ref="ES384:EY384"/>
    <mergeCell ref="FC384:FF384"/>
    <mergeCell ref="FG384:FJ384"/>
    <mergeCell ref="FK384:FQ384"/>
    <mergeCell ref="FR384:FX384"/>
    <mergeCell ref="FY384:GE384"/>
    <mergeCell ref="GF384:GL384"/>
    <mergeCell ref="GM384:GS384"/>
    <mergeCell ref="GT384:GZ384"/>
    <mergeCell ref="B385:W385"/>
    <mergeCell ref="X385:AD385"/>
    <mergeCell ref="AE385:AK385"/>
    <mergeCell ref="AL385:AR385"/>
    <mergeCell ref="AS385:AY385"/>
    <mergeCell ref="BB385:BE385"/>
    <mergeCell ref="BF385:BI385"/>
    <mergeCell ref="BJ385:BP385"/>
    <mergeCell ref="BQ385:BW385"/>
    <mergeCell ref="BX385:CD385"/>
    <mergeCell ref="CE385:CK385"/>
    <mergeCell ref="CL385:CR385"/>
    <mergeCell ref="CS385:CY385"/>
    <mergeCell ref="DB385:DW385"/>
    <mergeCell ref="DX385:ED385"/>
    <mergeCell ref="EE385:EK385"/>
    <mergeCell ref="EL385:ER385"/>
    <mergeCell ref="ES385:EY385"/>
    <mergeCell ref="FC385:FF385"/>
    <mergeCell ref="FG385:FJ385"/>
    <mergeCell ref="FK385:FQ385"/>
    <mergeCell ref="FR385:FX385"/>
    <mergeCell ref="FY385:GE385"/>
    <mergeCell ref="GF385:GL385"/>
    <mergeCell ref="GM385:GS385"/>
    <mergeCell ref="GT385:GZ385"/>
    <mergeCell ref="B386:W386"/>
    <mergeCell ref="X386:AD386"/>
    <mergeCell ref="AE386:AK386"/>
    <mergeCell ref="AL386:AR386"/>
    <mergeCell ref="AS386:AY386"/>
    <mergeCell ref="BB386:BE386"/>
    <mergeCell ref="BF386:BI386"/>
    <mergeCell ref="BJ386:BP386"/>
    <mergeCell ref="BQ386:BW386"/>
    <mergeCell ref="BX386:CD386"/>
    <mergeCell ref="CE386:CK386"/>
    <mergeCell ref="CL386:CR386"/>
    <mergeCell ref="CS386:CY386"/>
    <mergeCell ref="DB386:DW386"/>
    <mergeCell ref="DX386:ED386"/>
    <mergeCell ref="EE386:EK386"/>
    <mergeCell ref="EL386:ER386"/>
    <mergeCell ref="ES386:EY386"/>
    <mergeCell ref="FC386:FF386"/>
    <mergeCell ref="FG386:FJ386"/>
    <mergeCell ref="FK386:FQ386"/>
    <mergeCell ref="FR386:FX386"/>
    <mergeCell ref="FY386:GE386"/>
    <mergeCell ref="GF386:GL386"/>
    <mergeCell ref="GM386:GS386"/>
    <mergeCell ref="GT386:GZ386"/>
    <mergeCell ref="B387:W387"/>
    <mergeCell ref="X387:AD387"/>
    <mergeCell ref="AE387:AK387"/>
    <mergeCell ref="AL387:AR387"/>
    <mergeCell ref="AS387:AY387"/>
    <mergeCell ref="BB387:BE387"/>
    <mergeCell ref="BF387:BI387"/>
    <mergeCell ref="BJ387:BP387"/>
    <mergeCell ref="BQ387:BW387"/>
    <mergeCell ref="BX387:CD387"/>
    <mergeCell ref="CE387:CK387"/>
    <mergeCell ref="CL387:CR387"/>
    <mergeCell ref="CS387:CY387"/>
    <mergeCell ref="DB387:DW387"/>
    <mergeCell ref="DX387:ED387"/>
    <mergeCell ref="EE387:EK387"/>
    <mergeCell ref="EL387:ER387"/>
    <mergeCell ref="ES387:EY387"/>
    <mergeCell ref="FC387:FF387"/>
    <mergeCell ref="FG387:FJ387"/>
    <mergeCell ref="FK387:FQ387"/>
    <mergeCell ref="FR387:FX387"/>
    <mergeCell ref="FY387:GE387"/>
    <mergeCell ref="GF387:GL387"/>
    <mergeCell ref="GM387:GS387"/>
    <mergeCell ref="GT387:GZ387"/>
    <mergeCell ref="B388:W388"/>
    <mergeCell ref="X388:AD388"/>
    <mergeCell ref="AE388:AK388"/>
    <mergeCell ref="AL388:AR388"/>
    <mergeCell ref="AS388:AY388"/>
    <mergeCell ref="BB388:BE388"/>
    <mergeCell ref="BF388:BI388"/>
    <mergeCell ref="BJ388:BP388"/>
    <mergeCell ref="BQ388:BW388"/>
    <mergeCell ref="BX388:CD388"/>
    <mergeCell ref="CE388:CK388"/>
    <mergeCell ref="CL388:CR388"/>
    <mergeCell ref="CS388:CY388"/>
    <mergeCell ref="DB388:DW388"/>
    <mergeCell ref="DX388:ED388"/>
    <mergeCell ref="EE388:EK388"/>
    <mergeCell ref="EL388:ER388"/>
    <mergeCell ref="ES388:EY388"/>
    <mergeCell ref="FC388:FF388"/>
    <mergeCell ref="FG388:FJ388"/>
    <mergeCell ref="FK388:FQ388"/>
    <mergeCell ref="FR388:FX388"/>
    <mergeCell ref="FY388:GE388"/>
    <mergeCell ref="GF388:GL388"/>
    <mergeCell ref="GM388:GS388"/>
    <mergeCell ref="GT388:GZ388"/>
    <mergeCell ref="B389:W389"/>
    <mergeCell ref="X389:AD389"/>
    <mergeCell ref="AE389:AK389"/>
    <mergeCell ref="AL389:AR389"/>
    <mergeCell ref="AS389:AY389"/>
    <mergeCell ref="BB389:BE389"/>
    <mergeCell ref="BF389:BI389"/>
    <mergeCell ref="BJ389:BP389"/>
    <mergeCell ref="BQ389:BW389"/>
    <mergeCell ref="BX389:CD389"/>
    <mergeCell ref="CE389:CK389"/>
    <mergeCell ref="CL389:CR389"/>
    <mergeCell ref="CS389:CY389"/>
    <mergeCell ref="DB389:DW389"/>
    <mergeCell ref="DX389:ED389"/>
    <mergeCell ref="EE389:EK389"/>
    <mergeCell ref="EL389:ER389"/>
    <mergeCell ref="ES389:EY389"/>
    <mergeCell ref="FC389:FF389"/>
    <mergeCell ref="FG389:FJ389"/>
    <mergeCell ref="FK389:FQ389"/>
    <mergeCell ref="FR389:FX389"/>
    <mergeCell ref="FY389:GE389"/>
    <mergeCell ref="GF389:GL389"/>
    <mergeCell ref="GM389:GS389"/>
    <mergeCell ref="GT389:GZ389"/>
    <mergeCell ref="B390:W390"/>
    <mergeCell ref="X390:AD390"/>
    <mergeCell ref="AE390:AK390"/>
    <mergeCell ref="AL390:AR390"/>
    <mergeCell ref="AS390:AY390"/>
    <mergeCell ref="BB390:BE390"/>
    <mergeCell ref="BF390:BI390"/>
    <mergeCell ref="BJ390:BP390"/>
    <mergeCell ref="BQ390:BW390"/>
    <mergeCell ref="BX390:CD390"/>
    <mergeCell ref="CE390:CK390"/>
    <mergeCell ref="CL390:CR390"/>
    <mergeCell ref="CS390:CY390"/>
    <mergeCell ref="DB390:DW390"/>
    <mergeCell ref="DX390:ED390"/>
    <mergeCell ref="EE390:EK390"/>
    <mergeCell ref="EL390:ER390"/>
    <mergeCell ref="ES390:EY390"/>
    <mergeCell ref="FC390:FF390"/>
    <mergeCell ref="FG390:FJ390"/>
    <mergeCell ref="FK390:FQ390"/>
    <mergeCell ref="FR390:FX390"/>
    <mergeCell ref="FY390:GE390"/>
    <mergeCell ref="GF390:GL390"/>
    <mergeCell ref="GM390:GS390"/>
    <mergeCell ref="GT390:GZ390"/>
    <mergeCell ref="B391:W391"/>
    <mergeCell ref="X391:AD391"/>
    <mergeCell ref="AE391:AK391"/>
    <mergeCell ref="AL391:AR391"/>
    <mergeCell ref="AS391:AY391"/>
    <mergeCell ref="BB391:BE391"/>
    <mergeCell ref="BF391:BI391"/>
    <mergeCell ref="BJ391:BP391"/>
    <mergeCell ref="BQ391:BW391"/>
    <mergeCell ref="BX391:CD391"/>
    <mergeCell ref="CE391:CK391"/>
    <mergeCell ref="CL391:CR391"/>
    <mergeCell ref="CS391:CY391"/>
    <mergeCell ref="DB391:DW391"/>
    <mergeCell ref="DX391:ED391"/>
    <mergeCell ref="EE391:EK391"/>
    <mergeCell ref="EL391:ER391"/>
    <mergeCell ref="ES391:EY391"/>
    <mergeCell ref="FC391:FF391"/>
    <mergeCell ref="FG391:FJ391"/>
    <mergeCell ref="FK391:FQ391"/>
    <mergeCell ref="FR391:FX391"/>
    <mergeCell ref="FY391:GE391"/>
    <mergeCell ref="GF391:GL391"/>
    <mergeCell ref="GM391:GS391"/>
    <mergeCell ref="GT391:GZ391"/>
    <mergeCell ref="B392:W392"/>
    <mergeCell ref="X392:AD392"/>
    <mergeCell ref="AE392:AK392"/>
    <mergeCell ref="AL392:AR392"/>
    <mergeCell ref="AS392:AY392"/>
    <mergeCell ref="BB392:BE392"/>
    <mergeCell ref="BF392:BI392"/>
    <mergeCell ref="BJ392:BP392"/>
    <mergeCell ref="BQ392:BW392"/>
    <mergeCell ref="BX392:CD392"/>
    <mergeCell ref="CE392:CK392"/>
    <mergeCell ref="CL392:CR392"/>
    <mergeCell ref="CS392:CY392"/>
    <mergeCell ref="DB392:DW392"/>
    <mergeCell ref="DX392:ED392"/>
    <mergeCell ref="EE392:EK392"/>
    <mergeCell ref="EL392:ER392"/>
    <mergeCell ref="ES392:EY392"/>
    <mergeCell ref="FC392:FF392"/>
    <mergeCell ref="FG392:FJ392"/>
    <mergeCell ref="FK392:FQ392"/>
    <mergeCell ref="FR392:FX392"/>
    <mergeCell ref="FY392:GE392"/>
    <mergeCell ref="GF392:GL392"/>
    <mergeCell ref="GM392:GS392"/>
    <mergeCell ref="GT392:GZ392"/>
    <mergeCell ref="B393:W393"/>
    <mergeCell ref="X393:AD393"/>
    <mergeCell ref="AE393:AK393"/>
    <mergeCell ref="AL393:AR393"/>
    <mergeCell ref="AS393:AY393"/>
    <mergeCell ref="BB393:BE393"/>
    <mergeCell ref="BF393:BI393"/>
    <mergeCell ref="BJ393:BP393"/>
    <mergeCell ref="BQ393:BW393"/>
    <mergeCell ref="BX393:CD393"/>
    <mergeCell ref="CE393:CK393"/>
    <mergeCell ref="CL393:CR393"/>
    <mergeCell ref="CS393:CY393"/>
    <mergeCell ref="DB393:DW393"/>
    <mergeCell ref="DX393:ED393"/>
    <mergeCell ref="EE393:EK393"/>
    <mergeCell ref="EL393:ER393"/>
    <mergeCell ref="ES393:EY393"/>
    <mergeCell ref="FC393:FF393"/>
    <mergeCell ref="FG393:FJ393"/>
    <mergeCell ref="FK393:FQ393"/>
    <mergeCell ref="FR393:FX393"/>
    <mergeCell ref="FY393:GE393"/>
    <mergeCell ref="GF393:GL393"/>
    <mergeCell ref="GM393:GS393"/>
    <mergeCell ref="GT393:GZ393"/>
    <mergeCell ref="B394:W394"/>
    <mergeCell ref="X394:AD394"/>
    <mergeCell ref="AE394:AK394"/>
    <mergeCell ref="AL394:AR394"/>
    <mergeCell ref="AS394:AY394"/>
    <mergeCell ref="BB394:BE394"/>
    <mergeCell ref="BF394:BI394"/>
    <mergeCell ref="BJ394:BP394"/>
    <mergeCell ref="BQ394:BW394"/>
    <mergeCell ref="BX394:CD394"/>
    <mergeCell ref="CE394:CK394"/>
    <mergeCell ref="CL394:CR394"/>
    <mergeCell ref="CS394:CY394"/>
    <mergeCell ref="DB394:DW394"/>
    <mergeCell ref="DX394:ED394"/>
    <mergeCell ref="EE394:EK394"/>
    <mergeCell ref="EL394:ER394"/>
    <mergeCell ref="ES394:EY394"/>
    <mergeCell ref="FC394:FF394"/>
    <mergeCell ref="FG394:FJ394"/>
    <mergeCell ref="FK394:FQ394"/>
    <mergeCell ref="FR394:FX394"/>
    <mergeCell ref="FY394:GE394"/>
    <mergeCell ref="GF394:GL394"/>
    <mergeCell ref="GM394:GS394"/>
    <mergeCell ref="GT394:GZ394"/>
    <mergeCell ref="B395:W395"/>
    <mergeCell ref="X395:AD395"/>
    <mergeCell ref="AE395:AK395"/>
    <mergeCell ref="AL395:AR395"/>
    <mergeCell ref="AS395:AY395"/>
    <mergeCell ref="BB395:BE395"/>
    <mergeCell ref="BF395:BI395"/>
    <mergeCell ref="BJ395:BP395"/>
    <mergeCell ref="BQ395:BW395"/>
    <mergeCell ref="BX395:CD395"/>
    <mergeCell ref="CE395:CK395"/>
    <mergeCell ref="CL395:CR395"/>
    <mergeCell ref="CS395:CY395"/>
    <mergeCell ref="DB395:DW395"/>
    <mergeCell ref="DX395:ED395"/>
    <mergeCell ref="EE395:EK395"/>
    <mergeCell ref="EL395:ER395"/>
    <mergeCell ref="ES395:EY395"/>
    <mergeCell ref="FC395:FF395"/>
    <mergeCell ref="FG395:FJ395"/>
    <mergeCell ref="FK395:FQ395"/>
    <mergeCell ref="FR395:FX395"/>
    <mergeCell ref="FY395:GE395"/>
    <mergeCell ref="GF395:GL395"/>
    <mergeCell ref="GM395:GS395"/>
    <mergeCell ref="GT395:GZ395"/>
    <mergeCell ref="B396:W396"/>
    <mergeCell ref="X396:AD396"/>
    <mergeCell ref="AE396:AK396"/>
    <mergeCell ref="AL396:AR396"/>
    <mergeCell ref="AS396:AY396"/>
    <mergeCell ref="BB396:BE396"/>
    <mergeCell ref="BF396:BI396"/>
    <mergeCell ref="BJ396:BP396"/>
    <mergeCell ref="BQ396:BW396"/>
    <mergeCell ref="BX396:CD396"/>
    <mergeCell ref="CE396:CK396"/>
    <mergeCell ref="CL396:CR396"/>
    <mergeCell ref="CS396:CY396"/>
    <mergeCell ref="DB396:DW396"/>
    <mergeCell ref="DX396:ED396"/>
    <mergeCell ref="EE396:EK396"/>
    <mergeCell ref="EL396:ER396"/>
    <mergeCell ref="ES396:EY396"/>
    <mergeCell ref="FC396:FF396"/>
    <mergeCell ref="FG396:FJ396"/>
    <mergeCell ref="FK396:FQ396"/>
    <mergeCell ref="FR396:FX396"/>
    <mergeCell ref="FY396:GE396"/>
    <mergeCell ref="GF396:GL396"/>
    <mergeCell ref="GM396:GS396"/>
    <mergeCell ref="GT396:GZ396"/>
    <mergeCell ref="B397:W397"/>
    <mergeCell ref="X397:AD397"/>
    <mergeCell ref="AE397:AK397"/>
    <mergeCell ref="AL397:AR397"/>
    <mergeCell ref="AS397:AY397"/>
    <mergeCell ref="BB397:BE397"/>
    <mergeCell ref="BF397:BI397"/>
    <mergeCell ref="BJ397:BP397"/>
    <mergeCell ref="BQ397:BW397"/>
    <mergeCell ref="BX397:CD397"/>
    <mergeCell ref="CE397:CK397"/>
    <mergeCell ref="CL397:CR397"/>
    <mergeCell ref="CS397:CY397"/>
    <mergeCell ref="DB397:DW397"/>
    <mergeCell ref="DX397:ED397"/>
    <mergeCell ref="EE397:EK397"/>
    <mergeCell ref="EL397:ER397"/>
    <mergeCell ref="ES397:EY397"/>
    <mergeCell ref="FC397:FF397"/>
    <mergeCell ref="FG397:FJ397"/>
    <mergeCell ref="FK397:FQ397"/>
    <mergeCell ref="FR397:FX397"/>
    <mergeCell ref="FY397:GE397"/>
    <mergeCell ref="GF397:GL397"/>
    <mergeCell ref="GM397:GS397"/>
    <mergeCell ref="GT397:GZ397"/>
    <mergeCell ref="B398:W398"/>
    <mergeCell ref="X398:AD398"/>
    <mergeCell ref="AE398:AK398"/>
    <mergeCell ref="AL398:AR398"/>
    <mergeCell ref="AS398:AY398"/>
    <mergeCell ref="BB398:BE398"/>
    <mergeCell ref="BF398:BI398"/>
    <mergeCell ref="BJ398:BP398"/>
    <mergeCell ref="BQ398:BW398"/>
    <mergeCell ref="BX398:CD398"/>
    <mergeCell ref="CE398:CK398"/>
    <mergeCell ref="CL398:CR398"/>
    <mergeCell ref="CS398:CY398"/>
    <mergeCell ref="DB398:DW398"/>
    <mergeCell ref="DX398:ED398"/>
    <mergeCell ref="EE398:EK398"/>
    <mergeCell ref="EL398:ER398"/>
    <mergeCell ref="ES398:EY398"/>
    <mergeCell ref="FC398:FF398"/>
    <mergeCell ref="FG398:FJ398"/>
    <mergeCell ref="FK398:FQ398"/>
    <mergeCell ref="FR398:FX398"/>
    <mergeCell ref="FY398:GE398"/>
    <mergeCell ref="GF398:GL398"/>
    <mergeCell ref="GM398:GS398"/>
    <mergeCell ref="GT398:GZ398"/>
    <mergeCell ref="B399:W399"/>
    <mergeCell ref="X399:AD399"/>
    <mergeCell ref="AE399:AK399"/>
    <mergeCell ref="AL399:AR399"/>
    <mergeCell ref="AS399:AY399"/>
    <mergeCell ref="BB399:BE399"/>
    <mergeCell ref="BF399:BI399"/>
    <mergeCell ref="BJ399:BP399"/>
    <mergeCell ref="BQ399:BW399"/>
    <mergeCell ref="BX399:CD399"/>
    <mergeCell ref="CE399:CK399"/>
    <mergeCell ref="CL399:CR399"/>
    <mergeCell ref="CS399:CY399"/>
    <mergeCell ref="DB399:DW399"/>
    <mergeCell ref="DX399:ED399"/>
    <mergeCell ref="EE399:EK399"/>
    <mergeCell ref="EL399:ER399"/>
    <mergeCell ref="ES399:EY399"/>
    <mergeCell ref="FC399:FF399"/>
    <mergeCell ref="FG399:FJ399"/>
    <mergeCell ref="FK399:FQ399"/>
    <mergeCell ref="FR399:FX399"/>
    <mergeCell ref="FY399:GE399"/>
    <mergeCell ref="GF399:GL399"/>
    <mergeCell ref="GM399:GS399"/>
    <mergeCell ref="GT399:GZ399"/>
    <mergeCell ref="B400:W400"/>
    <mergeCell ref="X400:AD400"/>
    <mergeCell ref="AE400:AK400"/>
    <mergeCell ref="AL400:AR400"/>
    <mergeCell ref="AS400:AY400"/>
    <mergeCell ref="BB400:BE400"/>
    <mergeCell ref="BF400:BI400"/>
    <mergeCell ref="BJ400:BP400"/>
    <mergeCell ref="BQ400:BW400"/>
    <mergeCell ref="BX400:CD400"/>
    <mergeCell ref="CE400:CK400"/>
    <mergeCell ref="CL400:CR400"/>
    <mergeCell ref="CS400:CY400"/>
    <mergeCell ref="DB400:DW400"/>
    <mergeCell ref="DX400:ED400"/>
    <mergeCell ref="EE400:EK400"/>
    <mergeCell ref="EL400:ER400"/>
    <mergeCell ref="ES400:EY400"/>
    <mergeCell ref="FC400:FF400"/>
    <mergeCell ref="FG400:FJ400"/>
    <mergeCell ref="FK400:FQ400"/>
    <mergeCell ref="FR400:FX400"/>
    <mergeCell ref="FY400:GE400"/>
    <mergeCell ref="GF400:GL400"/>
    <mergeCell ref="GM400:GS400"/>
    <mergeCell ref="GT400:GZ400"/>
    <mergeCell ref="B401:W401"/>
    <mergeCell ref="X401:AD401"/>
    <mergeCell ref="AE401:AK401"/>
    <mergeCell ref="AL401:AR401"/>
    <mergeCell ref="AS401:AY401"/>
    <mergeCell ref="BB401:BE401"/>
    <mergeCell ref="BF401:BI401"/>
    <mergeCell ref="BJ401:BP401"/>
    <mergeCell ref="BQ401:BW401"/>
    <mergeCell ref="BX401:CD401"/>
    <mergeCell ref="CE401:CK401"/>
    <mergeCell ref="CL401:CR401"/>
    <mergeCell ref="CS401:CY401"/>
    <mergeCell ref="DB401:DW401"/>
    <mergeCell ref="DX401:ED401"/>
    <mergeCell ref="EE401:EK401"/>
    <mergeCell ref="EL401:ER401"/>
    <mergeCell ref="ES401:EY401"/>
    <mergeCell ref="FC401:FF401"/>
    <mergeCell ref="FG401:FJ401"/>
    <mergeCell ref="FK401:FQ401"/>
    <mergeCell ref="FR401:FX401"/>
    <mergeCell ref="FY401:GE401"/>
    <mergeCell ref="B402:W402"/>
    <mergeCell ref="X402:AD402"/>
    <mergeCell ref="AE402:AK402"/>
    <mergeCell ref="AL402:AR402"/>
    <mergeCell ref="AS402:AY402"/>
    <mergeCell ref="BB402:BE402"/>
    <mergeCell ref="BF402:BI402"/>
    <mergeCell ref="BJ402:BP402"/>
    <mergeCell ref="BQ402:BW402"/>
    <mergeCell ref="BX402:CD402"/>
    <mergeCell ref="CE402:CK402"/>
    <mergeCell ref="CL402:CR402"/>
    <mergeCell ref="CS402:CY402"/>
    <mergeCell ref="DB402:DW402"/>
    <mergeCell ref="DX402:ED402"/>
    <mergeCell ref="EE402:EK402"/>
    <mergeCell ref="EL402:ER402"/>
    <mergeCell ref="FK404:FQ404"/>
    <mergeCell ref="FR404:FX404"/>
    <mergeCell ref="FY404:GE404"/>
    <mergeCell ref="BX403:CD403"/>
    <mergeCell ref="CE403:CK403"/>
    <mergeCell ref="CL403:CR403"/>
    <mergeCell ref="CS403:CY403"/>
    <mergeCell ref="DB403:DW403"/>
    <mergeCell ref="DX403:ED403"/>
    <mergeCell ref="EE403:EK403"/>
    <mergeCell ref="EL403:ER403"/>
    <mergeCell ref="GF401:GL401"/>
    <mergeCell ref="GM401:GS401"/>
    <mergeCell ref="GT401:GZ401"/>
    <mergeCell ref="ES402:EY402"/>
    <mergeCell ref="FC402:FF402"/>
    <mergeCell ref="FG402:FJ402"/>
    <mergeCell ref="FK402:FQ402"/>
    <mergeCell ref="FR402:FX402"/>
    <mergeCell ref="FY402:GE402"/>
    <mergeCell ref="GF402:GL402"/>
    <mergeCell ref="GM402:GS402"/>
    <mergeCell ref="GT402:GZ402"/>
    <mergeCell ref="ES403:EY403"/>
    <mergeCell ref="FC403:FF403"/>
    <mergeCell ref="FG403:FJ403"/>
    <mergeCell ref="FK403:FQ403"/>
    <mergeCell ref="FR403:FX403"/>
    <mergeCell ref="FY403:GE403"/>
    <mergeCell ref="GF403:GL403"/>
    <mergeCell ref="GM403:GS403"/>
    <mergeCell ref="GT403:GZ403"/>
    <mergeCell ref="GF404:GL404"/>
    <mergeCell ref="GM404:GS404"/>
    <mergeCell ref="GT404:GZ404"/>
    <mergeCell ref="B403:W403"/>
    <mergeCell ref="X403:AD403"/>
    <mergeCell ref="AE403:AK403"/>
    <mergeCell ref="AL403:AR403"/>
    <mergeCell ref="AS403:AY403"/>
    <mergeCell ref="BB403:BE403"/>
    <mergeCell ref="BF403:BI403"/>
    <mergeCell ref="BJ403:BP403"/>
    <mergeCell ref="BQ403:BW403"/>
    <mergeCell ref="EQ405:EY405"/>
    <mergeCell ref="GR405:GZ405"/>
    <mergeCell ref="B406:AY406"/>
    <mergeCell ref="BB406:CY406"/>
    <mergeCell ref="B407:AY407"/>
    <mergeCell ref="BB407:CY407"/>
    <mergeCell ref="B404:W404"/>
    <mergeCell ref="X404:AD404"/>
    <mergeCell ref="AE404:AK404"/>
    <mergeCell ref="AL404:AY404"/>
    <mergeCell ref="BX404:CD404"/>
    <mergeCell ref="CE404:CK404"/>
    <mergeCell ref="CL404:CY404"/>
    <mergeCell ref="DB404:DW404"/>
    <mergeCell ref="DX404:ED404"/>
    <mergeCell ref="EE404:EK404"/>
    <mergeCell ref="EL404:ER404"/>
    <mergeCell ref="ES404:EY404"/>
    <mergeCell ref="FC404:FF404"/>
    <mergeCell ref="FG404:FJ404"/>
    <mergeCell ref="B409:W409"/>
    <mergeCell ref="X409:AD409"/>
    <mergeCell ref="AE409:AK409"/>
    <mergeCell ref="AL409:AR409"/>
    <mergeCell ref="AS409:AY409"/>
    <mergeCell ref="BB409:CY409"/>
    <mergeCell ref="B410:W410"/>
    <mergeCell ref="X410:AR410"/>
    <mergeCell ref="AS410:AY410"/>
    <mergeCell ref="BB410:CK410"/>
    <mergeCell ref="CL410:CY410"/>
    <mergeCell ref="B411:W411"/>
    <mergeCell ref="X411:AD411"/>
    <mergeCell ref="AE411:AK411"/>
    <mergeCell ref="AL411:AR411"/>
    <mergeCell ref="AS411:AY411"/>
    <mergeCell ref="BB411:BI411"/>
    <mergeCell ref="BJ411:BP411"/>
    <mergeCell ref="BQ411:BW411"/>
    <mergeCell ref="BX411:CD411"/>
    <mergeCell ref="CE411:CK411"/>
    <mergeCell ref="CL411:CR411"/>
    <mergeCell ref="CS411:CY411"/>
    <mergeCell ref="B412:W412"/>
    <mergeCell ref="X412:AD412"/>
    <mergeCell ref="AE412:AK412"/>
    <mergeCell ref="AL412:AR412"/>
    <mergeCell ref="AS412:AY412"/>
    <mergeCell ref="BB412:BI412"/>
    <mergeCell ref="BJ412:BP412"/>
    <mergeCell ref="BQ412:BW412"/>
    <mergeCell ref="BX412:CD412"/>
    <mergeCell ref="CE412:CK412"/>
    <mergeCell ref="CL412:CR412"/>
    <mergeCell ref="CS412:CY412"/>
    <mergeCell ref="B413:W413"/>
    <mergeCell ref="X413:AD413"/>
    <mergeCell ref="AE413:AK413"/>
    <mergeCell ref="AL413:AR413"/>
    <mergeCell ref="AS413:AY413"/>
    <mergeCell ref="BB413:BI413"/>
    <mergeCell ref="BJ413:BP413"/>
    <mergeCell ref="BQ413:BW413"/>
    <mergeCell ref="BX413:CD413"/>
    <mergeCell ref="CE413:CK413"/>
    <mergeCell ref="CL413:CR413"/>
    <mergeCell ref="CS413:CY413"/>
    <mergeCell ref="B414:W414"/>
    <mergeCell ref="X414:AD414"/>
    <mergeCell ref="AE414:AK414"/>
    <mergeCell ref="AL414:AR414"/>
    <mergeCell ref="AS414:AY414"/>
    <mergeCell ref="BB414:BE414"/>
    <mergeCell ref="BF414:BI414"/>
    <mergeCell ref="BJ414:BP414"/>
    <mergeCell ref="BQ414:BW414"/>
    <mergeCell ref="BX414:CD414"/>
    <mergeCell ref="CE414:CK414"/>
    <mergeCell ref="CL414:CR414"/>
    <mergeCell ref="CS414:CY414"/>
    <mergeCell ref="B415:W415"/>
    <mergeCell ref="X415:AD415"/>
    <mergeCell ref="AE415:AK415"/>
    <mergeCell ref="AL415:AR415"/>
    <mergeCell ref="AS415:AY415"/>
    <mergeCell ref="BB415:BE415"/>
    <mergeCell ref="BF415:BI415"/>
    <mergeCell ref="BJ415:BP415"/>
    <mergeCell ref="BQ415:BW415"/>
    <mergeCell ref="BX415:CD415"/>
    <mergeCell ref="CE415:CK415"/>
    <mergeCell ref="CL415:CR415"/>
    <mergeCell ref="CS415:CY415"/>
    <mergeCell ref="B416:W416"/>
    <mergeCell ref="X416:AD416"/>
    <mergeCell ref="AE416:AK416"/>
    <mergeCell ref="AL416:AR416"/>
    <mergeCell ref="AS416:AY416"/>
    <mergeCell ref="BB416:BE416"/>
    <mergeCell ref="BF416:BI416"/>
    <mergeCell ref="BJ416:BP416"/>
    <mergeCell ref="BQ416:BW416"/>
    <mergeCell ref="BX416:CD416"/>
    <mergeCell ref="CE416:CK416"/>
    <mergeCell ref="CL416:CR416"/>
    <mergeCell ref="CS416:CY416"/>
    <mergeCell ref="B417:W417"/>
    <mergeCell ref="X417:AD417"/>
    <mergeCell ref="AE417:AK417"/>
    <mergeCell ref="AL417:AR417"/>
    <mergeCell ref="AS417:AY417"/>
    <mergeCell ref="BB417:BE417"/>
    <mergeCell ref="BF417:BI417"/>
    <mergeCell ref="BJ417:BP417"/>
    <mergeCell ref="BQ417:BW417"/>
    <mergeCell ref="BX417:CD417"/>
    <mergeCell ref="CE417:CK417"/>
    <mergeCell ref="CL417:CR417"/>
    <mergeCell ref="CS417:CY417"/>
    <mergeCell ref="B418:W418"/>
    <mergeCell ref="X418:AD418"/>
    <mergeCell ref="AE418:AK418"/>
    <mergeCell ref="AL418:AR418"/>
    <mergeCell ref="AS418:AY418"/>
    <mergeCell ref="BB418:BE418"/>
    <mergeCell ref="BF418:BI418"/>
    <mergeCell ref="BJ418:BP418"/>
    <mergeCell ref="BQ418:BW418"/>
    <mergeCell ref="BX418:CD418"/>
    <mergeCell ref="CE418:CK418"/>
    <mergeCell ref="CL418:CR418"/>
    <mergeCell ref="CS418:CY418"/>
    <mergeCell ref="B419:W419"/>
    <mergeCell ref="X419:AD419"/>
    <mergeCell ref="AE419:AK419"/>
    <mergeCell ref="AL419:AR419"/>
    <mergeCell ref="AS419:AY419"/>
    <mergeCell ref="BB419:BE419"/>
    <mergeCell ref="BF419:BI419"/>
    <mergeCell ref="BJ419:BP419"/>
    <mergeCell ref="BQ419:BW419"/>
    <mergeCell ref="BX419:CD419"/>
    <mergeCell ref="CE419:CK419"/>
    <mergeCell ref="CL419:CR419"/>
    <mergeCell ref="CS419:CY419"/>
    <mergeCell ref="B420:W420"/>
    <mergeCell ref="X420:AD420"/>
    <mergeCell ref="AE420:AK420"/>
    <mergeCell ref="AL420:AR420"/>
    <mergeCell ref="AS420:AY420"/>
    <mergeCell ref="BB420:BE420"/>
    <mergeCell ref="BF420:BI420"/>
    <mergeCell ref="BJ420:BP420"/>
    <mergeCell ref="BQ420:BW420"/>
    <mergeCell ref="BX420:CD420"/>
    <mergeCell ref="CE420:CK420"/>
    <mergeCell ref="CL420:CR420"/>
    <mergeCell ref="CS420:CY420"/>
    <mergeCell ref="B421:W421"/>
    <mergeCell ref="X421:AD421"/>
    <mergeCell ref="AE421:AK421"/>
    <mergeCell ref="AL421:AR421"/>
    <mergeCell ref="AS421:AY421"/>
    <mergeCell ref="BB421:BE421"/>
    <mergeCell ref="BF421:BI421"/>
    <mergeCell ref="BJ421:BP421"/>
    <mergeCell ref="BQ421:BW421"/>
    <mergeCell ref="BX421:CD421"/>
    <mergeCell ref="CE421:CK421"/>
    <mergeCell ref="CL421:CR421"/>
    <mergeCell ref="CS421:CY421"/>
    <mergeCell ref="B422:W422"/>
    <mergeCell ref="X422:AD422"/>
    <mergeCell ref="AE422:AK422"/>
    <mergeCell ref="AL422:AR422"/>
    <mergeCell ref="AS422:AY422"/>
    <mergeCell ref="BB422:BE422"/>
    <mergeCell ref="BF422:BI422"/>
    <mergeCell ref="BJ422:BP422"/>
    <mergeCell ref="BQ422:BW422"/>
    <mergeCell ref="BX422:CD422"/>
    <mergeCell ref="CE422:CK422"/>
    <mergeCell ref="CL422:CR422"/>
    <mergeCell ref="CS422:CY422"/>
    <mergeCell ref="B423:W423"/>
    <mergeCell ref="X423:AD423"/>
    <mergeCell ref="AE423:AK423"/>
    <mergeCell ref="AL423:AR423"/>
    <mergeCell ref="AS423:AY423"/>
    <mergeCell ref="BB423:BE423"/>
    <mergeCell ref="BF423:BI423"/>
    <mergeCell ref="BJ423:BP423"/>
    <mergeCell ref="BQ423:BW423"/>
    <mergeCell ref="BX423:CD423"/>
    <mergeCell ref="CE423:CK423"/>
    <mergeCell ref="CL423:CR423"/>
    <mergeCell ref="CS423:CY423"/>
    <mergeCell ref="B424:W424"/>
    <mergeCell ref="X424:AD424"/>
    <mergeCell ref="AE424:AK424"/>
    <mergeCell ref="AL424:AR424"/>
    <mergeCell ref="AS424:AY424"/>
    <mergeCell ref="BB424:BE424"/>
    <mergeCell ref="BF424:BI424"/>
    <mergeCell ref="BJ424:BP424"/>
    <mergeCell ref="BQ424:BW424"/>
    <mergeCell ref="BX424:CD424"/>
    <mergeCell ref="CE424:CK424"/>
    <mergeCell ref="CL424:CR424"/>
    <mergeCell ref="CS424:CY424"/>
    <mergeCell ref="B425:W425"/>
    <mergeCell ref="X425:AD425"/>
    <mergeCell ref="AE425:AK425"/>
    <mergeCell ref="AL425:AR425"/>
    <mergeCell ref="AS425:AY425"/>
    <mergeCell ref="BB425:BE425"/>
    <mergeCell ref="BF425:BI425"/>
    <mergeCell ref="BJ425:BP425"/>
    <mergeCell ref="BQ425:BW425"/>
    <mergeCell ref="BX425:CD425"/>
    <mergeCell ref="CE425:CK425"/>
    <mergeCell ref="CL425:CR425"/>
    <mergeCell ref="CS425:CY425"/>
    <mergeCell ref="B426:W426"/>
    <mergeCell ref="X426:AD426"/>
    <mergeCell ref="AE426:AK426"/>
    <mergeCell ref="AL426:AR426"/>
    <mergeCell ref="AS426:AY426"/>
    <mergeCell ref="BB426:BE426"/>
    <mergeCell ref="BF426:BI426"/>
    <mergeCell ref="BJ426:BP426"/>
    <mergeCell ref="BQ426:BW426"/>
    <mergeCell ref="BX426:CD426"/>
    <mergeCell ref="CE426:CK426"/>
    <mergeCell ref="CL426:CR426"/>
    <mergeCell ref="CS426:CY426"/>
    <mergeCell ref="B427:W427"/>
    <mergeCell ref="X427:AD427"/>
    <mergeCell ref="AE427:AK427"/>
    <mergeCell ref="AL427:AR427"/>
    <mergeCell ref="AS427:AY427"/>
    <mergeCell ref="BB427:BE427"/>
    <mergeCell ref="BF427:BI427"/>
    <mergeCell ref="BJ427:BP427"/>
    <mergeCell ref="BQ427:BW427"/>
    <mergeCell ref="BX427:CD427"/>
    <mergeCell ref="CE427:CK427"/>
    <mergeCell ref="CL427:CR427"/>
    <mergeCell ref="CS427:CY427"/>
    <mergeCell ref="B428:W428"/>
    <mergeCell ref="X428:AD428"/>
    <mergeCell ref="AE428:AK428"/>
    <mergeCell ref="AL428:AR428"/>
    <mergeCell ref="AS428:AY428"/>
    <mergeCell ref="BB428:BE428"/>
    <mergeCell ref="BF428:BI428"/>
    <mergeCell ref="BJ428:BP428"/>
    <mergeCell ref="BQ428:BW428"/>
    <mergeCell ref="BX428:CD428"/>
    <mergeCell ref="CE428:CK428"/>
    <mergeCell ref="CL428:CR428"/>
    <mergeCell ref="CS428:CY428"/>
    <mergeCell ref="B429:W429"/>
    <mergeCell ref="X429:AD429"/>
    <mergeCell ref="AE429:AK429"/>
    <mergeCell ref="AL429:AR429"/>
    <mergeCell ref="AS429:AY429"/>
    <mergeCell ref="BB429:BE429"/>
    <mergeCell ref="BF429:BI429"/>
    <mergeCell ref="BJ429:BP429"/>
    <mergeCell ref="BQ429:BW429"/>
    <mergeCell ref="BX429:CD429"/>
    <mergeCell ref="CE429:CK429"/>
    <mergeCell ref="CL429:CR429"/>
    <mergeCell ref="CS429:CY429"/>
    <mergeCell ref="B430:W430"/>
    <mergeCell ref="X430:AD430"/>
    <mergeCell ref="AE430:AK430"/>
    <mergeCell ref="AL430:AR430"/>
    <mergeCell ref="AS430:AY430"/>
    <mergeCell ref="BB430:BE430"/>
    <mergeCell ref="BF430:BI430"/>
    <mergeCell ref="BJ430:BP430"/>
    <mergeCell ref="BQ430:BW430"/>
    <mergeCell ref="BX430:CD430"/>
    <mergeCell ref="CE430:CK430"/>
    <mergeCell ref="CL430:CR430"/>
    <mergeCell ref="CS430:CY430"/>
    <mergeCell ref="B431:W431"/>
    <mergeCell ref="X431:AD431"/>
    <mergeCell ref="AE431:AK431"/>
    <mergeCell ref="AL431:AR431"/>
    <mergeCell ref="AS431:AY431"/>
    <mergeCell ref="BB431:BE431"/>
    <mergeCell ref="BF431:BI431"/>
    <mergeCell ref="BJ431:BP431"/>
    <mergeCell ref="BQ431:BW431"/>
    <mergeCell ref="BX431:CD431"/>
    <mergeCell ref="CE431:CK431"/>
    <mergeCell ref="CL431:CR431"/>
    <mergeCell ref="CS431:CY431"/>
    <mergeCell ref="B432:W432"/>
    <mergeCell ref="X432:AD432"/>
    <mergeCell ref="AE432:AK432"/>
    <mergeCell ref="AL432:AR432"/>
    <mergeCell ref="AS432:AY432"/>
    <mergeCell ref="BB432:BE432"/>
    <mergeCell ref="BF432:BI432"/>
    <mergeCell ref="BJ432:BP432"/>
    <mergeCell ref="BQ432:BW432"/>
    <mergeCell ref="BX432:CD432"/>
    <mergeCell ref="CE432:CK432"/>
    <mergeCell ref="CL432:CR432"/>
    <mergeCell ref="CS432:CY432"/>
    <mergeCell ref="B433:W433"/>
    <mergeCell ref="X433:AD433"/>
    <mergeCell ref="AE433:AK433"/>
    <mergeCell ref="AL433:AR433"/>
    <mergeCell ref="AS433:AY433"/>
    <mergeCell ref="BB433:BE433"/>
    <mergeCell ref="BF433:BI433"/>
    <mergeCell ref="BJ433:BP433"/>
    <mergeCell ref="BQ433:BW433"/>
    <mergeCell ref="BX433:CD433"/>
    <mergeCell ref="CE433:CK433"/>
    <mergeCell ref="CL433:CR433"/>
    <mergeCell ref="CS433:CY433"/>
    <mergeCell ref="B434:W434"/>
    <mergeCell ref="X434:AD434"/>
    <mergeCell ref="AE434:AK434"/>
    <mergeCell ref="AL434:AR434"/>
    <mergeCell ref="AS434:AY434"/>
    <mergeCell ref="BB434:BE434"/>
    <mergeCell ref="BF434:BI434"/>
    <mergeCell ref="BJ434:BP434"/>
    <mergeCell ref="BQ434:BW434"/>
    <mergeCell ref="BX434:CD434"/>
    <mergeCell ref="CE434:CK434"/>
    <mergeCell ref="CL434:CR434"/>
    <mergeCell ref="CS434:CY434"/>
    <mergeCell ref="B435:W435"/>
    <mergeCell ref="X435:AD435"/>
    <mergeCell ref="AE435:AK435"/>
    <mergeCell ref="AL435:AR435"/>
    <mergeCell ref="AS435:AY435"/>
    <mergeCell ref="BB435:BE435"/>
    <mergeCell ref="BF435:BI435"/>
    <mergeCell ref="BJ435:BP435"/>
    <mergeCell ref="BQ435:BW435"/>
    <mergeCell ref="BX435:CD435"/>
    <mergeCell ref="CE435:CK435"/>
    <mergeCell ref="CL435:CR435"/>
    <mergeCell ref="CS435:CY435"/>
    <mergeCell ref="B436:W436"/>
    <mergeCell ref="X436:AD436"/>
    <mergeCell ref="AE436:AK436"/>
    <mergeCell ref="AL436:AR436"/>
    <mergeCell ref="AS436:AY436"/>
    <mergeCell ref="BB436:BE436"/>
    <mergeCell ref="BF436:BI436"/>
    <mergeCell ref="BJ436:BP436"/>
    <mergeCell ref="BQ436:BW436"/>
    <mergeCell ref="BX436:CD436"/>
    <mergeCell ref="CE436:CK436"/>
    <mergeCell ref="CL436:CR436"/>
    <mergeCell ref="CS436:CY436"/>
    <mergeCell ref="B437:W437"/>
    <mergeCell ref="X437:AD437"/>
    <mergeCell ref="AE437:AK437"/>
    <mergeCell ref="AL437:AR437"/>
    <mergeCell ref="AS437:AY437"/>
    <mergeCell ref="BB437:BE437"/>
    <mergeCell ref="BF437:BI437"/>
    <mergeCell ref="BJ437:BP437"/>
    <mergeCell ref="BQ437:BW437"/>
    <mergeCell ref="BX437:CD437"/>
    <mergeCell ref="CE437:CK437"/>
    <mergeCell ref="CL437:CR437"/>
    <mergeCell ref="CS437:CY437"/>
    <mergeCell ref="B438:W438"/>
    <mergeCell ref="X438:AD438"/>
    <mergeCell ref="AE438:AK438"/>
    <mergeCell ref="AL438:AR438"/>
    <mergeCell ref="AS438:AY438"/>
    <mergeCell ref="BB438:BE438"/>
    <mergeCell ref="BF438:BI438"/>
    <mergeCell ref="BJ438:BP438"/>
    <mergeCell ref="BQ438:BW438"/>
    <mergeCell ref="BX438:CD438"/>
    <mergeCell ref="CE438:CK438"/>
    <mergeCell ref="CL438:CR438"/>
    <mergeCell ref="CS438:CY438"/>
    <mergeCell ref="B439:W439"/>
    <mergeCell ref="X439:AD439"/>
    <mergeCell ref="AE439:AK439"/>
    <mergeCell ref="AL439:AR439"/>
    <mergeCell ref="AS439:AY439"/>
    <mergeCell ref="BB439:BE439"/>
    <mergeCell ref="BF439:BI439"/>
    <mergeCell ref="BJ439:BP439"/>
    <mergeCell ref="BQ439:BW439"/>
    <mergeCell ref="BX439:CD439"/>
    <mergeCell ref="CE439:CK439"/>
    <mergeCell ref="CL439:CR439"/>
    <mergeCell ref="CS439:CY439"/>
    <mergeCell ref="B440:W440"/>
    <mergeCell ref="X440:AD440"/>
    <mergeCell ref="AE440:AK440"/>
    <mergeCell ref="AL440:AR440"/>
    <mergeCell ref="AS440:AY440"/>
    <mergeCell ref="BB440:BE440"/>
    <mergeCell ref="BF440:BI440"/>
    <mergeCell ref="BJ440:BP440"/>
    <mergeCell ref="BQ440:BW440"/>
    <mergeCell ref="BX440:CD440"/>
    <mergeCell ref="CE440:CK440"/>
    <mergeCell ref="CL440:CR440"/>
    <mergeCell ref="CS440:CY440"/>
    <mergeCell ref="B441:W441"/>
    <mergeCell ref="X441:AD441"/>
    <mergeCell ref="AE441:AK441"/>
    <mergeCell ref="AL441:AR441"/>
    <mergeCell ref="AS441:AY441"/>
    <mergeCell ref="BB441:BE441"/>
    <mergeCell ref="BF441:BI441"/>
    <mergeCell ref="BJ441:BP441"/>
    <mergeCell ref="BQ441:BW441"/>
    <mergeCell ref="BX441:CD441"/>
    <mergeCell ref="CE441:CK441"/>
    <mergeCell ref="CL441:CR441"/>
    <mergeCell ref="CS441:CY441"/>
    <mergeCell ref="B442:W442"/>
    <mergeCell ref="X442:AD442"/>
    <mergeCell ref="AE442:AK442"/>
    <mergeCell ref="AL442:AR442"/>
    <mergeCell ref="AS442:AY442"/>
    <mergeCell ref="BB442:BE442"/>
    <mergeCell ref="BF442:BI442"/>
    <mergeCell ref="BJ442:BP442"/>
    <mergeCell ref="BQ442:BW442"/>
    <mergeCell ref="BX442:CD442"/>
    <mergeCell ref="CE442:CK442"/>
    <mergeCell ref="CL442:CR442"/>
    <mergeCell ref="CS442:CY442"/>
    <mergeCell ref="B443:W443"/>
    <mergeCell ref="X443:AD443"/>
    <mergeCell ref="AE443:AK443"/>
    <mergeCell ref="AL443:AR443"/>
    <mergeCell ref="AS443:AY443"/>
    <mergeCell ref="BB443:BE443"/>
    <mergeCell ref="BF443:BI443"/>
    <mergeCell ref="BJ443:BP443"/>
    <mergeCell ref="BQ443:BW443"/>
    <mergeCell ref="BX443:CD443"/>
    <mergeCell ref="CE443:CK443"/>
    <mergeCell ref="CL443:CR443"/>
    <mergeCell ref="CS443:CY443"/>
    <mergeCell ref="B444:W444"/>
    <mergeCell ref="X444:AD444"/>
    <mergeCell ref="AE444:AK444"/>
    <mergeCell ref="AL444:AR444"/>
    <mergeCell ref="AS444:AY444"/>
    <mergeCell ref="BB444:BE444"/>
    <mergeCell ref="BF444:BI444"/>
    <mergeCell ref="BJ444:BP444"/>
    <mergeCell ref="BQ444:BW444"/>
    <mergeCell ref="BX444:CD444"/>
    <mergeCell ref="CE444:CK444"/>
    <mergeCell ref="CL444:CR444"/>
    <mergeCell ref="CS444:CY444"/>
    <mergeCell ref="B445:W445"/>
    <mergeCell ref="X445:AD445"/>
    <mergeCell ref="AE445:AK445"/>
    <mergeCell ref="AL445:AR445"/>
    <mergeCell ref="AS445:AY445"/>
    <mergeCell ref="BB445:BE445"/>
    <mergeCell ref="BF445:BI445"/>
    <mergeCell ref="BJ445:BP445"/>
    <mergeCell ref="BQ445:BW445"/>
    <mergeCell ref="BX445:CD445"/>
    <mergeCell ref="CE445:CK445"/>
    <mergeCell ref="CL445:CR445"/>
    <mergeCell ref="CS445:CY445"/>
    <mergeCell ref="B446:W446"/>
    <mergeCell ref="X446:AD446"/>
    <mergeCell ref="AE446:AK446"/>
    <mergeCell ref="AL446:AR446"/>
    <mergeCell ref="AS446:AY446"/>
    <mergeCell ref="BB446:BE446"/>
    <mergeCell ref="BF446:BI446"/>
    <mergeCell ref="BJ446:BP446"/>
    <mergeCell ref="BQ446:BW446"/>
    <mergeCell ref="BX446:CD446"/>
    <mergeCell ref="CE446:CK446"/>
    <mergeCell ref="CL446:CR446"/>
    <mergeCell ref="CS446:CY446"/>
    <mergeCell ref="B447:W447"/>
    <mergeCell ref="X447:AD447"/>
    <mergeCell ref="AE447:AK447"/>
    <mergeCell ref="AL447:AR447"/>
    <mergeCell ref="AS447:AY447"/>
    <mergeCell ref="BB447:BE447"/>
    <mergeCell ref="BF447:BI447"/>
    <mergeCell ref="BJ447:BP447"/>
    <mergeCell ref="BQ447:BW447"/>
    <mergeCell ref="BX447:CD447"/>
    <mergeCell ref="CE447:CK447"/>
    <mergeCell ref="CL447:CR447"/>
    <mergeCell ref="CS447:CY447"/>
    <mergeCell ref="B448:W448"/>
    <mergeCell ref="X448:AD448"/>
    <mergeCell ref="AE448:AK448"/>
    <mergeCell ref="AL448:AR448"/>
    <mergeCell ref="AS448:AY448"/>
    <mergeCell ref="BB448:BE448"/>
    <mergeCell ref="BF448:BI448"/>
    <mergeCell ref="BJ448:BP448"/>
    <mergeCell ref="BQ448:BW448"/>
    <mergeCell ref="BX448:CD448"/>
    <mergeCell ref="CE448:CK448"/>
    <mergeCell ref="CL448:CR448"/>
    <mergeCell ref="CS448:CY448"/>
    <mergeCell ref="B449:W449"/>
    <mergeCell ref="X449:AD449"/>
    <mergeCell ref="AE449:AK449"/>
    <mergeCell ref="AL449:AR449"/>
    <mergeCell ref="AS449:AY449"/>
    <mergeCell ref="BB449:BE449"/>
    <mergeCell ref="BF449:BI449"/>
    <mergeCell ref="BJ449:BP449"/>
    <mergeCell ref="BQ449:BW449"/>
    <mergeCell ref="BX449:CD449"/>
    <mergeCell ref="CE449:CK449"/>
    <mergeCell ref="CL449:CR449"/>
    <mergeCell ref="CS449:CY449"/>
    <mergeCell ref="B450:W450"/>
    <mergeCell ref="X450:AD450"/>
    <mergeCell ref="AE450:AK450"/>
    <mergeCell ref="AL450:AR450"/>
    <mergeCell ref="AS450:AY450"/>
    <mergeCell ref="BB450:BE450"/>
    <mergeCell ref="BF450:BI450"/>
    <mergeCell ref="BJ450:BP450"/>
    <mergeCell ref="BQ450:BW450"/>
    <mergeCell ref="BX450:CD450"/>
    <mergeCell ref="CE450:CK450"/>
    <mergeCell ref="CL450:CR450"/>
    <mergeCell ref="CS450:CY450"/>
    <mergeCell ref="B451:W451"/>
    <mergeCell ref="X451:AD451"/>
    <mergeCell ref="AE451:AK451"/>
    <mergeCell ref="AL451:AR451"/>
    <mergeCell ref="AS451:AY451"/>
    <mergeCell ref="BB451:BE451"/>
    <mergeCell ref="BF451:BI451"/>
    <mergeCell ref="BJ451:BP451"/>
    <mergeCell ref="BQ451:BW451"/>
    <mergeCell ref="BX451:CD451"/>
    <mergeCell ref="CE451:CK451"/>
    <mergeCell ref="CL451:CR451"/>
    <mergeCell ref="CS451:CY451"/>
    <mergeCell ref="B452:W452"/>
    <mergeCell ref="X452:AD452"/>
    <mergeCell ref="AE452:AK452"/>
    <mergeCell ref="AL452:AR452"/>
    <mergeCell ref="AS452:AY452"/>
    <mergeCell ref="BB452:BE452"/>
    <mergeCell ref="BF452:BI452"/>
    <mergeCell ref="BJ452:BP452"/>
    <mergeCell ref="BQ452:BW452"/>
    <mergeCell ref="BX452:CD452"/>
    <mergeCell ref="CE452:CK452"/>
    <mergeCell ref="CL452:CR452"/>
    <mergeCell ref="CS452:CY452"/>
    <mergeCell ref="B453:W453"/>
    <mergeCell ref="X453:AD453"/>
    <mergeCell ref="AE453:AK453"/>
    <mergeCell ref="AL453:AR453"/>
    <mergeCell ref="AS453:AY453"/>
    <mergeCell ref="BB453:BE453"/>
    <mergeCell ref="BF453:BI453"/>
    <mergeCell ref="BJ453:BP453"/>
    <mergeCell ref="BQ453:BW453"/>
    <mergeCell ref="BX453:CD453"/>
    <mergeCell ref="CE453:CK453"/>
    <mergeCell ref="CL453:CR453"/>
    <mergeCell ref="CS453:CY453"/>
    <mergeCell ref="B454:W454"/>
    <mergeCell ref="X454:AD454"/>
    <mergeCell ref="AE454:AK454"/>
    <mergeCell ref="AL454:AY454"/>
    <mergeCell ref="BB454:BE454"/>
    <mergeCell ref="BF454:BI454"/>
    <mergeCell ref="BJ454:BP454"/>
    <mergeCell ref="BQ454:BW454"/>
    <mergeCell ref="BX454:CD454"/>
    <mergeCell ref="CE454:CK454"/>
    <mergeCell ref="CL454:CY454"/>
    <mergeCell ref="B455:W455"/>
    <mergeCell ref="X455:AD455"/>
    <mergeCell ref="AE455:AK455"/>
    <mergeCell ref="AL455:AR455"/>
    <mergeCell ref="AS455:AY455"/>
    <mergeCell ref="BB455:BE455"/>
    <mergeCell ref="BF455:BI455"/>
    <mergeCell ref="BJ455:BP455"/>
    <mergeCell ref="BQ455:BW455"/>
    <mergeCell ref="BX455:CD455"/>
    <mergeCell ref="CE455:CK455"/>
    <mergeCell ref="CL455:CR455"/>
    <mergeCell ref="CS455:CY455"/>
    <mergeCell ref="B456:W456"/>
    <mergeCell ref="X456:AD456"/>
    <mergeCell ref="AE456:AK456"/>
    <mergeCell ref="AL456:AR456"/>
    <mergeCell ref="AS456:AY456"/>
    <mergeCell ref="BB456:CK456"/>
    <mergeCell ref="CL456:CR456"/>
    <mergeCell ref="CS456:CY456"/>
    <mergeCell ref="B457:W457"/>
    <mergeCell ref="X457:AD457"/>
    <mergeCell ref="AE457:AK457"/>
    <mergeCell ref="AL457:AR457"/>
    <mergeCell ref="AS457:AY457"/>
    <mergeCell ref="BB457:CK457"/>
    <mergeCell ref="CL457:CR457"/>
    <mergeCell ref="CS457:CY457"/>
    <mergeCell ref="B458:W458"/>
    <mergeCell ref="X458:AD458"/>
    <mergeCell ref="AE458:AK458"/>
    <mergeCell ref="AL458:AR458"/>
    <mergeCell ref="AS458:AY458"/>
    <mergeCell ref="BB458:CK458"/>
    <mergeCell ref="CL458:CR458"/>
    <mergeCell ref="CS458:CY458"/>
    <mergeCell ref="B462:O462"/>
    <mergeCell ref="BB462:CK462"/>
    <mergeCell ref="CL462:CR462"/>
    <mergeCell ref="CS462:CY462"/>
    <mergeCell ref="B463:W463"/>
    <mergeCell ref="AL463:AY463"/>
    <mergeCell ref="CL463:CY463"/>
    <mergeCell ref="B459:W459"/>
    <mergeCell ref="X459:AD459"/>
    <mergeCell ref="AE459:AK459"/>
    <mergeCell ref="AL459:AR459"/>
    <mergeCell ref="AS459:AY459"/>
    <mergeCell ref="BB459:CK459"/>
    <mergeCell ref="CL459:CR459"/>
    <mergeCell ref="CS459:CY459"/>
    <mergeCell ref="B460:AK460"/>
    <mergeCell ref="AL460:AY460"/>
    <mergeCell ref="BB460:CK460"/>
    <mergeCell ref="CL460:CR460"/>
    <mergeCell ref="CS460:CY460"/>
    <mergeCell ref="B461:AK461"/>
    <mergeCell ref="AL461:AR461"/>
    <mergeCell ref="AS461:AY461"/>
    <mergeCell ref="BB461:CK461"/>
    <mergeCell ref="CL461:CR461"/>
    <mergeCell ref="CS461:CY461"/>
  </mergeCells>
  <phoneticPr fontId="0" type="noConversion"/>
  <pageMargins left="0.5" right="0.25" top="0.25" bottom="0.25" header="0.5" footer="0.5"/>
  <pageSetup pageOrder="overThenDown" orientation="portrait" verticalDpi="1200" r:id="rId1"/>
  <headerFooter alignWithMargins="0"/>
  <rowBreaks count="5" manualBreakCount="5">
    <brk id="115" max="16383" man="1"/>
    <brk id="173" max="16383" man="1"/>
    <brk id="231" max="16383" man="1"/>
    <brk id="289" max="16383" man="1"/>
    <brk id="347" max="16383" man="1"/>
  </rowBreaks>
</worksheet>
</file>

<file path=xl/worksheets/sheet6.xml><?xml version="1.0" encoding="utf-8"?>
<worksheet xmlns="http://schemas.openxmlformats.org/spreadsheetml/2006/main" xmlns:r="http://schemas.openxmlformats.org/officeDocument/2006/relationships">
  <sheetPr codeName="Sheet7"/>
  <dimension ref="A1:BB263"/>
  <sheetViews>
    <sheetView topLeftCell="AC158" zoomScale="65" zoomScaleNormal="65" workbookViewId="0">
      <selection activeCell="BA177" sqref="BA177"/>
    </sheetView>
  </sheetViews>
  <sheetFormatPr defaultColWidth="9.375" defaultRowHeight="13"/>
  <cols>
    <col min="1" max="12" width="10.375" style="130" customWidth="1"/>
    <col min="13" max="13" width="11.125" style="130" customWidth="1"/>
    <col min="14" max="14" width="10" style="130" customWidth="1"/>
    <col min="15" max="15" width="15.5" style="130" customWidth="1"/>
    <col min="16" max="23" width="9.125" style="130" customWidth="1"/>
    <col min="24" max="24" width="13" style="130" customWidth="1"/>
    <col min="25" max="25" width="4.125" style="130" customWidth="1"/>
    <col min="26" max="27" width="9.125" style="130" customWidth="1"/>
    <col min="28" max="32" width="13" style="130" customWidth="1"/>
    <col min="33" max="40" width="9" style="130" customWidth="1"/>
    <col min="41" max="54" width="9.375" style="130" customWidth="1"/>
    <col min="55" max="16384" width="9.375" style="130"/>
  </cols>
  <sheetData>
    <row r="1" spans="1:53" ht="14">
      <c r="A1" s="793" t="str">
        <f>"SINKING FUND ACCOUNTS COVERING THE PERIOD JULY 1, "&amp;Help!C18&amp;", to JUNE 30, "&amp;Help!C18+1</f>
        <v>SINKING FUND ACCOUNTS COVERING THE PERIOD JULY 1, 2011, to JUNE 30, 2012</v>
      </c>
      <c r="B1" s="793"/>
      <c r="C1" s="793"/>
      <c r="D1" s="793"/>
      <c r="E1" s="793"/>
      <c r="F1" s="793"/>
      <c r="G1" s="793"/>
      <c r="H1" s="793"/>
      <c r="I1" s="793"/>
      <c r="J1" s="793"/>
      <c r="K1" s="793"/>
      <c r="L1" s="793"/>
      <c r="M1" s="793"/>
      <c r="N1" s="793" t="str">
        <f>"SINKING FUND ACCOUNTS COVERING THE PERIOD JULY 1, "&amp;Help!C18&amp;", to JUNE 30, "&amp;Help!C18+1</f>
        <v>SINKING FUND ACCOUNTS COVERING THE PERIOD JULY 1, 2011, to JUNE 30, 2012</v>
      </c>
      <c r="O1" s="793"/>
      <c r="P1" s="793"/>
      <c r="Q1" s="793"/>
      <c r="R1" s="793"/>
      <c r="S1" s="793"/>
      <c r="T1" s="793"/>
      <c r="U1" s="793"/>
      <c r="V1" s="793"/>
      <c r="W1" s="793"/>
      <c r="X1" s="793"/>
      <c r="Y1" s="793"/>
      <c r="Z1" s="793"/>
      <c r="AA1" s="793"/>
      <c r="AB1" s="793" t="str">
        <f>"SINKING FUND ACCOUNTS COVERING THE PERIOD JULY 1, "&amp;Help!C18&amp;", to JUNE 30, "&amp;Help!C18+1</f>
        <v>SINKING FUND ACCOUNTS COVERING THE PERIOD JULY 1, 2011, to JUNE 30, 2012</v>
      </c>
      <c r="AC1" s="793"/>
      <c r="AD1" s="793"/>
      <c r="AE1" s="793"/>
      <c r="AF1" s="793"/>
      <c r="AG1" s="793"/>
      <c r="AH1" s="793"/>
      <c r="AI1" s="793"/>
      <c r="AJ1" s="793"/>
      <c r="AK1" s="793"/>
      <c r="AL1" s="793"/>
      <c r="AM1" s="793"/>
      <c r="AN1" s="793"/>
      <c r="AO1" s="793" t="str">
        <f>"SINKING FUND ACCOUNTS COVERING THE PERIOD JULY 1, "&amp;Help!C18&amp;", to JUNE 30, "&amp;Help!C18+1</f>
        <v>SINKING FUND ACCOUNTS COVERING THE PERIOD JULY 1, 2011, to JUNE 30, 2012</v>
      </c>
      <c r="AP1" s="793"/>
      <c r="AQ1" s="793"/>
      <c r="AR1" s="793"/>
      <c r="AS1" s="793"/>
      <c r="AT1" s="793"/>
      <c r="AU1" s="793"/>
      <c r="AV1" s="793"/>
      <c r="AW1" s="793"/>
      <c r="AX1" s="793"/>
      <c r="AY1" s="793"/>
      <c r="AZ1" s="793"/>
      <c r="BA1" s="793"/>
    </row>
    <row r="2" spans="1:53" ht="14">
      <c r="A2" s="793" t="str">
        <f>"ESTIMATE OF NEEDS FOR "&amp;Help!C18+1&amp;"-"&amp;Help!C18+2</f>
        <v>ESTIMATE OF NEEDS FOR 2012-2013</v>
      </c>
      <c r="B2" s="793"/>
      <c r="C2" s="793"/>
      <c r="D2" s="793"/>
      <c r="E2" s="793"/>
      <c r="F2" s="793"/>
      <c r="G2" s="793"/>
      <c r="H2" s="793"/>
      <c r="I2" s="793"/>
      <c r="J2" s="793"/>
      <c r="K2" s="793"/>
      <c r="L2" s="793"/>
      <c r="M2" s="793"/>
      <c r="N2" s="793" t="str">
        <f>"ESTIMATE OF NEEDS FOR "&amp;Help!C18+1&amp;"-"&amp;Help!C18+2</f>
        <v>ESTIMATE OF NEEDS FOR 2012-2013</v>
      </c>
      <c r="O2" s="793"/>
      <c r="P2" s="793"/>
      <c r="Q2" s="793"/>
      <c r="R2" s="793"/>
      <c r="S2" s="793"/>
      <c r="T2" s="793"/>
      <c r="U2" s="793"/>
      <c r="V2" s="793"/>
      <c r="W2" s="793"/>
      <c r="X2" s="793"/>
      <c r="Y2" s="793"/>
      <c r="Z2" s="793"/>
      <c r="AA2" s="793"/>
      <c r="AB2" s="793" t="str">
        <f>"ESTIMATE OF NEEDS FOR "&amp;Help!C18+1&amp;"-"&amp;Help!C18+2</f>
        <v>ESTIMATE OF NEEDS FOR 2012-2013</v>
      </c>
      <c r="AC2" s="793"/>
      <c r="AD2" s="793"/>
      <c r="AE2" s="793"/>
      <c r="AF2" s="793"/>
      <c r="AG2" s="793"/>
      <c r="AH2" s="793"/>
      <c r="AI2" s="793"/>
      <c r="AJ2" s="793"/>
      <c r="AK2" s="793"/>
      <c r="AL2" s="793"/>
      <c r="AM2" s="793"/>
      <c r="AN2" s="793"/>
      <c r="AO2" s="793" t="str">
        <f>"ESTIMATE OF NEEDS FOR "&amp;Help!C18+1&amp;"-"&amp;Help!C18+2</f>
        <v>ESTIMATE OF NEEDS FOR 2012-2013</v>
      </c>
      <c r="AP2" s="793"/>
      <c r="AQ2" s="793"/>
      <c r="AR2" s="793"/>
      <c r="AS2" s="793"/>
      <c r="AT2" s="793"/>
      <c r="AU2" s="793"/>
      <c r="AV2" s="793"/>
      <c r="AW2" s="793"/>
      <c r="AX2" s="793"/>
      <c r="AY2" s="793"/>
      <c r="AZ2" s="793"/>
      <c r="BA2" s="793"/>
    </row>
    <row r="3" spans="1:53" ht="13.5" thickBot="1">
      <c r="A3" s="130" t="s">
        <v>932</v>
      </c>
      <c r="M3" s="170" t="s">
        <v>969</v>
      </c>
      <c r="N3" s="130" t="s">
        <v>932</v>
      </c>
      <c r="Z3" s="170" t="s">
        <v>1124</v>
      </c>
      <c r="AB3" s="130" t="s">
        <v>932</v>
      </c>
      <c r="AN3" s="170" t="s">
        <v>1125</v>
      </c>
      <c r="AO3" s="130" t="s">
        <v>932</v>
      </c>
      <c r="BA3" s="170" t="s">
        <v>1126</v>
      </c>
    </row>
    <row r="4" spans="1:53" ht="14" thickTop="1" thickBot="1">
      <c r="A4" s="171" t="str">
        <f>"Schedule 1, Detail of Bond and Coupon Indebtedness as of June 30, "&amp;Help!C18+1&amp;" - Not Affecting Homesteads (New)"</f>
        <v>Schedule 1, Detail of Bond and Coupon Indebtedness as of June 30, 2012 - Not Affecting Homesteads (New)</v>
      </c>
      <c r="B4" s="172"/>
      <c r="C4" s="172"/>
      <c r="D4" s="172"/>
      <c r="E4" s="172"/>
      <c r="F4" s="172"/>
      <c r="G4" s="172"/>
      <c r="H4" s="172"/>
      <c r="I4" s="172"/>
      <c r="J4" s="172"/>
      <c r="K4" s="172"/>
      <c r="L4" s="172"/>
      <c r="M4" s="173"/>
      <c r="N4" s="171" t="str">
        <f>"Schedule 1, Detail of Bond and Coupon Indebtedness as of June 30, "&amp;Help!C18+1&amp;" - Not Affecting Homesteads (New)"</f>
        <v>Schedule 1, Detail of Bond and Coupon Indebtedness as of June 30, 2012 - Not Affecting Homesteads (New)</v>
      </c>
      <c r="O4" s="172"/>
      <c r="P4" s="172"/>
      <c r="Q4" s="172"/>
      <c r="R4" s="172"/>
      <c r="S4" s="172"/>
      <c r="T4" s="172"/>
      <c r="U4" s="172"/>
      <c r="V4" s="172"/>
      <c r="W4" s="172"/>
      <c r="X4" s="172"/>
      <c r="Y4" s="172"/>
      <c r="Z4" s="172"/>
      <c r="AA4" s="173"/>
      <c r="AB4" s="171" t="str">
        <f>"Schedule 1, Detail of Bond and Coupon Indebtedness as of June 30, "&amp;Help!C18+1&amp;" - Not Affecting Homesteads (New)"</f>
        <v>Schedule 1, Detail of Bond and Coupon Indebtedness as of June 30, 2012 - Not Affecting Homesteads (New)</v>
      </c>
      <c r="AC4" s="172"/>
      <c r="AD4" s="172"/>
      <c r="AE4" s="172"/>
      <c r="AF4" s="172"/>
      <c r="AG4" s="172"/>
      <c r="AH4" s="172"/>
      <c r="AI4" s="172"/>
      <c r="AJ4" s="172"/>
      <c r="AK4" s="172"/>
      <c r="AL4" s="172"/>
      <c r="AM4" s="172"/>
      <c r="AN4" s="173"/>
      <c r="AO4" s="171" t="str">
        <f>"Schedule 1, Detail of Bond and Coupon Indebtedness as of June 30, "&amp;Help!C18+1&amp;" - Not Affecting Homesteads (New)"</f>
        <v>Schedule 1, Detail of Bond and Coupon Indebtedness as of June 30, 2012 - Not Affecting Homesteads (New)</v>
      </c>
      <c r="AP4" s="172"/>
      <c r="AQ4" s="172"/>
      <c r="AR4" s="172"/>
      <c r="AS4" s="172"/>
      <c r="AT4" s="172"/>
      <c r="AU4" s="172"/>
      <c r="AV4" s="172"/>
      <c r="AW4" s="172"/>
      <c r="AX4" s="172"/>
      <c r="AY4" s="172"/>
      <c r="AZ4" s="172"/>
      <c r="BA4" s="173"/>
    </row>
    <row r="5" spans="1:53" ht="13.5" thickTop="1">
      <c r="A5" s="140" t="s">
        <v>933</v>
      </c>
      <c r="B5" s="141"/>
      <c r="C5" s="141"/>
      <c r="D5" s="141"/>
      <c r="E5" s="141"/>
      <c r="F5" s="141"/>
      <c r="G5" s="141"/>
      <c r="H5" s="141"/>
      <c r="I5" s="141"/>
      <c r="J5" s="141"/>
      <c r="K5" s="141"/>
      <c r="L5" s="794"/>
      <c r="M5" s="772"/>
      <c r="N5" s="140" t="s">
        <v>933</v>
      </c>
      <c r="O5" s="141"/>
      <c r="P5" s="141"/>
      <c r="R5" s="141"/>
      <c r="S5" s="141"/>
      <c r="T5" s="141"/>
      <c r="U5" s="141"/>
      <c r="V5" s="141"/>
      <c r="W5" s="141"/>
      <c r="X5" s="141"/>
      <c r="Y5" s="141"/>
      <c r="Z5" s="794"/>
      <c r="AA5" s="772"/>
      <c r="AB5" s="140" t="s">
        <v>933</v>
      </c>
      <c r="AC5" s="141"/>
      <c r="AD5" s="141"/>
      <c r="AE5" s="141"/>
      <c r="AF5" s="141"/>
      <c r="AG5" s="141"/>
      <c r="AH5" s="141"/>
      <c r="AI5" s="141"/>
      <c r="AJ5" s="141"/>
      <c r="AK5" s="141"/>
      <c r="AL5" s="141"/>
      <c r="AM5" s="794"/>
      <c r="AN5" s="772"/>
      <c r="AO5" s="140" t="s">
        <v>933</v>
      </c>
      <c r="AP5" s="141"/>
      <c r="AQ5" s="141"/>
      <c r="AR5" s="141"/>
      <c r="AS5" s="141"/>
      <c r="AT5" s="141"/>
      <c r="AU5" s="141"/>
      <c r="AV5" s="141"/>
      <c r="AW5" s="141"/>
      <c r="AX5" s="141"/>
      <c r="AY5" s="141"/>
      <c r="AZ5" s="794"/>
      <c r="BA5" s="772"/>
    </row>
    <row r="6" spans="1:53" ht="13.5" thickBot="1">
      <c r="A6" s="154"/>
      <c r="B6" s="155"/>
      <c r="C6" s="155"/>
      <c r="D6" s="155"/>
      <c r="E6" s="155"/>
      <c r="F6" s="155"/>
      <c r="G6" s="155"/>
      <c r="H6" s="155"/>
      <c r="I6" s="155"/>
      <c r="J6" s="155"/>
      <c r="K6" s="155"/>
      <c r="L6" s="795" t="s">
        <v>934</v>
      </c>
      <c r="M6" s="781"/>
      <c r="N6" s="154"/>
      <c r="O6" s="155"/>
      <c r="P6" s="155"/>
      <c r="R6" s="155"/>
      <c r="S6" s="155"/>
      <c r="T6" s="155"/>
      <c r="U6" s="155"/>
      <c r="V6" s="155"/>
      <c r="W6" s="155"/>
      <c r="X6" s="155"/>
      <c r="Y6" s="155"/>
      <c r="Z6" s="795" t="s">
        <v>934</v>
      </c>
      <c r="AA6" s="781"/>
      <c r="AB6" s="154"/>
      <c r="AC6" s="155"/>
      <c r="AD6" s="155"/>
      <c r="AE6" s="155"/>
      <c r="AF6" s="155"/>
      <c r="AG6" s="155"/>
      <c r="AH6" s="155"/>
      <c r="AI6" s="155"/>
      <c r="AJ6" s="155"/>
      <c r="AK6" s="155"/>
      <c r="AL6" s="155"/>
      <c r="AM6" s="795" t="s">
        <v>934</v>
      </c>
      <c r="AN6" s="781"/>
      <c r="AO6" s="154"/>
      <c r="AP6" s="155"/>
      <c r="AQ6" s="155"/>
      <c r="AR6" s="155"/>
      <c r="AS6" s="155"/>
      <c r="AT6" s="155"/>
      <c r="AU6" s="155"/>
      <c r="AV6" s="155"/>
      <c r="AW6" s="155"/>
      <c r="AX6" s="155"/>
      <c r="AY6" s="155"/>
      <c r="AZ6" s="795" t="s">
        <v>934</v>
      </c>
      <c r="BA6" s="781"/>
    </row>
    <row r="7" spans="1:53" ht="13.5" thickTop="1">
      <c r="A7" s="140" t="s">
        <v>935</v>
      </c>
      <c r="B7" s="141"/>
      <c r="C7" s="141"/>
      <c r="D7" s="141"/>
      <c r="E7" s="141"/>
      <c r="F7" s="141"/>
      <c r="G7" s="141"/>
      <c r="H7" s="141"/>
      <c r="I7" s="141"/>
      <c r="J7" s="141"/>
      <c r="K7" s="141"/>
      <c r="L7" s="796">
        <v>31959</v>
      </c>
      <c r="M7" s="797"/>
      <c r="N7" s="140" t="s">
        <v>935</v>
      </c>
      <c r="O7" s="141"/>
      <c r="P7" s="141"/>
      <c r="Q7" s="141"/>
      <c r="R7" s="141"/>
      <c r="S7" s="141"/>
      <c r="T7" s="141"/>
      <c r="U7" s="141"/>
      <c r="V7" s="141"/>
      <c r="W7" s="141"/>
      <c r="X7" s="141"/>
      <c r="Y7" s="141"/>
      <c r="Z7" s="796">
        <v>31959</v>
      </c>
      <c r="AA7" s="797"/>
      <c r="AB7" s="140" t="s">
        <v>935</v>
      </c>
      <c r="AC7" s="141"/>
      <c r="AD7" s="141"/>
      <c r="AE7" s="141"/>
      <c r="AF7" s="141"/>
      <c r="AG7" s="141"/>
      <c r="AH7" s="141"/>
      <c r="AI7" s="141"/>
      <c r="AJ7" s="141"/>
      <c r="AK7" s="141"/>
      <c r="AL7" s="141"/>
      <c r="AM7" s="796">
        <v>31959</v>
      </c>
      <c r="AN7" s="797"/>
      <c r="AO7" s="140" t="s">
        <v>935</v>
      </c>
      <c r="AP7" s="141"/>
      <c r="AQ7" s="141"/>
      <c r="AR7" s="141"/>
      <c r="AS7" s="141"/>
      <c r="AT7" s="141"/>
      <c r="AU7" s="141"/>
      <c r="AV7" s="141"/>
      <c r="AW7" s="141"/>
      <c r="AX7" s="141"/>
      <c r="AY7" s="141"/>
      <c r="AZ7" s="796">
        <v>31959</v>
      </c>
      <c r="BA7" s="797"/>
    </row>
    <row r="8" spans="1:53">
      <c r="A8" s="182" t="s">
        <v>936</v>
      </c>
      <c r="B8" s="163"/>
      <c r="C8" s="163"/>
      <c r="D8" s="163"/>
      <c r="E8" s="163"/>
      <c r="F8" s="163"/>
      <c r="G8" s="163"/>
      <c r="H8" s="163"/>
      <c r="I8" s="163"/>
      <c r="J8" s="163"/>
      <c r="K8" s="163"/>
      <c r="L8" s="798">
        <v>31959</v>
      </c>
      <c r="M8" s="799"/>
      <c r="N8" s="182" t="s">
        <v>936</v>
      </c>
      <c r="O8" s="163"/>
      <c r="P8" s="163"/>
      <c r="Q8" s="163"/>
      <c r="R8" s="163"/>
      <c r="S8" s="163"/>
      <c r="T8" s="163"/>
      <c r="U8" s="163"/>
      <c r="V8" s="163"/>
      <c r="W8" s="163"/>
      <c r="X8" s="163"/>
      <c r="Y8" s="163"/>
      <c r="Z8" s="798">
        <v>31959</v>
      </c>
      <c r="AA8" s="799"/>
      <c r="AB8" s="182" t="s">
        <v>936</v>
      </c>
      <c r="AC8" s="163"/>
      <c r="AD8" s="163"/>
      <c r="AE8" s="163"/>
      <c r="AF8" s="163"/>
      <c r="AG8" s="163"/>
      <c r="AH8" s="163"/>
      <c r="AI8" s="163"/>
      <c r="AJ8" s="163"/>
      <c r="AK8" s="163"/>
      <c r="AL8" s="163"/>
      <c r="AM8" s="798">
        <v>31959</v>
      </c>
      <c r="AN8" s="799"/>
      <c r="AO8" s="182" t="s">
        <v>936</v>
      </c>
      <c r="AP8" s="163"/>
      <c r="AQ8" s="163"/>
      <c r="AR8" s="163"/>
      <c r="AS8" s="163"/>
      <c r="AT8" s="163"/>
      <c r="AU8" s="163"/>
      <c r="AV8" s="163"/>
      <c r="AW8" s="163"/>
      <c r="AX8" s="163"/>
      <c r="AY8" s="163"/>
      <c r="AZ8" s="798">
        <v>31959</v>
      </c>
      <c r="BA8" s="799"/>
    </row>
    <row r="9" spans="1:53">
      <c r="A9" s="183" t="s">
        <v>937</v>
      </c>
      <c r="B9" s="184"/>
      <c r="C9" s="184"/>
      <c r="D9" s="184"/>
      <c r="E9" s="184"/>
      <c r="F9" s="184"/>
      <c r="G9" s="184"/>
      <c r="H9" s="184"/>
      <c r="I9" s="184"/>
      <c r="J9" s="184"/>
      <c r="K9" s="185"/>
      <c r="L9" s="800"/>
      <c r="M9" s="801"/>
      <c r="N9" s="183" t="s">
        <v>937</v>
      </c>
      <c r="O9" s="184"/>
      <c r="P9" s="184"/>
      <c r="R9" s="184"/>
      <c r="S9" s="184"/>
      <c r="T9" s="184"/>
      <c r="U9" s="184"/>
      <c r="V9" s="184"/>
      <c r="W9" s="184"/>
      <c r="X9" s="184"/>
      <c r="Y9" s="185"/>
      <c r="Z9" s="800"/>
      <c r="AA9" s="801"/>
      <c r="AB9" s="183" t="s">
        <v>937</v>
      </c>
      <c r="AC9" s="184"/>
      <c r="AD9" s="184"/>
      <c r="AE9" s="184"/>
      <c r="AF9" s="184"/>
      <c r="AG9" s="184"/>
      <c r="AH9" s="184"/>
      <c r="AI9" s="184"/>
      <c r="AJ9" s="184"/>
      <c r="AK9" s="184"/>
      <c r="AL9" s="185"/>
      <c r="AM9" s="800"/>
      <c r="AN9" s="801"/>
      <c r="AO9" s="183" t="s">
        <v>937</v>
      </c>
      <c r="AP9" s="184"/>
      <c r="AQ9" s="184"/>
      <c r="AR9" s="184"/>
      <c r="AS9" s="184"/>
      <c r="AT9" s="184"/>
      <c r="AU9" s="184"/>
      <c r="AV9" s="184"/>
      <c r="AW9" s="184"/>
      <c r="AX9" s="184"/>
      <c r="AY9" s="185"/>
      <c r="AZ9" s="800"/>
      <c r="BA9" s="801"/>
    </row>
    <row r="10" spans="1:53">
      <c r="A10" s="139" t="s">
        <v>938</v>
      </c>
      <c r="B10" s="95"/>
      <c r="C10" s="95"/>
      <c r="D10" s="95"/>
      <c r="E10" s="95"/>
      <c r="F10" s="95"/>
      <c r="G10" s="95"/>
      <c r="H10" s="95"/>
      <c r="I10" s="95"/>
      <c r="J10" s="95"/>
      <c r="K10" s="132"/>
      <c r="L10" s="802"/>
      <c r="M10" s="803"/>
      <c r="N10" s="139" t="s">
        <v>938</v>
      </c>
      <c r="O10" s="95"/>
      <c r="P10" s="95"/>
      <c r="R10" s="95"/>
      <c r="S10" s="95"/>
      <c r="T10" s="95"/>
      <c r="U10" s="95"/>
      <c r="V10" s="95"/>
      <c r="W10" s="95"/>
      <c r="X10" s="95"/>
      <c r="Y10" s="132"/>
      <c r="Z10" s="802"/>
      <c r="AA10" s="803"/>
      <c r="AB10" s="139" t="s">
        <v>938</v>
      </c>
      <c r="AC10" s="95"/>
      <c r="AD10" s="95"/>
      <c r="AE10" s="95"/>
      <c r="AF10" s="95"/>
      <c r="AG10" s="95"/>
      <c r="AH10" s="95"/>
      <c r="AI10" s="95"/>
      <c r="AJ10" s="95"/>
      <c r="AK10" s="95"/>
      <c r="AL10" s="132"/>
      <c r="AM10" s="802"/>
      <c r="AN10" s="803"/>
      <c r="AO10" s="139" t="s">
        <v>938</v>
      </c>
      <c r="AP10" s="95"/>
      <c r="AQ10" s="95"/>
      <c r="AR10" s="95"/>
      <c r="AS10" s="95"/>
      <c r="AT10" s="95"/>
      <c r="AU10" s="95"/>
      <c r="AV10" s="95"/>
      <c r="AW10" s="95"/>
      <c r="AX10" s="95"/>
      <c r="AY10" s="132"/>
      <c r="AZ10" s="802"/>
      <c r="BA10" s="803"/>
    </row>
    <row r="11" spans="1:53">
      <c r="A11" s="186" t="s">
        <v>939</v>
      </c>
      <c r="B11" s="163"/>
      <c r="C11" s="163"/>
      <c r="D11" s="163"/>
      <c r="E11" s="163"/>
      <c r="F11" s="163"/>
      <c r="G11" s="163"/>
      <c r="H11" s="163"/>
      <c r="I11" s="163"/>
      <c r="J11" s="163"/>
      <c r="K11" s="187"/>
      <c r="L11" s="804">
        <v>33420</v>
      </c>
      <c r="M11" s="803"/>
      <c r="N11" s="186" t="s">
        <v>939</v>
      </c>
      <c r="O11" s="163"/>
      <c r="P11" s="163"/>
      <c r="R11" s="163"/>
      <c r="S11" s="163"/>
      <c r="T11" s="163"/>
      <c r="U11" s="163"/>
      <c r="V11" s="163"/>
      <c r="W11" s="163"/>
      <c r="X11" s="163"/>
      <c r="Y11" s="187"/>
      <c r="Z11" s="804">
        <v>33420</v>
      </c>
      <c r="AA11" s="803"/>
      <c r="AB11" s="186" t="s">
        <v>939</v>
      </c>
      <c r="AC11" s="163"/>
      <c r="AD11" s="163"/>
      <c r="AE11" s="163"/>
      <c r="AF11" s="163"/>
      <c r="AG11" s="163"/>
      <c r="AH11" s="163"/>
      <c r="AI11" s="163"/>
      <c r="AJ11" s="163"/>
      <c r="AK11" s="163"/>
      <c r="AL11" s="187"/>
      <c r="AM11" s="804">
        <v>33420</v>
      </c>
      <c r="AN11" s="803"/>
      <c r="AO11" s="186" t="s">
        <v>939</v>
      </c>
      <c r="AP11" s="163"/>
      <c r="AQ11" s="163"/>
      <c r="AR11" s="163"/>
      <c r="AS11" s="163"/>
      <c r="AT11" s="163"/>
      <c r="AU11" s="163"/>
      <c r="AV11" s="163"/>
      <c r="AW11" s="163"/>
      <c r="AX11" s="163"/>
      <c r="AY11" s="187"/>
      <c r="AZ11" s="804">
        <v>33420</v>
      </c>
      <c r="BA11" s="803"/>
    </row>
    <row r="12" spans="1:53">
      <c r="A12" s="191" t="s">
        <v>940</v>
      </c>
      <c r="B12" s="180"/>
      <c r="C12" s="180"/>
      <c r="D12" s="180"/>
      <c r="E12" s="180"/>
      <c r="F12" s="180"/>
      <c r="G12" s="180"/>
      <c r="H12" s="180"/>
      <c r="I12" s="180"/>
      <c r="J12" s="180"/>
      <c r="K12" s="181"/>
      <c r="L12" s="763">
        <v>0</v>
      </c>
      <c r="M12" s="764"/>
      <c r="N12" s="191" t="s">
        <v>940</v>
      </c>
      <c r="O12" s="180"/>
      <c r="P12" s="180"/>
      <c r="Q12" s="180"/>
      <c r="R12" s="180"/>
      <c r="S12" s="180"/>
      <c r="T12" s="180"/>
      <c r="U12" s="180"/>
      <c r="V12" s="180"/>
      <c r="W12" s="180"/>
      <c r="X12" s="180"/>
      <c r="Y12" s="181"/>
      <c r="Z12" s="763">
        <v>0</v>
      </c>
      <c r="AA12" s="764"/>
      <c r="AB12" s="191" t="s">
        <v>940</v>
      </c>
      <c r="AC12" s="180"/>
      <c r="AD12" s="180"/>
      <c r="AE12" s="180"/>
      <c r="AF12" s="180"/>
      <c r="AG12" s="180"/>
      <c r="AH12" s="180"/>
      <c r="AI12" s="180"/>
      <c r="AJ12" s="180"/>
      <c r="AK12" s="180"/>
      <c r="AL12" s="181"/>
      <c r="AM12" s="763">
        <v>0</v>
      </c>
      <c r="AN12" s="764"/>
      <c r="AO12" s="191" t="s">
        <v>940</v>
      </c>
      <c r="AP12" s="180"/>
      <c r="AQ12" s="180"/>
      <c r="AR12" s="180"/>
      <c r="AS12" s="180"/>
      <c r="AT12" s="180"/>
      <c r="AU12" s="180"/>
      <c r="AV12" s="180"/>
      <c r="AW12" s="180"/>
      <c r="AX12" s="180"/>
      <c r="AY12" s="181"/>
      <c r="AZ12" s="763">
        <v>0</v>
      </c>
      <c r="BA12" s="764"/>
    </row>
    <row r="13" spans="1:53">
      <c r="A13" s="192" t="s">
        <v>941</v>
      </c>
      <c r="B13" s="184"/>
      <c r="C13" s="184"/>
      <c r="D13" s="184"/>
      <c r="E13" s="184"/>
      <c r="F13" s="184"/>
      <c r="G13" s="184"/>
      <c r="H13" s="184"/>
      <c r="I13" s="184"/>
      <c r="J13" s="184"/>
      <c r="K13" s="185"/>
      <c r="L13" s="802"/>
      <c r="M13" s="803"/>
      <c r="N13" s="192" t="s">
        <v>941</v>
      </c>
      <c r="O13" s="184"/>
      <c r="P13" s="184"/>
      <c r="R13" s="184"/>
      <c r="S13" s="184"/>
      <c r="T13" s="184"/>
      <c r="U13" s="184"/>
      <c r="V13" s="184"/>
      <c r="W13" s="184"/>
      <c r="X13" s="184"/>
      <c r="Y13" s="185"/>
      <c r="Z13" s="802"/>
      <c r="AA13" s="803"/>
      <c r="AB13" s="192" t="s">
        <v>941</v>
      </c>
      <c r="AC13" s="184"/>
      <c r="AD13" s="184"/>
      <c r="AE13" s="184"/>
      <c r="AF13" s="184"/>
      <c r="AG13" s="184"/>
      <c r="AH13" s="184"/>
      <c r="AI13" s="184"/>
      <c r="AJ13" s="184"/>
      <c r="AK13" s="184"/>
      <c r="AL13" s="185"/>
      <c r="AM13" s="802"/>
      <c r="AN13" s="803"/>
      <c r="AO13" s="192" t="s">
        <v>941</v>
      </c>
      <c r="AP13" s="184"/>
      <c r="AQ13" s="184"/>
      <c r="AR13" s="184"/>
      <c r="AS13" s="184"/>
      <c r="AT13" s="184"/>
      <c r="AU13" s="184"/>
      <c r="AV13" s="184"/>
      <c r="AW13" s="184"/>
      <c r="AX13" s="184"/>
      <c r="AY13" s="185"/>
      <c r="AZ13" s="802"/>
      <c r="BA13" s="803"/>
    </row>
    <row r="14" spans="1:53">
      <c r="A14" s="186" t="s">
        <v>942</v>
      </c>
      <c r="B14" s="163"/>
      <c r="C14" s="163"/>
      <c r="D14" s="163"/>
      <c r="E14" s="163"/>
      <c r="F14" s="163"/>
      <c r="G14" s="163"/>
      <c r="H14" s="163"/>
      <c r="I14" s="163"/>
      <c r="J14" s="163"/>
      <c r="K14" s="187"/>
      <c r="L14" s="798">
        <v>42917</v>
      </c>
      <c r="M14" s="799"/>
      <c r="N14" s="186" t="s">
        <v>942</v>
      </c>
      <c r="O14" s="163"/>
      <c r="P14" s="163"/>
      <c r="R14" s="163"/>
      <c r="S14" s="163"/>
      <c r="T14" s="163"/>
      <c r="U14" s="163"/>
      <c r="V14" s="163"/>
      <c r="W14" s="163"/>
      <c r="X14" s="163"/>
      <c r="Y14" s="187"/>
      <c r="Z14" s="798">
        <v>42917</v>
      </c>
      <c r="AA14" s="799"/>
      <c r="AB14" s="186" t="s">
        <v>942</v>
      </c>
      <c r="AC14" s="163"/>
      <c r="AD14" s="163"/>
      <c r="AE14" s="163"/>
      <c r="AF14" s="163"/>
      <c r="AG14" s="163"/>
      <c r="AH14" s="163"/>
      <c r="AI14" s="163"/>
      <c r="AJ14" s="163"/>
      <c r="AK14" s="163"/>
      <c r="AL14" s="187"/>
      <c r="AM14" s="798">
        <v>42917</v>
      </c>
      <c r="AN14" s="799"/>
      <c r="AO14" s="186" t="s">
        <v>942</v>
      </c>
      <c r="AP14" s="163"/>
      <c r="AQ14" s="163"/>
      <c r="AR14" s="163"/>
      <c r="AS14" s="163"/>
      <c r="AT14" s="163"/>
      <c r="AU14" s="163"/>
      <c r="AV14" s="163"/>
      <c r="AW14" s="163"/>
      <c r="AX14" s="163"/>
      <c r="AY14" s="187"/>
      <c r="AZ14" s="798">
        <v>42917</v>
      </c>
      <c r="BA14" s="799"/>
    </row>
    <row r="15" spans="1:53" ht="13.5" thickBot="1">
      <c r="A15" s="193" t="s">
        <v>943</v>
      </c>
      <c r="B15" s="189"/>
      <c r="C15" s="189"/>
      <c r="D15" s="189"/>
      <c r="E15" s="189"/>
      <c r="F15" s="189"/>
      <c r="G15" s="189"/>
      <c r="H15" s="189"/>
      <c r="I15" s="189"/>
      <c r="J15" s="189"/>
      <c r="K15" s="190"/>
      <c r="L15" s="775">
        <v>0</v>
      </c>
      <c r="M15" s="776"/>
      <c r="N15" s="193" t="s">
        <v>943</v>
      </c>
      <c r="O15" s="189"/>
      <c r="P15" s="189"/>
      <c r="Q15" s="184"/>
      <c r="R15" s="189"/>
      <c r="S15" s="189"/>
      <c r="T15" s="189"/>
      <c r="U15" s="189"/>
      <c r="V15" s="189"/>
      <c r="W15" s="189"/>
      <c r="X15" s="189"/>
      <c r="Y15" s="190"/>
      <c r="Z15" s="775">
        <v>0</v>
      </c>
      <c r="AA15" s="776"/>
      <c r="AB15" s="193" t="s">
        <v>943</v>
      </c>
      <c r="AC15" s="189"/>
      <c r="AD15" s="189"/>
      <c r="AE15" s="189"/>
      <c r="AF15" s="189"/>
      <c r="AG15" s="189"/>
      <c r="AH15" s="189"/>
      <c r="AI15" s="189"/>
      <c r="AJ15" s="189"/>
      <c r="AK15" s="189"/>
      <c r="AL15" s="190"/>
      <c r="AM15" s="775">
        <v>0</v>
      </c>
      <c r="AN15" s="776"/>
      <c r="AO15" s="193" t="s">
        <v>943</v>
      </c>
      <c r="AP15" s="189"/>
      <c r="AQ15" s="189"/>
      <c r="AR15" s="189"/>
      <c r="AS15" s="189"/>
      <c r="AT15" s="189"/>
      <c r="AU15" s="189"/>
      <c r="AV15" s="189"/>
      <c r="AW15" s="189"/>
      <c r="AX15" s="189"/>
      <c r="AY15" s="190"/>
      <c r="AZ15" s="775">
        <v>0</v>
      </c>
      <c r="BA15" s="776"/>
    </row>
    <row r="16" spans="1:53" ht="13.5" thickTop="1">
      <c r="A16" s="176" t="s">
        <v>944</v>
      </c>
      <c r="B16" s="177"/>
      <c r="C16" s="177"/>
      <c r="D16" s="177"/>
      <c r="E16" s="177"/>
      <c r="F16" s="177"/>
      <c r="G16" s="177"/>
      <c r="H16" s="177"/>
      <c r="I16" s="177"/>
      <c r="J16" s="177"/>
      <c r="K16" s="178"/>
      <c r="L16" s="805">
        <v>0</v>
      </c>
      <c r="M16" s="806"/>
      <c r="N16" s="176" t="s">
        <v>944</v>
      </c>
      <c r="O16" s="177"/>
      <c r="P16" s="177"/>
      <c r="Q16" s="177"/>
      <c r="R16" s="177"/>
      <c r="S16" s="177"/>
      <c r="T16" s="177"/>
      <c r="U16" s="177"/>
      <c r="V16" s="177"/>
      <c r="W16" s="177"/>
      <c r="X16" s="177"/>
      <c r="Y16" s="178"/>
      <c r="Z16" s="805">
        <v>0</v>
      </c>
      <c r="AA16" s="806"/>
      <c r="AB16" s="176" t="s">
        <v>944</v>
      </c>
      <c r="AC16" s="177"/>
      <c r="AD16" s="177"/>
      <c r="AE16" s="177"/>
      <c r="AF16" s="177"/>
      <c r="AG16" s="177"/>
      <c r="AH16" s="177"/>
      <c r="AI16" s="177"/>
      <c r="AJ16" s="177"/>
      <c r="AK16" s="177"/>
      <c r="AL16" s="178"/>
      <c r="AM16" s="805">
        <v>0</v>
      </c>
      <c r="AN16" s="806"/>
      <c r="AO16" s="176" t="s">
        <v>944</v>
      </c>
      <c r="AP16" s="177"/>
      <c r="AQ16" s="177"/>
      <c r="AR16" s="177"/>
      <c r="AS16" s="177"/>
      <c r="AT16" s="177"/>
      <c r="AU16" s="177"/>
      <c r="AV16" s="177"/>
      <c r="AW16" s="177"/>
      <c r="AX16" s="177"/>
      <c r="AY16" s="178"/>
      <c r="AZ16" s="805">
        <v>0</v>
      </c>
      <c r="BA16" s="806"/>
    </row>
    <row r="17" spans="1:53">
      <c r="A17" s="179" t="s">
        <v>945</v>
      </c>
      <c r="B17" s="180"/>
      <c r="C17" s="180"/>
      <c r="D17" s="180"/>
      <c r="E17" s="180"/>
      <c r="F17" s="180"/>
      <c r="G17" s="180"/>
      <c r="H17" s="180"/>
      <c r="I17" s="180"/>
      <c r="J17" s="180"/>
      <c r="K17" s="181"/>
      <c r="L17" s="763">
        <v>0</v>
      </c>
      <c r="M17" s="764"/>
      <c r="N17" s="179" t="s">
        <v>945</v>
      </c>
      <c r="O17" s="180"/>
      <c r="P17" s="180"/>
      <c r="Q17" s="180"/>
      <c r="R17" s="180"/>
      <c r="S17" s="180"/>
      <c r="T17" s="180"/>
      <c r="U17" s="180"/>
      <c r="V17" s="180"/>
      <c r="W17" s="180"/>
      <c r="X17" s="180"/>
      <c r="Y17" s="181"/>
      <c r="Z17" s="763">
        <v>0</v>
      </c>
      <c r="AA17" s="764"/>
      <c r="AB17" s="179" t="s">
        <v>945</v>
      </c>
      <c r="AC17" s="180"/>
      <c r="AD17" s="180"/>
      <c r="AE17" s="180"/>
      <c r="AF17" s="180"/>
      <c r="AG17" s="180"/>
      <c r="AH17" s="180"/>
      <c r="AI17" s="180"/>
      <c r="AJ17" s="180"/>
      <c r="AK17" s="180"/>
      <c r="AL17" s="181"/>
      <c r="AM17" s="763">
        <v>0</v>
      </c>
      <c r="AN17" s="764"/>
      <c r="AO17" s="179" t="s">
        <v>945</v>
      </c>
      <c r="AP17" s="180"/>
      <c r="AQ17" s="180"/>
      <c r="AR17" s="180"/>
      <c r="AS17" s="180"/>
      <c r="AT17" s="180"/>
      <c r="AU17" s="180"/>
      <c r="AV17" s="180"/>
      <c r="AW17" s="180"/>
      <c r="AX17" s="180"/>
      <c r="AY17" s="181"/>
      <c r="AZ17" s="763">
        <v>0</v>
      </c>
      <c r="BA17" s="764"/>
    </row>
    <row r="18" spans="1:53">
      <c r="A18" s="179" t="s">
        <v>947</v>
      </c>
      <c r="B18" s="180"/>
      <c r="C18" s="180"/>
      <c r="D18" s="180"/>
      <c r="E18" s="180"/>
      <c r="F18" s="180"/>
      <c r="G18" s="180"/>
      <c r="H18" s="180"/>
      <c r="I18" s="180"/>
      <c r="J18" s="180"/>
      <c r="K18" s="181"/>
      <c r="L18" s="786"/>
      <c r="M18" s="787"/>
      <c r="N18" s="179" t="s">
        <v>947</v>
      </c>
      <c r="O18" s="180"/>
      <c r="P18" s="180"/>
      <c r="Q18" s="180"/>
      <c r="R18" s="180"/>
      <c r="S18" s="180"/>
      <c r="T18" s="180"/>
      <c r="U18" s="180"/>
      <c r="V18" s="180"/>
      <c r="W18" s="180"/>
      <c r="X18" s="180"/>
      <c r="Y18" s="181"/>
      <c r="Z18" s="786"/>
      <c r="AA18" s="787"/>
      <c r="AB18" s="179" t="s">
        <v>947</v>
      </c>
      <c r="AC18" s="180"/>
      <c r="AD18" s="180"/>
      <c r="AE18" s="180"/>
      <c r="AF18" s="180"/>
      <c r="AG18" s="180"/>
      <c r="AH18" s="180"/>
      <c r="AI18" s="180"/>
      <c r="AJ18" s="180"/>
      <c r="AK18" s="180"/>
      <c r="AL18" s="181"/>
      <c r="AM18" s="786"/>
      <c r="AN18" s="787"/>
      <c r="AO18" s="179" t="s">
        <v>947</v>
      </c>
      <c r="AP18" s="180"/>
      <c r="AQ18" s="180"/>
      <c r="AR18" s="180"/>
      <c r="AS18" s="180"/>
      <c r="AT18" s="180"/>
      <c r="AU18" s="180"/>
      <c r="AV18" s="180"/>
      <c r="AW18" s="180"/>
      <c r="AX18" s="180"/>
      <c r="AY18" s="181"/>
      <c r="AZ18" s="786"/>
      <c r="BA18" s="787"/>
    </row>
    <row r="19" spans="1:53">
      <c r="A19" s="191" t="s">
        <v>948</v>
      </c>
      <c r="B19" s="180"/>
      <c r="C19" s="180"/>
      <c r="D19" s="180"/>
      <c r="E19" s="180"/>
      <c r="F19" s="180"/>
      <c r="G19" s="180"/>
      <c r="H19" s="180"/>
      <c r="I19" s="180"/>
      <c r="J19" s="180"/>
      <c r="K19" s="181"/>
      <c r="L19" s="767">
        <f>L16-L17</f>
        <v>0</v>
      </c>
      <c r="M19" s="768"/>
      <c r="N19" s="191" t="s">
        <v>948</v>
      </c>
      <c r="O19" s="180"/>
      <c r="P19" s="180"/>
      <c r="Q19" s="180"/>
      <c r="R19" s="180"/>
      <c r="S19" s="180"/>
      <c r="T19" s="180"/>
      <c r="U19" s="180"/>
      <c r="V19" s="180"/>
      <c r="W19" s="180"/>
      <c r="X19" s="180"/>
      <c r="Y19" s="181"/>
      <c r="Z19" s="767">
        <f>Z16-Z17</f>
        <v>0</v>
      </c>
      <c r="AA19" s="768"/>
      <c r="AB19" s="191" t="s">
        <v>948</v>
      </c>
      <c r="AC19" s="180"/>
      <c r="AD19" s="180"/>
      <c r="AE19" s="180"/>
      <c r="AF19" s="180"/>
      <c r="AG19" s="180"/>
      <c r="AH19" s="180"/>
      <c r="AI19" s="180"/>
      <c r="AJ19" s="180"/>
      <c r="AK19" s="180"/>
      <c r="AL19" s="181"/>
      <c r="AM19" s="767">
        <f>AM16-AM17</f>
        <v>0</v>
      </c>
      <c r="AN19" s="768"/>
      <c r="AO19" s="191" t="s">
        <v>948</v>
      </c>
      <c r="AP19" s="180"/>
      <c r="AQ19" s="180"/>
      <c r="AR19" s="180"/>
      <c r="AS19" s="180"/>
      <c r="AT19" s="180"/>
      <c r="AU19" s="180"/>
      <c r="AV19" s="180"/>
      <c r="AW19" s="180"/>
      <c r="AX19" s="180"/>
      <c r="AY19" s="181"/>
      <c r="AZ19" s="767">
        <f>AZ16-AZ17</f>
        <v>0</v>
      </c>
      <c r="BA19" s="768"/>
    </row>
    <row r="20" spans="1:53">
      <c r="A20" s="191" t="s">
        <v>949</v>
      </c>
      <c r="B20" s="180"/>
      <c r="C20" s="180"/>
      <c r="D20" s="180"/>
      <c r="E20" s="180"/>
      <c r="F20" s="180"/>
      <c r="G20" s="180"/>
      <c r="H20" s="180"/>
      <c r="I20" s="180"/>
      <c r="J20" s="180"/>
      <c r="K20" s="181"/>
      <c r="L20" s="765">
        <v>1</v>
      </c>
      <c r="M20" s="766"/>
      <c r="N20" s="191" t="s">
        <v>949</v>
      </c>
      <c r="O20" s="180"/>
      <c r="P20" s="180"/>
      <c r="Q20" s="180"/>
      <c r="R20" s="180"/>
      <c r="S20" s="180"/>
      <c r="T20" s="180"/>
      <c r="U20" s="180"/>
      <c r="V20" s="180"/>
      <c r="W20" s="180"/>
      <c r="X20" s="180"/>
      <c r="Y20" s="181"/>
      <c r="Z20" s="765">
        <v>1</v>
      </c>
      <c r="AA20" s="766"/>
      <c r="AB20" s="191" t="s">
        <v>949</v>
      </c>
      <c r="AC20" s="180"/>
      <c r="AD20" s="180"/>
      <c r="AE20" s="180"/>
      <c r="AF20" s="180"/>
      <c r="AG20" s="180"/>
      <c r="AH20" s="180"/>
      <c r="AI20" s="180"/>
      <c r="AJ20" s="180"/>
      <c r="AK20" s="180"/>
      <c r="AL20" s="181"/>
      <c r="AM20" s="765">
        <v>1</v>
      </c>
      <c r="AN20" s="766"/>
      <c r="AO20" s="191" t="s">
        <v>949</v>
      </c>
      <c r="AP20" s="180"/>
      <c r="AQ20" s="180"/>
      <c r="AR20" s="180"/>
      <c r="AS20" s="180"/>
      <c r="AT20" s="180"/>
      <c r="AU20" s="180"/>
      <c r="AV20" s="180"/>
      <c r="AW20" s="180"/>
      <c r="AX20" s="180"/>
      <c r="AY20" s="181"/>
      <c r="AZ20" s="765">
        <v>1</v>
      </c>
      <c r="BA20" s="766"/>
    </row>
    <row r="21" spans="1:53">
      <c r="A21" s="191" t="s">
        <v>950</v>
      </c>
      <c r="B21" s="180"/>
      <c r="C21" s="180"/>
      <c r="D21" s="180"/>
      <c r="E21" s="180"/>
      <c r="F21" s="180"/>
      <c r="G21" s="180"/>
      <c r="H21" s="180"/>
      <c r="I21" s="180"/>
      <c r="J21" s="180"/>
      <c r="K21" s="181"/>
      <c r="L21" s="784">
        <f>L19/L20</f>
        <v>0</v>
      </c>
      <c r="M21" s="785"/>
      <c r="N21" s="191" t="s">
        <v>950</v>
      </c>
      <c r="O21" s="180"/>
      <c r="P21" s="180"/>
      <c r="Q21" s="180"/>
      <c r="R21" s="180"/>
      <c r="S21" s="180"/>
      <c r="T21" s="180"/>
      <c r="U21" s="180"/>
      <c r="V21" s="180"/>
      <c r="W21" s="180"/>
      <c r="X21" s="180"/>
      <c r="Y21" s="181"/>
      <c r="Z21" s="784">
        <f>Z19/Z20</f>
        <v>0</v>
      </c>
      <c r="AA21" s="785"/>
      <c r="AB21" s="191" t="s">
        <v>950</v>
      </c>
      <c r="AC21" s="180"/>
      <c r="AD21" s="180"/>
      <c r="AE21" s="180"/>
      <c r="AF21" s="180"/>
      <c r="AG21" s="180"/>
      <c r="AH21" s="180"/>
      <c r="AI21" s="180"/>
      <c r="AJ21" s="180"/>
      <c r="AK21" s="180"/>
      <c r="AL21" s="181"/>
      <c r="AM21" s="784">
        <f>AM19/AM20</f>
        <v>0</v>
      </c>
      <c r="AN21" s="785"/>
      <c r="AO21" s="191" t="s">
        <v>950</v>
      </c>
      <c r="AP21" s="180"/>
      <c r="AQ21" s="180"/>
      <c r="AR21" s="180"/>
      <c r="AS21" s="180"/>
      <c r="AT21" s="180"/>
      <c r="AU21" s="180"/>
      <c r="AV21" s="180"/>
      <c r="AW21" s="180"/>
      <c r="AX21" s="180"/>
      <c r="AY21" s="181"/>
      <c r="AZ21" s="784">
        <f>AZ19/AZ20</f>
        <v>0</v>
      </c>
      <c r="BA21" s="785"/>
    </row>
    <row r="22" spans="1:53">
      <c r="A22" s="191" t="s">
        <v>951</v>
      </c>
      <c r="B22" s="180"/>
      <c r="C22" s="180"/>
      <c r="D22" s="180"/>
      <c r="E22" s="180"/>
      <c r="F22" s="180"/>
      <c r="G22" s="180"/>
      <c r="H22" s="180"/>
      <c r="I22" s="180"/>
      <c r="J22" s="180"/>
      <c r="K22" s="181"/>
      <c r="L22" s="765">
        <v>1</v>
      </c>
      <c r="M22" s="766"/>
      <c r="N22" s="191" t="s">
        <v>951</v>
      </c>
      <c r="O22" s="180"/>
      <c r="P22" s="180"/>
      <c r="Q22" s="180"/>
      <c r="R22" s="180"/>
      <c r="S22" s="180"/>
      <c r="T22" s="180"/>
      <c r="U22" s="180"/>
      <c r="V22" s="180"/>
      <c r="W22" s="180"/>
      <c r="X22" s="180"/>
      <c r="Y22" s="181"/>
      <c r="Z22" s="765">
        <v>1</v>
      </c>
      <c r="AA22" s="766"/>
      <c r="AB22" s="191" t="s">
        <v>951</v>
      </c>
      <c r="AC22" s="180"/>
      <c r="AD22" s="180"/>
      <c r="AE22" s="180"/>
      <c r="AF22" s="180"/>
      <c r="AG22" s="180"/>
      <c r="AH22" s="180"/>
      <c r="AI22" s="180"/>
      <c r="AJ22" s="180"/>
      <c r="AK22" s="180"/>
      <c r="AL22" s="181"/>
      <c r="AM22" s="765">
        <v>1</v>
      </c>
      <c r="AN22" s="766"/>
      <c r="AO22" s="191" t="s">
        <v>951</v>
      </c>
      <c r="AP22" s="180"/>
      <c r="AQ22" s="180"/>
      <c r="AR22" s="180"/>
      <c r="AS22" s="180"/>
      <c r="AT22" s="180"/>
      <c r="AU22" s="180"/>
      <c r="AV22" s="180"/>
      <c r="AW22" s="180"/>
      <c r="AX22" s="180"/>
      <c r="AY22" s="181"/>
      <c r="AZ22" s="765">
        <v>1</v>
      </c>
      <c r="BA22" s="766"/>
    </row>
    <row r="23" spans="1:53">
      <c r="A23" s="191" t="s">
        <v>952</v>
      </c>
      <c r="B23" s="180"/>
      <c r="C23" s="180"/>
      <c r="D23" s="180"/>
      <c r="E23" s="180"/>
      <c r="F23" s="180"/>
      <c r="G23" s="180"/>
      <c r="H23" s="180"/>
      <c r="I23" s="180"/>
      <c r="J23" s="180"/>
      <c r="K23" s="181"/>
      <c r="L23" s="767">
        <f>L22*L21</f>
        <v>0</v>
      </c>
      <c r="M23" s="768"/>
      <c r="N23" s="191" t="s">
        <v>952</v>
      </c>
      <c r="O23" s="180"/>
      <c r="P23" s="180"/>
      <c r="Q23" s="180"/>
      <c r="R23" s="180"/>
      <c r="S23" s="180"/>
      <c r="T23" s="180"/>
      <c r="U23" s="180"/>
      <c r="V23" s="180"/>
      <c r="W23" s="180"/>
      <c r="X23" s="180"/>
      <c r="Y23" s="181"/>
      <c r="Z23" s="767">
        <f>Z22*Z21</f>
        <v>0</v>
      </c>
      <c r="AA23" s="768"/>
      <c r="AB23" s="191" t="s">
        <v>952</v>
      </c>
      <c r="AC23" s="180"/>
      <c r="AD23" s="180"/>
      <c r="AE23" s="180"/>
      <c r="AF23" s="180"/>
      <c r="AG23" s="180"/>
      <c r="AH23" s="180"/>
      <c r="AI23" s="180"/>
      <c r="AJ23" s="180"/>
      <c r="AK23" s="180"/>
      <c r="AL23" s="181"/>
      <c r="AM23" s="767">
        <f>AM22*AM21</f>
        <v>0</v>
      </c>
      <c r="AN23" s="768"/>
      <c r="AO23" s="191" t="s">
        <v>952</v>
      </c>
      <c r="AP23" s="180"/>
      <c r="AQ23" s="180"/>
      <c r="AR23" s="180"/>
      <c r="AS23" s="180"/>
      <c r="AT23" s="180"/>
      <c r="AU23" s="180"/>
      <c r="AV23" s="180"/>
      <c r="AW23" s="180"/>
      <c r="AX23" s="180"/>
      <c r="AY23" s="181"/>
      <c r="AZ23" s="767">
        <f>AZ22*AZ21</f>
        <v>0</v>
      </c>
      <c r="BA23" s="768"/>
    </row>
    <row r="24" spans="1:53">
      <c r="A24" s="194" t="s">
        <v>966</v>
      </c>
      <c r="B24" s="180"/>
      <c r="C24" s="180"/>
      <c r="D24" s="180"/>
      <c r="E24" s="180"/>
      <c r="F24" s="180"/>
      <c r="G24" s="180"/>
      <c r="H24" s="180"/>
      <c r="I24" s="180"/>
      <c r="J24" s="180"/>
      <c r="K24" s="181"/>
      <c r="L24" s="786"/>
      <c r="M24" s="787"/>
      <c r="N24" s="194" t="s">
        <v>966</v>
      </c>
      <c r="O24" s="180"/>
      <c r="P24" s="180"/>
      <c r="Q24" s="180"/>
      <c r="R24" s="180"/>
      <c r="S24" s="180"/>
      <c r="T24" s="180"/>
      <c r="U24" s="180"/>
      <c r="V24" s="180"/>
      <c r="W24" s="180"/>
      <c r="X24" s="180"/>
      <c r="Y24" s="181"/>
      <c r="Z24" s="786"/>
      <c r="AA24" s="787"/>
      <c r="AB24" s="194" t="s">
        <v>966</v>
      </c>
      <c r="AC24" s="180"/>
      <c r="AD24" s="180"/>
      <c r="AE24" s="180"/>
      <c r="AF24" s="180"/>
      <c r="AG24" s="180"/>
      <c r="AH24" s="180"/>
      <c r="AI24" s="180"/>
      <c r="AJ24" s="180"/>
      <c r="AK24" s="180"/>
      <c r="AL24" s="181"/>
      <c r="AM24" s="786"/>
      <c r="AN24" s="787"/>
      <c r="AO24" s="194" t="s">
        <v>966</v>
      </c>
      <c r="AP24" s="180"/>
      <c r="AQ24" s="180"/>
      <c r="AR24" s="180"/>
      <c r="AS24" s="180"/>
      <c r="AT24" s="180"/>
      <c r="AU24" s="180"/>
      <c r="AV24" s="180"/>
      <c r="AW24" s="180"/>
      <c r="AX24" s="180"/>
      <c r="AY24" s="181"/>
      <c r="AZ24" s="786"/>
      <c r="BA24" s="787"/>
    </row>
    <row r="25" spans="1:53">
      <c r="A25" s="191" t="str">
        <f>"Bonds Paid Prior To 6-30-"&amp;Help!C18</f>
        <v>Bonds Paid Prior To 6-30-2011</v>
      </c>
      <c r="B25" s="180"/>
      <c r="C25" s="180"/>
      <c r="D25" s="180"/>
      <c r="E25" s="180"/>
      <c r="F25" s="180"/>
      <c r="G25" s="180"/>
      <c r="H25" s="180"/>
      <c r="I25" s="180"/>
      <c r="J25" s="180"/>
      <c r="K25" s="181"/>
      <c r="L25" s="763">
        <v>0</v>
      </c>
      <c r="M25" s="764"/>
      <c r="N25" s="191" t="str">
        <f>"Bonds Paid Prior To 6-30-"&amp;Help!C18</f>
        <v>Bonds Paid Prior To 6-30-2011</v>
      </c>
      <c r="O25" s="180"/>
      <c r="P25" s="180"/>
      <c r="Q25" s="180"/>
      <c r="R25" s="180"/>
      <c r="S25" s="180"/>
      <c r="T25" s="180"/>
      <c r="U25" s="180"/>
      <c r="V25" s="180"/>
      <c r="W25" s="180"/>
      <c r="X25" s="180"/>
      <c r="Y25" s="181"/>
      <c r="Z25" s="763">
        <v>0</v>
      </c>
      <c r="AA25" s="764"/>
      <c r="AB25" s="191" t="str">
        <f>"Bonds Paid Prior To 6-30-"&amp;Help!C18</f>
        <v>Bonds Paid Prior To 6-30-2011</v>
      </c>
      <c r="AC25" s="180"/>
      <c r="AD25" s="180"/>
      <c r="AE25" s="180"/>
      <c r="AF25" s="180"/>
      <c r="AG25" s="180"/>
      <c r="AH25" s="180"/>
      <c r="AI25" s="180"/>
      <c r="AJ25" s="180"/>
      <c r="AK25" s="180"/>
      <c r="AL25" s="181"/>
      <c r="AM25" s="763">
        <v>0</v>
      </c>
      <c r="AN25" s="764"/>
      <c r="AO25" s="191" t="str">
        <f>"Bonds Paid Prior To 6-30-"&amp;Help!C18</f>
        <v>Bonds Paid Prior To 6-30-2011</v>
      </c>
      <c r="AP25" s="180"/>
      <c r="AQ25" s="180"/>
      <c r="AR25" s="180"/>
      <c r="AS25" s="180"/>
      <c r="AT25" s="180"/>
      <c r="AU25" s="180"/>
      <c r="AV25" s="180"/>
      <c r="AW25" s="180"/>
      <c r="AX25" s="180"/>
      <c r="AY25" s="181"/>
      <c r="AZ25" s="763">
        <v>0</v>
      </c>
      <c r="BA25" s="764"/>
    </row>
    <row r="26" spans="1:53">
      <c r="A26" s="191" t="str">
        <f>"Bonds Paid During "&amp;Help!C18&amp;"-"&amp;Help!C18+1</f>
        <v>Bonds Paid During 2011-2012</v>
      </c>
      <c r="B26" s="180"/>
      <c r="C26" s="180"/>
      <c r="D26" s="180"/>
      <c r="E26" s="180"/>
      <c r="F26" s="180"/>
      <c r="G26" s="180"/>
      <c r="H26" s="180"/>
      <c r="I26" s="180"/>
      <c r="J26" s="180"/>
      <c r="K26" s="181"/>
      <c r="L26" s="763">
        <v>0</v>
      </c>
      <c r="M26" s="764"/>
      <c r="N26" s="191" t="str">
        <f>"Bonds Paid During "&amp;Help!C18&amp;"-"&amp;Help!C18+1</f>
        <v>Bonds Paid During 2011-2012</v>
      </c>
      <c r="O26" s="180"/>
      <c r="P26" s="180"/>
      <c r="Q26" s="180"/>
      <c r="R26" s="180"/>
      <c r="S26" s="180"/>
      <c r="T26" s="180"/>
      <c r="U26" s="180"/>
      <c r="V26" s="180"/>
      <c r="W26" s="180"/>
      <c r="X26" s="180"/>
      <c r="Y26" s="181"/>
      <c r="Z26" s="763">
        <v>0</v>
      </c>
      <c r="AA26" s="764"/>
      <c r="AB26" s="191" t="str">
        <f>"Bonds Paid During "&amp;Help!C18&amp;"-"&amp;Help!C18+1</f>
        <v>Bonds Paid During 2011-2012</v>
      </c>
      <c r="AC26" s="180"/>
      <c r="AD26" s="180"/>
      <c r="AE26" s="180"/>
      <c r="AF26" s="180"/>
      <c r="AG26" s="180"/>
      <c r="AH26" s="180"/>
      <c r="AI26" s="180"/>
      <c r="AJ26" s="180"/>
      <c r="AK26" s="180"/>
      <c r="AL26" s="181"/>
      <c r="AM26" s="763">
        <v>0</v>
      </c>
      <c r="AN26" s="764"/>
      <c r="AO26" s="191" t="str">
        <f>"Bonds Paid During "&amp;Help!C18&amp;"-"&amp;Help!C18+1</f>
        <v>Bonds Paid During 2011-2012</v>
      </c>
      <c r="AP26" s="180"/>
      <c r="AQ26" s="180"/>
      <c r="AR26" s="180"/>
      <c r="AS26" s="180"/>
      <c r="AT26" s="180"/>
      <c r="AU26" s="180"/>
      <c r="AV26" s="180"/>
      <c r="AW26" s="180"/>
      <c r="AX26" s="180"/>
      <c r="AY26" s="181"/>
      <c r="AZ26" s="763">
        <v>0</v>
      </c>
      <c r="BA26" s="764"/>
    </row>
    <row r="27" spans="1:53">
      <c r="A27" s="191" t="s">
        <v>953</v>
      </c>
      <c r="B27" s="180"/>
      <c r="C27" s="180"/>
      <c r="D27" s="180"/>
      <c r="E27" s="180"/>
      <c r="F27" s="180"/>
      <c r="G27" s="180"/>
      <c r="H27" s="180"/>
      <c r="I27" s="180"/>
      <c r="J27" s="180"/>
      <c r="K27" s="181"/>
      <c r="L27" s="763">
        <v>0</v>
      </c>
      <c r="M27" s="764"/>
      <c r="N27" s="191" t="s">
        <v>953</v>
      </c>
      <c r="O27" s="180"/>
      <c r="P27" s="180"/>
      <c r="Q27" s="180"/>
      <c r="R27" s="180"/>
      <c r="S27" s="180"/>
      <c r="T27" s="180"/>
      <c r="U27" s="180"/>
      <c r="V27" s="180"/>
      <c r="W27" s="180"/>
      <c r="X27" s="180"/>
      <c r="Y27" s="181"/>
      <c r="Z27" s="763">
        <v>0</v>
      </c>
      <c r="AA27" s="764"/>
      <c r="AB27" s="191" t="s">
        <v>953</v>
      </c>
      <c r="AC27" s="180"/>
      <c r="AD27" s="180"/>
      <c r="AE27" s="180"/>
      <c r="AF27" s="180"/>
      <c r="AG27" s="180"/>
      <c r="AH27" s="180"/>
      <c r="AI27" s="180"/>
      <c r="AJ27" s="180"/>
      <c r="AK27" s="180"/>
      <c r="AL27" s="181"/>
      <c r="AM27" s="763">
        <v>0</v>
      </c>
      <c r="AN27" s="764"/>
      <c r="AO27" s="191" t="s">
        <v>953</v>
      </c>
      <c r="AP27" s="180"/>
      <c r="AQ27" s="180"/>
      <c r="AR27" s="180"/>
      <c r="AS27" s="180"/>
      <c r="AT27" s="180"/>
      <c r="AU27" s="180"/>
      <c r="AV27" s="180"/>
      <c r="AW27" s="180"/>
      <c r="AX27" s="180"/>
      <c r="AY27" s="181"/>
      <c r="AZ27" s="763">
        <v>0</v>
      </c>
      <c r="BA27" s="764"/>
    </row>
    <row r="28" spans="1:53" ht="13.5" thickBot="1">
      <c r="A28" s="188" t="s">
        <v>954</v>
      </c>
      <c r="B28" s="189"/>
      <c r="C28" s="189"/>
      <c r="D28" s="189"/>
      <c r="E28" s="189"/>
      <c r="F28" s="189"/>
      <c r="G28" s="189"/>
      <c r="H28" s="189"/>
      <c r="I28" s="189"/>
      <c r="J28" s="189"/>
      <c r="K28" s="190"/>
      <c r="L28" s="769">
        <f>L23-L25-L26-L27</f>
        <v>0</v>
      </c>
      <c r="M28" s="770"/>
      <c r="N28" s="188" t="s">
        <v>954</v>
      </c>
      <c r="O28" s="189"/>
      <c r="P28" s="189"/>
      <c r="Q28" s="189"/>
      <c r="R28" s="189"/>
      <c r="S28" s="189"/>
      <c r="T28" s="189"/>
      <c r="U28" s="189"/>
      <c r="V28" s="189"/>
      <c r="W28" s="189"/>
      <c r="X28" s="189"/>
      <c r="Y28" s="190"/>
      <c r="Z28" s="769">
        <f>Z23-Z25-Z26-Z27</f>
        <v>0</v>
      </c>
      <c r="AA28" s="770"/>
      <c r="AB28" s="188" t="s">
        <v>954</v>
      </c>
      <c r="AC28" s="189"/>
      <c r="AD28" s="189"/>
      <c r="AE28" s="189"/>
      <c r="AF28" s="189"/>
      <c r="AG28" s="189"/>
      <c r="AH28" s="189"/>
      <c r="AI28" s="189"/>
      <c r="AJ28" s="189"/>
      <c r="AK28" s="189"/>
      <c r="AL28" s="190"/>
      <c r="AM28" s="769">
        <f>AM23-AM25-AM26-AM27</f>
        <v>0</v>
      </c>
      <c r="AN28" s="770"/>
      <c r="AO28" s="188" t="s">
        <v>954</v>
      </c>
      <c r="AP28" s="189"/>
      <c r="AQ28" s="189"/>
      <c r="AR28" s="189"/>
      <c r="AS28" s="189"/>
      <c r="AT28" s="189"/>
      <c r="AU28" s="189"/>
      <c r="AV28" s="189"/>
      <c r="AW28" s="189"/>
      <c r="AX28" s="189"/>
      <c r="AY28" s="190"/>
      <c r="AZ28" s="769">
        <f>AZ23-AZ25-AZ26-AZ27</f>
        <v>0</v>
      </c>
      <c r="BA28" s="770"/>
    </row>
    <row r="29" spans="1:53" ht="13.5" thickTop="1">
      <c r="A29" s="182" t="str">
        <f>"TOTAL BONDS OUTSTANDING 6-30-"&amp;Help!C18+1&amp;":"</f>
        <v>TOTAL BONDS OUTSTANDING 6-30-2012:</v>
      </c>
      <c r="B29" s="163"/>
      <c r="C29" s="163"/>
      <c r="D29" s="163"/>
      <c r="E29" s="163"/>
      <c r="F29" s="163"/>
      <c r="G29" s="163"/>
      <c r="H29" s="163"/>
      <c r="I29" s="163"/>
      <c r="J29" s="163"/>
      <c r="K29" s="187"/>
      <c r="L29" s="773"/>
      <c r="M29" s="774"/>
      <c r="N29" s="182" t="str">
        <f>"TOTAL BONDS OUTSTANDING 6-30-"&amp;Help!C18+1&amp;":"</f>
        <v>TOTAL BONDS OUTSTANDING 6-30-2012:</v>
      </c>
      <c r="O29" s="163"/>
      <c r="P29" s="163"/>
      <c r="R29" s="163"/>
      <c r="S29" s="163"/>
      <c r="T29" s="163"/>
      <c r="U29" s="163"/>
      <c r="V29" s="163"/>
      <c r="W29" s="163"/>
      <c r="X29" s="163"/>
      <c r="Y29" s="187"/>
      <c r="Z29" s="773"/>
      <c r="AA29" s="774"/>
      <c r="AB29" s="182" t="str">
        <f>"TOTAL BONDS OUTSTANDING 6-30-"&amp;Help!C18+1&amp;":"</f>
        <v>TOTAL BONDS OUTSTANDING 6-30-2012:</v>
      </c>
      <c r="AC29" s="163"/>
      <c r="AD29" s="163"/>
      <c r="AE29" s="163"/>
      <c r="AF29" s="163"/>
      <c r="AG29" s="163"/>
      <c r="AH29" s="163"/>
      <c r="AI29" s="163"/>
      <c r="AJ29" s="163"/>
      <c r="AK29" s="163"/>
      <c r="AL29" s="187"/>
      <c r="AM29" s="773"/>
      <c r="AN29" s="774"/>
      <c r="AO29" s="182" t="str">
        <f>"TOTAL BONDS OUTSTANDING 6-30-"&amp;Help!C18+1&amp;":"</f>
        <v>TOTAL BONDS OUTSTANDING 6-30-2012:</v>
      </c>
      <c r="AP29" s="163"/>
      <c r="AQ29" s="163"/>
      <c r="AR29" s="163"/>
      <c r="AS29" s="163"/>
      <c r="AT29" s="163"/>
      <c r="AU29" s="163"/>
      <c r="AV29" s="163"/>
      <c r="AW29" s="163"/>
      <c r="AX29" s="163"/>
      <c r="AY29" s="187"/>
      <c r="AZ29" s="773"/>
      <c r="BA29" s="774"/>
    </row>
    <row r="30" spans="1:53">
      <c r="A30" s="194" t="s">
        <v>955</v>
      </c>
      <c r="B30" s="180"/>
      <c r="C30" s="180"/>
      <c r="D30" s="180"/>
      <c r="E30" s="180"/>
      <c r="F30" s="180"/>
      <c r="G30" s="180"/>
      <c r="H30" s="180"/>
      <c r="I30" s="180"/>
      <c r="J30" s="180"/>
      <c r="K30" s="181"/>
      <c r="L30" s="763">
        <v>0</v>
      </c>
      <c r="M30" s="764"/>
      <c r="N30" s="194" t="s">
        <v>955</v>
      </c>
      <c r="O30" s="180"/>
      <c r="P30" s="180"/>
      <c r="Q30" s="184"/>
      <c r="R30" s="180"/>
      <c r="S30" s="180"/>
      <c r="T30" s="180"/>
      <c r="U30" s="180"/>
      <c r="V30" s="180"/>
      <c r="W30" s="180"/>
      <c r="X30" s="180"/>
      <c r="Y30" s="181"/>
      <c r="Z30" s="763">
        <v>0</v>
      </c>
      <c r="AA30" s="764"/>
      <c r="AB30" s="194" t="s">
        <v>955</v>
      </c>
      <c r="AC30" s="180"/>
      <c r="AD30" s="180"/>
      <c r="AE30" s="180"/>
      <c r="AF30" s="180"/>
      <c r="AG30" s="180"/>
      <c r="AH30" s="180"/>
      <c r="AI30" s="180"/>
      <c r="AJ30" s="180"/>
      <c r="AK30" s="180"/>
      <c r="AL30" s="181"/>
      <c r="AM30" s="763">
        <v>0</v>
      </c>
      <c r="AN30" s="764"/>
      <c r="AO30" s="194" t="s">
        <v>955</v>
      </c>
      <c r="AP30" s="180"/>
      <c r="AQ30" s="180"/>
      <c r="AR30" s="180"/>
      <c r="AS30" s="180"/>
      <c r="AT30" s="180"/>
      <c r="AU30" s="180"/>
      <c r="AV30" s="180"/>
      <c r="AW30" s="180"/>
      <c r="AX30" s="180"/>
      <c r="AY30" s="181"/>
      <c r="AZ30" s="763">
        <v>0</v>
      </c>
      <c r="BA30" s="764"/>
    </row>
    <row r="31" spans="1:53" ht="13.5" thickBot="1">
      <c r="A31" s="192" t="s">
        <v>956</v>
      </c>
      <c r="B31" s="184"/>
      <c r="C31" s="184"/>
      <c r="D31" s="184"/>
      <c r="E31" s="184"/>
      <c r="F31" s="184"/>
      <c r="G31" s="184"/>
      <c r="H31" s="184"/>
      <c r="I31" s="184"/>
      <c r="J31" s="184"/>
      <c r="K31" s="185"/>
      <c r="L31" s="788">
        <v>0</v>
      </c>
      <c r="M31" s="789"/>
      <c r="N31" s="192" t="s">
        <v>956</v>
      </c>
      <c r="O31" s="184"/>
      <c r="P31" s="184"/>
      <c r="Q31" s="184"/>
      <c r="R31" s="184"/>
      <c r="S31" s="184"/>
      <c r="T31" s="184"/>
      <c r="U31" s="184"/>
      <c r="V31" s="184"/>
      <c r="W31" s="184"/>
      <c r="X31" s="184"/>
      <c r="Y31" s="185"/>
      <c r="Z31" s="788">
        <v>0</v>
      </c>
      <c r="AA31" s="789"/>
      <c r="AB31" s="192" t="s">
        <v>956</v>
      </c>
      <c r="AC31" s="184"/>
      <c r="AD31" s="184"/>
      <c r="AE31" s="184"/>
      <c r="AF31" s="184"/>
      <c r="AG31" s="184"/>
      <c r="AH31" s="184"/>
      <c r="AI31" s="184"/>
      <c r="AJ31" s="184"/>
      <c r="AK31" s="184"/>
      <c r="AL31" s="185"/>
      <c r="AM31" s="788">
        <v>0</v>
      </c>
      <c r="AN31" s="789"/>
      <c r="AO31" s="192" t="s">
        <v>956</v>
      </c>
      <c r="AP31" s="184"/>
      <c r="AQ31" s="184"/>
      <c r="AR31" s="184"/>
      <c r="AS31" s="184"/>
      <c r="AT31" s="184"/>
      <c r="AU31" s="184"/>
      <c r="AV31" s="184"/>
      <c r="AW31" s="184"/>
      <c r="AX31" s="184"/>
      <c r="AY31" s="185"/>
      <c r="AZ31" s="788">
        <v>0</v>
      </c>
      <c r="BA31" s="789"/>
    </row>
    <row r="32" spans="1:53" ht="13.5" thickTop="1">
      <c r="A32" s="176" t="s">
        <v>957</v>
      </c>
      <c r="B32" s="177"/>
      <c r="C32" s="177"/>
      <c r="D32" s="790" t="s">
        <v>965</v>
      </c>
      <c r="E32" s="790"/>
      <c r="F32" s="790" t="s">
        <v>964</v>
      </c>
      <c r="G32" s="790"/>
      <c r="H32" s="201" t="str">
        <f>"% Int."</f>
        <v>% Int.</v>
      </c>
      <c r="I32" s="201" t="s">
        <v>968</v>
      </c>
      <c r="J32" s="790" t="s">
        <v>963</v>
      </c>
      <c r="K32" s="783"/>
      <c r="L32" s="771"/>
      <c r="M32" s="772"/>
      <c r="N32" s="176" t="s">
        <v>957</v>
      </c>
      <c r="O32" s="177"/>
      <c r="P32" s="177"/>
      <c r="Q32" s="177"/>
      <c r="R32" s="790" t="s">
        <v>965</v>
      </c>
      <c r="S32" s="790"/>
      <c r="T32" s="790" t="s">
        <v>964</v>
      </c>
      <c r="U32" s="790"/>
      <c r="V32" s="201" t="str">
        <f>"% Int."</f>
        <v>% Int.</v>
      </c>
      <c r="W32" s="201" t="s">
        <v>968</v>
      </c>
      <c r="X32" s="790" t="s">
        <v>963</v>
      </c>
      <c r="Y32" s="783"/>
      <c r="Z32" s="771"/>
      <c r="AA32" s="772"/>
      <c r="AB32" s="176" t="s">
        <v>957</v>
      </c>
      <c r="AC32" s="177"/>
      <c r="AD32" s="177"/>
      <c r="AE32" s="790" t="s">
        <v>965</v>
      </c>
      <c r="AF32" s="790"/>
      <c r="AG32" s="790" t="s">
        <v>964</v>
      </c>
      <c r="AH32" s="790"/>
      <c r="AI32" s="201" t="str">
        <f>"% Int."</f>
        <v>% Int.</v>
      </c>
      <c r="AJ32" s="201" t="s">
        <v>968</v>
      </c>
      <c r="AK32" s="790" t="s">
        <v>963</v>
      </c>
      <c r="AL32" s="783"/>
      <c r="AM32" s="771"/>
      <c r="AN32" s="772"/>
      <c r="AO32" s="176" t="s">
        <v>957</v>
      </c>
      <c r="AP32" s="177"/>
      <c r="AQ32" s="177"/>
      <c r="AR32" s="790" t="s">
        <v>965</v>
      </c>
      <c r="AS32" s="790"/>
      <c r="AT32" s="790" t="s">
        <v>964</v>
      </c>
      <c r="AU32" s="790"/>
      <c r="AV32" s="201" t="str">
        <f>"% Int."</f>
        <v>% Int.</v>
      </c>
      <c r="AW32" s="201" t="s">
        <v>968</v>
      </c>
      <c r="AX32" s="790" t="s">
        <v>963</v>
      </c>
      <c r="AY32" s="783"/>
      <c r="AZ32" s="771"/>
      <c r="BA32" s="772"/>
    </row>
    <row r="33" spans="1:53">
      <c r="A33" s="191" t="s">
        <v>958</v>
      </c>
      <c r="B33" s="180"/>
      <c r="C33" s="180"/>
      <c r="D33" s="791">
        <v>39264</v>
      </c>
      <c r="E33" s="792"/>
      <c r="F33" s="763">
        <v>0</v>
      </c>
      <c r="G33" s="764"/>
      <c r="H33" s="218">
        <v>0.06</v>
      </c>
      <c r="I33" s="202">
        <f>ROUNDDOWN((((YEAR(D33)-YEAR(D33)))*12),0)</f>
        <v>0</v>
      </c>
      <c r="J33" s="767">
        <f>(F33*((H33/12)*I33))</f>
        <v>0</v>
      </c>
      <c r="K33" s="768"/>
      <c r="L33" s="423"/>
      <c r="M33" s="425"/>
      <c r="N33" s="191" t="s">
        <v>958</v>
      </c>
      <c r="O33" s="180"/>
      <c r="P33" s="180"/>
      <c r="Q33" s="180"/>
      <c r="R33" s="791">
        <v>39264</v>
      </c>
      <c r="S33" s="792"/>
      <c r="T33" s="763">
        <v>0</v>
      </c>
      <c r="U33" s="764"/>
      <c r="V33" s="218">
        <v>0</v>
      </c>
      <c r="W33" s="202">
        <f>ROUNDDOWN((((YEAR(R33)-YEAR(R33)))*12),0)</f>
        <v>0</v>
      </c>
      <c r="X33" s="767">
        <f>(T33*((V33/12)*W33))</f>
        <v>0</v>
      </c>
      <c r="Y33" s="768"/>
      <c r="Z33" s="423"/>
      <c r="AA33" s="425"/>
      <c r="AB33" s="191" t="s">
        <v>958</v>
      </c>
      <c r="AC33" s="180"/>
      <c r="AD33" s="180"/>
      <c r="AE33" s="791">
        <v>39264</v>
      </c>
      <c r="AF33" s="792"/>
      <c r="AG33" s="763">
        <v>0</v>
      </c>
      <c r="AH33" s="764"/>
      <c r="AI33" s="218">
        <v>0</v>
      </c>
      <c r="AJ33" s="202">
        <f>ROUNDDOWN((((YEAR(AE33)-YEAR(AE33)))*12),0)</f>
        <v>0</v>
      </c>
      <c r="AK33" s="767">
        <f>(AG33*((AI33/12)*AJ33))</f>
        <v>0</v>
      </c>
      <c r="AL33" s="768"/>
      <c r="AM33" s="423"/>
      <c r="AN33" s="425"/>
      <c r="AO33" s="191" t="s">
        <v>958</v>
      </c>
      <c r="AP33" s="180"/>
      <c r="AQ33" s="180"/>
      <c r="AR33" s="791">
        <v>39264</v>
      </c>
      <c r="AS33" s="792"/>
      <c r="AT33" s="763">
        <v>0</v>
      </c>
      <c r="AU33" s="764"/>
      <c r="AV33" s="218">
        <v>0</v>
      </c>
      <c r="AW33" s="202">
        <f>ROUNDDOWN((((YEAR(AR33)-YEAR(AR33)))*12),0)</f>
        <v>0</v>
      </c>
      <c r="AX33" s="767">
        <f>(AT33*((AV33/12)*AW33))</f>
        <v>0</v>
      </c>
      <c r="AY33" s="768"/>
      <c r="AZ33" s="423"/>
      <c r="BA33" s="425"/>
    </row>
    <row r="34" spans="1:53">
      <c r="A34" s="191" t="s">
        <v>958</v>
      </c>
      <c r="B34" s="180"/>
      <c r="C34" s="180"/>
      <c r="D34" s="778">
        <f>IF((YEAR(D33+365)/4)=(ROUND(YEAR(D33+365)/4,0)),D33+366,D33+365)</f>
        <v>39630</v>
      </c>
      <c r="E34" s="779"/>
      <c r="F34" s="763">
        <v>0</v>
      </c>
      <c r="G34" s="764"/>
      <c r="H34" s="218">
        <v>0.06</v>
      </c>
      <c r="I34" s="202">
        <f>ROUNDDOWN((((YEAR(D34)-YEAR(D33)))*12),0)</f>
        <v>12</v>
      </c>
      <c r="J34" s="767">
        <f t="shared" ref="J34:J42" si="0">(F34*((H34/12)*I34))</f>
        <v>0</v>
      </c>
      <c r="K34" s="768"/>
      <c r="L34" s="423"/>
      <c r="M34" s="425"/>
      <c r="N34" s="191" t="s">
        <v>958</v>
      </c>
      <c r="O34" s="180"/>
      <c r="P34" s="180"/>
      <c r="Q34" s="180"/>
      <c r="R34" s="778">
        <f>IF((YEAR(R33+365)/4)=(ROUND(YEAR(R33+365)/4,0)),R33+366,R33+365)</f>
        <v>39630</v>
      </c>
      <c r="S34" s="779"/>
      <c r="T34" s="763">
        <v>0</v>
      </c>
      <c r="U34" s="764"/>
      <c r="V34" s="218">
        <v>0</v>
      </c>
      <c r="W34" s="202">
        <f>ROUNDDOWN((((YEAR(R34)-YEAR(R33)))*12),0)</f>
        <v>12</v>
      </c>
      <c r="X34" s="767">
        <f t="shared" ref="X34:X42" si="1">(T34*((V34/12)*W34))</f>
        <v>0</v>
      </c>
      <c r="Y34" s="768"/>
      <c r="Z34" s="423"/>
      <c r="AA34" s="425"/>
      <c r="AB34" s="191" t="s">
        <v>958</v>
      </c>
      <c r="AC34" s="180"/>
      <c r="AD34" s="180"/>
      <c r="AE34" s="778">
        <f>IF((YEAR(AE33+365)/4)=(ROUND(YEAR(AE33+365)/4,0)),AE33+366,AE33+365)</f>
        <v>39630</v>
      </c>
      <c r="AF34" s="779"/>
      <c r="AG34" s="763">
        <v>0</v>
      </c>
      <c r="AH34" s="764"/>
      <c r="AI34" s="218">
        <v>0</v>
      </c>
      <c r="AJ34" s="202">
        <f>ROUNDDOWN((((YEAR(AE34)-YEAR(AE33)))*12),0)</f>
        <v>12</v>
      </c>
      <c r="AK34" s="767">
        <f t="shared" ref="AK34:AK42" si="2">(AG34*((AI34/12)*AJ34))</f>
        <v>0</v>
      </c>
      <c r="AL34" s="768"/>
      <c r="AM34" s="423"/>
      <c r="AN34" s="425"/>
      <c r="AO34" s="191" t="s">
        <v>958</v>
      </c>
      <c r="AP34" s="180"/>
      <c r="AQ34" s="180"/>
      <c r="AR34" s="778">
        <f>IF((YEAR(AR33+365)/4)=(ROUND(YEAR(AR33+365)/4,0)),AR33+366,AR33+365)</f>
        <v>39630</v>
      </c>
      <c r="AS34" s="779"/>
      <c r="AT34" s="763">
        <v>0</v>
      </c>
      <c r="AU34" s="764"/>
      <c r="AV34" s="218">
        <v>0</v>
      </c>
      <c r="AW34" s="202">
        <f>ROUNDDOWN((((YEAR(AR34)-YEAR(AR33)))*12),0)</f>
        <v>12</v>
      </c>
      <c r="AX34" s="767">
        <f t="shared" ref="AX34:AX42" si="3">(AT34*((AV34/12)*AW34))</f>
        <v>0</v>
      </c>
      <c r="AY34" s="768"/>
      <c r="AZ34" s="423"/>
      <c r="BA34" s="425"/>
    </row>
    <row r="35" spans="1:53">
      <c r="A35" s="191" t="s">
        <v>958</v>
      </c>
      <c r="B35" s="180"/>
      <c r="C35" s="180"/>
      <c r="D35" s="778">
        <f t="shared" ref="D35:D42" si="4">IF((YEAR(D34+365)/4)=(ROUND(YEAR(D34+365)/4,0)),D34+366,D34+365)</f>
        <v>39995</v>
      </c>
      <c r="E35" s="779"/>
      <c r="F35" s="763">
        <v>0</v>
      </c>
      <c r="G35" s="764"/>
      <c r="H35" s="218">
        <v>0.06</v>
      </c>
      <c r="I35" s="202">
        <f t="shared" ref="I35:I42" si="5">ROUNDDOWN((((YEAR(D35)-YEAR(D34)))*12),0)</f>
        <v>12</v>
      </c>
      <c r="J35" s="767">
        <f t="shared" si="0"/>
        <v>0</v>
      </c>
      <c r="K35" s="768"/>
      <c r="L35" s="423"/>
      <c r="M35" s="425"/>
      <c r="N35" s="191" t="s">
        <v>958</v>
      </c>
      <c r="O35" s="180"/>
      <c r="P35" s="180"/>
      <c r="Q35" s="180"/>
      <c r="R35" s="778">
        <f t="shared" ref="R35:R42" si="6">IF((YEAR(R34+365)/4)=(ROUND(YEAR(R34+365)/4,0)),R34+366,R34+365)</f>
        <v>39995</v>
      </c>
      <c r="S35" s="779"/>
      <c r="T35" s="763">
        <v>0</v>
      </c>
      <c r="U35" s="764"/>
      <c r="V35" s="218">
        <v>0</v>
      </c>
      <c r="W35" s="202">
        <f t="shared" ref="W35:W42" si="7">ROUNDDOWN((((YEAR(R35)-YEAR(R34)))*12),0)</f>
        <v>12</v>
      </c>
      <c r="X35" s="767">
        <f t="shared" si="1"/>
        <v>0</v>
      </c>
      <c r="Y35" s="768"/>
      <c r="Z35" s="423"/>
      <c r="AA35" s="425"/>
      <c r="AB35" s="191" t="s">
        <v>958</v>
      </c>
      <c r="AC35" s="180"/>
      <c r="AD35" s="180"/>
      <c r="AE35" s="778">
        <f t="shared" ref="AE35:AE42" si="8">IF((YEAR(AE34+365)/4)=(ROUND(YEAR(AE34+365)/4,0)),AE34+366,AE34+365)</f>
        <v>39995</v>
      </c>
      <c r="AF35" s="779"/>
      <c r="AG35" s="763">
        <v>0</v>
      </c>
      <c r="AH35" s="764"/>
      <c r="AI35" s="218">
        <v>0</v>
      </c>
      <c r="AJ35" s="202">
        <f t="shared" ref="AJ35:AJ42" si="9">ROUNDDOWN((((YEAR(AE35)-YEAR(AE34)))*12),0)</f>
        <v>12</v>
      </c>
      <c r="AK35" s="767">
        <f t="shared" si="2"/>
        <v>0</v>
      </c>
      <c r="AL35" s="768"/>
      <c r="AM35" s="423"/>
      <c r="AN35" s="425"/>
      <c r="AO35" s="191" t="s">
        <v>958</v>
      </c>
      <c r="AP35" s="180"/>
      <c r="AQ35" s="180"/>
      <c r="AR35" s="778">
        <f t="shared" ref="AR35:AR42" si="10">IF((YEAR(AR34+365)/4)=(ROUND(YEAR(AR34+365)/4,0)),AR34+366,AR34+365)</f>
        <v>39995</v>
      </c>
      <c r="AS35" s="779"/>
      <c r="AT35" s="763">
        <v>0</v>
      </c>
      <c r="AU35" s="764"/>
      <c r="AV35" s="218">
        <v>0</v>
      </c>
      <c r="AW35" s="202">
        <f t="shared" ref="AW35:AW42" si="11">ROUNDDOWN((((YEAR(AR35)-YEAR(AR34)))*12),0)</f>
        <v>12</v>
      </c>
      <c r="AX35" s="767">
        <f t="shared" si="3"/>
        <v>0</v>
      </c>
      <c r="AY35" s="768"/>
      <c r="AZ35" s="423"/>
      <c r="BA35" s="425"/>
    </row>
    <row r="36" spans="1:53">
      <c r="A36" s="191" t="s">
        <v>958</v>
      </c>
      <c r="B36" s="180"/>
      <c r="C36" s="180"/>
      <c r="D36" s="778">
        <f t="shared" si="4"/>
        <v>40360</v>
      </c>
      <c r="E36" s="779"/>
      <c r="F36" s="763">
        <v>0</v>
      </c>
      <c r="G36" s="764"/>
      <c r="H36" s="218">
        <v>0.06</v>
      </c>
      <c r="I36" s="202">
        <f t="shared" si="5"/>
        <v>12</v>
      </c>
      <c r="J36" s="767">
        <f t="shared" si="0"/>
        <v>0</v>
      </c>
      <c r="K36" s="768"/>
      <c r="L36" s="423"/>
      <c r="M36" s="425"/>
      <c r="N36" s="191" t="s">
        <v>958</v>
      </c>
      <c r="O36" s="180"/>
      <c r="P36" s="180"/>
      <c r="Q36" s="180"/>
      <c r="R36" s="778">
        <f t="shared" si="6"/>
        <v>40360</v>
      </c>
      <c r="S36" s="779"/>
      <c r="T36" s="763">
        <v>0</v>
      </c>
      <c r="U36" s="764"/>
      <c r="V36" s="218">
        <v>0</v>
      </c>
      <c r="W36" s="202">
        <f t="shared" si="7"/>
        <v>12</v>
      </c>
      <c r="X36" s="767">
        <f t="shared" si="1"/>
        <v>0</v>
      </c>
      <c r="Y36" s="768"/>
      <c r="Z36" s="423"/>
      <c r="AA36" s="425"/>
      <c r="AB36" s="191" t="s">
        <v>958</v>
      </c>
      <c r="AC36" s="180"/>
      <c r="AD36" s="180"/>
      <c r="AE36" s="778">
        <f t="shared" si="8"/>
        <v>40360</v>
      </c>
      <c r="AF36" s="779"/>
      <c r="AG36" s="763">
        <v>0</v>
      </c>
      <c r="AH36" s="764"/>
      <c r="AI36" s="218">
        <v>0</v>
      </c>
      <c r="AJ36" s="202">
        <f t="shared" si="9"/>
        <v>12</v>
      </c>
      <c r="AK36" s="767">
        <f t="shared" si="2"/>
        <v>0</v>
      </c>
      <c r="AL36" s="768"/>
      <c r="AM36" s="423"/>
      <c r="AN36" s="425"/>
      <c r="AO36" s="191" t="s">
        <v>958</v>
      </c>
      <c r="AP36" s="180"/>
      <c r="AQ36" s="180"/>
      <c r="AR36" s="778">
        <f t="shared" si="10"/>
        <v>40360</v>
      </c>
      <c r="AS36" s="779"/>
      <c r="AT36" s="763">
        <v>0</v>
      </c>
      <c r="AU36" s="764"/>
      <c r="AV36" s="218">
        <v>0</v>
      </c>
      <c r="AW36" s="202">
        <f t="shared" si="11"/>
        <v>12</v>
      </c>
      <c r="AX36" s="767">
        <f t="shared" si="3"/>
        <v>0</v>
      </c>
      <c r="AY36" s="768"/>
      <c r="AZ36" s="423"/>
      <c r="BA36" s="425"/>
    </row>
    <row r="37" spans="1:53">
      <c r="A37" s="191" t="s">
        <v>958</v>
      </c>
      <c r="B37" s="180"/>
      <c r="C37" s="180"/>
      <c r="D37" s="778">
        <f t="shared" si="4"/>
        <v>40725</v>
      </c>
      <c r="E37" s="779"/>
      <c r="F37" s="763">
        <v>0</v>
      </c>
      <c r="G37" s="764"/>
      <c r="H37" s="218">
        <v>0.06</v>
      </c>
      <c r="I37" s="202">
        <f t="shared" si="5"/>
        <v>12</v>
      </c>
      <c r="J37" s="767">
        <f t="shared" si="0"/>
        <v>0</v>
      </c>
      <c r="K37" s="768"/>
      <c r="L37" s="423"/>
      <c r="M37" s="425"/>
      <c r="N37" s="191" t="s">
        <v>958</v>
      </c>
      <c r="O37" s="180"/>
      <c r="P37" s="180"/>
      <c r="Q37" s="180"/>
      <c r="R37" s="778">
        <f t="shared" si="6"/>
        <v>40725</v>
      </c>
      <c r="S37" s="779"/>
      <c r="T37" s="763">
        <v>0</v>
      </c>
      <c r="U37" s="764"/>
      <c r="V37" s="218">
        <v>0</v>
      </c>
      <c r="W37" s="202">
        <f t="shared" si="7"/>
        <v>12</v>
      </c>
      <c r="X37" s="767">
        <f t="shared" si="1"/>
        <v>0</v>
      </c>
      <c r="Y37" s="768"/>
      <c r="Z37" s="423"/>
      <c r="AA37" s="425"/>
      <c r="AB37" s="191" t="s">
        <v>958</v>
      </c>
      <c r="AC37" s="180"/>
      <c r="AD37" s="180"/>
      <c r="AE37" s="778">
        <f t="shared" si="8"/>
        <v>40725</v>
      </c>
      <c r="AF37" s="779"/>
      <c r="AG37" s="763">
        <v>0</v>
      </c>
      <c r="AH37" s="764"/>
      <c r="AI37" s="218">
        <v>0</v>
      </c>
      <c r="AJ37" s="202">
        <f t="shared" si="9"/>
        <v>12</v>
      </c>
      <c r="AK37" s="767">
        <f t="shared" si="2"/>
        <v>0</v>
      </c>
      <c r="AL37" s="768"/>
      <c r="AM37" s="423"/>
      <c r="AN37" s="425"/>
      <c r="AO37" s="191" t="s">
        <v>958</v>
      </c>
      <c r="AP37" s="180"/>
      <c r="AQ37" s="180"/>
      <c r="AR37" s="778">
        <f t="shared" si="10"/>
        <v>40725</v>
      </c>
      <c r="AS37" s="779"/>
      <c r="AT37" s="763">
        <v>0</v>
      </c>
      <c r="AU37" s="764"/>
      <c r="AV37" s="218">
        <v>0</v>
      </c>
      <c r="AW37" s="202">
        <f t="shared" si="11"/>
        <v>12</v>
      </c>
      <c r="AX37" s="767">
        <f t="shared" si="3"/>
        <v>0</v>
      </c>
      <c r="AY37" s="768"/>
      <c r="AZ37" s="423"/>
      <c r="BA37" s="425"/>
    </row>
    <row r="38" spans="1:53">
      <c r="A38" s="191" t="s">
        <v>958</v>
      </c>
      <c r="B38" s="180"/>
      <c r="C38" s="180"/>
      <c r="D38" s="778">
        <f t="shared" si="4"/>
        <v>41091</v>
      </c>
      <c r="E38" s="779"/>
      <c r="F38" s="763">
        <v>0</v>
      </c>
      <c r="G38" s="764"/>
      <c r="H38" s="218">
        <v>0.06</v>
      </c>
      <c r="I38" s="202">
        <f t="shared" si="5"/>
        <v>12</v>
      </c>
      <c r="J38" s="767">
        <f t="shared" si="0"/>
        <v>0</v>
      </c>
      <c r="K38" s="768"/>
      <c r="L38" s="423"/>
      <c r="M38" s="425"/>
      <c r="N38" s="191" t="s">
        <v>958</v>
      </c>
      <c r="O38" s="180"/>
      <c r="P38" s="180"/>
      <c r="Q38" s="180"/>
      <c r="R38" s="778">
        <f t="shared" si="6"/>
        <v>41091</v>
      </c>
      <c r="S38" s="779"/>
      <c r="T38" s="763">
        <v>0</v>
      </c>
      <c r="U38" s="764"/>
      <c r="V38" s="218">
        <v>0</v>
      </c>
      <c r="W38" s="202">
        <f t="shared" si="7"/>
        <v>12</v>
      </c>
      <c r="X38" s="767">
        <f t="shared" si="1"/>
        <v>0</v>
      </c>
      <c r="Y38" s="768"/>
      <c r="Z38" s="423"/>
      <c r="AA38" s="425"/>
      <c r="AB38" s="191" t="s">
        <v>958</v>
      </c>
      <c r="AC38" s="180"/>
      <c r="AD38" s="180"/>
      <c r="AE38" s="778">
        <f t="shared" si="8"/>
        <v>41091</v>
      </c>
      <c r="AF38" s="779"/>
      <c r="AG38" s="763">
        <v>0</v>
      </c>
      <c r="AH38" s="764"/>
      <c r="AI38" s="218">
        <v>0</v>
      </c>
      <c r="AJ38" s="202">
        <f t="shared" si="9"/>
        <v>12</v>
      </c>
      <c r="AK38" s="767">
        <f t="shared" si="2"/>
        <v>0</v>
      </c>
      <c r="AL38" s="768"/>
      <c r="AM38" s="423"/>
      <c r="AN38" s="425"/>
      <c r="AO38" s="191" t="s">
        <v>958</v>
      </c>
      <c r="AP38" s="180"/>
      <c r="AQ38" s="180"/>
      <c r="AR38" s="778">
        <f t="shared" si="10"/>
        <v>41091</v>
      </c>
      <c r="AS38" s="779"/>
      <c r="AT38" s="763">
        <v>0</v>
      </c>
      <c r="AU38" s="764"/>
      <c r="AV38" s="218">
        <v>0</v>
      </c>
      <c r="AW38" s="202">
        <f t="shared" si="11"/>
        <v>12</v>
      </c>
      <c r="AX38" s="767">
        <f t="shared" si="3"/>
        <v>0</v>
      </c>
      <c r="AY38" s="768"/>
      <c r="AZ38" s="423"/>
      <c r="BA38" s="425"/>
    </row>
    <row r="39" spans="1:53">
      <c r="A39" s="191" t="s">
        <v>958</v>
      </c>
      <c r="B39" s="180"/>
      <c r="C39" s="180"/>
      <c r="D39" s="778">
        <f t="shared" si="4"/>
        <v>41456</v>
      </c>
      <c r="E39" s="779"/>
      <c r="F39" s="763">
        <v>0</v>
      </c>
      <c r="G39" s="764"/>
      <c r="H39" s="218">
        <v>0.06</v>
      </c>
      <c r="I39" s="202">
        <f t="shared" si="5"/>
        <v>12</v>
      </c>
      <c r="J39" s="767">
        <f t="shared" si="0"/>
        <v>0</v>
      </c>
      <c r="K39" s="768"/>
      <c r="L39" s="423"/>
      <c r="M39" s="425"/>
      <c r="N39" s="191" t="s">
        <v>958</v>
      </c>
      <c r="O39" s="180"/>
      <c r="P39" s="180"/>
      <c r="Q39" s="180"/>
      <c r="R39" s="778">
        <f t="shared" si="6"/>
        <v>41456</v>
      </c>
      <c r="S39" s="779"/>
      <c r="T39" s="763">
        <v>0</v>
      </c>
      <c r="U39" s="764"/>
      <c r="V39" s="218">
        <v>0</v>
      </c>
      <c r="W39" s="202">
        <f t="shared" si="7"/>
        <v>12</v>
      </c>
      <c r="X39" s="767">
        <f t="shared" si="1"/>
        <v>0</v>
      </c>
      <c r="Y39" s="768"/>
      <c r="Z39" s="423"/>
      <c r="AA39" s="425"/>
      <c r="AB39" s="191" t="s">
        <v>958</v>
      </c>
      <c r="AC39" s="180"/>
      <c r="AD39" s="180"/>
      <c r="AE39" s="778">
        <f t="shared" si="8"/>
        <v>41456</v>
      </c>
      <c r="AF39" s="779"/>
      <c r="AG39" s="763">
        <v>0</v>
      </c>
      <c r="AH39" s="764"/>
      <c r="AI39" s="218">
        <v>0</v>
      </c>
      <c r="AJ39" s="202">
        <f t="shared" si="9"/>
        <v>12</v>
      </c>
      <c r="AK39" s="767">
        <f t="shared" si="2"/>
        <v>0</v>
      </c>
      <c r="AL39" s="768"/>
      <c r="AM39" s="423"/>
      <c r="AN39" s="425"/>
      <c r="AO39" s="191" t="s">
        <v>958</v>
      </c>
      <c r="AP39" s="180"/>
      <c r="AQ39" s="180"/>
      <c r="AR39" s="778">
        <f t="shared" si="10"/>
        <v>41456</v>
      </c>
      <c r="AS39" s="779"/>
      <c r="AT39" s="763">
        <v>0</v>
      </c>
      <c r="AU39" s="764"/>
      <c r="AV39" s="218">
        <v>0</v>
      </c>
      <c r="AW39" s="202">
        <f t="shared" si="11"/>
        <v>12</v>
      </c>
      <c r="AX39" s="767">
        <f t="shared" si="3"/>
        <v>0</v>
      </c>
      <c r="AY39" s="768"/>
      <c r="AZ39" s="423"/>
      <c r="BA39" s="425"/>
    </row>
    <row r="40" spans="1:53">
      <c r="A40" s="191" t="s">
        <v>958</v>
      </c>
      <c r="B40" s="180"/>
      <c r="C40" s="180"/>
      <c r="D40" s="778">
        <f t="shared" si="4"/>
        <v>41821</v>
      </c>
      <c r="E40" s="779"/>
      <c r="F40" s="763">
        <v>0</v>
      </c>
      <c r="G40" s="764"/>
      <c r="H40" s="218">
        <v>0.06</v>
      </c>
      <c r="I40" s="202">
        <f t="shared" si="5"/>
        <v>12</v>
      </c>
      <c r="J40" s="767">
        <f t="shared" si="0"/>
        <v>0</v>
      </c>
      <c r="K40" s="768"/>
      <c r="L40" s="423"/>
      <c r="M40" s="425"/>
      <c r="N40" s="191" t="s">
        <v>958</v>
      </c>
      <c r="O40" s="180"/>
      <c r="P40" s="180"/>
      <c r="Q40" s="180"/>
      <c r="R40" s="778">
        <f t="shared" si="6"/>
        <v>41821</v>
      </c>
      <c r="S40" s="779"/>
      <c r="T40" s="763">
        <v>0</v>
      </c>
      <c r="U40" s="764"/>
      <c r="V40" s="218">
        <v>0</v>
      </c>
      <c r="W40" s="202">
        <f t="shared" si="7"/>
        <v>12</v>
      </c>
      <c r="X40" s="767">
        <f t="shared" si="1"/>
        <v>0</v>
      </c>
      <c r="Y40" s="768"/>
      <c r="Z40" s="423"/>
      <c r="AA40" s="425"/>
      <c r="AB40" s="191" t="s">
        <v>958</v>
      </c>
      <c r="AC40" s="180"/>
      <c r="AD40" s="180"/>
      <c r="AE40" s="778">
        <f t="shared" si="8"/>
        <v>41821</v>
      </c>
      <c r="AF40" s="779"/>
      <c r="AG40" s="763">
        <v>0</v>
      </c>
      <c r="AH40" s="764"/>
      <c r="AI40" s="218">
        <v>0</v>
      </c>
      <c r="AJ40" s="202">
        <f t="shared" si="9"/>
        <v>12</v>
      </c>
      <c r="AK40" s="767">
        <f t="shared" si="2"/>
        <v>0</v>
      </c>
      <c r="AL40" s="768"/>
      <c r="AM40" s="423"/>
      <c r="AN40" s="425"/>
      <c r="AO40" s="191" t="s">
        <v>958</v>
      </c>
      <c r="AP40" s="180"/>
      <c r="AQ40" s="180"/>
      <c r="AR40" s="778">
        <f t="shared" si="10"/>
        <v>41821</v>
      </c>
      <c r="AS40" s="779"/>
      <c r="AT40" s="763">
        <v>0</v>
      </c>
      <c r="AU40" s="764"/>
      <c r="AV40" s="218">
        <v>0</v>
      </c>
      <c r="AW40" s="202">
        <f t="shared" si="11"/>
        <v>12</v>
      </c>
      <c r="AX40" s="767">
        <f t="shared" si="3"/>
        <v>0</v>
      </c>
      <c r="AY40" s="768"/>
      <c r="AZ40" s="423"/>
      <c r="BA40" s="425"/>
    </row>
    <row r="41" spans="1:53">
      <c r="A41" s="191" t="s">
        <v>958</v>
      </c>
      <c r="B41" s="180"/>
      <c r="C41" s="180"/>
      <c r="D41" s="778">
        <f t="shared" si="4"/>
        <v>42186</v>
      </c>
      <c r="E41" s="779"/>
      <c r="F41" s="763">
        <v>0</v>
      </c>
      <c r="G41" s="764"/>
      <c r="H41" s="218">
        <v>0.06</v>
      </c>
      <c r="I41" s="202">
        <f t="shared" si="5"/>
        <v>12</v>
      </c>
      <c r="J41" s="767">
        <f t="shared" si="0"/>
        <v>0</v>
      </c>
      <c r="K41" s="768"/>
      <c r="L41" s="423"/>
      <c r="M41" s="425"/>
      <c r="N41" s="191" t="s">
        <v>958</v>
      </c>
      <c r="O41" s="180"/>
      <c r="P41" s="180"/>
      <c r="Q41" s="180"/>
      <c r="R41" s="778">
        <f t="shared" si="6"/>
        <v>42186</v>
      </c>
      <c r="S41" s="779"/>
      <c r="T41" s="763">
        <v>0</v>
      </c>
      <c r="U41" s="764"/>
      <c r="V41" s="218">
        <v>0</v>
      </c>
      <c r="W41" s="202">
        <f t="shared" si="7"/>
        <v>12</v>
      </c>
      <c r="X41" s="767">
        <f t="shared" si="1"/>
        <v>0</v>
      </c>
      <c r="Y41" s="768"/>
      <c r="Z41" s="423"/>
      <c r="AA41" s="425"/>
      <c r="AB41" s="191" t="s">
        <v>958</v>
      </c>
      <c r="AC41" s="180"/>
      <c r="AD41" s="180"/>
      <c r="AE41" s="778">
        <f t="shared" si="8"/>
        <v>42186</v>
      </c>
      <c r="AF41" s="779"/>
      <c r="AG41" s="763">
        <v>0</v>
      </c>
      <c r="AH41" s="764"/>
      <c r="AI41" s="218">
        <v>0</v>
      </c>
      <c r="AJ41" s="202">
        <f t="shared" si="9"/>
        <v>12</v>
      </c>
      <c r="AK41" s="767">
        <f t="shared" si="2"/>
        <v>0</v>
      </c>
      <c r="AL41" s="768"/>
      <c r="AM41" s="423"/>
      <c r="AN41" s="425"/>
      <c r="AO41" s="191" t="s">
        <v>958</v>
      </c>
      <c r="AP41" s="180"/>
      <c r="AQ41" s="180"/>
      <c r="AR41" s="778">
        <f t="shared" si="10"/>
        <v>42186</v>
      </c>
      <c r="AS41" s="779"/>
      <c r="AT41" s="763">
        <v>0</v>
      </c>
      <c r="AU41" s="764"/>
      <c r="AV41" s="218">
        <v>0</v>
      </c>
      <c r="AW41" s="202">
        <f t="shared" si="11"/>
        <v>12</v>
      </c>
      <c r="AX41" s="767">
        <f t="shared" si="3"/>
        <v>0</v>
      </c>
      <c r="AY41" s="768"/>
      <c r="AZ41" s="423"/>
      <c r="BA41" s="425"/>
    </row>
    <row r="42" spans="1:53" ht="13.5" thickBot="1">
      <c r="A42" s="205" t="s">
        <v>958</v>
      </c>
      <c r="B42" s="184"/>
      <c r="C42" s="184"/>
      <c r="D42" s="778">
        <f t="shared" si="4"/>
        <v>42552</v>
      </c>
      <c r="E42" s="779"/>
      <c r="F42" s="763">
        <v>0</v>
      </c>
      <c r="G42" s="764"/>
      <c r="H42" s="218">
        <v>0.06</v>
      </c>
      <c r="I42" s="202">
        <f t="shared" si="5"/>
        <v>12</v>
      </c>
      <c r="J42" s="767">
        <f t="shared" si="0"/>
        <v>0</v>
      </c>
      <c r="K42" s="768"/>
      <c r="L42" s="780"/>
      <c r="M42" s="781"/>
      <c r="N42" s="205" t="s">
        <v>958</v>
      </c>
      <c r="O42" s="184"/>
      <c r="P42" s="184"/>
      <c r="Q42" s="189"/>
      <c r="R42" s="778">
        <f t="shared" si="6"/>
        <v>42552</v>
      </c>
      <c r="S42" s="779"/>
      <c r="T42" s="763">
        <v>0</v>
      </c>
      <c r="U42" s="764"/>
      <c r="V42" s="218">
        <v>0</v>
      </c>
      <c r="W42" s="202">
        <f t="shared" si="7"/>
        <v>12</v>
      </c>
      <c r="X42" s="767">
        <f t="shared" si="1"/>
        <v>0</v>
      </c>
      <c r="Y42" s="768"/>
      <c r="Z42" s="780"/>
      <c r="AA42" s="781"/>
      <c r="AB42" s="205" t="s">
        <v>958</v>
      </c>
      <c r="AC42" s="184"/>
      <c r="AD42" s="184"/>
      <c r="AE42" s="778">
        <f t="shared" si="8"/>
        <v>42552</v>
      </c>
      <c r="AF42" s="779"/>
      <c r="AG42" s="763">
        <v>0</v>
      </c>
      <c r="AH42" s="764"/>
      <c r="AI42" s="218">
        <v>0</v>
      </c>
      <c r="AJ42" s="202">
        <f t="shared" si="9"/>
        <v>12</v>
      </c>
      <c r="AK42" s="767">
        <f t="shared" si="2"/>
        <v>0</v>
      </c>
      <c r="AL42" s="768"/>
      <c r="AM42" s="780"/>
      <c r="AN42" s="781"/>
      <c r="AO42" s="205" t="s">
        <v>958</v>
      </c>
      <c r="AP42" s="184"/>
      <c r="AQ42" s="184"/>
      <c r="AR42" s="778">
        <f t="shared" si="10"/>
        <v>42552</v>
      </c>
      <c r="AS42" s="779"/>
      <c r="AT42" s="763">
        <v>0</v>
      </c>
      <c r="AU42" s="764"/>
      <c r="AV42" s="218">
        <v>0</v>
      </c>
      <c r="AW42" s="202">
        <f t="shared" si="11"/>
        <v>12</v>
      </c>
      <c r="AX42" s="767">
        <f t="shared" si="3"/>
        <v>0</v>
      </c>
      <c r="AY42" s="768"/>
      <c r="AZ42" s="780"/>
      <c r="BA42" s="781"/>
    </row>
    <row r="43" spans="1:53" ht="13.5" thickTop="1">
      <c r="A43" s="176" t="s">
        <v>967</v>
      </c>
      <c r="B43" s="177"/>
      <c r="C43" s="177"/>
      <c r="D43" s="177"/>
      <c r="E43" s="177"/>
      <c r="F43" s="177"/>
      <c r="G43" s="177"/>
      <c r="H43" s="177"/>
      <c r="I43" s="177"/>
      <c r="J43" s="177"/>
      <c r="K43" s="178"/>
      <c r="L43" s="782"/>
      <c r="M43" s="783"/>
      <c r="N43" s="176" t="s">
        <v>967</v>
      </c>
      <c r="O43" s="177"/>
      <c r="P43" s="177"/>
      <c r="Q43" s="177"/>
      <c r="R43" s="177"/>
      <c r="S43" s="177"/>
      <c r="T43" s="177"/>
      <c r="U43" s="177"/>
      <c r="V43" s="177"/>
      <c r="W43" s="177"/>
      <c r="X43" s="177"/>
      <c r="Y43" s="178"/>
      <c r="Z43" s="782"/>
      <c r="AA43" s="783"/>
      <c r="AB43" s="176" t="s">
        <v>967</v>
      </c>
      <c r="AC43" s="177"/>
      <c r="AD43" s="177"/>
      <c r="AE43" s="177"/>
      <c r="AF43" s="177"/>
      <c r="AG43" s="177"/>
      <c r="AH43" s="177"/>
      <c r="AI43" s="177"/>
      <c r="AJ43" s="177"/>
      <c r="AK43" s="177"/>
      <c r="AL43" s="178"/>
      <c r="AM43" s="782"/>
      <c r="AN43" s="783"/>
      <c r="AO43" s="176" t="s">
        <v>967</v>
      </c>
      <c r="AP43" s="177"/>
      <c r="AQ43" s="177"/>
      <c r="AR43" s="177"/>
      <c r="AS43" s="177"/>
      <c r="AT43" s="177"/>
      <c r="AU43" s="177"/>
      <c r="AV43" s="177"/>
      <c r="AW43" s="177"/>
      <c r="AX43" s="177"/>
      <c r="AY43" s="178"/>
      <c r="AZ43" s="782"/>
      <c r="BA43" s="783"/>
    </row>
    <row r="44" spans="1:53">
      <c r="A44" s="194" t="s">
        <v>959</v>
      </c>
      <c r="B44" s="180"/>
      <c r="C44" s="180"/>
      <c r="D44" s="180"/>
      <c r="E44" s="180"/>
      <c r="F44" s="180"/>
      <c r="G44" s="180"/>
      <c r="H44" s="180"/>
      <c r="I44" s="180"/>
      <c r="J44" s="180"/>
      <c r="K44" s="181"/>
      <c r="L44" s="763">
        <v>0</v>
      </c>
      <c r="M44" s="764"/>
      <c r="N44" s="194" t="s">
        <v>959</v>
      </c>
      <c r="O44" s="180"/>
      <c r="P44" s="180"/>
      <c r="Q44" s="180"/>
      <c r="R44" s="180"/>
      <c r="S44" s="180"/>
      <c r="T44" s="180"/>
      <c r="U44" s="180"/>
      <c r="V44" s="180"/>
      <c r="W44" s="180"/>
      <c r="X44" s="180"/>
      <c r="Y44" s="181"/>
      <c r="Z44" s="763">
        <v>0</v>
      </c>
      <c r="AA44" s="764"/>
      <c r="AB44" s="194" t="s">
        <v>959</v>
      </c>
      <c r="AC44" s="180"/>
      <c r="AD44" s="180"/>
      <c r="AE44" s="180"/>
      <c r="AF44" s="180"/>
      <c r="AG44" s="180"/>
      <c r="AH44" s="180"/>
      <c r="AI44" s="180"/>
      <c r="AJ44" s="180"/>
      <c r="AK44" s="180"/>
      <c r="AL44" s="181"/>
      <c r="AM44" s="763">
        <v>0</v>
      </c>
      <c r="AN44" s="764"/>
      <c r="AO44" s="194" t="s">
        <v>959</v>
      </c>
      <c r="AP44" s="180"/>
      <c r="AQ44" s="180"/>
      <c r="AR44" s="180"/>
      <c r="AS44" s="180"/>
      <c r="AT44" s="180"/>
      <c r="AU44" s="180"/>
      <c r="AV44" s="180"/>
      <c r="AW44" s="180"/>
      <c r="AX44" s="180"/>
      <c r="AY44" s="181"/>
      <c r="AZ44" s="763">
        <v>0</v>
      </c>
      <c r="BA44" s="764"/>
    </row>
    <row r="45" spans="1:53">
      <c r="A45" s="194" t="s">
        <v>949</v>
      </c>
      <c r="B45" s="180"/>
      <c r="C45" s="180"/>
      <c r="D45" s="180"/>
      <c r="E45" s="180"/>
      <c r="F45" s="180"/>
      <c r="G45" s="180"/>
      <c r="H45" s="180"/>
      <c r="I45" s="180"/>
      <c r="J45" s="180"/>
      <c r="K45" s="181"/>
      <c r="L45" s="765">
        <v>1</v>
      </c>
      <c r="M45" s="766"/>
      <c r="N45" s="194" t="s">
        <v>949</v>
      </c>
      <c r="O45" s="180"/>
      <c r="P45" s="180"/>
      <c r="Q45" s="180"/>
      <c r="R45" s="180"/>
      <c r="S45" s="180"/>
      <c r="T45" s="180"/>
      <c r="U45" s="180"/>
      <c r="V45" s="180"/>
      <c r="W45" s="180"/>
      <c r="X45" s="180"/>
      <c r="Y45" s="181"/>
      <c r="Z45" s="765">
        <v>1</v>
      </c>
      <c r="AA45" s="766"/>
      <c r="AB45" s="194" t="s">
        <v>949</v>
      </c>
      <c r="AC45" s="180"/>
      <c r="AD45" s="180"/>
      <c r="AE45" s="180"/>
      <c r="AF45" s="180"/>
      <c r="AG45" s="180"/>
      <c r="AH45" s="180"/>
      <c r="AI45" s="180"/>
      <c r="AJ45" s="180"/>
      <c r="AK45" s="180"/>
      <c r="AL45" s="181"/>
      <c r="AM45" s="765">
        <v>1</v>
      </c>
      <c r="AN45" s="766"/>
      <c r="AO45" s="194" t="s">
        <v>949</v>
      </c>
      <c r="AP45" s="180"/>
      <c r="AQ45" s="180"/>
      <c r="AR45" s="180"/>
      <c r="AS45" s="180"/>
      <c r="AT45" s="180"/>
      <c r="AU45" s="180"/>
      <c r="AV45" s="180"/>
      <c r="AW45" s="180"/>
      <c r="AX45" s="180"/>
      <c r="AY45" s="181"/>
      <c r="AZ45" s="765">
        <v>1</v>
      </c>
      <c r="BA45" s="766"/>
    </row>
    <row r="46" spans="1:53">
      <c r="A46" s="194" t="s">
        <v>960</v>
      </c>
      <c r="B46" s="180"/>
      <c r="C46" s="180"/>
      <c r="D46" s="180"/>
      <c r="E46" s="180"/>
      <c r="F46" s="180"/>
      <c r="G46" s="180"/>
      <c r="H46" s="180"/>
      <c r="I46" s="180"/>
      <c r="J46" s="180"/>
      <c r="K46" s="181"/>
      <c r="L46" s="767">
        <f>L44/L45</f>
        <v>0</v>
      </c>
      <c r="M46" s="768"/>
      <c r="N46" s="194" t="s">
        <v>960</v>
      </c>
      <c r="O46" s="180"/>
      <c r="P46" s="180"/>
      <c r="Q46" s="180"/>
      <c r="R46" s="180"/>
      <c r="S46" s="180"/>
      <c r="T46" s="180"/>
      <c r="U46" s="180"/>
      <c r="V46" s="180"/>
      <c r="W46" s="180"/>
      <c r="X46" s="180"/>
      <c r="Y46" s="181"/>
      <c r="Z46" s="767">
        <f>Z44/Z45</f>
        <v>0</v>
      </c>
      <c r="AA46" s="768"/>
      <c r="AB46" s="194" t="s">
        <v>960</v>
      </c>
      <c r="AC46" s="180"/>
      <c r="AD46" s="180"/>
      <c r="AE46" s="180"/>
      <c r="AF46" s="180"/>
      <c r="AG46" s="180"/>
      <c r="AH46" s="180"/>
      <c r="AI46" s="180"/>
      <c r="AJ46" s="180"/>
      <c r="AK46" s="180"/>
      <c r="AL46" s="181"/>
      <c r="AM46" s="767">
        <f>AM44/AM45</f>
        <v>0</v>
      </c>
      <c r="AN46" s="768"/>
      <c r="AO46" s="194" t="s">
        <v>960</v>
      </c>
      <c r="AP46" s="180"/>
      <c r="AQ46" s="180"/>
      <c r="AR46" s="180"/>
      <c r="AS46" s="180"/>
      <c r="AT46" s="180"/>
      <c r="AU46" s="180"/>
      <c r="AV46" s="180"/>
      <c r="AW46" s="180"/>
      <c r="AX46" s="180"/>
      <c r="AY46" s="181"/>
      <c r="AZ46" s="767">
        <f>AZ44/AZ45</f>
        <v>0</v>
      </c>
      <c r="BA46" s="768"/>
    </row>
    <row r="47" spans="1:53">
      <c r="A47" s="194" t="s">
        <v>951</v>
      </c>
      <c r="B47" s="180"/>
      <c r="C47" s="180"/>
      <c r="D47" s="180"/>
      <c r="E47" s="180"/>
      <c r="F47" s="180"/>
      <c r="G47" s="180"/>
      <c r="H47" s="180"/>
      <c r="I47" s="180"/>
      <c r="J47" s="180"/>
      <c r="K47" s="181"/>
      <c r="L47" s="765">
        <v>0</v>
      </c>
      <c r="M47" s="766"/>
      <c r="N47" s="194" t="s">
        <v>951</v>
      </c>
      <c r="O47" s="180"/>
      <c r="P47" s="180"/>
      <c r="Q47" s="180"/>
      <c r="R47" s="180"/>
      <c r="S47" s="180"/>
      <c r="T47" s="180"/>
      <c r="U47" s="180"/>
      <c r="V47" s="180"/>
      <c r="W47" s="180"/>
      <c r="X47" s="180"/>
      <c r="Y47" s="181"/>
      <c r="Z47" s="765">
        <v>0</v>
      </c>
      <c r="AA47" s="766"/>
      <c r="AB47" s="194" t="s">
        <v>951</v>
      </c>
      <c r="AC47" s="180"/>
      <c r="AD47" s="180"/>
      <c r="AE47" s="180"/>
      <c r="AF47" s="180"/>
      <c r="AG47" s="180"/>
      <c r="AH47" s="180"/>
      <c r="AI47" s="180"/>
      <c r="AJ47" s="180"/>
      <c r="AK47" s="180"/>
      <c r="AL47" s="181"/>
      <c r="AM47" s="765">
        <v>0</v>
      </c>
      <c r="AN47" s="766"/>
      <c r="AO47" s="194" t="s">
        <v>951</v>
      </c>
      <c r="AP47" s="180"/>
      <c r="AQ47" s="180"/>
      <c r="AR47" s="180"/>
      <c r="AS47" s="180"/>
      <c r="AT47" s="180"/>
      <c r="AU47" s="180"/>
      <c r="AV47" s="180"/>
      <c r="AW47" s="180"/>
      <c r="AX47" s="180"/>
      <c r="AY47" s="181"/>
      <c r="AZ47" s="765">
        <v>0</v>
      </c>
      <c r="BA47" s="766"/>
    </row>
    <row r="48" spans="1:53">
      <c r="A48" s="194" t="s">
        <v>961</v>
      </c>
      <c r="B48" s="180"/>
      <c r="C48" s="180"/>
      <c r="D48" s="180"/>
      <c r="E48" s="180"/>
      <c r="F48" s="180"/>
      <c r="G48" s="180"/>
      <c r="H48" s="180"/>
      <c r="I48" s="180"/>
      <c r="J48" s="180"/>
      <c r="K48" s="181"/>
      <c r="L48" s="767">
        <f>L47*L46</f>
        <v>0</v>
      </c>
      <c r="M48" s="768"/>
      <c r="N48" s="194" t="s">
        <v>961</v>
      </c>
      <c r="O48" s="180"/>
      <c r="P48" s="180"/>
      <c r="Q48" s="180"/>
      <c r="R48" s="180"/>
      <c r="S48" s="180"/>
      <c r="T48" s="180"/>
      <c r="U48" s="180"/>
      <c r="V48" s="180"/>
      <c r="W48" s="180"/>
      <c r="X48" s="180"/>
      <c r="Y48" s="181"/>
      <c r="Z48" s="767">
        <f>Z47*Z46</f>
        <v>0</v>
      </c>
      <c r="AA48" s="768"/>
      <c r="AB48" s="194" t="s">
        <v>961</v>
      </c>
      <c r="AC48" s="180"/>
      <c r="AD48" s="180"/>
      <c r="AE48" s="180"/>
      <c r="AF48" s="180"/>
      <c r="AG48" s="180"/>
      <c r="AH48" s="180"/>
      <c r="AI48" s="180"/>
      <c r="AJ48" s="180"/>
      <c r="AK48" s="180"/>
      <c r="AL48" s="181"/>
      <c r="AM48" s="767">
        <f>AM47*AM46</f>
        <v>0</v>
      </c>
      <c r="AN48" s="768"/>
      <c r="AO48" s="194" t="s">
        <v>961</v>
      </c>
      <c r="AP48" s="180"/>
      <c r="AQ48" s="180"/>
      <c r="AR48" s="180"/>
      <c r="AS48" s="180"/>
      <c r="AT48" s="180"/>
      <c r="AU48" s="180"/>
      <c r="AV48" s="180"/>
      <c r="AW48" s="180"/>
      <c r="AX48" s="180"/>
      <c r="AY48" s="181"/>
      <c r="AZ48" s="767">
        <f>AZ47*AZ46</f>
        <v>0</v>
      </c>
      <c r="BA48" s="768"/>
    </row>
    <row r="49" spans="1:53">
      <c r="A49" s="179" t="str">
        <f>"Current Interest Earnings Through "&amp;Help!C18+1&amp;"-"&amp;Help!C18+2</f>
        <v>Current Interest Earnings Through 2012-2013</v>
      </c>
      <c r="B49" s="180"/>
      <c r="C49" s="180"/>
      <c r="D49" s="180"/>
      <c r="E49" s="180"/>
      <c r="F49" s="180"/>
      <c r="G49" s="180"/>
      <c r="H49" s="180"/>
      <c r="I49" s="180"/>
      <c r="J49" s="180"/>
      <c r="K49" s="181"/>
      <c r="L49" s="767">
        <f>SUM(J33:K42)</f>
        <v>0</v>
      </c>
      <c r="M49" s="768"/>
      <c r="N49" s="179" t="str">
        <f>"Current Interest Earnings Through "&amp;Help!C18+1&amp;"-"&amp;Help!C18+2</f>
        <v>Current Interest Earnings Through 2012-2013</v>
      </c>
      <c r="O49" s="180"/>
      <c r="P49" s="180"/>
      <c r="Q49" s="180"/>
      <c r="R49" s="180"/>
      <c r="S49" s="180"/>
      <c r="T49" s="180"/>
      <c r="U49" s="180"/>
      <c r="V49" s="180"/>
      <c r="W49" s="180"/>
      <c r="X49" s="180"/>
      <c r="Y49" s="181"/>
      <c r="Z49" s="767">
        <f>SUM(X33:Y42)</f>
        <v>0</v>
      </c>
      <c r="AA49" s="768"/>
      <c r="AB49" s="179" t="str">
        <f>"Current Interest Earnings Through "&amp;Help!C18+1&amp;"-"&amp;Help!C18+2</f>
        <v>Current Interest Earnings Through 2012-2013</v>
      </c>
      <c r="AC49" s="180"/>
      <c r="AD49" s="180"/>
      <c r="AE49" s="180"/>
      <c r="AF49" s="180"/>
      <c r="AG49" s="180"/>
      <c r="AH49" s="180"/>
      <c r="AI49" s="180"/>
      <c r="AJ49" s="180"/>
      <c r="AK49" s="180"/>
      <c r="AL49" s="181"/>
      <c r="AM49" s="767">
        <f>SUM(AK33:AL42)</f>
        <v>0</v>
      </c>
      <c r="AN49" s="768"/>
      <c r="AO49" s="179" t="str">
        <f>"Current Interest Earnings Through "&amp;Help!C18+1&amp;"-"&amp;Help!C18+2</f>
        <v>Current Interest Earnings Through 2012-2013</v>
      </c>
      <c r="AP49" s="180"/>
      <c r="AQ49" s="180"/>
      <c r="AR49" s="180"/>
      <c r="AS49" s="180"/>
      <c r="AT49" s="180"/>
      <c r="AU49" s="180"/>
      <c r="AV49" s="180"/>
      <c r="AW49" s="180"/>
      <c r="AX49" s="180"/>
      <c r="AY49" s="181"/>
      <c r="AZ49" s="767">
        <f>SUM(AX33:AY42)</f>
        <v>0</v>
      </c>
      <c r="BA49" s="768"/>
    </row>
    <row r="50" spans="1:53" ht="13.5" thickBot="1">
      <c r="A50" s="188" t="str">
        <f>"Total Interest To Levy For "&amp;Help!C18+1&amp;"-"&amp;Help!C18+2</f>
        <v>Total Interest To Levy For 2012-2013</v>
      </c>
      <c r="B50" s="189"/>
      <c r="C50" s="189"/>
      <c r="D50" s="189"/>
      <c r="E50" s="189"/>
      <c r="F50" s="189"/>
      <c r="G50" s="189"/>
      <c r="H50" s="189"/>
      <c r="I50" s="189"/>
      <c r="J50" s="189"/>
      <c r="K50" s="190"/>
      <c r="L50" s="769">
        <f>L49+L48</f>
        <v>0</v>
      </c>
      <c r="M50" s="770"/>
      <c r="N50" s="188" t="str">
        <f>"Total Interest To Levy For "&amp;Help!C18+1&amp;"-"&amp;Help!C18+2</f>
        <v>Total Interest To Levy For 2012-2013</v>
      </c>
      <c r="O50" s="189"/>
      <c r="P50" s="189"/>
      <c r="Q50" s="189"/>
      <c r="R50" s="189"/>
      <c r="S50" s="189"/>
      <c r="T50" s="189"/>
      <c r="U50" s="189"/>
      <c r="V50" s="189"/>
      <c r="W50" s="189"/>
      <c r="X50" s="189"/>
      <c r="Y50" s="190"/>
      <c r="Z50" s="769">
        <f>Z49+Z48</f>
        <v>0</v>
      </c>
      <c r="AA50" s="770"/>
      <c r="AB50" s="188" t="str">
        <f>"Total Interest To Levy For "&amp;Help!C18+1&amp;"-"&amp;Help!C18+2</f>
        <v>Total Interest To Levy For 2012-2013</v>
      </c>
      <c r="AC50" s="189"/>
      <c r="AD50" s="189"/>
      <c r="AE50" s="189"/>
      <c r="AF50" s="189"/>
      <c r="AG50" s="189"/>
      <c r="AH50" s="189"/>
      <c r="AI50" s="189"/>
      <c r="AJ50" s="189"/>
      <c r="AK50" s="189"/>
      <c r="AL50" s="190"/>
      <c r="AM50" s="769">
        <f>AM49+AM48</f>
        <v>0</v>
      </c>
      <c r="AN50" s="770"/>
      <c r="AO50" s="188" t="str">
        <f>"Total Interest To Levy For "&amp;Help!C18+1&amp;"-"&amp;Help!C18+2</f>
        <v>Total Interest To Levy For 2012-2013</v>
      </c>
      <c r="AP50" s="189"/>
      <c r="AQ50" s="189"/>
      <c r="AR50" s="189"/>
      <c r="AS50" s="189"/>
      <c r="AT50" s="189"/>
      <c r="AU50" s="189"/>
      <c r="AV50" s="189"/>
      <c r="AW50" s="189"/>
      <c r="AX50" s="189"/>
      <c r="AY50" s="190"/>
      <c r="AZ50" s="769">
        <f>AZ49+AZ48</f>
        <v>0</v>
      </c>
      <c r="BA50" s="770"/>
    </row>
    <row r="51" spans="1:53" ht="13.5" thickTop="1">
      <c r="A51" s="140" t="s">
        <v>962</v>
      </c>
      <c r="B51" s="141"/>
      <c r="C51" s="141"/>
      <c r="D51" s="141"/>
      <c r="E51" s="141"/>
      <c r="F51" s="141"/>
      <c r="G51" s="141"/>
      <c r="H51" s="141"/>
      <c r="I51" s="141"/>
      <c r="J51" s="141"/>
      <c r="K51" s="159"/>
      <c r="L51" s="771"/>
      <c r="M51" s="772"/>
      <c r="N51" s="140" t="s">
        <v>962</v>
      </c>
      <c r="O51" s="141"/>
      <c r="P51" s="141"/>
      <c r="R51" s="141"/>
      <c r="S51" s="141"/>
      <c r="T51" s="141"/>
      <c r="U51" s="141"/>
      <c r="V51" s="141"/>
      <c r="W51" s="141"/>
      <c r="X51" s="141"/>
      <c r="Y51" s="159"/>
      <c r="Z51" s="771"/>
      <c r="AA51" s="772"/>
      <c r="AB51" s="140" t="s">
        <v>962</v>
      </c>
      <c r="AC51" s="141"/>
      <c r="AD51" s="141"/>
      <c r="AE51" s="141"/>
      <c r="AF51" s="141"/>
      <c r="AG51" s="141"/>
      <c r="AH51" s="141"/>
      <c r="AI51" s="141"/>
      <c r="AJ51" s="141"/>
      <c r="AK51" s="141"/>
      <c r="AL51" s="159"/>
      <c r="AM51" s="771"/>
      <c r="AN51" s="772"/>
      <c r="AO51" s="140" t="s">
        <v>962</v>
      </c>
      <c r="AP51" s="141"/>
      <c r="AQ51" s="141"/>
      <c r="AR51" s="141"/>
      <c r="AS51" s="141"/>
      <c r="AT51" s="141"/>
      <c r="AU51" s="141"/>
      <c r="AV51" s="141"/>
      <c r="AW51" s="141"/>
      <c r="AX51" s="141"/>
      <c r="AY51" s="159"/>
      <c r="AZ51" s="771"/>
      <c r="BA51" s="772"/>
    </row>
    <row r="52" spans="1:53">
      <c r="A52" s="204" t="str">
        <f>"Interest Earned But Unpaid 6-30-"&amp;Help!C18&amp;":"</f>
        <v>Interest Earned But Unpaid 6-30-2011:</v>
      </c>
      <c r="B52" s="163"/>
      <c r="C52" s="163"/>
      <c r="D52" s="163"/>
      <c r="E52" s="163"/>
      <c r="F52" s="163"/>
      <c r="G52" s="163"/>
      <c r="H52" s="163"/>
      <c r="I52" s="163"/>
      <c r="J52" s="163"/>
      <c r="K52" s="187"/>
      <c r="L52" s="773"/>
      <c r="M52" s="774"/>
      <c r="N52" s="204" t="str">
        <f>"Interest Earned But Unpaid 6-30-"&amp;Help!C18&amp;":"</f>
        <v>Interest Earned But Unpaid 6-30-2011:</v>
      </c>
      <c r="O52" s="163"/>
      <c r="P52" s="163"/>
      <c r="Q52" s="163"/>
      <c r="R52" s="163"/>
      <c r="S52" s="163"/>
      <c r="T52" s="163"/>
      <c r="U52" s="163"/>
      <c r="V52" s="163"/>
      <c r="W52" s="163"/>
      <c r="X52" s="163"/>
      <c r="Y52" s="187"/>
      <c r="Z52" s="773"/>
      <c r="AA52" s="774"/>
      <c r="AB52" s="204" t="str">
        <f>"Interest Earned But Unpaid 6-30-"&amp;Help!C18&amp;":"</f>
        <v>Interest Earned But Unpaid 6-30-2011:</v>
      </c>
      <c r="AC52" s="163"/>
      <c r="AD52" s="163"/>
      <c r="AE52" s="163"/>
      <c r="AF52" s="163"/>
      <c r="AG52" s="163"/>
      <c r="AH52" s="163"/>
      <c r="AI52" s="163"/>
      <c r="AJ52" s="163"/>
      <c r="AK52" s="163"/>
      <c r="AL52" s="187"/>
      <c r="AM52" s="773"/>
      <c r="AN52" s="774"/>
      <c r="AO52" s="204" t="str">
        <f>"Interest Earned But Unpaid 6-30-"&amp;Help!C18&amp;":"</f>
        <v>Interest Earned But Unpaid 6-30-2011:</v>
      </c>
      <c r="AP52" s="163"/>
      <c r="AQ52" s="163"/>
      <c r="AR52" s="163"/>
      <c r="AS52" s="163"/>
      <c r="AT52" s="163"/>
      <c r="AU52" s="163"/>
      <c r="AV52" s="163"/>
      <c r="AW52" s="163"/>
      <c r="AX52" s="163"/>
      <c r="AY52" s="187"/>
      <c r="AZ52" s="773"/>
      <c r="BA52" s="774"/>
    </row>
    <row r="53" spans="1:53">
      <c r="A53" s="191" t="s">
        <v>955</v>
      </c>
      <c r="B53" s="180"/>
      <c r="C53" s="180"/>
      <c r="D53" s="180"/>
      <c r="E53" s="180"/>
      <c r="F53" s="180"/>
      <c r="G53" s="180"/>
      <c r="H53" s="180"/>
      <c r="I53" s="180"/>
      <c r="J53" s="180"/>
      <c r="K53" s="181"/>
      <c r="L53" s="763">
        <v>0</v>
      </c>
      <c r="M53" s="764"/>
      <c r="N53" s="191" t="s">
        <v>955</v>
      </c>
      <c r="O53" s="180"/>
      <c r="P53" s="180"/>
      <c r="Q53" s="180"/>
      <c r="R53" s="180"/>
      <c r="S53" s="180"/>
      <c r="T53" s="180"/>
      <c r="U53" s="180"/>
      <c r="V53" s="180"/>
      <c r="W53" s="180"/>
      <c r="X53" s="180"/>
      <c r="Y53" s="181"/>
      <c r="Z53" s="763">
        <v>0</v>
      </c>
      <c r="AA53" s="764"/>
      <c r="AB53" s="191" t="s">
        <v>955</v>
      </c>
      <c r="AC53" s="180"/>
      <c r="AD53" s="180"/>
      <c r="AE53" s="180"/>
      <c r="AF53" s="180"/>
      <c r="AG53" s="180"/>
      <c r="AH53" s="180"/>
      <c r="AI53" s="180"/>
      <c r="AJ53" s="180"/>
      <c r="AK53" s="180"/>
      <c r="AL53" s="181"/>
      <c r="AM53" s="763">
        <v>0</v>
      </c>
      <c r="AN53" s="764"/>
      <c r="AO53" s="191" t="s">
        <v>955</v>
      </c>
      <c r="AP53" s="180"/>
      <c r="AQ53" s="180"/>
      <c r="AR53" s="180"/>
      <c r="AS53" s="180"/>
      <c r="AT53" s="180"/>
      <c r="AU53" s="180"/>
      <c r="AV53" s="180"/>
      <c r="AW53" s="180"/>
      <c r="AX53" s="180"/>
      <c r="AY53" s="181"/>
      <c r="AZ53" s="763">
        <v>0</v>
      </c>
      <c r="BA53" s="764"/>
    </row>
    <row r="54" spans="1:53">
      <c r="A54" s="191" t="s">
        <v>956</v>
      </c>
      <c r="B54" s="180"/>
      <c r="C54" s="180"/>
      <c r="D54" s="180"/>
      <c r="E54" s="180"/>
      <c r="F54" s="180"/>
      <c r="G54" s="180"/>
      <c r="H54" s="180"/>
      <c r="I54" s="180"/>
      <c r="J54" s="180"/>
      <c r="K54" s="181"/>
      <c r="L54" s="763">
        <v>0</v>
      </c>
      <c r="M54" s="764"/>
      <c r="N54" s="191" t="s">
        <v>956</v>
      </c>
      <c r="O54" s="180"/>
      <c r="P54" s="180"/>
      <c r="Q54" s="180"/>
      <c r="R54" s="180"/>
      <c r="S54" s="180"/>
      <c r="T54" s="180"/>
      <c r="U54" s="180"/>
      <c r="V54" s="180"/>
      <c r="W54" s="180"/>
      <c r="X54" s="180"/>
      <c r="Y54" s="181"/>
      <c r="Z54" s="763">
        <v>0</v>
      </c>
      <c r="AA54" s="764"/>
      <c r="AB54" s="191" t="s">
        <v>956</v>
      </c>
      <c r="AC54" s="180"/>
      <c r="AD54" s="180"/>
      <c r="AE54" s="180"/>
      <c r="AF54" s="180"/>
      <c r="AG54" s="180"/>
      <c r="AH54" s="180"/>
      <c r="AI54" s="180"/>
      <c r="AJ54" s="180"/>
      <c r="AK54" s="180"/>
      <c r="AL54" s="181"/>
      <c r="AM54" s="763">
        <v>0</v>
      </c>
      <c r="AN54" s="764"/>
      <c r="AO54" s="191" t="s">
        <v>956</v>
      </c>
      <c r="AP54" s="180"/>
      <c r="AQ54" s="180"/>
      <c r="AR54" s="180"/>
      <c r="AS54" s="180"/>
      <c r="AT54" s="180"/>
      <c r="AU54" s="180"/>
      <c r="AV54" s="180"/>
      <c r="AW54" s="180"/>
      <c r="AX54" s="180"/>
      <c r="AY54" s="181"/>
      <c r="AZ54" s="763">
        <v>0</v>
      </c>
      <c r="BA54" s="764"/>
    </row>
    <row r="55" spans="1:53">
      <c r="A55" s="194" t="str">
        <f>"Interest Earnings "&amp;Help!C18&amp;"-"&amp;Help!C18+1</f>
        <v>Interest Earnings 2011-2012</v>
      </c>
      <c r="B55" s="180"/>
      <c r="C55" s="180"/>
      <c r="D55" s="180"/>
      <c r="E55" s="180"/>
      <c r="F55" s="180"/>
      <c r="G55" s="180"/>
      <c r="H55" s="180"/>
      <c r="I55" s="180"/>
      <c r="J55" s="180"/>
      <c r="K55" s="181"/>
      <c r="L55" s="763">
        <v>0</v>
      </c>
      <c r="M55" s="764"/>
      <c r="N55" s="194" t="str">
        <f>"Interest Earnings "&amp;Help!C18&amp;"-"&amp;Help!C18+1</f>
        <v>Interest Earnings 2011-2012</v>
      </c>
      <c r="O55" s="180"/>
      <c r="P55" s="180"/>
      <c r="Q55" s="180"/>
      <c r="R55" s="180"/>
      <c r="S55" s="180"/>
      <c r="T55" s="180"/>
      <c r="U55" s="180"/>
      <c r="V55" s="180"/>
      <c r="W55" s="180"/>
      <c r="X55" s="180"/>
      <c r="Y55" s="181"/>
      <c r="Z55" s="763">
        <v>0</v>
      </c>
      <c r="AA55" s="764"/>
      <c r="AB55" s="194" t="str">
        <f>"Interest Earnings "&amp;Help!C18&amp;"-"&amp;Help!C18+1</f>
        <v>Interest Earnings 2011-2012</v>
      </c>
      <c r="AC55" s="180"/>
      <c r="AD55" s="180"/>
      <c r="AE55" s="180"/>
      <c r="AF55" s="180"/>
      <c r="AG55" s="180"/>
      <c r="AH55" s="180"/>
      <c r="AI55" s="180"/>
      <c r="AJ55" s="180"/>
      <c r="AK55" s="180"/>
      <c r="AL55" s="181"/>
      <c r="AM55" s="763">
        <v>0</v>
      </c>
      <c r="AN55" s="764"/>
      <c r="AO55" s="194" t="str">
        <f>"Interest Earnings "&amp;Help!C18&amp;"-"&amp;Help!C18+1</f>
        <v>Interest Earnings 2011-2012</v>
      </c>
      <c r="AP55" s="180"/>
      <c r="AQ55" s="180"/>
      <c r="AR55" s="180"/>
      <c r="AS55" s="180"/>
      <c r="AT55" s="180"/>
      <c r="AU55" s="180"/>
      <c r="AV55" s="180"/>
      <c r="AW55" s="180"/>
      <c r="AX55" s="180"/>
      <c r="AY55" s="181"/>
      <c r="AZ55" s="763">
        <v>0</v>
      </c>
      <c r="BA55" s="764"/>
    </row>
    <row r="56" spans="1:53">
      <c r="A56" s="194" t="str">
        <f>"Coupons Paid Through "&amp;Help!C18&amp;"-"&amp;Help!C18+1</f>
        <v>Coupons Paid Through 2011-2012</v>
      </c>
      <c r="B56" s="180"/>
      <c r="C56" s="180"/>
      <c r="D56" s="180"/>
      <c r="E56" s="180"/>
      <c r="F56" s="180"/>
      <c r="G56" s="180"/>
      <c r="H56" s="180"/>
      <c r="I56" s="180"/>
      <c r="J56" s="180"/>
      <c r="K56" s="181"/>
      <c r="L56" s="763">
        <v>0</v>
      </c>
      <c r="M56" s="764"/>
      <c r="N56" s="194" t="str">
        <f>"Coupons Paid Through "&amp;Help!C18&amp;"-"&amp;Help!C18+1</f>
        <v>Coupons Paid Through 2011-2012</v>
      </c>
      <c r="O56" s="180"/>
      <c r="P56" s="180"/>
      <c r="Q56" s="180"/>
      <c r="R56" s="180"/>
      <c r="S56" s="180"/>
      <c r="T56" s="180"/>
      <c r="U56" s="180"/>
      <c r="V56" s="180"/>
      <c r="W56" s="180"/>
      <c r="X56" s="180"/>
      <c r="Y56" s="181"/>
      <c r="Z56" s="763">
        <v>0</v>
      </c>
      <c r="AA56" s="764"/>
      <c r="AB56" s="194" t="str">
        <f>"Coupons Paid Through "&amp;Help!C18&amp;"-"&amp;Help!C18+1</f>
        <v>Coupons Paid Through 2011-2012</v>
      </c>
      <c r="AC56" s="180"/>
      <c r="AD56" s="180"/>
      <c r="AE56" s="180"/>
      <c r="AF56" s="180"/>
      <c r="AG56" s="180"/>
      <c r="AH56" s="180"/>
      <c r="AI56" s="180"/>
      <c r="AJ56" s="180"/>
      <c r="AK56" s="180"/>
      <c r="AL56" s="181"/>
      <c r="AM56" s="763">
        <v>0</v>
      </c>
      <c r="AN56" s="764"/>
      <c r="AO56" s="194" t="str">
        <f>"Coupons Paid Through "&amp;Help!C18&amp;"-"&amp;Help!C18+1</f>
        <v>Coupons Paid Through 2011-2012</v>
      </c>
      <c r="AP56" s="180"/>
      <c r="AQ56" s="180"/>
      <c r="AR56" s="180"/>
      <c r="AS56" s="180"/>
      <c r="AT56" s="180"/>
      <c r="AU56" s="180"/>
      <c r="AV56" s="180"/>
      <c r="AW56" s="180"/>
      <c r="AX56" s="180"/>
      <c r="AY56" s="181"/>
      <c r="AZ56" s="763">
        <v>0</v>
      </c>
      <c r="BA56" s="764"/>
    </row>
    <row r="57" spans="1:53">
      <c r="A57" s="194" t="str">
        <f>"Interest Earned But Unpaid 6-30-"&amp;Help!C18+1&amp;":"</f>
        <v>Interest Earned But Unpaid 6-30-2012:</v>
      </c>
      <c r="B57" s="180"/>
      <c r="C57" s="180"/>
      <c r="D57" s="180"/>
      <c r="E57" s="180"/>
      <c r="F57" s="180"/>
      <c r="G57" s="180"/>
      <c r="H57" s="180"/>
      <c r="I57" s="180"/>
      <c r="J57" s="180"/>
      <c r="K57" s="181"/>
      <c r="L57" s="765"/>
      <c r="M57" s="766"/>
      <c r="N57" s="194" t="str">
        <f>"Interest Earned But Unpaid 6-30-"&amp;Help!C18+1&amp;":"</f>
        <v>Interest Earned But Unpaid 6-30-2012:</v>
      </c>
      <c r="O57" s="180"/>
      <c r="P57" s="180"/>
      <c r="Q57" s="180"/>
      <c r="R57" s="180"/>
      <c r="S57" s="180"/>
      <c r="T57" s="180"/>
      <c r="U57" s="180"/>
      <c r="V57" s="180"/>
      <c r="W57" s="180"/>
      <c r="X57" s="180"/>
      <c r="Y57" s="181"/>
      <c r="Z57" s="765"/>
      <c r="AA57" s="766"/>
      <c r="AB57" s="194" t="str">
        <f>"Interest Earned But Unpaid 6-30-"&amp;Help!C18+1&amp;":"</f>
        <v>Interest Earned But Unpaid 6-30-2012:</v>
      </c>
      <c r="AC57" s="180"/>
      <c r="AD57" s="180"/>
      <c r="AE57" s="180"/>
      <c r="AF57" s="180"/>
      <c r="AG57" s="180"/>
      <c r="AH57" s="180"/>
      <c r="AI57" s="180"/>
      <c r="AJ57" s="180"/>
      <c r="AK57" s="180"/>
      <c r="AL57" s="181"/>
      <c r="AM57" s="765"/>
      <c r="AN57" s="766"/>
      <c r="AO57" s="194" t="str">
        <f>"Interest Earned But Unpaid 6-30-"&amp;Help!C18+1&amp;":"</f>
        <v>Interest Earned But Unpaid 6-30-2012:</v>
      </c>
      <c r="AP57" s="180"/>
      <c r="AQ57" s="180"/>
      <c r="AR57" s="180"/>
      <c r="AS57" s="180"/>
      <c r="AT57" s="180"/>
      <c r="AU57" s="180"/>
      <c r="AV57" s="180"/>
      <c r="AW57" s="180"/>
      <c r="AX57" s="180"/>
      <c r="AY57" s="181"/>
      <c r="AZ57" s="765"/>
      <c r="BA57" s="766"/>
    </row>
    <row r="58" spans="1:53">
      <c r="A58" s="191" t="s">
        <v>955</v>
      </c>
      <c r="B58" s="180"/>
      <c r="C58" s="180"/>
      <c r="D58" s="180"/>
      <c r="E58" s="180"/>
      <c r="F58" s="180"/>
      <c r="G58" s="180"/>
      <c r="H58" s="180"/>
      <c r="I58" s="180"/>
      <c r="J58" s="180"/>
      <c r="K58" s="181"/>
      <c r="L58" s="763">
        <v>0</v>
      </c>
      <c r="M58" s="764"/>
      <c r="N58" s="191" t="s">
        <v>955</v>
      </c>
      <c r="O58" s="180"/>
      <c r="P58" s="180"/>
      <c r="Q58" s="180"/>
      <c r="R58" s="180"/>
      <c r="S58" s="180"/>
      <c r="T58" s="180"/>
      <c r="U58" s="180"/>
      <c r="V58" s="180"/>
      <c r="W58" s="180"/>
      <c r="X58" s="180"/>
      <c r="Y58" s="181"/>
      <c r="Z58" s="763">
        <v>0</v>
      </c>
      <c r="AA58" s="764"/>
      <c r="AB58" s="191" t="s">
        <v>955</v>
      </c>
      <c r="AC58" s="180"/>
      <c r="AD58" s="180"/>
      <c r="AE58" s="180"/>
      <c r="AF58" s="180"/>
      <c r="AG58" s="180"/>
      <c r="AH58" s="180"/>
      <c r="AI58" s="180"/>
      <c r="AJ58" s="180"/>
      <c r="AK58" s="180"/>
      <c r="AL58" s="181"/>
      <c r="AM58" s="763">
        <v>0</v>
      </c>
      <c r="AN58" s="764"/>
      <c r="AO58" s="191" t="s">
        <v>955</v>
      </c>
      <c r="AP58" s="180"/>
      <c r="AQ58" s="180"/>
      <c r="AR58" s="180"/>
      <c r="AS58" s="180"/>
      <c r="AT58" s="180"/>
      <c r="AU58" s="180"/>
      <c r="AV58" s="180"/>
      <c r="AW58" s="180"/>
      <c r="AX58" s="180"/>
      <c r="AY58" s="181"/>
      <c r="AZ58" s="763">
        <v>0</v>
      </c>
      <c r="BA58" s="764"/>
    </row>
    <row r="59" spans="1:53" ht="13.5" thickBot="1">
      <c r="A59" s="193" t="s">
        <v>956</v>
      </c>
      <c r="B59" s="189"/>
      <c r="C59" s="189"/>
      <c r="D59" s="189"/>
      <c r="E59" s="189"/>
      <c r="F59" s="189"/>
      <c r="G59" s="189"/>
      <c r="H59" s="189"/>
      <c r="I59" s="189"/>
      <c r="J59" s="189"/>
      <c r="K59" s="190"/>
      <c r="L59" s="775">
        <v>0</v>
      </c>
      <c r="M59" s="776"/>
      <c r="N59" s="193" t="s">
        <v>956</v>
      </c>
      <c r="O59" s="189"/>
      <c r="P59" s="189"/>
      <c r="Q59" s="189"/>
      <c r="R59" s="189"/>
      <c r="S59" s="189"/>
      <c r="T59" s="189"/>
      <c r="U59" s="189"/>
      <c r="V59" s="189"/>
      <c r="W59" s="189"/>
      <c r="X59" s="189"/>
      <c r="Y59" s="190"/>
      <c r="Z59" s="775">
        <v>0</v>
      </c>
      <c r="AA59" s="776"/>
      <c r="AB59" s="193" t="s">
        <v>956</v>
      </c>
      <c r="AC59" s="189"/>
      <c r="AD59" s="189"/>
      <c r="AE59" s="189"/>
      <c r="AF59" s="189"/>
      <c r="AG59" s="189"/>
      <c r="AH59" s="189"/>
      <c r="AI59" s="189"/>
      <c r="AJ59" s="189"/>
      <c r="AK59" s="189"/>
      <c r="AL59" s="190"/>
      <c r="AM59" s="775">
        <v>0</v>
      </c>
      <c r="AN59" s="776"/>
      <c r="AO59" s="193" t="s">
        <v>956</v>
      </c>
      <c r="AP59" s="189"/>
      <c r="AQ59" s="189"/>
      <c r="AR59" s="189"/>
      <c r="AS59" s="189"/>
      <c r="AT59" s="189"/>
      <c r="AU59" s="189"/>
      <c r="AV59" s="189"/>
      <c r="AW59" s="189"/>
      <c r="AX59" s="189"/>
      <c r="AY59" s="190"/>
      <c r="AZ59" s="775">
        <v>0</v>
      </c>
      <c r="BA59" s="776"/>
    </row>
    <row r="60" spans="1:53" ht="13.5" thickTop="1">
      <c r="A60" s="206" t="str">
        <f>Coversheets!AX50</f>
        <v>S.A.&amp;I. Form 2641R99 Entity: Type in Name of City City, 99</v>
      </c>
      <c r="J60" s="777">
        <f ca="1">Coversheets!$BI$50</f>
        <v>41499.346880902776</v>
      </c>
      <c r="K60" s="777"/>
      <c r="L60" s="777"/>
      <c r="M60" s="777"/>
      <c r="N60" s="206" t="str">
        <f>A60</f>
        <v>S.A.&amp;I. Form 2641R99 Entity: Type in Name of City City, 99</v>
      </c>
      <c r="X60" s="777">
        <f ca="1">Coversheets!$BI$50</f>
        <v>41499.346880902776</v>
      </c>
      <c r="Y60" s="777"/>
      <c r="Z60" s="777"/>
      <c r="AA60" s="777"/>
      <c r="AB60" s="206" t="str">
        <f>A60</f>
        <v>S.A.&amp;I. Form 2641R99 Entity: Type in Name of City City, 99</v>
      </c>
      <c r="AK60" s="777">
        <f ca="1">Coversheets!$BI$50</f>
        <v>41499.346880902776</v>
      </c>
      <c r="AL60" s="777"/>
      <c r="AM60" s="777"/>
      <c r="AN60" s="777"/>
      <c r="AO60" s="206" t="str">
        <f>A60</f>
        <v>S.A.&amp;I. Form 2641R99 Entity: Type in Name of City City, 99</v>
      </c>
      <c r="AX60" s="777">
        <f ca="1">Coversheets!$BI$50</f>
        <v>41499.346880902776</v>
      </c>
      <c r="AY60" s="777"/>
      <c r="AZ60" s="777"/>
      <c r="BA60" s="777"/>
    </row>
    <row r="61" spans="1:53" ht="14">
      <c r="A61" s="793" t="str">
        <f>"SINKING FUND ACCOUNTS COVERING THE PERIOD JULY 1, "&amp;Help!C18&amp;", to JUNE 30, "&amp;Help!C18+1</f>
        <v>SINKING FUND ACCOUNTS COVERING THE PERIOD JULY 1, 2011, to JUNE 30, 2012</v>
      </c>
      <c r="B61" s="793"/>
      <c r="C61" s="793"/>
      <c r="D61" s="793"/>
      <c r="E61" s="793"/>
      <c r="F61" s="793"/>
      <c r="G61" s="793"/>
      <c r="H61" s="793"/>
      <c r="I61" s="793"/>
      <c r="J61" s="793"/>
      <c r="K61" s="793"/>
      <c r="L61" s="793"/>
      <c r="M61" s="793"/>
      <c r="N61" s="793" t="str">
        <f>"SINKING FUND ACCOUNTS COVERING THE PERIOD JULY 1, "&amp;Help!C18&amp;", to JUNE 30, "&amp;Help!C18+1</f>
        <v>SINKING FUND ACCOUNTS COVERING THE PERIOD JULY 1, 2011, to JUNE 30, 2012</v>
      </c>
      <c r="O61" s="793"/>
      <c r="P61" s="793"/>
      <c r="Q61" s="793"/>
      <c r="R61" s="793"/>
      <c r="S61" s="793"/>
      <c r="T61" s="793"/>
      <c r="U61" s="793"/>
      <c r="V61" s="793"/>
      <c r="W61" s="793"/>
      <c r="X61" s="793"/>
      <c r="Y61" s="793"/>
      <c r="Z61" s="793"/>
      <c r="AB61" s="793" t="str">
        <f>"SINKING FUND ACCOUNTS COVERING THE PERIOD JULY 1, "&amp;Help!C18&amp;", to JUNE 30, "&amp;Help!C18+1</f>
        <v>SINKING FUND ACCOUNTS COVERING THE PERIOD JULY 1, 2011, to JUNE 30, 2012</v>
      </c>
      <c r="AC61" s="793"/>
      <c r="AD61" s="793"/>
      <c r="AE61" s="793"/>
      <c r="AF61" s="793"/>
      <c r="AG61" s="793"/>
      <c r="AH61" s="793"/>
      <c r="AI61" s="793"/>
      <c r="AJ61" s="793"/>
      <c r="AK61" s="793"/>
      <c r="AL61" s="793"/>
      <c r="AM61" s="793"/>
      <c r="AN61" s="793"/>
      <c r="AO61" s="793" t="str">
        <f>"SINKING FUND ACCOUNTS COVERING THE PERIOD JULY 1, "&amp;Help!C18&amp;", to JUNE 30, "&amp;Help!C18+1</f>
        <v>SINKING FUND ACCOUNTS COVERING THE PERIOD JULY 1, 2011, to JUNE 30, 2012</v>
      </c>
      <c r="AP61" s="793"/>
      <c r="AQ61" s="793"/>
      <c r="AR61" s="793"/>
      <c r="AS61" s="793"/>
      <c r="AT61" s="793"/>
      <c r="AU61" s="793"/>
      <c r="AV61" s="793"/>
      <c r="AW61" s="793"/>
      <c r="AX61" s="793"/>
      <c r="AY61" s="793"/>
      <c r="AZ61" s="793"/>
      <c r="BA61" s="793"/>
    </row>
    <row r="62" spans="1:53" ht="14">
      <c r="A62" s="793" t="str">
        <f>"ESTIMATE OF NEEDS FOR "&amp;Help!C18+1&amp;"-"&amp;Help!C18+2</f>
        <v>ESTIMATE OF NEEDS FOR 2012-2013</v>
      </c>
      <c r="B62" s="793"/>
      <c r="C62" s="793"/>
      <c r="D62" s="793"/>
      <c r="E62" s="793"/>
      <c r="F62" s="793"/>
      <c r="G62" s="793"/>
      <c r="H62" s="793"/>
      <c r="I62" s="793"/>
      <c r="J62" s="793"/>
      <c r="K62" s="793"/>
      <c r="L62" s="793"/>
      <c r="M62" s="793"/>
      <c r="N62" s="793" t="str">
        <f>"ESTIMATE OF NEEDS FOR "&amp;Help!C18+1&amp;"-"&amp;Help!C18+2</f>
        <v>ESTIMATE OF NEEDS FOR 2012-2013</v>
      </c>
      <c r="O62" s="793"/>
      <c r="P62" s="793"/>
      <c r="Q62" s="793"/>
      <c r="R62" s="793"/>
      <c r="S62" s="793"/>
      <c r="T62" s="793"/>
      <c r="U62" s="793"/>
      <c r="V62" s="793"/>
      <c r="W62" s="793"/>
      <c r="X62" s="793"/>
      <c r="Y62" s="793"/>
      <c r="Z62" s="793"/>
      <c r="AB62" s="793" t="str">
        <f>"ESTIMATE OF NEEDS FOR "&amp;Help!C18+1&amp;"-"&amp;Help!C18+2</f>
        <v>ESTIMATE OF NEEDS FOR 2012-2013</v>
      </c>
      <c r="AC62" s="793"/>
      <c r="AD62" s="793"/>
      <c r="AE62" s="793"/>
      <c r="AF62" s="793"/>
      <c r="AG62" s="793"/>
      <c r="AH62" s="793"/>
      <c r="AI62" s="793"/>
      <c r="AJ62" s="793"/>
      <c r="AK62" s="793"/>
      <c r="AL62" s="793"/>
      <c r="AM62" s="793"/>
      <c r="AN62" s="793"/>
      <c r="AO62" s="793" t="str">
        <f>"ESTIMATE OF NEEDS FOR "&amp;Help!C18+1&amp;"-"&amp;Help!C18+2</f>
        <v>ESTIMATE OF NEEDS FOR 2012-2013</v>
      </c>
      <c r="AP62" s="793"/>
      <c r="AQ62" s="793"/>
      <c r="AR62" s="793"/>
      <c r="AS62" s="793"/>
      <c r="AT62" s="793"/>
      <c r="AU62" s="793"/>
      <c r="AV62" s="793"/>
      <c r="AW62" s="793"/>
      <c r="AX62" s="793"/>
      <c r="AY62" s="793"/>
      <c r="AZ62" s="793"/>
      <c r="BA62" s="793"/>
    </row>
    <row r="63" spans="1:53" ht="13.5" thickBot="1">
      <c r="A63" s="130" t="s">
        <v>932</v>
      </c>
      <c r="M63" s="170" t="s">
        <v>1127</v>
      </c>
      <c r="N63" s="130" t="s">
        <v>932</v>
      </c>
      <c r="Z63" s="170" t="s">
        <v>1128</v>
      </c>
      <c r="AB63" s="130" t="s">
        <v>932</v>
      </c>
      <c r="AN63" s="170" t="s">
        <v>1129</v>
      </c>
      <c r="AO63" s="130" t="s">
        <v>932</v>
      </c>
      <c r="BA63" s="170" t="s">
        <v>1130</v>
      </c>
    </row>
    <row r="64" spans="1:53" ht="14" thickTop="1" thickBot="1">
      <c r="A64" s="171" t="str">
        <f>"Schedule 1, Detail of Bond and Coupon Indebtedness as of June 30, "&amp;Help!C18+1&amp;" - Not Affecting Homesteads (New)"</f>
        <v>Schedule 1, Detail of Bond and Coupon Indebtedness as of June 30, 2012 - Not Affecting Homesteads (New)</v>
      </c>
      <c r="B64" s="172"/>
      <c r="C64" s="172"/>
      <c r="D64" s="172"/>
      <c r="E64" s="172"/>
      <c r="F64" s="172"/>
      <c r="G64" s="172"/>
      <c r="H64" s="172"/>
      <c r="I64" s="172"/>
      <c r="J64" s="172"/>
      <c r="K64" s="172"/>
      <c r="L64" s="172"/>
      <c r="M64" s="173"/>
      <c r="N64" s="171" t="str">
        <f>"Schedule 1, Detail of Bond and Coupon Indebtedness as of June 30, "&amp;Help!C18+1&amp;" - Not Affecting Homesteads (New)"</f>
        <v>Schedule 1, Detail of Bond and Coupon Indebtedness as of June 30, 2012 - Not Affecting Homesteads (New)</v>
      </c>
      <c r="O64" s="172"/>
      <c r="P64" s="172"/>
      <c r="Q64" s="172"/>
      <c r="R64" s="172"/>
      <c r="S64" s="172"/>
      <c r="T64" s="172"/>
      <c r="U64" s="172"/>
      <c r="V64" s="172"/>
      <c r="W64" s="172"/>
      <c r="X64" s="172"/>
      <c r="Y64" s="172"/>
      <c r="Z64" s="172"/>
      <c r="AA64" s="173"/>
      <c r="AB64" s="171" t="str">
        <f>"Schedule 1, Detail of Bond and Coupon Indebtedness as of June 30, "&amp;Help!C18+1&amp;" - Not Affecting Homesteads (New)"</f>
        <v>Schedule 1, Detail of Bond and Coupon Indebtedness as of June 30, 2012 - Not Affecting Homesteads (New)</v>
      </c>
      <c r="AC64" s="172"/>
      <c r="AD64" s="172"/>
      <c r="AE64" s="172"/>
      <c r="AF64" s="172"/>
      <c r="AG64" s="172"/>
      <c r="AH64" s="172"/>
      <c r="AI64" s="172"/>
      <c r="AJ64" s="172"/>
      <c r="AK64" s="172"/>
      <c r="AL64" s="172"/>
      <c r="AM64" s="172"/>
      <c r="AN64" s="173"/>
      <c r="AO64" s="171" t="str">
        <f>"Schedule 1, Detail of Bond and Coupon Indebtedness as of June 30, "&amp;Help!C18+1&amp;" - Not Affecting Homesteads (New)"</f>
        <v>Schedule 1, Detail of Bond and Coupon Indebtedness as of June 30, 2012 - Not Affecting Homesteads (New)</v>
      </c>
      <c r="AP64" s="172"/>
      <c r="AQ64" s="172"/>
      <c r="AR64" s="172"/>
      <c r="AS64" s="172"/>
      <c r="AT64" s="172"/>
      <c r="AU64" s="172"/>
      <c r="AV64" s="172"/>
      <c r="AW64" s="172"/>
      <c r="AX64" s="172"/>
      <c r="AY64" s="172"/>
      <c r="AZ64" s="172"/>
      <c r="BA64" s="173"/>
    </row>
    <row r="65" spans="1:53" ht="13.5" thickTop="1">
      <c r="A65" s="140" t="s">
        <v>933</v>
      </c>
      <c r="B65" s="141"/>
      <c r="C65" s="141"/>
      <c r="D65" s="141"/>
      <c r="E65" s="141"/>
      <c r="F65" s="141"/>
      <c r="G65" s="141"/>
      <c r="H65" s="141"/>
      <c r="I65" s="141"/>
      <c r="J65" s="141"/>
      <c r="K65" s="141"/>
      <c r="L65" s="794"/>
      <c r="M65" s="772"/>
      <c r="N65" s="140" t="s">
        <v>933</v>
      </c>
      <c r="O65" s="141"/>
      <c r="P65" s="141"/>
      <c r="R65" s="141"/>
      <c r="S65" s="141"/>
      <c r="T65" s="141"/>
      <c r="U65" s="141"/>
      <c r="V65" s="141"/>
      <c r="W65" s="141"/>
      <c r="X65" s="141"/>
      <c r="Y65" s="141"/>
      <c r="Z65" s="794"/>
      <c r="AA65" s="772"/>
      <c r="AB65" s="140" t="s">
        <v>933</v>
      </c>
      <c r="AC65" s="141"/>
      <c r="AD65" s="141"/>
      <c r="AE65" s="141"/>
      <c r="AF65" s="141"/>
      <c r="AG65" s="141"/>
      <c r="AH65" s="141"/>
      <c r="AI65" s="141"/>
      <c r="AJ65" s="141"/>
      <c r="AK65" s="141"/>
      <c r="AL65" s="141"/>
      <c r="AM65" s="794"/>
      <c r="AN65" s="772"/>
      <c r="AO65" s="140" t="s">
        <v>933</v>
      </c>
      <c r="AP65" s="141"/>
      <c r="AQ65" s="141"/>
      <c r="AR65" s="141"/>
      <c r="AS65" s="141"/>
      <c r="AT65" s="141"/>
      <c r="AU65" s="141"/>
      <c r="AV65" s="141"/>
      <c r="AW65" s="141"/>
      <c r="AX65" s="141"/>
      <c r="AY65" s="141"/>
      <c r="AZ65" s="794"/>
      <c r="BA65" s="772"/>
    </row>
    <row r="66" spans="1:53" ht="13.5" thickBot="1">
      <c r="A66" s="154"/>
      <c r="B66" s="155"/>
      <c r="C66" s="155"/>
      <c r="D66" s="155"/>
      <c r="E66" s="155"/>
      <c r="F66" s="155"/>
      <c r="G66" s="155"/>
      <c r="H66" s="155"/>
      <c r="I66" s="155"/>
      <c r="J66" s="155"/>
      <c r="K66" s="155"/>
      <c r="L66" s="795" t="s">
        <v>934</v>
      </c>
      <c r="M66" s="781"/>
      <c r="N66" s="154"/>
      <c r="O66" s="155"/>
      <c r="P66" s="155"/>
      <c r="R66" s="155"/>
      <c r="S66" s="155"/>
      <c r="T66" s="155"/>
      <c r="U66" s="155"/>
      <c r="V66" s="155"/>
      <c r="W66" s="155"/>
      <c r="X66" s="155"/>
      <c r="Y66" s="155"/>
      <c r="Z66" s="795" t="s">
        <v>934</v>
      </c>
      <c r="AA66" s="781"/>
      <c r="AB66" s="154"/>
      <c r="AC66" s="155"/>
      <c r="AD66" s="155"/>
      <c r="AE66" s="155"/>
      <c r="AF66" s="155"/>
      <c r="AG66" s="155"/>
      <c r="AH66" s="155"/>
      <c r="AI66" s="155"/>
      <c r="AJ66" s="155"/>
      <c r="AK66" s="155"/>
      <c r="AL66" s="155"/>
      <c r="AM66" s="795" t="s">
        <v>934</v>
      </c>
      <c r="AN66" s="781"/>
      <c r="AO66" s="154"/>
      <c r="AP66" s="155"/>
      <c r="AQ66" s="155"/>
      <c r="AR66" s="155"/>
      <c r="AS66" s="155"/>
      <c r="AT66" s="155"/>
      <c r="AU66" s="155"/>
      <c r="AV66" s="155"/>
      <c r="AW66" s="155"/>
      <c r="AX66" s="155"/>
      <c r="AY66" s="155"/>
      <c r="AZ66" s="795" t="s">
        <v>934</v>
      </c>
      <c r="BA66" s="781"/>
    </row>
    <row r="67" spans="1:53" ht="13.5" thickTop="1">
      <c r="A67" s="140" t="s">
        <v>935</v>
      </c>
      <c r="B67" s="141"/>
      <c r="C67" s="141"/>
      <c r="D67" s="141"/>
      <c r="E67" s="141"/>
      <c r="F67" s="141"/>
      <c r="G67" s="141"/>
      <c r="H67" s="141"/>
      <c r="I67" s="141"/>
      <c r="J67" s="141"/>
      <c r="K67" s="141"/>
      <c r="L67" s="796">
        <v>31959</v>
      </c>
      <c r="M67" s="797"/>
      <c r="N67" s="140" t="s">
        <v>935</v>
      </c>
      <c r="O67" s="141"/>
      <c r="P67" s="141"/>
      <c r="Q67" s="141"/>
      <c r="R67" s="141"/>
      <c r="S67" s="141"/>
      <c r="T67" s="141"/>
      <c r="U67" s="141"/>
      <c r="V67" s="141"/>
      <c r="W67" s="141"/>
      <c r="X67" s="141"/>
      <c r="Y67" s="141"/>
      <c r="Z67" s="796">
        <v>31959</v>
      </c>
      <c r="AA67" s="797"/>
      <c r="AB67" s="140" t="s">
        <v>935</v>
      </c>
      <c r="AC67" s="141"/>
      <c r="AD67" s="141"/>
      <c r="AE67" s="141"/>
      <c r="AF67" s="141"/>
      <c r="AG67" s="141"/>
      <c r="AH67" s="141"/>
      <c r="AI67" s="141"/>
      <c r="AJ67" s="141"/>
      <c r="AK67" s="141"/>
      <c r="AL67" s="141"/>
      <c r="AM67" s="796">
        <v>31959</v>
      </c>
      <c r="AN67" s="797"/>
      <c r="AO67" s="140" t="s">
        <v>935</v>
      </c>
      <c r="AP67" s="141"/>
      <c r="AQ67" s="141"/>
      <c r="AR67" s="141"/>
      <c r="AS67" s="141"/>
      <c r="AT67" s="141"/>
      <c r="AU67" s="141"/>
      <c r="AV67" s="141"/>
      <c r="AW67" s="141"/>
      <c r="AX67" s="141"/>
      <c r="AY67" s="141"/>
      <c r="AZ67" s="796">
        <v>31959</v>
      </c>
      <c r="BA67" s="797"/>
    </row>
    <row r="68" spans="1:53">
      <c r="A68" s="182" t="s">
        <v>936</v>
      </c>
      <c r="B68" s="163"/>
      <c r="C68" s="163"/>
      <c r="D68" s="163"/>
      <c r="E68" s="163"/>
      <c r="F68" s="163"/>
      <c r="G68" s="163"/>
      <c r="H68" s="163"/>
      <c r="I68" s="163"/>
      <c r="J68" s="163"/>
      <c r="K68" s="163"/>
      <c r="L68" s="798">
        <v>31959</v>
      </c>
      <c r="M68" s="799"/>
      <c r="N68" s="182" t="s">
        <v>936</v>
      </c>
      <c r="O68" s="163"/>
      <c r="P68" s="163"/>
      <c r="Q68" s="163"/>
      <c r="R68" s="163"/>
      <c r="S68" s="163"/>
      <c r="T68" s="163"/>
      <c r="U68" s="163"/>
      <c r="V68" s="163"/>
      <c r="W68" s="163"/>
      <c r="X68" s="163"/>
      <c r="Y68" s="163"/>
      <c r="Z68" s="798">
        <v>31959</v>
      </c>
      <c r="AA68" s="799"/>
      <c r="AB68" s="182" t="s">
        <v>936</v>
      </c>
      <c r="AC68" s="163"/>
      <c r="AD68" s="163"/>
      <c r="AE68" s="163"/>
      <c r="AF68" s="163"/>
      <c r="AG68" s="163"/>
      <c r="AH68" s="163"/>
      <c r="AI68" s="163"/>
      <c r="AJ68" s="163"/>
      <c r="AK68" s="163"/>
      <c r="AL68" s="163"/>
      <c r="AM68" s="798">
        <v>31959</v>
      </c>
      <c r="AN68" s="799"/>
      <c r="AO68" s="182" t="s">
        <v>936</v>
      </c>
      <c r="AP68" s="163"/>
      <c r="AQ68" s="163"/>
      <c r="AR68" s="163"/>
      <c r="AS68" s="163"/>
      <c r="AT68" s="163"/>
      <c r="AU68" s="163"/>
      <c r="AV68" s="163"/>
      <c r="AW68" s="163"/>
      <c r="AX68" s="163"/>
      <c r="AY68" s="163"/>
      <c r="AZ68" s="798">
        <v>31959</v>
      </c>
      <c r="BA68" s="799"/>
    </row>
    <row r="69" spans="1:53">
      <c r="A69" s="183" t="s">
        <v>937</v>
      </c>
      <c r="B69" s="184"/>
      <c r="C69" s="184"/>
      <c r="D69" s="184"/>
      <c r="E69" s="184"/>
      <c r="F69" s="184"/>
      <c r="G69" s="184"/>
      <c r="H69" s="184"/>
      <c r="I69" s="184"/>
      <c r="J69" s="184"/>
      <c r="K69" s="185"/>
      <c r="L69" s="800"/>
      <c r="M69" s="801"/>
      <c r="N69" s="183" t="s">
        <v>937</v>
      </c>
      <c r="O69" s="184"/>
      <c r="P69" s="184"/>
      <c r="R69" s="184"/>
      <c r="S69" s="184"/>
      <c r="T69" s="184"/>
      <c r="U69" s="184"/>
      <c r="V69" s="184"/>
      <c r="W69" s="184"/>
      <c r="X69" s="184"/>
      <c r="Y69" s="185"/>
      <c r="Z69" s="800"/>
      <c r="AA69" s="801"/>
      <c r="AB69" s="183" t="s">
        <v>937</v>
      </c>
      <c r="AC69" s="184"/>
      <c r="AD69" s="184"/>
      <c r="AE69" s="184"/>
      <c r="AF69" s="184"/>
      <c r="AG69" s="184"/>
      <c r="AH69" s="184"/>
      <c r="AI69" s="184"/>
      <c r="AJ69" s="184"/>
      <c r="AK69" s="184"/>
      <c r="AL69" s="185"/>
      <c r="AM69" s="800"/>
      <c r="AN69" s="801"/>
      <c r="AO69" s="183" t="s">
        <v>937</v>
      </c>
      <c r="AP69" s="184"/>
      <c r="AQ69" s="184"/>
      <c r="AR69" s="184"/>
      <c r="AS69" s="184"/>
      <c r="AT69" s="184"/>
      <c r="AU69" s="184"/>
      <c r="AV69" s="184"/>
      <c r="AW69" s="184"/>
      <c r="AX69" s="184"/>
      <c r="AY69" s="185"/>
      <c r="AZ69" s="800"/>
      <c r="BA69" s="801"/>
    </row>
    <row r="70" spans="1:53">
      <c r="A70" s="139" t="s">
        <v>938</v>
      </c>
      <c r="B70" s="95"/>
      <c r="C70" s="95"/>
      <c r="D70" s="95"/>
      <c r="E70" s="95"/>
      <c r="F70" s="95"/>
      <c r="G70" s="95"/>
      <c r="H70" s="95"/>
      <c r="I70" s="95"/>
      <c r="J70" s="95"/>
      <c r="K70" s="132"/>
      <c r="L70" s="802"/>
      <c r="M70" s="803"/>
      <c r="N70" s="139" t="s">
        <v>938</v>
      </c>
      <c r="O70" s="95"/>
      <c r="P70" s="95"/>
      <c r="R70" s="95"/>
      <c r="S70" s="95"/>
      <c r="T70" s="95"/>
      <c r="U70" s="95"/>
      <c r="V70" s="95"/>
      <c r="W70" s="95"/>
      <c r="X70" s="95"/>
      <c r="Y70" s="132"/>
      <c r="Z70" s="802"/>
      <c r="AA70" s="803"/>
      <c r="AB70" s="139" t="s">
        <v>938</v>
      </c>
      <c r="AC70" s="95"/>
      <c r="AD70" s="95"/>
      <c r="AE70" s="95"/>
      <c r="AF70" s="95"/>
      <c r="AG70" s="95"/>
      <c r="AH70" s="95"/>
      <c r="AI70" s="95"/>
      <c r="AJ70" s="95"/>
      <c r="AK70" s="95"/>
      <c r="AL70" s="132"/>
      <c r="AM70" s="802"/>
      <c r="AN70" s="803"/>
      <c r="AO70" s="139" t="s">
        <v>938</v>
      </c>
      <c r="AP70" s="95"/>
      <c r="AQ70" s="95"/>
      <c r="AR70" s="95"/>
      <c r="AS70" s="95"/>
      <c r="AT70" s="95"/>
      <c r="AU70" s="95"/>
      <c r="AV70" s="95"/>
      <c r="AW70" s="95"/>
      <c r="AX70" s="95"/>
      <c r="AY70" s="132"/>
      <c r="AZ70" s="802"/>
      <c r="BA70" s="803"/>
    </row>
    <row r="71" spans="1:53">
      <c r="A71" s="186" t="s">
        <v>939</v>
      </c>
      <c r="B71" s="163"/>
      <c r="C71" s="163"/>
      <c r="D71" s="163"/>
      <c r="E71" s="163"/>
      <c r="F71" s="163"/>
      <c r="G71" s="163"/>
      <c r="H71" s="163"/>
      <c r="I71" s="163"/>
      <c r="J71" s="163"/>
      <c r="K71" s="187"/>
      <c r="L71" s="804">
        <v>33420</v>
      </c>
      <c r="M71" s="803"/>
      <c r="N71" s="186" t="s">
        <v>939</v>
      </c>
      <c r="O71" s="163"/>
      <c r="P71" s="163"/>
      <c r="R71" s="163"/>
      <c r="S71" s="163"/>
      <c r="T71" s="163"/>
      <c r="U71" s="163"/>
      <c r="V71" s="163"/>
      <c r="W71" s="163"/>
      <c r="X71" s="163"/>
      <c r="Y71" s="187"/>
      <c r="Z71" s="804">
        <v>33420</v>
      </c>
      <c r="AA71" s="803"/>
      <c r="AB71" s="186" t="s">
        <v>939</v>
      </c>
      <c r="AC71" s="163"/>
      <c r="AD71" s="163"/>
      <c r="AE71" s="163"/>
      <c r="AF71" s="163"/>
      <c r="AG71" s="163"/>
      <c r="AH71" s="163"/>
      <c r="AI71" s="163"/>
      <c r="AJ71" s="163"/>
      <c r="AK71" s="163"/>
      <c r="AL71" s="187"/>
      <c r="AM71" s="804">
        <v>33420</v>
      </c>
      <c r="AN71" s="803"/>
      <c r="AO71" s="186" t="s">
        <v>939</v>
      </c>
      <c r="AP71" s="163"/>
      <c r="AQ71" s="163"/>
      <c r="AR71" s="163"/>
      <c r="AS71" s="163"/>
      <c r="AT71" s="163"/>
      <c r="AU71" s="163"/>
      <c r="AV71" s="163"/>
      <c r="AW71" s="163"/>
      <c r="AX71" s="163"/>
      <c r="AY71" s="187"/>
      <c r="AZ71" s="804">
        <v>33420</v>
      </c>
      <c r="BA71" s="803"/>
    </row>
    <row r="72" spans="1:53">
      <c r="A72" s="191" t="s">
        <v>940</v>
      </c>
      <c r="B72" s="180"/>
      <c r="C72" s="180"/>
      <c r="D72" s="180"/>
      <c r="E72" s="180"/>
      <c r="F72" s="180"/>
      <c r="G72" s="180"/>
      <c r="H72" s="180"/>
      <c r="I72" s="180"/>
      <c r="J72" s="180"/>
      <c r="K72" s="181"/>
      <c r="L72" s="763">
        <v>0</v>
      </c>
      <c r="M72" s="764"/>
      <c r="N72" s="191" t="s">
        <v>940</v>
      </c>
      <c r="O72" s="180"/>
      <c r="P72" s="180"/>
      <c r="Q72" s="180"/>
      <c r="R72" s="180"/>
      <c r="S72" s="180"/>
      <c r="T72" s="180"/>
      <c r="U72" s="180"/>
      <c r="V72" s="180"/>
      <c r="W72" s="180"/>
      <c r="X72" s="180"/>
      <c r="Y72" s="181"/>
      <c r="Z72" s="763">
        <v>0</v>
      </c>
      <c r="AA72" s="764"/>
      <c r="AB72" s="191" t="s">
        <v>940</v>
      </c>
      <c r="AC72" s="180"/>
      <c r="AD72" s="180"/>
      <c r="AE72" s="180"/>
      <c r="AF72" s="180"/>
      <c r="AG72" s="180"/>
      <c r="AH72" s="180"/>
      <c r="AI72" s="180"/>
      <c r="AJ72" s="180"/>
      <c r="AK72" s="180"/>
      <c r="AL72" s="181"/>
      <c r="AM72" s="763">
        <v>0</v>
      </c>
      <c r="AN72" s="764"/>
      <c r="AO72" s="191" t="s">
        <v>940</v>
      </c>
      <c r="AP72" s="180"/>
      <c r="AQ72" s="180"/>
      <c r="AR72" s="180"/>
      <c r="AS72" s="180"/>
      <c r="AT72" s="180"/>
      <c r="AU72" s="180"/>
      <c r="AV72" s="180"/>
      <c r="AW72" s="180"/>
      <c r="AX72" s="180"/>
      <c r="AY72" s="181"/>
      <c r="AZ72" s="763">
        <v>0</v>
      </c>
      <c r="BA72" s="764"/>
    </row>
    <row r="73" spans="1:53">
      <c r="A73" s="192" t="s">
        <v>941</v>
      </c>
      <c r="B73" s="184"/>
      <c r="C73" s="184"/>
      <c r="D73" s="184"/>
      <c r="E73" s="184"/>
      <c r="F73" s="184"/>
      <c r="G73" s="184"/>
      <c r="H73" s="184"/>
      <c r="I73" s="184"/>
      <c r="J73" s="184"/>
      <c r="K73" s="185"/>
      <c r="L73" s="802"/>
      <c r="M73" s="803"/>
      <c r="N73" s="192" t="s">
        <v>941</v>
      </c>
      <c r="O73" s="184"/>
      <c r="P73" s="184"/>
      <c r="R73" s="184"/>
      <c r="S73" s="184"/>
      <c r="T73" s="184"/>
      <c r="U73" s="184"/>
      <c r="V73" s="184"/>
      <c r="W73" s="184"/>
      <c r="X73" s="184"/>
      <c r="Y73" s="185"/>
      <c r="Z73" s="802"/>
      <c r="AA73" s="803"/>
      <c r="AB73" s="192" t="s">
        <v>941</v>
      </c>
      <c r="AC73" s="184"/>
      <c r="AD73" s="184"/>
      <c r="AE73" s="184"/>
      <c r="AF73" s="184"/>
      <c r="AG73" s="184"/>
      <c r="AH73" s="184"/>
      <c r="AI73" s="184"/>
      <c r="AJ73" s="184"/>
      <c r="AK73" s="184"/>
      <c r="AL73" s="185"/>
      <c r="AM73" s="802"/>
      <c r="AN73" s="803"/>
      <c r="AO73" s="192" t="s">
        <v>941</v>
      </c>
      <c r="AP73" s="184"/>
      <c r="AQ73" s="184"/>
      <c r="AR73" s="184"/>
      <c r="AS73" s="184"/>
      <c r="AT73" s="184"/>
      <c r="AU73" s="184"/>
      <c r="AV73" s="184"/>
      <c r="AW73" s="184"/>
      <c r="AX73" s="184"/>
      <c r="AY73" s="185"/>
      <c r="AZ73" s="802"/>
      <c r="BA73" s="803"/>
    </row>
    <row r="74" spans="1:53">
      <c r="A74" s="186" t="s">
        <v>942</v>
      </c>
      <c r="B74" s="163"/>
      <c r="C74" s="163"/>
      <c r="D74" s="163"/>
      <c r="E74" s="163"/>
      <c r="F74" s="163"/>
      <c r="G74" s="163"/>
      <c r="H74" s="163"/>
      <c r="I74" s="163"/>
      <c r="J74" s="163"/>
      <c r="K74" s="187"/>
      <c r="L74" s="798">
        <v>42917</v>
      </c>
      <c r="M74" s="799"/>
      <c r="N74" s="186" t="s">
        <v>942</v>
      </c>
      <c r="O74" s="163"/>
      <c r="P74" s="163"/>
      <c r="R74" s="163"/>
      <c r="S74" s="163"/>
      <c r="T74" s="163"/>
      <c r="U74" s="163"/>
      <c r="V74" s="163"/>
      <c r="W74" s="163"/>
      <c r="X74" s="163"/>
      <c r="Y74" s="187"/>
      <c r="Z74" s="798">
        <v>42917</v>
      </c>
      <c r="AA74" s="799"/>
      <c r="AB74" s="186" t="s">
        <v>942</v>
      </c>
      <c r="AC74" s="163"/>
      <c r="AD74" s="163"/>
      <c r="AE74" s="163"/>
      <c r="AF74" s="163"/>
      <c r="AG74" s="163"/>
      <c r="AH74" s="163"/>
      <c r="AI74" s="163"/>
      <c r="AJ74" s="163"/>
      <c r="AK74" s="163"/>
      <c r="AL74" s="187"/>
      <c r="AM74" s="798">
        <v>42917</v>
      </c>
      <c r="AN74" s="799"/>
      <c r="AO74" s="186" t="s">
        <v>942</v>
      </c>
      <c r="AP74" s="163"/>
      <c r="AQ74" s="163"/>
      <c r="AR74" s="163"/>
      <c r="AS74" s="163"/>
      <c r="AT74" s="163"/>
      <c r="AU74" s="163"/>
      <c r="AV74" s="163"/>
      <c r="AW74" s="163"/>
      <c r="AX74" s="163"/>
      <c r="AY74" s="187"/>
      <c r="AZ74" s="798">
        <v>42917</v>
      </c>
      <c r="BA74" s="799"/>
    </row>
    <row r="75" spans="1:53" ht="13.5" thickBot="1">
      <c r="A75" s="193" t="s">
        <v>943</v>
      </c>
      <c r="B75" s="189"/>
      <c r="C75" s="189"/>
      <c r="D75" s="189"/>
      <c r="E75" s="189"/>
      <c r="F75" s="189"/>
      <c r="G75" s="189"/>
      <c r="H75" s="189"/>
      <c r="I75" s="189"/>
      <c r="J75" s="189"/>
      <c r="K75" s="190"/>
      <c r="L75" s="775">
        <v>0</v>
      </c>
      <c r="M75" s="776"/>
      <c r="N75" s="193" t="s">
        <v>943</v>
      </c>
      <c r="O75" s="189"/>
      <c r="P75" s="189"/>
      <c r="Q75" s="184"/>
      <c r="R75" s="189"/>
      <c r="S75" s="189"/>
      <c r="T75" s="189"/>
      <c r="U75" s="189"/>
      <c r="V75" s="189"/>
      <c r="W75" s="189"/>
      <c r="X75" s="189"/>
      <c r="Y75" s="190"/>
      <c r="Z75" s="775">
        <v>0</v>
      </c>
      <c r="AA75" s="776"/>
      <c r="AB75" s="193" t="s">
        <v>943</v>
      </c>
      <c r="AC75" s="189"/>
      <c r="AD75" s="189"/>
      <c r="AE75" s="189"/>
      <c r="AF75" s="189"/>
      <c r="AG75" s="189"/>
      <c r="AH75" s="189"/>
      <c r="AI75" s="189"/>
      <c r="AJ75" s="189"/>
      <c r="AK75" s="189"/>
      <c r="AL75" s="190"/>
      <c r="AM75" s="775">
        <v>0</v>
      </c>
      <c r="AN75" s="776"/>
      <c r="AO75" s="193" t="s">
        <v>943</v>
      </c>
      <c r="AP75" s="189"/>
      <c r="AQ75" s="189"/>
      <c r="AR75" s="189"/>
      <c r="AS75" s="189"/>
      <c r="AT75" s="189"/>
      <c r="AU75" s="189"/>
      <c r="AV75" s="189"/>
      <c r="AW75" s="189"/>
      <c r="AX75" s="189"/>
      <c r="AY75" s="190"/>
      <c r="AZ75" s="775">
        <v>0</v>
      </c>
      <c r="BA75" s="776"/>
    </row>
    <row r="76" spans="1:53" ht="13.5" thickTop="1">
      <c r="A76" s="176" t="s">
        <v>944</v>
      </c>
      <c r="B76" s="177"/>
      <c r="C76" s="177"/>
      <c r="D76" s="177"/>
      <c r="E76" s="177"/>
      <c r="F76" s="177"/>
      <c r="G76" s="177"/>
      <c r="H76" s="177"/>
      <c r="I76" s="177"/>
      <c r="J76" s="177"/>
      <c r="K76" s="178"/>
      <c r="L76" s="805">
        <v>0</v>
      </c>
      <c r="M76" s="806"/>
      <c r="N76" s="176" t="s">
        <v>944</v>
      </c>
      <c r="O76" s="177"/>
      <c r="P76" s="177"/>
      <c r="Q76" s="177"/>
      <c r="R76" s="177"/>
      <c r="S76" s="177"/>
      <c r="T76" s="177"/>
      <c r="U76" s="177"/>
      <c r="V76" s="177"/>
      <c r="W76" s="177"/>
      <c r="X76" s="177"/>
      <c r="Y76" s="178"/>
      <c r="Z76" s="805">
        <v>0</v>
      </c>
      <c r="AA76" s="806"/>
      <c r="AB76" s="176" t="s">
        <v>944</v>
      </c>
      <c r="AC76" s="177"/>
      <c r="AD76" s="177"/>
      <c r="AE76" s="177"/>
      <c r="AF76" s="177"/>
      <c r="AG76" s="177"/>
      <c r="AH76" s="177"/>
      <c r="AI76" s="177"/>
      <c r="AJ76" s="177"/>
      <c r="AK76" s="177"/>
      <c r="AL76" s="178"/>
      <c r="AM76" s="805">
        <v>0</v>
      </c>
      <c r="AN76" s="806"/>
      <c r="AO76" s="176" t="s">
        <v>944</v>
      </c>
      <c r="AP76" s="177"/>
      <c r="AQ76" s="177"/>
      <c r="AR76" s="177"/>
      <c r="AS76" s="177"/>
      <c r="AT76" s="177"/>
      <c r="AU76" s="177"/>
      <c r="AV76" s="177"/>
      <c r="AW76" s="177"/>
      <c r="AX76" s="177"/>
      <c r="AY76" s="178"/>
      <c r="AZ76" s="805">
        <v>0</v>
      </c>
      <c r="BA76" s="806"/>
    </row>
    <row r="77" spans="1:53">
      <c r="A77" s="179" t="s">
        <v>945</v>
      </c>
      <c r="B77" s="180"/>
      <c r="C77" s="180"/>
      <c r="D77" s="180"/>
      <c r="E77" s="180"/>
      <c r="F77" s="180"/>
      <c r="G77" s="180"/>
      <c r="H77" s="180"/>
      <c r="I77" s="180"/>
      <c r="J77" s="180"/>
      <c r="K77" s="181"/>
      <c r="L77" s="763">
        <v>0</v>
      </c>
      <c r="M77" s="764"/>
      <c r="N77" s="179" t="s">
        <v>945</v>
      </c>
      <c r="O77" s="180"/>
      <c r="P77" s="180"/>
      <c r="Q77" s="180"/>
      <c r="R77" s="180"/>
      <c r="S77" s="180"/>
      <c r="T77" s="180"/>
      <c r="U77" s="180"/>
      <c r="V77" s="180"/>
      <c r="W77" s="180"/>
      <c r="X77" s="180"/>
      <c r="Y77" s="181"/>
      <c r="Z77" s="763">
        <v>0</v>
      </c>
      <c r="AA77" s="764"/>
      <c r="AB77" s="179" t="s">
        <v>945</v>
      </c>
      <c r="AC77" s="180"/>
      <c r="AD77" s="180"/>
      <c r="AE77" s="180"/>
      <c r="AF77" s="180"/>
      <c r="AG77" s="180"/>
      <c r="AH77" s="180"/>
      <c r="AI77" s="180"/>
      <c r="AJ77" s="180"/>
      <c r="AK77" s="180"/>
      <c r="AL77" s="181"/>
      <c r="AM77" s="763">
        <v>0</v>
      </c>
      <c r="AN77" s="764"/>
      <c r="AO77" s="179" t="s">
        <v>945</v>
      </c>
      <c r="AP77" s="180"/>
      <c r="AQ77" s="180"/>
      <c r="AR77" s="180"/>
      <c r="AS77" s="180"/>
      <c r="AT77" s="180"/>
      <c r="AU77" s="180"/>
      <c r="AV77" s="180"/>
      <c r="AW77" s="180"/>
      <c r="AX77" s="180"/>
      <c r="AY77" s="181"/>
      <c r="AZ77" s="763">
        <v>0</v>
      </c>
      <c r="BA77" s="764"/>
    </row>
    <row r="78" spans="1:53">
      <c r="A78" s="179" t="s">
        <v>947</v>
      </c>
      <c r="B78" s="180"/>
      <c r="C78" s="180"/>
      <c r="D78" s="180"/>
      <c r="E78" s="180"/>
      <c r="F78" s="180"/>
      <c r="G78" s="180"/>
      <c r="H78" s="180"/>
      <c r="I78" s="180"/>
      <c r="J78" s="180"/>
      <c r="K78" s="181"/>
      <c r="L78" s="786"/>
      <c r="M78" s="787"/>
      <c r="N78" s="179" t="s">
        <v>947</v>
      </c>
      <c r="O78" s="180"/>
      <c r="P78" s="180"/>
      <c r="Q78" s="180"/>
      <c r="R78" s="180"/>
      <c r="S78" s="180"/>
      <c r="T78" s="180"/>
      <c r="U78" s="180"/>
      <c r="V78" s="180"/>
      <c r="W78" s="180"/>
      <c r="X78" s="180"/>
      <c r="Y78" s="181"/>
      <c r="Z78" s="786"/>
      <c r="AA78" s="787"/>
      <c r="AB78" s="179" t="s">
        <v>947</v>
      </c>
      <c r="AC78" s="180"/>
      <c r="AD78" s="180"/>
      <c r="AE78" s="180"/>
      <c r="AF78" s="180"/>
      <c r="AG78" s="180"/>
      <c r="AH78" s="180"/>
      <c r="AI78" s="180"/>
      <c r="AJ78" s="180"/>
      <c r="AK78" s="180"/>
      <c r="AL78" s="181"/>
      <c r="AM78" s="786"/>
      <c r="AN78" s="787"/>
      <c r="AO78" s="179" t="s">
        <v>947</v>
      </c>
      <c r="AP78" s="180"/>
      <c r="AQ78" s="180"/>
      <c r="AR78" s="180"/>
      <c r="AS78" s="180"/>
      <c r="AT78" s="180"/>
      <c r="AU78" s="180"/>
      <c r="AV78" s="180"/>
      <c r="AW78" s="180"/>
      <c r="AX78" s="180"/>
      <c r="AY78" s="181"/>
      <c r="AZ78" s="786"/>
      <c r="BA78" s="787"/>
    </row>
    <row r="79" spans="1:53">
      <c r="A79" s="191" t="s">
        <v>948</v>
      </c>
      <c r="B79" s="180"/>
      <c r="C79" s="180"/>
      <c r="D79" s="180"/>
      <c r="E79" s="180"/>
      <c r="F79" s="180"/>
      <c r="G79" s="180"/>
      <c r="H79" s="180"/>
      <c r="I79" s="180"/>
      <c r="J79" s="180"/>
      <c r="K79" s="181"/>
      <c r="L79" s="767">
        <f>L76-L77</f>
        <v>0</v>
      </c>
      <c r="M79" s="768"/>
      <c r="N79" s="191" t="s">
        <v>948</v>
      </c>
      <c r="O79" s="180"/>
      <c r="P79" s="180"/>
      <c r="Q79" s="180"/>
      <c r="R79" s="180"/>
      <c r="S79" s="180"/>
      <c r="T79" s="180"/>
      <c r="U79" s="180"/>
      <c r="V79" s="180"/>
      <c r="W79" s="180"/>
      <c r="X79" s="180"/>
      <c r="Y79" s="181"/>
      <c r="Z79" s="767">
        <f>Z76-Z77</f>
        <v>0</v>
      </c>
      <c r="AA79" s="768"/>
      <c r="AB79" s="191" t="s">
        <v>948</v>
      </c>
      <c r="AC79" s="180"/>
      <c r="AD79" s="180"/>
      <c r="AE79" s="180"/>
      <c r="AF79" s="180"/>
      <c r="AG79" s="180"/>
      <c r="AH79" s="180"/>
      <c r="AI79" s="180"/>
      <c r="AJ79" s="180"/>
      <c r="AK79" s="180"/>
      <c r="AL79" s="181"/>
      <c r="AM79" s="767">
        <f>AM76-AM77</f>
        <v>0</v>
      </c>
      <c r="AN79" s="768"/>
      <c r="AO79" s="191" t="s">
        <v>948</v>
      </c>
      <c r="AP79" s="180"/>
      <c r="AQ79" s="180"/>
      <c r="AR79" s="180"/>
      <c r="AS79" s="180"/>
      <c r="AT79" s="180"/>
      <c r="AU79" s="180"/>
      <c r="AV79" s="180"/>
      <c r="AW79" s="180"/>
      <c r="AX79" s="180"/>
      <c r="AY79" s="181"/>
      <c r="AZ79" s="767">
        <f>AZ76-AZ77</f>
        <v>0</v>
      </c>
      <c r="BA79" s="768"/>
    </row>
    <row r="80" spans="1:53">
      <c r="A80" s="191" t="s">
        <v>949</v>
      </c>
      <c r="B80" s="180"/>
      <c r="C80" s="180"/>
      <c r="D80" s="180"/>
      <c r="E80" s="180"/>
      <c r="F80" s="180"/>
      <c r="G80" s="180"/>
      <c r="H80" s="180"/>
      <c r="I80" s="180"/>
      <c r="J80" s="180"/>
      <c r="K80" s="181"/>
      <c r="L80" s="765">
        <v>1</v>
      </c>
      <c r="M80" s="766"/>
      <c r="N80" s="191" t="s">
        <v>949</v>
      </c>
      <c r="O80" s="180"/>
      <c r="P80" s="180"/>
      <c r="Q80" s="180"/>
      <c r="R80" s="180"/>
      <c r="S80" s="180"/>
      <c r="T80" s="180"/>
      <c r="U80" s="180"/>
      <c r="V80" s="180"/>
      <c r="W80" s="180"/>
      <c r="X80" s="180"/>
      <c r="Y80" s="181"/>
      <c r="Z80" s="765">
        <v>1</v>
      </c>
      <c r="AA80" s="766"/>
      <c r="AB80" s="191" t="s">
        <v>949</v>
      </c>
      <c r="AC80" s="180"/>
      <c r="AD80" s="180"/>
      <c r="AE80" s="180"/>
      <c r="AF80" s="180"/>
      <c r="AG80" s="180"/>
      <c r="AH80" s="180"/>
      <c r="AI80" s="180"/>
      <c r="AJ80" s="180"/>
      <c r="AK80" s="180"/>
      <c r="AL80" s="181"/>
      <c r="AM80" s="765">
        <v>1</v>
      </c>
      <c r="AN80" s="766"/>
      <c r="AO80" s="191" t="s">
        <v>949</v>
      </c>
      <c r="AP80" s="180"/>
      <c r="AQ80" s="180"/>
      <c r="AR80" s="180"/>
      <c r="AS80" s="180"/>
      <c r="AT80" s="180"/>
      <c r="AU80" s="180"/>
      <c r="AV80" s="180"/>
      <c r="AW80" s="180"/>
      <c r="AX80" s="180"/>
      <c r="AY80" s="181"/>
      <c r="AZ80" s="765">
        <v>1</v>
      </c>
      <c r="BA80" s="766"/>
    </row>
    <row r="81" spans="1:53">
      <c r="A81" s="191" t="s">
        <v>950</v>
      </c>
      <c r="B81" s="180"/>
      <c r="C81" s="180"/>
      <c r="D81" s="180"/>
      <c r="E81" s="180"/>
      <c r="F81" s="180"/>
      <c r="G81" s="180"/>
      <c r="H81" s="180"/>
      <c r="I81" s="180"/>
      <c r="J81" s="180"/>
      <c r="K81" s="181"/>
      <c r="L81" s="784">
        <f>L79/L80</f>
        <v>0</v>
      </c>
      <c r="M81" s="785"/>
      <c r="N81" s="191" t="s">
        <v>950</v>
      </c>
      <c r="O81" s="180"/>
      <c r="P81" s="180"/>
      <c r="Q81" s="180"/>
      <c r="R81" s="180"/>
      <c r="S81" s="180"/>
      <c r="T81" s="180"/>
      <c r="U81" s="180"/>
      <c r="V81" s="180"/>
      <c r="W81" s="180"/>
      <c r="X81" s="180"/>
      <c r="Y81" s="181"/>
      <c r="Z81" s="784">
        <f>Z79/Z80</f>
        <v>0</v>
      </c>
      <c r="AA81" s="785"/>
      <c r="AB81" s="191" t="s">
        <v>950</v>
      </c>
      <c r="AC81" s="180"/>
      <c r="AD81" s="180"/>
      <c r="AE81" s="180"/>
      <c r="AF81" s="180"/>
      <c r="AG81" s="180"/>
      <c r="AH81" s="180"/>
      <c r="AI81" s="180"/>
      <c r="AJ81" s="180"/>
      <c r="AK81" s="180"/>
      <c r="AL81" s="181"/>
      <c r="AM81" s="784">
        <f>AM79/AM80</f>
        <v>0</v>
      </c>
      <c r="AN81" s="785"/>
      <c r="AO81" s="191" t="s">
        <v>950</v>
      </c>
      <c r="AP81" s="180"/>
      <c r="AQ81" s="180"/>
      <c r="AR81" s="180"/>
      <c r="AS81" s="180"/>
      <c r="AT81" s="180"/>
      <c r="AU81" s="180"/>
      <c r="AV81" s="180"/>
      <c r="AW81" s="180"/>
      <c r="AX81" s="180"/>
      <c r="AY81" s="181"/>
      <c r="AZ81" s="784">
        <f>AZ79/AZ80</f>
        <v>0</v>
      </c>
      <c r="BA81" s="785"/>
    </row>
    <row r="82" spans="1:53">
      <c r="A82" s="191" t="s">
        <v>951</v>
      </c>
      <c r="B82" s="180"/>
      <c r="C82" s="180"/>
      <c r="D82" s="180"/>
      <c r="E82" s="180"/>
      <c r="F82" s="180"/>
      <c r="G82" s="180"/>
      <c r="H82" s="180"/>
      <c r="I82" s="180"/>
      <c r="J82" s="180"/>
      <c r="K82" s="181"/>
      <c r="L82" s="765">
        <v>1</v>
      </c>
      <c r="M82" s="766"/>
      <c r="N82" s="191" t="s">
        <v>951</v>
      </c>
      <c r="O82" s="180"/>
      <c r="P82" s="180"/>
      <c r="Q82" s="180"/>
      <c r="R82" s="180"/>
      <c r="S82" s="180"/>
      <c r="T82" s="180"/>
      <c r="U82" s="180"/>
      <c r="V82" s="180"/>
      <c r="W82" s="180"/>
      <c r="X82" s="180"/>
      <c r="Y82" s="181"/>
      <c r="Z82" s="765">
        <v>1</v>
      </c>
      <c r="AA82" s="766"/>
      <c r="AB82" s="191" t="s">
        <v>951</v>
      </c>
      <c r="AC82" s="180"/>
      <c r="AD82" s="180"/>
      <c r="AE82" s="180"/>
      <c r="AF82" s="180"/>
      <c r="AG82" s="180"/>
      <c r="AH82" s="180"/>
      <c r="AI82" s="180"/>
      <c r="AJ82" s="180"/>
      <c r="AK82" s="180"/>
      <c r="AL82" s="181"/>
      <c r="AM82" s="765">
        <v>1</v>
      </c>
      <c r="AN82" s="766"/>
      <c r="AO82" s="191" t="s">
        <v>951</v>
      </c>
      <c r="AP82" s="180"/>
      <c r="AQ82" s="180"/>
      <c r="AR82" s="180"/>
      <c r="AS82" s="180"/>
      <c r="AT82" s="180"/>
      <c r="AU82" s="180"/>
      <c r="AV82" s="180"/>
      <c r="AW82" s="180"/>
      <c r="AX82" s="180"/>
      <c r="AY82" s="181"/>
      <c r="AZ82" s="765">
        <v>1</v>
      </c>
      <c r="BA82" s="766"/>
    </row>
    <row r="83" spans="1:53">
      <c r="A83" s="191" t="s">
        <v>952</v>
      </c>
      <c r="B83" s="180"/>
      <c r="C83" s="180"/>
      <c r="D83" s="180"/>
      <c r="E83" s="180"/>
      <c r="F83" s="180"/>
      <c r="G83" s="180"/>
      <c r="H83" s="180"/>
      <c r="I83" s="180"/>
      <c r="J83" s="180"/>
      <c r="K83" s="181"/>
      <c r="L83" s="767">
        <f>L82*L81</f>
        <v>0</v>
      </c>
      <c r="M83" s="768"/>
      <c r="N83" s="191" t="s">
        <v>952</v>
      </c>
      <c r="O83" s="180"/>
      <c r="P83" s="180"/>
      <c r="Q83" s="180"/>
      <c r="R83" s="180"/>
      <c r="S83" s="180"/>
      <c r="T83" s="180"/>
      <c r="U83" s="180"/>
      <c r="V83" s="180"/>
      <c r="W83" s="180"/>
      <c r="X83" s="180"/>
      <c r="Y83" s="181"/>
      <c r="Z83" s="767">
        <f>Z82*Z81</f>
        <v>0</v>
      </c>
      <c r="AA83" s="768"/>
      <c r="AB83" s="191" t="s">
        <v>952</v>
      </c>
      <c r="AC83" s="180"/>
      <c r="AD83" s="180"/>
      <c r="AE83" s="180"/>
      <c r="AF83" s="180"/>
      <c r="AG83" s="180"/>
      <c r="AH83" s="180"/>
      <c r="AI83" s="180"/>
      <c r="AJ83" s="180"/>
      <c r="AK83" s="180"/>
      <c r="AL83" s="181"/>
      <c r="AM83" s="767">
        <f>AM82*AM81</f>
        <v>0</v>
      </c>
      <c r="AN83" s="768"/>
      <c r="AO83" s="191" t="s">
        <v>952</v>
      </c>
      <c r="AP83" s="180"/>
      <c r="AQ83" s="180"/>
      <c r="AR83" s="180"/>
      <c r="AS83" s="180"/>
      <c r="AT83" s="180"/>
      <c r="AU83" s="180"/>
      <c r="AV83" s="180"/>
      <c r="AW83" s="180"/>
      <c r="AX83" s="180"/>
      <c r="AY83" s="181"/>
      <c r="AZ83" s="767">
        <f>AZ82*AZ81</f>
        <v>0</v>
      </c>
      <c r="BA83" s="768"/>
    </row>
    <row r="84" spans="1:53">
      <c r="A84" s="194" t="s">
        <v>966</v>
      </c>
      <c r="B84" s="180"/>
      <c r="C84" s="180"/>
      <c r="D84" s="180"/>
      <c r="E84" s="180"/>
      <c r="F84" s="180"/>
      <c r="G84" s="180"/>
      <c r="H84" s="180"/>
      <c r="I84" s="180"/>
      <c r="J84" s="180"/>
      <c r="K84" s="181"/>
      <c r="L84" s="786"/>
      <c r="M84" s="787"/>
      <c r="N84" s="194" t="s">
        <v>966</v>
      </c>
      <c r="O84" s="180"/>
      <c r="P84" s="180"/>
      <c r="Q84" s="180"/>
      <c r="R84" s="180"/>
      <c r="S84" s="180"/>
      <c r="T84" s="180"/>
      <c r="U84" s="180"/>
      <c r="V84" s="180"/>
      <c r="W84" s="180"/>
      <c r="X84" s="180"/>
      <c r="Y84" s="181"/>
      <c r="Z84" s="786"/>
      <c r="AA84" s="787"/>
      <c r="AB84" s="194" t="s">
        <v>966</v>
      </c>
      <c r="AC84" s="180"/>
      <c r="AD84" s="180"/>
      <c r="AE84" s="180"/>
      <c r="AF84" s="180"/>
      <c r="AG84" s="180"/>
      <c r="AH84" s="180"/>
      <c r="AI84" s="180"/>
      <c r="AJ84" s="180"/>
      <c r="AK84" s="180"/>
      <c r="AL84" s="181"/>
      <c r="AM84" s="786"/>
      <c r="AN84" s="787"/>
      <c r="AO84" s="194" t="s">
        <v>966</v>
      </c>
      <c r="AP84" s="180"/>
      <c r="AQ84" s="180"/>
      <c r="AR84" s="180"/>
      <c r="AS84" s="180"/>
      <c r="AT84" s="180"/>
      <c r="AU84" s="180"/>
      <c r="AV84" s="180"/>
      <c r="AW84" s="180"/>
      <c r="AX84" s="180"/>
      <c r="AY84" s="181"/>
      <c r="AZ84" s="786"/>
      <c r="BA84" s="787"/>
    </row>
    <row r="85" spans="1:53">
      <c r="A85" s="191" t="str">
        <f>"Bonds Paid Prior To 6-30-"&amp;Help!C18</f>
        <v>Bonds Paid Prior To 6-30-2011</v>
      </c>
      <c r="B85" s="180"/>
      <c r="C85" s="180"/>
      <c r="D85" s="180"/>
      <c r="E85" s="180"/>
      <c r="F85" s="180"/>
      <c r="G85" s="180"/>
      <c r="H85" s="180"/>
      <c r="I85" s="180"/>
      <c r="J85" s="180"/>
      <c r="K85" s="181"/>
      <c r="L85" s="763">
        <v>0</v>
      </c>
      <c r="M85" s="764"/>
      <c r="N85" s="191" t="str">
        <f>"Bonds Paid Prior To 6-30-"&amp;Help!C18</f>
        <v>Bonds Paid Prior To 6-30-2011</v>
      </c>
      <c r="O85" s="180"/>
      <c r="P85" s="180"/>
      <c r="Q85" s="180"/>
      <c r="R85" s="180"/>
      <c r="S85" s="180"/>
      <c r="T85" s="180"/>
      <c r="U85" s="180"/>
      <c r="V85" s="180"/>
      <c r="W85" s="180"/>
      <c r="X85" s="180"/>
      <c r="Y85" s="181"/>
      <c r="Z85" s="763">
        <v>0</v>
      </c>
      <c r="AA85" s="764"/>
      <c r="AB85" s="191" t="str">
        <f>"Bonds Paid Prior To 6-30-"&amp;Help!C18</f>
        <v>Bonds Paid Prior To 6-30-2011</v>
      </c>
      <c r="AC85" s="180"/>
      <c r="AD85" s="180"/>
      <c r="AE85" s="180"/>
      <c r="AF85" s="180"/>
      <c r="AG85" s="180"/>
      <c r="AH85" s="180"/>
      <c r="AI85" s="180"/>
      <c r="AJ85" s="180"/>
      <c r="AK85" s="180"/>
      <c r="AL85" s="181"/>
      <c r="AM85" s="763">
        <v>0</v>
      </c>
      <c r="AN85" s="764"/>
      <c r="AO85" s="191" t="str">
        <f>"Bonds Paid Prior To 6-30-"&amp;Help!C18</f>
        <v>Bonds Paid Prior To 6-30-2011</v>
      </c>
      <c r="AP85" s="180"/>
      <c r="AQ85" s="180"/>
      <c r="AR85" s="180"/>
      <c r="AS85" s="180"/>
      <c r="AT85" s="180"/>
      <c r="AU85" s="180"/>
      <c r="AV85" s="180"/>
      <c r="AW85" s="180"/>
      <c r="AX85" s="180"/>
      <c r="AY85" s="181"/>
      <c r="AZ85" s="763">
        <v>0</v>
      </c>
      <c r="BA85" s="764"/>
    </row>
    <row r="86" spans="1:53">
      <c r="A86" s="191" t="str">
        <f>"Bonds Paid During "&amp;Help!C18&amp;"-"&amp;Help!C18+1</f>
        <v>Bonds Paid During 2011-2012</v>
      </c>
      <c r="B86" s="180"/>
      <c r="C86" s="180"/>
      <c r="D86" s="180"/>
      <c r="E86" s="180"/>
      <c r="F86" s="180"/>
      <c r="G86" s="180"/>
      <c r="H86" s="180"/>
      <c r="I86" s="180"/>
      <c r="J86" s="180"/>
      <c r="K86" s="181"/>
      <c r="L86" s="763">
        <v>0</v>
      </c>
      <c r="M86" s="764"/>
      <c r="N86" s="191" t="str">
        <f>"Bonds Paid During "&amp;Help!C18&amp;"-"&amp;Help!C18+1</f>
        <v>Bonds Paid During 2011-2012</v>
      </c>
      <c r="O86" s="180"/>
      <c r="P86" s="180"/>
      <c r="Q86" s="180"/>
      <c r="R86" s="180"/>
      <c r="S86" s="180"/>
      <c r="T86" s="180"/>
      <c r="U86" s="180"/>
      <c r="V86" s="180"/>
      <c r="W86" s="180"/>
      <c r="X86" s="180"/>
      <c r="Y86" s="181"/>
      <c r="Z86" s="763">
        <v>0</v>
      </c>
      <c r="AA86" s="764"/>
      <c r="AB86" s="191" t="str">
        <f>"Bonds Paid During "&amp;Help!C18&amp;"-"&amp;Help!C18+1</f>
        <v>Bonds Paid During 2011-2012</v>
      </c>
      <c r="AC86" s="180"/>
      <c r="AD86" s="180"/>
      <c r="AE86" s="180"/>
      <c r="AF86" s="180"/>
      <c r="AG86" s="180"/>
      <c r="AH86" s="180"/>
      <c r="AI86" s="180"/>
      <c r="AJ86" s="180"/>
      <c r="AK86" s="180"/>
      <c r="AL86" s="181"/>
      <c r="AM86" s="763">
        <v>0</v>
      </c>
      <c r="AN86" s="764"/>
      <c r="AO86" s="191" t="str">
        <f>"Bonds Paid During "&amp;Help!C18&amp;"-"&amp;Help!C18+1</f>
        <v>Bonds Paid During 2011-2012</v>
      </c>
      <c r="AP86" s="180"/>
      <c r="AQ86" s="180"/>
      <c r="AR86" s="180"/>
      <c r="AS86" s="180"/>
      <c r="AT86" s="180"/>
      <c r="AU86" s="180"/>
      <c r="AV86" s="180"/>
      <c r="AW86" s="180"/>
      <c r="AX86" s="180"/>
      <c r="AY86" s="181"/>
      <c r="AZ86" s="763">
        <v>0</v>
      </c>
      <c r="BA86" s="764"/>
    </row>
    <row r="87" spans="1:53">
      <c r="A87" s="191" t="s">
        <v>953</v>
      </c>
      <c r="B87" s="180"/>
      <c r="C87" s="180"/>
      <c r="D87" s="180"/>
      <c r="E87" s="180"/>
      <c r="F87" s="180"/>
      <c r="G87" s="180"/>
      <c r="H87" s="180"/>
      <c r="I87" s="180"/>
      <c r="J87" s="180"/>
      <c r="K87" s="181"/>
      <c r="L87" s="763">
        <v>0</v>
      </c>
      <c r="M87" s="764"/>
      <c r="N87" s="191" t="s">
        <v>953</v>
      </c>
      <c r="O87" s="180"/>
      <c r="P87" s="180"/>
      <c r="Q87" s="180"/>
      <c r="R87" s="180"/>
      <c r="S87" s="180"/>
      <c r="T87" s="180"/>
      <c r="U87" s="180"/>
      <c r="V87" s="180"/>
      <c r="W87" s="180"/>
      <c r="X87" s="180"/>
      <c r="Y87" s="181"/>
      <c r="Z87" s="763">
        <v>0</v>
      </c>
      <c r="AA87" s="764"/>
      <c r="AB87" s="191" t="s">
        <v>953</v>
      </c>
      <c r="AC87" s="180"/>
      <c r="AD87" s="180"/>
      <c r="AE87" s="180"/>
      <c r="AF87" s="180"/>
      <c r="AG87" s="180"/>
      <c r="AH87" s="180"/>
      <c r="AI87" s="180"/>
      <c r="AJ87" s="180"/>
      <c r="AK87" s="180"/>
      <c r="AL87" s="181"/>
      <c r="AM87" s="763">
        <v>0</v>
      </c>
      <c r="AN87" s="764"/>
      <c r="AO87" s="191" t="s">
        <v>953</v>
      </c>
      <c r="AP87" s="180"/>
      <c r="AQ87" s="180"/>
      <c r="AR87" s="180"/>
      <c r="AS87" s="180"/>
      <c r="AT87" s="180"/>
      <c r="AU87" s="180"/>
      <c r="AV87" s="180"/>
      <c r="AW87" s="180"/>
      <c r="AX87" s="180"/>
      <c r="AY87" s="181"/>
      <c r="AZ87" s="763">
        <v>0</v>
      </c>
      <c r="BA87" s="764"/>
    </row>
    <row r="88" spans="1:53" ht="13.5" thickBot="1">
      <c r="A88" s="188" t="s">
        <v>954</v>
      </c>
      <c r="B88" s="189"/>
      <c r="C88" s="189"/>
      <c r="D88" s="189"/>
      <c r="E88" s="189"/>
      <c r="F88" s="189"/>
      <c r="G88" s="189"/>
      <c r="H88" s="189"/>
      <c r="I88" s="189"/>
      <c r="J88" s="189"/>
      <c r="K88" s="190"/>
      <c r="L88" s="769">
        <f>L83-L85-L86-L87</f>
        <v>0</v>
      </c>
      <c r="M88" s="770"/>
      <c r="N88" s="188" t="s">
        <v>954</v>
      </c>
      <c r="O88" s="189"/>
      <c r="P88" s="189"/>
      <c r="Q88" s="189"/>
      <c r="R88" s="189"/>
      <c r="S88" s="189"/>
      <c r="T88" s="189"/>
      <c r="U88" s="189"/>
      <c r="V88" s="189"/>
      <c r="W88" s="189"/>
      <c r="X88" s="189"/>
      <c r="Y88" s="190"/>
      <c r="Z88" s="769">
        <f>Z83-Z85-Z86-Z87</f>
        <v>0</v>
      </c>
      <c r="AA88" s="770"/>
      <c r="AB88" s="188" t="s">
        <v>954</v>
      </c>
      <c r="AC88" s="189"/>
      <c r="AD88" s="189"/>
      <c r="AE88" s="189"/>
      <c r="AF88" s="189"/>
      <c r="AG88" s="189"/>
      <c r="AH88" s="189"/>
      <c r="AI88" s="189"/>
      <c r="AJ88" s="189"/>
      <c r="AK88" s="189"/>
      <c r="AL88" s="190"/>
      <c r="AM88" s="769">
        <f>AM83-AM85-AM86-AM87</f>
        <v>0</v>
      </c>
      <c r="AN88" s="770"/>
      <c r="AO88" s="188" t="s">
        <v>954</v>
      </c>
      <c r="AP88" s="189"/>
      <c r="AQ88" s="189"/>
      <c r="AR88" s="189"/>
      <c r="AS88" s="189"/>
      <c r="AT88" s="189"/>
      <c r="AU88" s="189"/>
      <c r="AV88" s="189"/>
      <c r="AW88" s="189"/>
      <c r="AX88" s="189"/>
      <c r="AY88" s="190"/>
      <c r="AZ88" s="769">
        <f>AZ83-AZ85-AZ86-AZ87</f>
        <v>0</v>
      </c>
      <c r="BA88" s="770"/>
    </row>
    <row r="89" spans="1:53" ht="13.5" thickTop="1">
      <c r="A89" s="182" t="str">
        <f>"TOTAL BONDS OUTSTANDING 6-30-"&amp;Help!C18+1&amp;":"</f>
        <v>TOTAL BONDS OUTSTANDING 6-30-2012:</v>
      </c>
      <c r="B89" s="163"/>
      <c r="C89" s="163"/>
      <c r="D89" s="163"/>
      <c r="E89" s="163"/>
      <c r="F89" s="163"/>
      <c r="G89" s="163"/>
      <c r="H89" s="163"/>
      <c r="I89" s="163"/>
      <c r="J89" s="163"/>
      <c r="K89" s="187"/>
      <c r="L89" s="773"/>
      <c r="M89" s="774"/>
      <c r="N89" s="182" t="str">
        <f>"TOTAL BONDS OUTSTANDING 6-30-"&amp;Help!C18+1&amp;":"</f>
        <v>TOTAL BONDS OUTSTANDING 6-30-2012:</v>
      </c>
      <c r="O89" s="163"/>
      <c r="P89" s="163"/>
      <c r="R89" s="163"/>
      <c r="S89" s="163"/>
      <c r="T89" s="163"/>
      <c r="U89" s="163"/>
      <c r="V89" s="163"/>
      <c r="W89" s="163"/>
      <c r="X89" s="163"/>
      <c r="Y89" s="187"/>
      <c r="Z89" s="773"/>
      <c r="AA89" s="774"/>
      <c r="AB89" s="182" t="str">
        <f>"TOTAL BONDS OUTSTANDING 6-30-"&amp;Help!C18+1&amp;":"</f>
        <v>TOTAL BONDS OUTSTANDING 6-30-2012:</v>
      </c>
      <c r="AC89" s="163"/>
      <c r="AD89" s="163"/>
      <c r="AE89" s="163"/>
      <c r="AF89" s="163"/>
      <c r="AG89" s="163"/>
      <c r="AH89" s="163"/>
      <c r="AI89" s="163"/>
      <c r="AJ89" s="163"/>
      <c r="AK89" s="163"/>
      <c r="AL89" s="187"/>
      <c r="AM89" s="773"/>
      <c r="AN89" s="774"/>
      <c r="AO89" s="182" t="str">
        <f>"TOTAL BONDS OUTSTANDING 6-30-"&amp;Help!C18+1&amp;":"</f>
        <v>TOTAL BONDS OUTSTANDING 6-30-2012:</v>
      </c>
      <c r="AP89" s="163"/>
      <c r="AQ89" s="163"/>
      <c r="AR89" s="163"/>
      <c r="AS89" s="163"/>
      <c r="AT89" s="163"/>
      <c r="AU89" s="163"/>
      <c r="AV89" s="163"/>
      <c r="AW89" s="163"/>
      <c r="AX89" s="163"/>
      <c r="AY89" s="187"/>
      <c r="AZ89" s="773"/>
      <c r="BA89" s="774"/>
    </row>
    <row r="90" spans="1:53">
      <c r="A90" s="194" t="s">
        <v>955</v>
      </c>
      <c r="B90" s="180"/>
      <c r="C90" s="180"/>
      <c r="D90" s="180"/>
      <c r="E90" s="180"/>
      <c r="F90" s="180"/>
      <c r="G90" s="180"/>
      <c r="H90" s="180"/>
      <c r="I90" s="180"/>
      <c r="J90" s="180"/>
      <c r="K90" s="181"/>
      <c r="L90" s="763">
        <v>0</v>
      </c>
      <c r="M90" s="764"/>
      <c r="N90" s="194" t="s">
        <v>955</v>
      </c>
      <c r="O90" s="180"/>
      <c r="P90" s="180"/>
      <c r="Q90" s="184"/>
      <c r="R90" s="180"/>
      <c r="S90" s="180"/>
      <c r="T90" s="180"/>
      <c r="U90" s="180"/>
      <c r="V90" s="180"/>
      <c r="W90" s="180"/>
      <c r="X90" s="180"/>
      <c r="Y90" s="181"/>
      <c r="Z90" s="763">
        <v>0</v>
      </c>
      <c r="AA90" s="764"/>
      <c r="AB90" s="194" t="s">
        <v>955</v>
      </c>
      <c r="AC90" s="180"/>
      <c r="AD90" s="180"/>
      <c r="AE90" s="180"/>
      <c r="AF90" s="180"/>
      <c r="AG90" s="180"/>
      <c r="AH90" s="180"/>
      <c r="AI90" s="180"/>
      <c r="AJ90" s="180"/>
      <c r="AK90" s="180"/>
      <c r="AL90" s="181"/>
      <c r="AM90" s="763">
        <v>0</v>
      </c>
      <c r="AN90" s="764"/>
      <c r="AO90" s="194" t="s">
        <v>955</v>
      </c>
      <c r="AP90" s="180"/>
      <c r="AQ90" s="180"/>
      <c r="AR90" s="180"/>
      <c r="AS90" s="180"/>
      <c r="AT90" s="180"/>
      <c r="AU90" s="180"/>
      <c r="AV90" s="180"/>
      <c r="AW90" s="180"/>
      <c r="AX90" s="180"/>
      <c r="AY90" s="181"/>
      <c r="AZ90" s="763">
        <v>0</v>
      </c>
      <c r="BA90" s="764"/>
    </row>
    <row r="91" spans="1:53" ht="13.5" thickBot="1">
      <c r="A91" s="192" t="s">
        <v>956</v>
      </c>
      <c r="B91" s="184"/>
      <c r="C91" s="184"/>
      <c r="D91" s="184"/>
      <c r="E91" s="184"/>
      <c r="F91" s="184"/>
      <c r="G91" s="184"/>
      <c r="H91" s="184"/>
      <c r="I91" s="184"/>
      <c r="J91" s="184"/>
      <c r="K91" s="185"/>
      <c r="L91" s="788">
        <v>0</v>
      </c>
      <c r="M91" s="789"/>
      <c r="N91" s="192" t="s">
        <v>956</v>
      </c>
      <c r="O91" s="184"/>
      <c r="P91" s="184"/>
      <c r="Q91" s="184"/>
      <c r="R91" s="184"/>
      <c r="S91" s="184"/>
      <c r="T91" s="184"/>
      <c r="U91" s="184"/>
      <c r="V91" s="184"/>
      <c r="W91" s="184"/>
      <c r="X91" s="184"/>
      <c r="Y91" s="185"/>
      <c r="Z91" s="788">
        <v>0</v>
      </c>
      <c r="AA91" s="789"/>
      <c r="AB91" s="192" t="s">
        <v>956</v>
      </c>
      <c r="AC91" s="184"/>
      <c r="AD91" s="184"/>
      <c r="AE91" s="184"/>
      <c r="AF91" s="184"/>
      <c r="AG91" s="184"/>
      <c r="AH91" s="184"/>
      <c r="AI91" s="184"/>
      <c r="AJ91" s="184"/>
      <c r="AK91" s="184"/>
      <c r="AL91" s="185"/>
      <c r="AM91" s="788">
        <v>0</v>
      </c>
      <c r="AN91" s="789"/>
      <c r="AO91" s="192" t="s">
        <v>956</v>
      </c>
      <c r="AP91" s="184"/>
      <c r="AQ91" s="184"/>
      <c r="AR91" s="184"/>
      <c r="AS91" s="184"/>
      <c r="AT91" s="184"/>
      <c r="AU91" s="184"/>
      <c r="AV91" s="184"/>
      <c r="AW91" s="184"/>
      <c r="AX91" s="184"/>
      <c r="AY91" s="185"/>
      <c r="AZ91" s="788">
        <v>0</v>
      </c>
      <c r="BA91" s="789"/>
    </row>
    <row r="92" spans="1:53" ht="13.5" thickTop="1">
      <c r="A92" s="176" t="s">
        <v>957</v>
      </c>
      <c r="B92" s="177"/>
      <c r="C92" s="177"/>
      <c r="D92" s="790" t="s">
        <v>965</v>
      </c>
      <c r="E92" s="790"/>
      <c r="F92" s="790" t="s">
        <v>964</v>
      </c>
      <c r="G92" s="790"/>
      <c r="H92" s="201" t="str">
        <f>"% Int."</f>
        <v>% Int.</v>
      </c>
      <c r="I92" s="201" t="s">
        <v>968</v>
      </c>
      <c r="J92" s="790" t="s">
        <v>963</v>
      </c>
      <c r="K92" s="783"/>
      <c r="L92" s="771"/>
      <c r="M92" s="772"/>
      <c r="N92" s="176" t="s">
        <v>957</v>
      </c>
      <c r="O92" s="177"/>
      <c r="P92" s="177"/>
      <c r="Q92" s="177"/>
      <c r="R92" s="790" t="s">
        <v>965</v>
      </c>
      <c r="S92" s="790"/>
      <c r="T92" s="790" t="s">
        <v>964</v>
      </c>
      <c r="U92" s="790"/>
      <c r="V92" s="201" t="str">
        <f>"% Int."</f>
        <v>% Int.</v>
      </c>
      <c r="W92" s="201" t="s">
        <v>968</v>
      </c>
      <c r="X92" s="790" t="s">
        <v>963</v>
      </c>
      <c r="Y92" s="783"/>
      <c r="Z92" s="771"/>
      <c r="AA92" s="772"/>
      <c r="AB92" s="176" t="s">
        <v>957</v>
      </c>
      <c r="AC92" s="177"/>
      <c r="AD92" s="177"/>
      <c r="AE92" s="790" t="s">
        <v>965</v>
      </c>
      <c r="AF92" s="790"/>
      <c r="AG92" s="790" t="s">
        <v>964</v>
      </c>
      <c r="AH92" s="790"/>
      <c r="AI92" s="201" t="str">
        <f>"% Int."</f>
        <v>% Int.</v>
      </c>
      <c r="AJ92" s="201" t="s">
        <v>968</v>
      </c>
      <c r="AK92" s="790" t="s">
        <v>963</v>
      </c>
      <c r="AL92" s="783"/>
      <c r="AM92" s="771"/>
      <c r="AN92" s="772"/>
      <c r="AO92" s="176" t="s">
        <v>957</v>
      </c>
      <c r="AP92" s="177"/>
      <c r="AQ92" s="177"/>
      <c r="AR92" s="790" t="s">
        <v>965</v>
      </c>
      <c r="AS92" s="790"/>
      <c r="AT92" s="790" t="s">
        <v>964</v>
      </c>
      <c r="AU92" s="790"/>
      <c r="AV92" s="201" t="str">
        <f>"% Int."</f>
        <v>% Int.</v>
      </c>
      <c r="AW92" s="201" t="s">
        <v>968</v>
      </c>
      <c r="AX92" s="790" t="s">
        <v>963</v>
      </c>
      <c r="AY92" s="783"/>
      <c r="AZ92" s="771"/>
      <c r="BA92" s="772"/>
    </row>
    <row r="93" spans="1:53">
      <c r="A93" s="191" t="s">
        <v>958</v>
      </c>
      <c r="B93" s="180"/>
      <c r="C93" s="180"/>
      <c r="D93" s="791">
        <v>39264</v>
      </c>
      <c r="E93" s="792"/>
      <c r="F93" s="763">
        <v>0</v>
      </c>
      <c r="G93" s="764"/>
      <c r="H93" s="218">
        <v>0</v>
      </c>
      <c r="I93" s="202">
        <f>ROUNDDOWN((((YEAR(D93)-YEAR(D93)))*12),0)</f>
        <v>0</v>
      </c>
      <c r="J93" s="767">
        <f>(F93*((H93/12)*I93))</f>
        <v>0</v>
      </c>
      <c r="K93" s="768"/>
      <c r="L93" s="423"/>
      <c r="M93" s="425"/>
      <c r="N93" s="191" t="s">
        <v>958</v>
      </c>
      <c r="O93" s="180"/>
      <c r="P93" s="180"/>
      <c r="Q93" s="180"/>
      <c r="R93" s="791">
        <v>39264</v>
      </c>
      <c r="S93" s="792"/>
      <c r="T93" s="763">
        <v>0</v>
      </c>
      <c r="U93" s="764"/>
      <c r="V93" s="218">
        <v>0</v>
      </c>
      <c r="W93" s="202">
        <f>ROUNDDOWN((((YEAR(R93)-YEAR(R93)))*12),0)</f>
        <v>0</v>
      </c>
      <c r="X93" s="767">
        <f>(T93*((V93/12)*W93))</f>
        <v>0</v>
      </c>
      <c r="Y93" s="768"/>
      <c r="Z93" s="423"/>
      <c r="AA93" s="425"/>
      <c r="AB93" s="191" t="s">
        <v>958</v>
      </c>
      <c r="AC93" s="180"/>
      <c r="AD93" s="180"/>
      <c r="AE93" s="791">
        <v>39264</v>
      </c>
      <c r="AF93" s="792"/>
      <c r="AG93" s="763">
        <v>0</v>
      </c>
      <c r="AH93" s="764"/>
      <c r="AI93" s="218">
        <v>0</v>
      </c>
      <c r="AJ93" s="202">
        <f>ROUNDDOWN((((YEAR(AE93)-YEAR(AE93)))*12),0)</f>
        <v>0</v>
      </c>
      <c r="AK93" s="767">
        <f>(AG93*((AI93/12)*AJ93))</f>
        <v>0</v>
      </c>
      <c r="AL93" s="768"/>
      <c r="AM93" s="423"/>
      <c r="AN93" s="425"/>
      <c r="AO93" s="191" t="s">
        <v>958</v>
      </c>
      <c r="AP93" s="180"/>
      <c r="AQ93" s="180"/>
      <c r="AR93" s="791">
        <v>39264</v>
      </c>
      <c r="AS93" s="792"/>
      <c r="AT93" s="763">
        <v>0</v>
      </c>
      <c r="AU93" s="764"/>
      <c r="AV93" s="218">
        <v>0</v>
      </c>
      <c r="AW93" s="202">
        <f>ROUNDDOWN((((YEAR(AR93)-YEAR(AR93)))*12),0)</f>
        <v>0</v>
      </c>
      <c r="AX93" s="767">
        <f>(AT93*((AV93/12)*AW93))</f>
        <v>0</v>
      </c>
      <c r="AY93" s="768"/>
      <c r="AZ93" s="423"/>
      <c r="BA93" s="425"/>
    </row>
    <row r="94" spans="1:53">
      <c r="A94" s="191" t="s">
        <v>958</v>
      </c>
      <c r="B94" s="180"/>
      <c r="C94" s="180"/>
      <c r="D94" s="778">
        <f>IF((YEAR(D93+365)/4)=(ROUND(YEAR(D93+365)/4,0)),D93+366,D93+365)</f>
        <v>39630</v>
      </c>
      <c r="E94" s="779"/>
      <c r="F94" s="763">
        <v>0</v>
      </c>
      <c r="G94" s="764"/>
      <c r="H94" s="218">
        <v>0</v>
      </c>
      <c r="I94" s="202">
        <f>ROUNDDOWN((((YEAR(D94)-YEAR(D93)))*12),0)</f>
        <v>12</v>
      </c>
      <c r="J94" s="767">
        <f t="shared" ref="J94:J102" si="12">(F94*((H94/12)*I94))</f>
        <v>0</v>
      </c>
      <c r="K94" s="768"/>
      <c r="L94" s="423"/>
      <c r="M94" s="425"/>
      <c r="N94" s="191" t="s">
        <v>958</v>
      </c>
      <c r="O94" s="180"/>
      <c r="P94" s="180"/>
      <c r="Q94" s="180"/>
      <c r="R94" s="778">
        <f>IF((YEAR(R93+365)/4)=(ROUND(YEAR(R93+365)/4,0)),R93+366,R93+365)</f>
        <v>39630</v>
      </c>
      <c r="S94" s="779"/>
      <c r="T94" s="763">
        <v>0</v>
      </c>
      <c r="U94" s="764"/>
      <c r="V94" s="218">
        <v>0</v>
      </c>
      <c r="W94" s="202">
        <f>ROUNDDOWN((((YEAR(R94)-YEAR(R93)))*12),0)</f>
        <v>12</v>
      </c>
      <c r="X94" s="767">
        <f t="shared" ref="X94:X102" si="13">(T94*((V94/12)*W94))</f>
        <v>0</v>
      </c>
      <c r="Y94" s="768"/>
      <c r="Z94" s="423"/>
      <c r="AA94" s="425"/>
      <c r="AB94" s="191" t="s">
        <v>958</v>
      </c>
      <c r="AC94" s="180"/>
      <c r="AD94" s="180"/>
      <c r="AE94" s="778">
        <f>IF((YEAR(AE93+365)/4)=(ROUND(YEAR(AE93+365)/4,0)),AE93+366,AE93+365)</f>
        <v>39630</v>
      </c>
      <c r="AF94" s="779"/>
      <c r="AG94" s="763">
        <v>0</v>
      </c>
      <c r="AH94" s="764"/>
      <c r="AI94" s="218">
        <v>0</v>
      </c>
      <c r="AJ94" s="202">
        <f>ROUNDDOWN((((YEAR(AE94)-YEAR(AE93)))*12),0)</f>
        <v>12</v>
      </c>
      <c r="AK94" s="767">
        <f t="shared" ref="AK94:AK102" si="14">(AG94*((AI94/12)*AJ94))</f>
        <v>0</v>
      </c>
      <c r="AL94" s="768"/>
      <c r="AM94" s="423"/>
      <c r="AN94" s="425"/>
      <c r="AO94" s="191" t="s">
        <v>958</v>
      </c>
      <c r="AP94" s="180"/>
      <c r="AQ94" s="180"/>
      <c r="AR94" s="778">
        <f>IF((YEAR(AR93+365)/4)=(ROUND(YEAR(AR93+365)/4,0)),AR93+366,AR93+365)</f>
        <v>39630</v>
      </c>
      <c r="AS94" s="779"/>
      <c r="AT94" s="763">
        <v>0</v>
      </c>
      <c r="AU94" s="764"/>
      <c r="AV94" s="218">
        <v>0</v>
      </c>
      <c r="AW94" s="202">
        <f>ROUNDDOWN((((YEAR(AR94)-YEAR(AR93)))*12),0)</f>
        <v>12</v>
      </c>
      <c r="AX94" s="767">
        <f t="shared" ref="AX94:AX102" si="15">(AT94*((AV94/12)*AW94))</f>
        <v>0</v>
      </c>
      <c r="AY94" s="768"/>
      <c r="AZ94" s="423"/>
      <c r="BA94" s="425"/>
    </row>
    <row r="95" spans="1:53">
      <c r="A95" s="191" t="s">
        <v>958</v>
      </c>
      <c r="B95" s="180"/>
      <c r="C95" s="180"/>
      <c r="D95" s="778">
        <f t="shared" ref="D95:D102" si="16">IF((YEAR(D94+365)/4)=(ROUND(YEAR(D94+365)/4,0)),D94+366,D94+365)</f>
        <v>39995</v>
      </c>
      <c r="E95" s="779"/>
      <c r="F95" s="763">
        <v>0</v>
      </c>
      <c r="G95" s="764"/>
      <c r="H95" s="218">
        <v>0</v>
      </c>
      <c r="I95" s="202">
        <f t="shared" ref="I95:I102" si="17">ROUNDDOWN((((YEAR(D95)-YEAR(D94)))*12),0)</f>
        <v>12</v>
      </c>
      <c r="J95" s="767">
        <f t="shared" si="12"/>
        <v>0</v>
      </c>
      <c r="K95" s="768"/>
      <c r="L95" s="423"/>
      <c r="M95" s="425"/>
      <c r="N95" s="191" t="s">
        <v>958</v>
      </c>
      <c r="O95" s="180"/>
      <c r="P95" s="180"/>
      <c r="Q95" s="180"/>
      <c r="R95" s="778">
        <f t="shared" ref="R95:R102" si="18">IF((YEAR(R94+365)/4)=(ROUND(YEAR(R94+365)/4,0)),R94+366,R94+365)</f>
        <v>39995</v>
      </c>
      <c r="S95" s="779"/>
      <c r="T95" s="763">
        <v>0</v>
      </c>
      <c r="U95" s="764"/>
      <c r="V95" s="218">
        <v>0</v>
      </c>
      <c r="W95" s="202">
        <f t="shared" ref="W95:W102" si="19">ROUNDDOWN((((YEAR(R95)-YEAR(R94)))*12),0)</f>
        <v>12</v>
      </c>
      <c r="X95" s="767">
        <f t="shared" si="13"/>
        <v>0</v>
      </c>
      <c r="Y95" s="768"/>
      <c r="Z95" s="423"/>
      <c r="AA95" s="425"/>
      <c r="AB95" s="191" t="s">
        <v>958</v>
      </c>
      <c r="AC95" s="180"/>
      <c r="AD95" s="180"/>
      <c r="AE95" s="778">
        <f t="shared" ref="AE95:AE102" si="20">IF((YEAR(AE94+365)/4)=(ROUND(YEAR(AE94+365)/4,0)),AE94+366,AE94+365)</f>
        <v>39995</v>
      </c>
      <c r="AF95" s="779"/>
      <c r="AG95" s="763">
        <v>0</v>
      </c>
      <c r="AH95" s="764"/>
      <c r="AI95" s="218">
        <v>0</v>
      </c>
      <c r="AJ95" s="202">
        <f t="shared" ref="AJ95:AJ102" si="21">ROUNDDOWN((((YEAR(AE95)-YEAR(AE94)))*12),0)</f>
        <v>12</v>
      </c>
      <c r="AK95" s="767">
        <f t="shared" si="14"/>
        <v>0</v>
      </c>
      <c r="AL95" s="768"/>
      <c r="AM95" s="423"/>
      <c r="AN95" s="425"/>
      <c r="AO95" s="191" t="s">
        <v>958</v>
      </c>
      <c r="AP95" s="180"/>
      <c r="AQ95" s="180"/>
      <c r="AR95" s="778">
        <f t="shared" ref="AR95:AR102" si="22">IF((YEAR(AR94+365)/4)=(ROUND(YEAR(AR94+365)/4,0)),AR94+366,AR94+365)</f>
        <v>39995</v>
      </c>
      <c r="AS95" s="779"/>
      <c r="AT95" s="763">
        <v>0</v>
      </c>
      <c r="AU95" s="764"/>
      <c r="AV95" s="218">
        <v>0</v>
      </c>
      <c r="AW95" s="202">
        <f t="shared" ref="AW95:AW102" si="23">ROUNDDOWN((((YEAR(AR95)-YEAR(AR94)))*12),0)</f>
        <v>12</v>
      </c>
      <c r="AX95" s="767">
        <f t="shared" si="15"/>
        <v>0</v>
      </c>
      <c r="AY95" s="768"/>
      <c r="AZ95" s="423"/>
      <c r="BA95" s="425"/>
    </row>
    <row r="96" spans="1:53">
      <c r="A96" s="191" t="s">
        <v>958</v>
      </c>
      <c r="B96" s="180"/>
      <c r="C96" s="180"/>
      <c r="D96" s="778">
        <f t="shared" si="16"/>
        <v>40360</v>
      </c>
      <c r="E96" s="779"/>
      <c r="F96" s="763">
        <v>0</v>
      </c>
      <c r="G96" s="764"/>
      <c r="H96" s="218">
        <v>0</v>
      </c>
      <c r="I96" s="202">
        <f t="shared" si="17"/>
        <v>12</v>
      </c>
      <c r="J96" s="767">
        <f t="shared" si="12"/>
        <v>0</v>
      </c>
      <c r="K96" s="768"/>
      <c r="L96" s="423"/>
      <c r="M96" s="425"/>
      <c r="N96" s="191" t="s">
        <v>958</v>
      </c>
      <c r="O96" s="180"/>
      <c r="P96" s="180"/>
      <c r="Q96" s="180"/>
      <c r="R96" s="778">
        <f t="shared" si="18"/>
        <v>40360</v>
      </c>
      <c r="S96" s="779"/>
      <c r="T96" s="763">
        <v>0</v>
      </c>
      <c r="U96" s="764"/>
      <c r="V96" s="218">
        <v>0</v>
      </c>
      <c r="W96" s="202">
        <f t="shared" si="19"/>
        <v>12</v>
      </c>
      <c r="X96" s="767">
        <f t="shared" si="13"/>
        <v>0</v>
      </c>
      <c r="Y96" s="768"/>
      <c r="Z96" s="423"/>
      <c r="AA96" s="425"/>
      <c r="AB96" s="191" t="s">
        <v>958</v>
      </c>
      <c r="AC96" s="180"/>
      <c r="AD96" s="180"/>
      <c r="AE96" s="778">
        <f t="shared" si="20"/>
        <v>40360</v>
      </c>
      <c r="AF96" s="779"/>
      <c r="AG96" s="763">
        <v>0</v>
      </c>
      <c r="AH96" s="764"/>
      <c r="AI96" s="218">
        <v>0</v>
      </c>
      <c r="AJ96" s="202">
        <f t="shared" si="21"/>
        <v>12</v>
      </c>
      <c r="AK96" s="767">
        <f t="shared" si="14"/>
        <v>0</v>
      </c>
      <c r="AL96" s="768"/>
      <c r="AM96" s="423"/>
      <c r="AN96" s="425"/>
      <c r="AO96" s="191" t="s">
        <v>958</v>
      </c>
      <c r="AP96" s="180"/>
      <c r="AQ96" s="180"/>
      <c r="AR96" s="778">
        <f t="shared" si="22"/>
        <v>40360</v>
      </c>
      <c r="AS96" s="779"/>
      <c r="AT96" s="763">
        <v>0</v>
      </c>
      <c r="AU96" s="764"/>
      <c r="AV96" s="218">
        <v>0</v>
      </c>
      <c r="AW96" s="202">
        <f t="shared" si="23"/>
        <v>12</v>
      </c>
      <c r="AX96" s="767">
        <f t="shared" si="15"/>
        <v>0</v>
      </c>
      <c r="AY96" s="768"/>
      <c r="AZ96" s="423"/>
      <c r="BA96" s="425"/>
    </row>
    <row r="97" spans="1:53">
      <c r="A97" s="191" t="s">
        <v>958</v>
      </c>
      <c r="B97" s="180"/>
      <c r="C97" s="180"/>
      <c r="D97" s="778">
        <f t="shared" si="16"/>
        <v>40725</v>
      </c>
      <c r="E97" s="779"/>
      <c r="F97" s="763">
        <v>0</v>
      </c>
      <c r="G97" s="764"/>
      <c r="H97" s="218">
        <v>0</v>
      </c>
      <c r="I97" s="202">
        <f t="shared" si="17"/>
        <v>12</v>
      </c>
      <c r="J97" s="767">
        <f t="shared" si="12"/>
        <v>0</v>
      </c>
      <c r="K97" s="768"/>
      <c r="L97" s="423"/>
      <c r="M97" s="425"/>
      <c r="N97" s="191" t="s">
        <v>958</v>
      </c>
      <c r="O97" s="180"/>
      <c r="P97" s="180"/>
      <c r="Q97" s="180"/>
      <c r="R97" s="778">
        <f t="shared" si="18"/>
        <v>40725</v>
      </c>
      <c r="S97" s="779"/>
      <c r="T97" s="763">
        <v>0</v>
      </c>
      <c r="U97" s="764"/>
      <c r="V97" s="218">
        <v>0</v>
      </c>
      <c r="W97" s="202">
        <f t="shared" si="19"/>
        <v>12</v>
      </c>
      <c r="X97" s="767">
        <f t="shared" si="13"/>
        <v>0</v>
      </c>
      <c r="Y97" s="768"/>
      <c r="Z97" s="423"/>
      <c r="AA97" s="425"/>
      <c r="AB97" s="191" t="s">
        <v>958</v>
      </c>
      <c r="AC97" s="180"/>
      <c r="AD97" s="180"/>
      <c r="AE97" s="778">
        <f t="shared" si="20"/>
        <v>40725</v>
      </c>
      <c r="AF97" s="779"/>
      <c r="AG97" s="763">
        <v>0</v>
      </c>
      <c r="AH97" s="764"/>
      <c r="AI97" s="218">
        <v>0</v>
      </c>
      <c r="AJ97" s="202">
        <f t="shared" si="21"/>
        <v>12</v>
      </c>
      <c r="AK97" s="767">
        <f t="shared" si="14"/>
        <v>0</v>
      </c>
      <c r="AL97" s="768"/>
      <c r="AM97" s="423"/>
      <c r="AN97" s="425"/>
      <c r="AO97" s="191" t="s">
        <v>958</v>
      </c>
      <c r="AP97" s="180"/>
      <c r="AQ97" s="180"/>
      <c r="AR97" s="778">
        <f t="shared" si="22"/>
        <v>40725</v>
      </c>
      <c r="AS97" s="779"/>
      <c r="AT97" s="763">
        <v>0</v>
      </c>
      <c r="AU97" s="764"/>
      <c r="AV97" s="218">
        <v>0</v>
      </c>
      <c r="AW97" s="202">
        <f t="shared" si="23"/>
        <v>12</v>
      </c>
      <c r="AX97" s="767">
        <f t="shared" si="15"/>
        <v>0</v>
      </c>
      <c r="AY97" s="768"/>
      <c r="AZ97" s="423"/>
      <c r="BA97" s="425"/>
    </row>
    <row r="98" spans="1:53">
      <c r="A98" s="191" t="s">
        <v>958</v>
      </c>
      <c r="B98" s="180"/>
      <c r="C98" s="180"/>
      <c r="D98" s="778">
        <f t="shared" si="16"/>
        <v>41091</v>
      </c>
      <c r="E98" s="779"/>
      <c r="F98" s="763">
        <v>0</v>
      </c>
      <c r="G98" s="764"/>
      <c r="H98" s="218">
        <v>0</v>
      </c>
      <c r="I98" s="202">
        <f t="shared" si="17"/>
        <v>12</v>
      </c>
      <c r="J98" s="767">
        <f t="shared" si="12"/>
        <v>0</v>
      </c>
      <c r="K98" s="768"/>
      <c r="L98" s="423"/>
      <c r="M98" s="425"/>
      <c r="N98" s="191" t="s">
        <v>958</v>
      </c>
      <c r="O98" s="180"/>
      <c r="P98" s="180"/>
      <c r="Q98" s="180"/>
      <c r="R98" s="778">
        <f t="shared" si="18"/>
        <v>41091</v>
      </c>
      <c r="S98" s="779"/>
      <c r="T98" s="763">
        <v>0</v>
      </c>
      <c r="U98" s="764"/>
      <c r="V98" s="218">
        <v>0</v>
      </c>
      <c r="W98" s="202">
        <f t="shared" si="19"/>
        <v>12</v>
      </c>
      <c r="X98" s="767">
        <f t="shared" si="13"/>
        <v>0</v>
      </c>
      <c r="Y98" s="768"/>
      <c r="Z98" s="423"/>
      <c r="AA98" s="425"/>
      <c r="AB98" s="191" t="s">
        <v>958</v>
      </c>
      <c r="AC98" s="180"/>
      <c r="AD98" s="180"/>
      <c r="AE98" s="778">
        <f t="shared" si="20"/>
        <v>41091</v>
      </c>
      <c r="AF98" s="779"/>
      <c r="AG98" s="763">
        <v>0</v>
      </c>
      <c r="AH98" s="764"/>
      <c r="AI98" s="218">
        <v>0</v>
      </c>
      <c r="AJ98" s="202">
        <f t="shared" si="21"/>
        <v>12</v>
      </c>
      <c r="AK98" s="767">
        <f t="shared" si="14"/>
        <v>0</v>
      </c>
      <c r="AL98" s="768"/>
      <c r="AM98" s="423"/>
      <c r="AN98" s="425"/>
      <c r="AO98" s="191" t="s">
        <v>958</v>
      </c>
      <c r="AP98" s="180"/>
      <c r="AQ98" s="180"/>
      <c r="AR98" s="778">
        <f t="shared" si="22"/>
        <v>41091</v>
      </c>
      <c r="AS98" s="779"/>
      <c r="AT98" s="763">
        <v>0</v>
      </c>
      <c r="AU98" s="764"/>
      <c r="AV98" s="218">
        <v>0</v>
      </c>
      <c r="AW98" s="202">
        <f t="shared" si="23"/>
        <v>12</v>
      </c>
      <c r="AX98" s="767">
        <f t="shared" si="15"/>
        <v>0</v>
      </c>
      <c r="AY98" s="768"/>
      <c r="AZ98" s="423"/>
      <c r="BA98" s="425"/>
    </row>
    <row r="99" spans="1:53">
      <c r="A99" s="191" t="s">
        <v>958</v>
      </c>
      <c r="B99" s="180"/>
      <c r="C99" s="180"/>
      <c r="D99" s="778">
        <f t="shared" si="16"/>
        <v>41456</v>
      </c>
      <c r="E99" s="779"/>
      <c r="F99" s="763">
        <v>0</v>
      </c>
      <c r="G99" s="764"/>
      <c r="H99" s="218">
        <v>0</v>
      </c>
      <c r="I99" s="202">
        <f t="shared" si="17"/>
        <v>12</v>
      </c>
      <c r="J99" s="767">
        <f t="shared" si="12"/>
        <v>0</v>
      </c>
      <c r="K99" s="768"/>
      <c r="L99" s="423"/>
      <c r="M99" s="425"/>
      <c r="N99" s="191" t="s">
        <v>958</v>
      </c>
      <c r="O99" s="180"/>
      <c r="P99" s="180"/>
      <c r="Q99" s="180"/>
      <c r="R99" s="778">
        <f t="shared" si="18"/>
        <v>41456</v>
      </c>
      <c r="S99" s="779"/>
      <c r="T99" s="763">
        <v>0</v>
      </c>
      <c r="U99" s="764"/>
      <c r="V99" s="218">
        <v>0</v>
      </c>
      <c r="W99" s="202">
        <f t="shared" si="19"/>
        <v>12</v>
      </c>
      <c r="X99" s="767">
        <f t="shared" si="13"/>
        <v>0</v>
      </c>
      <c r="Y99" s="768"/>
      <c r="Z99" s="423"/>
      <c r="AA99" s="425"/>
      <c r="AB99" s="191" t="s">
        <v>958</v>
      </c>
      <c r="AC99" s="180"/>
      <c r="AD99" s="180"/>
      <c r="AE99" s="778">
        <f t="shared" si="20"/>
        <v>41456</v>
      </c>
      <c r="AF99" s="779"/>
      <c r="AG99" s="763">
        <v>0</v>
      </c>
      <c r="AH99" s="764"/>
      <c r="AI99" s="218">
        <v>0</v>
      </c>
      <c r="AJ99" s="202">
        <f t="shared" si="21"/>
        <v>12</v>
      </c>
      <c r="AK99" s="767">
        <f t="shared" si="14"/>
        <v>0</v>
      </c>
      <c r="AL99" s="768"/>
      <c r="AM99" s="423"/>
      <c r="AN99" s="425"/>
      <c r="AO99" s="191" t="s">
        <v>958</v>
      </c>
      <c r="AP99" s="180"/>
      <c r="AQ99" s="180"/>
      <c r="AR99" s="778">
        <f t="shared" si="22"/>
        <v>41456</v>
      </c>
      <c r="AS99" s="779"/>
      <c r="AT99" s="763">
        <v>0</v>
      </c>
      <c r="AU99" s="764"/>
      <c r="AV99" s="218">
        <v>0</v>
      </c>
      <c r="AW99" s="202">
        <f t="shared" si="23"/>
        <v>12</v>
      </c>
      <c r="AX99" s="767">
        <f t="shared" si="15"/>
        <v>0</v>
      </c>
      <c r="AY99" s="768"/>
      <c r="AZ99" s="423"/>
      <c r="BA99" s="425"/>
    </row>
    <row r="100" spans="1:53">
      <c r="A100" s="191" t="s">
        <v>958</v>
      </c>
      <c r="B100" s="180"/>
      <c r="C100" s="180"/>
      <c r="D100" s="778">
        <f t="shared" si="16"/>
        <v>41821</v>
      </c>
      <c r="E100" s="779"/>
      <c r="F100" s="763">
        <v>0</v>
      </c>
      <c r="G100" s="764"/>
      <c r="H100" s="218">
        <v>0</v>
      </c>
      <c r="I100" s="202">
        <f t="shared" si="17"/>
        <v>12</v>
      </c>
      <c r="J100" s="767">
        <f t="shared" si="12"/>
        <v>0</v>
      </c>
      <c r="K100" s="768"/>
      <c r="L100" s="423"/>
      <c r="M100" s="425"/>
      <c r="N100" s="191" t="s">
        <v>958</v>
      </c>
      <c r="O100" s="180"/>
      <c r="P100" s="180"/>
      <c r="Q100" s="180"/>
      <c r="R100" s="778">
        <f t="shared" si="18"/>
        <v>41821</v>
      </c>
      <c r="S100" s="779"/>
      <c r="T100" s="763">
        <v>0</v>
      </c>
      <c r="U100" s="764"/>
      <c r="V100" s="218">
        <v>0</v>
      </c>
      <c r="W100" s="202">
        <f t="shared" si="19"/>
        <v>12</v>
      </c>
      <c r="X100" s="767">
        <f t="shared" si="13"/>
        <v>0</v>
      </c>
      <c r="Y100" s="768"/>
      <c r="Z100" s="423"/>
      <c r="AA100" s="425"/>
      <c r="AB100" s="191" t="s">
        <v>958</v>
      </c>
      <c r="AC100" s="180"/>
      <c r="AD100" s="180"/>
      <c r="AE100" s="778">
        <f t="shared" si="20"/>
        <v>41821</v>
      </c>
      <c r="AF100" s="779"/>
      <c r="AG100" s="763">
        <v>0</v>
      </c>
      <c r="AH100" s="764"/>
      <c r="AI100" s="218">
        <v>0</v>
      </c>
      <c r="AJ100" s="202">
        <f t="shared" si="21"/>
        <v>12</v>
      </c>
      <c r="AK100" s="767">
        <f t="shared" si="14"/>
        <v>0</v>
      </c>
      <c r="AL100" s="768"/>
      <c r="AM100" s="423"/>
      <c r="AN100" s="425"/>
      <c r="AO100" s="191" t="s">
        <v>958</v>
      </c>
      <c r="AP100" s="180"/>
      <c r="AQ100" s="180"/>
      <c r="AR100" s="778">
        <f t="shared" si="22"/>
        <v>41821</v>
      </c>
      <c r="AS100" s="779"/>
      <c r="AT100" s="763">
        <v>0</v>
      </c>
      <c r="AU100" s="764"/>
      <c r="AV100" s="218">
        <v>0</v>
      </c>
      <c r="AW100" s="202">
        <f t="shared" si="23"/>
        <v>12</v>
      </c>
      <c r="AX100" s="767">
        <f t="shared" si="15"/>
        <v>0</v>
      </c>
      <c r="AY100" s="768"/>
      <c r="AZ100" s="423"/>
      <c r="BA100" s="425"/>
    </row>
    <row r="101" spans="1:53">
      <c r="A101" s="191" t="s">
        <v>958</v>
      </c>
      <c r="B101" s="180"/>
      <c r="C101" s="180"/>
      <c r="D101" s="778">
        <f t="shared" si="16"/>
        <v>42186</v>
      </c>
      <c r="E101" s="779"/>
      <c r="F101" s="763">
        <v>0</v>
      </c>
      <c r="G101" s="764"/>
      <c r="H101" s="218">
        <v>0</v>
      </c>
      <c r="I101" s="202">
        <f t="shared" si="17"/>
        <v>12</v>
      </c>
      <c r="J101" s="767">
        <f t="shared" si="12"/>
        <v>0</v>
      </c>
      <c r="K101" s="768"/>
      <c r="L101" s="423"/>
      <c r="M101" s="425"/>
      <c r="N101" s="191" t="s">
        <v>958</v>
      </c>
      <c r="O101" s="180"/>
      <c r="P101" s="180"/>
      <c r="Q101" s="180"/>
      <c r="R101" s="778">
        <f t="shared" si="18"/>
        <v>42186</v>
      </c>
      <c r="S101" s="779"/>
      <c r="T101" s="763">
        <v>0</v>
      </c>
      <c r="U101" s="764"/>
      <c r="V101" s="218">
        <v>0</v>
      </c>
      <c r="W101" s="202">
        <f t="shared" si="19"/>
        <v>12</v>
      </c>
      <c r="X101" s="767">
        <f t="shared" si="13"/>
        <v>0</v>
      </c>
      <c r="Y101" s="768"/>
      <c r="Z101" s="423"/>
      <c r="AA101" s="425"/>
      <c r="AB101" s="191" t="s">
        <v>958</v>
      </c>
      <c r="AC101" s="180"/>
      <c r="AD101" s="180"/>
      <c r="AE101" s="778">
        <f t="shared" si="20"/>
        <v>42186</v>
      </c>
      <c r="AF101" s="779"/>
      <c r="AG101" s="763">
        <v>0</v>
      </c>
      <c r="AH101" s="764"/>
      <c r="AI101" s="218">
        <v>0</v>
      </c>
      <c r="AJ101" s="202">
        <f t="shared" si="21"/>
        <v>12</v>
      </c>
      <c r="AK101" s="767">
        <f t="shared" si="14"/>
        <v>0</v>
      </c>
      <c r="AL101" s="768"/>
      <c r="AM101" s="423"/>
      <c r="AN101" s="425"/>
      <c r="AO101" s="191" t="s">
        <v>958</v>
      </c>
      <c r="AP101" s="180"/>
      <c r="AQ101" s="180"/>
      <c r="AR101" s="778">
        <f t="shared" si="22"/>
        <v>42186</v>
      </c>
      <c r="AS101" s="779"/>
      <c r="AT101" s="763">
        <v>0</v>
      </c>
      <c r="AU101" s="764"/>
      <c r="AV101" s="218">
        <v>0</v>
      </c>
      <c r="AW101" s="202">
        <f t="shared" si="23"/>
        <v>12</v>
      </c>
      <c r="AX101" s="767">
        <f t="shared" si="15"/>
        <v>0</v>
      </c>
      <c r="AY101" s="768"/>
      <c r="AZ101" s="423"/>
      <c r="BA101" s="425"/>
    </row>
    <row r="102" spans="1:53" ht="13.5" thickBot="1">
      <c r="A102" s="205" t="s">
        <v>958</v>
      </c>
      <c r="B102" s="184"/>
      <c r="C102" s="184"/>
      <c r="D102" s="778">
        <f t="shared" si="16"/>
        <v>42552</v>
      </c>
      <c r="E102" s="779"/>
      <c r="F102" s="763">
        <v>0</v>
      </c>
      <c r="G102" s="764"/>
      <c r="H102" s="218">
        <v>0</v>
      </c>
      <c r="I102" s="202">
        <f t="shared" si="17"/>
        <v>12</v>
      </c>
      <c r="J102" s="767">
        <f t="shared" si="12"/>
        <v>0</v>
      </c>
      <c r="K102" s="768"/>
      <c r="L102" s="780"/>
      <c r="M102" s="781"/>
      <c r="N102" s="205" t="s">
        <v>958</v>
      </c>
      <c r="O102" s="184"/>
      <c r="P102" s="184"/>
      <c r="Q102" s="189"/>
      <c r="R102" s="778">
        <f t="shared" si="18"/>
        <v>42552</v>
      </c>
      <c r="S102" s="779"/>
      <c r="T102" s="763">
        <v>0</v>
      </c>
      <c r="U102" s="764"/>
      <c r="V102" s="218">
        <v>0</v>
      </c>
      <c r="W102" s="202">
        <f t="shared" si="19"/>
        <v>12</v>
      </c>
      <c r="X102" s="767">
        <f t="shared" si="13"/>
        <v>0</v>
      </c>
      <c r="Y102" s="768"/>
      <c r="Z102" s="780"/>
      <c r="AA102" s="781"/>
      <c r="AB102" s="205" t="s">
        <v>958</v>
      </c>
      <c r="AC102" s="184"/>
      <c r="AD102" s="184"/>
      <c r="AE102" s="778">
        <f t="shared" si="20"/>
        <v>42552</v>
      </c>
      <c r="AF102" s="779"/>
      <c r="AG102" s="763">
        <v>0</v>
      </c>
      <c r="AH102" s="764"/>
      <c r="AI102" s="218">
        <v>0</v>
      </c>
      <c r="AJ102" s="202">
        <f t="shared" si="21"/>
        <v>12</v>
      </c>
      <c r="AK102" s="767">
        <f t="shared" si="14"/>
        <v>0</v>
      </c>
      <c r="AL102" s="768"/>
      <c r="AM102" s="780"/>
      <c r="AN102" s="781"/>
      <c r="AO102" s="205" t="s">
        <v>958</v>
      </c>
      <c r="AP102" s="184"/>
      <c r="AQ102" s="184"/>
      <c r="AR102" s="778">
        <f t="shared" si="22"/>
        <v>42552</v>
      </c>
      <c r="AS102" s="779"/>
      <c r="AT102" s="763">
        <v>0</v>
      </c>
      <c r="AU102" s="764"/>
      <c r="AV102" s="218">
        <v>0</v>
      </c>
      <c r="AW102" s="202">
        <f t="shared" si="23"/>
        <v>12</v>
      </c>
      <c r="AX102" s="767">
        <f t="shared" si="15"/>
        <v>0</v>
      </c>
      <c r="AY102" s="768"/>
      <c r="AZ102" s="780"/>
      <c r="BA102" s="781"/>
    </row>
    <row r="103" spans="1:53" ht="13.5" thickTop="1">
      <c r="A103" s="176" t="s">
        <v>967</v>
      </c>
      <c r="B103" s="177"/>
      <c r="C103" s="177"/>
      <c r="D103" s="177"/>
      <c r="E103" s="177"/>
      <c r="F103" s="177"/>
      <c r="G103" s="177"/>
      <c r="H103" s="177"/>
      <c r="I103" s="177"/>
      <c r="J103" s="177"/>
      <c r="K103" s="178"/>
      <c r="L103" s="782"/>
      <c r="M103" s="783"/>
      <c r="N103" s="176" t="s">
        <v>967</v>
      </c>
      <c r="O103" s="177"/>
      <c r="P103" s="177"/>
      <c r="Q103" s="177"/>
      <c r="R103" s="177"/>
      <c r="S103" s="177"/>
      <c r="T103" s="177"/>
      <c r="U103" s="177"/>
      <c r="V103" s="177"/>
      <c r="W103" s="177"/>
      <c r="X103" s="177"/>
      <c r="Y103" s="178"/>
      <c r="Z103" s="782"/>
      <c r="AA103" s="783"/>
      <c r="AB103" s="176" t="s">
        <v>967</v>
      </c>
      <c r="AC103" s="177"/>
      <c r="AD103" s="177"/>
      <c r="AE103" s="177"/>
      <c r="AF103" s="177"/>
      <c r="AG103" s="177"/>
      <c r="AH103" s="177"/>
      <c r="AI103" s="177"/>
      <c r="AJ103" s="177"/>
      <c r="AK103" s="177"/>
      <c r="AL103" s="178"/>
      <c r="AM103" s="782"/>
      <c r="AN103" s="783"/>
      <c r="AO103" s="176" t="s">
        <v>967</v>
      </c>
      <c r="AP103" s="177"/>
      <c r="AQ103" s="177"/>
      <c r="AR103" s="177"/>
      <c r="AS103" s="177"/>
      <c r="AT103" s="177"/>
      <c r="AU103" s="177"/>
      <c r="AV103" s="177"/>
      <c r="AW103" s="177"/>
      <c r="AX103" s="177"/>
      <c r="AY103" s="178"/>
      <c r="AZ103" s="782"/>
      <c r="BA103" s="783"/>
    </row>
    <row r="104" spans="1:53">
      <c r="A104" s="194" t="s">
        <v>959</v>
      </c>
      <c r="B104" s="180"/>
      <c r="C104" s="180"/>
      <c r="D104" s="180"/>
      <c r="E104" s="180"/>
      <c r="F104" s="180"/>
      <c r="G104" s="180"/>
      <c r="H104" s="180"/>
      <c r="I104" s="180"/>
      <c r="J104" s="180"/>
      <c r="K104" s="181"/>
      <c r="L104" s="763">
        <v>0</v>
      </c>
      <c r="M104" s="764"/>
      <c r="N104" s="194" t="s">
        <v>959</v>
      </c>
      <c r="O104" s="180"/>
      <c r="P104" s="180"/>
      <c r="Q104" s="180"/>
      <c r="R104" s="180"/>
      <c r="S104" s="180"/>
      <c r="T104" s="180"/>
      <c r="U104" s="180"/>
      <c r="V104" s="180"/>
      <c r="W104" s="180"/>
      <c r="X104" s="180"/>
      <c r="Y104" s="181"/>
      <c r="Z104" s="763">
        <v>0</v>
      </c>
      <c r="AA104" s="764"/>
      <c r="AB104" s="194" t="s">
        <v>959</v>
      </c>
      <c r="AC104" s="180"/>
      <c r="AD104" s="180"/>
      <c r="AE104" s="180"/>
      <c r="AF104" s="180"/>
      <c r="AG104" s="180"/>
      <c r="AH104" s="180"/>
      <c r="AI104" s="180"/>
      <c r="AJ104" s="180"/>
      <c r="AK104" s="180"/>
      <c r="AL104" s="181"/>
      <c r="AM104" s="763">
        <v>0</v>
      </c>
      <c r="AN104" s="764"/>
      <c r="AO104" s="194" t="s">
        <v>959</v>
      </c>
      <c r="AP104" s="180"/>
      <c r="AQ104" s="180"/>
      <c r="AR104" s="180"/>
      <c r="AS104" s="180"/>
      <c r="AT104" s="180"/>
      <c r="AU104" s="180"/>
      <c r="AV104" s="180"/>
      <c r="AW104" s="180"/>
      <c r="AX104" s="180"/>
      <c r="AY104" s="181"/>
      <c r="AZ104" s="763">
        <v>0</v>
      </c>
      <c r="BA104" s="764"/>
    </row>
    <row r="105" spans="1:53">
      <c r="A105" s="194" t="s">
        <v>949</v>
      </c>
      <c r="B105" s="180"/>
      <c r="C105" s="180"/>
      <c r="D105" s="180"/>
      <c r="E105" s="180"/>
      <c r="F105" s="180"/>
      <c r="G105" s="180"/>
      <c r="H105" s="180"/>
      <c r="I105" s="180"/>
      <c r="J105" s="180"/>
      <c r="K105" s="181"/>
      <c r="L105" s="765">
        <v>1</v>
      </c>
      <c r="M105" s="766"/>
      <c r="N105" s="194" t="s">
        <v>949</v>
      </c>
      <c r="O105" s="180"/>
      <c r="P105" s="180"/>
      <c r="Q105" s="180"/>
      <c r="R105" s="180"/>
      <c r="S105" s="180"/>
      <c r="T105" s="180"/>
      <c r="U105" s="180"/>
      <c r="V105" s="180"/>
      <c r="W105" s="180"/>
      <c r="X105" s="180"/>
      <c r="Y105" s="181"/>
      <c r="Z105" s="765">
        <v>1</v>
      </c>
      <c r="AA105" s="766"/>
      <c r="AB105" s="194" t="s">
        <v>949</v>
      </c>
      <c r="AC105" s="180"/>
      <c r="AD105" s="180"/>
      <c r="AE105" s="180"/>
      <c r="AF105" s="180"/>
      <c r="AG105" s="180"/>
      <c r="AH105" s="180"/>
      <c r="AI105" s="180"/>
      <c r="AJ105" s="180"/>
      <c r="AK105" s="180"/>
      <c r="AL105" s="181"/>
      <c r="AM105" s="765">
        <v>1</v>
      </c>
      <c r="AN105" s="766"/>
      <c r="AO105" s="194" t="s">
        <v>949</v>
      </c>
      <c r="AP105" s="180"/>
      <c r="AQ105" s="180"/>
      <c r="AR105" s="180"/>
      <c r="AS105" s="180"/>
      <c r="AT105" s="180"/>
      <c r="AU105" s="180"/>
      <c r="AV105" s="180"/>
      <c r="AW105" s="180"/>
      <c r="AX105" s="180"/>
      <c r="AY105" s="181"/>
      <c r="AZ105" s="765">
        <v>1</v>
      </c>
      <c r="BA105" s="766"/>
    </row>
    <row r="106" spans="1:53">
      <c r="A106" s="194" t="s">
        <v>960</v>
      </c>
      <c r="B106" s="180"/>
      <c r="C106" s="180"/>
      <c r="D106" s="180"/>
      <c r="E106" s="180"/>
      <c r="F106" s="180"/>
      <c r="G106" s="180"/>
      <c r="H106" s="180"/>
      <c r="I106" s="180"/>
      <c r="J106" s="180"/>
      <c r="K106" s="181"/>
      <c r="L106" s="767">
        <f>L104/L105</f>
        <v>0</v>
      </c>
      <c r="M106" s="768"/>
      <c r="N106" s="194" t="s">
        <v>960</v>
      </c>
      <c r="O106" s="180"/>
      <c r="P106" s="180"/>
      <c r="Q106" s="180"/>
      <c r="R106" s="180"/>
      <c r="S106" s="180"/>
      <c r="T106" s="180"/>
      <c r="U106" s="180"/>
      <c r="V106" s="180"/>
      <c r="W106" s="180"/>
      <c r="X106" s="180"/>
      <c r="Y106" s="181"/>
      <c r="Z106" s="767">
        <f>Z104/Z105</f>
        <v>0</v>
      </c>
      <c r="AA106" s="768"/>
      <c r="AB106" s="194" t="s">
        <v>960</v>
      </c>
      <c r="AC106" s="180"/>
      <c r="AD106" s="180"/>
      <c r="AE106" s="180"/>
      <c r="AF106" s="180"/>
      <c r="AG106" s="180"/>
      <c r="AH106" s="180"/>
      <c r="AI106" s="180"/>
      <c r="AJ106" s="180"/>
      <c r="AK106" s="180"/>
      <c r="AL106" s="181"/>
      <c r="AM106" s="767">
        <f>AM104/AM105</f>
        <v>0</v>
      </c>
      <c r="AN106" s="768"/>
      <c r="AO106" s="194" t="s">
        <v>960</v>
      </c>
      <c r="AP106" s="180"/>
      <c r="AQ106" s="180"/>
      <c r="AR106" s="180"/>
      <c r="AS106" s="180"/>
      <c r="AT106" s="180"/>
      <c r="AU106" s="180"/>
      <c r="AV106" s="180"/>
      <c r="AW106" s="180"/>
      <c r="AX106" s="180"/>
      <c r="AY106" s="181"/>
      <c r="AZ106" s="767">
        <f>AZ104/AZ105</f>
        <v>0</v>
      </c>
      <c r="BA106" s="768"/>
    </row>
    <row r="107" spans="1:53">
      <c r="A107" s="194" t="s">
        <v>951</v>
      </c>
      <c r="B107" s="180"/>
      <c r="C107" s="180"/>
      <c r="D107" s="180"/>
      <c r="E107" s="180"/>
      <c r="F107" s="180"/>
      <c r="G107" s="180"/>
      <c r="H107" s="180"/>
      <c r="I107" s="180"/>
      <c r="J107" s="180"/>
      <c r="K107" s="181"/>
      <c r="L107" s="765">
        <v>0</v>
      </c>
      <c r="M107" s="766"/>
      <c r="N107" s="194" t="s">
        <v>951</v>
      </c>
      <c r="O107" s="180"/>
      <c r="P107" s="180"/>
      <c r="Q107" s="180"/>
      <c r="R107" s="180"/>
      <c r="S107" s="180"/>
      <c r="T107" s="180"/>
      <c r="U107" s="180"/>
      <c r="V107" s="180"/>
      <c r="W107" s="180"/>
      <c r="X107" s="180"/>
      <c r="Y107" s="181"/>
      <c r="Z107" s="765">
        <v>0</v>
      </c>
      <c r="AA107" s="766"/>
      <c r="AB107" s="194" t="s">
        <v>951</v>
      </c>
      <c r="AC107" s="180"/>
      <c r="AD107" s="180"/>
      <c r="AE107" s="180"/>
      <c r="AF107" s="180"/>
      <c r="AG107" s="180"/>
      <c r="AH107" s="180"/>
      <c r="AI107" s="180"/>
      <c r="AJ107" s="180"/>
      <c r="AK107" s="180"/>
      <c r="AL107" s="181"/>
      <c r="AM107" s="765">
        <v>0</v>
      </c>
      <c r="AN107" s="766"/>
      <c r="AO107" s="194" t="s">
        <v>951</v>
      </c>
      <c r="AP107" s="180"/>
      <c r="AQ107" s="180"/>
      <c r="AR107" s="180"/>
      <c r="AS107" s="180"/>
      <c r="AT107" s="180"/>
      <c r="AU107" s="180"/>
      <c r="AV107" s="180"/>
      <c r="AW107" s="180"/>
      <c r="AX107" s="180"/>
      <c r="AY107" s="181"/>
      <c r="AZ107" s="765">
        <v>0</v>
      </c>
      <c r="BA107" s="766"/>
    </row>
    <row r="108" spans="1:53">
      <c r="A108" s="194" t="s">
        <v>961</v>
      </c>
      <c r="B108" s="180"/>
      <c r="C108" s="180"/>
      <c r="D108" s="180"/>
      <c r="E108" s="180"/>
      <c r="F108" s="180"/>
      <c r="G108" s="180"/>
      <c r="H108" s="180"/>
      <c r="I108" s="180"/>
      <c r="J108" s="180"/>
      <c r="K108" s="181"/>
      <c r="L108" s="767">
        <f>L107*L106</f>
        <v>0</v>
      </c>
      <c r="M108" s="768"/>
      <c r="N108" s="194" t="s">
        <v>961</v>
      </c>
      <c r="O108" s="180"/>
      <c r="P108" s="180"/>
      <c r="Q108" s="180"/>
      <c r="R108" s="180"/>
      <c r="S108" s="180"/>
      <c r="T108" s="180"/>
      <c r="U108" s="180"/>
      <c r="V108" s="180"/>
      <c r="W108" s="180"/>
      <c r="X108" s="180"/>
      <c r="Y108" s="181"/>
      <c r="Z108" s="767">
        <f>Z107*Z106</f>
        <v>0</v>
      </c>
      <c r="AA108" s="768"/>
      <c r="AB108" s="194" t="s">
        <v>961</v>
      </c>
      <c r="AC108" s="180"/>
      <c r="AD108" s="180"/>
      <c r="AE108" s="180"/>
      <c r="AF108" s="180"/>
      <c r="AG108" s="180"/>
      <c r="AH108" s="180"/>
      <c r="AI108" s="180"/>
      <c r="AJ108" s="180"/>
      <c r="AK108" s="180"/>
      <c r="AL108" s="181"/>
      <c r="AM108" s="767">
        <f>AM107*AM106</f>
        <v>0</v>
      </c>
      <c r="AN108" s="768"/>
      <c r="AO108" s="194" t="s">
        <v>961</v>
      </c>
      <c r="AP108" s="180"/>
      <c r="AQ108" s="180"/>
      <c r="AR108" s="180"/>
      <c r="AS108" s="180"/>
      <c r="AT108" s="180"/>
      <c r="AU108" s="180"/>
      <c r="AV108" s="180"/>
      <c r="AW108" s="180"/>
      <c r="AX108" s="180"/>
      <c r="AY108" s="181"/>
      <c r="AZ108" s="767">
        <f>AZ107*AZ106</f>
        <v>0</v>
      </c>
      <c r="BA108" s="768"/>
    </row>
    <row r="109" spans="1:53">
      <c r="A109" s="179" t="str">
        <f>"Current Interest Earnings Through "&amp;Help!C18+1&amp;"-"&amp;Help!C18+2</f>
        <v>Current Interest Earnings Through 2012-2013</v>
      </c>
      <c r="B109" s="180"/>
      <c r="C109" s="180"/>
      <c r="D109" s="180"/>
      <c r="E109" s="180"/>
      <c r="F109" s="180"/>
      <c r="G109" s="180"/>
      <c r="H109" s="180"/>
      <c r="I109" s="180"/>
      <c r="J109" s="180"/>
      <c r="K109" s="181"/>
      <c r="L109" s="767">
        <f>SUM(J93:K102)</f>
        <v>0</v>
      </c>
      <c r="M109" s="768"/>
      <c r="N109" s="179" t="str">
        <f>"Current Interest Earnings Through "&amp;Help!C18+1&amp;"-"&amp;Help!C18+2</f>
        <v>Current Interest Earnings Through 2012-2013</v>
      </c>
      <c r="O109" s="180"/>
      <c r="P109" s="180"/>
      <c r="Q109" s="180"/>
      <c r="R109" s="180"/>
      <c r="S109" s="180"/>
      <c r="T109" s="180"/>
      <c r="U109" s="180"/>
      <c r="V109" s="180"/>
      <c r="W109" s="180"/>
      <c r="X109" s="180"/>
      <c r="Y109" s="181"/>
      <c r="Z109" s="767">
        <f>SUM(X93:Y102)</f>
        <v>0</v>
      </c>
      <c r="AA109" s="768"/>
      <c r="AB109" s="179" t="str">
        <f>"Current Interest Earnings Through "&amp;Help!C18+1&amp;"-"&amp;Help!C18+2</f>
        <v>Current Interest Earnings Through 2012-2013</v>
      </c>
      <c r="AC109" s="180"/>
      <c r="AD109" s="180"/>
      <c r="AE109" s="180"/>
      <c r="AF109" s="180"/>
      <c r="AG109" s="180"/>
      <c r="AH109" s="180"/>
      <c r="AI109" s="180"/>
      <c r="AJ109" s="180"/>
      <c r="AK109" s="180"/>
      <c r="AL109" s="181"/>
      <c r="AM109" s="767">
        <f>SUM(AK93:AL102)</f>
        <v>0</v>
      </c>
      <c r="AN109" s="768"/>
      <c r="AO109" s="179" t="str">
        <f>"Current Interest Earnings Through "&amp;Help!C18+1&amp;"-"&amp;Help!C18+2</f>
        <v>Current Interest Earnings Through 2012-2013</v>
      </c>
      <c r="AP109" s="180"/>
      <c r="AQ109" s="180"/>
      <c r="AR109" s="180"/>
      <c r="AS109" s="180"/>
      <c r="AT109" s="180"/>
      <c r="AU109" s="180"/>
      <c r="AV109" s="180"/>
      <c r="AW109" s="180"/>
      <c r="AX109" s="180"/>
      <c r="AY109" s="181"/>
      <c r="AZ109" s="767">
        <f>SUM(AX93:AY102)</f>
        <v>0</v>
      </c>
      <c r="BA109" s="768"/>
    </row>
    <row r="110" spans="1:53" ht="13.5" thickBot="1">
      <c r="A110" s="188" t="str">
        <f>"Total Interest To Levy For "&amp;Help!C18+1&amp;"-"&amp;Help!C18+2</f>
        <v>Total Interest To Levy For 2012-2013</v>
      </c>
      <c r="B110" s="189"/>
      <c r="C110" s="189"/>
      <c r="D110" s="189"/>
      <c r="E110" s="189"/>
      <c r="F110" s="189"/>
      <c r="G110" s="189"/>
      <c r="H110" s="189"/>
      <c r="I110" s="189"/>
      <c r="J110" s="189"/>
      <c r="K110" s="190"/>
      <c r="L110" s="769">
        <f>L109+L108</f>
        <v>0</v>
      </c>
      <c r="M110" s="770"/>
      <c r="N110" s="188" t="str">
        <f>"Total Interest To Levy For "&amp;Help!C18+1&amp;"-"&amp;Help!C18+2</f>
        <v>Total Interest To Levy For 2012-2013</v>
      </c>
      <c r="O110" s="189"/>
      <c r="P110" s="189"/>
      <c r="Q110" s="189"/>
      <c r="R110" s="189"/>
      <c r="S110" s="189"/>
      <c r="T110" s="189"/>
      <c r="U110" s="189"/>
      <c r="V110" s="189"/>
      <c r="W110" s="189"/>
      <c r="X110" s="189"/>
      <c r="Y110" s="190"/>
      <c r="Z110" s="769">
        <f>Z109+Z108</f>
        <v>0</v>
      </c>
      <c r="AA110" s="770"/>
      <c r="AB110" s="188" t="str">
        <f>"Total Interest To Levy For "&amp;Help!C18+1&amp;"-"&amp;Help!C18+2</f>
        <v>Total Interest To Levy For 2012-2013</v>
      </c>
      <c r="AC110" s="189"/>
      <c r="AD110" s="189"/>
      <c r="AE110" s="189"/>
      <c r="AF110" s="189"/>
      <c r="AG110" s="189"/>
      <c r="AH110" s="189"/>
      <c r="AI110" s="189"/>
      <c r="AJ110" s="189"/>
      <c r="AK110" s="189"/>
      <c r="AL110" s="190"/>
      <c r="AM110" s="769">
        <f>AM109+AM108</f>
        <v>0</v>
      </c>
      <c r="AN110" s="770"/>
      <c r="AO110" s="188" t="str">
        <f>"Total Interest To Levy For "&amp;Help!C18+1&amp;"-"&amp;Help!C18+2</f>
        <v>Total Interest To Levy For 2012-2013</v>
      </c>
      <c r="AP110" s="189"/>
      <c r="AQ110" s="189"/>
      <c r="AR110" s="189"/>
      <c r="AS110" s="189"/>
      <c r="AT110" s="189"/>
      <c r="AU110" s="189"/>
      <c r="AV110" s="189"/>
      <c r="AW110" s="189"/>
      <c r="AX110" s="189"/>
      <c r="AY110" s="190"/>
      <c r="AZ110" s="769">
        <f>AZ109+AZ108</f>
        <v>0</v>
      </c>
      <c r="BA110" s="770"/>
    </row>
    <row r="111" spans="1:53" ht="13.5" thickTop="1">
      <c r="A111" s="140" t="s">
        <v>962</v>
      </c>
      <c r="B111" s="141"/>
      <c r="C111" s="141"/>
      <c r="D111" s="141"/>
      <c r="E111" s="141"/>
      <c r="F111" s="141"/>
      <c r="G111" s="141"/>
      <c r="H111" s="141"/>
      <c r="I111" s="141"/>
      <c r="J111" s="141"/>
      <c r="K111" s="159"/>
      <c r="L111" s="771"/>
      <c r="M111" s="772"/>
      <c r="N111" s="140" t="s">
        <v>962</v>
      </c>
      <c r="O111" s="141"/>
      <c r="P111" s="141"/>
      <c r="R111" s="141"/>
      <c r="S111" s="141"/>
      <c r="T111" s="141"/>
      <c r="U111" s="141"/>
      <c r="V111" s="141"/>
      <c r="W111" s="141"/>
      <c r="X111" s="141"/>
      <c r="Y111" s="159"/>
      <c r="Z111" s="771"/>
      <c r="AA111" s="772"/>
      <c r="AB111" s="140" t="s">
        <v>962</v>
      </c>
      <c r="AC111" s="141"/>
      <c r="AD111" s="141"/>
      <c r="AE111" s="141"/>
      <c r="AF111" s="141"/>
      <c r="AG111" s="141"/>
      <c r="AH111" s="141"/>
      <c r="AI111" s="141"/>
      <c r="AJ111" s="141"/>
      <c r="AK111" s="141"/>
      <c r="AL111" s="159"/>
      <c r="AM111" s="771"/>
      <c r="AN111" s="772"/>
      <c r="AO111" s="140" t="s">
        <v>962</v>
      </c>
      <c r="AP111" s="141"/>
      <c r="AQ111" s="141"/>
      <c r="AR111" s="141"/>
      <c r="AS111" s="141"/>
      <c r="AT111" s="141"/>
      <c r="AU111" s="141"/>
      <c r="AV111" s="141"/>
      <c r="AW111" s="141"/>
      <c r="AX111" s="141"/>
      <c r="AY111" s="159"/>
      <c r="AZ111" s="771"/>
      <c r="BA111" s="772"/>
    </row>
    <row r="112" spans="1:53">
      <c r="A112" s="204" t="str">
        <f>"Interest Earned But Unpaid 6-30-"&amp;Help!C18&amp;":"</f>
        <v>Interest Earned But Unpaid 6-30-2011:</v>
      </c>
      <c r="B112" s="163"/>
      <c r="C112" s="163"/>
      <c r="D112" s="163"/>
      <c r="E112" s="163"/>
      <c r="F112" s="163"/>
      <c r="G112" s="163"/>
      <c r="H112" s="163"/>
      <c r="I112" s="163"/>
      <c r="J112" s="163"/>
      <c r="K112" s="187"/>
      <c r="L112" s="773"/>
      <c r="M112" s="774"/>
      <c r="N112" s="204" t="str">
        <f>"Interest Earned But Unpaid 6-30-"&amp;Help!C18&amp;":"</f>
        <v>Interest Earned But Unpaid 6-30-2011:</v>
      </c>
      <c r="O112" s="163"/>
      <c r="P112" s="163"/>
      <c r="Q112" s="163"/>
      <c r="R112" s="163"/>
      <c r="S112" s="163"/>
      <c r="T112" s="163"/>
      <c r="U112" s="163"/>
      <c r="V112" s="163"/>
      <c r="W112" s="163"/>
      <c r="X112" s="163"/>
      <c r="Y112" s="187"/>
      <c r="Z112" s="773"/>
      <c r="AA112" s="774"/>
      <c r="AB112" s="204" t="str">
        <f>"Interest Earned But Unpaid 6-30-"&amp;Help!C18&amp;":"</f>
        <v>Interest Earned But Unpaid 6-30-2011:</v>
      </c>
      <c r="AC112" s="163"/>
      <c r="AD112" s="163"/>
      <c r="AE112" s="163"/>
      <c r="AF112" s="163"/>
      <c r="AG112" s="163"/>
      <c r="AH112" s="163"/>
      <c r="AI112" s="163"/>
      <c r="AJ112" s="163"/>
      <c r="AK112" s="163"/>
      <c r="AL112" s="187"/>
      <c r="AM112" s="773"/>
      <c r="AN112" s="774"/>
      <c r="AO112" s="204" t="str">
        <f>"Interest Earned But Unpaid 6-30-"&amp;Help!C18&amp;":"</f>
        <v>Interest Earned But Unpaid 6-30-2011:</v>
      </c>
      <c r="AP112" s="163"/>
      <c r="AQ112" s="163"/>
      <c r="AR112" s="163"/>
      <c r="AS112" s="163"/>
      <c r="AT112" s="163"/>
      <c r="AU112" s="163"/>
      <c r="AV112" s="163"/>
      <c r="AW112" s="163"/>
      <c r="AX112" s="163"/>
      <c r="AY112" s="187"/>
      <c r="AZ112" s="773"/>
      <c r="BA112" s="774"/>
    </row>
    <row r="113" spans="1:54">
      <c r="A113" s="191" t="s">
        <v>955</v>
      </c>
      <c r="B113" s="180"/>
      <c r="C113" s="180"/>
      <c r="D113" s="180"/>
      <c r="E113" s="180"/>
      <c r="F113" s="180"/>
      <c r="G113" s="180"/>
      <c r="H113" s="180"/>
      <c r="I113" s="180"/>
      <c r="J113" s="180"/>
      <c r="K113" s="181"/>
      <c r="L113" s="763">
        <v>0</v>
      </c>
      <c r="M113" s="764"/>
      <c r="N113" s="191" t="s">
        <v>955</v>
      </c>
      <c r="O113" s="180"/>
      <c r="P113" s="180"/>
      <c r="Q113" s="180"/>
      <c r="R113" s="180"/>
      <c r="S113" s="180"/>
      <c r="T113" s="180"/>
      <c r="U113" s="180"/>
      <c r="V113" s="180"/>
      <c r="W113" s="180"/>
      <c r="X113" s="180"/>
      <c r="Y113" s="181"/>
      <c r="Z113" s="763">
        <v>0</v>
      </c>
      <c r="AA113" s="764"/>
      <c r="AB113" s="191" t="s">
        <v>955</v>
      </c>
      <c r="AC113" s="180"/>
      <c r="AD113" s="180"/>
      <c r="AE113" s="180"/>
      <c r="AF113" s="180"/>
      <c r="AG113" s="180"/>
      <c r="AH113" s="180"/>
      <c r="AI113" s="180"/>
      <c r="AJ113" s="180"/>
      <c r="AK113" s="180"/>
      <c r="AL113" s="181"/>
      <c r="AM113" s="763">
        <v>0</v>
      </c>
      <c r="AN113" s="764"/>
      <c r="AO113" s="191" t="s">
        <v>955</v>
      </c>
      <c r="AP113" s="180"/>
      <c r="AQ113" s="180"/>
      <c r="AR113" s="180"/>
      <c r="AS113" s="180"/>
      <c r="AT113" s="180"/>
      <c r="AU113" s="180"/>
      <c r="AV113" s="180"/>
      <c r="AW113" s="180"/>
      <c r="AX113" s="180"/>
      <c r="AY113" s="181"/>
      <c r="AZ113" s="763">
        <v>0</v>
      </c>
      <c r="BA113" s="764"/>
    </row>
    <row r="114" spans="1:54">
      <c r="A114" s="191" t="s">
        <v>956</v>
      </c>
      <c r="B114" s="180"/>
      <c r="C114" s="180"/>
      <c r="D114" s="180"/>
      <c r="E114" s="180"/>
      <c r="F114" s="180"/>
      <c r="G114" s="180"/>
      <c r="H114" s="180"/>
      <c r="I114" s="180"/>
      <c r="J114" s="180"/>
      <c r="K114" s="181"/>
      <c r="L114" s="763">
        <v>0</v>
      </c>
      <c r="M114" s="764"/>
      <c r="N114" s="191" t="s">
        <v>956</v>
      </c>
      <c r="O114" s="180"/>
      <c r="P114" s="180"/>
      <c r="Q114" s="180"/>
      <c r="R114" s="180"/>
      <c r="S114" s="180"/>
      <c r="T114" s="180"/>
      <c r="U114" s="180"/>
      <c r="V114" s="180"/>
      <c r="W114" s="180"/>
      <c r="X114" s="180"/>
      <c r="Y114" s="181"/>
      <c r="Z114" s="763">
        <v>0</v>
      </c>
      <c r="AA114" s="764"/>
      <c r="AB114" s="191" t="s">
        <v>956</v>
      </c>
      <c r="AC114" s="180"/>
      <c r="AD114" s="180"/>
      <c r="AE114" s="180"/>
      <c r="AF114" s="180"/>
      <c r="AG114" s="180"/>
      <c r="AH114" s="180"/>
      <c r="AI114" s="180"/>
      <c r="AJ114" s="180"/>
      <c r="AK114" s="180"/>
      <c r="AL114" s="181"/>
      <c r="AM114" s="763">
        <v>0</v>
      </c>
      <c r="AN114" s="764"/>
      <c r="AO114" s="191" t="s">
        <v>956</v>
      </c>
      <c r="AP114" s="180"/>
      <c r="AQ114" s="180"/>
      <c r="AR114" s="180"/>
      <c r="AS114" s="180"/>
      <c r="AT114" s="180"/>
      <c r="AU114" s="180"/>
      <c r="AV114" s="180"/>
      <c r="AW114" s="180"/>
      <c r="AX114" s="180"/>
      <c r="AY114" s="181"/>
      <c r="AZ114" s="763">
        <v>0</v>
      </c>
      <c r="BA114" s="764"/>
    </row>
    <row r="115" spans="1:54">
      <c r="A115" s="194" t="str">
        <f>"Interest Earnings "&amp;Help!C18&amp;"-"&amp;Help!C18+1</f>
        <v>Interest Earnings 2011-2012</v>
      </c>
      <c r="B115" s="180"/>
      <c r="C115" s="180"/>
      <c r="D115" s="180"/>
      <c r="E115" s="180"/>
      <c r="F115" s="180"/>
      <c r="G115" s="180"/>
      <c r="H115" s="180"/>
      <c r="I115" s="180"/>
      <c r="J115" s="180"/>
      <c r="K115" s="181"/>
      <c r="L115" s="763">
        <v>0</v>
      </c>
      <c r="M115" s="764"/>
      <c r="N115" s="194" t="str">
        <f>"Interest Earnings "&amp;Help!C18&amp;"-"&amp;Help!C18+1</f>
        <v>Interest Earnings 2011-2012</v>
      </c>
      <c r="O115" s="180"/>
      <c r="P115" s="180"/>
      <c r="Q115" s="180"/>
      <c r="R115" s="180"/>
      <c r="S115" s="180"/>
      <c r="T115" s="180"/>
      <c r="U115" s="180"/>
      <c r="V115" s="180"/>
      <c r="W115" s="180"/>
      <c r="X115" s="180"/>
      <c r="Y115" s="181"/>
      <c r="Z115" s="763">
        <v>0</v>
      </c>
      <c r="AA115" s="764"/>
      <c r="AB115" s="194" t="str">
        <f>"Interest Earnings "&amp;Help!C18&amp;"-"&amp;Help!C18+1</f>
        <v>Interest Earnings 2011-2012</v>
      </c>
      <c r="AC115" s="180"/>
      <c r="AD115" s="180"/>
      <c r="AE115" s="180"/>
      <c r="AF115" s="180"/>
      <c r="AG115" s="180"/>
      <c r="AH115" s="180"/>
      <c r="AI115" s="180"/>
      <c r="AJ115" s="180"/>
      <c r="AK115" s="180"/>
      <c r="AL115" s="181"/>
      <c r="AM115" s="763">
        <v>0</v>
      </c>
      <c r="AN115" s="764"/>
      <c r="AO115" s="194" t="str">
        <f>"Interest Earnings "&amp;Help!C18&amp;"-"&amp;Help!C18+1</f>
        <v>Interest Earnings 2011-2012</v>
      </c>
      <c r="AP115" s="180"/>
      <c r="AQ115" s="180"/>
      <c r="AR115" s="180"/>
      <c r="AS115" s="180"/>
      <c r="AT115" s="180"/>
      <c r="AU115" s="180"/>
      <c r="AV115" s="180"/>
      <c r="AW115" s="180"/>
      <c r="AX115" s="180"/>
      <c r="AY115" s="181"/>
      <c r="AZ115" s="763">
        <v>0</v>
      </c>
      <c r="BA115" s="764"/>
    </row>
    <row r="116" spans="1:54">
      <c r="A116" s="194" t="str">
        <f>"Coupons Paid Through "&amp;Help!C18&amp;"-"&amp;Help!C18+1</f>
        <v>Coupons Paid Through 2011-2012</v>
      </c>
      <c r="B116" s="180"/>
      <c r="C116" s="180"/>
      <c r="D116" s="180"/>
      <c r="E116" s="180"/>
      <c r="F116" s="180"/>
      <c r="G116" s="180"/>
      <c r="H116" s="180"/>
      <c r="I116" s="180"/>
      <c r="J116" s="180"/>
      <c r="K116" s="181"/>
      <c r="L116" s="763">
        <v>0</v>
      </c>
      <c r="M116" s="764"/>
      <c r="N116" s="194" t="str">
        <f>"Coupons Paid Through "&amp;Help!C18&amp;"-"&amp;Help!C18+1</f>
        <v>Coupons Paid Through 2011-2012</v>
      </c>
      <c r="O116" s="180"/>
      <c r="P116" s="180"/>
      <c r="Q116" s="180"/>
      <c r="R116" s="180"/>
      <c r="S116" s="180"/>
      <c r="T116" s="180"/>
      <c r="U116" s="180"/>
      <c r="V116" s="180"/>
      <c r="W116" s="180"/>
      <c r="X116" s="180"/>
      <c r="Y116" s="181"/>
      <c r="Z116" s="763">
        <v>0</v>
      </c>
      <c r="AA116" s="764"/>
      <c r="AB116" s="194" t="str">
        <f>"Coupons Paid Through "&amp;Help!C18&amp;"-"&amp;Help!C18+1</f>
        <v>Coupons Paid Through 2011-2012</v>
      </c>
      <c r="AC116" s="180"/>
      <c r="AD116" s="180"/>
      <c r="AE116" s="180"/>
      <c r="AF116" s="180"/>
      <c r="AG116" s="180"/>
      <c r="AH116" s="180"/>
      <c r="AI116" s="180"/>
      <c r="AJ116" s="180"/>
      <c r="AK116" s="180"/>
      <c r="AL116" s="181"/>
      <c r="AM116" s="763">
        <v>0</v>
      </c>
      <c r="AN116" s="764"/>
      <c r="AO116" s="194" t="str">
        <f>"Coupons Paid Through "&amp;Help!C18&amp;"-"&amp;Help!C18+1</f>
        <v>Coupons Paid Through 2011-2012</v>
      </c>
      <c r="AP116" s="180"/>
      <c r="AQ116" s="180"/>
      <c r="AR116" s="180"/>
      <c r="AS116" s="180"/>
      <c r="AT116" s="180"/>
      <c r="AU116" s="180"/>
      <c r="AV116" s="180"/>
      <c r="AW116" s="180"/>
      <c r="AX116" s="180"/>
      <c r="AY116" s="181"/>
      <c r="AZ116" s="763">
        <v>0</v>
      </c>
      <c r="BA116" s="764"/>
    </row>
    <row r="117" spans="1:54">
      <c r="A117" s="194" t="str">
        <f>"Interest Earned But Unpaid 6-30-"&amp;Help!C18+1&amp;":"</f>
        <v>Interest Earned But Unpaid 6-30-2012:</v>
      </c>
      <c r="B117" s="180"/>
      <c r="C117" s="180"/>
      <c r="D117" s="180"/>
      <c r="E117" s="180"/>
      <c r="F117" s="180"/>
      <c r="G117" s="180"/>
      <c r="H117" s="180"/>
      <c r="I117" s="180"/>
      <c r="J117" s="180"/>
      <c r="K117" s="181"/>
      <c r="L117" s="765"/>
      <c r="M117" s="766"/>
      <c r="N117" s="194" t="str">
        <f>"Interest Earned But Unpaid 6-30-"&amp;Help!C18+1&amp;":"</f>
        <v>Interest Earned But Unpaid 6-30-2012:</v>
      </c>
      <c r="O117" s="180"/>
      <c r="P117" s="180"/>
      <c r="Q117" s="180"/>
      <c r="R117" s="180"/>
      <c r="S117" s="180"/>
      <c r="T117" s="180"/>
      <c r="U117" s="180"/>
      <c r="V117" s="180"/>
      <c r="W117" s="180"/>
      <c r="X117" s="180"/>
      <c r="Y117" s="181"/>
      <c r="Z117" s="765"/>
      <c r="AA117" s="766"/>
      <c r="AB117" s="194" t="str">
        <f>"Interest Earned But Unpaid 6-30-"&amp;Help!C18+1&amp;":"</f>
        <v>Interest Earned But Unpaid 6-30-2012:</v>
      </c>
      <c r="AC117" s="180"/>
      <c r="AD117" s="180"/>
      <c r="AE117" s="180"/>
      <c r="AF117" s="180"/>
      <c r="AG117" s="180"/>
      <c r="AH117" s="180"/>
      <c r="AI117" s="180"/>
      <c r="AJ117" s="180"/>
      <c r="AK117" s="180"/>
      <c r="AL117" s="181"/>
      <c r="AM117" s="765"/>
      <c r="AN117" s="766"/>
      <c r="AO117" s="194" t="str">
        <f>"Interest Earned But Unpaid 6-30-"&amp;Help!C18+1&amp;":"</f>
        <v>Interest Earned But Unpaid 6-30-2012:</v>
      </c>
      <c r="AP117" s="180"/>
      <c r="AQ117" s="180"/>
      <c r="AR117" s="180"/>
      <c r="AS117" s="180"/>
      <c r="AT117" s="180"/>
      <c r="AU117" s="180"/>
      <c r="AV117" s="180"/>
      <c r="AW117" s="180"/>
      <c r="AX117" s="180"/>
      <c r="AY117" s="181"/>
      <c r="AZ117" s="765"/>
      <c r="BA117" s="766"/>
    </row>
    <row r="118" spans="1:54">
      <c r="A118" s="191" t="s">
        <v>955</v>
      </c>
      <c r="B118" s="180"/>
      <c r="C118" s="180"/>
      <c r="D118" s="180"/>
      <c r="E118" s="180"/>
      <c r="F118" s="180"/>
      <c r="G118" s="180"/>
      <c r="H118" s="180"/>
      <c r="I118" s="180"/>
      <c r="J118" s="180"/>
      <c r="K118" s="181"/>
      <c r="L118" s="763">
        <v>0</v>
      </c>
      <c r="M118" s="764"/>
      <c r="N118" s="191" t="s">
        <v>955</v>
      </c>
      <c r="O118" s="180"/>
      <c r="P118" s="180"/>
      <c r="Q118" s="180"/>
      <c r="R118" s="180"/>
      <c r="S118" s="180"/>
      <c r="T118" s="180"/>
      <c r="U118" s="180"/>
      <c r="V118" s="180"/>
      <c r="W118" s="180"/>
      <c r="X118" s="180"/>
      <c r="Y118" s="181"/>
      <c r="Z118" s="763">
        <v>0</v>
      </c>
      <c r="AA118" s="764"/>
      <c r="AB118" s="191" t="s">
        <v>955</v>
      </c>
      <c r="AC118" s="180"/>
      <c r="AD118" s="180"/>
      <c r="AE118" s="180"/>
      <c r="AF118" s="180"/>
      <c r="AG118" s="180"/>
      <c r="AH118" s="180"/>
      <c r="AI118" s="180"/>
      <c r="AJ118" s="180"/>
      <c r="AK118" s="180"/>
      <c r="AL118" s="181"/>
      <c r="AM118" s="763">
        <v>0</v>
      </c>
      <c r="AN118" s="764"/>
      <c r="AO118" s="191" t="s">
        <v>955</v>
      </c>
      <c r="AP118" s="180"/>
      <c r="AQ118" s="180"/>
      <c r="AR118" s="180"/>
      <c r="AS118" s="180"/>
      <c r="AT118" s="180"/>
      <c r="AU118" s="180"/>
      <c r="AV118" s="180"/>
      <c r="AW118" s="180"/>
      <c r="AX118" s="180"/>
      <c r="AY118" s="181"/>
      <c r="AZ118" s="763">
        <v>0</v>
      </c>
      <c r="BA118" s="764"/>
    </row>
    <row r="119" spans="1:54" ht="13.5" thickBot="1">
      <c r="A119" s="193" t="s">
        <v>956</v>
      </c>
      <c r="B119" s="189"/>
      <c r="C119" s="189"/>
      <c r="D119" s="189"/>
      <c r="E119" s="189"/>
      <c r="F119" s="189"/>
      <c r="G119" s="189"/>
      <c r="H119" s="189"/>
      <c r="I119" s="189"/>
      <c r="J119" s="189"/>
      <c r="K119" s="190"/>
      <c r="L119" s="775">
        <v>0</v>
      </c>
      <c r="M119" s="776"/>
      <c r="N119" s="193" t="s">
        <v>956</v>
      </c>
      <c r="O119" s="189"/>
      <c r="P119" s="189"/>
      <c r="Q119" s="189"/>
      <c r="R119" s="189"/>
      <c r="S119" s="189"/>
      <c r="T119" s="189"/>
      <c r="U119" s="189"/>
      <c r="V119" s="189"/>
      <c r="W119" s="189"/>
      <c r="X119" s="189"/>
      <c r="Y119" s="190"/>
      <c r="Z119" s="775">
        <v>0</v>
      </c>
      <c r="AA119" s="776"/>
      <c r="AB119" s="193" t="s">
        <v>956</v>
      </c>
      <c r="AC119" s="189"/>
      <c r="AD119" s="189"/>
      <c r="AE119" s="189"/>
      <c r="AF119" s="189"/>
      <c r="AG119" s="189"/>
      <c r="AH119" s="189"/>
      <c r="AI119" s="189"/>
      <c r="AJ119" s="189"/>
      <c r="AK119" s="189"/>
      <c r="AL119" s="190"/>
      <c r="AM119" s="775">
        <v>0</v>
      </c>
      <c r="AN119" s="776"/>
      <c r="AO119" s="193" t="s">
        <v>956</v>
      </c>
      <c r="AP119" s="189"/>
      <c r="AQ119" s="189"/>
      <c r="AR119" s="189"/>
      <c r="AS119" s="189"/>
      <c r="AT119" s="189"/>
      <c r="AU119" s="189"/>
      <c r="AV119" s="189"/>
      <c r="AW119" s="189"/>
      <c r="AX119" s="189"/>
      <c r="AY119" s="190"/>
      <c r="AZ119" s="775">
        <v>0</v>
      </c>
      <c r="BA119" s="776"/>
    </row>
    <row r="120" spans="1:54" ht="13.5" thickTop="1">
      <c r="A120" s="206" t="str">
        <f>A60</f>
        <v>S.A.&amp;I. Form 2641R99 Entity: Type in Name of City City, 99</v>
      </c>
      <c r="J120" s="777">
        <f ca="1">Coversheets!$BI$50</f>
        <v>41499.346880902776</v>
      </c>
      <c r="K120" s="777"/>
      <c r="L120" s="777"/>
      <c r="M120" s="777"/>
      <c r="N120" s="206" t="str">
        <f>A60</f>
        <v>S.A.&amp;I. Form 2641R99 Entity: Type in Name of City City, 99</v>
      </c>
      <c r="X120" s="777">
        <f ca="1">Coversheets!$BI$50</f>
        <v>41499.346880902776</v>
      </c>
      <c r="Y120" s="777"/>
      <c r="Z120" s="777"/>
      <c r="AA120" s="777"/>
      <c r="AB120" s="206" t="str">
        <f>A60</f>
        <v>S.A.&amp;I. Form 2641R99 Entity: Type in Name of City City, 99</v>
      </c>
      <c r="AK120" s="777">
        <f ca="1">Coversheets!$BI$50</f>
        <v>41499.346880902776</v>
      </c>
      <c r="AL120" s="777"/>
      <c r="AM120" s="777"/>
      <c r="AN120" s="777"/>
      <c r="AO120" s="206" t="str">
        <f>A60</f>
        <v>S.A.&amp;I. Form 2641R99 Entity: Type in Name of City City, 99</v>
      </c>
      <c r="AX120" s="777">
        <f ca="1">Coversheets!$BI$50</f>
        <v>41499.346880902776</v>
      </c>
      <c r="AY120" s="777"/>
      <c r="AZ120" s="777"/>
      <c r="BA120" s="777"/>
    </row>
    <row r="121" spans="1:54" ht="22.5" customHeight="1">
      <c r="A121" s="793" t="str">
        <f>"SINKING FUND ACCOUNTS COVERING THE PERIOD JULY 1, "&amp;Help!C18&amp;", to JUNE 30, "&amp;Help!C18+1</f>
        <v>SINKING FUND ACCOUNTS COVERING THE PERIOD JULY 1, 2011, to JUNE 30, 2012</v>
      </c>
      <c r="B121" s="793"/>
      <c r="C121" s="793"/>
      <c r="D121" s="793"/>
      <c r="E121" s="793"/>
      <c r="F121" s="793"/>
      <c r="G121" s="793"/>
      <c r="H121" s="793"/>
      <c r="I121" s="793"/>
      <c r="J121" s="793"/>
      <c r="K121" s="793"/>
      <c r="L121" s="793"/>
      <c r="M121" s="793"/>
      <c r="N121" s="793" t="str">
        <f>A121</f>
        <v>SINKING FUND ACCOUNTS COVERING THE PERIOD JULY 1, 2011, to JUNE 30, 2012</v>
      </c>
      <c r="O121" s="793"/>
      <c r="P121" s="793"/>
      <c r="Q121" s="793"/>
      <c r="R121" s="793"/>
      <c r="S121" s="793"/>
      <c r="T121" s="793"/>
      <c r="U121" s="793"/>
      <c r="V121" s="793"/>
      <c r="W121" s="793"/>
      <c r="X121" s="793"/>
      <c r="Y121" s="793"/>
      <c r="Z121" s="793"/>
      <c r="AA121" s="793"/>
      <c r="AB121" s="793" t="str">
        <f>N121</f>
        <v>SINKING FUND ACCOUNTS COVERING THE PERIOD JULY 1, 2011, to JUNE 30, 2012</v>
      </c>
      <c r="AC121" s="793"/>
      <c r="AD121" s="793"/>
      <c r="AE121" s="793"/>
      <c r="AF121" s="793"/>
      <c r="AG121" s="793"/>
      <c r="AH121" s="793"/>
      <c r="AI121" s="793"/>
      <c r="AJ121" s="793"/>
      <c r="AK121" s="793"/>
      <c r="AL121" s="793"/>
      <c r="AM121" s="793"/>
      <c r="AN121" s="793"/>
      <c r="AO121" s="793" t="str">
        <f>AB121</f>
        <v>SINKING FUND ACCOUNTS COVERING THE PERIOD JULY 1, 2011, to JUNE 30, 2012</v>
      </c>
      <c r="AP121" s="793"/>
      <c r="AQ121" s="793"/>
      <c r="AR121" s="793"/>
      <c r="AS121" s="793"/>
      <c r="AT121" s="793"/>
      <c r="AU121" s="793"/>
      <c r="AV121" s="793"/>
      <c r="AW121" s="793"/>
      <c r="AX121" s="793"/>
      <c r="AY121" s="793"/>
      <c r="AZ121" s="793"/>
      <c r="BA121" s="793"/>
      <c r="BB121" s="793"/>
    </row>
    <row r="122" spans="1:54" ht="22.5" customHeight="1">
      <c r="A122" s="793" t="str">
        <f>"ESTIMATE OF NEEDS FOR "&amp;Help!C18+1&amp;"-"&amp;Help!C18+2</f>
        <v>ESTIMATE OF NEEDS FOR 2012-2013</v>
      </c>
      <c r="B122" s="793"/>
      <c r="C122" s="793"/>
      <c r="D122" s="793"/>
      <c r="E122" s="793"/>
      <c r="F122" s="793"/>
      <c r="G122" s="793"/>
      <c r="H122" s="793"/>
      <c r="I122" s="793"/>
      <c r="J122" s="793"/>
      <c r="K122" s="793"/>
      <c r="L122" s="793"/>
      <c r="M122" s="793"/>
      <c r="N122" s="793" t="str">
        <f>A122</f>
        <v>ESTIMATE OF NEEDS FOR 2012-2013</v>
      </c>
      <c r="O122" s="793"/>
      <c r="P122" s="793"/>
      <c r="Q122" s="793"/>
      <c r="R122" s="793"/>
      <c r="S122" s="793"/>
      <c r="T122" s="793"/>
      <c r="U122" s="793"/>
      <c r="V122" s="793"/>
      <c r="W122" s="793"/>
      <c r="X122" s="793"/>
      <c r="Y122" s="793"/>
      <c r="Z122" s="793"/>
      <c r="AA122" s="793"/>
      <c r="AB122" s="793" t="str">
        <f>N122</f>
        <v>ESTIMATE OF NEEDS FOR 2012-2013</v>
      </c>
      <c r="AC122" s="793"/>
      <c r="AD122" s="793"/>
      <c r="AE122" s="793"/>
      <c r="AF122" s="793"/>
      <c r="AG122" s="793"/>
      <c r="AH122" s="793"/>
      <c r="AI122" s="793"/>
      <c r="AJ122" s="793"/>
      <c r="AK122" s="793"/>
      <c r="AL122" s="793"/>
      <c r="AM122" s="793"/>
      <c r="AN122" s="793"/>
      <c r="AO122" s="793" t="str">
        <f>AB122</f>
        <v>ESTIMATE OF NEEDS FOR 2012-2013</v>
      </c>
      <c r="AP122" s="793"/>
      <c r="AQ122" s="793"/>
      <c r="AR122" s="793"/>
      <c r="AS122" s="793"/>
      <c r="AT122" s="793"/>
      <c r="AU122" s="793"/>
      <c r="AV122" s="793"/>
      <c r="AW122" s="793"/>
      <c r="AX122" s="793"/>
      <c r="AY122" s="793"/>
      <c r="AZ122" s="793"/>
      <c r="BA122" s="793"/>
      <c r="BB122" s="793"/>
    </row>
    <row r="123" spans="1:54" ht="13.5" thickBot="1">
      <c r="A123" s="130" t="s">
        <v>932</v>
      </c>
      <c r="M123" s="170" t="s">
        <v>1131</v>
      </c>
      <c r="N123" s="130" t="s">
        <v>932</v>
      </c>
      <c r="AA123" s="170" t="s">
        <v>1132</v>
      </c>
      <c r="AB123" s="130" t="s">
        <v>932</v>
      </c>
      <c r="AN123" s="170">
        <v>2</v>
      </c>
      <c r="AO123" s="130" t="s">
        <v>932</v>
      </c>
      <c r="BA123" s="170"/>
      <c r="BB123" s="170" t="s">
        <v>23</v>
      </c>
    </row>
    <row r="124" spans="1:54" ht="14" thickTop="1" thickBot="1">
      <c r="A124" s="171" t="str">
        <f>"Schedule 1, Detail of Bond and Coupon Indebtedness as of June 30, "&amp;Help!C18+1&amp;" - Not Affecting Homesteads (New)"</f>
        <v>Schedule 1, Detail of Bond and Coupon Indebtedness as of June 30, 2012 - Not Affecting Homesteads (New)</v>
      </c>
      <c r="B124" s="172"/>
      <c r="C124" s="172"/>
      <c r="D124" s="172"/>
      <c r="E124" s="172"/>
      <c r="F124" s="172"/>
      <c r="G124" s="172"/>
      <c r="H124" s="172"/>
      <c r="I124" s="172"/>
      <c r="J124" s="172"/>
      <c r="K124" s="172"/>
      <c r="L124" s="172"/>
      <c r="M124" s="173"/>
      <c r="N124" s="171" t="str">
        <f>"Schedule 1, Detail of Bond and Coupon Indebtedness as of June 30, "&amp;Help!C18+1&amp;" - Not Affecting Homesteads (New)"</f>
        <v>Schedule 1, Detail of Bond and Coupon Indebtedness as of June 30, 2012 - Not Affecting Homesteads (New)</v>
      </c>
      <c r="O124" s="172"/>
      <c r="P124" s="172"/>
      <c r="Q124" s="172"/>
      <c r="R124" s="172"/>
      <c r="S124" s="172"/>
      <c r="T124" s="172"/>
      <c r="U124" s="172"/>
      <c r="V124" s="172"/>
      <c r="W124" s="172"/>
      <c r="X124" s="172"/>
      <c r="Y124" s="172"/>
      <c r="Z124" s="172"/>
      <c r="AA124" s="173"/>
      <c r="AB124" s="171" t="str">
        <f>"Schedule 2, Detail of Judgement Indebtedness as of June 30, "&amp;Help!C18+1&amp;" - Not Affecting Homesteads (New)"</f>
        <v>Schedule 2, Detail of Judgement Indebtedness as of June 30, 2012 - Not Affecting Homesteads (New)</v>
      </c>
      <c r="AC124" s="172"/>
      <c r="AD124" s="172"/>
      <c r="AE124" s="172"/>
      <c r="AF124" s="172"/>
      <c r="AG124" s="172"/>
      <c r="AH124" s="172"/>
      <c r="AI124" s="172"/>
      <c r="AJ124" s="172"/>
      <c r="AK124" s="172"/>
      <c r="AL124" s="172"/>
      <c r="AM124" s="172"/>
      <c r="AN124" s="173"/>
      <c r="AO124" s="842" t="str">
        <f>"Schedule 2, Detail of Judgement Indebtedness as of June 30, "&amp;Help!C18+1&amp;" - Not Affecting Homesteads (New) (Continued)"</f>
        <v>Schedule 2, Detail of Judgement Indebtedness as of June 30, 2012 - Not Affecting Homesteads (New) (Continued)</v>
      </c>
      <c r="AP124" s="843"/>
      <c r="AQ124" s="843"/>
      <c r="AR124" s="843"/>
      <c r="AS124" s="843"/>
      <c r="AT124" s="843"/>
      <c r="AU124" s="843"/>
      <c r="AV124" s="843"/>
      <c r="AW124" s="843"/>
      <c r="AX124" s="843"/>
      <c r="AY124" s="843"/>
      <c r="AZ124" s="843"/>
      <c r="BA124" s="843"/>
      <c r="BB124" s="844"/>
    </row>
    <row r="125" spans="1:54" ht="14" thickTop="1" thickBot="1">
      <c r="A125" s="140" t="s">
        <v>933</v>
      </c>
      <c r="B125" s="141"/>
      <c r="C125" s="141"/>
      <c r="D125" s="141"/>
      <c r="E125" s="141"/>
      <c r="F125" s="141"/>
      <c r="G125" s="141"/>
      <c r="H125" s="141"/>
      <c r="I125" s="141"/>
      <c r="J125" s="141"/>
      <c r="K125" s="141"/>
      <c r="L125" s="794"/>
      <c r="M125" s="772"/>
      <c r="N125" s="140" t="s">
        <v>933</v>
      </c>
      <c r="O125" s="141"/>
      <c r="P125" s="141"/>
      <c r="Q125" s="141"/>
      <c r="R125" s="141"/>
      <c r="S125" s="141"/>
      <c r="T125" s="141"/>
      <c r="U125" s="141"/>
      <c r="V125" s="141"/>
      <c r="W125" s="141"/>
      <c r="X125" s="141"/>
      <c r="Y125" s="794" t="s">
        <v>970</v>
      </c>
      <c r="Z125" s="794"/>
      <c r="AA125" s="772"/>
      <c r="AB125" s="171" t="s">
        <v>974</v>
      </c>
      <c r="AC125" s="172"/>
      <c r="AD125" s="172"/>
      <c r="AE125" s="172"/>
      <c r="AF125" s="172"/>
      <c r="AG125" s="172"/>
      <c r="AH125" s="172"/>
      <c r="AI125" s="172"/>
      <c r="AJ125" s="172"/>
      <c r="AK125" s="172"/>
      <c r="AL125" s="172"/>
      <c r="AM125" s="172"/>
      <c r="AN125" s="173"/>
      <c r="AO125" s="830"/>
      <c r="AP125" s="826"/>
      <c r="AQ125" s="826"/>
      <c r="AR125" s="826"/>
      <c r="AS125" s="826"/>
      <c r="AT125" s="826"/>
      <c r="AU125" s="826"/>
      <c r="AV125" s="826"/>
      <c r="AW125" s="826"/>
      <c r="AX125" s="826"/>
      <c r="AY125" s="826"/>
      <c r="AZ125" s="826"/>
      <c r="BA125" s="826"/>
      <c r="BB125" s="827"/>
    </row>
    <row r="126" spans="1:54" ht="14" thickTop="1" thickBot="1">
      <c r="A126" s="154"/>
      <c r="B126" s="155"/>
      <c r="C126" s="155"/>
      <c r="D126" s="155"/>
      <c r="E126" s="155"/>
      <c r="F126" s="155"/>
      <c r="G126" s="155"/>
      <c r="H126" s="155"/>
      <c r="I126" s="155"/>
      <c r="J126" s="155"/>
      <c r="K126" s="155"/>
      <c r="L126" s="795" t="s">
        <v>934</v>
      </c>
      <c r="M126" s="781"/>
      <c r="N126" s="154"/>
      <c r="O126" s="155"/>
      <c r="P126" s="155"/>
      <c r="Q126" s="155"/>
      <c r="R126" s="155"/>
      <c r="S126" s="155"/>
      <c r="T126" s="155"/>
      <c r="U126" s="155"/>
      <c r="V126" s="155"/>
      <c r="W126" s="155"/>
      <c r="X126" s="155"/>
      <c r="Y126" s="795" t="s">
        <v>934</v>
      </c>
      <c r="Z126" s="795"/>
      <c r="AA126" s="781"/>
      <c r="AB126" s="176" t="s">
        <v>975</v>
      </c>
      <c r="AC126" s="177"/>
      <c r="AD126" s="177"/>
      <c r="AE126" s="177"/>
      <c r="AF126" s="178"/>
      <c r="AG126" s="815"/>
      <c r="AH126" s="815"/>
      <c r="AI126" s="815"/>
      <c r="AJ126" s="815"/>
      <c r="AK126" s="815"/>
      <c r="AL126" s="815"/>
      <c r="AM126" s="815"/>
      <c r="AN126" s="815"/>
      <c r="AO126" s="815"/>
      <c r="AP126" s="815"/>
      <c r="AQ126" s="815"/>
      <c r="AR126" s="815"/>
      <c r="AS126" s="815"/>
      <c r="AT126" s="815"/>
      <c r="AU126" s="815"/>
      <c r="AV126" s="815"/>
      <c r="AW126" s="815"/>
      <c r="AX126" s="815"/>
      <c r="AY126" s="815"/>
      <c r="AZ126" s="815"/>
      <c r="BA126" s="821" t="s">
        <v>152</v>
      </c>
      <c r="BB126" s="821"/>
    </row>
    <row r="127" spans="1:54" ht="13.5" thickTop="1">
      <c r="A127" s="140" t="s">
        <v>935</v>
      </c>
      <c r="B127" s="141"/>
      <c r="C127" s="141"/>
      <c r="D127" s="141"/>
      <c r="E127" s="141"/>
      <c r="F127" s="141"/>
      <c r="G127" s="141"/>
      <c r="H127" s="141"/>
      <c r="I127" s="141"/>
      <c r="J127" s="141"/>
      <c r="K127" s="141"/>
      <c r="L127" s="796">
        <v>31959</v>
      </c>
      <c r="M127" s="797"/>
      <c r="N127" s="140" t="s">
        <v>971</v>
      </c>
      <c r="O127" s="141"/>
      <c r="P127" s="141"/>
      <c r="Q127" s="141"/>
      <c r="R127" s="141"/>
      <c r="S127" s="141"/>
      <c r="T127" s="141"/>
      <c r="U127" s="141"/>
      <c r="V127" s="141"/>
      <c r="W127" s="141"/>
      <c r="X127" s="159"/>
      <c r="Y127" s="140"/>
      <c r="Z127" s="141"/>
      <c r="AA127" s="159"/>
      <c r="AB127" s="179" t="s">
        <v>976</v>
      </c>
      <c r="AC127" s="180"/>
      <c r="AD127" s="180"/>
      <c r="AE127" s="180"/>
      <c r="AF127" s="181"/>
      <c r="AG127" s="814"/>
      <c r="AH127" s="814"/>
      <c r="AI127" s="814"/>
      <c r="AJ127" s="814"/>
      <c r="AK127" s="814"/>
      <c r="AL127" s="814"/>
      <c r="AM127" s="814"/>
      <c r="AN127" s="814"/>
      <c r="AO127" s="814"/>
      <c r="AP127" s="814"/>
      <c r="AQ127" s="814"/>
      <c r="AR127" s="814"/>
      <c r="AS127" s="814"/>
      <c r="AT127" s="814"/>
      <c r="AU127" s="814"/>
      <c r="AV127" s="814"/>
      <c r="AW127" s="814"/>
      <c r="AX127" s="814"/>
      <c r="AY127" s="814"/>
      <c r="AZ127" s="814"/>
      <c r="BA127" s="820" t="s">
        <v>998</v>
      </c>
      <c r="BB127" s="820"/>
    </row>
    <row r="128" spans="1:54">
      <c r="A128" s="182" t="s">
        <v>936</v>
      </c>
      <c r="B128" s="163"/>
      <c r="C128" s="163"/>
      <c r="D128" s="163"/>
      <c r="E128" s="163"/>
      <c r="F128" s="163"/>
      <c r="G128" s="163"/>
      <c r="H128" s="163"/>
      <c r="I128" s="163"/>
      <c r="J128" s="163"/>
      <c r="K128" s="163"/>
      <c r="L128" s="798">
        <v>31959</v>
      </c>
      <c r="M128" s="799"/>
      <c r="N128" s="96" t="s">
        <v>936</v>
      </c>
      <c r="O128" s="95"/>
      <c r="P128" s="95"/>
      <c r="Q128" s="95"/>
      <c r="R128" s="95"/>
      <c r="S128" s="95"/>
      <c r="T128" s="95"/>
      <c r="U128" s="95"/>
      <c r="V128" s="95"/>
      <c r="W128" s="95"/>
      <c r="X128" s="132"/>
      <c r="Y128" s="96"/>
      <c r="Z128" s="95"/>
      <c r="AA128" s="132"/>
      <c r="AB128" s="179" t="s">
        <v>977</v>
      </c>
      <c r="AC128" s="180"/>
      <c r="AD128" s="180"/>
      <c r="AE128" s="180"/>
      <c r="AF128" s="181"/>
      <c r="AG128" s="814"/>
      <c r="AH128" s="814"/>
      <c r="AI128" s="814"/>
      <c r="AJ128" s="814"/>
      <c r="AK128" s="814"/>
      <c r="AL128" s="814"/>
      <c r="AM128" s="814"/>
      <c r="AN128" s="814"/>
      <c r="AO128" s="814"/>
      <c r="AP128" s="814"/>
      <c r="AQ128" s="814"/>
      <c r="AR128" s="814"/>
      <c r="AS128" s="814"/>
      <c r="AT128" s="814"/>
      <c r="AU128" s="814"/>
      <c r="AV128" s="814"/>
      <c r="AW128" s="814"/>
      <c r="AX128" s="814"/>
      <c r="AY128" s="814"/>
      <c r="AZ128" s="814"/>
      <c r="BA128" s="820" t="s">
        <v>999</v>
      </c>
      <c r="BB128" s="820"/>
    </row>
    <row r="129" spans="1:54">
      <c r="A129" s="183" t="s">
        <v>937</v>
      </c>
      <c r="B129" s="184"/>
      <c r="C129" s="184"/>
      <c r="D129" s="184"/>
      <c r="E129" s="184"/>
      <c r="F129" s="184"/>
      <c r="G129" s="184"/>
      <c r="H129" s="184"/>
      <c r="I129" s="184"/>
      <c r="J129" s="184"/>
      <c r="K129" s="185"/>
      <c r="L129" s="800"/>
      <c r="M129" s="801"/>
      <c r="N129" s="96" t="s">
        <v>972</v>
      </c>
      <c r="O129" s="95"/>
      <c r="P129" s="95"/>
      <c r="Q129" s="95"/>
      <c r="R129" s="95"/>
      <c r="S129" s="95"/>
      <c r="T129" s="95"/>
      <c r="U129" s="95"/>
      <c r="V129" s="95"/>
      <c r="W129" s="95"/>
      <c r="X129" s="132"/>
      <c r="Y129" s="96"/>
      <c r="Z129" s="95"/>
      <c r="AA129" s="132"/>
      <c r="AB129" s="179" t="s">
        <v>978</v>
      </c>
      <c r="AC129" s="180"/>
      <c r="AD129" s="180"/>
      <c r="AE129" s="180"/>
      <c r="AF129" s="181"/>
      <c r="AG129" s="814"/>
      <c r="AH129" s="814"/>
      <c r="AI129" s="814"/>
      <c r="AJ129" s="814"/>
      <c r="AK129" s="814"/>
      <c r="AL129" s="814"/>
      <c r="AM129" s="814"/>
      <c r="AN129" s="814"/>
      <c r="AO129" s="814"/>
      <c r="AP129" s="814"/>
      <c r="AQ129" s="814"/>
      <c r="AR129" s="814"/>
      <c r="AS129" s="814"/>
      <c r="AT129" s="814"/>
      <c r="AU129" s="814"/>
      <c r="AV129" s="814"/>
      <c r="AW129" s="814"/>
      <c r="AX129" s="814"/>
      <c r="AY129" s="814"/>
      <c r="AZ129" s="814"/>
      <c r="BA129" s="820"/>
      <c r="BB129" s="820"/>
    </row>
    <row r="130" spans="1:54">
      <c r="A130" s="139" t="s">
        <v>938</v>
      </c>
      <c r="B130" s="95"/>
      <c r="C130" s="95"/>
      <c r="D130" s="95"/>
      <c r="E130" s="95"/>
      <c r="F130" s="95"/>
      <c r="G130" s="95"/>
      <c r="H130" s="95"/>
      <c r="I130" s="95"/>
      <c r="J130" s="95"/>
      <c r="K130" s="132"/>
      <c r="L130" s="802"/>
      <c r="M130" s="803"/>
      <c r="N130" s="139" t="s">
        <v>938</v>
      </c>
      <c r="O130" s="95"/>
      <c r="P130" s="95"/>
      <c r="Q130" s="95"/>
      <c r="R130" s="95"/>
      <c r="S130" s="95"/>
      <c r="T130" s="95"/>
      <c r="U130" s="95"/>
      <c r="V130" s="95"/>
      <c r="W130" s="95"/>
      <c r="X130" s="132"/>
      <c r="Y130" s="96"/>
      <c r="Z130" s="95"/>
      <c r="AA130" s="132"/>
      <c r="AB130" s="179" t="s">
        <v>979</v>
      </c>
      <c r="AC130" s="180"/>
      <c r="AD130" s="180"/>
      <c r="AE130" s="180"/>
      <c r="AF130" s="181"/>
      <c r="AG130" s="814"/>
      <c r="AH130" s="814"/>
      <c r="AI130" s="814"/>
      <c r="AJ130" s="814"/>
      <c r="AK130" s="814"/>
      <c r="AL130" s="814"/>
      <c r="AM130" s="814"/>
      <c r="AN130" s="814"/>
      <c r="AO130" s="814"/>
      <c r="AP130" s="814"/>
      <c r="AQ130" s="814"/>
      <c r="AR130" s="814"/>
      <c r="AS130" s="814"/>
      <c r="AT130" s="814"/>
      <c r="AU130" s="814"/>
      <c r="AV130" s="814"/>
      <c r="AW130" s="814"/>
      <c r="AX130" s="814"/>
      <c r="AY130" s="814"/>
      <c r="AZ130" s="814"/>
      <c r="BA130" s="820"/>
      <c r="BB130" s="820"/>
    </row>
    <row r="131" spans="1:54" ht="13.5" thickBot="1">
      <c r="A131" s="186" t="s">
        <v>939</v>
      </c>
      <c r="B131" s="163"/>
      <c r="C131" s="163"/>
      <c r="D131" s="163"/>
      <c r="E131" s="163"/>
      <c r="F131" s="163"/>
      <c r="G131" s="163"/>
      <c r="H131" s="163"/>
      <c r="I131" s="163"/>
      <c r="J131" s="163"/>
      <c r="K131" s="187"/>
      <c r="L131" s="804">
        <v>33420</v>
      </c>
      <c r="M131" s="803"/>
      <c r="N131" s="186" t="s">
        <v>939</v>
      </c>
      <c r="O131" s="163"/>
      <c r="P131" s="163"/>
      <c r="Q131" s="163"/>
      <c r="R131" s="163"/>
      <c r="S131" s="163"/>
      <c r="T131" s="163"/>
      <c r="U131" s="163"/>
      <c r="V131" s="163"/>
      <c r="W131" s="163"/>
      <c r="X131" s="187"/>
      <c r="Y131" s="182"/>
      <c r="Z131" s="163"/>
      <c r="AA131" s="187"/>
      <c r="AB131" s="188" t="s">
        <v>980</v>
      </c>
      <c r="AC131" s="189"/>
      <c r="AD131" s="189"/>
      <c r="AE131" s="189"/>
      <c r="AF131" s="190"/>
      <c r="AG131" s="818"/>
      <c r="AH131" s="818"/>
      <c r="AI131" s="818"/>
      <c r="AJ131" s="818"/>
      <c r="AK131" s="818"/>
      <c r="AL131" s="818"/>
      <c r="AM131" s="818"/>
      <c r="AN131" s="818"/>
      <c r="AO131" s="818"/>
      <c r="AP131" s="818"/>
      <c r="AQ131" s="818"/>
      <c r="AR131" s="818"/>
      <c r="AS131" s="818"/>
      <c r="AT131" s="818"/>
      <c r="AU131" s="818"/>
      <c r="AV131" s="818"/>
      <c r="AW131" s="818"/>
      <c r="AX131" s="818"/>
      <c r="AY131" s="818"/>
      <c r="AZ131" s="818"/>
      <c r="BA131" s="833"/>
      <c r="BB131" s="833"/>
    </row>
    <row r="132" spans="1:54" ht="13.5" thickTop="1">
      <c r="A132" s="191" t="s">
        <v>940</v>
      </c>
      <c r="B132" s="180"/>
      <c r="C132" s="180"/>
      <c r="D132" s="180"/>
      <c r="E132" s="180"/>
      <c r="F132" s="180"/>
      <c r="G132" s="180"/>
      <c r="H132" s="180"/>
      <c r="I132" s="180"/>
      <c r="J132" s="180"/>
      <c r="K132" s="181"/>
      <c r="L132" s="763">
        <v>0</v>
      </c>
      <c r="M132" s="764"/>
      <c r="N132" s="191" t="s">
        <v>940</v>
      </c>
      <c r="O132" s="180"/>
      <c r="P132" s="180"/>
      <c r="Q132" s="180"/>
      <c r="R132" s="180"/>
      <c r="S132" s="180"/>
      <c r="T132" s="180"/>
      <c r="U132" s="180"/>
      <c r="V132" s="180"/>
      <c r="W132" s="180"/>
      <c r="X132" s="180"/>
      <c r="Y132" s="767">
        <f>L132+L72+Z72+AM72+AZ72+AZ12+AM12+Z12+L12</f>
        <v>0</v>
      </c>
      <c r="Z132" s="810"/>
      <c r="AA132" s="768"/>
      <c r="AB132" s="182" t="s">
        <v>981</v>
      </c>
      <c r="AC132" s="163"/>
      <c r="AD132" s="163"/>
      <c r="AE132" s="163"/>
      <c r="AF132" s="187"/>
      <c r="AG132" s="817">
        <v>0</v>
      </c>
      <c r="AH132" s="817"/>
      <c r="AI132" s="817">
        <v>0</v>
      </c>
      <c r="AJ132" s="817"/>
      <c r="AK132" s="817">
        <v>0</v>
      </c>
      <c r="AL132" s="817"/>
      <c r="AM132" s="817">
        <v>0</v>
      </c>
      <c r="AN132" s="817"/>
      <c r="AO132" s="831">
        <v>0</v>
      </c>
      <c r="AP132" s="831"/>
      <c r="AQ132" s="831">
        <v>0</v>
      </c>
      <c r="AR132" s="831"/>
      <c r="AS132" s="831">
        <v>0</v>
      </c>
      <c r="AT132" s="831"/>
      <c r="AU132" s="831">
        <v>0</v>
      </c>
      <c r="AV132" s="831"/>
      <c r="AW132" s="831">
        <v>0</v>
      </c>
      <c r="AX132" s="831"/>
      <c r="AY132" s="831">
        <v>0</v>
      </c>
      <c r="AZ132" s="831"/>
      <c r="BA132" s="831">
        <v>0</v>
      </c>
      <c r="BB132" s="831"/>
    </row>
    <row r="133" spans="1:54">
      <c r="A133" s="192" t="s">
        <v>941</v>
      </c>
      <c r="B133" s="184"/>
      <c r="C133" s="184"/>
      <c r="D133" s="184"/>
      <c r="E133" s="184"/>
      <c r="F133" s="184"/>
      <c r="G133" s="184"/>
      <c r="H133" s="184"/>
      <c r="I133" s="184"/>
      <c r="J133" s="184"/>
      <c r="K133" s="185"/>
      <c r="L133" s="802"/>
      <c r="M133" s="803"/>
      <c r="N133" s="192" t="s">
        <v>973</v>
      </c>
      <c r="O133" s="184"/>
      <c r="P133" s="184"/>
      <c r="Q133" s="184"/>
      <c r="R133" s="184"/>
      <c r="S133" s="184"/>
      <c r="T133" s="184"/>
      <c r="U133" s="184"/>
      <c r="V133" s="184"/>
      <c r="W133" s="184"/>
      <c r="X133" s="185"/>
      <c r="Y133" s="219"/>
      <c r="Z133" s="220"/>
      <c r="AA133" s="221"/>
      <c r="AB133" s="179" t="s">
        <v>982</v>
      </c>
      <c r="AC133" s="180"/>
      <c r="AD133" s="180"/>
      <c r="AE133" s="180"/>
      <c r="AF133" s="181"/>
      <c r="AG133" s="816"/>
      <c r="AH133" s="816"/>
      <c r="AI133" s="816"/>
      <c r="AJ133" s="816"/>
      <c r="AK133" s="816"/>
      <c r="AL133" s="816"/>
      <c r="AM133" s="816"/>
      <c r="AN133" s="816"/>
      <c r="AO133" s="832"/>
      <c r="AP133" s="832"/>
      <c r="AQ133" s="832"/>
      <c r="AR133" s="832"/>
      <c r="AS133" s="832"/>
      <c r="AT133" s="832"/>
      <c r="AU133" s="832"/>
      <c r="AV133" s="832"/>
      <c r="AW133" s="832"/>
      <c r="AX133" s="832"/>
      <c r="AY133" s="832"/>
      <c r="AZ133" s="832"/>
      <c r="BA133" s="832"/>
      <c r="BB133" s="832"/>
    </row>
    <row r="134" spans="1:54">
      <c r="A134" s="186" t="s">
        <v>942</v>
      </c>
      <c r="B134" s="163"/>
      <c r="C134" s="163"/>
      <c r="D134" s="163"/>
      <c r="E134" s="163"/>
      <c r="F134" s="163"/>
      <c r="G134" s="163"/>
      <c r="H134" s="163"/>
      <c r="I134" s="163"/>
      <c r="J134" s="163"/>
      <c r="K134" s="187"/>
      <c r="L134" s="798">
        <v>42917</v>
      </c>
      <c r="M134" s="799"/>
      <c r="N134" s="186" t="s">
        <v>942</v>
      </c>
      <c r="O134" s="163"/>
      <c r="P134" s="163"/>
      <c r="Q134" s="163"/>
      <c r="R134" s="163"/>
      <c r="S134" s="163"/>
      <c r="T134" s="163"/>
      <c r="U134" s="163"/>
      <c r="V134" s="163"/>
      <c r="W134" s="163"/>
      <c r="X134" s="187"/>
      <c r="Y134" s="222"/>
      <c r="Z134" s="223"/>
      <c r="AA134" s="224"/>
      <c r="AB134" s="179" t="str">
        <f>"Principal Amount Provided for to June 30, "&amp;Help!C18</f>
        <v>Principal Amount Provided for to June 30, 2011</v>
      </c>
      <c r="AC134" s="180"/>
      <c r="AD134" s="180"/>
      <c r="AE134" s="180"/>
      <c r="AF134" s="181"/>
      <c r="AG134" s="816">
        <v>0</v>
      </c>
      <c r="AH134" s="816"/>
      <c r="AI134" s="816">
        <v>0</v>
      </c>
      <c r="AJ134" s="816"/>
      <c r="AK134" s="816">
        <v>0</v>
      </c>
      <c r="AL134" s="816"/>
      <c r="AM134" s="816">
        <v>0</v>
      </c>
      <c r="AN134" s="816"/>
      <c r="AO134" s="816">
        <v>0</v>
      </c>
      <c r="AP134" s="816"/>
      <c r="AQ134" s="816">
        <v>0</v>
      </c>
      <c r="AR134" s="816"/>
      <c r="AS134" s="816">
        <v>0</v>
      </c>
      <c r="AT134" s="816"/>
      <c r="AU134" s="816">
        <v>0</v>
      </c>
      <c r="AV134" s="816"/>
      <c r="AW134" s="816">
        <v>0</v>
      </c>
      <c r="AX134" s="816"/>
      <c r="AY134" s="816">
        <v>0</v>
      </c>
      <c r="AZ134" s="816"/>
      <c r="BA134" s="816">
        <v>0</v>
      </c>
      <c r="BB134" s="816"/>
    </row>
    <row r="135" spans="1:54" ht="13.5" thickBot="1">
      <c r="A135" s="193" t="s">
        <v>943</v>
      </c>
      <c r="B135" s="189"/>
      <c r="C135" s="189"/>
      <c r="D135" s="189"/>
      <c r="E135" s="189"/>
      <c r="F135" s="189"/>
      <c r="G135" s="189"/>
      <c r="H135" s="189"/>
      <c r="I135" s="189"/>
      <c r="J135" s="189"/>
      <c r="K135" s="190"/>
      <c r="L135" s="775">
        <v>0</v>
      </c>
      <c r="M135" s="776"/>
      <c r="N135" s="193" t="s">
        <v>943</v>
      </c>
      <c r="O135" s="189"/>
      <c r="P135" s="189"/>
      <c r="Q135" s="189"/>
      <c r="R135" s="189"/>
      <c r="S135" s="189"/>
      <c r="T135" s="189"/>
      <c r="U135" s="189"/>
      <c r="V135" s="189"/>
      <c r="W135" s="189"/>
      <c r="X135" s="189"/>
      <c r="Y135" s="767">
        <f>L135+L75+Z75+AM75+AZ75+AZ15+AM15+Z15+L15</f>
        <v>0</v>
      </c>
      <c r="Z135" s="810"/>
      <c r="AA135" s="768"/>
      <c r="AB135" s="179" t="str">
        <f>"Principal Amount Provided for In "&amp;Help!C18&amp;"-"&amp;Help!C18+1</f>
        <v>Principal Amount Provided for In 2011-2012</v>
      </c>
      <c r="AC135" s="180"/>
      <c r="AD135" s="180"/>
      <c r="AE135" s="180"/>
      <c r="AF135" s="181"/>
      <c r="AG135" s="816">
        <v>0</v>
      </c>
      <c r="AH135" s="816"/>
      <c r="AI135" s="816">
        <v>0</v>
      </c>
      <c r="AJ135" s="816"/>
      <c r="AK135" s="816">
        <v>0</v>
      </c>
      <c r="AL135" s="816"/>
      <c r="AM135" s="816">
        <v>0</v>
      </c>
      <c r="AN135" s="816"/>
      <c r="AO135" s="816">
        <v>0</v>
      </c>
      <c r="AP135" s="816"/>
      <c r="AQ135" s="816">
        <v>0</v>
      </c>
      <c r="AR135" s="816"/>
      <c r="AS135" s="816">
        <v>0</v>
      </c>
      <c r="AT135" s="816"/>
      <c r="AU135" s="816">
        <v>0</v>
      </c>
      <c r="AV135" s="816"/>
      <c r="AW135" s="816">
        <v>0</v>
      </c>
      <c r="AX135" s="816"/>
      <c r="AY135" s="816">
        <v>0</v>
      </c>
      <c r="AZ135" s="816"/>
      <c r="BA135" s="816">
        <v>0</v>
      </c>
      <c r="BB135" s="816"/>
    </row>
    <row r="136" spans="1:54" ht="14" thickTop="1" thickBot="1">
      <c r="A136" s="176" t="s">
        <v>944</v>
      </c>
      <c r="B136" s="177"/>
      <c r="C136" s="177"/>
      <c r="D136" s="177"/>
      <c r="E136" s="177"/>
      <c r="F136" s="177"/>
      <c r="G136" s="177"/>
      <c r="H136" s="177"/>
      <c r="I136" s="177"/>
      <c r="J136" s="177"/>
      <c r="K136" s="178"/>
      <c r="L136" s="805">
        <v>0</v>
      </c>
      <c r="M136" s="806"/>
      <c r="N136" s="182" t="s">
        <v>944</v>
      </c>
      <c r="O136" s="163"/>
      <c r="P136" s="163"/>
      <c r="Q136" s="163"/>
      <c r="R136" s="163"/>
      <c r="S136" s="163"/>
      <c r="T136" s="163"/>
      <c r="U136" s="163"/>
      <c r="V136" s="163"/>
      <c r="W136" s="163"/>
      <c r="X136" s="163"/>
      <c r="Y136" s="767">
        <f>L136+L76+Z76+AM76+AZ76+AZ16+AM16+Z16+L16</f>
        <v>0</v>
      </c>
      <c r="Z136" s="810"/>
      <c r="AA136" s="768"/>
      <c r="AB136" s="183" t="s">
        <v>983</v>
      </c>
      <c r="AC136" s="184"/>
      <c r="AD136" s="184"/>
      <c r="AE136" s="184"/>
      <c r="AF136" s="185"/>
      <c r="AG136" s="823">
        <v>0</v>
      </c>
      <c r="AH136" s="823"/>
      <c r="AI136" s="823">
        <v>0</v>
      </c>
      <c r="AJ136" s="823"/>
      <c r="AK136" s="823">
        <v>0</v>
      </c>
      <c r="AL136" s="823"/>
      <c r="AM136" s="823">
        <v>0</v>
      </c>
      <c r="AN136" s="823"/>
      <c r="AO136" s="819">
        <v>0</v>
      </c>
      <c r="AP136" s="819"/>
      <c r="AQ136" s="819">
        <v>0</v>
      </c>
      <c r="AR136" s="819"/>
      <c r="AS136" s="819">
        <v>0</v>
      </c>
      <c r="AT136" s="819"/>
      <c r="AU136" s="819">
        <v>0</v>
      </c>
      <c r="AV136" s="819"/>
      <c r="AW136" s="819">
        <v>0</v>
      </c>
      <c r="AX136" s="819"/>
      <c r="AY136" s="819">
        <v>0</v>
      </c>
      <c r="AZ136" s="819"/>
      <c r="BA136" s="819">
        <v>0</v>
      </c>
      <c r="BB136" s="819"/>
    </row>
    <row r="137" spans="1:54" ht="13.5" thickTop="1">
      <c r="A137" s="179" t="s">
        <v>945</v>
      </c>
      <c r="B137" s="180"/>
      <c r="C137" s="180"/>
      <c r="D137" s="180"/>
      <c r="E137" s="180"/>
      <c r="F137" s="180"/>
      <c r="G137" s="180"/>
      <c r="H137" s="180"/>
      <c r="I137" s="180"/>
      <c r="J137" s="180"/>
      <c r="K137" s="181"/>
      <c r="L137" s="763">
        <v>0</v>
      </c>
      <c r="M137" s="764"/>
      <c r="N137" s="179" t="s">
        <v>945</v>
      </c>
      <c r="O137" s="180"/>
      <c r="P137" s="180"/>
      <c r="Q137" s="180"/>
      <c r="R137" s="180"/>
      <c r="S137" s="180"/>
      <c r="T137" s="180"/>
      <c r="U137" s="180"/>
      <c r="V137" s="180"/>
      <c r="W137" s="180"/>
      <c r="X137" s="180"/>
      <c r="Y137" s="767">
        <f>L137+L77+Z77+AM77+AZ77+AZ17+AM17+Z17+L17</f>
        <v>0</v>
      </c>
      <c r="Z137" s="810"/>
      <c r="AA137" s="768"/>
      <c r="AB137" s="217" t="str">
        <f>" AMOUNT TO PROVIDE BY TAX LEVY FISCAL YEAR "&amp;Help!C18+1&amp;"-"&amp;Help!C18+2</f>
        <v xml:space="preserve"> AMOUNT TO PROVIDE BY TAX LEVY FISCAL YEAR 2012-2013</v>
      </c>
      <c r="AC137" s="177"/>
      <c r="AD137" s="177"/>
      <c r="AE137" s="177"/>
      <c r="AF137" s="178"/>
      <c r="AG137" s="822"/>
      <c r="AH137" s="822"/>
      <c r="AI137" s="822"/>
      <c r="AJ137" s="822"/>
      <c r="AK137" s="822"/>
      <c r="AL137" s="822"/>
      <c r="AM137" s="822"/>
      <c r="AN137" s="822"/>
      <c r="AO137" s="824"/>
      <c r="AP137" s="824"/>
      <c r="AQ137" s="824"/>
      <c r="AR137" s="824"/>
      <c r="AS137" s="824"/>
      <c r="AT137" s="824"/>
      <c r="AU137" s="824"/>
      <c r="AV137" s="824"/>
      <c r="AW137" s="824"/>
      <c r="AX137" s="824"/>
      <c r="AY137" s="824"/>
      <c r="AZ137" s="824"/>
      <c r="BA137" s="824"/>
      <c r="BB137" s="824"/>
    </row>
    <row r="138" spans="1:54">
      <c r="A138" s="179" t="s">
        <v>947</v>
      </c>
      <c r="B138" s="180"/>
      <c r="C138" s="180"/>
      <c r="D138" s="180"/>
      <c r="E138" s="180"/>
      <c r="F138" s="180"/>
      <c r="G138" s="180"/>
      <c r="H138" s="180"/>
      <c r="I138" s="180"/>
      <c r="J138" s="180"/>
      <c r="K138" s="181"/>
      <c r="L138" s="786"/>
      <c r="M138" s="787"/>
      <c r="N138" s="179" t="s">
        <v>946</v>
      </c>
      <c r="O138" s="180"/>
      <c r="P138" s="180"/>
      <c r="Q138" s="180"/>
      <c r="R138" s="180"/>
      <c r="S138" s="180"/>
      <c r="T138" s="180"/>
      <c r="U138" s="180"/>
      <c r="V138" s="180"/>
      <c r="W138" s="180"/>
      <c r="X138" s="180"/>
      <c r="Y138" s="786"/>
      <c r="Z138" s="809"/>
      <c r="AA138" s="787"/>
      <c r="AB138" s="194" t="s">
        <v>984</v>
      </c>
      <c r="AC138" s="180"/>
      <c r="AD138" s="180"/>
      <c r="AE138" s="180"/>
      <c r="AF138" s="181"/>
      <c r="AG138" s="816">
        <v>0</v>
      </c>
      <c r="AH138" s="816"/>
      <c r="AI138" s="816">
        <v>0</v>
      </c>
      <c r="AJ138" s="816"/>
      <c r="AK138" s="816">
        <v>0</v>
      </c>
      <c r="AL138" s="816"/>
      <c r="AM138" s="816">
        <v>0</v>
      </c>
      <c r="AN138" s="816"/>
      <c r="AO138" s="816">
        <v>0</v>
      </c>
      <c r="AP138" s="816"/>
      <c r="AQ138" s="816">
        <v>0</v>
      </c>
      <c r="AR138" s="816"/>
      <c r="AS138" s="816">
        <v>0</v>
      </c>
      <c r="AT138" s="816"/>
      <c r="AU138" s="816">
        <v>0</v>
      </c>
      <c r="AV138" s="816"/>
      <c r="AW138" s="816">
        <v>0</v>
      </c>
      <c r="AX138" s="816"/>
      <c r="AY138" s="816">
        <v>0</v>
      </c>
      <c r="AZ138" s="816"/>
      <c r="BA138" s="816">
        <v>0</v>
      </c>
      <c r="BB138" s="816"/>
    </row>
    <row r="139" spans="1:54" ht="13.5" thickBot="1">
      <c r="A139" s="191" t="s">
        <v>948</v>
      </c>
      <c r="B139" s="180"/>
      <c r="C139" s="180"/>
      <c r="D139" s="180"/>
      <c r="E139" s="180"/>
      <c r="F139" s="180"/>
      <c r="G139" s="180"/>
      <c r="H139" s="180"/>
      <c r="I139" s="180"/>
      <c r="J139" s="180"/>
      <c r="K139" s="181"/>
      <c r="L139" s="767">
        <f>L136-L137</f>
        <v>0</v>
      </c>
      <c r="M139" s="768"/>
      <c r="N139" s="191" t="s">
        <v>948</v>
      </c>
      <c r="O139" s="180"/>
      <c r="P139" s="180"/>
      <c r="Q139" s="180"/>
      <c r="R139" s="180"/>
      <c r="S139" s="180"/>
      <c r="T139" s="180"/>
      <c r="U139" s="180"/>
      <c r="V139" s="180"/>
      <c r="W139" s="180"/>
      <c r="X139" s="180"/>
      <c r="Y139" s="767">
        <f>Y137+Y136</f>
        <v>0</v>
      </c>
      <c r="Z139" s="810"/>
      <c r="AA139" s="768"/>
      <c r="AB139" s="197" t="s">
        <v>985</v>
      </c>
      <c r="AC139" s="189"/>
      <c r="AD139" s="189"/>
      <c r="AE139" s="189"/>
      <c r="AF139" s="190"/>
      <c r="AG139" s="819">
        <v>0</v>
      </c>
      <c r="AH139" s="819"/>
      <c r="AI139" s="819">
        <v>0</v>
      </c>
      <c r="AJ139" s="819"/>
      <c r="AK139" s="819">
        <v>0</v>
      </c>
      <c r="AL139" s="819"/>
      <c r="AM139" s="819">
        <v>0</v>
      </c>
      <c r="AN139" s="819"/>
      <c r="AO139" s="823">
        <v>0</v>
      </c>
      <c r="AP139" s="823"/>
      <c r="AQ139" s="823">
        <v>0</v>
      </c>
      <c r="AR139" s="823"/>
      <c r="AS139" s="823">
        <v>0</v>
      </c>
      <c r="AT139" s="823"/>
      <c r="AU139" s="823">
        <v>0</v>
      </c>
      <c r="AV139" s="823"/>
      <c r="AW139" s="823">
        <v>0</v>
      </c>
      <c r="AX139" s="823"/>
      <c r="AY139" s="823">
        <v>0</v>
      </c>
      <c r="AZ139" s="823"/>
      <c r="BA139" s="823">
        <v>0</v>
      </c>
      <c r="BB139" s="823"/>
    </row>
    <row r="140" spans="1:54" ht="13.5" thickTop="1">
      <c r="A140" s="191" t="s">
        <v>949</v>
      </c>
      <c r="B140" s="180"/>
      <c r="C140" s="180"/>
      <c r="D140" s="180"/>
      <c r="E140" s="180"/>
      <c r="F140" s="180"/>
      <c r="G140" s="180"/>
      <c r="H140" s="180"/>
      <c r="I140" s="180"/>
      <c r="J140" s="180"/>
      <c r="K140" s="181"/>
      <c r="L140" s="765">
        <v>1</v>
      </c>
      <c r="M140" s="766"/>
      <c r="N140" s="191" t="s">
        <v>949</v>
      </c>
      <c r="O140" s="180"/>
      <c r="P140" s="180"/>
      <c r="Q140" s="180"/>
      <c r="R140" s="180"/>
      <c r="S140" s="180"/>
      <c r="T140" s="180"/>
      <c r="U140" s="180"/>
      <c r="V140" s="180"/>
      <c r="W140" s="180"/>
      <c r="X140" s="180"/>
      <c r="Y140" s="786"/>
      <c r="Z140" s="809"/>
      <c r="AA140" s="787"/>
      <c r="AB140" s="96" t="s">
        <v>986</v>
      </c>
      <c r="AC140" s="95"/>
      <c r="AD140" s="95"/>
      <c r="AE140" s="95"/>
      <c r="AF140" s="132"/>
      <c r="AG140" s="821"/>
      <c r="AH140" s="821"/>
      <c r="AI140" s="821"/>
      <c r="AJ140" s="821"/>
      <c r="AK140" s="821"/>
      <c r="AL140" s="821"/>
      <c r="AM140" s="821"/>
      <c r="AN140" s="821"/>
      <c r="AO140" s="821"/>
      <c r="AP140" s="821"/>
      <c r="AQ140" s="821"/>
      <c r="AR140" s="821"/>
      <c r="AS140" s="821"/>
      <c r="AT140" s="821"/>
      <c r="AU140" s="821"/>
      <c r="AV140" s="821"/>
      <c r="AW140" s="821"/>
      <c r="AX140" s="821"/>
      <c r="AY140" s="821"/>
      <c r="AZ140" s="821"/>
      <c r="BA140" s="821"/>
      <c r="BB140" s="821"/>
    </row>
    <row r="141" spans="1:54">
      <c r="A141" s="191" t="s">
        <v>950</v>
      </c>
      <c r="B141" s="180"/>
      <c r="C141" s="180"/>
      <c r="D141" s="180"/>
      <c r="E141" s="180"/>
      <c r="F141" s="180"/>
      <c r="G141" s="180"/>
      <c r="H141" s="180"/>
      <c r="I141" s="180"/>
      <c r="J141" s="180"/>
      <c r="K141" s="181"/>
      <c r="L141" s="784">
        <f>L139/L140</f>
        <v>0</v>
      </c>
      <c r="M141" s="785"/>
      <c r="N141" s="191" t="s">
        <v>950</v>
      </c>
      <c r="O141" s="180"/>
      <c r="P141" s="180"/>
      <c r="Q141" s="180"/>
      <c r="R141" s="180"/>
      <c r="S141" s="180"/>
      <c r="T141" s="180"/>
      <c r="U141" s="180"/>
      <c r="V141" s="180"/>
      <c r="W141" s="180"/>
      <c r="X141" s="180"/>
      <c r="Y141" s="767">
        <f>L141+L81+Z81+AM81+AZ81+AZ21+AM21+Z21+L21</f>
        <v>0</v>
      </c>
      <c r="Z141" s="810"/>
      <c r="AA141" s="768"/>
      <c r="AB141" s="139" t="s">
        <v>987</v>
      </c>
      <c r="AC141" s="95"/>
      <c r="AD141" s="95"/>
      <c r="AE141" s="95"/>
      <c r="AF141" s="132"/>
      <c r="AG141" s="820"/>
      <c r="AH141" s="820"/>
      <c r="AI141" s="820"/>
      <c r="AJ141" s="820"/>
      <c r="AK141" s="820"/>
      <c r="AL141" s="820"/>
      <c r="AM141" s="820"/>
      <c r="AN141" s="820"/>
      <c r="AO141" s="820"/>
      <c r="AP141" s="820"/>
      <c r="AQ141" s="820"/>
      <c r="AR141" s="820"/>
      <c r="AS141" s="820"/>
      <c r="AT141" s="820"/>
      <c r="AU141" s="820"/>
      <c r="AV141" s="820"/>
      <c r="AW141" s="820"/>
      <c r="AX141" s="820"/>
      <c r="AY141" s="820"/>
      <c r="AZ141" s="820"/>
      <c r="BA141" s="820"/>
      <c r="BB141" s="820"/>
    </row>
    <row r="142" spans="1:54">
      <c r="A142" s="191" t="s">
        <v>951</v>
      </c>
      <c r="B142" s="180"/>
      <c r="C142" s="180"/>
      <c r="D142" s="180"/>
      <c r="E142" s="180"/>
      <c r="F142" s="180"/>
      <c r="G142" s="180"/>
      <c r="H142" s="180"/>
      <c r="I142" s="180"/>
      <c r="J142" s="180"/>
      <c r="K142" s="181"/>
      <c r="L142" s="765">
        <v>1</v>
      </c>
      <c r="M142" s="766"/>
      <c r="N142" s="191" t="s">
        <v>951</v>
      </c>
      <c r="O142" s="180"/>
      <c r="P142" s="180"/>
      <c r="Q142" s="180"/>
      <c r="R142" s="180"/>
      <c r="S142" s="180"/>
      <c r="T142" s="180"/>
      <c r="U142" s="180"/>
      <c r="V142" s="180"/>
      <c r="W142" s="180"/>
      <c r="X142" s="180"/>
      <c r="Y142" s="765"/>
      <c r="Z142" s="813"/>
      <c r="AA142" s="766"/>
      <c r="AB142" s="186" t="str">
        <f>"OUTSTANDING JUNE 30, "&amp;Help!C18&amp;":"</f>
        <v>OUTSTANDING JUNE 30, 2011:</v>
      </c>
      <c r="AC142" s="163"/>
      <c r="AD142" s="163"/>
      <c r="AE142" s="163"/>
      <c r="AF142" s="187"/>
      <c r="AG142" s="824"/>
      <c r="AH142" s="824"/>
      <c r="AI142" s="824"/>
      <c r="AJ142" s="824"/>
      <c r="AK142" s="824"/>
      <c r="AL142" s="824"/>
      <c r="AM142" s="824"/>
      <c r="AN142" s="824"/>
      <c r="AO142" s="824"/>
      <c r="AP142" s="824"/>
      <c r="AQ142" s="824"/>
      <c r="AR142" s="824"/>
      <c r="AS142" s="824"/>
      <c r="AT142" s="824"/>
      <c r="AU142" s="824"/>
      <c r="AV142" s="824"/>
      <c r="AW142" s="824"/>
      <c r="AX142" s="824"/>
      <c r="AY142" s="824"/>
      <c r="AZ142" s="824"/>
      <c r="BA142" s="824"/>
      <c r="BB142" s="824"/>
    </row>
    <row r="143" spans="1:54" ht="14">
      <c r="A143" s="191" t="s">
        <v>952</v>
      </c>
      <c r="B143" s="180"/>
      <c r="C143" s="180"/>
      <c r="D143" s="180"/>
      <c r="E143" s="180"/>
      <c r="F143" s="180"/>
      <c r="G143" s="180"/>
      <c r="H143" s="180"/>
      <c r="I143" s="180"/>
      <c r="J143" s="180"/>
      <c r="K143" s="181"/>
      <c r="L143" s="767">
        <f>L142*L141</f>
        <v>0</v>
      </c>
      <c r="M143" s="768"/>
      <c r="N143" s="191" t="s">
        <v>952</v>
      </c>
      <c r="O143" s="180"/>
      <c r="P143" s="180"/>
      <c r="Q143" s="180"/>
      <c r="R143" s="180"/>
      <c r="S143" s="129"/>
      <c r="T143" s="180"/>
      <c r="U143" s="180"/>
      <c r="V143" s="180"/>
      <c r="W143" s="180"/>
      <c r="X143" s="180"/>
      <c r="Y143" s="767">
        <f>L143+L83+Z83+AM83+AZ83+AZ23+AM23+Z23+L23</f>
        <v>0</v>
      </c>
      <c r="Z143" s="810"/>
      <c r="AA143" s="768"/>
      <c r="AB143" s="198" t="s">
        <v>988</v>
      </c>
      <c r="AC143" s="180"/>
      <c r="AD143" s="180"/>
      <c r="AE143" s="180"/>
      <c r="AF143" s="181"/>
      <c r="AG143" s="816">
        <v>0</v>
      </c>
      <c r="AH143" s="816"/>
      <c r="AI143" s="816">
        <v>0</v>
      </c>
      <c r="AJ143" s="816"/>
      <c r="AK143" s="816">
        <v>0</v>
      </c>
      <c r="AL143" s="816"/>
      <c r="AM143" s="816">
        <v>0</v>
      </c>
      <c r="AN143" s="816"/>
      <c r="AO143" s="816">
        <v>0</v>
      </c>
      <c r="AP143" s="816"/>
      <c r="AQ143" s="816">
        <v>0</v>
      </c>
      <c r="AR143" s="816"/>
      <c r="AS143" s="816">
        <v>0</v>
      </c>
      <c r="AT143" s="816"/>
      <c r="AU143" s="816">
        <v>0</v>
      </c>
      <c r="AV143" s="816"/>
      <c r="AW143" s="816">
        <v>0</v>
      </c>
      <c r="AX143" s="816"/>
      <c r="AY143" s="816">
        <v>0</v>
      </c>
      <c r="AZ143" s="816"/>
      <c r="BA143" s="816">
        <v>0</v>
      </c>
      <c r="BB143" s="816"/>
    </row>
    <row r="144" spans="1:54">
      <c r="A144" s="194" t="s">
        <v>966</v>
      </c>
      <c r="B144" s="180"/>
      <c r="C144" s="180"/>
      <c r="D144" s="180"/>
      <c r="E144" s="180"/>
      <c r="F144" s="180"/>
      <c r="G144" s="180"/>
      <c r="H144" s="180"/>
      <c r="I144" s="180"/>
      <c r="J144" s="180"/>
      <c r="K144" s="181"/>
      <c r="L144" s="786"/>
      <c r="M144" s="787"/>
      <c r="N144" s="194" t="s">
        <v>966</v>
      </c>
      <c r="O144" s="180"/>
      <c r="P144" s="180"/>
      <c r="Q144" s="180"/>
      <c r="R144" s="180"/>
      <c r="S144" s="180"/>
      <c r="T144" s="180"/>
      <c r="U144" s="180"/>
      <c r="V144" s="180"/>
      <c r="W144" s="180"/>
      <c r="X144" s="180"/>
      <c r="Y144" s="765"/>
      <c r="Z144" s="813"/>
      <c r="AA144" s="766"/>
      <c r="AB144" s="198" t="s">
        <v>985</v>
      </c>
      <c r="AC144" s="180"/>
      <c r="AD144" s="180"/>
      <c r="AE144" s="180"/>
      <c r="AF144" s="181"/>
      <c r="AG144" s="816">
        <v>0</v>
      </c>
      <c r="AH144" s="816"/>
      <c r="AI144" s="816">
        <v>0</v>
      </c>
      <c r="AJ144" s="816"/>
      <c r="AK144" s="816">
        <v>0</v>
      </c>
      <c r="AL144" s="816"/>
      <c r="AM144" s="816">
        <v>0</v>
      </c>
      <c r="AN144" s="816"/>
      <c r="AO144" s="816">
        <v>0</v>
      </c>
      <c r="AP144" s="816"/>
      <c r="AQ144" s="816">
        <v>0</v>
      </c>
      <c r="AR144" s="816"/>
      <c r="AS144" s="816">
        <v>0</v>
      </c>
      <c r="AT144" s="816"/>
      <c r="AU144" s="816">
        <v>0</v>
      </c>
      <c r="AV144" s="816"/>
      <c r="AW144" s="816">
        <v>0</v>
      </c>
      <c r="AX144" s="816"/>
      <c r="AY144" s="816">
        <v>0</v>
      </c>
      <c r="AZ144" s="816"/>
      <c r="BA144" s="816">
        <v>0</v>
      </c>
      <c r="BB144" s="816"/>
    </row>
    <row r="145" spans="1:54">
      <c r="A145" s="191" t="str">
        <f>"Bonds Paid Prior To 6-30-"&amp;Help!C18</f>
        <v>Bonds Paid Prior To 6-30-2011</v>
      </c>
      <c r="B145" s="180"/>
      <c r="C145" s="180"/>
      <c r="D145" s="180"/>
      <c r="E145" s="180"/>
      <c r="F145" s="180"/>
      <c r="G145" s="180"/>
      <c r="H145" s="180"/>
      <c r="I145" s="180"/>
      <c r="J145" s="180"/>
      <c r="K145" s="181"/>
      <c r="L145" s="763">
        <v>0</v>
      </c>
      <c r="M145" s="764"/>
      <c r="N145" s="191" t="str">
        <f>"Bonds Paid Prior To 6-30-"&amp;Help!C18</f>
        <v>Bonds Paid Prior To 6-30-2011</v>
      </c>
      <c r="O145" s="180"/>
      <c r="P145" s="180"/>
      <c r="Q145" s="180"/>
      <c r="R145" s="180"/>
      <c r="S145" s="180"/>
      <c r="T145" s="180"/>
      <c r="U145" s="180"/>
      <c r="V145" s="180"/>
      <c r="W145" s="180"/>
      <c r="X145" s="180"/>
      <c r="Y145" s="767">
        <f>L145+L85+Z85+AM85+AZ85+AZ25+AM25+Z25+L25</f>
        <v>0</v>
      </c>
      <c r="Z145" s="810"/>
      <c r="AA145" s="768"/>
      <c r="AB145" s="194" t="s">
        <v>989</v>
      </c>
      <c r="AC145" s="180"/>
      <c r="AD145" s="180"/>
      <c r="AE145" s="180"/>
      <c r="AF145" s="181"/>
      <c r="AG145" s="814"/>
      <c r="AH145" s="814"/>
      <c r="AI145" s="814"/>
      <c r="AJ145" s="814"/>
      <c r="AK145" s="814"/>
      <c r="AL145" s="814"/>
      <c r="AM145" s="814"/>
      <c r="AN145" s="814"/>
      <c r="AO145" s="814"/>
      <c r="AP145" s="814"/>
      <c r="AQ145" s="814"/>
      <c r="AR145" s="814"/>
      <c r="AS145" s="814"/>
      <c r="AT145" s="814"/>
      <c r="AU145" s="814"/>
      <c r="AV145" s="814"/>
      <c r="AW145" s="814"/>
      <c r="AX145" s="814"/>
      <c r="AY145" s="814"/>
      <c r="AZ145" s="814"/>
      <c r="BA145" s="814"/>
      <c r="BB145" s="814"/>
    </row>
    <row r="146" spans="1:54">
      <c r="A146" s="191" t="str">
        <f>"Bonds Paid During "&amp;Help!C18&amp;"-"&amp;Help!C18+1</f>
        <v>Bonds Paid During 2011-2012</v>
      </c>
      <c r="B146" s="180"/>
      <c r="C146" s="180"/>
      <c r="D146" s="180"/>
      <c r="E146" s="180"/>
      <c r="F146" s="180"/>
      <c r="G146" s="180"/>
      <c r="H146" s="180"/>
      <c r="I146" s="180"/>
      <c r="J146" s="180"/>
      <c r="K146" s="181"/>
      <c r="L146" s="763">
        <v>0</v>
      </c>
      <c r="M146" s="764"/>
      <c r="N146" s="191" t="str">
        <f>"Bonds Paid During "&amp;Help!C18&amp;"-"&amp;Help!C18+1</f>
        <v>Bonds Paid During 2011-2012</v>
      </c>
      <c r="O146" s="180"/>
      <c r="P146" s="180"/>
      <c r="Q146" s="180"/>
      <c r="R146" s="180"/>
      <c r="S146" s="180"/>
      <c r="T146" s="180"/>
      <c r="U146" s="180"/>
      <c r="V146" s="180"/>
      <c r="W146" s="180"/>
      <c r="X146" s="180"/>
      <c r="Y146" s="767">
        <f>L146+L86+Z86+AM86+AZ86+AZ26+AM26+Z26+L26</f>
        <v>0</v>
      </c>
      <c r="Z146" s="810"/>
      <c r="AA146" s="768"/>
      <c r="AB146" s="198" t="s">
        <v>988</v>
      </c>
      <c r="AC146" s="180"/>
      <c r="AD146" s="180"/>
      <c r="AE146" s="180"/>
      <c r="AF146" s="181"/>
      <c r="AG146" s="816">
        <v>0</v>
      </c>
      <c r="AH146" s="816"/>
      <c r="AI146" s="816">
        <v>0</v>
      </c>
      <c r="AJ146" s="816"/>
      <c r="AK146" s="816">
        <v>0</v>
      </c>
      <c r="AL146" s="816"/>
      <c r="AM146" s="816">
        <v>0</v>
      </c>
      <c r="AN146" s="816"/>
      <c r="AO146" s="816">
        <v>0</v>
      </c>
      <c r="AP146" s="816"/>
      <c r="AQ146" s="816">
        <v>0</v>
      </c>
      <c r="AR146" s="816"/>
      <c r="AS146" s="816">
        <v>0</v>
      </c>
      <c r="AT146" s="816"/>
      <c r="AU146" s="816">
        <v>0</v>
      </c>
      <c r="AV146" s="816"/>
      <c r="AW146" s="816">
        <v>0</v>
      </c>
      <c r="AX146" s="816"/>
      <c r="AY146" s="816">
        <v>0</v>
      </c>
      <c r="AZ146" s="816"/>
      <c r="BA146" s="816">
        <v>0</v>
      </c>
      <c r="BB146" s="816"/>
    </row>
    <row r="147" spans="1:54">
      <c r="A147" s="191" t="s">
        <v>953</v>
      </c>
      <c r="B147" s="180"/>
      <c r="C147" s="180"/>
      <c r="D147" s="180"/>
      <c r="E147" s="180"/>
      <c r="F147" s="180"/>
      <c r="G147" s="180"/>
      <c r="H147" s="180"/>
      <c r="I147" s="180"/>
      <c r="J147" s="180"/>
      <c r="K147" s="181"/>
      <c r="L147" s="763">
        <v>0</v>
      </c>
      <c r="M147" s="764"/>
      <c r="N147" s="191" t="s">
        <v>953</v>
      </c>
      <c r="O147" s="180"/>
      <c r="P147" s="180"/>
      <c r="Q147" s="180"/>
      <c r="R147" s="180"/>
      <c r="S147" s="180"/>
      <c r="T147" s="180"/>
      <c r="U147" s="180"/>
      <c r="V147" s="180"/>
      <c r="W147" s="180"/>
      <c r="X147" s="180"/>
      <c r="Y147" s="767">
        <f>L147+L87+Z87+AM87+AZ87+AZ27+AM27+Z27+L27</f>
        <v>0</v>
      </c>
      <c r="Z147" s="810"/>
      <c r="AA147" s="768"/>
      <c r="AB147" s="198" t="s">
        <v>985</v>
      </c>
      <c r="AC147" s="180"/>
      <c r="AD147" s="180"/>
      <c r="AE147" s="180"/>
      <c r="AF147" s="181"/>
      <c r="AG147" s="816">
        <v>0</v>
      </c>
      <c r="AH147" s="816"/>
      <c r="AI147" s="816">
        <v>0</v>
      </c>
      <c r="AJ147" s="816"/>
      <c r="AK147" s="816">
        <v>0</v>
      </c>
      <c r="AL147" s="816"/>
      <c r="AM147" s="816">
        <v>0</v>
      </c>
      <c r="AN147" s="816"/>
      <c r="AO147" s="816">
        <v>0</v>
      </c>
      <c r="AP147" s="816"/>
      <c r="AQ147" s="816">
        <v>0</v>
      </c>
      <c r="AR147" s="816"/>
      <c r="AS147" s="816">
        <v>0</v>
      </c>
      <c r="AT147" s="816"/>
      <c r="AU147" s="816">
        <v>0</v>
      </c>
      <c r="AV147" s="816"/>
      <c r="AW147" s="816">
        <v>0</v>
      </c>
      <c r="AX147" s="816"/>
      <c r="AY147" s="816">
        <v>0</v>
      </c>
      <c r="AZ147" s="816"/>
      <c r="BA147" s="816">
        <v>0</v>
      </c>
      <c r="BB147" s="816"/>
    </row>
    <row r="148" spans="1:54" ht="13.5" thickBot="1">
      <c r="A148" s="188" t="s">
        <v>954</v>
      </c>
      <c r="B148" s="189"/>
      <c r="C148" s="189"/>
      <c r="D148" s="189"/>
      <c r="E148" s="189"/>
      <c r="F148" s="189"/>
      <c r="G148" s="189"/>
      <c r="H148" s="189"/>
      <c r="I148" s="189"/>
      <c r="J148" s="189"/>
      <c r="K148" s="190"/>
      <c r="L148" s="769">
        <f>L143-L145-L146-L147</f>
        <v>0</v>
      </c>
      <c r="M148" s="770"/>
      <c r="N148" s="188" t="s">
        <v>954</v>
      </c>
      <c r="O148" s="189"/>
      <c r="P148" s="189"/>
      <c r="Q148" s="189"/>
      <c r="R148" s="189"/>
      <c r="S148" s="189"/>
      <c r="T148" s="189"/>
      <c r="U148" s="189"/>
      <c r="V148" s="189"/>
      <c r="W148" s="189"/>
      <c r="X148" s="189"/>
      <c r="Y148" s="769">
        <f>Y143-Y145-Y146-Y147</f>
        <v>0</v>
      </c>
      <c r="Z148" s="811"/>
      <c r="AA148" s="770"/>
      <c r="AB148" s="194" t="s">
        <v>990</v>
      </c>
      <c r="AC148" s="180"/>
      <c r="AD148" s="180"/>
      <c r="AE148" s="180"/>
      <c r="AF148" s="181"/>
      <c r="AG148" s="814"/>
      <c r="AH148" s="814"/>
      <c r="AI148" s="814"/>
      <c r="AJ148" s="814"/>
      <c r="AK148" s="814"/>
      <c r="AL148" s="814"/>
      <c r="AM148" s="814"/>
      <c r="AN148" s="814"/>
      <c r="AO148" s="814"/>
      <c r="AP148" s="814"/>
      <c r="AQ148" s="814"/>
      <c r="AR148" s="814"/>
      <c r="AS148" s="814"/>
      <c r="AT148" s="814"/>
      <c r="AU148" s="814"/>
      <c r="AV148" s="814"/>
      <c r="AW148" s="814"/>
      <c r="AX148" s="814"/>
      <c r="AY148" s="814"/>
      <c r="AZ148" s="814"/>
      <c r="BA148" s="814"/>
      <c r="BB148" s="814"/>
    </row>
    <row r="149" spans="1:54" ht="13.5" thickTop="1">
      <c r="A149" s="182" t="str">
        <f>"TOTAL BONDS OUTSTANDING 6-30-"&amp;Help!C18+1&amp;":"</f>
        <v>TOTAL BONDS OUTSTANDING 6-30-2012:</v>
      </c>
      <c r="B149" s="163"/>
      <c r="C149" s="163"/>
      <c r="D149" s="163"/>
      <c r="E149" s="163"/>
      <c r="F149" s="163"/>
      <c r="G149" s="163"/>
      <c r="H149" s="163"/>
      <c r="I149" s="163"/>
      <c r="J149" s="163"/>
      <c r="K149" s="187"/>
      <c r="L149" s="773"/>
      <c r="M149" s="774"/>
      <c r="N149" s="182" t="str">
        <f>"TOTAL BONDS OUTSTANDING 6-30-"&amp;Help!C18+1&amp;":"</f>
        <v>TOTAL BONDS OUTSTANDING 6-30-2012:</v>
      </c>
      <c r="O149" s="163"/>
      <c r="P149" s="163"/>
      <c r="Q149" s="163"/>
      <c r="R149" s="163"/>
      <c r="S149" s="163"/>
      <c r="T149" s="163"/>
      <c r="U149" s="163"/>
      <c r="V149" s="163"/>
      <c r="W149" s="163"/>
      <c r="X149" s="187"/>
      <c r="Y149" s="773"/>
      <c r="Z149" s="812"/>
      <c r="AA149" s="774"/>
      <c r="AB149" s="198" t="s">
        <v>988</v>
      </c>
      <c r="AC149" s="180"/>
      <c r="AD149" s="180"/>
      <c r="AE149" s="180"/>
      <c r="AF149" s="181"/>
      <c r="AG149" s="816">
        <v>0</v>
      </c>
      <c r="AH149" s="816"/>
      <c r="AI149" s="816">
        <v>0</v>
      </c>
      <c r="AJ149" s="816"/>
      <c r="AK149" s="816">
        <v>0</v>
      </c>
      <c r="AL149" s="816"/>
      <c r="AM149" s="816">
        <v>0</v>
      </c>
      <c r="AN149" s="816"/>
      <c r="AO149" s="816">
        <v>0</v>
      </c>
      <c r="AP149" s="816"/>
      <c r="AQ149" s="816">
        <v>0</v>
      </c>
      <c r="AR149" s="816"/>
      <c r="AS149" s="816">
        <v>0</v>
      </c>
      <c r="AT149" s="816"/>
      <c r="AU149" s="816">
        <v>0</v>
      </c>
      <c r="AV149" s="816"/>
      <c r="AW149" s="816">
        <v>0</v>
      </c>
      <c r="AX149" s="816"/>
      <c r="AY149" s="816">
        <v>0</v>
      </c>
      <c r="AZ149" s="816"/>
      <c r="BA149" s="816">
        <v>0</v>
      </c>
      <c r="BB149" s="816"/>
    </row>
    <row r="150" spans="1:54">
      <c r="A150" s="194" t="s">
        <v>955</v>
      </c>
      <c r="B150" s="180"/>
      <c r="C150" s="180"/>
      <c r="D150" s="180"/>
      <c r="E150" s="180"/>
      <c r="F150" s="180"/>
      <c r="G150" s="180"/>
      <c r="H150" s="180"/>
      <c r="I150" s="180"/>
      <c r="J150" s="180"/>
      <c r="K150" s="181"/>
      <c r="L150" s="763">
        <v>0</v>
      </c>
      <c r="M150" s="764"/>
      <c r="N150" s="194" t="s">
        <v>955</v>
      </c>
      <c r="O150" s="180"/>
      <c r="P150" s="180"/>
      <c r="Q150" s="180"/>
      <c r="R150" s="180"/>
      <c r="S150" s="180"/>
      <c r="T150" s="180"/>
      <c r="U150" s="180"/>
      <c r="V150" s="180"/>
      <c r="W150" s="180"/>
      <c r="X150" s="181"/>
      <c r="Y150" s="767">
        <f>L150+L90+Z90+AM90+AZ90+AZ30+AM30+Z30+L30</f>
        <v>0</v>
      </c>
      <c r="Z150" s="810"/>
      <c r="AA150" s="768"/>
      <c r="AB150" s="198" t="s">
        <v>985</v>
      </c>
      <c r="AC150" s="180"/>
      <c r="AD150" s="180"/>
      <c r="AE150" s="180"/>
      <c r="AF150" s="181"/>
      <c r="AG150" s="816">
        <v>0</v>
      </c>
      <c r="AH150" s="816"/>
      <c r="AI150" s="816">
        <v>0</v>
      </c>
      <c r="AJ150" s="816"/>
      <c r="AK150" s="816">
        <v>0</v>
      </c>
      <c r="AL150" s="816"/>
      <c r="AM150" s="816">
        <v>0</v>
      </c>
      <c r="AN150" s="816"/>
      <c r="AO150" s="816">
        <v>0</v>
      </c>
      <c r="AP150" s="816"/>
      <c r="AQ150" s="816">
        <v>0</v>
      </c>
      <c r="AR150" s="816"/>
      <c r="AS150" s="816">
        <v>0</v>
      </c>
      <c r="AT150" s="816"/>
      <c r="AU150" s="816">
        <v>0</v>
      </c>
      <c r="AV150" s="816"/>
      <c r="AW150" s="816">
        <v>0</v>
      </c>
      <c r="AX150" s="816"/>
      <c r="AY150" s="816">
        <v>0</v>
      </c>
      <c r="AZ150" s="816"/>
      <c r="BA150" s="816">
        <v>0</v>
      </c>
      <c r="BB150" s="816"/>
    </row>
    <row r="151" spans="1:54" ht="13.5" thickBot="1">
      <c r="A151" s="192" t="s">
        <v>956</v>
      </c>
      <c r="B151" s="184"/>
      <c r="C151" s="184"/>
      <c r="D151" s="184"/>
      <c r="E151" s="184"/>
      <c r="F151" s="184"/>
      <c r="G151" s="184"/>
      <c r="H151" s="184"/>
      <c r="I151" s="184"/>
      <c r="J151" s="184"/>
      <c r="K151" s="185"/>
      <c r="L151" s="788">
        <v>0</v>
      </c>
      <c r="M151" s="789"/>
      <c r="N151" s="197" t="s">
        <v>956</v>
      </c>
      <c r="O151" s="189"/>
      <c r="P151" s="189"/>
      <c r="Q151" s="189"/>
      <c r="R151" s="189"/>
      <c r="S151" s="189"/>
      <c r="T151" s="189"/>
      <c r="U151" s="189"/>
      <c r="V151" s="189"/>
      <c r="W151" s="189"/>
      <c r="X151" s="190"/>
      <c r="Y151" s="769">
        <f>L151+L91+Z91+AM91+AZ91+AZ31+AM31+Z31+L31</f>
        <v>0</v>
      </c>
      <c r="Z151" s="811"/>
      <c r="AA151" s="770"/>
      <c r="AB151" s="192" t="s">
        <v>991</v>
      </c>
      <c r="AC151" s="184"/>
      <c r="AD151" s="184"/>
      <c r="AE151" s="184"/>
      <c r="AF151" s="185"/>
      <c r="AG151" s="825"/>
      <c r="AH151" s="825"/>
      <c r="AI151" s="825"/>
      <c r="AJ151" s="825"/>
      <c r="AK151" s="825"/>
      <c r="AL151" s="825"/>
      <c r="AM151" s="825"/>
      <c r="AN151" s="825"/>
      <c r="AO151" s="825"/>
      <c r="AP151" s="825"/>
      <c r="AQ151" s="825"/>
      <c r="AR151" s="825"/>
      <c r="AS151" s="825"/>
      <c r="AT151" s="825"/>
      <c r="AU151" s="825"/>
      <c r="AV151" s="825"/>
      <c r="AW151" s="825"/>
      <c r="AX151" s="825"/>
      <c r="AY151" s="825"/>
      <c r="AZ151" s="825"/>
      <c r="BA151" s="825"/>
      <c r="BB151" s="825"/>
    </row>
    <row r="152" spans="1:54" ht="13.5" thickTop="1">
      <c r="A152" s="176" t="s">
        <v>957</v>
      </c>
      <c r="B152" s="177"/>
      <c r="C152" s="177"/>
      <c r="D152" s="790" t="s">
        <v>965</v>
      </c>
      <c r="E152" s="790"/>
      <c r="F152" s="790" t="s">
        <v>964</v>
      </c>
      <c r="G152" s="790"/>
      <c r="H152" s="201" t="str">
        <f>"% Int."</f>
        <v>% Int.</v>
      </c>
      <c r="I152" s="201" t="s">
        <v>968</v>
      </c>
      <c r="J152" s="790" t="s">
        <v>963</v>
      </c>
      <c r="K152" s="783"/>
      <c r="L152" s="771"/>
      <c r="M152" s="772"/>
      <c r="AB152" s="186" t="str">
        <f>"OUTSTANDING JUNE 30, "&amp;Help!C18+1&amp;":"</f>
        <v>OUTSTANDING JUNE 30, 2012:</v>
      </c>
      <c r="AC152" s="163"/>
      <c r="AD152" s="163"/>
      <c r="AE152" s="163"/>
      <c r="AF152" s="187"/>
      <c r="AG152" s="824"/>
      <c r="AH152" s="824"/>
      <c r="AI152" s="824"/>
      <c r="AJ152" s="824"/>
      <c r="AK152" s="824"/>
      <c r="AL152" s="824"/>
      <c r="AM152" s="824"/>
      <c r="AN152" s="824"/>
      <c r="AO152" s="824"/>
      <c r="AP152" s="824"/>
      <c r="AQ152" s="824"/>
      <c r="AR152" s="824"/>
      <c r="AS152" s="824"/>
      <c r="AT152" s="824"/>
      <c r="AU152" s="824"/>
      <c r="AV152" s="824"/>
      <c r="AW152" s="824"/>
      <c r="AX152" s="824"/>
      <c r="AY152" s="824"/>
      <c r="AZ152" s="824"/>
      <c r="BA152" s="824"/>
      <c r="BB152" s="824"/>
    </row>
    <row r="153" spans="1:54">
      <c r="A153" s="191" t="s">
        <v>958</v>
      </c>
      <c r="B153" s="180"/>
      <c r="C153" s="180"/>
      <c r="D153" s="791">
        <v>39264</v>
      </c>
      <c r="E153" s="792"/>
      <c r="F153" s="763">
        <v>0</v>
      </c>
      <c r="G153" s="764"/>
      <c r="H153" s="218">
        <v>0</v>
      </c>
      <c r="I153" s="202">
        <f>ROUNDDOWN((((YEAR(D153)-YEAR(D153)))*12),0)</f>
        <v>0</v>
      </c>
      <c r="J153" s="767">
        <f>(F153*((H153/12)*I153))</f>
        <v>0</v>
      </c>
      <c r="K153" s="768"/>
      <c r="L153" s="423"/>
      <c r="M153" s="425"/>
      <c r="AB153" s="198" t="s">
        <v>988</v>
      </c>
      <c r="AC153" s="180"/>
      <c r="AD153" s="180"/>
      <c r="AE153" s="180"/>
      <c r="AF153" s="181"/>
      <c r="AG153" s="816">
        <v>0</v>
      </c>
      <c r="AH153" s="816"/>
      <c r="AI153" s="816">
        <v>0</v>
      </c>
      <c r="AJ153" s="816"/>
      <c r="AK153" s="816">
        <v>0</v>
      </c>
      <c r="AL153" s="816"/>
      <c r="AM153" s="816">
        <v>0</v>
      </c>
      <c r="AN153" s="816"/>
      <c r="AO153" s="816">
        <v>0</v>
      </c>
      <c r="AP153" s="816"/>
      <c r="AQ153" s="816">
        <v>0</v>
      </c>
      <c r="AR153" s="816"/>
      <c r="AS153" s="816">
        <v>0</v>
      </c>
      <c r="AT153" s="816"/>
      <c r="AU153" s="816">
        <v>0</v>
      </c>
      <c r="AV153" s="816"/>
      <c r="AW153" s="816">
        <v>0</v>
      </c>
      <c r="AX153" s="816"/>
      <c r="AY153" s="816">
        <v>0</v>
      </c>
      <c r="AZ153" s="816"/>
      <c r="BA153" s="816">
        <v>0</v>
      </c>
      <c r="BB153" s="816"/>
    </row>
    <row r="154" spans="1:54">
      <c r="A154" s="191" t="s">
        <v>958</v>
      </c>
      <c r="B154" s="180"/>
      <c r="C154" s="180"/>
      <c r="D154" s="778">
        <f>IF((YEAR(D153+365)/4)=(ROUND(YEAR(D153+365)/4,0)),D153+366,D153+365)</f>
        <v>39630</v>
      </c>
      <c r="E154" s="779"/>
      <c r="F154" s="763">
        <v>0</v>
      </c>
      <c r="G154" s="764"/>
      <c r="H154" s="218">
        <v>0</v>
      </c>
      <c r="I154" s="202">
        <f>ROUNDDOWN((((YEAR(D154)-YEAR(D153)))*12),0)</f>
        <v>12</v>
      </c>
      <c r="J154" s="767">
        <f t="shared" ref="J154:J162" si="24">(F154*((H154/12)*I154))</f>
        <v>0</v>
      </c>
      <c r="K154" s="768"/>
      <c r="L154" s="423"/>
      <c r="M154" s="425"/>
      <c r="AB154" s="198" t="s">
        <v>985</v>
      </c>
      <c r="AC154" s="180"/>
      <c r="AD154" s="180"/>
      <c r="AE154" s="180"/>
      <c r="AF154" s="181"/>
      <c r="AG154" s="816">
        <v>0</v>
      </c>
      <c r="AH154" s="816"/>
      <c r="AI154" s="816">
        <v>0</v>
      </c>
      <c r="AJ154" s="816"/>
      <c r="AK154" s="816">
        <v>0</v>
      </c>
      <c r="AL154" s="816"/>
      <c r="AM154" s="816">
        <v>0</v>
      </c>
      <c r="AN154" s="816"/>
      <c r="AO154" s="816">
        <v>0</v>
      </c>
      <c r="AP154" s="816"/>
      <c r="AQ154" s="816">
        <v>0</v>
      </c>
      <c r="AR154" s="816"/>
      <c r="AS154" s="816">
        <v>0</v>
      </c>
      <c r="AT154" s="816"/>
      <c r="AU154" s="816">
        <v>0</v>
      </c>
      <c r="AV154" s="816"/>
      <c r="AW154" s="816">
        <v>0</v>
      </c>
      <c r="AX154" s="816"/>
      <c r="AY154" s="816">
        <v>0</v>
      </c>
      <c r="AZ154" s="816"/>
      <c r="BA154" s="816">
        <v>0</v>
      </c>
      <c r="BB154" s="816"/>
    </row>
    <row r="155" spans="1:54" ht="13.5" thickBot="1">
      <c r="A155" s="191" t="s">
        <v>958</v>
      </c>
      <c r="B155" s="180"/>
      <c r="C155" s="180"/>
      <c r="D155" s="778">
        <f t="shared" ref="D155:D162" si="25">IF((YEAR(D154+365)/4)=(ROUND(YEAR(D154+365)/4,0)),D154+366,D154+365)</f>
        <v>39995</v>
      </c>
      <c r="E155" s="779"/>
      <c r="F155" s="763">
        <v>0</v>
      </c>
      <c r="G155" s="764"/>
      <c r="H155" s="218">
        <v>0</v>
      </c>
      <c r="I155" s="202">
        <f t="shared" ref="I155:I162" si="26">ROUNDDOWN((((YEAR(D155)-YEAR(D154)))*12),0)</f>
        <v>12</v>
      </c>
      <c r="J155" s="767">
        <f t="shared" si="24"/>
        <v>0</v>
      </c>
      <c r="K155" s="768"/>
      <c r="L155" s="423"/>
      <c r="M155" s="425"/>
      <c r="AB155" s="203" t="s">
        <v>43</v>
      </c>
      <c r="AC155" s="189"/>
      <c r="AD155" s="189"/>
      <c r="AE155" s="189"/>
      <c r="AF155" s="190"/>
      <c r="AG155" s="819">
        <v>0</v>
      </c>
      <c r="AH155" s="819"/>
      <c r="AI155" s="819">
        <v>0</v>
      </c>
      <c r="AJ155" s="819"/>
      <c r="AK155" s="819">
        <v>0</v>
      </c>
      <c r="AL155" s="819"/>
      <c r="AM155" s="819">
        <v>0</v>
      </c>
      <c r="AN155" s="819"/>
      <c r="AO155" s="819">
        <v>0</v>
      </c>
      <c r="AP155" s="819"/>
      <c r="AQ155" s="819">
        <v>0</v>
      </c>
      <c r="AR155" s="819"/>
      <c r="AS155" s="819">
        <v>0</v>
      </c>
      <c r="AT155" s="819"/>
      <c r="AU155" s="819">
        <v>0</v>
      </c>
      <c r="AV155" s="819"/>
      <c r="AW155" s="819">
        <v>0</v>
      </c>
      <c r="AX155" s="819"/>
      <c r="AY155" s="819">
        <v>0</v>
      </c>
      <c r="AZ155" s="819"/>
      <c r="BA155" s="819">
        <v>0</v>
      </c>
      <c r="BB155" s="819"/>
    </row>
    <row r="156" spans="1:54" ht="13.5" thickTop="1">
      <c r="A156" s="191" t="s">
        <v>958</v>
      </c>
      <c r="B156" s="180"/>
      <c r="C156" s="180"/>
      <c r="D156" s="778">
        <f t="shared" si="25"/>
        <v>40360</v>
      </c>
      <c r="E156" s="779"/>
      <c r="F156" s="763">
        <v>0</v>
      </c>
      <c r="G156" s="764"/>
      <c r="H156" s="218">
        <v>0</v>
      </c>
      <c r="I156" s="202">
        <f t="shared" si="26"/>
        <v>12</v>
      </c>
      <c r="J156" s="767">
        <f t="shared" si="24"/>
        <v>0</v>
      </c>
      <c r="K156" s="768"/>
      <c r="L156" s="423"/>
      <c r="M156" s="425"/>
      <c r="AO156" s="424"/>
      <c r="AP156" s="424"/>
      <c r="AQ156" s="834"/>
      <c r="AR156" s="834"/>
      <c r="AS156" s="834"/>
      <c r="AT156" s="834"/>
      <c r="AU156" s="834"/>
      <c r="AV156" s="834"/>
      <c r="AW156" s="834"/>
      <c r="AX156" s="834"/>
      <c r="AY156" s="834"/>
      <c r="AZ156" s="834"/>
      <c r="BA156" s="834"/>
      <c r="BB156" s="834"/>
    </row>
    <row r="157" spans="1:54" ht="13.5" thickBot="1">
      <c r="A157" s="191" t="s">
        <v>958</v>
      </c>
      <c r="B157" s="180"/>
      <c r="C157" s="180"/>
      <c r="D157" s="778">
        <f t="shared" si="25"/>
        <v>40725</v>
      </c>
      <c r="E157" s="779"/>
      <c r="F157" s="763">
        <v>0</v>
      </c>
      <c r="G157" s="764"/>
      <c r="H157" s="218">
        <v>0</v>
      </c>
      <c r="I157" s="202">
        <f t="shared" si="26"/>
        <v>12</v>
      </c>
      <c r="J157" s="767">
        <f t="shared" si="24"/>
        <v>0</v>
      </c>
      <c r="K157" s="768"/>
      <c r="L157" s="423"/>
      <c r="M157" s="425"/>
      <c r="AO157" s="424"/>
      <c r="AP157" s="424"/>
      <c r="AQ157" s="834"/>
      <c r="AR157" s="834"/>
      <c r="AS157" s="834"/>
      <c r="AT157" s="834"/>
      <c r="AU157" s="834"/>
      <c r="AV157" s="834"/>
      <c r="AW157" s="834"/>
      <c r="AX157" s="834"/>
      <c r="AY157" s="834"/>
      <c r="AZ157" s="834"/>
      <c r="BA157" s="834"/>
      <c r="BB157" s="834"/>
    </row>
    <row r="158" spans="1:54" ht="14" thickTop="1" thickBot="1">
      <c r="A158" s="191" t="s">
        <v>958</v>
      </c>
      <c r="B158" s="180"/>
      <c r="C158" s="180"/>
      <c r="D158" s="778">
        <f t="shared" si="25"/>
        <v>41091</v>
      </c>
      <c r="E158" s="779"/>
      <c r="F158" s="763">
        <v>0</v>
      </c>
      <c r="G158" s="764"/>
      <c r="H158" s="218">
        <v>0</v>
      </c>
      <c r="I158" s="202">
        <f t="shared" si="26"/>
        <v>12</v>
      </c>
      <c r="J158" s="767">
        <f t="shared" si="24"/>
        <v>0</v>
      </c>
      <c r="K158" s="768"/>
      <c r="L158" s="423"/>
      <c r="M158" s="425"/>
      <c r="AB158" s="171" t="str">
        <f>"Schedule 3, Prepaid Judgements as of June 30, "&amp;Help!C18+1</f>
        <v>Schedule 3, Prepaid Judgements as of June 30, 2012</v>
      </c>
      <c r="AC158" s="172"/>
      <c r="AD158" s="172"/>
      <c r="AE158" s="172"/>
      <c r="AF158" s="172"/>
      <c r="AG158" s="172"/>
      <c r="AH158" s="172"/>
      <c r="AI158" s="172"/>
      <c r="AJ158" s="172"/>
      <c r="AK158" s="172"/>
      <c r="AL158" s="172"/>
      <c r="AM158" s="172"/>
      <c r="AN158" s="173"/>
      <c r="AO158" s="842" t="str">
        <f>"Schedule 3, Prepaid Judgements as of June 30, "&amp;Help!C18+1&amp;" (Continued)"</f>
        <v>Schedule 3, Prepaid Judgements as of June 30, 2012 (Continued)</v>
      </c>
      <c r="AP158" s="843"/>
      <c r="AQ158" s="843"/>
      <c r="AR158" s="843"/>
      <c r="AS158" s="843"/>
      <c r="AT158" s="843"/>
      <c r="AU158" s="843"/>
      <c r="AV158" s="843"/>
      <c r="AW158" s="843"/>
      <c r="AX158" s="843"/>
      <c r="AY158" s="843"/>
      <c r="AZ158" s="843"/>
      <c r="BA158" s="843"/>
      <c r="BB158" s="844"/>
    </row>
    <row r="159" spans="1:54" ht="14" thickTop="1" thickBot="1">
      <c r="A159" s="191" t="s">
        <v>958</v>
      </c>
      <c r="B159" s="180"/>
      <c r="C159" s="180"/>
      <c r="D159" s="778">
        <f t="shared" si="25"/>
        <v>41456</v>
      </c>
      <c r="E159" s="779"/>
      <c r="F159" s="763">
        <v>0</v>
      </c>
      <c r="G159" s="764"/>
      <c r="H159" s="218">
        <v>0</v>
      </c>
      <c r="I159" s="202">
        <f t="shared" si="26"/>
        <v>12</v>
      </c>
      <c r="J159" s="767">
        <f t="shared" si="24"/>
        <v>0</v>
      </c>
      <c r="K159" s="768"/>
      <c r="L159" s="423"/>
      <c r="M159" s="425"/>
      <c r="AB159" s="171" t="s">
        <v>992</v>
      </c>
      <c r="AC159" s="172"/>
      <c r="AD159" s="172"/>
      <c r="AE159" s="172"/>
      <c r="AF159" s="172"/>
      <c r="AG159" s="172"/>
      <c r="AH159" s="172"/>
      <c r="AI159" s="172"/>
      <c r="AJ159" s="172"/>
      <c r="AK159" s="172"/>
      <c r="AL159" s="172"/>
      <c r="AM159" s="172"/>
      <c r="AN159" s="173"/>
      <c r="AO159" s="830"/>
      <c r="AP159" s="826"/>
      <c r="AQ159" s="826"/>
      <c r="AR159" s="826"/>
      <c r="AS159" s="826"/>
      <c r="AT159" s="826"/>
      <c r="AU159" s="826"/>
      <c r="AV159" s="826"/>
      <c r="AW159" s="826"/>
      <c r="AX159" s="826"/>
      <c r="AY159" s="826"/>
      <c r="AZ159" s="826"/>
      <c r="BA159" s="826"/>
      <c r="BB159" s="827"/>
    </row>
    <row r="160" spans="1:54" ht="13.5" thickTop="1">
      <c r="A160" s="191" t="s">
        <v>958</v>
      </c>
      <c r="B160" s="180"/>
      <c r="C160" s="180"/>
      <c r="D160" s="778">
        <f t="shared" si="25"/>
        <v>41821</v>
      </c>
      <c r="E160" s="779"/>
      <c r="F160" s="763">
        <v>0</v>
      </c>
      <c r="G160" s="764"/>
      <c r="H160" s="218">
        <v>0</v>
      </c>
      <c r="I160" s="202">
        <f t="shared" si="26"/>
        <v>12</v>
      </c>
      <c r="J160" s="767">
        <f t="shared" si="24"/>
        <v>0</v>
      </c>
      <c r="K160" s="768"/>
      <c r="L160" s="423"/>
      <c r="M160" s="425"/>
      <c r="AB160" s="176" t="s">
        <v>993</v>
      </c>
      <c r="AC160" s="177"/>
      <c r="AD160" s="177"/>
      <c r="AE160" s="177"/>
      <c r="AF160" s="177"/>
      <c r="AG160" s="177"/>
      <c r="AH160" s="178"/>
      <c r="AI160" s="815"/>
      <c r="AJ160" s="815"/>
      <c r="AK160" s="815"/>
      <c r="AL160" s="815"/>
      <c r="AM160" s="815"/>
      <c r="AN160" s="815"/>
      <c r="AO160" s="815"/>
      <c r="AP160" s="815"/>
      <c r="AQ160" s="815"/>
      <c r="AR160" s="815"/>
      <c r="AS160" s="815"/>
      <c r="AT160" s="815"/>
      <c r="AU160" s="815"/>
      <c r="AV160" s="815"/>
      <c r="AW160" s="815"/>
      <c r="AX160" s="815"/>
      <c r="AY160" s="815"/>
      <c r="AZ160" s="815"/>
      <c r="BA160" s="821" t="s">
        <v>152</v>
      </c>
      <c r="BB160" s="821"/>
    </row>
    <row r="161" spans="1:54">
      <c r="A161" s="191" t="s">
        <v>958</v>
      </c>
      <c r="B161" s="180"/>
      <c r="C161" s="180"/>
      <c r="D161" s="778">
        <f t="shared" si="25"/>
        <v>42186</v>
      </c>
      <c r="E161" s="779"/>
      <c r="F161" s="763">
        <v>0</v>
      </c>
      <c r="G161" s="764"/>
      <c r="H161" s="218">
        <v>0</v>
      </c>
      <c r="I161" s="202">
        <f t="shared" si="26"/>
        <v>12</v>
      </c>
      <c r="J161" s="767">
        <f t="shared" si="24"/>
        <v>0</v>
      </c>
      <c r="K161" s="768"/>
      <c r="L161" s="423"/>
      <c r="M161" s="425"/>
      <c r="AB161" s="179" t="s">
        <v>994</v>
      </c>
      <c r="AC161" s="180"/>
      <c r="AD161" s="180"/>
      <c r="AE161" s="180"/>
      <c r="AF161" s="180"/>
      <c r="AG161" s="180"/>
      <c r="AH161" s="181"/>
      <c r="AI161" s="814"/>
      <c r="AJ161" s="814"/>
      <c r="AK161" s="814"/>
      <c r="AL161" s="814"/>
      <c r="AM161" s="814"/>
      <c r="AN161" s="814"/>
      <c r="AO161" s="814"/>
      <c r="AP161" s="814"/>
      <c r="AQ161" s="814"/>
      <c r="AR161" s="814"/>
      <c r="AS161" s="814"/>
      <c r="AT161" s="814"/>
      <c r="AU161" s="814"/>
      <c r="AV161" s="814"/>
      <c r="AW161" s="814"/>
      <c r="AX161" s="814"/>
      <c r="AY161" s="814"/>
      <c r="AZ161" s="814"/>
      <c r="BA161" s="820" t="s">
        <v>1000</v>
      </c>
      <c r="BB161" s="820"/>
    </row>
    <row r="162" spans="1:54" ht="13.5" thickBot="1">
      <c r="A162" s="205" t="s">
        <v>958</v>
      </c>
      <c r="B162" s="184"/>
      <c r="C162" s="184"/>
      <c r="D162" s="778">
        <f t="shared" si="25"/>
        <v>42552</v>
      </c>
      <c r="E162" s="779"/>
      <c r="F162" s="763">
        <v>0</v>
      </c>
      <c r="G162" s="764"/>
      <c r="H162" s="218">
        <v>0</v>
      </c>
      <c r="I162" s="202">
        <f t="shared" si="26"/>
        <v>12</v>
      </c>
      <c r="J162" s="767">
        <f t="shared" si="24"/>
        <v>0</v>
      </c>
      <c r="K162" s="768"/>
      <c r="L162" s="780"/>
      <c r="M162" s="781"/>
      <c r="AB162" s="188" t="s">
        <v>979</v>
      </c>
      <c r="AC162" s="189"/>
      <c r="AD162" s="189"/>
      <c r="AE162" s="189"/>
      <c r="AF162" s="189"/>
      <c r="AG162" s="189"/>
      <c r="AH162" s="190"/>
      <c r="AI162" s="818"/>
      <c r="AJ162" s="818"/>
      <c r="AK162" s="818"/>
      <c r="AL162" s="818"/>
      <c r="AM162" s="818"/>
      <c r="AN162" s="818"/>
      <c r="AO162" s="818"/>
      <c r="AP162" s="818"/>
      <c r="AQ162" s="818"/>
      <c r="AR162" s="818"/>
      <c r="AS162" s="818"/>
      <c r="AT162" s="818"/>
      <c r="AU162" s="818"/>
      <c r="AV162" s="818"/>
      <c r="AW162" s="818"/>
      <c r="AX162" s="818"/>
      <c r="AY162" s="818"/>
      <c r="AZ162" s="818"/>
      <c r="BA162" s="833" t="s">
        <v>999</v>
      </c>
      <c r="BB162" s="833"/>
    </row>
    <row r="163" spans="1:54" ht="13.5" thickTop="1">
      <c r="A163" s="176" t="s">
        <v>967</v>
      </c>
      <c r="B163" s="177"/>
      <c r="C163" s="177"/>
      <c r="D163" s="177"/>
      <c r="E163" s="177"/>
      <c r="F163" s="177"/>
      <c r="G163" s="177"/>
      <c r="H163" s="177"/>
      <c r="I163" s="177"/>
      <c r="J163" s="177"/>
      <c r="K163" s="178"/>
      <c r="L163" s="782"/>
      <c r="M163" s="783"/>
      <c r="N163" s="176" t="s">
        <v>967</v>
      </c>
      <c r="O163" s="177"/>
      <c r="P163" s="177"/>
      <c r="Q163" s="177"/>
      <c r="R163" s="177"/>
      <c r="S163" s="177"/>
      <c r="T163" s="177"/>
      <c r="U163" s="177"/>
      <c r="V163" s="177"/>
      <c r="W163" s="177"/>
      <c r="X163" s="178"/>
      <c r="Y163" s="782"/>
      <c r="Z163" s="790"/>
      <c r="AA163" s="783"/>
      <c r="AB163" s="176" t="s">
        <v>995</v>
      </c>
      <c r="AC163" s="177"/>
      <c r="AD163" s="177"/>
      <c r="AE163" s="177"/>
      <c r="AF163" s="177"/>
      <c r="AG163" s="177"/>
      <c r="AH163" s="178"/>
      <c r="AI163" s="831">
        <v>0</v>
      </c>
      <c r="AJ163" s="831"/>
      <c r="AK163" s="831">
        <v>0</v>
      </c>
      <c r="AL163" s="831"/>
      <c r="AM163" s="831">
        <v>0</v>
      </c>
      <c r="AN163" s="831"/>
      <c r="AO163" s="817">
        <v>0</v>
      </c>
      <c r="AP163" s="817"/>
      <c r="AQ163" s="817">
        <v>0</v>
      </c>
      <c r="AR163" s="817"/>
      <c r="AS163" s="817">
        <v>0</v>
      </c>
      <c r="AT163" s="817"/>
      <c r="AU163" s="817">
        <v>0</v>
      </c>
      <c r="AV163" s="817"/>
      <c r="AW163" s="817">
        <v>0</v>
      </c>
      <c r="AX163" s="817"/>
      <c r="AY163" s="817">
        <v>0</v>
      </c>
      <c r="AZ163" s="817"/>
      <c r="BA163" s="817">
        <v>0</v>
      </c>
      <c r="BB163" s="817"/>
    </row>
    <row r="164" spans="1:54">
      <c r="A164" s="194" t="s">
        <v>959</v>
      </c>
      <c r="B164" s="180"/>
      <c r="C164" s="180"/>
      <c r="D164" s="180"/>
      <c r="E164" s="180"/>
      <c r="F164" s="180"/>
      <c r="G164" s="180"/>
      <c r="H164" s="180"/>
      <c r="I164" s="180"/>
      <c r="J164" s="180"/>
      <c r="K164" s="181"/>
      <c r="L164" s="763">
        <v>0</v>
      </c>
      <c r="M164" s="764"/>
      <c r="N164" s="194" t="s">
        <v>959</v>
      </c>
      <c r="O164" s="180"/>
      <c r="P164" s="180"/>
      <c r="Q164" s="180"/>
      <c r="R164" s="180"/>
      <c r="S164" s="180"/>
      <c r="T164" s="180"/>
      <c r="U164" s="180"/>
      <c r="V164" s="180"/>
      <c r="W164" s="180"/>
      <c r="X164" s="181"/>
      <c r="Y164" s="767">
        <f>L164+L104+Z104+AM104+AZ104+AZ44+AM44+Z44+L44</f>
        <v>0</v>
      </c>
      <c r="Z164" s="810"/>
      <c r="AA164" s="768"/>
      <c r="AB164" s="179" t="s">
        <v>982</v>
      </c>
      <c r="AC164" s="180"/>
      <c r="AD164" s="180"/>
      <c r="AE164" s="180"/>
      <c r="AF164" s="180"/>
      <c r="AG164" s="180"/>
      <c r="AH164" s="181"/>
      <c r="AI164" s="816"/>
      <c r="AJ164" s="816"/>
      <c r="AK164" s="816"/>
      <c r="AL164" s="816"/>
      <c r="AM164" s="816"/>
      <c r="AN164" s="816"/>
      <c r="AO164" s="832"/>
      <c r="AP164" s="832"/>
      <c r="AQ164" s="832"/>
      <c r="AR164" s="832"/>
      <c r="AS164" s="832"/>
      <c r="AT164" s="832"/>
      <c r="AU164" s="832"/>
      <c r="AV164" s="832"/>
      <c r="AW164" s="832"/>
      <c r="AX164" s="832"/>
      <c r="AY164" s="832"/>
      <c r="AZ164" s="832"/>
      <c r="BA164" s="832"/>
      <c r="BB164" s="832"/>
    </row>
    <row r="165" spans="1:54">
      <c r="A165" s="194" t="s">
        <v>949</v>
      </c>
      <c r="B165" s="180"/>
      <c r="C165" s="180"/>
      <c r="D165" s="180"/>
      <c r="E165" s="180"/>
      <c r="F165" s="180"/>
      <c r="G165" s="180"/>
      <c r="H165" s="180"/>
      <c r="I165" s="180"/>
      <c r="J165" s="180"/>
      <c r="K165" s="181"/>
      <c r="L165" s="765">
        <v>1</v>
      </c>
      <c r="M165" s="766"/>
      <c r="N165" s="194" t="s">
        <v>949</v>
      </c>
      <c r="O165" s="180"/>
      <c r="P165" s="180"/>
      <c r="Q165" s="180"/>
      <c r="R165" s="180"/>
      <c r="S165" s="180"/>
      <c r="T165" s="180"/>
      <c r="U165" s="180"/>
      <c r="V165" s="180"/>
      <c r="W165" s="180"/>
      <c r="X165" s="181"/>
      <c r="Y165" s="786"/>
      <c r="Z165" s="809"/>
      <c r="AA165" s="787"/>
      <c r="AB165" s="179" t="str">
        <f>"Unreimbursed Balance At June 30, "&amp;Help!C18</f>
        <v>Unreimbursed Balance At June 30, 2011</v>
      </c>
      <c r="AC165" s="180"/>
      <c r="AD165" s="180"/>
      <c r="AE165" s="180"/>
      <c r="AF165" s="180"/>
      <c r="AG165" s="180"/>
      <c r="AH165" s="181"/>
      <c r="AI165" s="816">
        <v>0</v>
      </c>
      <c r="AJ165" s="816"/>
      <c r="AK165" s="816">
        <v>0</v>
      </c>
      <c r="AL165" s="816"/>
      <c r="AM165" s="816">
        <v>0</v>
      </c>
      <c r="AN165" s="816"/>
      <c r="AO165" s="816">
        <v>0</v>
      </c>
      <c r="AP165" s="816"/>
      <c r="AQ165" s="816">
        <v>0</v>
      </c>
      <c r="AR165" s="816"/>
      <c r="AS165" s="816">
        <v>0</v>
      </c>
      <c r="AT165" s="816"/>
      <c r="AU165" s="816">
        <v>0</v>
      </c>
      <c r="AV165" s="816"/>
      <c r="AW165" s="816">
        <v>0</v>
      </c>
      <c r="AX165" s="816"/>
      <c r="AY165" s="816">
        <v>0</v>
      </c>
      <c r="AZ165" s="816"/>
      <c r="BA165" s="816">
        <v>0</v>
      </c>
      <c r="BB165" s="816"/>
    </row>
    <row r="166" spans="1:54">
      <c r="A166" s="194" t="s">
        <v>960</v>
      </c>
      <c r="B166" s="180"/>
      <c r="C166" s="180"/>
      <c r="D166" s="180"/>
      <c r="E166" s="180"/>
      <c r="F166" s="180"/>
      <c r="G166" s="180"/>
      <c r="H166" s="180"/>
      <c r="I166" s="180"/>
      <c r="J166" s="180"/>
      <c r="K166" s="181"/>
      <c r="L166" s="767">
        <f>L164/L165</f>
        <v>0</v>
      </c>
      <c r="M166" s="768"/>
      <c r="N166" s="194" t="s">
        <v>960</v>
      </c>
      <c r="O166" s="180"/>
      <c r="P166" s="180"/>
      <c r="Q166" s="180"/>
      <c r="R166" s="180"/>
      <c r="S166" s="180"/>
      <c r="T166" s="180"/>
      <c r="U166" s="180"/>
      <c r="V166" s="180"/>
      <c r="W166" s="180"/>
      <c r="X166" s="181"/>
      <c r="Y166" s="767">
        <f>L166+L106+Z106+AM106+AZ106+AZ46+AM46+Z46+L46</f>
        <v>0</v>
      </c>
      <c r="Z166" s="810"/>
      <c r="AA166" s="768"/>
      <c r="AB166" s="179" t="str">
        <f>"Reimbursement By "&amp;Help!C18&amp;" Tax Levy"</f>
        <v>Reimbursement By 2011 Tax Levy</v>
      </c>
      <c r="AC166" s="180"/>
      <c r="AD166" s="180"/>
      <c r="AE166" s="180"/>
      <c r="AF166" s="180"/>
      <c r="AG166" s="180"/>
      <c r="AH166" s="181"/>
      <c r="AI166" s="816">
        <v>0</v>
      </c>
      <c r="AJ166" s="816"/>
      <c r="AK166" s="816">
        <v>0</v>
      </c>
      <c r="AL166" s="816"/>
      <c r="AM166" s="816">
        <v>0</v>
      </c>
      <c r="AN166" s="816"/>
      <c r="AO166" s="816">
        <v>0</v>
      </c>
      <c r="AP166" s="816"/>
      <c r="AQ166" s="816">
        <v>0</v>
      </c>
      <c r="AR166" s="816"/>
      <c r="AS166" s="816">
        <v>0</v>
      </c>
      <c r="AT166" s="816"/>
      <c r="AU166" s="816">
        <v>0</v>
      </c>
      <c r="AV166" s="816"/>
      <c r="AW166" s="816">
        <v>0</v>
      </c>
      <c r="AX166" s="816"/>
      <c r="AY166" s="816">
        <v>0</v>
      </c>
      <c r="AZ166" s="816"/>
      <c r="BA166" s="816">
        <v>0</v>
      </c>
      <c r="BB166" s="816"/>
    </row>
    <row r="167" spans="1:54">
      <c r="A167" s="194" t="s">
        <v>951</v>
      </c>
      <c r="B167" s="180"/>
      <c r="C167" s="180"/>
      <c r="D167" s="180"/>
      <c r="E167" s="180"/>
      <c r="F167" s="180"/>
      <c r="G167" s="180"/>
      <c r="H167" s="180"/>
      <c r="I167" s="180"/>
      <c r="J167" s="180"/>
      <c r="K167" s="181"/>
      <c r="L167" s="765">
        <v>0</v>
      </c>
      <c r="M167" s="766"/>
      <c r="N167" s="194" t="s">
        <v>951</v>
      </c>
      <c r="O167" s="180"/>
      <c r="P167" s="180"/>
      <c r="Q167" s="180"/>
      <c r="R167" s="180"/>
      <c r="S167" s="180"/>
      <c r="T167" s="180"/>
      <c r="U167" s="180"/>
      <c r="V167" s="180"/>
      <c r="W167" s="180"/>
      <c r="X167" s="181"/>
      <c r="Y167" s="765"/>
      <c r="Z167" s="813"/>
      <c r="AA167" s="766"/>
      <c r="AB167" s="179" t="s">
        <v>996</v>
      </c>
      <c r="AC167" s="180"/>
      <c r="AD167" s="180"/>
      <c r="AE167" s="180"/>
      <c r="AF167" s="180"/>
      <c r="AG167" s="180"/>
      <c r="AH167" s="181"/>
      <c r="AI167" s="816">
        <v>0</v>
      </c>
      <c r="AJ167" s="816"/>
      <c r="AK167" s="816">
        <v>0</v>
      </c>
      <c r="AL167" s="816"/>
      <c r="AM167" s="816">
        <v>0</v>
      </c>
      <c r="AN167" s="816"/>
      <c r="AO167" s="816">
        <v>0</v>
      </c>
      <c r="AP167" s="816"/>
      <c r="AQ167" s="816">
        <v>0</v>
      </c>
      <c r="AR167" s="816"/>
      <c r="AS167" s="816">
        <v>0</v>
      </c>
      <c r="AT167" s="816"/>
      <c r="AU167" s="816">
        <v>0</v>
      </c>
      <c r="AV167" s="816"/>
      <c r="AW167" s="816">
        <v>0</v>
      </c>
      <c r="AX167" s="816"/>
      <c r="AY167" s="816">
        <v>0</v>
      </c>
      <c r="AZ167" s="816"/>
      <c r="BA167" s="816">
        <v>0</v>
      </c>
      <c r="BB167" s="816"/>
    </row>
    <row r="168" spans="1:54">
      <c r="A168" s="194" t="s">
        <v>961</v>
      </c>
      <c r="B168" s="180"/>
      <c r="C168" s="180"/>
      <c r="D168" s="180"/>
      <c r="E168" s="180"/>
      <c r="F168" s="180"/>
      <c r="G168" s="180"/>
      <c r="H168" s="180"/>
      <c r="I168" s="180"/>
      <c r="J168" s="180"/>
      <c r="K168" s="181"/>
      <c r="L168" s="767">
        <f>L167*L166</f>
        <v>0</v>
      </c>
      <c r="M168" s="768"/>
      <c r="N168" s="194" t="s">
        <v>961</v>
      </c>
      <c r="O168" s="180"/>
      <c r="P168" s="180"/>
      <c r="Q168" s="180"/>
      <c r="R168" s="180"/>
      <c r="S168" s="180"/>
      <c r="T168" s="180"/>
      <c r="U168" s="180"/>
      <c r="V168" s="180"/>
      <c r="W168" s="180"/>
      <c r="X168" s="181"/>
      <c r="Y168" s="767">
        <f>L168+L108+Z108+AM108+AZ108+AZ48+AM48+Z48+L48</f>
        <v>0</v>
      </c>
      <c r="Z168" s="810"/>
      <c r="AA168" s="768"/>
      <c r="AB168" s="179" t="s">
        <v>997</v>
      </c>
      <c r="AC168" s="180"/>
      <c r="AD168" s="180"/>
      <c r="AE168" s="180"/>
      <c r="AF168" s="180"/>
      <c r="AG168" s="180"/>
      <c r="AH168" s="181"/>
      <c r="AI168" s="816">
        <v>0</v>
      </c>
      <c r="AJ168" s="816"/>
      <c r="AK168" s="816">
        <v>0</v>
      </c>
      <c r="AL168" s="816"/>
      <c r="AM168" s="816">
        <v>0</v>
      </c>
      <c r="AN168" s="816"/>
      <c r="AO168" s="816">
        <v>0</v>
      </c>
      <c r="AP168" s="816"/>
      <c r="AQ168" s="816">
        <v>0</v>
      </c>
      <c r="AR168" s="816"/>
      <c r="AS168" s="816">
        <v>0</v>
      </c>
      <c r="AT168" s="816"/>
      <c r="AU168" s="816">
        <v>0</v>
      </c>
      <c r="AV168" s="816"/>
      <c r="AW168" s="816">
        <v>0</v>
      </c>
      <c r="AX168" s="816"/>
      <c r="AY168" s="816">
        <v>0</v>
      </c>
      <c r="AZ168" s="816"/>
      <c r="BA168" s="816">
        <v>0</v>
      </c>
      <c r="BB168" s="816"/>
    </row>
    <row r="169" spans="1:54" ht="13.5" thickBot="1">
      <c r="A169" s="179" t="str">
        <f>"Current Interest Earnings Through "&amp;Help!C18+1&amp;"-"&amp;Help!C18+2</f>
        <v>Current Interest Earnings Through 2012-2013</v>
      </c>
      <c r="B169" s="180"/>
      <c r="C169" s="180"/>
      <c r="D169" s="180"/>
      <c r="E169" s="180"/>
      <c r="F169" s="180"/>
      <c r="G169" s="180"/>
      <c r="H169" s="180"/>
      <c r="I169" s="180"/>
      <c r="J169" s="180"/>
      <c r="K169" s="181"/>
      <c r="L169" s="767">
        <f>SUM(J153:K162)</f>
        <v>0</v>
      </c>
      <c r="M169" s="768"/>
      <c r="N169" s="179" t="str">
        <f>"Current Interest Earnings Through "&amp;Help!C18+1&amp;"-"&amp;Help!C18+2</f>
        <v>Current Interest Earnings Through 2012-2013</v>
      </c>
      <c r="O169" s="180"/>
      <c r="P169" s="180"/>
      <c r="Q169" s="180"/>
      <c r="R169" s="180"/>
      <c r="S169" s="180"/>
      <c r="T169" s="180"/>
      <c r="U169" s="180"/>
      <c r="V169" s="180"/>
      <c r="W169" s="180"/>
      <c r="X169" s="181"/>
      <c r="Y169" s="767">
        <f>L169+L109+Z109+AM109+AZ109+AZ49+AM49+Z49+L49</f>
        <v>0</v>
      </c>
      <c r="Z169" s="810"/>
      <c r="AA169" s="768"/>
      <c r="AB169" s="188" t="str">
        <f>"Asset Balance June 30, "&amp;Help!C18+1</f>
        <v>Asset Balance June 30, 2012</v>
      </c>
      <c r="AC169" s="189"/>
      <c r="AD169" s="189"/>
      <c r="AE169" s="189"/>
      <c r="AF169" s="189"/>
      <c r="AG169" s="189"/>
      <c r="AH169" s="190"/>
      <c r="AI169" s="819">
        <v>0</v>
      </c>
      <c r="AJ169" s="819"/>
      <c r="AK169" s="819">
        <v>0</v>
      </c>
      <c r="AL169" s="819"/>
      <c r="AM169" s="819">
        <v>0</v>
      </c>
      <c r="AN169" s="819"/>
      <c r="AO169" s="819">
        <v>0</v>
      </c>
      <c r="AP169" s="819"/>
      <c r="AQ169" s="819">
        <v>0</v>
      </c>
      <c r="AR169" s="819"/>
      <c r="AS169" s="819">
        <v>0</v>
      </c>
      <c r="AT169" s="819"/>
      <c r="AU169" s="819">
        <v>0</v>
      </c>
      <c r="AV169" s="819"/>
      <c r="AW169" s="819">
        <v>0</v>
      </c>
      <c r="AX169" s="819"/>
      <c r="AY169" s="819">
        <v>0</v>
      </c>
      <c r="AZ169" s="819"/>
      <c r="BA169" s="819">
        <v>0</v>
      </c>
      <c r="BB169" s="819"/>
    </row>
    <row r="170" spans="1:54" ht="14" thickTop="1" thickBot="1">
      <c r="A170" s="188" t="str">
        <f>"Total Interest To Levy For "&amp;Help!C18+1&amp;"-"&amp;Help!C18+2</f>
        <v>Total Interest To Levy For 2012-2013</v>
      </c>
      <c r="B170" s="189"/>
      <c r="C170" s="189"/>
      <c r="D170" s="189"/>
      <c r="E170" s="189"/>
      <c r="F170" s="189"/>
      <c r="G170" s="189"/>
      <c r="H170" s="189"/>
      <c r="I170" s="189"/>
      <c r="J170" s="189"/>
      <c r="K170" s="190"/>
      <c r="L170" s="769">
        <f>L169+L168</f>
        <v>0</v>
      </c>
      <c r="M170" s="770"/>
      <c r="N170" s="188" t="str">
        <f>"Total Interest To Levy For "&amp;Help!C18+1&amp;"-"&amp;Help!C18+2</f>
        <v>Total Interest To Levy For 2012-2013</v>
      </c>
      <c r="O170" s="189"/>
      <c r="P170" s="189"/>
      <c r="Q170" s="189"/>
      <c r="R170" s="189"/>
      <c r="S170" s="189"/>
      <c r="T170" s="189"/>
      <c r="U170" s="189"/>
      <c r="V170" s="189"/>
      <c r="W170" s="189"/>
      <c r="X170" s="190"/>
      <c r="Y170" s="769">
        <f>Y169+Y168</f>
        <v>0</v>
      </c>
      <c r="Z170" s="811"/>
      <c r="AA170" s="770"/>
      <c r="AB170" s="206" t="str">
        <f>N180</f>
        <v>S.A.&amp;I. Form 2641R99 Entity: Type in Name of City City, 99</v>
      </c>
      <c r="AK170" s="777">
        <f ca="1">Coversheets!$BI$50</f>
        <v>41499.346880902776</v>
      </c>
      <c r="AL170" s="777"/>
      <c r="AM170" s="777"/>
      <c r="AN170" s="777"/>
      <c r="AO170" s="206" t="str">
        <f>AB170</f>
        <v>S.A.&amp;I. Form 2641R99 Entity: Type in Name of City City, 99</v>
      </c>
      <c r="AY170" s="777">
        <f ca="1">Coversheets!$BI$50</f>
        <v>41499.346880902776</v>
      </c>
      <c r="AZ170" s="777"/>
      <c r="BA170" s="777"/>
      <c r="BB170" s="777"/>
    </row>
    <row r="171" spans="1:54" ht="13.5" thickTop="1">
      <c r="A171" s="140" t="s">
        <v>962</v>
      </c>
      <c r="B171" s="141"/>
      <c r="C171" s="141"/>
      <c r="D171" s="141"/>
      <c r="E171" s="141"/>
      <c r="F171" s="141"/>
      <c r="G171" s="141"/>
      <c r="H171" s="141"/>
      <c r="I171" s="141"/>
      <c r="J171" s="141"/>
      <c r="K171" s="159"/>
      <c r="L171" s="771"/>
      <c r="M171" s="772"/>
      <c r="N171" s="140" t="s">
        <v>962</v>
      </c>
      <c r="O171" s="141"/>
      <c r="P171" s="141"/>
      <c r="Q171" s="141"/>
      <c r="R171" s="141"/>
      <c r="S171" s="141"/>
      <c r="T171" s="141"/>
      <c r="U171" s="141"/>
      <c r="V171" s="141"/>
      <c r="W171" s="141"/>
      <c r="X171" s="159"/>
      <c r="Y171" s="771"/>
      <c r="Z171" s="794"/>
      <c r="AA171" s="772"/>
    </row>
    <row r="172" spans="1:54">
      <c r="A172" s="204" t="str">
        <f>"Interest Earned But Unpaid 6-30-"&amp;Help!C18&amp;":"</f>
        <v>Interest Earned But Unpaid 6-30-2011:</v>
      </c>
      <c r="B172" s="163"/>
      <c r="C172" s="163"/>
      <c r="D172" s="163"/>
      <c r="E172" s="163"/>
      <c r="F172" s="163"/>
      <c r="G172" s="163"/>
      <c r="H172" s="163"/>
      <c r="I172" s="163"/>
      <c r="J172" s="163"/>
      <c r="K172" s="187"/>
      <c r="L172" s="773"/>
      <c r="M172" s="774"/>
      <c r="N172" s="204" t="str">
        <f>"Interest Earned But Unpaid 6-30-"&amp;Help!C18&amp;":"</f>
        <v>Interest Earned But Unpaid 6-30-2011:</v>
      </c>
      <c r="O172" s="163"/>
      <c r="P172" s="163"/>
      <c r="Q172" s="163"/>
      <c r="R172" s="163"/>
      <c r="S172" s="163"/>
      <c r="T172" s="163"/>
      <c r="U172" s="163"/>
      <c r="V172" s="163"/>
      <c r="W172" s="163"/>
      <c r="X172" s="187"/>
      <c r="Y172" s="773"/>
      <c r="Z172" s="812"/>
      <c r="AA172" s="774"/>
    </row>
    <row r="173" spans="1:54">
      <c r="A173" s="191" t="s">
        <v>955</v>
      </c>
      <c r="B173" s="180"/>
      <c r="C173" s="180"/>
      <c r="D173" s="180"/>
      <c r="E173" s="180"/>
      <c r="F173" s="180"/>
      <c r="G173" s="180"/>
      <c r="H173" s="180"/>
      <c r="I173" s="180"/>
      <c r="J173" s="180"/>
      <c r="K173" s="181"/>
      <c r="L173" s="763">
        <v>0</v>
      </c>
      <c r="M173" s="764"/>
      <c r="N173" s="191" t="s">
        <v>955</v>
      </c>
      <c r="O173" s="180"/>
      <c r="P173" s="180"/>
      <c r="Q173" s="180"/>
      <c r="R173" s="180"/>
      <c r="S173" s="180"/>
      <c r="T173" s="180"/>
      <c r="U173" s="180"/>
      <c r="V173" s="180"/>
      <c r="W173" s="180"/>
      <c r="X173" s="181"/>
      <c r="Y173" s="767">
        <f>L173+L113+Z113+AM113+AZ113+AZ53+AM53+Z53+L53</f>
        <v>0</v>
      </c>
      <c r="Z173" s="810"/>
      <c r="AA173" s="768"/>
    </row>
    <row r="174" spans="1:54">
      <c r="A174" s="191" t="s">
        <v>956</v>
      </c>
      <c r="B174" s="180"/>
      <c r="C174" s="180"/>
      <c r="D174" s="180"/>
      <c r="E174" s="180"/>
      <c r="F174" s="180"/>
      <c r="G174" s="180"/>
      <c r="H174" s="180"/>
      <c r="I174" s="180"/>
      <c r="J174" s="180"/>
      <c r="K174" s="181"/>
      <c r="L174" s="763">
        <v>0</v>
      </c>
      <c r="M174" s="764"/>
      <c r="N174" s="191" t="s">
        <v>956</v>
      </c>
      <c r="O174" s="180"/>
      <c r="P174" s="180"/>
      <c r="Q174" s="180"/>
      <c r="R174" s="180"/>
      <c r="S174" s="180"/>
      <c r="T174" s="180"/>
      <c r="U174" s="180"/>
      <c r="V174" s="180"/>
      <c r="W174" s="180"/>
      <c r="X174" s="181"/>
      <c r="Y174" s="767">
        <f>L174+L114+Z114+AM114+AZ114+AZ54+AM54+Z54+L54</f>
        <v>0</v>
      </c>
      <c r="Z174" s="810"/>
      <c r="AA174" s="768"/>
    </row>
    <row r="175" spans="1:54">
      <c r="A175" s="194" t="str">
        <f>"Interest Earnings "&amp;Help!C18&amp;"-"&amp;Help!C18+1</f>
        <v>Interest Earnings 2011-2012</v>
      </c>
      <c r="B175" s="180"/>
      <c r="C175" s="180"/>
      <c r="D175" s="180"/>
      <c r="E175" s="180"/>
      <c r="F175" s="180"/>
      <c r="G175" s="180"/>
      <c r="H175" s="180"/>
      <c r="I175" s="180"/>
      <c r="J175" s="180"/>
      <c r="K175" s="181"/>
      <c r="L175" s="763">
        <v>0</v>
      </c>
      <c r="M175" s="764"/>
      <c r="N175" s="194" t="str">
        <f>"Interest Earnings "&amp;Help!C18&amp;"-"&amp;Help!C18+1</f>
        <v>Interest Earnings 2011-2012</v>
      </c>
      <c r="O175" s="180"/>
      <c r="P175" s="180"/>
      <c r="Q175" s="180"/>
      <c r="R175" s="180"/>
      <c r="S175" s="180"/>
      <c r="T175" s="180"/>
      <c r="U175" s="180"/>
      <c r="V175" s="180"/>
      <c r="W175" s="180"/>
      <c r="X175" s="181"/>
      <c r="Y175" s="767">
        <f>L175+L115+Z115+AM115+AZ115+AZ55+AM55+Z55+L55</f>
        <v>0</v>
      </c>
      <c r="Z175" s="810"/>
      <c r="AA175" s="768"/>
    </row>
    <row r="176" spans="1:54">
      <c r="A176" s="194" t="str">
        <f>"Coupons Paid Through "&amp;Help!C18&amp;"-"&amp;Help!C18+1</f>
        <v>Coupons Paid Through 2011-2012</v>
      </c>
      <c r="B176" s="180"/>
      <c r="C176" s="180"/>
      <c r="D176" s="180"/>
      <c r="E176" s="180"/>
      <c r="F176" s="180"/>
      <c r="G176" s="180"/>
      <c r="H176" s="180"/>
      <c r="I176" s="180"/>
      <c r="J176" s="180"/>
      <c r="K176" s="181"/>
      <c r="L176" s="763">
        <v>0</v>
      </c>
      <c r="M176" s="764"/>
      <c r="N176" s="194" t="str">
        <f>"Coupons Paid Through "&amp;Help!C18&amp;"-"&amp;Help!C18+1</f>
        <v>Coupons Paid Through 2011-2012</v>
      </c>
      <c r="O176" s="180"/>
      <c r="P176" s="180"/>
      <c r="Q176" s="180"/>
      <c r="R176" s="180"/>
      <c r="S176" s="180"/>
      <c r="T176" s="180"/>
      <c r="U176" s="180"/>
      <c r="V176" s="180"/>
      <c r="W176" s="180"/>
      <c r="X176" s="181"/>
      <c r="Y176" s="767">
        <f>L176+L116+Z116+AM116+AZ116+AZ56+AM56+Z56+L56</f>
        <v>0</v>
      </c>
      <c r="Z176" s="810"/>
      <c r="AA176" s="768"/>
    </row>
    <row r="177" spans="1:40">
      <c r="A177" s="194" t="str">
        <f>"Interest Earned But Unpaid 6-30-"&amp;Help!C18+1&amp;":"</f>
        <v>Interest Earned But Unpaid 6-30-2012:</v>
      </c>
      <c r="B177" s="180"/>
      <c r="C177" s="180"/>
      <c r="D177" s="180"/>
      <c r="E177" s="180"/>
      <c r="F177" s="180"/>
      <c r="G177" s="180"/>
      <c r="H177" s="180"/>
      <c r="I177" s="180"/>
      <c r="J177" s="180"/>
      <c r="K177" s="181"/>
      <c r="L177" s="765"/>
      <c r="M177" s="766"/>
      <c r="N177" s="194" t="str">
        <f>"Interest Earned But Unpaid 6-30-"&amp;Help!C18+1&amp;":"</f>
        <v>Interest Earned But Unpaid 6-30-2012:</v>
      </c>
      <c r="O177" s="180"/>
      <c r="P177" s="180"/>
      <c r="Q177" s="180"/>
      <c r="R177" s="180"/>
      <c r="S177" s="180"/>
      <c r="T177" s="180"/>
      <c r="U177" s="180"/>
      <c r="V177" s="180"/>
      <c r="W177" s="180"/>
      <c r="X177" s="181"/>
      <c r="Y177" s="765"/>
      <c r="Z177" s="813"/>
      <c r="AA177" s="766"/>
    </row>
    <row r="178" spans="1:40">
      <c r="A178" s="191" t="s">
        <v>955</v>
      </c>
      <c r="B178" s="180"/>
      <c r="C178" s="180"/>
      <c r="D178" s="180"/>
      <c r="E178" s="180"/>
      <c r="F178" s="180"/>
      <c r="G178" s="180"/>
      <c r="H178" s="180"/>
      <c r="I178" s="180"/>
      <c r="J178" s="180"/>
      <c r="K178" s="181"/>
      <c r="L178" s="763">
        <v>0</v>
      </c>
      <c r="M178" s="764"/>
      <c r="N178" s="191" t="s">
        <v>955</v>
      </c>
      <c r="O178" s="180"/>
      <c r="P178" s="180"/>
      <c r="Q178" s="180"/>
      <c r="R178" s="180"/>
      <c r="S178" s="180"/>
      <c r="T178" s="180"/>
      <c r="U178" s="180"/>
      <c r="V178" s="180"/>
      <c r="W178" s="180"/>
      <c r="X178" s="181"/>
      <c r="Y178" s="767">
        <f>L178+L118+Z118+AM118+AZ118+AZ58+AM58+Z58+L58</f>
        <v>0</v>
      </c>
      <c r="Z178" s="810"/>
      <c r="AA178" s="768"/>
    </row>
    <row r="179" spans="1:40" ht="13.5" thickBot="1">
      <c r="A179" s="193" t="s">
        <v>956</v>
      </c>
      <c r="B179" s="189"/>
      <c r="C179" s="189"/>
      <c r="D179" s="189"/>
      <c r="E179" s="189"/>
      <c r="F179" s="189"/>
      <c r="G179" s="189"/>
      <c r="H179" s="189"/>
      <c r="I179" s="189"/>
      <c r="J179" s="189"/>
      <c r="K179" s="190"/>
      <c r="L179" s="775">
        <v>0</v>
      </c>
      <c r="M179" s="776"/>
      <c r="N179" s="193" t="s">
        <v>956</v>
      </c>
      <c r="O179" s="189"/>
      <c r="P179" s="189"/>
      <c r="Q179" s="189"/>
      <c r="R179" s="189"/>
      <c r="S179" s="189"/>
      <c r="T179" s="189"/>
      <c r="U179" s="189"/>
      <c r="V179" s="189"/>
      <c r="W179" s="189"/>
      <c r="X179" s="190"/>
      <c r="Y179" s="767">
        <f>L179+L119+Z119+AM119+AZ119+AZ59+AM59+Z59+L59</f>
        <v>0</v>
      </c>
      <c r="Z179" s="810"/>
      <c r="AA179" s="768"/>
    </row>
    <row r="180" spans="1:40" ht="13.5" thickTop="1">
      <c r="A180" s="206" t="str">
        <f>Coversheets!AX50</f>
        <v>S.A.&amp;I. Form 2641R99 Entity: Type in Name of City City, 99</v>
      </c>
      <c r="J180" s="777">
        <f ca="1">Coversheets!$BI$50</f>
        <v>41499.346880902776</v>
      </c>
      <c r="K180" s="777"/>
      <c r="L180" s="777"/>
      <c r="M180" s="777"/>
      <c r="N180" s="206" t="str">
        <f>A180</f>
        <v>S.A.&amp;I. Form 2641R99 Entity: Type in Name of City City, 99</v>
      </c>
      <c r="X180" s="777">
        <f ca="1">Coversheets!$BI$50</f>
        <v>41499.346880902776</v>
      </c>
      <c r="Y180" s="777"/>
      <c r="Z180" s="777"/>
      <c r="AA180" s="777"/>
    </row>
    <row r="181" spans="1:40" ht="18.75" customHeight="1">
      <c r="A181" s="793" t="str">
        <f>A121</f>
        <v>SINKING FUND ACCOUNTS COVERING THE PERIOD JULY 1, 2011, to JUNE 30, 2012</v>
      </c>
      <c r="B181" s="793"/>
      <c r="C181" s="793"/>
      <c r="D181" s="793"/>
      <c r="E181" s="793"/>
      <c r="F181" s="793"/>
      <c r="G181" s="793"/>
      <c r="H181" s="793"/>
      <c r="I181" s="793"/>
      <c r="J181" s="793"/>
      <c r="K181" s="793"/>
      <c r="L181" s="793"/>
      <c r="M181" s="793"/>
      <c r="N181" s="793" t="str">
        <f>A181</f>
        <v>SINKING FUND ACCOUNTS COVERING THE PERIOD JULY 1, 2011, to JUNE 30, 2012</v>
      </c>
      <c r="O181" s="793"/>
      <c r="P181" s="793"/>
      <c r="Q181" s="793"/>
      <c r="R181" s="793"/>
      <c r="S181" s="793"/>
      <c r="T181" s="793"/>
      <c r="U181" s="793"/>
      <c r="V181" s="793"/>
      <c r="W181" s="793"/>
      <c r="X181" s="793"/>
      <c r="Y181" s="793"/>
      <c r="Z181" s="793"/>
      <c r="AA181" s="793"/>
      <c r="AB181" s="793" t="str">
        <f>N181</f>
        <v>SINKING FUND ACCOUNTS COVERING THE PERIOD JULY 1, 2011, to JUNE 30, 2012</v>
      </c>
      <c r="AC181" s="793"/>
      <c r="AD181" s="793"/>
      <c r="AE181" s="793"/>
      <c r="AF181" s="793"/>
      <c r="AG181" s="793"/>
      <c r="AH181" s="793"/>
      <c r="AI181" s="793"/>
      <c r="AJ181" s="793"/>
      <c r="AK181" s="793"/>
      <c r="AL181" s="793"/>
      <c r="AM181" s="793"/>
      <c r="AN181" s="793"/>
    </row>
    <row r="182" spans="1:40" ht="18.75" customHeight="1">
      <c r="A182" s="793" t="str">
        <f>A122</f>
        <v>ESTIMATE OF NEEDS FOR 2012-2013</v>
      </c>
      <c r="B182" s="793"/>
      <c r="C182" s="793"/>
      <c r="D182" s="793"/>
      <c r="E182" s="793"/>
      <c r="F182" s="793"/>
      <c r="G182" s="793"/>
      <c r="H182" s="793"/>
      <c r="I182" s="793"/>
      <c r="J182" s="793"/>
      <c r="K182" s="793"/>
      <c r="L182" s="793"/>
      <c r="M182" s="793"/>
      <c r="N182" s="793" t="str">
        <f>A182</f>
        <v>ESTIMATE OF NEEDS FOR 2012-2013</v>
      </c>
      <c r="O182" s="793"/>
      <c r="P182" s="793"/>
      <c r="Q182" s="793"/>
      <c r="R182" s="793"/>
      <c r="S182" s="793"/>
      <c r="T182" s="793"/>
      <c r="U182" s="793"/>
      <c r="V182" s="793"/>
      <c r="W182" s="793"/>
      <c r="X182" s="793"/>
      <c r="Y182" s="793"/>
      <c r="Z182" s="793"/>
      <c r="AA182" s="793"/>
      <c r="AB182" s="793" t="str">
        <f>N182</f>
        <v>ESTIMATE OF NEEDS FOR 2012-2013</v>
      </c>
      <c r="AC182" s="793"/>
      <c r="AD182" s="793"/>
      <c r="AE182" s="793"/>
      <c r="AF182" s="793"/>
      <c r="AG182" s="793"/>
      <c r="AH182" s="793"/>
      <c r="AI182" s="793"/>
      <c r="AJ182" s="793"/>
      <c r="AK182" s="793"/>
      <c r="AL182" s="793"/>
      <c r="AM182" s="793"/>
      <c r="AN182" s="793"/>
    </row>
    <row r="183" spans="1:40" ht="13.5" thickBot="1">
      <c r="A183" s="130" t="s">
        <v>932</v>
      </c>
      <c r="M183" s="170" t="s">
        <v>29</v>
      </c>
      <c r="N183" s="130" t="s">
        <v>932</v>
      </c>
      <c r="AA183" s="170" t="s">
        <v>931</v>
      </c>
      <c r="AB183" s="130" t="s">
        <v>932</v>
      </c>
      <c r="AN183" s="170" t="s">
        <v>1051</v>
      </c>
    </row>
    <row r="184" spans="1:40" ht="14" thickTop="1" thickBot="1">
      <c r="A184" s="171" t="s">
        <v>1001</v>
      </c>
      <c r="B184" s="172"/>
      <c r="C184" s="172"/>
      <c r="D184" s="172"/>
      <c r="E184" s="172"/>
      <c r="F184" s="172"/>
      <c r="G184" s="172"/>
      <c r="H184" s="172"/>
      <c r="I184" s="172"/>
      <c r="J184" s="172"/>
      <c r="K184" s="172"/>
      <c r="L184" s="172"/>
      <c r="M184" s="173"/>
      <c r="N184" s="171" t="s">
        <v>1038</v>
      </c>
      <c r="O184" s="172"/>
      <c r="P184" s="172"/>
      <c r="Q184" s="172"/>
      <c r="R184" s="172"/>
      <c r="S184" s="172"/>
      <c r="T184" s="172"/>
      <c r="U184" s="172"/>
      <c r="V184" s="172"/>
      <c r="W184" s="826"/>
      <c r="X184" s="826"/>
      <c r="Y184" s="826"/>
      <c r="Z184" s="826"/>
      <c r="AA184" s="827"/>
      <c r="AB184" s="176" t="s">
        <v>1052</v>
      </c>
      <c r="AC184" s="177"/>
      <c r="AD184" s="177"/>
      <c r="AE184" s="177"/>
      <c r="AF184" s="177"/>
      <c r="AG184" s="177"/>
      <c r="AH184" s="177"/>
      <c r="AI184" s="177"/>
      <c r="AJ184" s="177"/>
      <c r="AK184" s="177"/>
      <c r="AL184" s="790"/>
      <c r="AM184" s="790"/>
      <c r="AN184" s="783"/>
    </row>
    <row r="185" spans="1:40" ht="13.5" thickTop="1">
      <c r="A185" s="182" t="s">
        <v>1002</v>
      </c>
      <c r="B185" s="163"/>
      <c r="C185" s="163"/>
      <c r="D185" s="163"/>
      <c r="E185" s="163"/>
      <c r="F185" s="163"/>
      <c r="G185" s="163"/>
      <c r="H185" s="163"/>
      <c r="I185" s="163"/>
      <c r="J185" s="773" t="s">
        <v>1036</v>
      </c>
      <c r="K185" s="812"/>
      <c r="L185" s="812"/>
      <c r="M185" s="774"/>
      <c r="N185" s="140"/>
      <c r="O185" s="141"/>
      <c r="P185" s="141"/>
      <c r="Q185" s="141"/>
      <c r="R185" s="141"/>
      <c r="S185" s="141"/>
      <c r="T185" s="141"/>
      <c r="U185" s="141"/>
      <c r="V185" s="159"/>
      <c r="W185" s="782" t="s">
        <v>1036</v>
      </c>
      <c r="X185" s="790"/>
      <c r="Y185" s="790"/>
      <c r="Z185" s="790"/>
      <c r="AA185" s="783"/>
      <c r="AB185" s="183"/>
      <c r="AC185" s="184"/>
      <c r="AD185" s="184"/>
      <c r="AE185" s="184"/>
      <c r="AF185" s="184"/>
      <c r="AG185" s="184"/>
      <c r="AH185" s="184"/>
      <c r="AI185" s="184"/>
      <c r="AJ185" s="184"/>
      <c r="AK185" s="207"/>
      <c r="AL185" s="864" t="str">
        <f>Help!C18&amp;"-"&amp;Help!C18+1&amp;" ACCOUNT"</f>
        <v>2011-2012 ACCOUNT</v>
      </c>
      <c r="AM185" s="809"/>
      <c r="AN185" s="787"/>
    </row>
    <row r="186" spans="1:40" ht="13.5" thickBot="1">
      <c r="A186" s="188"/>
      <c r="B186" s="189"/>
      <c r="C186" s="189"/>
      <c r="D186" s="189"/>
      <c r="E186" s="189"/>
      <c r="F186" s="189"/>
      <c r="G186" s="189"/>
      <c r="H186" s="189"/>
      <c r="I186" s="189"/>
      <c r="J186" s="780" t="s">
        <v>42</v>
      </c>
      <c r="K186" s="781"/>
      <c r="L186" s="828" t="s">
        <v>1037</v>
      </c>
      <c r="M186" s="829"/>
      <c r="N186" s="96"/>
      <c r="O186" s="95"/>
      <c r="P186" s="95"/>
      <c r="Q186" s="95"/>
      <c r="R186" s="95"/>
      <c r="S186" s="95"/>
      <c r="T186" s="95"/>
      <c r="U186" s="95"/>
      <c r="V186" s="132"/>
      <c r="W186" s="835" t="s">
        <v>1045</v>
      </c>
      <c r="X186" s="837"/>
      <c r="Y186" s="835" t="s">
        <v>1046</v>
      </c>
      <c r="Z186" s="836"/>
      <c r="AA186" s="837"/>
      <c r="AB186" s="96" t="s">
        <v>1053</v>
      </c>
      <c r="AC186" s="95"/>
      <c r="AD186" s="95"/>
      <c r="AE186" s="95"/>
      <c r="AF186" s="95"/>
      <c r="AG186" s="95"/>
      <c r="AH186" s="95"/>
      <c r="AI186" s="95"/>
      <c r="AJ186" s="95"/>
      <c r="AK186" s="208"/>
      <c r="AL186" s="864" t="s">
        <v>69</v>
      </c>
      <c r="AM186" s="809"/>
      <c r="AN186" s="787"/>
    </row>
    <row r="187" spans="1:40" ht="14" thickTop="1" thickBot="1">
      <c r="A187" s="182" t="str">
        <f>"Cash on Hand June 30, "&amp;Help!C18</f>
        <v>Cash on Hand June 30, 2011</v>
      </c>
      <c r="B187" s="163"/>
      <c r="C187" s="163"/>
      <c r="D187" s="163"/>
      <c r="E187" s="163"/>
      <c r="F187" s="163"/>
      <c r="G187" s="163"/>
      <c r="H187" s="163"/>
      <c r="I187" s="163"/>
      <c r="J187" s="831"/>
      <c r="K187" s="831"/>
      <c r="L187" s="831">
        <v>0</v>
      </c>
      <c r="M187" s="831"/>
      <c r="N187" s="154"/>
      <c r="O187" s="155"/>
      <c r="P187" s="155"/>
      <c r="Q187" s="155"/>
      <c r="R187" s="155"/>
      <c r="S187" s="155"/>
      <c r="T187" s="155"/>
      <c r="U187" s="155"/>
      <c r="V187" s="157"/>
      <c r="W187" s="780" t="s">
        <v>758</v>
      </c>
      <c r="X187" s="781"/>
      <c r="Y187" s="780" t="s">
        <v>761</v>
      </c>
      <c r="Z187" s="795"/>
      <c r="AA187" s="781"/>
      <c r="AB187" s="154"/>
      <c r="AC187" s="155"/>
      <c r="AD187" s="155"/>
      <c r="AE187" s="155"/>
      <c r="AF187" s="155"/>
      <c r="AG187" s="155"/>
      <c r="AH187" s="155"/>
      <c r="AI187" s="155"/>
      <c r="AJ187" s="155"/>
      <c r="AK187" s="209"/>
      <c r="AL187" s="865" t="s">
        <v>71</v>
      </c>
      <c r="AM187" s="828"/>
      <c r="AN187" s="829"/>
    </row>
    <row r="188" spans="1:40" ht="13.5" thickTop="1">
      <c r="A188" s="179" t="s">
        <v>1003</v>
      </c>
      <c r="B188" s="180"/>
      <c r="C188" s="180"/>
      <c r="D188" s="180"/>
      <c r="E188" s="180"/>
      <c r="F188" s="180"/>
      <c r="G188" s="180"/>
      <c r="H188" s="180"/>
      <c r="I188" s="180"/>
      <c r="J188" s="816">
        <v>0</v>
      </c>
      <c r="K188" s="816"/>
      <c r="L188" s="816"/>
      <c r="M188" s="816"/>
      <c r="N188" s="176" t="s">
        <v>1039</v>
      </c>
      <c r="O188" s="177"/>
      <c r="P188" s="177"/>
      <c r="Q188" s="177"/>
      <c r="R188" s="177"/>
      <c r="S188" s="177"/>
      <c r="T188" s="177"/>
      <c r="U188" s="177"/>
      <c r="V188" s="178"/>
      <c r="W188" s="805">
        <v>0</v>
      </c>
      <c r="X188" s="806"/>
      <c r="Y188" s="848">
        <f t="shared" ref="Y188:Y193" si="27">W188</f>
        <v>0</v>
      </c>
      <c r="Z188" s="849"/>
      <c r="AA188" s="850"/>
      <c r="AB188" s="176" t="s">
        <v>1054</v>
      </c>
      <c r="AC188" s="177"/>
      <c r="AD188" s="177"/>
      <c r="AE188" s="177"/>
      <c r="AF188" s="177"/>
      <c r="AG188" s="177"/>
      <c r="AH188" s="177"/>
      <c r="AI188" s="177"/>
      <c r="AJ188" s="177"/>
      <c r="AK188" s="178"/>
      <c r="AL188" s="782"/>
      <c r="AM188" s="790"/>
      <c r="AN188" s="783"/>
    </row>
    <row r="189" spans="1:40">
      <c r="A189" s="179"/>
      <c r="B189" s="180"/>
      <c r="C189" s="180"/>
      <c r="D189" s="180"/>
      <c r="E189" s="180"/>
      <c r="F189" s="180"/>
      <c r="G189" s="180"/>
      <c r="H189" s="180"/>
      <c r="I189" s="180"/>
      <c r="J189" s="840"/>
      <c r="K189" s="840"/>
      <c r="L189" s="840"/>
      <c r="M189" s="840"/>
      <c r="N189" s="869" t="s">
        <v>868</v>
      </c>
      <c r="O189" s="870"/>
      <c r="P189" s="870"/>
      <c r="Q189" s="870"/>
      <c r="R189" s="870"/>
      <c r="S189" s="870"/>
      <c r="T189" s="870"/>
      <c r="U189" s="870"/>
      <c r="V189" s="870"/>
      <c r="W189" s="763">
        <v>0</v>
      </c>
      <c r="X189" s="764"/>
      <c r="Y189" s="767">
        <f t="shared" si="27"/>
        <v>0</v>
      </c>
      <c r="Z189" s="810"/>
      <c r="AA189" s="768"/>
      <c r="AB189" s="179" t="s">
        <v>1055</v>
      </c>
      <c r="AC189" s="180"/>
      <c r="AD189" s="180"/>
      <c r="AE189" s="180"/>
      <c r="AF189" s="180"/>
      <c r="AG189" s="180"/>
      <c r="AH189" s="180"/>
      <c r="AI189" s="180"/>
      <c r="AJ189" s="180"/>
      <c r="AK189" s="181"/>
      <c r="AL189" s="763">
        <v>0</v>
      </c>
      <c r="AM189" s="851"/>
      <c r="AN189" s="764"/>
    </row>
    <row r="190" spans="1:40">
      <c r="A190" s="179" t="s">
        <v>1004</v>
      </c>
      <c r="B190" s="180"/>
      <c r="C190" s="180"/>
      <c r="D190" s="180"/>
      <c r="E190" s="180"/>
      <c r="F190" s="180"/>
      <c r="G190" s="180"/>
      <c r="H190" s="180"/>
      <c r="I190" s="180"/>
      <c r="J190" s="840"/>
      <c r="K190" s="840"/>
      <c r="L190" s="840"/>
      <c r="M190" s="840"/>
      <c r="N190" s="179" t="s">
        <v>1040</v>
      </c>
      <c r="O190" s="180"/>
      <c r="P190" s="180"/>
      <c r="Q190" s="180"/>
      <c r="R190" s="180"/>
      <c r="S190" s="180"/>
      <c r="T190" s="180"/>
      <c r="U190" s="180"/>
      <c r="V190" s="181"/>
      <c r="W190" s="763">
        <v>0</v>
      </c>
      <c r="X190" s="764"/>
      <c r="Y190" s="767">
        <f t="shared" si="27"/>
        <v>0</v>
      </c>
      <c r="Z190" s="810"/>
      <c r="AA190" s="768"/>
      <c r="AB190" s="179" t="s">
        <v>764</v>
      </c>
      <c r="AC190" s="180"/>
      <c r="AD190" s="180"/>
      <c r="AE190" s="180"/>
      <c r="AF190" s="180"/>
      <c r="AG190" s="180"/>
      <c r="AH190" s="180"/>
      <c r="AI190" s="180"/>
      <c r="AJ190" s="180"/>
      <c r="AK190" s="181"/>
      <c r="AL190" s="763">
        <v>0</v>
      </c>
      <c r="AM190" s="851"/>
      <c r="AN190" s="764"/>
    </row>
    <row r="191" spans="1:40" ht="13.5" thickBot="1">
      <c r="A191" s="179" t="str">
        <f>Help!C18-1&amp;" and Prior Ad Valorem Tax"</f>
        <v>2010 and Prior Ad Valorem Tax</v>
      </c>
      <c r="B191" s="180"/>
      <c r="C191" s="180"/>
      <c r="D191" s="180"/>
      <c r="E191" s="180"/>
      <c r="F191" s="180"/>
      <c r="G191" s="180"/>
      <c r="H191" s="180"/>
      <c r="I191" s="180"/>
      <c r="J191" s="816">
        <v>0</v>
      </c>
      <c r="K191" s="816"/>
      <c r="L191" s="840"/>
      <c r="M191" s="840"/>
      <c r="N191" s="179" t="s">
        <v>1041</v>
      </c>
      <c r="O191" s="180"/>
      <c r="P191" s="180"/>
      <c r="Q191" s="180"/>
      <c r="R191" s="180"/>
      <c r="S191" s="180"/>
      <c r="T191" s="180"/>
      <c r="U191" s="180"/>
      <c r="V191" s="181"/>
      <c r="W191" s="763">
        <v>0</v>
      </c>
      <c r="X191" s="764"/>
      <c r="Y191" s="767">
        <f t="shared" si="27"/>
        <v>0</v>
      </c>
      <c r="Z191" s="810"/>
      <c r="AA191" s="768"/>
      <c r="AB191" s="193" t="s">
        <v>75</v>
      </c>
      <c r="AC191" s="189"/>
      <c r="AD191" s="189"/>
      <c r="AE191" s="189"/>
      <c r="AF191" s="189"/>
      <c r="AG191" s="189"/>
      <c r="AH191" s="189"/>
      <c r="AI191" s="189"/>
      <c r="AJ191" s="189"/>
      <c r="AK191" s="190"/>
      <c r="AL191" s="769">
        <f>SUM(AL189:AN190)</f>
        <v>0</v>
      </c>
      <c r="AM191" s="811"/>
      <c r="AN191" s="770"/>
    </row>
    <row r="192" spans="1:40" ht="13.5" thickTop="1">
      <c r="A192" s="179" t="str">
        <f>Help!C18&amp;" Ad Valorem Tax"</f>
        <v>2011 Ad Valorem Tax</v>
      </c>
      <c r="B192" s="180"/>
      <c r="C192" s="180"/>
      <c r="D192" s="180"/>
      <c r="E192" s="180"/>
      <c r="F192" s="180"/>
      <c r="G192" s="180"/>
      <c r="H192" s="180"/>
      <c r="I192" s="180"/>
      <c r="J192" s="840">
        <f>Y207</f>
        <v>0</v>
      </c>
      <c r="K192" s="840"/>
      <c r="L192" s="840"/>
      <c r="M192" s="840"/>
      <c r="N192" s="179" t="s">
        <v>1042</v>
      </c>
      <c r="O192" s="180"/>
      <c r="P192" s="180"/>
      <c r="Q192" s="180"/>
      <c r="R192" s="180"/>
      <c r="S192" s="180"/>
      <c r="T192" s="180"/>
      <c r="U192" s="180"/>
      <c r="V192" s="181"/>
      <c r="W192" s="763">
        <v>0</v>
      </c>
      <c r="X192" s="764"/>
      <c r="Y192" s="767">
        <f t="shared" si="27"/>
        <v>0</v>
      </c>
      <c r="Z192" s="810"/>
      <c r="AA192" s="768"/>
      <c r="AB192" s="227" t="s">
        <v>765</v>
      </c>
      <c r="AC192" s="177"/>
      <c r="AD192" s="177"/>
      <c r="AE192" s="177"/>
      <c r="AF192" s="177"/>
      <c r="AG192" s="177"/>
      <c r="AH192" s="177"/>
      <c r="AI192" s="177"/>
      <c r="AJ192" s="177"/>
      <c r="AK192" s="177"/>
      <c r="AL192" s="848"/>
      <c r="AM192" s="849"/>
      <c r="AN192" s="850"/>
    </row>
    <row r="193" spans="1:40">
      <c r="A193" s="179" t="s">
        <v>1005</v>
      </c>
      <c r="B193" s="180"/>
      <c r="C193" s="180"/>
      <c r="D193" s="180"/>
      <c r="E193" s="180"/>
      <c r="F193" s="180"/>
      <c r="G193" s="180"/>
      <c r="H193" s="180"/>
      <c r="I193" s="180"/>
      <c r="J193" s="816">
        <v>0</v>
      </c>
      <c r="K193" s="816"/>
      <c r="L193" s="840"/>
      <c r="M193" s="840"/>
      <c r="N193" s="179" t="s">
        <v>1043</v>
      </c>
      <c r="O193" s="180"/>
      <c r="P193" s="180"/>
      <c r="Q193" s="180"/>
      <c r="R193" s="180"/>
      <c r="S193" s="180"/>
      <c r="T193" s="180"/>
      <c r="U193" s="180"/>
      <c r="V193" s="181"/>
      <c r="W193" s="763">
        <v>0</v>
      </c>
      <c r="X193" s="764"/>
      <c r="Y193" s="767">
        <f t="shared" si="27"/>
        <v>0</v>
      </c>
      <c r="Z193" s="810"/>
      <c r="AA193" s="768"/>
      <c r="AB193" s="179" t="s">
        <v>1056</v>
      </c>
      <c r="AC193" s="180"/>
      <c r="AD193" s="180"/>
      <c r="AE193" s="180"/>
      <c r="AF193" s="180"/>
      <c r="AG193" s="180"/>
      <c r="AH193" s="180"/>
      <c r="AI193" s="180"/>
      <c r="AJ193" s="180"/>
      <c r="AK193" s="180"/>
      <c r="AL193" s="767"/>
      <c r="AM193" s="810"/>
      <c r="AN193" s="768"/>
    </row>
    <row r="194" spans="1:40" ht="13.5" thickBot="1">
      <c r="A194" s="179" t="s">
        <v>1006</v>
      </c>
      <c r="B194" s="180"/>
      <c r="C194" s="180"/>
      <c r="D194" s="180"/>
      <c r="E194" s="180"/>
      <c r="F194" s="180"/>
      <c r="G194" s="180"/>
      <c r="H194" s="180"/>
      <c r="I194" s="180"/>
      <c r="J194" s="840">
        <f>AL237</f>
        <v>0</v>
      </c>
      <c r="K194" s="840"/>
      <c r="L194" s="840"/>
      <c r="M194" s="840"/>
      <c r="N194" s="188" t="s">
        <v>1044</v>
      </c>
      <c r="O194" s="189"/>
      <c r="P194" s="189"/>
      <c r="Q194" s="189"/>
      <c r="R194" s="189"/>
      <c r="S194" s="189"/>
      <c r="T194" s="189"/>
      <c r="U194" s="189"/>
      <c r="V194" s="190"/>
      <c r="W194" s="769">
        <f>SUM(W188:X189)</f>
        <v>0</v>
      </c>
      <c r="X194" s="770"/>
      <c r="Y194" s="769">
        <f>SUM(Y188:AA189)</f>
        <v>0</v>
      </c>
      <c r="Z194" s="811"/>
      <c r="AA194" s="770"/>
      <c r="AB194" s="179" t="s">
        <v>1057</v>
      </c>
      <c r="AC194" s="180"/>
      <c r="AD194" s="180"/>
      <c r="AE194" s="180"/>
      <c r="AF194" s="180"/>
      <c r="AG194" s="180"/>
      <c r="AH194" s="180"/>
      <c r="AI194" s="180"/>
      <c r="AJ194" s="180"/>
      <c r="AK194" s="180"/>
      <c r="AL194" s="763">
        <v>0</v>
      </c>
      <c r="AM194" s="851"/>
      <c r="AN194" s="764"/>
    </row>
    <row r="195" spans="1:40" ht="14" thickTop="1" thickBot="1">
      <c r="A195" s="183" t="s">
        <v>142</v>
      </c>
      <c r="B195" s="184"/>
      <c r="C195" s="184"/>
      <c r="D195" s="184"/>
      <c r="E195" s="184"/>
      <c r="F195" s="184"/>
      <c r="G195" s="184"/>
      <c r="H195" s="184"/>
      <c r="I195" s="184"/>
      <c r="J195" s="838"/>
      <c r="K195" s="838"/>
      <c r="L195" s="838">
        <f>SUM(J191:K194)</f>
        <v>0</v>
      </c>
      <c r="M195" s="838"/>
      <c r="Q195" s="212"/>
      <c r="W195" s="834"/>
      <c r="X195" s="834"/>
      <c r="Y195" s="834"/>
      <c r="Z195" s="834"/>
      <c r="AA195" s="834"/>
      <c r="AB195" s="179" t="s">
        <v>1058</v>
      </c>
      <c r="AC195" s="180"/>
      <c r="AD195" s="180"/>
      <c r="AE195" s="180"/>
      <c r="AF195" s="180"/>
      <c r="AG195" s="180"/>
      <c r="AH195" s="180"/>
      <c r="AI195" s="180"/>
      <c r="AJ195" s="180"/>
      <c r="AK195" s="180"/>
      <c r="AL195" s="763">
        <v>0</v>
      </c>
      <c r="AM195" s="851"/>
      <c r="AN195" s="764"/>
    </row>
    <row r="196" spans="1:40" ht="14" thickTop="1" thickBot="1">
      <c r="A196" s="171" t="s">
        <v>143</v>
      </c>
      <c r="B196" s="172"/>
      <c r="C196" s="172"/>
      <c r="D196" s="172"/>
      <c r="E196" s="172"/>
      <c r="F196" s="172"/>
      <c r="G196" s="172"/>
      <c r="H196" s="172"/>
      <c r="I196" s="172"/>
      <c r="J196" s="839"/>
      <c r="K196" s="839"/>
      <c r="L196" s="839">
        <f>L195+L187</f>
        <v>0</v>
      </c>
      <c r="M196" s="839"/>
      <c r="Q196" s="212"/>
      <c r="W196" s="834"/>
      <c r="X196" s="834"/>
      <c r="Y196" s="834"/>
      <c r="Z196" s="834"/>
      <c r="AA196" s="834"/>
      <c r="AB196" s="179" t="s">
        <v>1059</v>
      </c>
      <c r="AC196" s="180"/>
      <c r="AD196" s="180"/>
      <c r="AE196" s="180"/>
      <c r="AF196" s="180"/>
      <c r="AG196" s="180"/>
      <c r="AH196" s="180"/>
      <c r="AI196" s="180"/>
      <c r="AJ196" s="180"/>
      <c r="AK196" s="180"/>
      <c r="AL196" s="763">
        <v>0</v>
      </c>
      <c r="AM196" s="851"/>
      <c r="AN196" s="764"/>
    </row>
    <row r="197" spans="1:40" ht="15" customHeight="1" thickTop="1" thickBot="1">
      <c r="A197" s="182" t="s">
        <v>1007</v>
      </c>
      <c r="B197" s="163"/>
      <c r="C197" s="163"/>
      <c r="D197" s="163"/>
      <c r="E197" s="163"/>
      <c r="F197" s="163"/>
      <c r="G197" s="163"/>
      <c r="H197" s="163"/>
      <c r="I197" s="163"/>
      <c r="J197" s="841"/>
      <c r="K197" s="841"/>
      <c r="L197" s="841"/>
      <c r="M197" s="841"/>
      <c r="N197" s="171" t="str">
        <f>"Schedule 7, "&amp;Help!C18&amp;" Ad Valorem Tax Account - Sinking Funds"</f>
        <v>Schedule 7, 2011 Ad Valorem Tax Account - Sinking Funds</v>
      </c>
      <c r="O197" s="172"/>
      <c r="P197" s="172"/>
      <c r="Q197" s="213"/>
      <c r="R197" s="214"/>
      <c r="S197" s="172"/>
      <c r="T197" s="172"/>
      <c r="U197" s="172"/>
      <c r="V197" s="172"/>
      <c r="W197" s="826"/>
      <c r="X197" s="826"/>
      <c r="Y197" s="826"/>
      <c r="Z197" s="826"/>
      <c r="AA197" s="826"/>
      <c r="AB197" s="179" t="s">
        <v>1060</v>
      </c>
      <c r="AC197" s="180"/>
      <c r="AD197" s="180"/>
      <c r="AE197" s="180"/>
      <c r="AF197" s="180"/>
      <c r="AG197" s="180"/>
      <c r="AH197" s="180"/>
      <c r="AI197" s="180"/>
      <c r="AJ197" s="180"/>
      <c r="AK197" s="180"/>
      <c r="AL197" s="763">
        <v>0</v>
      </c>
      <c r="AM197" s="851"/>
      <c r="AN197" s="764"/>
    </row>
    <row r="198" spans="1:40" ht="13.5" thickTop="1">
      <c r="A198" s="179" t="s">
        <v>1008</v>
      </c>
      <c r="B198" s="180"/>
      <c r="C198" s="180"/>
      <c r="D198" s="180"/>
      <c r="E198" s="180"/>
      <c r="F198" s="180"/>
      <c r="G198" s="180"/>
      <c r="H198" s="180"/>
      <c r="I198" s="180"/>
      <c r="J198" s="840">
        <f>Y176</f>
        <v>0</v>
      </c>
      <c r="K198" s="840"/>
      <c r="L198" s="840"/>
      <c r="M198" s="840"/>
      <c r="N198" s="140"/>
      <c r="O198" s="854" t="s">
        <v>1047</v>
      </c>
      <c r="P198" s="854"/>
      <c r="Q198" s="807">
        <v>0</v>
      </c>
      <c r="R198" s="807"/>
      <c r="S198" s="807"/>
      <c r="T198" s="225"/>
      <c r="U198" s="225"/>
      <c r="V198" s="225"/>
      <c r="W198" s="794"/>
      <c r="X198" s="794"/>
      <c r="Y198" s="794"/>
      <c r="Z198" s="794"/>
      <c r="AA198" s="772"/>
      <c r="AB198" s="179" t="s">
        <v>1061</v>
      </c>
      <c r="AC198" s="180"/>
      <c r="AD198" s="180"/>
      <c r="AE198" s="180"/>
      <c r="AF198" s="180"/>
      <c r="AG198" s="180"/>
      <c r="AH198" s="180"/>
      <c r="AI198" s="180"/>
      <c r="AJ198" s="180"/>
      <c r="AK198" s="180"/>
      <c r="AL198" s="763">
        <v>0</v>
      </c>
      <c r="AM198" s="851"/>
      <c r="AN198" s="764"/>
    </row>
    <row r="199" spans="1:40" ht="13.5" thickBot="1">
      <c r="A199" s="179" t="s">
        <v>1009</v>
      </c>
      <c r="B199" s="180"/>
      <c r="C199" s="180"/>
      <c r="D199" s="180"/>
      <c r="E199" s="180"/>
      <c r="F199" s="180"/>
      <c r="G199" s="180"/>
      <c r="H199" s="180"/>
      <c r="I199" s="180"/>
      <c r="J199" s="816">
        <v>0</v>
      </c>
      <c r="K199" s="816"/>
      <c r="L199" s="840"/>
      <c r="M199" s="840"/>
      <c r="N199" s="154"/>
      <c r="O199" s="855" t="s">
        <v>1048</v>
      </c>
      <c r="P199" s="855"/>
      <c r="Q199" s="808">
        <v>0</v>
      </c>
      <c r="R199" s="808"/>
      <c r="S199" s="808"/>
      <c r="T199" s="226"/>
      <c r="U199" s="852">
        <v>0</v>
      </c>
      <c r="V199" s="852"/>
      <c r="W199" s="853" t="s">
        <v>159</v>
      </c>
      <c r="X199" s="853"/>
      <c r="Y199" s="795" t="s">
        <v>32</v>
      </c>
      <c r="Z199" s="795"/>
      <c r="AA199" s="781"/>
      <c r="AB199" s="179" t="s">
        <v>1062</v>
      </c>
      <c r="AC199" s="180"/>
      <c r="AD199" s="180"/>
      <c r="AE199" s="180"/>
      <c r="AF199" s="180"/>
      <c r="AG199" s="180"/>
      <c r="AH199" s="180"/>
      <c r="AI199" s="180"/>
      <c r="AJ199" s="180"/>
      <c r="AK199" s="180"/>
      <c r="AL199" s="763">
        <v>0</v>
      </c>
      <c r="AM199" s="851"/>
      <c r="AN199" s="764"/>
    </row>
    <row r="200" spans="1:40" ht="14" thickTop="1" thickBot="1">
      <c r="A200" s="179" t="s">
        <v>1010</v>
      </c>
      <c r="B200" s="180"/>
      <c r="C200" s="180"/>
      <c r="D200" s="180"/>
      <c r="E200" s="180"/>
      <c r="F200" s="180"/>
      <c r="G200" s="180"/>
      <c r="H200" s="180"/>
      <c r="I200" s="180"/>
      <c r="J200" s="840">
        <f>Y146</f>
        <v>0</v>
      </c>
      <c r="K200" s="840"/>
      <c r="L200" s="840"/>
      <c r="M200" s="840"/>
      <c r="N200" s="176" t="s">
        <v>160</v>
      </c>
      <c r="O200" s="177"/>
      <c r="P200" s="177"/>
      <c r="Q200" s="177"/>
      <c r="R200" s="177"/>
      <c r="S200" s="177"/>
      <c r="T200" s="177"/>
      <c r="U200" s="177"/>
      <c r="V200" s="177"/>
      <c r="W200" s="790"/>
      <c r="X200" s="783"/>
      <c r="Y200" s="848">
        <f>U199*Q199/1000</f>
        <v>0</v>
      </c>
      <c r="Z200" s="849"/>
      <c r="AA200" s="850"/>
      <c r="AB200" s="193" t="s">
        <v>80</v>
      </c>
      <c r="AC200" s="189"/>
      <c r="AD200" s="189"/>
      <c r="AE200" s="189"/>
      <c r="AF200" s="189"/>
      <c r="AG200" s="189"/>
      <c r="AH200" s="189"/>
      <c r="AI200" s="189"/>
      <c r="AJ200" s="189"/>
      <c r="AK200" s="189"/>
      <c r="AL200" s="769">
        <f>SUM(AL194:AN199)</f>
        <v>0</v>
      </c>
      <c r="AM200" s="811"/>
      <c r="AN200" s="770"/>
    </row>
    <row r="201" spans="1:40" ht="13.5" thickTop="1">
      <c r="A201" s="179" t="s">
        <v>1011</v>
      </c>
      <c r="B201" s="180"/>
      <c r="C201" s="180"/>
      <c r="D201" s="180"/>
      <c r="E201" s="180"/>
      <c r="F201" s="180"/>
      <c r="G201" s="180"/>
      <c r="H201" s="180"/>
      <c r="I201" s="180"/>
      <c r="J201" s="816">
        <v>0</v>
      </c>
      <c r="K201" s="816"/>
      <c r="L201" s="840"/>
      <c r="M201" s="840"/>
      <c r="N201" s="179" t="s">
        <v>161</v>
      </c>
      <c r="O201" s="180"/>
      <c r="P201" s="180"/>
      <c r="Q201" s="180"/>
      <c r="R201" s="180"/>
      <c r="S201" s="180"/>
      <c r="T201" s="180"/>
      <c r="U201" s="180"/>
      <c r="V201" s="180"/>
      <c r="W201" s="809"/>
      <c r="X201" s="787"/>
      <c r="Y201" s="763">
        <v>0</v>
      </c>
      <c r="Z201" s="851"/>
      <c r="AA201" s="764"/>
      <c r="AB201" s="176" t="s">
        <v>81</v>
      </c>
      <c r="AC201" s="177"/>
      <c r="AD201" s="177"/>
      <c r="AE201" s="177"/>
      <c r="AF201" s="177"/>
      <c r="AG201" s="177"/>
      <c r="AH201" s="177"/>
      <c r="AI201" s="177"/>
      <c r="AJ201" s="177"/>
      <c r="AK201" s="177"/>
      <c r="AL201" s="848"/>
      <c r="AM201" s="849"/>
      <c r="AN201" s="850"/>
    </row>
    <row r="202" spans="1:40">
      <c r="A202" s="179" t="s">
        <v>1012</v>
      </c>
      <c r="B202" s="180"/>
      <c r="C202" s="180"/>
      <c r="D202" s="180"/>
      <c r="E202" s="180"/>
      <c r="F202" s="180"/>
      <c r="G202" s="180"/>
      <c r="H202" s="180"/>
      <c r="I202" s="180"/>
      <c r="J202" s="816">
        <v>0</v>
      </c>
      <c r="K202" s="816"/>
      <c r="L202" s="840"/>
      <c r="M202" s="840"/>
      <c r="N202" s="179" t="s">
        <v>162</v>
      </c>
      <c r="O202" s="180"/>
      <c r="P202" s="180"/>
      <c r="Q202" s="180"/>
      <c r="R202" s="180"/>
      <c r="S202" s="180"/>
      <c r="T202" s="180"/>
      <c r="U202" s="180"/>
      <c r="V202" s="180"/>
      <c r="W202" s="809"/>
      <c r="X202" s="787"/>
      <c r="Y202" s="763">
        <v>0</v>
      </c>
      <c r="Z202" s="851"/>
      <c r="AA202" s="764"/>
      <c r="AB202" s="179" t="s">
        <v>82</v>
      </c>
      <c r="AC202" s="180"/>
      <c r="AD202" s="180"/>
      <c r="AE202" s="180"/>
      <c r="AF202" s="180"/>
      <c r="AG202" s="180"/>
      <c r="AH202" s="180"/>
      <c r="AI202" s="180"/>
      <c r="AJ202" s="180"/>
      <c r="AK202" s="180"/>
      <c r="AL202" s="763">
        <v>0</v>
      </c>
      <c r="AM202" s="851"/>
      <c r="AN202" s="764"/>
    </row>
    <row r="203" spans="1:40">
      <c r="A203" s="179" t="s">
        <v>1013</v>
      </c>
      <c r="B203" s="180"/>
      <c r="C203" s="180"/>
      <c r="D203" s="180"/>
      <c r="E203" s="180"/>
      <c r="F203" s="180"/>
      <c r="G203" s="180"/>
      <c r="H203" s="180"/>
      <c r="I203" s="180"/>
      <c r="J203" s="816">
        <v>0</v>
      </c>
      <c r="K203" s="816"/>
      <c r="L203" s="840"/>
      <c r="M203" s="840"/>
      <c r="N203" s="179" t="s">
        <v>163</v>
      </c>
      <c r="O203" s="180"/>
      <c r="P203" s="180"/>
      <c r="Q203" s="180"/>
      <c r="R203" s="180"/>
      <c r="S203" s="180"/>
      <c r="T203" s="180"/>
      <c r="U203" s="180"/>
      <c r="V203" s="180"/>
      <c r="W203" s="809"/>
      <c r="X203" s="787"/>
      <c r="Y203" s="767">
        <f>Y200+Y201-Y202</f>
        <v>0</v>
      </c>
      <c r="Z203" s="810"/>
      <c r="AA203" s="768"/>
      <c r="AB203" s="179" t="s">
        <v>770</v>
      </c>
      <c r="AC203" s="180"/>
      <c r="AD203" s="180"/>
      <c r="AE203" s="180"/>
      <c r="AF203" s="180"/>
      <c r="AG203" s="180"/>
      <c r="AH203" s="180"/>
      <c r="AI203" s="180"/>
      <c r="AJ203" s="180"/>
      <c r="AK203" s="180"/>
      <c r="AL203" s="763">
        <v>0</v>
      </c>
      <c r="AM203" s="851"/>
      <c r="AN203" s="764"/>
    </row>
    <row r="204" spans="1:40" ht="13.5" thickBot="1">
      <c r="A204" s="179" t="s">
        <v>1014</v>
      </c>
      <c r="B204" s="180"/>
      <c r="C204" s="180"/>
      <c r="D204" s="180"/>
      <c r="E204" s="180"/>
      <c r="F204" s="180"/>
      <c r="G204" s="180"/>
      <c r="H204" s="180"/>
      <c r="I204" s="180"/>
      <c r="J204" s="816">
        <v>0</v>
      </c>
      <c r="K204" s="816"/>
      <c r="L204" s="840"/>
      <c r="M204" s="840"/>
      <c r="N204" s="179" t="s">
        <v>1049</v>
      </c>
      <c r="O204" s="180"/>
      <c r="P204" s="180"/>
      <c r="Q204" s="180"/>
      <c r="R204" s="180"/>
      <c r="S204" s="180"/>
      <c r="T204" s="180"/>
      <c r="U204" s="180"/>
      <c r="V204" s="180"/>
      <c r="W204" s="809"/>
      <c r="X204" s="787"/>
      <c r="Y204" s="763">
        <v>0</v>
      </c>
      <c r="Z204" s="851"/>
      <c r="AA204" s="764"/>
      <c r="AB204" s="193" t="s">
        <v>1063</v>
      </c>
      <c r="AC204" s="189"/>
      <c r="AD204" s="189"/>
      <c r="AE204" s="189"/>
      <c r="AF204" s="189"/>
      <c r="AG204" s="189"/>
      <c r="AH204" s="189"/>
      <c r="AI204" s="189"/>
      <c r="AJ204" s="189"/>
      <c r="AK204" s="189"/>
      <c r="AL204" s="769">
        <f>SUM(AL202:AN203)</f>
        <v>0</v>
      </c>
      <c r="AM204" s="811"/>
      <c r="AN204" s="770"/>
    </row>
    <row r="205" spans="1:40" ht="13.5" thickTop="1">
      <c r="A205" s="179" t="s">
        <v>1015</v>
      </c>
      <c r="B205" s="180"/>
      <c r="C205" s="180"/>
      <c r="D205" s="180"/>
      <c r="E205" s="180"/>
      <c r="F205" s="180"/>
      <c r="G205" s="180"/>
      <c r="H205" s="180"/>
      <c r="I205" s="180"/>
      <c r="J205" s="816">
        <v>0</v>
      </c>
      <c r="K205" s="816"/>
      <c r="L205" s="840"/>
      <c r="M205" s="840"/>
      <c r="N205" s="179" t="s">
        <v>165</v>
      </c>
      <c r="O205" s="180"/>
      <c r="P205" s="180"/>
      <c r="Q205" s="180"/>
      <c r="R205" s="180"/>
      <c r="S205" s="180"/>
      <c r="T205" s="180"/>
      <c r="U205" s="180"/>
      <c r="V205" s="180"/>
      <c r="W205" s="809"/>
      <c r="X205" s="787"/>
      <c r="Y205" s="763">
        <v>0</v>
      </c>
      <c r="Z205" s="851"/>
      <c r="AA205" s="764"/>
      <c r="AB205" s="176" t="s">
        <v>771</v>
      </c>
      <c r="AC205" s="177"/>
      <c r="AD205" s="177"/>
      <c r="AE205" s="177"/>
      <c r="AF205" s="177"/>
      <c r="AG205" s="177"/>
      <c r="AH205" s="177"/>
      <c r="AI205" s="177"/>
      <c r="AJ205" s="177"/>
      <c r="AK205" s="177"/>
      <c r="AL205" s="805">
        <v>0</v>
      </c>
      <c r="AM205" s="871"/>
      <c r="AN205" s="806"/>
    </row>
    <row r="206" spans="1:40">
      <c r="A206" s="179" t="s">
        <v>1016</v>
      </c>
      <c r="B206" s="180"/>
      <c r="C206" s="180"/>
      <c r="D206" s="180"/>
      <c r="E206" s="180"/>
      <c r="F206" s="180"/>
      <c r="G206" s="180"/>
      <c r="H206" s="180"/>
      <c r="I206" s="180"/>
      <c r="J206" s="816">
        <v>0</v>
      </c>
      <c r="K206" s="816"/>
      <c r="L206" s="840"/>
      <c r="M206" s="840"/>
      <c r="N206" s="179" t="s">
        <v>166</v>
      </c>
      <c r="O206" s="180"/>
      <c r="P206" s="180"/>
      <c r="Q206" s="180"/>
      <c r="R206" s="180"/>
      <c r="S206" s="180"/>
      <c r="T206" s="180"/>
      <c r="U206" s="180"/>
      <c r="V206" s="180"/>
      <c r="W206" s="809"/>
      <c r="X206" s="787"/>
      <c r="Y206" s="767">
        <f>Y203-Y204-Y205</f>
        <v>0</v>
      </c>
      <c r="Z206" s="810"/>
      <c r="AA206" s="768"/>
      <c r="AB206" s="179" t="s">
        <v>772</v>
      </c>
      <c r="AC206" s="180"/>
      <c r="AD206" s="180"/>
      <c r="AE206" s="180"/>
      <c r="AF206" s="180"/>
      <c r="AG206" s="180"/>
      <c r="AH206" s="180"/>
      <c r="AI206" s="180"/>
      <c r="AJ206" s="180"/>
      <c r="AK206" s="180"/>
      <c r="AL206" s="763">
        <v>0</v>
      </c>
      <c r="AM206" s="851"/>
      <c r="AN206" s="764"/>
    </row>
    <row r="207" spans="1:40" ht="13.5" thickBot="1">
      <c r="A207" s="179" t="s">
        <v>146</v>
      </c>
      <c r="B207" s="180"/>
      <c r="C207" s="180"/>
      <c r="D207" s="180"/>
      <c r="E207" s="180"/>
      <c r="F207" s="180"/>
      <c r="G207" s="180"/>
      <c r="H207" s="180"/>
      <c r="I207" s="180"/>
      <c r="J207" s="838"/>
      <c r="K207" s="838"/>
      <c r="L207" s="838">
        <f>SUM(J198:K206)</f>
        <v>0</v>
      </c>
      <c r="M207" s="838"/>
      <c r="N207" s="179" t="str">
        <f>"Deduct "&amp;Help!C18&amp;" Tax Apportioned"</f>
        <v>Deduct 2011 Tax Apportioned</v>
      </c>
      <c r="O207" s="180"/>
      <c r="P207" s="180"/>
      <c r="Q207" s="180"/>
      <c r="R207" s="180"/>
      <c r="S207" s="180"/>
      <c r="T207" s="180"/>
      <c r="U207" s="180"/>
      <c r="V207" s="180"/>
      <c r="W207" s="809"/>
      <c r="X207" s="787"/>
      <c r="Y207" s="763">
        <v>0</v>
      </c>
      <c r="Z207" s="851"/>
      <c r="AA207" s="764"/>
      <c r="AB207" s="179" t="s">
        <v>773</v>
      </c>
      <c r="AC207" s="180"/>
      <c r="AD207" s="180"/>
      <c r="AE207" s="180"/>
      <c r="AF207" s="180"/>
      <c r="AG207" s="180"/>
      <c r="AH207" s="180"/>
      <c r="AI207" s="180"/>
      <c r="AJ207" s="180"/>
      <c r="AK207" s="180"/>
      <c r="AL207" s="763">
        <v>0</v>
      </c>
      <c r="AM207" s="851"/>
      <c r="AN207" s="764"/>
    </row>
    <row r="208" spans="1:40" ht="14" thickTop="1" thickBot="1">
      <c r="A208" s="188" t="str">
        <f>"CASH BALANCE ON HAND JUNE 30, "&amp;Help!C18+1</f>
        <v>CASH BALANCE ON HAND JUNE 30, 2012</v>
      </c>
      <c r="B208" s="189"/>
      <c r="C208" s="189"/>
      <c r="D208" s="189"/>
      <c r="E208" s="189"/>
      <c r="F208" s="189"/>
      <c r="G208" s="189"/>
      <c r="H208" s="189"/>
      <c r="I208" s="189"/>
      <c r="J208" s="839"/>
      <c r="K208" s="839"/>
      <c r="L208" s="839">
        <f>L196-L207</f>
        <v>0</v>
      </c>
      <c r="M208" s="839"/>
      <c r="N208" s="194" t="str">
        <f>"Net Balance "&amp;Help!C18&amp;" Tax in Process of Collection or"</f>
        <v>Net Balance 2011 Tax in Process of Collection or</v>
      </c>
      <c r="O208" s="180"/>
      <c r="P208" s="180"/>
      <c r="Q208" s="180"/>
      <c r="R208" s="180"/>
      <c r="S208" s="180"/>
      <c r="T208" s="180"/>
      <c r="U208" s="180"/>
      <c r="V208" s="180"/>
      <c r="W208" s="809"/>
      <c r="X208" s="787"/>
      <c r="Y208" s="769">
        <f>IF(Y207-Y206&lt;0,ABS( Y207-Y206),0)</f>
        <v>0</v>
      </c>
      <c r="Z208" s="811"/>
      <c r="AA208" s="770"/>
      <c r="AB208" s="179" t="s">
        <v>1064</v>
      </c>
      <c r="AC208" s="180"/>
      <c r="AD208" s="180"/>
      <c r="AE208" s="180"/>
      <c r="AF208" s="180"/>
      <c r="AG208" s="180"/>
      <c r="AH208" s="180"/>
      <c r="AI208" s="180"/>
      <c r="AJ208" s="180"/>
      <c r="AK208" s="180"/>
      <c r="AL208" s="763">
        <v>0</v>
      </c>
      <c r="AM208" s="851"/>
      <c r="AN208" s="764"/>
    </row>
    <row r="209" spans="1:40" ht="14" thickTop="1" thickBot="1">
      <c r="A209" s="141"/>
      <c r="B209" s="141"/>
      <c r="C209" s="141"/>
      <c r="D209" s="141"/>
      <c r="E209" s="141"/>
      <c r="F209" s="141"/>
      <c r="G209" s="141"/>
      <c r="H209" s="141"/>
      <c r="I209" s="141"/>
      <c r="J209" s="794"/>
      <c r="K209" s="794"/>
      <c r="L209" s="794"/>
      <c r="M209" s="794"/>
      <c r="N209" s="197" t="s">
        <v>167</v>
      </c>
      <c r="O209" s="189"/>
      <c r="P209" s="189"/>
      <c r="Q209" s="189"/>
      <c r="R209" s="189"/>
      <c r="S209" s="189"/>
      <c r="T209" s="189"/>
      <c r="U209" s="189"/>
      <c r="V209" s="189"/>
      <c r="W209" s="828"/>
      <c r="X209" s="829"/>
      <c r="Y209" s="769">
        <f>IF(Y207-Y206&gt;0, Y207-Y206,0)</f>
        <v>0</v>
      </c>
      <c r="Z209" s="811"/>
      <c r="AA209" s="770"/>
      <c r="AB209" s="179" t="s">
        <v>774</v>
      </c>
      <c r="AC209" s="180"/>
      <c r="AD209" s="180"/>
      <c r="AE209" s="180"/>
      <c r="AF209" s="180"/>
      <c r="AG209" s="180"/>
      <c r="AH209" s="180"/>
      <c r="AI209" s="180"/>
      <c r="AJ209" s="180"/>
      <c r="AK209" s="180"/>
      <c r="AL209" s="763">
        <v>0</v>
      </c>
      <c r="AM209" s="851"/>
      <c r="AN209" s="764"/>
    </row>
    <row r="210" spans="1:40" ht="13.5" thickTop="1">
      <c r="A210" s="95"/>
      <c r="B210" s="95"/>
      <c r="C210" s="95"/>
      <c r="D210" s="95"/>
      <c r="E210" s="95"/>
      <c r="F210" s="95"/>
      <c r="G210" s="95"/>
      <c r="H210" s="95"/>
      <c r="I210" s="95"/>
      <c r="J210" s="424"/>
      <c r="K210" s="424"/>
      <c r="L210" s="424"/>
      <c r="M210" s="424"/>
      <c r="W210" s="834"/>
      <c r="X210" s="834"/>
      <c r="Y210" s="834"/>
      <c r="Z210" s="834"/>
      <c r="AA210" s="834"/>
      <c r="AB210" s="179" t="s">
        <v>1074</v>
      </c>
      <c r="AC210" s="180"/>
      <c r="AD210" s="180"/>
      <c r="AE210" s="180"/>
      <c r="AF210" s="180"/>
      <c r="AG210" s="180"/>
      <c r="AH210" s="180"/>
      <c r="AI210" s="180"/>
      <c r="AJ210" s="180"/>
      <c r="AK210" s="180"/>
      <c r="AL210" s="763">
        <v>0</v>
      </c>
      <c r="AM210" s="851"/>
      <c r="AN210" s="764"/>
    </row>
    <row r="211" spans="1:40" ht="13.5" thickBot="1">
      <c r="A211" s="155"/>
      <c r="B211" s="155"/>
      <c r="C211" s="155"/>
      <c r="D211" s="155"/>
      <c r="E211" s="155"/>
      <c r="F211" s="155"/>
      <c r="G211" s="155"/>
      <c r="H211" s="155"/>
      <c r="I211" s="155"/>
      <c r="J211" s="795"/>
      <c r="K211" s="795"/>
      <c r="L211" s="795"/>
      <c r="M211" s="795"/>
      <c r="W211" s="834"/>
      <c r="X211" s="834"/>
      <c r="Y211" s="834"/>
      <c r="Z211" s="834"/>
      <c r="AA211" s="834"/>
      <c r="AB211" s="193" t="s">
        <v>862</v>
      </c>
      <c r="AC211" s="189"/>
      <c r="AD211" s="189"/>
      <c r="AE211" s="189"/>
      <c r="AF211" s="189"/>
      <c r="AG211" s="189"/>
      <c r="AH211" s="189"/>
      <c r="AI211" s="189"/>
      <c r="AJ211" s="189"/>
      <c r="AK211" s="189"/>
      <c r="AL211" s="769">
        <f>SUM(AL204:AN210)</f>
        <v>0</v>
      </c>
      <c r="AM211" s="811"/>
      <c r="AN211" s="770"/>
    </row>
    <row r="212" spans="1:40" ht="14" thickTop="1" thickBot="1">
      <c r="A212" s="171" t="s">
        <v>1017</v>
      </c>
      <c r="B212" s="172"/>
      <c r="C212" s="172"/>
      <c r="D212" s="172"/>
      <c r="E212" s="172"/>
      <c r="F212" s="172"/>
      <c r="G212" s="172"/>
      <c r="H212" s="172"/>
      <c r="I212" s="172"/>
      <c r="J212" s="826"/>
      <c r="K212" s="826"/>
      <c r="L212" s="826"/>
      <c r="M212" s="827"/>
      <c r="W212" s="834"/>
      <c r="X212" s="834"/>
      <c r="Y212" s="834"/>
      <c r="Z212" s="834"/>
      <c r="AA212" s="834"/>
      <c r="AB212" s="176" t="s">
        <v>99</v>
      </c>
      <c r="AC212" s="177"/>
      <c r="AD212" s="177"/>
      <c r="AE212" s="177"/>
      <c r="AF212" s="177"/>
      <c r="AG212" s="177"/>
      <c r="AH212" s="177"/>
      <c r="AI212" s="177"/>
      <c r="AJ212" s="177"/>
      <c r="AK212" s="177"/>
      <c r="AL212" s="848"/>
      <c r="AM212" s="849"/>
      <c r="AN212" s="850"/>
    </row>
    <row r="213" spans="1:40" ht="14" thickTop="1" thickBot="1">
      <c r="A213" s="140"/>
      <c r="B213" s="141"/>
      <c r="C213" s="141"/>
      <c r="D213" s="141"/>
      <c r="E213" s="141"/>
      <c r="F213" s="141"/>
      <c r="G213" s="141"/>
      <c r="H213" s="141"/>
      <c r="I213" s="159"/>
      <c r="J213" s="782" t="s">
        <v>1036</v>
      </c>
      <c r="K213" s="790"/>
      <c r="L213" s="790"/>
      <c r="M213" s="783"/>
      <c r="W213" s="834"/>
      <c r="X213" s="834"/>
      <c r="Y213" s="834"/>
      <c r="Z213" s="834"/>
      <c r="AA213" s="834"/>
      <c r="AB213" s="179" t="s">
        <v>100</v>
      </c>
      <c r="AC213" s="180"/>
      <c r="AD213" s="180"/>
      <c r="AE213" s="180"/>
      <c r="AF213" s="180"/>
      <c r="AG213" s="180"/>
      <c r="AH213" s="180"/>
      <c r="AI213" s="180"/>
      <c r="AJ213" s="180"/>
      <c r="AK213" s="180"/>
      <c r="AL213" s="763">
        <v>0</v>
      </c>
      <c r="AM213" s="851"/>
      <c r="AN213" s="764"/>
    </row>
    <row r="214" spans="1:40" ht="14" thickTop="1" thickBot="1">
      <c r="A214" s="154"/>
      <c r="B214" s="155"/>
      <c r="C214" s="155"/>
      <c r="D214" s="155"/>
      <c r="E214" s="155"/>
      <c r="F214" s="155"/>
      <c r="G214" s="155"/>
      <c r="H214" s="155"/>
      <c r="I214" s="157"/>
      <c r="J214" s="818" t="s">
        <v>42</v>
      </c>
      <c r="K214" s="818"/>
      <c r="L214" s="818" t="s">
        <v>1037</v>
      </c>
      <c r="M214" s="818"/>
      <c r="N214" s="171" t="s">
        <v>1050</v>
      </c>
      <c r="O214" s="172"/>
      <c r="P214" s="172"/>
      <c r="Q214" s="172"/>
      <c r="R214" s="172"/>
      <c r="S214" s="172"/>
      <c r="T214" s="172"/>
      <c r="U214" s="172"/>
      <c r="V214" s="172"/>
      <c r="W214" s="826"/>
      <c r="X214" s="826"/>
      <c r="Y214" s="826"/>
      <c r="Z214" s="826"/>
      <c r="AA214" s="827"/>
      <c r="AB214" s="179" t="s">
        <v>1065</v>
      </c>
      <c r="AC214" s="180"/>
      <c r="AD214" s="180"/>
      <c r="AE214" s="180"/>
      <c r="AF214" s="180"/>
      <c r="AG214" s="180"/>
      <c r="AH214" s="180"/>
      <c r="AI214" s="180"/>
      <c r="AJ214" s="180"/>
      <c r="AK214" s="180"/>
      <c r="AL214" s="763">
        <v>0</v>
      </c>
      <c r="AM214" s="851"/>
      <c r="AN214" s="764"/>
    </row>
    <row r="215" spans="1:40" ht="13.5" thickTop="1">
      <c r="A215" s="176" t="str">
        <f>"Cash Balance on Hand June 30, "&amp;Help!C18+1</f>
        <v>Cash Balance on Hand June 30, 2012</v>
      </c>
      <c r="B215" s="163"/>
      <c r="C215" s="163"/>
      <c r="D215" s="163"/>
      <c r="E215" s="163"/>
      <c r="F215" s="163"/>
      <c r="G215" s="163"/>
      <c r="H215" s="163"/>
      <c r="I215" s="163"/>
      <c r="J215" s="841"/>
      <c r="K215" s="841"/>
      <c r="L215" s="841">
        <f>L208</f>
        <v>0</v>
      </c>
      <c r="M215" s="841"/>
      <c r="N215" s="856" t="s">
        <v>171</v>
      </c>
      <c r="O215" s="857"/>
      <c r="P215" s="821" t="s">
        <v>34</v>
      </c>
      <c r="Q215" s="821"/>
      <c r="R215" s="771"/>
      <c r="S215" s="772"/>
      <c r="T215" s="782" t="s">
        <v>177</v>
      </c>
      <c r="U215" s="790"/>
      <c r="V215" s="790"/>
      <c r="W215" s="783"/>
      <c r="X215" s="821" t="s">
        <v>180</v>
      </c>
      <c r="Y215" s="821"/>
      <c r="Z215" s="821" t="s">
        <v>34</v>
      </c>
      <c r="AA215" s="821"/>
      <c r="AB215" s="179" t="s">
        <v>864</v>
      </c>
      <c r="AC215" s="180"/>
      <c r="AD215" s="180"/>
      <c r="AE215" s="180"/>
      <c r="AF215" s="180"/>
      <c r="AG215" s="180"/>
      <c r="AH215" s="180"/>
      <c r="AI215" s="180"/>
      <c r="AJ215" s="180"/>
      <c r="AK215" s="180"/>
      <c r="AL215" s="763">
        <v>0</v>
      </c>
      <c r="AM215" s="851"/>
      <c r="AN215" s="764"/>
    </row>
    <row r="216" spans="1:40">
      <c r="A216" s="179" t="s">
        <v>1018</v>
      </c>
      <c r="B216" s="180"/>
      <c r="C216" s="180"/>
      <c r="D216" s="180"/>
      <c r="E216" s="180"/>
      <c r="F216" s="180"/>
      <c r="G216" s="180"/>
      <c r="H216" s="180"/>
      <c r="I216" s="180"/>
      <c r="J216" s="816">
        <v>0</v>
      </c>
      <c r="K216" s="816"/>
      <c r="L216" s="840"/>
      <c r="M216" s="840"/>
      <c r="N216" s="858"/>
      <c r="O216" s="859"/>
      <c r="P216" s="820" t="s">
        <v>172</v>
      </c>
      <c r="Q216" s="820"/>
      <c r="R216" s="820" t="s">
        <v>173</v>
      </c>
      <c r="S216" s="820"/>
      <c r="T216" s="820" t="s">
        <v>175</v>
      </c>
      <c r="U216" s="820"/>
      <c r="V216" s="820" t="s">
        <v>178</v>
      </c>
      <c r="W216" s="820"/>
      <c r="X216" s="820" t="s">
        <v>181</v>
      </c>
      <c r="Y216" s="820"/>
      <c r="Z216" s="820" t="s">
        <v>172</v>
      </c>
      <c r="AA216" s="820"/>
      <c r="AB216" s="179" t="s">
        <v>795</v>
      </c>
      <c r="AC216" s="180"/>
      <c r="AD216" s="180"/>
      <c r="AE216" s="180"/>
      <c r="AF216" s="180"/>
      <c r="AG216" s="180"/>
      <c r="AH216" s="180"/>
      <c r="AI216" s="180"/>
      <c r="AJ216" s="180"/>
      <c r="AK216" s="180"/>
      <c r="AL216" s="763">
        <v>0</v>
      </c>
      <c r="AM216" s="851"/>
      <c r="AN216" s="764"/>
    </row>
    <row r="217" spans="1:40" ht="13.5" thickBot="1">
      <c r="A217" s="179" t="s">
        <v>1019</v>
      </c>
      <c r="B217" s="180"/>
      <c r="C217" s="180"/>
      <c r="D217" s="180"/>
      <c r="E217" s="180"/>
      <c r="F217" s="180"/>
      <c r="G217" s="180"/>
      <c r="H217" s="180"/>
      <c r="I217" s="180"/>
      <c r="J217" s="816">
        <v>0</v>
      </c>
      <c r="K217" s="816"/>
      <c r="L217" s="840"/>
      <c r="M217" s="840"/>
      <c r="N217" s="860"/>
      <c r="O217" s="861"/>
      <c r="P217" s="833" t="str">
        <f>"June 30, "&amp;Help!C18</f>
        <v>June 30, 2011</v>
      </c>
      <c r="Q217" s="833"/>
      <c r="R217" s="833" t="s">
        <v>174</v>
      </c>
      <c r="S217" s="833"/>
      <c r="T217" s="833" t="s">
        <v>176</v>
      </c>
      <c r="U217" s="833"/>
      <c r="V217" s="833" t="s">
        <v>179</v>
      </c>
      <c r="W217" s="833"/>
      <c r="X217" s="833" t="s">
        <v>182</v>
      </c>
      <c r="Y217" s="833"/>
      <c r="Z217" s="833" t="str">
        <f>"June 30, "&amp;Help!C18</f>
        <v>June 30, 2011</v>
      </c>
      <c r="AA217" s="833"/>
      <c r="AB217" s="179" t="s">
        <v>775</v>
      </c>
      <c r="AC217" s="180"/>
      <c r="AD217" s="180"/>
      <c r="AE217" s="180"/>
      <c r="AF217" s="180"/>
      <c r="AG217" s="180"/>
      <c r="AH217" s="180"/>
      <c r="AI217" s="180"/>
      <c r="AJ217" s="180"/>
      <c r="AK217" s="180"/>
      <c r="AL217" s="763">
        <v>0</v>
      </c>
      <c r="AM217" s="851"/>
      <c r="AN217" s="764"/>
    </row>
    <row r="218" spans="1:40" ht="14" thickTop="1" thickBot="1">
      <c r="A218" s="188" t="s">
        <v>1020</v>
      </c>
      <c r="B218" s="189"/>
      <c r="C218" s="189"/>
      <c r="D218" s="189"/>
      <c r="E218" s="189"/>
      <c r="F218" s="189"/>
      <c r="G218" s="189"/>
      <c r="H218" s="189"/>
      <c r="I218" s="189"/>
      <c r="J218" s="819"/>
      <c r="K218" s="819"/>
      <c r="L218" s="838">
        <f>L215+J216+J217</f>
        <v>0</v>
      </c>
      <c r="M218" s="838"/>
      <c r="N218" s="815"/>
      <c r="O218" s="815"/>
      <c r="P218" s="831">
        <v>0</v>
      </c>
      <c r="Q218" s="831"/>
      <c r="R218" s="831">
        <v>0</v>
      </c>
      <c r="S218" s="831"/>
      <c r="T218" s="831">
        <v>0</v>
      </c>
      <c r="U218" s="831"/>
      <c r="V218" s="831">
        <v>0</v>
      </c>
      <c r="W218" s="831"/>
      <c r="X218" s="831">
        <v>0</v>
      </c>
      <c r="Y218" s="831"/>
      <c r="Z218" s="831">
        <v>0</v>
      </c>
      <c r="AA218" s="831"/>
      <c r="AB218" s="193" t="s">
        <v>1066</v>
      </c>
      <c r="AC218" s="189"/>
      <c r="AD218" s="189"/>
      <c r="AE218" s="189"/>
      <c r="AF218" s="189"/>
      <c r="AG218" s="189"/>
      <c r="AH218" s="189"/>
      <c r="AI218" s="189"/>
      <c r="AJ218" s="189"/>
      <c r="AK218" s="189"/>
      <c r="AL218" s="769">
        <f>SUM(AL213:AN217)</f>
        <v>0</v>
      </c>
      <c r="AM218" s="811"/>
      <c r="AN218" s="770"/>
    </row>
    <row r="219" spans="1:40" ht="14" thickTop="1" thickBot="1">
      <c r="A219" s="182" t="s">
        <v>1021</v>
      </c>
      <c r="B219" s="163"/>
      <c r="C219" s="163"/>
      <c r="D219" s="163"/>
      <c r="E219" s="163"/>
      <c r="F219" s="163"/>
      <c r="G219" s="163"/>
      <c r="H219" s="163"/>
      <c r="I219" s="163"/>
      <c r="J219" s="817"/>
      <c r="K219" s="817"/>
      <c r="L219" s="846"/>
      <c r="M219" s="846"/>
      <c r="N219" s="814"/>
      <c r="O219" s="814"/>
      <c r="P219" s="816">
        <v>0</v>
      </c>
      <c r="Q219" s="816"/>
      <c r="R219" s="816">
        <v>0</v>
      </c>
      <c r="S219" s="816"/>
      <c r="T219" s="816">
        <v>0</v>
      </c>
      <c r="U219" s="816"/>
      <c r="V219" s="816">
        <v>0</v>
      </c>
      <c r="W219" s="816"/>
      <c r="X219" s="816">
        <v>0</v>
      </c>
      <c r="Y219" s="816"/>
      <c r="Z219" s="816">
        <v>0</v>
      </c>
      <c r="AA219" s="816"/>
      <c r="AB219" s="215" t="s">
        <v>110</v>
      </c>
      <c r="AC219" s="172"/>
      <c r="AD219" s="172"/>
      <c r="AE219" s="172"/>
      <c r="AF219" s="172"/>
      <c r="AG219" s="172"/>
      <c r="AH219" s="172"/>
      <c r="AI219" s="172"/>
      <c r="AJ219" s="172"/>
      <c r="AK219" s="172"/>
      <c r="AL219" s="866">
        <f>AL218+AL211+AL200</f>
        <v>0</v>
      </c>
      <c r="AM219" s="867"/>
      <c r="AN219" s="868"/>
    </row>
    <row r="220" spans="1:40" ht="13.5" thickTop="1">
      <c r="A220" s="179" t="s">
        <v>1022</v>
      </c>
      <c r="B220" s="180"/>
      <c r="C220" s="180"/>
      <c r="D220" s="180"/>
      <c r="E220" s="180"/>
      <c r="F220" s="180"/>
      <c r="G220" s="180"/>
      <c r="H220" s="180"/>
      <c r="I220" s="180"/>
      <c r="J220" s="840">
        <f>Y178</f>
        <v>0</v>
      </c>
      <c r="K220" s="840"/>
      <c r="L220" s="840"/>
      <c r="M220" s="840"/>
      <c r="N220" s="814"/>
      <c r="O220" s="814"/>
      <c r="P220" s="816">
        <v>0</v>
      </c>
      <c r="Q220" s="816"/>
      <c r="R220" s="816">
        <v>0</v>
      </c>
      <c r="S220" s="816"/>
      <c r="T220" s="816">
        <v>0</v>
      </c>
      <c r="U220" s="816"/>
      <c r="V220" s="816">
        <v>0</v>
      </c>
      <c r="W220" s="816"/>
      <c r="X220" s="816">
        <v>0</v>
      </c>
      <c r="Y220" s="816"/>
      <c r="Z220" s="816">
        <v>0</v>
      </c>
      <c r="AA220" s="816"/>
      <c r="AB220" s="176" t="s">
        <v>111</v>
      </c>
      <c r="AC220" s="177"/>
      <c r="AD220" s="177"/>
      <c r="AE220" s="177"/>
      <c r="AF220" s="177"/>
      <c r="AG220" s="177"/>
      <c r="AH220" s="177"/>
      <c r="AI220" s="177"/>
      <c r="AJ220" s="177"/>
      <c r="AK220" s="177"/>
      <c r="AL220" s="848"/>
      <c r="AM220" s="849"/>
      <c r="AN220" s="850"/>
    </row>
    <row r="221" spans="1:40">
      <c r="A221" s="179" t="s">
        <v>1023</v>
      </c>
      <c r="B221" s="180"/>
      <c r="C221" s="180"/>
      <c r="D221" s="180"/>
      <c r="E221" s="180"/>
      <c r="F221" s="180"/>
      <c r="G221" s="180"/>
      <c r="H221" s="180"/>
      <c r="I221" s="180"/>
      <c r="J221" s="816">
        <v>0</v>
      </c>
      <c r="K221" s="816"/>
      <c r="L221" s="840"/>
      <c r="M221" s="840"/>
      <c r="N221" s="814"/>
      <c r="O221" s="814"/>
      <c r="P221" s="816">
        <v>0</v>
      </c>
      <c r="Q221" s="816"/>
      <c r="R221" s="816">
        <v>0</v>
      </c>
      <c r="S221" s="816"/>
      <c r="T221" s="816">
        <v>0</v>
      </c>
      <c r="U221" s="816"/>
      <c r="V221" s="816">
        <v>0</v>
      </c>
      <c r="W221" s="816"/>
      <c r="X221" s="816">
        <v>0</v>
      </c>
      <c r="Y221" s="816"/>
      <c r="Z221" s="816">
        <v>0</v>
      </c>
      <c r="AA221" s="816"/>
      <c r="AB221" s="179" t="s">
        <v>112</v>
      </c>
      <c r="AC221" s="180"/>
      <c r="AD221" s="180"/>
      <c r="AE221" s="180"/>
      <c r="AF221" s="180"/>
      <c r="AG221" s="180"/>
      <c r="AH221" s="180"/>
      <c r="AI221" s="180"/>
      <c r="AJ221" s="180"/>
      <c r="AK221" s="180"/>
      <c r="AL221" s="763">
        <v>0</v>
      </c>
      <c r="AM221" s="851"/>
      <c r="AN221" s="764"/>
    </row>
    <row r="222" spans="1:40">
      <c r="A222" s="179" t="s">
        <v>1024</v>
      </c>
      <c r="B222" s="180"/>
      <c r="C222" s="180"/>
      <c r="D222" s="180"/>
      <c r="E222" s="180"/>
      <c r="F222" s="180"/>
      <c r="G222" s="180"/>
      <c r="H222" s="180"/>
      <c r="I222" s="180"/>
      <c r="J222" s="840">
        <f>Y30850</f>
        <v>0</v>
      </c>
      <c r="K222" s="840"/>
      <c r="L222" s="840"/>
      <c r="M222" s="840"/>
      <c r="N222" s="814"/>
      <c r="O222" s="814"/>
      <c r="P222" s="816">
        <v>0</v>
      </c>
      <c r="Q222" s="816"/>
      <c r="R222" s="816">
        <v>0</v>
      </c>
      <c r="S222" s="816"/>
      <c r="T222" s="816">
        <v>0</v>
      </c>
      <c r="U222" s="816"/>
      <c r="V222" s="816">
        <v>0</v>
      </c>
      <c r="W222" s="816"/>
      <c r="X222" s="816">
        <v>0</v>
      </c>
      <c r="Y222" s="816"/>
      <c r="Z222" s="816">
        <v>0</v>
      </c>
      <c r="AA222" s="816"/>
      <c r="AB222" s="179" t="s">
        <v>113</v>
      </c>
      <c r="AC222" s="180"/>
      <c r="AD222" s="180"/>
      <c r="AE222" s="180"/>
      <c r="AF222" s="180"/>
      <c r="AG222" s="180"/>
      <c r="AH222" s="180"/>
      <c r="AI222" s="180"/>
      <c r="AJ222" s="180"/>
      <c r="AK222" s="180"/>
      <c r="AL222" s="763">
        <v>0</v>
      </c>
      <c r="AM222" s="851"/>
      <c r="AN222" s="764"/>
    </row>
    <row r="223" spans="1:40">
      <c r="A223" s="179" t="s">
        <v>1025</v>
      </c>
      <c r="B223" s="180"/>
      <c r="C223" s="180"/>
      <c r="D223" s="180"/>
      <c r="E223" s="180"/>
      <c r="F223" s="180"/>
      <c r="G223" s="180"/>
      <c r="H223" s="180"/>
      <c r="I223" s="180"/>
      <c r="J223" s="816">
        <v>0</v>
      </c>
      <c r="K223" s="816"/>
      <c r="L223" s="840"/>
      <c r="M223" s="840"/>
      <c r="N223" s="814"/>
      <c r="O223" s="814"/>
      <c r="P223" s="816">
        <v>0</v>
      </c>
      <c r="Q223" s="816"/>
      <c r="R223" s="816">
        <v>0</v>
      </c>
      <c r="S223" s="816"/>
      <c r="T223" s="816">
        <v>0</v>
      </c>
      <c r="U223" s="816"/>
      <c r="V223" s="816">
        <v>0</v>
      </c>
      <c r="W223" s="816"/>
      <c r="X223" s="816">
        <v>0</v>
      </c>
      <c r="Y223" s="816"/>
      <c r="Z223" s="816">
        <v>0</v>
      </c>
      <c r="AA223" s="816"/>
      <c r="AB223" s="179" t="s">
        <v>114</v>
      </c>
      <c r="AC223" s="180"/>
      <c r="AD223" s="180"/>
      <c r="AE223" s="180"/>
      <c r="AF223" s="180"/>
      <c r="AG223" s="180"/>
      <c r="AH223" s="180"/>
      <c r="AI223" s="180"/>
      <c r="AJ223" s="180"/>
      <c r="AK223" s="180"/>
      <c r="AL223" s="763">
        <v>0</v>
      </c>
      <c r="AM223" s="851"/>
      <c r="AN223" s="764"/>
    </row>
    <row r="224" spans="1:40">
      <c r="A224" s="179" t="s">
        <v>1026</v>
      </c>
      <c r="B224" s="180"/>
      <c r="C224" s="180"/>
      <c r="D224" s="180"/>
      <c r="E224" s="180"/>
      <c r="F224" s="180"/>
      <c r="G224" s="180"/>
      <c r="H224" s="180"/>
      <c r="I224" s="180"/>
      <c r="J224" s="816">
        <v>0</v>
      </c>
      <c r="K224" s="816"/>
      <c r="L224" s="840"/>
      <c r="M224" s="840"/>
      <c r="N224" s="814"/>
      <c r="O224" s="814"/>
      <c r="P224" s="816">
        <v>0</v>
      </c>
      <c r="Q224" s="816"/>
      <c r="R224" s="816">
        <v>0</v>
      </c>
      <c r="S224" s="816"/>
      <c r="T224" s="816">
        <v>0</v>
      </c>
      <c r="U224" s="816"/>
      <c r="V224" s="816">
        <v>0</v>
      </c>
      <c r="W224" s="816"/>
      <c r="X224" s="816">
        <v>0</v>
      </c>
      <c r="Y224" s="816"/>
      <c r="Z224" s="816">
        <v>0</v>
      </c>
      <c r="AA224" s="816"/>
      <c r="AB224" s="179" t="s">
        <v>776</v>
      </c>
      <c r="AC224" s="180"/>
      <c r="AD224" s="180"/>
      <c r="AE224" s="180"/>
      <c r="AF224" s="180"/>
      <c r="AG224" s="180"/>
      <c r="AH224" s="180"/>
      <c r="AI224" s="180"/>
      <c r="AJ224" s="180"/>
      <c r="AK224" s="180"/>
      <c r="AL224" s="763">
        <v>0</v>
      </c>
      <c r="AM224" s="851"/>
      <c r="AN224" s="764"/>
    </row>
    <row r="225" spans="1:40">
      <c r="A225" s="179" t="s">
        <v>1027</v>
      </c>
      <c r="B225" s="180"/>
      <c r="C225" s="180"/>
      <c r="D225" s="180"/>
      <c r="E225" s="180"/>
      <c r="F225" s="180"/>
      <c r="G225" s="180"/>
      <c r="H225" s="180"/>
      <c r="I225" s="180"/>
      <c r="J225" s="816">
        <v>0</v>
      </c>
      <c r="K225" s="816"/>
      <c r="L225" s="840"/>
      <c r="M225" s="840"/>
      <c r="N225" s="814"/>
      <c r="O225" s="814"/>
      <c r="P225" s="816">
        <v>0</v>
      </c>
      <c r="Q225" s="816"/>
      <c r="R225" s="816">
        <v>0</v>
      </c>
      <c r="S225" s="816"/>
      <c r="T225" s="816">
        <v>0</v>
      </c>
      <c r="U225" s="816"/>
      <c r="V225" s="816">
        <v>0</v>
      </c>
      <c r="W225" s="816"/>
      <c r="X225" s="816">
        <v>0</v>
      </c>
      <c r="Y225" s="816"/>
      <c r="Z225" s="816">
        <v>0</v>
      </c>
      <c r="AA225" s="816"/>
      <c r="AB225" s="179" t="s">
        <v>1067</v>
      </c>
      <c r="AC225" s="180"/>
      <c r="AD225" s="180"/>
      <c r="AE225" s="180"/>
      <c r="AF225" s="180"/>
      <c r="AG225" s="180"/>
      <c r="AH225" s="180"/>
      <c r="AI225" s="180"/>
      <c r="AJ225" s="180"/>
      <c r="AK225" s="180"/>
      <c r="AL225" s="763">
        <v>0</v>
      </c>
      <c r="AM225" s="851"/>
      <c r="AN225" s="764"/>
    </row>
    <row r="226" spans="1:40" ht="13.5" thickBot="1">
      <c r="A226" s="183" t="s">
        <v>1028</v>
      </c>
      <c r="B226" s="184"/>
      <c r="C226" s="184"/>
      <c r="D226" s="184"/>
      <c r="E226" s="184"/>
      <c r="F226" s="184"/>
      <c r="G226" s="184"/>
      <c r="H226" s="184"/>
      <c r="I226" s="184"/>
      <c r="J226" s="823"/>
      <c r="K226" s="823"/>
      <c r="L226" s="845">
        <f>SUM(J220:K225)</f>
        <v>0</v>
      </c>
      <c r="M226" s="845"/>
      <c r="N226" s="814"/>
      <c r="O226" s="814"/>
      <c r="P226" s="816">
        <v>0</v>
      </c>
      <c r="Q226" s="816"/>
      <c r="R226" s="816">
        <v>0</v>
      </c>
      <c r="S226" s="816"/>
      <c r="T226" s="816">
        <v>0</v>
      </c>
      <c r="U226" s="816"/>
      <c r="V226" s="816">
        <v>0</v>
      </c>
      <c r="W226" s="816"/>
      <c r="X226" s="816">
        <v>0</v>
      </c>
      <c r="Y226" s="816"/>
      <c r="Z226" s="816">
        <v>0</v>
      </c>
      <c r="AA226" s="816"/>
      <c r="AB226" s="179" t="s">
        <v>778</v>
      </c>
      <c r="AC226" s="180"/>
      <c r="AD226" s="180"/>
      <c r="AE226" s="180"/>
      <c r="AF226" s="180"/>
      <c r="AG226" s="180"/>
      <c r="AH226" s="180"/>
      <c r="AI226" s="180"/>
      <c r="AJ226" s="180"/>
      <c r="AK226" s="180"/>
      <c r="AL226" s="763">
        <v>0</v>
      </c>
      <c r="AM226" s="851"/>
      <c r="AN226" s="764"/>
    </row>
    <row r="227" spans="1:40" ht="14" thickTop="1" thickBot="1">
      <c r="A227" s="171" t="s">
        <v>1029</v>
      </c>
      <c r="B227" s="172"/>
      <c r="C227" s="172"/>
      <c r="D227" s="172"/>
      <c r="E227" s="172"/>
      <c r="F227" s="172"/>
      <c r="G227" s="172"/>
      <c r="H227" s="172"/>
      <c r="I227" s="172"/>
      <c r="J227" s="847"/>
      <c r="K227" s="847"/>
      <c r="L227" s="839">
        <f>L218-L226</f>
        <v>0</v>
      </c>
      <c r="M227" s="839"/>
      <c r="N227" s="818"/>
      <c r="O227" s="818"/>
      <c r="P227" s="819">
        <v>0</v>
      </c>
      <c r="Q227" s="819"/>
      <c r="R227" s="819">
        <v>0</v>
      </c>
      <c r="S227" s="819"/>
      <c r="T227" s="819">
        <v>0</v>
      </c>
      <c r="U227" s="819"/>
      <c r="V227" s="819">
        <v>0</v>
      </c>
      <c r="W227" s="819"/>
      <c r="X227" s="819">
        <v>0</v>
      </c>
      <c r="Y227" s="819"/>
      <c r="Z227" s="819">
        <v>0</v>
      </c>
      <c r="AA227" s="819"/>
      <c r="AB227" s="179" t="s">
        <v>1069</v>
      </c>
      <c r="AC227" s="180"/>
      <c r="AD227" s="180"/>
      <c r="AE227" s="180"/>
      <c r="AF227" s="180"/>
      <c r="AG227" s="180"/>
      <c r="AH227" s="180"/>
      <c r="AI227" s="180"/>
      <c r="AJ227" s="180"/>
      <c r="AK227" s="180"/>
      <c r="AL227" s="763">
        <v>0</v>
      </c>
      <c r="AM227" s="851"/>
      <c r="AN227" s="764"/>
    </row>
    <row r="228" spans="1:40" ht="14" thickTop="1" thickBot="1">
      <c r="A228" s="182" t="s">
        <v>1030</v>
      </c>
      <c r="B228" s="163"/>
      <c r="C228" s="163"/>
      <c r="D228" s="163"/>
      <c r="E228" s="163"/>
      <c r="F228" s="163"/>
      <c r="G228" s="163"/>
      <c r="H228" s="163"/>
      <c r="I228" s="163"/>
      <c r="J228" s="817"/>
      <c r="K228" s="817"/>
      <c r="L228" s="846"/>
      <c r="M228" s="846"/>
      <c r="N228" s="862" t="s">
        <v>183</v>
      </c>
      <c r="O228" s="863"/>
      <c r="P228" s="838">
        <f>SUM(P218:Q227)</f>
        <v>0</v>
      </c>
      <c r="Q228" s="818"/>
      <c r="R228" s="838">
        <f>SUM(R218:S227)</f>
        <v>0</v>
      </c>
      <c r="S228" s="818"/>
      <c r="T228" s="838">
        <f t="shared" ref="T228:Z228" si="28">SUM(T218:U227)</f>
        <v>0</v>
      </c>
      <c r="U228" s="818"/>
      <c r="V228" s="838">
        <f t="shared" si="28"/>
        <v>0</v>
      </c>
      <c r="W228" s="818"/>
      <c r="X228" s="838">
        <f t="shared" si="28"/>
        <v>0</v>
      </c>
      <c r="Y228" s="818"/>
      <c r="Z228" s="838">
        <f t="shared" si="28"/>
        <v>0</v>
      </c>
      <c r="AA228" s="818"/>
      <c r="AB228" s="179" t="s">
        <v>1068</v>
      </c>
      <c r="AC228" s="180"/>
      <c r="AD228" s="180"/>
      <c r="AE228" s="180"/>
      <c r="AF228" s="180"/>
      <c r="AG228" s="180"/>
      <c r="AH228" s="180"/>
      <c r="AI228" s="180"/>
      <c r="AJ228" s="180"/>
      <c r="AK228" s="180"/>
      <c r="AL228" s="763">
        <v>0</v>
      </c>
      <c r="AM228" s="851"/>
      <c r="AN228" s="764"/>
    </row>
    <row r="229" spans="1:40" ht="13.5" thickTop="1">
      <c r="A229" s="179" t="s">
        <v>1031</v>
      </c>
      <c r="B229" s="180"/>
      <c r="C229" s="180"/>
      <c r="D229" s="180"/>
      <c r="E229" s="180"/>
      <c r="F229" s="180"/>
      <c r="G229" s="180"/>
      <c r="H229" s="180"/>
      <c r="I229" s="180"/>
      <c r="J229" s="840">
        <f>Y179</f>
        <v>0</v>
      </c>
      <c r="K229" s="840"/>
      <c r="L229" s="840"/>
      <c r="M229" s="840"/>
      <c r="N229" s="206" t="str">
        <f>A234</f>
        <v>S.A.&amp;I. Form 2641R99 Entity: Type in Name of City City, 99</v>
      </c>
      <c r="W229" s="264"/>
      <c r="X229" s="777">
        <f ca="1">Coversheets!$BI$50</f>
        <v>41499.346880902776</v>
      </c>
      <c r="Y229" s="777"/>
      <c r="Z229" s="777"/>
      <c r="AA229" s="777"/>
      <c r="AB229" s="179" t="s">
        <v>1070</v>
      </c>
      <c r="AC229" s="180"/>
      <c r="AD229" s="180"/>
      <c r="AE229" s="180"/>
      <c r="AF229" s="180"/>
      <c r="AG229" s="180"/>
      <c r="AH229" s="180"/>
      <c r="AI229" s="180"/>
      <c r="AJ229" s="180"/>
      <c r="AK229" s="180"/>
      <c r="AL229" s="763">
        <v>0</v>
      </c>
      <c r="AM229" s="851"/>
      <c r="AN229" s="764"/>
    </row>
    <row r="230" spans="1:40">
      <c r="A230" s="179" t="s">
        <v>1032</v>
      </c>
      <c r="B230" s="180"/>
      <c r="C230" s="180"/>
      <c r="D230" s="180"/>
      <c r="E230" s="180"/>
      <c r="F230" s="180"/>
      <c r="G230" s="180"/>
      <c r="H230" s="180"/>
      <c r="I230" s="180"/>
      <c r="J230" s="816">
        <v>0</v>
      </c>
      <c r="K230" s="816"/>
      <c r="L230" s="840"/>
      <c r="M230" s="840"/>
      <c r="W230" s="834"/>
      <c r="X230" s="834"/>
      <c r="Y230" s="834"/>
      <c r="Z230" s="834"/>
      <c r="AA230" s="834"/>
      <c r="AB230" s="179" t="s">
        <v>1071</v>
      </c>
      <c r="AC230" s="180"/>
      <c r="AD230" s="180"/>
      <c r="AE230" s="180"/>
      <c r="AF230" s="180"/>
      <c r="AG230" s="180"/>
      <c r="AH230" s="180"/>
      <c r="AI230" s="180"/>
      <c r="AJ230" s="180"/>
      <c r="AK230" s="180"/>
      <c r="AL230" s="763">
        <v>0</v>
      </c>
      <c r="AM230" s="851"/>
      <c r="AN230" s="764"/>
    </row>
    <row r="231" spans="1:40">
      <c r="A231" s="179" t="s">
        <v>1033</v>
      </c>
      <c r="B231" s="180"/>
      <c r="C231" s="180"/>
      <c r="D231" s="180"/>
      <c r="E231" s="180"/>
      <c r="F231" s="180"/>
      <c r="G231" s="180"/>
      <c r="H231" s="180"/>
      <c r="I231" s="180"/>
      <c r="J231" s="840">
        <f>Y148</f>
        <v>0</v>
      </c>
      <c r="K231" s="840"/>
      <c r="L231" s="840"/>
      <c r="M231" s="840"/>
      <c r="W231" s="834"/>
      <c r="X231" s="834"/>
      <c r="Y231" s="834"/>
      <c r="Z231" s="834"/>
      <c r="AA231" s="834"/>
      <c r="AB231" s="179" t="s">
        <v>782</v>
      </c>
      <c r="AC231" s="180"/>
      <c r="AD231" s="180"/>
      <c r="AE231" s="180"/>
      <c r="AF231" s="180"/>
      <c r="AG231" s="180"/>
      <c r="AH231" s="180"/>
      <c r="AI231" s="180"/>
      <c r="AJ231" s="180"/>
      <c r="AK231" s="180"/>
      <c r="AL231" s="763">
        <v>0</v>
      </c>
      <c r="AM231" s="851"/>
      <c r="AN231" s="764"/>
    </row>
    <row r="232" spans="1:40" ht="13.5" thickBot="1">
      <c r="A232" s="183" t="s">
        <v>1034</v>
      </c>
      <c r="B232" s="184"/>
      <c r="C232" s="184"/>
      <c r="D232" s="184"/>
      <c r="E232" s="184"/>
      <c r="F232" s="184"/>
      <c r="G232" s="184"/>
      <c r="H232" s="184"/>
      <c r="I232" s="184"/>
      <c r="J232" s="845"/>
      <c r="K232" s="845"/>
      <c r="L232" s="845">
        <f>SUM(J229:K231)</f>
        <v>0</v>
      </c>
      <c r="M232" s="845"/>
      <c r="W232" s="834"/>
      <c r="X232" s="834"/>
      <c r="Y232" s="834"/>
      <c r="Z232" s="834"/>
      <c r="AA232" s="834"/>
      <c r="AB232" s="179" t="s">
        <v>783</v>
      </c>
      <c r="AC232" s="180"/>
      <c r="AD232" s="180"/>
      <c r="AE232" s="180"/>
      <c r="AF232" s="180"/>
      <c r="AG232" s="180"/>
      <c r="AH232" s="180"/>
      <c r="AI232" s="180"/>
      <c r="AJ232" s="180"/>
      <c r="AK232" s="180"/>
      <c r="AL232" s="763">
        <v>0</v>
      </c>
      <c r="AM232" s="851"/>
      <c r="AN232" s="764"/>
    </row>
    <row r="233" spans="1:40" ht="14" thickTop="1" thickBot="1">
      <c r="A233" s="171" t="s">
        <v>1035</v>
      </c>
      <c r="B233" s="172"/>
      <c r="C233" s="172"/>
      <c r="D233" s="172"/>
      <c r="E233" s="172"/>
      <c r="F233" s="172"/>
      <c r="G233" s="172"/>
      <c r="H233" s="172"/>
      <c r="I233" s="172"/>
      <c r="J233" s="839"/>
      <c r="K233" s="839"/>
      <c r="L233" s="839">
        <f>L227-L232</f>
        <v>0</v>
      </c>
      <c r="M233" s="839"/>
      <c r="W233" s="834"/>
      <c r="X233" s="834"/>
      <c r="Y233" s="834"/>
      <c r="Z233" s="834"/>
      <c r="AA233" s="834"/>
      <c r="AB233" s="193" t="s">
        <v>116</v>
      </c>
      <c r="AC233" s="189"/>
      <c r="AD233" s="189"/>
      <c r="AE233" s="189"/>
      <c r="AF233" s="189"/>
      <c r="AG233" s="189"/>
      <c r="AH233" s="189"/>
      <c r="AI233" s="189"/>
      <c r="AJ233" s="189"/>
      <c r="AK233" s="189"/>
      <c r="AL233" s="769">
        <f>SUM(AL221:AN232)</f>
        <v>0</v>
      </c>
      <c r="AM233" s="811"/>
      <c r="AN233" s="770"/>
    </row>
    <row r="234" spans="1:40" ht="13.5" thickTop="1">
      <c r="A234" s="206" t="str">
        <f>A180</f>
        <v>S.A.&amp;I. Form 2641R99 Entity: Type in Name of City City, 99</v>
      </c>
      <c r="J234" s="777">
        <f ca="1">Coversheets!$BI$50</f>
        <v>41499.346880902776</v>
      </c>
      <c r="K234" s="777"/>
      <c r="L234" s="777"/>
      <c r="M234" s="777"/>
      <c r="W234" s="834"/>
      <c r="X234" s="834"/>
      <c r="Y234" s="834"/>
      <c r="Z234" s="834"/>
      <c r="AA234" s="834"/>
      <c r="AB234" s="176" t="s">
        <v>117</v>
      </c>
      <c r="AC234" s="177"/>
      <c r="AD234" s="177"/>
      <c r="AE234" s="177"/>
      <c r="AF234" s="177"/>
      <c r="AG234" s="177"/>
      <c r="AH234" s="177"/>
      <c r="AI234" s="177"/>
      <c r="AJ234" s="177"/>
      <c r="AK234" s="177"/>
      <c r="AL234" s="848"/>
      <c r="AM234" s="849"/>
      <c r="AN234" s="850"/>
    </row>
    <row r="235" spans="1:40">
      <c r="W235" s="834"/>
      <c r="X235" s="834"/>
      <c r="Y235" s="834"/>
      <c r="Z235" s="834"/>
      <c r="AA235" s="834"/>
      <c r="AB235" s="179" t="s">
        <v>1072</v>
      </c>
      <c r="AC235" s="180"/>
      <c r="AD235" s="180"/>
      <c r="AE235" s="180"/>
      <c r="AF235" s="180"/>
      <c r="AG235" s="180"/>
      <c r="AH235" s="180"/>
      <c r="AI235" s="180"/>
      <c r="AJ235" s="180"/>
      <c r="AK235" s="180"/>
      <c r="AL235" s="763">
        <v>0</v>
      </c>
      <c r="AM235" s="851"/>
      <c r="AN235" s="764"/>
    </row>
    <row r="236" spans="1:40" ht="13.5" thickBot="1">
      <c r="W236" s="834"/>
      <c r="X236" s="834"/>
      <c r="Y236" s="834"/>
      <c r="Z236" s="834"/>
      <c r="AA236" s="834"/>
      <c r="AB236" s="188"/>
      <c r="AC236" s="189"/>
      <c r="AD236" s="189"/>
      <c r="AE236" s="189"/>
      <c r="AF236" s="189"/>
      <c r="AG236" s="189"/>
      <c r="AH236" s="189"/>
      <c r="AI236" s="189"/>
      <c r="AJ236" s="189"/>
      <c r="AK236" s="189"/>
      <c r="AL236" s="769"/>
      <c r="AM236" s="811"/>
      <c r="AN236" s="770"/>
    </row>
    <row r="237" spans="1:40" ht="14" thickTop="1" thickBot="1">
      <c r="W237" s="834"/>
      <c r="X237" s="834"/>
      <c r="Y237" s="834"/>
      <c r="Z237" s="834"/>
      <c r="AA237" s="834"/>
      <c r="AB237" s="215" t="s">
        <v>1073</v>
      </c>
      <c r="AC237" s="172"/>
      <c r="AD237" s="172"/>
      <c r="AE237" s="172"/>
      <c r="AF237" s="172"/>
      <c r="AG237" s="172"/>
      <c r="AH237" s="172"/>
      <c r="AI237" s="172"/>
      <c r="AJ237" s="172"/>
      <c r="AK237" s="172"/>
      <c r="AL237" s="866">
        <f>AL235+AL233+AL219+AL191</f>
        <v>0</v>
      </c>
      <c r="AM237" s="867"/>
      <c r="AN237" s="868"/>
    </row>
    <row r="238" spans="1:40" ht="13.5" thickTop="1">
      <c r="W238" s="834"/>
      <c r="X238" s="834"/>
      <c r="Y238" s="834"/>
      <c r="Z238" s="834"/>
      <c r="AA238" s="834"/>
      <c r="AB238" s="206" t="str">
        <f>N229</f>
        <v>S.A.&amp;I. Form 2641R99 Entity: Type in Name of City City, 99</v>
      </c>
      <c r="AK238" s="777">
        <f ca="1">Coversheets!$BI$50</f>
        <v>41499.346880902776</v>
      </c>
      <c r="AL238" s="777"/>
      <c r="AM238" s="777"/>
      <c r="AN238" s="777"/>
    </row>
    <row r="239" spans="1:40">
      <c r="W239" s="834"/>
      <c r="X239" s="834"/>
      <c r="Y239" s="834"/>
      <c r="Z239" s="834"/>
      <c r="AA239" s="834"/>
    </row>
    <row r="263" spans="2:2">
      <c r="B263" s="216"/>
    </row>
  </sheetData>
  <mergeCells count="1666">
    <mergeCell ref="W184:X184"/>
    <mergeCell ref="Y184:AA184"/>
    <mergeCell ref="N182:AA182"/>
    <mergeCell ref="N181:AA181"/>
    <mergeCell ref="W185:AA185"/>
    <mergeCell ref="N189:V189"/>
    <mergeCell ref="W189:X189"/>
    <mergeCell ref="Y189:AA189"/>
    <mergeCell ref="W188:X188"/>
    <mergeCell ref="Y188:AA188"/>
    <mergeCell ref="AL228:AN228"/>
    <mergeCell ref="AL229:AN229"/>
    <mergeCell ref="AL230:AN230"/>
    <mergeCell ref="AL231:AN231"/>
    <mergeCell ref="AL216:AN216"/>
    <mergeCell ref="AL217:AN217"/>
    <mergeCell ref="AL218:AN218"/>
    <mergeCell ref="AL219:AN219"/>
    <mergeCell ref="AL224:AN224"/>
    <mergeCell ref="AL225:AN225"/>
    <mergeCell ref="AL192:AN192"/>
    <mergeCell ref="AL193:AN193"/>
    <mergeCell ref="AL194:AN194"/>
    <mergeCell ref="AL195:AN195"/>
    <mergeCell ref="AL204:AN204"/>
    <mergeCell ref="AL205:AN205"/>
    <mergeCell ref="AL206:AN206"/>
    <mergeCell ref="AL207:AN207"/>
    <mergeCell ref="AL202:AN202"/>
    <mergeCell ref="AL203:AN203"/>
    <mergeCell ref="AL196:AN196"/>
    <mergeCell ref="AL197:AN197"/>
    <mergeCell ref="AL236:AN236"/>
    <mergeCell ref="AL237:AN237"/>
    <mergeCell ref="AL232:AN232"/>
    <mergeCell ref="AL233:AN233"/>
    <mergeCell ref="AL234:AN234"/>
    <mergeCell ref="AL235:AN235"/>
    <mergeCell ref="AL226:AN226"/>
    <mergeCell ref="AL227:AN227"/>
    <mergeCell ref="AL220:AN220"/>
    <mergeCell ref="AL221:AN221"/>
    <mergeCell ref="AL222:AN222"/>
    <mergeCell ref="AL223:AN223"/>
    <mergeCell ref="AL214:AN214"/>
    <mergeCell ref="AL215:AN215"/>
    <mergeCell ref="AL208:AN208"/>
    <mergeCell ref="AL209:AN209"/>
    <mergeCell ref="AL210:AN210"/>
    <mergeCell ref="AL211:AN211"/>
    <mergeCell ref="AL212:AN212"/>
    <mergeCell ref="AL213:AN213"/>
    <mergeCell ref="AL198:AN198"/>
    <mergeCell ref="AL199:AN199"/>
    <mergeCell ref="AL184:AN184"/>
    <mergeCell ref="AL185:AN185"/>
    <mergeCell ref="AL186:AN186"/>
    <mergeCell ref="AL187:AN187"/>
    <mergeCell ref="AB181:AN181"/>
    <mergeCell ref="AB182:AN182"/>
    <mergeCell ref="N226:O226"/>
    <mergeCell ref="P226:Q226"/>
    <mergeCell ref="R226:S226"/>
    <mergeCell ref="T226:U226"/>
    <mergeCell ref="AL188:AN188"/>
    <mergeCell ref="AL189:AN189"/>
    <mergeCell ref="AL190:AN190"/>
    <mergeCell ref="AL191:AN191"/>
    <mergeCell ref="AL200:AN200"/>
    <mergeCell ref="AL201:AN201"/>
    <mergeCell ref="R218:S218"/>
    <mergeCell ref="T218:U218"/>
    <mergeCell ref="P216:Q216"/>
    <mergeCell ref="P217:Q217"/>
    <mergeCell ref="T216:U216"/>
    <mergeCell ref="T217:U217"/>
    <mergeCell ref="R216:S216"/>
    <mergeCell ref="R217:S217"/>
    <mergeCell ref="W208:X208"/>
    <mergeCell ref="Y208:AA208"/>
    <mergeCell ref="W209:X209"/>
    <mergeCell ref="Y209:AA209"/>
    <mergeCell ref="N219:O219"/>
    <mergeCell ref="P219:Q219"/>
    <mergeCell ref="N228:O228"/>
    <mergeCell ref="P228:Q228"/>
    <mergeCell ref="R228:S228"/>
    <mergeCell ref="T228:U228"/>
    <mergeCell ref="N227:O227"/>
    <mergeCell ref="P227:Q227"/>
    <mergeCell ref="R227:S227"/>
    <mergeCell ref="T227:U227"/>
    <mergeCell ref="R224:S224"/>
    <mergeCell ref="T224:U224"/>
    <mergeCell ref="N223:O223"/>
    <mergeCell ref="P223:Q223"/>
    <mergeCell ref="R223:S223"/>
    <mergeCell ref="T223:U223"/>
    <mergeCell ref="N220:O220"/>
    <mergeCell ref="P220:Q220"/>
    <mergeCell ref="R220:S220"/>
    <mergeCell ref="T220:U220"/>
    <mergeCell ref="N225:O225"/>
    <mergeCell ref="P225:Q225"/>
    <mergeCell ref="R225:S225"/>
    <mergeCell ref="T225:U225"/>
    <mergeCell ref="N224:O224"/>
    <mergeCell ref="P224:Q224"/>
    <mergeCell ref="N222:O222"/>
    <mergeCell ref="P222:Q222"/>
    <mergeCell ref="R222:S222"/>
    <mergeCell ref="T222:U222"/>
    <mergeCell ref="N221:O221"/>
    <mergeCell ref="P221:Q221"/>
    <mergeCell ref="R221:S221"/>
    <mergeCell ref="T221:U221"/>
    <mergeCell ref="R219:S219"/>
    <mergeCell ref="T219:U219"/>
    <mergeCell ref="N218:O218"/>
    <mergeCell ref="P218:Q218"/>
    <mergeCell ref="Y212:AA212"/>
    <mergeCell ref="W213:X213"/>
    <mergeCell ref="Y213:AA213"/>
    <mergeCell ref="W210:X210"/>
    <mergeCell ref="Y210:AA210"/>
    <mergeCell ref="W211:X211"/>
    <mergeCell ref="Y211:AA211"/>
    <mergeCell ref="O198:P198"/>
    <mergeCell ref="O199:P199"/>
    <mergeCell ref="X215:Y215"/>
    <mergeCell ref="Z215:AA215"/>
    <mergeCell ref="P215:Q215"/>
    <mergeCell ref="R215:S215"/>
    <mergeCell ref="T215:W215"/>
    <mergeCell ref="N215:O217"/>
    <mergeCell ref="Z216:AA216"/>
    <mergeCell ref="Z217:AA217"/>
    <mergeCell ref="W201:X201"/>
    <mergeCell ref="Y201:AA201"/>
    <mergeCell ref="V228:W228"/>
    <mergeCell ref="X228:Y228"/>
    <mergeCell ref="Z228:AA228"/>
    <mergeCell ref="V226:W226"/>
    <mergeCell ref="X226:Y226"/>
    <mergeCell ref="Z226:AA226"/>
    <mergeCell ref="V227:W227"/>
    <mergeCell ref="X227:Y227"/>
    <mergeCell ref="Z227:AA227"/>
    <mergeCell ref="W232:X232"/>
    <mergeCell ref="Y232:AA232"/>
    <mergeCell ref="W233:X233"/>
    <mergeCell ref="Y233:AA233"/>
    <mergeCell ref="W230:X230"/>
    <mergeCell ref="Y230:AA230"/>
    <mergeCell ref="W231:X231"/>
    <mergeCell ref="Y231:AA231"/>
    <mergeCell ref="W234:X234"/>
    <mergeCell ref="Y234:AA234"/>
    <mergeCell ref="W235:X235"/>
    <mergeCell ref="Y235:AA235"/>
    <mergeCell ref="U199:V199"/>
    <mergeCell ref="W198:X198"/>
    <mergeCell ref="Y198:AA198"/>
    <mergeCell ref="W199:X199"/>
    <mergeCell ref="Y199:AA199"/>
    <mergeCell ref="V224:W224"/>
    <mergeCell ref="W239:X239"/>
    <mergeCell ref="Y239:AA239"/>
    <mergeCell ref="W236:X236"/>
    <mergeCell ref="Y236:AA236"/>
    <mergeCell ref="W237:X237"/>
    <mergeCell ref="Y237:AA237"/>
    <mergeCell ref="W238:X238"/>
    <mergeCell ref="Y238:AA238"/>
    <mergeCell ref="X224:Y224"/>
    <mergeCell ref="Z224:AA224"/>
    <mergeCell ref="V225:W225"/>
    <mergeCell ref="X225:Y225"/>
    <mergeCell ref="Z225:AA225"/>
    <mergeCell ref="V220:W220"/>
    <mergeCell ref="X220:Y220"/>
    <mergeCell ref="Z220:AA220"/>
    <mergeCell ref="V221:W221"/>
    <mergeCell ref="X221:Y221"/>
    <mergeCell ref="Z221:AA221"/>
    <mergeCell ref="V222:W222"/>
    <mergeCell ref="X222:Y222"/>
    <mergeCell ref="Z222:AA222"/>
    <mergeCell ref="V223:W223"/>
    <mergeCell ref="X223:Y223"/>
    <mergeCell ref="Z223:AA223"/>
    <mergeCell ref="V219:W219"/>
    <mergeCell ref="X219:Y219"/>
    <mergeCell ref="Z219:AA219"/>
    <mergeCell ref="X216:Y216"/>
    <mergeCell ref="X217:Y217"/>
    <mergeCell ref="V216:W216"/>
    <mergeCell ref="V217:W217"/>
    <mergeCell ref="W202:X202"/>
    <mergeCell ref="Y202:AA202"/>
    <mergeCell ref="W203:X203"/>
    <mergeCell ref="Y203:AA203"/>
    <mergeCell ref="V218:W218"/>
    <mergeCell ref="X218:Y218"/>
    <mergeCell ref="Z218:AA218"/>
    <mergeCell ref="W214:X214"/>
    <mergeCell ref="Y214:AA214"/>
    <mergeCell ref="W212:X212"/>
    <mergeCell ref="W206:X206"/>
    <mergeCell ref="Y206:AA206"/>
    <mergeCell ref="W207:X207"/>
    <mergeCell ref="Y207:AA207"/>
    <mergeCell ref="W204:X204"/>
    <mergeCell ref="Y204:AA204"/>
    <mergeCell ref="W205:X205"/>
    <mergeCell ref="Y205:AA205"/>
    <mergeCell ref="Y197:AA197"/>
    <mergeCell ref="W195:X195"/>
    <mergeCell ref="Y195:AA195"/>
    <mergeCell ref="W196:X196"/>
    <mergeCell ref="Y196:AA196"/>
    <mergeCell ref="W190:X190"/>
    <mergeCell ref="Y190:AA190"/>
    <mergeCell ref="W200:X200"/>
    <mergeCell ref="Y200:AA200"/>
    <mergeCell ref="W193:X193"/>
    <mergeCell ref="Y193:AA193"/>
    <mergeCell ref="W194:X194"/>
    <mergeCell ref="Y194:AA194"/>
    <mergeCell ref="W191:X191"/>
    <mergeCell ref="Y191:AA191"/>
    <mergeCell ref="W192:X192"/>
    <mergeCell ref="Y192:AA192"/>
    <mergeCell ref="L225:M225"/>
    <mergeCell ref="L219:M219"/>
    <mergeCell ref="J220:K220"/>
    <mergeCell ref="L220:M220"/>
    <mergeCell ref="L216:M216"/>
    <mergeCell ref="J214:K214"/>
    <mergeCell ref="L214:M214"/>
    <mergeCell ref="J226:K226"/>
    <mergeCell ref="L226:M226"/>
    <mergeCell ref="J223:K223"/>
    <mergeCell ref="L223:M223"/>
    <mergeCell ref="J230:K230"/>
    <mergeCell ref="L230:M230"/>
    <mergeCell ref="J227:K227"/>
    <mergeCell ref="L227:M227"/>
    <mergeCell ref="J228:K228"/>
    <mergeCell ref="L228:M228"/>
    <mergeCell ref="L218:M218"/>
    <mergeCell ref="J215:K215"/>
    <mergeCell ref="L215:M215"/>
    <mergeCell ref="J216:K216"/>
    <mergeCell ref="Y187:AA187"/>
    <mergeCell ref="L233:M233"/>
    <mergeCell ref="J233:K233"/>
    <mergeCell ref="J231:K231"/>
    <mergeCell ref="L231:M231"/>
    <mergeCell ref="J232:K232"/>
    <mergeCell ref="L232:M232"/>
    <mergeCell ref="J229:K229"/>
    <mergeCell ref="L229:M229"/>
    <mergeCell ref="AQ166:AR166"/>
    <mergeCell ref="AS166:AT166"/>
    <mergeCell ref="BA169:BB169"/>
    <mergeCell ref="AU166:AV166"/>
    <mergeCell ref="AS167:AT167"/>
    <mergeCell ref="AU167:AV167"/>
    <mergeCell ref="AW167:AX167"/>
    <mergeCell ref="AY167:AZ167"/>
    <mergeCell ref="AQ167:AR167"/>
    <mergeCell ref="J224:K224"/>
    <mergeCell ref="L224:M224"/>
    <mergeCell ref="J221:K221"/>
    <mergeCell ref="L221:M221"/>
    <mergeCell ref="J222:K222"/>
    <mergeCell ref="L222:M222"/>
    <mergeCell ref="J219:K219"/>
    <mergeCell ref="L209:M209"/>
    <mergeCell ref="J210:K210"/>
    <mergeCell ref="L210:M210"/>
    <mergeCell ref="J217:K217"/>
    <mergeCell ref="L217:M217"/>
    <mergeCell ref="J218:K218"/>
    <mergeCell ref="J225:K225"/>
    <mergeCell ref="AO124:BB124"/>
    <mergeCell ref="AO158:BB158"/>
    <mergeCell ref="AW168:AX168"/>
    <mergeCell ref="BA168:BB168"/>
    <mergeCell ref="AW166:AX166"/>
    <mergeCell ref="AY166:AZ166"/>
    <mergeCell ref="BA166:BB166"/>
    <mergeCell ref="AO167:AP167"/>
    <mergeCell ref="BA167:BB167"/>
    <mergeCell ref="AO166:AP166"/>
    <mergeCell ref="AO121:BB121"/>
    <mergeCell ref="AO122:BB122"/>
    <mergeCell ref="AU169:AV169"/>
    <mergeCell ref="AY168:AZ168"/>
    <mergeCell ref="AW169:AX169"/>
    <mergeCell ref="AY169:AZ169"/>
    <mergeCell ref="AO168:AP168"/>
    <mergeCell ref="AQ168:AR168"/>
    <mergeCell ref="AS168:AT168"/>
    <mergeCell ref="AU168:AV168"/>
    <mergeCell ref="AO164:AP164"/>
    <mergeCell ref="AQ164:AR164"/>
    <mergeCell ref="AS164:AT164"/>
    <mergeCell ref="AU164:AV164"/>
    <mergeCell ref="BA164:BB164"/>
    <mergeCell ref="AO165:AP165"/>
    <mergeCell ref="AQ165:AR165"/>
    <mergeCell ref="AS165:AT165"/>
    <mergeCell ref="AU165:AV165"/>
    <mergeCell ref="AW165:AX165"/>
    <mergeCell ref="AY165:AZ165"/>
    <mergeCell ref="BA165:BB165"/>
    <mergeCell ref="J203:K203"/>
    <mergeCell ref="L203:M203"/>
    <mergeCell ref="J204:K204"/>
    <mergeCell ref="L204:M204"/>
    <mergeCell ref="J213:M213"/>
    <mergeCell ref="J211:K211"/>
    <mergeCell ref="L211:M211"/>
    <mergeCell ref="J212:K212"/>
    <mergeCell ref="L212:M212"/>
    <mergeCell ref="J209:K209"/>
    <mergeCell ref="J207:K207"/>
    <mergeCell ref="L207:M207"/>
    <mergeCell ref="J208:K208"/>
    <mergeCell ref="L208:M208"/>
    <mergeCell ref="J205:K205"/>
    <mergeCell ref="L205:M205"/>
    <mergeCell ref="J206:K206"/>
    <mergeCell ref="L206:M206"/>
    <mergeCell ref="J202:K202"/>
    <mergeCell ref="L202:M202"/>
    <mergeCell ref="J199:K199"/>
    <mergeCell ref="L199:M199"/>
    <mergeCell ref="J200:K200"/>
    <mergeCell ref="L200:M200"/>
    <mergeCell ref="J191:K191"/>
    <mergeCell ref="L191:M191"/>
    <mergeCell ref="J192:K192"/>
    <mergeCell ref="L192:M192"/>
    <mergeCell ref="J201:K201"/>
    <mergeCell ref="L201:M201"/>
    <mergeCell ref="J197:K197"/>
    <mergeCell ref="L197:M197"/>
    <mergeCell ref="J198:K198"/>
    <mergeCell ref="L198:M198"/>
    <mergeCell ref="W186:X186"/>
    <mergeCell ref="W187:X187"/>
    <mergeCell ref="W197:X197"/>
    <mergeCell ref="Y186:AA186"/>
    <mergeCell ref="J195:K195"/>
    <mergeCell ref="L195:M195"/>
    <mergeCell ref="J196:K196"/>
    <mergeCell ref="L196:M196"/>
    <mergeCell ref="J193:K193"/>
    <mergeCell ref="L193:M193"/>
    <mergeCell ref="J194:K194"/>
    <mergeCell ref="L194:M194"/>
    <mergeCell ref="AO169:AP169"/>
    <mergeCell ref="AQ169:AR169"/>
    <mergeCell ref="AS169:AT169"/>
    <mergeCell ref="J190:K190"/>
    <mergeCell ref="L190:M190"/>
    <mergeCell ref="J187:K187"/>
    <mergeCell ref="L187:M187"/>
    <mergeCell ref="J188:K188"/>
    <mergeCell ref="L188:M188"/>
    <mergeCell ref="Y178:AA178"/>
    <mergeCell ref="J189:K189"/>
    <mergeCell ref="L189:M189"/>
    <mergeCell ref="A182:M182"/>
    <mergeCell ref="L178:M178"/>
    <mergeCell ref="L179:M179"/>
    <mergeCell ref="X180:AA180"/>
    <mergeCell ref="Y172:AA172"/>
    <mergeCell ref="Y173:AA173"/>
    <mergeCell ref="Y174:AA174"/>
    <mergeCell ref="Y179:AA179"/>
    <mergeCell ref="Y175:AA175"/>
    <mergeCell ref="Y176:AA176"/>
    <mergeCell ref="Y177:AA177"/>
    <mergeCell ref="AW164:AX164"/>
    <mergeCell ref="AY164:AZ164"/>
    <mergeCell ref="BA162:BB162"/>
    <mergeCell ref="AO163:AP163"/>
    <mergeCell ref="AQ163:AR163"/>
    <mergeCell ref="AS163:AT163"/>
    <mergeCell ref="AU163:AV163"/>
    <mergeCell ref="AW163:AX163"/>
    <mergeCell ref="AY163:AZ163"/>
    <mergeCell ref="BA163:BB163"/>
    <mergeCell ref="AO160:AP160"/>
    <mergeCell ref="AQ160:AR160"/>
    <mergeCell ref="AS160:AT160"/>
    <mergeCell ref="AU160:AV160"/>
    <mergeCell ref="AW162:AX162"/>
    <mergeCell ref="AY162:AZ162"/>
    <mergeCell ref="AS162:AT162"/>
    <mergeCell ref="AU162:AV162"/>
    <mergeCell ref="AO162:AP162"/>
    <mergeCell ref="AQ162:AR162"/>
    <mergeCell ref="AW160:AX160"/>
    <mergeCell ref="AY160:AZ160"/>
    <mergeCell ref="BA160:BB160"/>
    <mergeCell ref="AO161:AP161"/>
    <mergeCell ref="AQ161:AR161"/>
    <mergeCell ref="AS161:AT161"/>
    <mergeCell ref="AU161:AV161"/>
    <mergeCell ref="AW161:AX161"/>
    <mergeCell ref="AY161:AZ161"/>
    <mergeCell ref="BA161:BB161"/>
    <mergeCell ref="AK163:AL163"/>
    <mergeCell ref="AM163:AN163"/>
    <mergeCell ref="AI160:AJ160"/>
    <mergeCell ref="AK160:AL160"/>
    <mergeCell ref="AM160:AN160"/>
    <mergeCell ref="AI161:AJ161"/>
    <mergeCell ref="AK161:AL161"/>
    <mergeCell ref="AM161:AN161"/>
    <mergeCell ref="AI162:AJ162"/>
    <mergeCell ref="AK162:AL162"/>
    <mergeCell ref="BA159:BB159"/>
    <mergeCell ref="A181:M181"/>
    <mergeCell ref="AK169:AL169"/>
    <mergeCell ref="AM169:AN169"/>
    <mergeCell ref="AK166:AL166"/>
    <mergeCell ref="AM166:AN166"/>
    <mergeCell ref="AI167:AJ167"/>
    <mergeCell ref="AK167:AL167"/>
    <mergeCell ref="AM162:AN162"/>
    <mergeCell ref="AI163:AJ163"/>
    <mergeCell ref="AO159:AP159"/>
    <mergeCell ref="AQ159:AR159"/>
    <mergeCell ref="AS159:AT159"/>
    <mergeCell ref="AU159:AV159"/>
    <mergeCell ref="AW159:AX159"/>
    <mergeCell ref="AY159:AZ159"/>
    <mergeCell ref="AM168:AN168"/>
    <mergeCell ref="AI169:AJ169"/>
    <mergeCell ref="AM167:AN167"/>
    <mergeCell ref="AI164:AJ164"/>
    <mergeCell ref="AK164:AL164"/>
    <mergeCell ref="AM164:AN164"/>
    <mergeCell ref="BA156:BB156"/>
    <mergeCell ref="AO157:AP157"/>
    <mergeCell ref="AQ157:AR157"/>
    <mergeCell ref="AS157:AT157"/>
    <mergeCell ref="AU157:AV157"/>
    <mergeCell ref="AW157:AX157"/>
    <mergeCell ref="AY157:AZ157"/>
    <mergeCell ref="BA157:BB157"/>
    <mergeCell ref="AO156:AP156"/>
    <mergeCell ref="AQ156:AR156"/>
    <mergeCell ref="AS154:AT154"/>
    <mergeCell ref="AU154:AV154"/>
    <mergeCell ref="AW156:AX156"/>
    <mergeCell ref="AY156:AZ156"/>
    <mergeCell ref="AS156:AT156"/>
    <mergeCell ref="AU156:AV156"/>
    <mergeCell ref="AW154:AX154"/>
    <mergeCell ref="AY154:AZ154"/>
    <mergeCell ref="BA154:BB154"/>
    <mergeCell ref="AO155:AP155"/>
    <mergeCell ref="AQ155:AR155"/>
    <mergeCell ref="AS155:AT155"/>
    <mergeCell ref="AU155:AV155"/>
    <mergeCell ref="AW155:AX155"/>
    <mergeCell ref="AY155:AZ155"/>
    <mergeCell ref="BA155:BB155"/>
    <mergeCell ref="AO154:AP154"/>
    <mergeCell ref="AQ154:AR154"/>
    <mergeCell ref="BA152:BB152"/>
    <mergeCell ref="AO153:AP153"/>
    <mergeCell ref="AQ153:AR153"/>
    <mergeCell ref="AS153:AT153"/>
    <mergeCell ref="AU153:AV153"/>
    <mergeCell ref="AW153:AX153"/>
    <mergeCell ref="AY153:AZ153"/>
    <mergeCell ref="BA153:BB153"/>
    <mergeCell ref="AO152:AP152"/>
    <mergeCell ref="AQ152:AR152"/>
    <mergeCell ref="BA150:BB150"/>
    <mergeCell ref="AO151:AP151"/>
    <mergeCell ref="AQ151:AR151"/>
    <mergeCell ref="AS151:AT151"/>
    <mergeCell ref="AU151:AV151"/>
    <mergeCell ref="AW151:AX151"/>
    <mergeCell ref="AY151:AZ151"/>
    <mergeCell ref="BA151:BB151"/>
    <mergeCell ref="AO150:AP150"/>
    <mergeCell ref="AQ150:AR150"/>
    <mergeCell ref="AW150:AX150"/>
    <mergeCell ref="AY150:AZ150"/>
    <mergeCell ref="AS150:AT150"/>
    <mergeCell ref="AU150:AV150"/>
    <mergeCell ref="AW152:AX152"/>
    <mergeCell ref="AY152:AZ152"/>
    <mergeCell ref="AS152:AT152"/>
    <mergeCell ref="AU152:AV152"/>
    <mergeCell ref="BA148:BB148"/>
    <mergeCell ref="AO149:AP149"/>
    <mergeCell ref="AQ149:AR149"/>
    <mergeCell ref="AS149:AT149"/>
    <mergeCell ref="AU149:AV149"/>
    <mergeCell ref="AW149:AX149"/>
    <mergeCell ref="AY149:AZ149"/>
    <mergeCell ref="BA149:BB149"/>
    <mergeCell ref="AO148:AP148"/>
    <mergeCell ref="AQ148:AR148"/>
    <mergeCell ref="BA146:BB146"/>
    <mergeCell ref="AO147:AP147"/>
    <mergeCell ref="AQ147:AR147"/>
    <mergeCell ref="AS147:AT147"/>
    <mergeCell ref="AU147:AV147"/>
    <mergeCell ref="AW147:AX147"/>
    <mergeCell ref="AY147:AZ147"/>
    <mergeCell ref="BA147:BB147"/>
    <mergeCell ref="AO146:AP146"/>
    <mergeCell ref="AQ146:AR146"/>
    <mergeCell ref="AW146:AX146"/>
    <mergeCell ref="AY146:AZ146"/>
    <mergeCell ref="AS146:AT146"/>
    <mergeCell ref="AU146:AV146"/>
    <mergeCell ref="AW148:AX148"/>
    <mergeCell ref="AY148:AZ148"/>
    <mergeCell ref="AS148:AT148"/>
    <mergeCell ref="AU148:AV148"/>
    <mergeCell ref="BA144:BB144"/>
    <mergeCell ref="AO145:AP145"/>
    <mergeCell ref="AQ145:AR145"/>
    <mergeCell ref="AS145:AT145"/>
    <mergeCell ref="AU145:AV145"/>
    <mergeCell ref="AW145:AX145"/>
    <mergeCell ref="AY145:AZ145"/>
    <mergeCell ref="BA145:BB145"/>
    <mergeCell ref="AO144:AP144"/>
    <mergeCell ref="AQ144:AR144"/>
    <mergeCell ref="BA142:BB142"/>
    <mergeCell ref="AO143:AP143"/>
    <mergeCell ref="AQ143:AR143"/>
    <mergeCell ref="AS143:AT143"/>
    <mergeCell ref="AU143:AV143"/>
    <mergeCell ref="AW143:AX143"/>
    <mergeCell ref="AY143:AZ143"/>
    <mergeCell ref="BA143:BB143"/>
    <mergeCell ref="AO142:AP142"/>
    <mergeCell ref="AQ142:AR142"/>
    <mergeCell ref="AW142:AX142"/>
    <mergeCell ref="AY142:AZ142"/>
    <mergeCell ref="AS142:AT142"/>
    <mergeCell ref="AU142:AV142"/>
    <mergeCell ref="AW144:AX144"/>
    <mergeCell ref="AY144:AZ144"/>
    <mergeCell ref="AS144:AT144"/>
    <mergeCell ref="AU144:AV144"/>
    <mergeCell ref="BA140:BB140"/>
    <mergeCell ref="AO141:AP141"/>
    <mergeCell ref="AQ141:AR141"/>
    <mergeCell ref="AS141:AT141"/>
    <mergeCell ref="AU141:AV141"/>
    <mergeCell ref="AW141:AX141"/>
    <mergeCell ref="AY141:AZ141"/>
    <mergeCell ref="BA141:BB141"/>
    <mergeCell ref="AO140:AP140"/>
    <mergeCell ref="AQ140:AR140"/>
    <mergeCell ref="BA138:BB138"/>
    <mergeCell ref="AO139:AP139"/>
    <mergeCell ref="AQ139:AR139"/>
    <mergeCell ref="AS139:AT139"/>
    <mergeCell ref="AU139:AV139"/>
    <mergeCell ref="AW139:AX139"/>
    <mergeCell ref="AY139:AZ139"/>
    <mergeCell ref="BA139:BB139"/>
    <mergeCell ref="AO138:AP138"/>
    <mergeCell ref="AQ138:AR138"/>
    <mergeCell ref="AW138:AX138"/>
    <mergeCell ref="AY138:AZ138"/>
    <mergeCell ref="AS138:AT138"/>
    <mergeCell ref="AU138:AV138"/>
    <mergeCell ref="AW140:AX140"/>
    <mergeCell ref="AY140:AZ140"/>
    <mergeCell ref="AS140:AT140"/>
    <mergeCell ref="AU140:AV140"/>
    <mergeCell ref="BA136:BB136"/>
    <mergeCell ref="AO137:AP137"/>
    <mergeCell ref="AQ137:AR137"/>
    <mergeCell ref="AS137:AT137"/>
    <mergeCell ref="AU137:AV137"/>
    <mergeCell ref="AW137:AX137"/>
    <mergeCell ref="AY137:AZ137"/>
    <mergeCell ref="BA137:BB137"/>
    <mergeCell ref="AO136:AP136"/>
    <mergeCell ref="AQ136:AR136"/>
    <mergeCell ref="BA134:BB134"/>
    <mergeCell ref="AO135:AP135"/>
    <mergeCell ref="AQ135:AR135"/>
    <mergeCell ref="AS135:AT135"/>
    <mergeCell ref="AU135:AV135"/>
    <mergeCell ref="AW135:AX135"/>
    <mergeCell ref="AY135:AZ135"/>
    <mergeCell ref="BA135:BB135"/>
    <mergeCell ref="AO134:AP134"/>
    <mergeCell ref="AQ134:AR134"/>
    <mergeCell ref="AW134:AX134"/>
    <mergeCell ref="AY134:AZ134"/>
    <mergeCell ref="AS134:AT134"/>
    <mergeCell ref="AU134:AV134"/>
    <mergeCell ref="AW136:AX136"/>
    <mergeCell ref="AY136:AZ136"/>
    <mergeCell ref="AS136:AT136"/>
    <mergeCell ref="AU136:AV136"/>
    <mergeCell ref="BA132:BB132"/>
    <mergeCell ref="AO133:AP133"/>
    <mergeCell ref="AQ133:AR133"/>
    <mergeCell ref="AS133:AT133"/>
    <mergeCell ref="AU133:AV133"/>
    <mergeCell ref="AW133:AX133"/>
    <mergeCell ref="AY133:AZ133"/>
    <mergeCell ref="BA133:BB133"/>
    <mergeCell ref="AO132:AP132"/>
    <mergeCell ref="AQ132:AR132"/>
    <mergeCell ref="BA130:BB130"/>
    <mergeCell ref="AO131:AP131"/>
    <mergeCell ref="AQ131:AR131"/>
    <mergeCell ref="AS131:AT131"/>
    <mergeCell ref="AU131:AV131"/>
    <mergeCell ref="AW131:AX131"/>
    <mergeCell ref="AY131:AZ131"/>
    <mergeCell ref="BA131:BB131"/>
    <mergeCell ref="AO130:AP130"/>
    <mergeCell ref="AQ130:AR130"/>
    <mergeCell ref="AW130:AX130"/>
    <mergeCell ref="AY130:AZ130"/>
    <mergeCell ref="AS130:AT130"/>
    <mergeCell ref="AU130:AV130"/>
    <mergeCell ref="AW132:AX132"/>
    <mergeCell ref="AY132:AZ132"/>
    <mergeCell ref="AS132:AT132"/>
    <mergeCell ref="AU132:AV132"/>
    <mergeCell ref="BA128:BB128"/>
    <mergeCell ref="AO129:AP129"/>
    <mergeCell ref="AQ129:AR129"/>
    <mergeCell ref="AS129:AT129"/>
    <mergeCell ref="AU129:AV129"/>
    <mergeCell ref="AW129:AX129"/>
    <mergeCell ref="AY129:AZ129"/>
    <mergeCell ref="BA129:BB129"/>
    <mergeCell ref="AO128:AP128"/>
    <mergeCell ref="AQ128:AR128"/>
    <mergeCell ref="BA126:BB126"/>
    <mergeCell ref="AO127:AP127"/>
    <mergeCell ref="AQ127:AR127"/>
    <mergeCell ref="AS127:AT127"/>
    <mergeCell ref="AU127:AV127"/>
    <mergeCell ref="AW127:AX127"/>
    <mergeCell ref="AY127:AZ127"/>
    <mergeCell ref="BA127:BB127"/>
    <mergeCell ref="AO126:AP126"/>
    <mergeCell ref="AQ126:AR126"/>
    <mergeCell ref="AW126:AX126"/>
    <mergeCell ref="AY126:AZ126"/>
    <mergeCell ref="AS126:AT126"/>
    <mergeCell ref="AU126:AV126"/>
    <mergeCell ref="AW128:AX128"/>
    <mergeCell ref="AY128:AZ128"/>
    <mergeCell ref="AS128:AT128"/>
    <mergeCell ref="AU128:AV128"/>
    <mergeCell ref="AI165:AJ165"/>
    <mergeCell ref="AK165:AL165"/>
    <mergeCell ref="AM165:AN165"/>
    <mergeCell ref="AI166:AJ166"/>
    <mergeCell ref="AS125:AT125"/>
    <mergeCell ref="AU125:AV125"/>
    <mergeCell ref="AW125:AX125"/>
    <mergeCell ref="AY125:AZ125"/>
    <mergeCell ref="BA125:BB125"/>
    <mergeCell ref="J186:K186"/>
    <mergeCell ref="L186:M186"/>
    <mergeCell ref="J185:M185"/>
    <mergeCell ref="AI168:AJ168"/>
    <mergeCell ref="AK168:AL168"/>
    <mergeCell ref="AG153:AH153"/>
    <mergeCell ref="AI153:AJ153"/>
    <mergeCell ref="AK153:AL153"/>
    <mergeCell ref="AM153:AN153"/>
    <mergeCell ref="AO125:AP125"/>
    <mergeCell ref="AQ125:AR125"/>
    <mergeCell ref="AK151:AL151"/>
    <mergeCell ref="AM151:AN151"/>
    <mergeCell ref="AG150:AH150"/>
    <mergeCell ref="AI150:AJ150"/>
    <mergeCell ref="AG155:AH155"/>
    <mergeCell ref="AI155:AJ155"/>
    <mergeCell ref="AK155:AL155"/>
    <mergeCell ref="AM155:AN155"/>
    <mergeCell ref="AG154:AH154"/>
    <mergeCell ref="AI154:AJ154"/>
    <mergeCell ref="AK154:AL154"/>
    <mergeCell ref="AM154:AN154"/>
    <mergeCell ref="AK150:AL150"/>
    <mergeCell ref="AM150:AN150"/>
    <mergeCell ref="AG147:AH147"/>
    <mergeCell ref="AI147:AJ147"/>
    <mergeCell ref="AK147:AL147"/>
    <mergeCell ref="AM147:AN147"/>
    <mergeCell ref="AG149:AH149"/>
    <mergeCell ref="AI149:AJ149"/>
    <mergeCell ref="AK149:AL149"/>
    <mergeCell ref="AM149:AN149"/>
    <mergeCell ref="AG146:AH146"/>
    <mergeCell ref="AI146:AJ146"/>
    <mergeCell ref="AK146:AL146"/>
    <mergeCell ref="AM146:AN146"/>
    <mergeCell ref="AG152:AH152"/>
    <mergeCell ref="AI152:AJ152"/>
    <mergeCell ref="AK152:AL152"/>
    <mergeCell ref="AM152:AN152"/>
    <mergeCell ref="AG151:AH151"/>
    <mergeCell ref="AI151:AJ151"/>
    <mergeCell ref="AG142:AH142"/>
    <mergeCell ref="AI142:AJ142"/>
    <mergeCell ref="AG148:AH148"/>
    <mergeCell ref="AI148:AJ148"/>
    <mergeCell ref="AK148:AL148"/>
    <mergeCell ref="AM148:AN148"/>
    <mergeCell ref="AK145:AL145"/>
    <mergeCell ref="AM145:AN145"/>
    <mergeCell ref="AG145:AH145"/>
    <mergeCell ref="AI145:AJ145"/>
    <mergeCell ref="AG143:AH143"/>
    <mergeCell ref="AI143:AJ143"/>
    <mergeCell ref="AK143:AL143"/>
    <mergeCell ref="AM143:AN143"/>
    <mergeCell ref="AG144:AH144"/>
    <mergeCell ref="AI144:AJ144"/>
    <mergeCell ref="AK144:AL144"/>
    <mergeCell ref="AM144:AN144"/>
    <mergeCell ref="AK142:AL142"/>
    <mergeCell ref="AM142:AN142"/>
    <mergeCell ref="AK139:AL139"/>
    <mergeCell ref="AM139:AN139"/>
    <mergeCell ref="AG138:AH138"/>
    <mergeCell ref="AI138:AJ138"/>
    <mergeCell ref="AK138:AL138"/>
    <mergeCell ref="AM138:AN138"/>
    <mergeCell ref="AG141:AH141"/>
    <mergeCell ref="AI141:AJ141"/>
    <mergeCell ref="AG135:AH135"/>
    <mergeCell ref="AI135:AJ135"/>
    <mergeCell ref="AK135:AL135"/>
    <mergeCell ref="AM135:AN135"/>
    <mergeCell ref="AG140:AH140"/>
    <mergeCell ref="AI140:AJ140"/>
    <mergeCell ref="AK140:AL140"/>
    <mergeCell ref="AM140:AN140"/>
    <mergeCell ref="AG139:AH139"/>
    <mergeCell ref="AI139:AJ139"/>
    <mergeCell ref="AG137:AH137"/>
    <mergeCell ref="AI137:AJ137"/>
    <mergeCell ref="AK137:AL137"/>
    <mergeCell ref="AM137:AN137"/>
    <mergeCell ref="AG136:AH136"/>
    <mergeCell ref="AI136:AJ136"/>
    <mergeCell ref="AK136:AL136"/>
    <mergeCell ref="AM136:AN136"/>
    <mergeCell ref="AK141:AL141"/>
    <mergeCell ref="AM141:AN141"/>
    <mergeCell ref="AG132:AH132"/>
    <mergeCell ref="AI132:AJ132"/>
    <mergeCell ref="AK132:AL132"/>
    <mergeCell ref="AM132:AN132"/>
    <mergeCell ref="AG129:AH129"/>
    <mergeCell ref="AI129:AJ129"/>
    <mergeCell ref="AK129:AL129"/>
    <mergeCell ref="AM129:AN129"/>
    <mergeCell ref="AG134:AH134"/>
    <mergeCell ref="AI134:AJ134"/>
    <mergeCell ref="AK134:AL134"/>
    <mergeCell ref="AM134:AN134"/>
    <mergeCell ref="AG133:AH133"/>
    <mergeCell ref="AI133:AJ133"/>
    <mergeCell ref="AG131:AH131"/>
    <mergeCell ref="AI131:AJ131"/>
    <mergeCell ref="AK131:AL131"/>
    <mergeCell ref="AM131:AN131"/>
    <mergeCell ref="AG130:AH130"/>
    <mergeCell ref="AI130:AJ130"/>
    <mergeCell ref="AK130:AL130"/>
    <mergeCell ref="AM130:AN130"/>
    <mergeCell ref="AG127:AH127"/>
    <mergeCell ref="AB121:AN121"/>
    <mergeCell ref="AB122:AN122"/>
    <mergeCell ref="AM126:AN126"/>
    <mergeCell ref="AK126:AL126"/>
    <mergeCell ref="AI126:AJ126"/>
    <mergeCell ref="AG126:AH126"/>
    <mergeCell ref="AI127:AJ127"/>
    <mergeCell ref="AK127:AL127"/>
    <mergeCell ref="AM127:AN127"/>
    <mergeCell ref="AG128:AH128"/>
    <mergeCell ref="AI128:AJ128"/>
    <mergeCell ref="AK128:AL128"/>
    <mergeCell ref="AM128:AN128"/>
    <mergeCell ref="Y171:AA171"/>
    <mergeCell ref="Y167:AA167"/>
    <mergeCell ref="Y168:AA168"/>
    <mergeCell ref="Y169:AA169"/>
    <mergeCell ref="Y170:AA170"/>
    <mergeCell ref="Y143:AA143"/>
    <mergeCell ref="Y142:AA142"/>
    <mergeCell ref="Y141:AA141"/>
    <mergeCell ref="Y140:AA140"/>
    <mergeCell ref="Y148:AA148"/>
    <mergeCell ref="Y147:AA147"/>
    <mergeCell ref="N121:AA121"/>
    <mergeCell ref="N122:AA122"/>
    <mergeCell ref="Y125:AA125"/>
    <mergeCell ref="Y126:AA126"/>
    <mergeCell ref="Y139:AA139"/>
    <mergeCell ref="AK133:AL133"/>
    <mergeCell ref="AM133:AN133"/>
    <mergeCell ref="D157:E157"/>
    <mergeCell ref="J157:K157"/>
    <mergeCell ref="F154:G154"/>
    <mergeCell ref="Y149:AA149"/>
    <mergeCell ref="Y150:AA150"/>
    <mergeCell ref="L157:M157"/>
    <mergeCell ref="L158:M158"/>
    <mergeCell ref="L159:M159"/>
    <mergeCell ref="D162:E162"/>
    <mergeCell ref="J161:K161"/>
    <mergeCell ref="J162:K162"/>
    <mergeCell ref="F161:G161"/>
    <mergeCell ref="F162:G162"/>
    <mergeCell ref="D152:E152"/>
    <mergeCell ref="D160:E160"/>
    <mergeCell ref="D161:E161"/>
    <mergeCell ref="Y132:AA132"/>
    <mergeCell ref="Y144:AA144"/>
    <mergeCell ref="Y146:AA146"/>
    <mergeCell ref="Y145:AA145"/>
    <mergeCell ref="L137:M137"/>
    <mergeCell ref="L138:M138"/>
    <mergeCell ref="L139:M139"/>
    <mergeCell ref="L135:M135"/>
    <mergeCell ref="D153:E153"/>
    <mergeCell ref="D154:E154"/>
    <mergeCell ref="D155:E155"/>
    <mergeCell ref="D156:E156"/>
    <mergeCell ref="L177:M177"/>
    <mergeCell ref="L169:M169"/>
    <mergeCell ref="L170:M170"/>
    <mergeCell ref="L171:M171"/>
    <mergeCell ref="L172:M172"/>
    <mergeCell ref="L165:M165"/>
    <mergeCell ref="L166:M166"/>
    <mergeCell ref="L173:M173"/>
    <mergeCell ref="F152:G152"/>
    <mergeCell ref="J153:K153"/>
    <mergeCell ref="J154:K154"/>
    <mergeCell ref="J155:K155"/>
    <mergeCell ref="J156:K156"/>
    <mergeCell ref="F155:G155"/>
    <mergeCell ref="F156:G156"/>
    <mergeCell ref="L150:M150"/>
    <mergeCell ref="L164:M164"/>
    <mergeCell ref="F160:G160"/>
    <mergeCell ref="J160:K160"/>
    <mergeCell ref="Y164:AA164"/>
    <mergeCell ref="Y165:AA165"/>
    <mergeCell ref="Y166:AA166"/>
    <mergeCell ref="F157:G157"/>
    <mergeCell ref="F153:G153"/>
    <mergeCell ref="Y151:AA151"/>
    <mergeCell ref="Y163:AA163"/>
    <mergeCell ref="J152:K152"/>
    <mergeCell ref="A121:M121"/>
    <mergeCell ref="A122:M122"/>
    <mergeCell ref="L126:M126"/>
    <mergeCell ref="L127:M127"/>
    <mergeCell ref="L132:M132"/>
    <mergeCell ref="L133:M133"/>
    <mergeCell ref="L125:M125"/>
    <mergeCell ref="L128:M128"/>
    <mergeCell ref="L129:M129"/>
    <mergeCell ref="L130:M130"/>
    <mergeCell ref="D158:E158"/>
    <mergeCell ref="D159:E159"/>
    <mergeCell ref="J158:K158"/>
    <mergeCell ref="J159:K159"/>
    <mergeCell ref="F158:G158"/>
    <mergeCell ref="F159:G159"/>
    <mergeCell ref="L145:M145"/>
    <mergeCell ref="L146:M146"/>
    <mergeCell ref="L147:M147"/>
    <mergeCell ref="L134:M134"/>
    <mergeCell ref="L141:M141"/>
    <mergeCell ref="L142:M142"/>
    <mergeCell ref="L143:M143"/>
    <mergeCell ref="L136:M136"/>
    <mergeCell ref="AK170:AN170"/>
    <mergeCell ref="AY170:BB170"/>
    <mergeCell ref="J234:M234"/>
    <mergeCell ref="X229:AA229"/>
    <mergeCell ref="AK238:AN238"/>
    <mergeCell ref="Q198:S198"/>
    <mergeCell ref="Q199:S199"/>
    <mergeCell ref="L174:M174"/>
    <mergeCell ref="L175:M175"/>
    <mergeCell ref="L176:M176"/>
    <mergeCell ref="L160:M160"/>
    <mergeCell ref="L153:M153"/>
    <mergeCell ref="L154:M154"/>
    <mergeCell ref="L155:M155"/>
    <mergeCell ref="L156:M156"/>
    <mergeCell ref="L131:M131"/>
    <mergeCell ref="L140:M140"/>
    <mergeCell ref="L148:M148"/>
    <mergeCell ref="L149:M149"/>
    <mergeCell ref="L151:M151"/>
    <mergeCell ref="L152:M152"/>
    <mergeCell ref="L144:M144"/>
    <mergeCell ref="Y138:AA138"/>
    <mergeCell ref="Y137:AA137"/>
    <mergeCell ref="Y136:AA136"/>
    <mergeCell ref="L167:M167"/>
    <mergeCell ref="L168:M168"/>
    <mergeCell ref="L161:M161"/>
    <mergeCell ref="L162:M162"/>
    <mergeCell ref="L163:M163"/>
    <mergeCell ref="Y135:AA135"/>
    <mergeCell ref="J180:M180"/>
    <mergeCell ref="A1:M1"/>
    <mergeCell ref="A2:M2"/>
    <mergeCell ref="L5:M5"/>
    <mergeCell ref="L6:M6"/>
    <mergeCell ref="L7:M7"/>
    <mergeCell ref="L8:M8"/>
    <mergeCell ref="L9:M9"/>
    <mergeCell ref="L10:M10"/>
    <mergeCell ref="L11:M11"/>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D32:E32"/>
    <mergeCell ref="F32:G32"/>
    <mergeCell ref="J32:K32"/>
    <mergeCell ref="L32:M32"/>
    <mergeCell ref="D33:E33"/>
    <mergeCell ref="F33:G33"/>
    <mergeCell ref="J33:K33"/>
    <mergeCell ref="L33:M33"/>
    <mergeCell ref="D34:E34"/>
    <mergeCell ref="F34:G34"/>
    <mergeCell ref="J34:K34"/>
    <mergeCell ref="L34:M34"/>
    <mergeCell ref="D35:E35"/>
    <mergeCell ref="F35:G35"/>
    <mergeCell ref="J35:K35"/>
    <mergeCell ref="L35:M35"/>
    <mergeCell ref="D36:E36"/>
    <mergeCell ref="F36:G36"/>
    <mergeCell ref="J36:K36"/>
    <mergeCell ref="L36:M36"/>
    <mergeCell ref="D37:E37"/>
    <mergeCell ref="F37:G37"/>
    <mergeCell ref="J37:K37"/>
    <mergeCell ref="L37:M37"/>
    <mergeCell ref="D38:E38"/>
    <mergeCell ref="F38:G38"/>
    <mergeCell ref="J38:K38"/>
    <mergeCell ref="L38:M38"/>
    <mergeCell ref="D39:E39"/>
    <mergeCell ref="F39:G39"/>
    <mergeCell ref="J39:K39"/>
    <mergeCell ref="L39:M39"/>
    <mergeCell ref="D40:E40"/>
    <mergeCell ref="F40:G40"/>
    <mergeCell ref="J40:K40"/>
    <mergeCell ref="L40:M40"/>
    <mergeCell ref="D41:E41"/>
    <mergeCell ref="F41:G41"/>
    <mergeCell ref="J41:K41"/>
    <mergeCell ref="L41:M41"/>
    <mergeCell ref="D42:E42"/>
    <mergeCell ref="F42:G42"/>
    <mergeCell ref="J42:K42"/>
    <mergeCell ref="L42:M42"/>
    <mergeCell ref="L43:M43"/>
    <mergeCell ref="L44:M44"/>
    <mergeCell ref="L45:M45"/>
    <mergeCell ref="L46:M46"/>
    <mergeCell ref="L47:M47"/>
    <mergeCell ref="L48:M48"/>
    <mergeCell ref="L49:M49"/>
    <mergeCell ref="L50:M50"/>
    <mergeCell ref="L51:M51"/>
    <mergeCell ref="L52:M52"/>
    <mergeCell ref="L53:M53"/>
    <mergeCell ref="L54:M54"/>
    <mergeCell ref="L55:M55"/>
    <mergeCell ref="L56:M56"/>
    <mergeCell ref="L57:M57"/>
    <mergeCell ref="L58:M58"/>
    <mergeCell ref="L59:M59"/>
    <mergeCell ref="J60:M60"/>
    <mergeCell ref="Z5:AA5"/>
    <mergeCell ref="Z6:AA6"/>
    <mergeCell ref="Z7:AA7"/>
    <mergeCell ref="Z8:AA8"/>
    <mergeCell ref="N1:AA1"/>
    <mergeCell ref="N2:AA2"/>
    <mergeCell ref="Z9:AA9"/>
    <mergeCell ref="Z10:AA10"/>
    <mergeCell ref="Z11:AA11"/>
    <mergeCell ref="Z12:AA12"/>
    <mergeCell ref="Z13:AA13"/>
    <mergeCell ref="Z14:AA14"/>
    <mergeCell ref="Z15:AA15"/>
    <mergeCell ref="Z16:AA16"/>
    <mergeCell ref="Z17:AA17"/>
    <mergeCell ref="Z18:AA18"/>
    <mergeCell ref="Z19:AA19"/>
    <mergeCell ref="Z20:AA20"/>
    <mergeCell ref="Z21:AA21"/>
    <mergeCell ref="Z22:AA22"/>
    <mergeCell ref="Z23:AA23"/>
    <mergeCell ref="Z24:AA24"/>
    <mergeCell ref="Z25:AA25"/>
    <mergeCell ref="Z26:AA26"/>
    <mergeCell ref="Z27:AA27"/>
    <mergeCell ref="Z28:AA28"/>
    <mergeCell ref="Z29:AA29"/>
    <mergeCell ref="Z30:AA30"/>
    <mergeCell ref="Z31:AA31"/>
    <mergeCell ref="R32:S32"/>
    <mergeCell ref="T32:U32"/>
    <mergeCell ref="X32:Y32"/>
    <mergeCell ref="Z32:AA32"/>
    <mergeCell ref="R33:S33"/>
    <mergeCell ref="T33:U33"/>
    <mergeCell ref="X33:Y33"/>
    <mergeCell ref="Z33:AA33"/>
    <mergeCell ref="R34:S34"/>
    <mergeCell ref="T34:U34"/>
    <mergeCell ref="X34:Y34"/>
    <mergeCell ref="Z34:AA34"/>
    <mergeCell ref="R35:S35"/>
    <mergeCell ref="T35:U35"/>
    <mergeCell ref="X35:Y35"/>
    <mergeCell ref="Z35:AA35"/>
    <mergeCell ref="R36:S36"/>
    <mergeCell ref="T36:U36"/>
    <mergeCell ref="X36:Y36"/>
    <mergeCell ref="Z36:AA36"/>
    <mergeCell ref="R37:S37"/>
    <mergeCell ref="T37:U37"/>
    <mergeCell ref="X37:Y37"/>
    <mergeCell ref="Z37:AA37"/>
    <mergeCell ref="R38:S38"/>
    <mergeCell ref="T38:U38"/>
    <mergeCell ref="X38:Y38"/>
    <mergeCell ref="Z38:AA38"/>
    <mergeCell ref="R39:S39"/>
    <mergeCell ref="T39:U39"/>
    <mergeCell ref="X39:Y39"/>
    <mergeCell ref="Z39:AA39"/>
    <mergeCell ref="R40:S40"/>
    <mergeCell ref="T40:U40"/>
    <mergeCell ref="X40:Y40"/>
    <mergeCell ref="Z40:AA40"/>
    <mergeCell ref="R41:S41"/>
    <mergeCell ref="T41:U41"/>
    <mergeCell ref="X41:Y41"/>
    <mergeCell ref="Z41:AA41"/>
    <mergeCell ref="R42:S42"/>
    <mergeCell ref="T42:U42"/>
    <mergeCell ref="X42:Y42"/>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X60:AA60"/>
    <mergeCell ref="AB1:AN1"/>
    <mergeCell ref="AB2:AN2"/>
    <mergeCell ref="AM5:AN5"/>
    <mergeCell ref="AM6:AN6"/>
    <mergeCell ref="AM7:AN7"/>
    <mergeCell ref="AM8:AN8"/>
    <mergeCell ref="AM9:AN9"/>
    <mergeCell ref="AM10:AN10"/>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E32:AF32"/>
    <mergeCell ref="AG32:AH32"/>
    <mergeCell ref="AK32:AL32"/>
    <mergeCell ref="AM32:AN32"/>
    <mergeCell ref="AE33:AF33"/>
    <mergeCell ref="AG33:AH33"/>
    <mergeCell ref="AK33:AL33"/>
    <mergeCell ref="AM33:AN33"/>
    <mergeCell ref="AE34:AF34"/>
    <mergeCell ref="AG34:AH34"/>
    <mergeCell ref="AK34:AL34"/>
    <mergeCell ref="AM34:AN34"/>
    <mergeCell ref="AE35:AF35"/>
    <mergeCell ref="AG35:AH35"/>
    <mergeCell ref="AK35:AL35"/>
    <mergeCell ref="AM35:AN35"/>
    <mergeCell ref="AE36:AF36"/>
    <mergeCell ref="AG36:AH36"/>
    <mergeCell ref="AK36:AL36"/>
    <mergeCell ref="AM36:AN36"/>
    <mergeCell ref="AE37:AF37"/>
    <mergeCell ref="AG37:AH37"/>
    <mergeCell ref="AK37:AL37"/>
    <mergeCell ref="AM37:AN37"/>
    <mergeCell ref="AE38:AF38"/>
    <mergeCell ref="AG38:AH38"/>
    <mergeCell ref="AK38:AL38"/>
    <mergeCell ref="AM38:AN38"/>
    <mergeCell ref="AE39:AF39"/>
    <mergeCell ref="AG39:AH39"/>
    <mergeCell ref="AK39:AL39"/>
    <mergeCell ref="AM39:AN39"/>
    <mergeCell ref="AE40:AF40"/>
    <mergeCell ref="AG40:AH40"/>
    <mergeCell ref="AK40:AL40"/>
    <mergeCell ref="AM40:AN40"/>
    <mergeCell ref="AE41:AF41"/>
    <mergeCell ref="AG41:AH41"/>
    <mergeCell ref="AK41:AL41"/>
    <mergeCell ref="AM41:AN41"/>
    <mergeCell ref="AE42:AF42"/>
    <mergeCell ref="AG42:AH42"/>
    <mergeCell ref="AK42:AL42"/>
    <mergeCell ref="AM42:AN42"/>
    <mergeCell ref="AM43:AN43"/>
    <mergeCell ref="AM44:AN44"/>
    <mergeCell ref="AM45:AN45"/>
    <mergeCell ref="AM46:AN46"/>
    <mergeCell ref="AM47:AN47"/>
    <mergeCell ref="AM48:AN48"/>
    <mergeCell ref="AM49:AN49"/>
    <mergeCell ref="AM50:AN50"/>
    <mergeCell ref="AM51:AN51"/>
    <mergeCell ref="AM52:AN52"/>
    <mergeCell ref="AM53:AN53"/>
    <mergeCell ref="AM54:AN54"/>
    <mergeCell ref="AM55:AN55"/>
    <mergeCell ref="AM56:AN56"/>
    <mergeCell ref="AM57:AN57"/>
    <mergeCell ref="AM58:AN58"/>
    <mergeCell ref="AM59:AN59"/>
    <mergeCell ref="AK60:AN60"/>
    <mergeCell ref="AO1:BA1"/>
    <mergeCell ref="AO2:BA2"/>
    <mergeCell ref="AZ5:BA5"/>
    <mergeCell ref="AZ6:BA6"/>
    <mergeCell ref="AZ7:BA7"/>
    <mergeCell ref="AZ8:BA8"/>
    <mergeCell ref="AZ9:BA9"/>
    <mergeCell ref="AZ10:BA10"/>
    <mergeCell ref="AZ11:BA11"/>
    <mergeCell ref="AZ12:BA12"/>
    <mergeCell ref="AZ13:BA13"/>
    <mergeCell ref="AZ14:BA14"/>
    <mergeCell ref="AZ15:BA15"/>
    <mergeCell ref="AZ16:BA16"/>
    <mergeCell ref="AZ17:BA17"/>
    <mergeCell ref="AZ18:BA18"/>
    <mergeCell ref="AZ19:BA19"/>
    <mergeCell ref="AZ20:BA20"/>
    <mergeCell ref="AZ21:BA21"/>
    <mergeCell ref="AZ22:BA22"/>
    <mergeCell ref="AZ23:BA23"/>
    <mergeCell ref="AZ24:BA24"/>
    <mergeCell ref="AZ25:BA25"/>
    <mergeCell ref="AZ26:BA26"/>
    <mergeCell ref="AZ27:BA27"/>
    <mergeCell ref="AZ28:BA28"/>
    <mergeCell ref="AZ29:BA29"/>
    <mergeCell ref="AZ30:BA30"/>
    <mergeCell ref="AZ31:BA31"/>
    <mergeCell ref="AR32:AS32"/>
    <mergeCell ref="AT32:AU32"/>
    <mergeCell ref="AX32:AY32"/>
    <mergeCell ref="AZ32:BA32"/>
    <mergeCell ref="AR33:AS33"/>
    <mergeCell ref="AT33:AU33"/>
    <mergeCell ref="AX33:AY33"/>
    <mergeCell ref="AZ33:BA33"/>
    <mergeCell ref="AR34:AS34"/>
    <mergeCell ref="AT34:AU34"/>
    <mergeCell ref="AX34:AY34"/>
    <mergeCell ref="AZ34:BA34"/>
    <mergeCell ref="AR35:AS35"/>
    <mergeCell ref="AT35:AU35"/>
    <mergeCell ref="AX35:AY35"/>
    <mergeCell ref="AZ35:BA35"/>
    <mergeCell ref="AR36:AS36"/>
    <mergeCell ref="AT36:AU36"/>
    <mergeCell ref="AX36:AY36"/>
    <mergeCell ref="AZ36:BA36"/>
    <mergeCell ref="AR37:AS37"/>
    <mergeCell ref="AT37:AU37"/>
    <mergeCell ref="AX37:AY37"/>
    <mergeCell ref="AZ37:BA37"/>
    <mergeCell ref="AR38:AS38"/>
    <mergeCell ref="AT38:AU38"/>
    <mergeCell ref="AX38:AY38"/>
    <mergeCell ref="AZ38:BA38"/>
    <mergeCell ref="AR39:AS39"/>
    <mergeCell ref="AT39:AU39"/>
    <mergeCell ref="AX39:AY39"/>
    <mergeCell ref="AZ39:BA39"/>
    <mergeCell ref="AR40:AS40"/>
    <mergeCell ref="AT40:AU40"/>
    <mergeCell ref="AX40:AY40"/>
    <mergeCell ref="AZ40:BA40"/>
    <mergeCell ref="AR41:AS41"/>
    <mergeCell ref="AT41:AU41"/>
    <mergeCell ref="AX41:AY41"/>
    <mergeCell ref="AZ41:BA41"/>
    <mergeCell ref="AR42:AS42"/>
    <mergeCell ref="AT42:AU42"/>
    <mergeCell ref="AX42:AY42"/>
    <mergeCell ref="AZ42:BA42"/>
    <mergeCell ref="AZ43:BA43"/>
    <mergeCell ref="AZ44:BA44"/>
    <mergeCell ref="AZ45:BA45"/>
    <mergeCell ref="AZ46:BA46"/>
    <mergeCell ref="AZ47:BA47"/>
    <mergeCell ref="AZ48:BA48"/>
    <mergeCell ref="AZ49:BA49"/>
    <mergeCell ref="AZ50:BA50"/>
    <mergeCell ref="AZ51:BA51"/>
    <mergeCell ref="AZ52:BA52"/>
    <mergeCell ref="AZ53:BA53"/>
    <mergeCell ref="AZ54:BA54"/>
    <mergeCell ref="AZ55:BA55"/>
    <mergeCell ref="AZ56:BA56"/>
    <mergeCell ref="AZ57:BA57"/>
    <mergeCell ref="AZ58:BA58"/>
    <mergeCell ref="AZ59:BA59"/>
    <mergeCell ref="AX60:BA60"/>
    <mergeCell ref="A61:M61"/>
    <mergeCell ref="A62:M62"/>
    <mergeCell ref="L65:M65"/>
    <mergeCell ref="L66:M66"/>
    <mergeCell ref="L67:M67"/>
    <mergeCell ref="L68:M68"/>
    <mergeCell ref="L69:M69"/>
    <mergeCell ref="L70:M70"/>
    <mergeCell ref="L71:M71"/>
    <mergeCell ref="L72:M72"/>
    <mergeCell ref="L73:M73"/>
    <mergeCell ref="L74:M74"/>
    <mergeCell ref="L75:M75"/>
    <mergeCell ref="L76:M76"/>
    <mergeCell ref="L77:M77"/>
    <mergeCell ref="L78:M78"/>
    <mergeCell ref="L79:M79"/>
    <mergeCell ref="L80:M80"/>
    <mergeCell ref="L81:M81"/>
    <mergeCell ref="L82:M82"/>
    <mergeCell ref="L83:M83"/>
    <mergeCell ref="L84:M84"/>
    <mergeCell ref="L85:M85"/>
    <mergeCell ref="L86:M86"/>
    <mergeCell ref="L87:M87"/>
    <mergeCell ref="L88:M88"/>
    <mergeCell ref="L89:M89"/>
    <mergeCell ref="L90:M90"/>
    <mergeCell ref="L91:M91"/>
    <mergeCell ref="D92:E92"/>
    <mergeCell ref="F92:G92"/>
    <mergeCell ref="J92:K92"/>
    <mergeCell ref="L92:M92"/>
    <mergeCell ref="D93:E93"/>
    <mergeCell ref="F93:G93"/>
    <mergeCell ref="J93:K93"/>
    <mergeCell ref="L93:M93"/>
    <mergeCell ref="D94:E94"/>
    <mergeCell ref="F94:G94"/>
    <mergeCell ref="J94:K94"/>
    <mergeCell ref="L94:M94"/>
    <mergeCell ref="D95:E95"/>
    <mergeCell ref="F95:G95"/>
    <mergeCell ref="J95:K95"/>
    <mergeCell ref="L95:M95"/>
    <mergeCell ref="D96:E96"/>
    <mergeCell ref="F96:G96"/>
    <mergeCell ref="J96:K96"/>
    <mergeCell ref="L96:M96"/>
    <mergeCell ref="D97:E97"/>
    <mergeCell ref="F97:G97"/>
    <mergeCell ref="J97:K97"/>
    <mergeCell ref="L97:M97"/>
    <mergeCell ref="D98:E98"/>
    <mergeCell ref="F98:G98"/>
    <mergeCell ref="J98:K98"/>
    <mergeCell ref="L98:M98"/>
    <mergeCell ref="D99:E99"/>
    <mergeCell ref="F99:G99"/>
    <mergeCell ref="J99:K99"/>
    <mergeCell ref="L99:M99"/>
    <mergeCell ref="D100:E100"/>
    <mergeCell ref="F100:G100"/>
    <mergeCell ref="J100:K100"/>
    <mergeCell ref="L100:M100"/>
    <mergeCell ref="D101:E101"/>
    <mergeCell ref="F101:G101"/>
    <mergeCell ref="J101:K101"/>
    <mergeCell ref="L101:M101"/>
    <mergeCell ref="D102:E102"/>
    <mergeCell ref="F102:G102"/>
    <mergeCell ref="J102:K102"/>
    <mergeCell ref="L102:M102"/>
    <mergeCell ref="L103:M103"/>
    <mergeCell ref="L104:M104"/>
    <mergeCell ref="L105:M105"/>
    <mergeCell ref="L106:M106"/>
    <mergeCell ref="L107:M107"/>
    <mergeCell ref="L108:M108"/>
    <mergeCell ref="L109:M109"/>
    <mergeCell ref="L110:M110"/>
    <mergeCell ref="L111:M111"/>
    <mergeCell ref="L112:M112"/>
    <mergeCell ref="L113:M113"/>
    <mergeCell ref="L114:M114"/>
    <mergeCell ref="L115:M115"/>
    <mergeCell ref="L116:M116"/>
    <mergeCell ref="L117:M117"/>
    <mergeCell ref="L118:M118"/>
    <mergeCell ref="L119:M119"/>
    <mergeCell ref="J120:M120"/>
    <mergeCell ref="N61:Z61"/>
    <mergeCell ref="N62:Z62"/>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R92:S92"/>
    <mergeCell ref="T92:U92"/>
    <mergeCell ref="X92:Y92"/>
    <mergeCell ref="Z92:AA92"/>
    <mergeCell ref="R93:S93"/>
    <mergeCell ref="T93:U93"/>
    <mergeCell ref="X93:Y93"/>
    <mergeCell ref="Z93:AA93"/>
    <mergeCell ref="R94:S94"/>
    <mergeCell ref="T94:U94"/>
    <mergeCell ref="X94:Y94"/>
    <mergeCell ref="Z94:AA94"/>
    <mergeCell ref="R95:S95"/>
    <mergeCell ref="T95:U95"/>
    <mergeCell ref="X95:Y95"/>
    <mergeCell ref="Z95:AA95"/>
    <mergeCell ref="R96:S96"/>
    <mergeCell ref="T96:U96"/>
    <mergeCell ref="X96:Y96"/>
    <mergeCell ref="Z96:AA96"/>
    <mergeCell ref="R97:S97"/>
    <mergeCell ref="T97:U97"/>
    <mergeCell ref="X97:Y97"/>
    <mergeCell ref="Z97:AA97"/>
    <mergeCell ref="R98:S98"/>
    <mergeCell ref="T98:U98"/>
    <mergeCell ref="X98:Y98"/>
    <mergeCell ref="Z98:AA98"/>
    <mergeCell ref="R99:S99"/>
    <mergeCell ref="T99:U99"/>
    <mergeCell ref="X99:Y99"/>
    <mergeCell ref="Z99:AA99"/>
    <mergeCell ref="R100:S100"/>
    <mergeCell ref="T100:U100"/>
    <mergeCell ref="X100:Y100"/>
    <mergeCell ref="Z100:AA100"/>
    <mergeCell ref="R101:S101"/>
    <mergeCell ref="T101:U101"/>
    <mergeCell ref="X101:Y101"/>
    <mergeCell ref="Z101:AA101"/>
    <mergeCell ref="R102:S102"/>
    <mergeCell ref="T102:U102"/>
    <mergeCell ref="X102:Y102"/>
    <mergeCell ref="Z102:AA102"/>
    <mergeCell ref="Z103:AA103"/>
    <mergeCell ref="Z104:AA104"/>
    <mergeCell ref="Z105:AA105"/>
    <mergeCell ref="Z106:AA106"/>
    <mergeCell ref="Z107:AA107"/>
    <mergeCell ref="Z108:AA108"/>
    <mergeCell ref="Z109:AA109"/>
    <mergeCell ref="Z110:AA110"/>
    <mergeCell ref="Z111:AA111"/>
    <mergeCell ref="Z112:AA112"/>
    <mergeCell ref="Z113:AA113"/>
    <mergeCell ref="Z114:AA114"/>
    <mergeCell ref="Z115:AA115"/>
    <mergeCell ref="Z116:AA116"/>
    <mergeCell ref="Z117:AA117"/>
    <mergeCell ref="Z118:AA118"/>
    <mergeCell ref="Z119:AA119"/>
    <mergeCell ref="X120:AA120"/>
    <mergeCell ref="AB61:AN61"/>
    <mergeCell ref="AB62:AN62"/>
    <mergeCell ref="AM65:AN65"/>
    <mergeCell ref="AM66:AN66"/>
    <mergeCell ref="AM67:AN67"/>
    <mergeCell ref="AM68:AN68"/>
    <mergeCell ref="AM69:AN69"/>
    <mergeCell ref="AM70:AN70"/>
    <mergeCell ref="AM71:AN71"/>
    <mergeCell ref="AM72:AN72"/>
    <mergeCell ref="AM73:AN73"/>
    <mergeCell ref="AM74:AN74"/>
    <mergeCell ref="AM75:AN75"/>
    <mergeCell ref="AM76:AN76"/>
    <mergeCell ref="AM77:AN77"/>
    <mergeCell ref="AM78:AN78"/>
    <mergeCell ref="AM79:AN79"/>
    <mergeCell ref="AM80:AN80"/>
    <mergeCell ref="AM81:AN81"/>
    <mergeCell ref="AM82:AN82"/>
    <mergeCell ref="AM83:AN83"/>
    <mergeCell ref="AM84:AN84"/>
    <mergeCell ref="AM85:AN85"/>
    <mergeCell ref="AM86:AN86"/>
    <mergeCell ref="AM87:AN87"/>
    <mergeCell ref="AM88:AN88"/>
    <mergeCell ref="AM89:AN89"/>
    <mergeCell ref="AM90:AN90"/>
    <mergeCell ref="AM91:AN91"/>
    <mergeCell ref="AE92:AF92"/>
    <mergeCell ref="AG92:AH92"/>
    <mergeCell ref="AK92:AL92"/>
    <mergeCell ref="AM92:AN92"/>
    <mergeCell ref="AE93:AF93"/>
    <mergeCell ref="AG93:AH93"/>
    <mergeCell ref="AK93:AL93"/>
    <mergeCell ref="AM93:AN93"/>
    <mergeCell ref="AE94:AF94"/>
    <mergeCell ref="AG94:AH94"/>
    <mergeCell ref="AK94:AL94"/>
    <mergeCell ref="AM94:AN94"/>
    <mergeCell ref="AE95:AF95"/>
    <mergeCell ref="AG95:AH95"/>
    <mergeCell ref="AK95:AL95"/>
    <mergeCell ref="AM95:AN95"/>
    <mergeCell ref="AE96:AF96"/>
    <mergeCell ref="AG96:AH96"/>
    <mergeCell ref="AK96:AL96"/>
    <mergeCell ref="AM96:AN96"/>
    <mergeCell ref="AE97:AF97"/>
    <mergeCell ref="AG97:AH97"/>
    <mergeCell ref="AK97:AL97"/>
    <mergeCell ref="AM97:AN97"/>
    <mergeCell ref="AE98:AF98"/>
    <mergeCell ref="AG98:AH98"/>
    <mergeCell ref="AK98:AL98"/>
    <mergeCell ref="AM98:AN98"/>
    <mergeCell ref="AE99:AF99"/>
    <mergeCell ref="AG99:AH99"/>
    <mergeCell ref="AK99:AL99"/>
    <mergeCell ref="AM99:AN99"/>
    <mergeCell ref="AE100:AF100"/>
    <mergeCell ref="AG100:AH100"/>
    <mergeCell ref="AK100:AL100"/>
    <mergeCell ref="AM100:AN100"/>
    <mergeCell ref="AE101:AF101"/>
    <mergeCell ref="AG101:AH101"/>
    <mergeCell ref="AK101:AL101"/>
    <mergeCell ref="AM101:AN101"/>
    <mergeCell ref="AE102:AF102"/>
    <mergeCell ref="AG102:AH102"/>
    <mergeCell ref="AK102:AL102"/>
    <mergeCell ref="AM102:AN102"/>
    <mergeCell ref="AM103:AN103"/>
    <mergeCell ref="AM104:AN104"/>
    <mergeCell ref="AM105:AN105"/>
    <mergeCell ref="AM106:AN106"/>
    <mergeCell ref="AM107:AN107"/>
    <mergeCell ref="AM108:AN108"/>
    <mergeCell ref="AM109:AN109"/>
    <mergeCell ref="AM110:AN110"/>
    <mergeCell ref="AM111:AN111"/>
    <mergeCell ref="AM112:AN112"/>
    <mergeCell ref="AM113:AN113"/>
    <mergeCell ref="AM114:AN114"/>
    <mergeCell ref="AM115:AN115"/>
    <mergeCell ref="AM116:AN116"/>
    <mergeCell ref="AM117:AN117"/>
    <mergeCell ref="AM118:AN118"/>
    <mergeCell ref="AM119:AN119"/>
    <mergeCell ref="AK120:AN120"/>
    <mergeCell ref="AO61:BA61"/>
    <mergeCell ref="AO62:BA62"/>
    <mergeCell ref="AZ65:BA65"/>
    <mergeCell ref="AZ66:BA66"/>
    <mergeCell ref="AZ67:BA67"/>
    <mergeCell ref="AZ68:BA68"/>
    <mergeCell ref="AZ69:BA69"/>
    <mergeCell ref="AZ70:BA70"/>
    <mergeCell ref="AZ71:BA71"/>
    <mergeCell ref="AZ72:BA72"/>
    <mergeCell ref="AZ73:BA73"/>
    <mergeCell ref="AZ74:BA74"/>
    <mergeCell ref="AZ75:BA75"/>
    <mergeCell ref="AZ76:BA76"/>
    <mergeCell ref="AZ77:BA77"/>
    <mergeCell ref="AZ78:BA78"/>
    <mergeCell ref="AZ79:BA79"/>
    <mergeCell ref="AZ80:BA80"/>
    <mergeCell ref="AZ81:BA81"/>
    <mergeCell ref="AZ82:BA82"/>
    <mergeCell ref="AZ83:BA83"/>
    <mergeCell ref="AZ84:BA84"/>
    <mergeCell ref="AZ85:BA85"/>
    <mergeCell ref="AZ86:BA86"/>
    <mergeCell ref="AZ87:BA87"/>
    <mergeCell ref="AZ88:BA88"/>
    <mergeCell ref="AZ89:BA89"/>
    <mergeCell ref="AZ90:BA90"/>
    <mergeCell ref="AZ91:BA91"/>
    <mergeCell ref="AR92:AS92"/>
    <mergeCell ref="AT92:AU92"/>
    <mergeCell ref="AX92:AY92"/>
    <mergeCell ref="AZ92:BA92"/>
    <mergeCell ref="AR93:AS93"/>
    <mergeCell ref="AT93:AU93"/>
    <mergeCell ref="AX93:AY93"/>
    <mergeCell ref="AZ93:BA93"/>
    <mergeCell ref="AR94:AS94"/>
    <mergeCell ref="AT94:AU94"/>
    <mergeCell ref="AX94:AY94"/>
    <mergeCell ref="AZ94:BA94"/>
    <mergeCell ref="AR95:AS95"/>
    <mergeCell ref="AT95:AU95"/>
    <mergeCell ref="AX95:AY95"/>
    <mergeCell ref="AZ95:BA95"/>
    <mergeCell ref="AR96:AS96"/>
    <mergeCell ref="AT96:AU96"/>
    <mergeCell ref="AX96:AY96"/>
    <mergeCell ref="AZ96:BA96"/>
    <mergeCell ref="AR97:AS97"/>
    <mergeCell ref="AT97:AU97"/>
    <mergeCell ref="AX97:AY97"/>
    <mergeCell ref="AZ97:BA97"/>
    <mergeCell ref="AR98:AS98"/>
    <mergeCell ref="AT98:AU98"/>
    <mergeCell ref="AX98:AY98"/>
    <mergeCell ref="AZ98:BA98"/>
    <mergeCell ref="AR99:AS99"/>
    <mergeCell ref="AT99:AU99"/>
    <mergeCell ref="AX99:AY99"/>
    <mergeCell ref="AZ99:BA99"/>
    <mergeCell ref="AR100:AS100"/>
    <mergeCell ref="AT100:AU100"/>
    <mergeCell ref="AX100:AY100"/>
    <mergeCell ref="AZ100:BA100"/>
    <mergeCell ref="AR101:AS101"/>
    <mergeCell ref="AT101:AU101"/>
    <mergeCell ref="AX101:AY101"/>
    <mergeCell ref="AZ101:BA101"/>
    <mergeCell ref="AR102:AS102"/>
    <mergeCell ref="AT102:AU102"/>
    <mergeCell ref="AX102:AY102"/>
    <mergeCell ref="AZ102:BA102"/>
    <mergeCell ref="AZ103:BA103"/>
    <mergeCell ref="AZ104:BA104"/>
    <mergeCell ref="AZ105:BA105"/>
    <mergeCell ref="AZ106:BA106"/>
    <mergeCell ref="AZ107:BA107"/>
    <mergeCell ref="AZ108:BA108"/>
    <mergeCell ref="AZ109:BA109"/>
    <mergeCell ref="AZ110:BA110"/>
    <mergeCell ref="AZ111:BA111"/>
    <mergeCell ref="AZ112:BA112"/>
    <mergeCell ref="AZ113:BA113"/>
    <mergeCell ref="AZ114:BA114"/>
    <mergeCell ref="AZ115:BA115"/>
    <mergeCell ref="AZ116:BA116"/>
    <mergeCell ref="AZ117:BA117"/>
    <mergeCell ref="AZ118:BA118"/>
    <mergeCell ref="AZ119:BA119"/>
    <mergeCell ref="AX120:BA120"/>
  </mergeCells>
  <phoneticPr fontId="1" type="noConversion"/>
  <pageMargins left="0.75" right="0.5" top="0.25" bottom="0.25" header="0.5" footer="0.5"/>
  <pageSetup scale="90" pageOrder="overThenDown" orientation="portrait" verticalDpi="1200" r:id="rId1"/>
  <headerFooter alignWithMargins="0"/>
  <rowBreaks count="4" manualBreakCount="4">
    <brk id="60" max="53" man="1"/>
    <brk id="120" max="53" man="1"/>
    <brk id="180" max="16383" man="1"/>
    <brk id="238"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sheetPr codeName="Sheet8"/>
  <dimension ref="A1:BB263"/>
  <sheetViews>
    <sheetView zoomScale="60" zoomScaleNormal="60" zoomScalePageLayoutView="101" workbookViewId="0">
      <selection activeCell="K8" sqref="K8"/>
    </sheetView>
  </sheetViews>
  <sheetFormatPr defaultColWidth="10.875" defaultRowHeight="12" customHeight="1"/>
  <cols>
    <col min="1" max="13" width="10.875" style="130" customWidth="1"/>
    <col min="14" max="27" width="10" style="130" customWidth="1"/>
    <col min="28" max="40" width="10.875" style="130" customWidth="1"/>
    <col min="41" max="54" width="10" style="130" customWidth="1"/>
    <col min="55" max="16384" width="10.875" style="130"/>
  </cols>
  <sheetData>
    <row r="1" spans="1:53" ht="17.25" customHeight="1">
      <c r="A1" s="793" t="str">
        <f>"INDUSTRIAL DEVELOPMENT BOND ACCOUNTS COVERING THE PERIOD JULY 1, "&amp;Help!C18&amp;", to JUNE 30, "&amp;Help!C18+1</f>
        <v>INDUSTRIAL DEVELOPMENT BOND ACCOUNTS COVERING THE PERIOD JULY 1, 2011, to JUNE 30, 2012</v>
      </c>
      <c r="B1" s="793"/>
      <c r="C1" s="793"/>
      <c r="D1" s="793"/>
      <c r="E1" s="793"/>
      <c r="F1" s="793"/>
      <c r="G1" s="793"/>
      <c r="H1" s="793"/>
      <c r="I1" s="793"/>
      <c r="J1" s="793"/>
      <c r="K1" s="793"/>
      <c r="L1" s="793"/>
      <c r="M1" s="793"/>
      <c r="N1" s="793" t="str">
        <f>A1</f>
        <v>INDUSTRIAL DEVELOPMENT BOND ACCOUNTS COVERING THE PERIOD JULY 1, 2011, to JUNE 30, 2012</v>
      </c>
      <c r="O1" s="793"/>
      <c r="P1" s="793"/>
      <c r="Q1" s="793"/>
      <c r="R1" s="793"/>
      <c r="S1" s="793"/>
      <c r="T1" s="793"/>
      <c r="U1" s="793"/>
      <c r="V1" s="793"/>
      <c r="W1" s="793"/>
      <c r="X1" s="793"/>
      <c r="Y1" s="793"/>
      <c r="Z1" s="793"/>
      <c r="AA1" s="793"/>
      <c r="AB1" s="793" t="str">
        <f>N1</f>
        <v>INDUSTRIAL DEVELOPMENT BOND ACCOUNTS COVERING THE PERIOD JULY 1, 2011, to JUNE 30, 2012</v>
      </c>
      <c r="AC1" s="793"/>
      <c r="AD1" s="793"/>
      <c r="AE1" s="793"/>
      <c r="AF1" s="793"/>
      <c r="AG1" s="793"/>
      <c r="AH1" s="793"/>
      <c r="AI1" s="793"/>
      <c r="AJ1" s="793"/>
      <c r="AK1" s="793"/>
      <c r="AL1" s="793"/>
      <c r="AM1" s="793"/>
      <c r="AN1" s="793"/>
      <c r="AO1" s="834" t="str">
        <f>AB1</f>
        <v>INDUSTRIAL DEVELOPMENT BOND ACCOUNTS COVERING THE PERIOD JULY 1, 2011, to JUNE 30, 2012</v>
      </c>
      <c r="AP1" s="834"/>
      <c r="AQ1" s="834"/>
      <c r="AR1" s="834"/>
      <c r="AS1" s="834"/>
      <c r="AT1" s="834"/>
      <c r="AU1" s="834"/>
      <c r="AV1" s="834"/>
      <c r="AW1" s="834"/>
      <c r="AX1" s="834"/>
      <c r="AY1" s="834"/>
      <c r="AZ1" s="834"/>
      <c r="BA1" s="834"/>
    </row>
    <row r="2" spans="1:53" ht="17.25" customHeight="1">
      <c r="A2" s="793" t="str">
        <f>"ESTIMATE OF NEEDS FOR "&amp;Help!C18+1&amp;"-"&amp;Help!C18+2</f>
        <v>ESTIMATE OF NEEDS FOR 2012-2013</v>
      </c>
      <c r="B2" s="793"/>
      <c r="C2" s="793"/>
      <c r="D2" s="793"/>
      <c r="E2" s="793"/>
      <c r="F2" s="793"/>
      <c r="G2" s="793"/>
      <c r="H2" s="793"/>
      <c r="I2" s="793"/>
      <c r="J2" s="793"/>
      <c r="K2" s="793"/>
      <c r="L2" s="793"/>
      <c r="M2" s="793"/>
      <c r="N2" s="793" t="str">
        <f>"ESTIMATE OF NEEDS FOR "&amp;Help!C18+1&amp;"-"&amp;Help!C18+2</f>
        <v>ESTIMATE OF NEEDS FOR 2012-2013</v>
      </c>
      <c r="O2" s="793"/>
      <c r="P2" s="793"/>
      <c r="Q2" s="793"/>
      <c r="R2" s="793"/>
      <c r="S2" s="793"/>
      <c r="T2" s="793"/>
      <c r="U2" s="793"/>
      <c r="V2" s="793"/>
      <c r="W2" s="793"/>
      <c r="X2" s="793"/>
      <c r="Y2" s="793"/>
      <c r="Z2" s="793"/>
      <c r="AA2" s="793"/>
      <c r="AB2" s="793" t="str">
        <f>"ESTIMATE OF NEEDS FOR "&amp;Help!C18+1&amp;"-"&amp;Help!C18+2</f>
        <v>ESTIMATE OF NEEDS FOR 2012-2013</v>
      </c>
      <c r="AC2" s="793"/>
      <c r="AD2" s="793"/>
      <c r="AE2" s="793"/>
      <c r="AF2" s="793"/>
      <c r="AG2" s="793"/>
      <c r="AH2" s="793"/>
      <c r="AI2" s="793"/>
      <c r="AJ2" s="793"/>
      <c r="AK2" s="793"/>
      <c r="AL2" s="793"/>
      <c r="AM2" s="793"/>
      <c r="AN2" s="793"/>
      <c r="AO2" s="793" t="str">
        <f>"ESTIMATE OF NEEDS FOR "&amp;Help!C18+1&amp;"-"&amp;Help!C18+2</f>
        <v>ESTIMATE OF NEEDS FOR 2012-2013</v>
      </c>
      <c r="AP2" s="793"/>
      <c r="AQ2" s="793"/>
      <c r="AR2" s="793"/>
      <c r="AS2" s="793"/>
      <c r="AT2" s="793"/>
      <c r="AU2" s="793"/>
      <c r="AV2" s="793"/>
      <c r="AW2" s="793"/>
      <c r="AX2" s="793"/>
      <c r="AY2" s="793"/>
      <c r="AZ2" s="793"/>
      <c r="BA2" s="793"/>
    </row>
    <row r="3" spans="1:53" ht="12" customHeight="1" thickBot="1">
      <c r="A3" s="130" t="s">
        <v>865</v>
      </c>
      <c r="M3" s="170" t="s">
        <v>969</v>
      </c>
      <c r="N3" s="130" t="s">
        <v>865</v>
      </c>
      <c r="Z3" s="170" t="s">
        <v>1124</v>
      </c>
      <c r="AB3" s="130" t="s">
        <v>865</v>
      </c>
      <c r="AN3" s="170" t="s">
        <v>1125</v>
      </c>
      <c r="AO3" s="130" t="s">
        <v>865</v>
      </c>
      <c r="BA3" s="170" t="s">
        <v>1126</v>
      </c>
    </row>
    <row r="4" spans="1:53" ht="12" customHeight="1" thickTop="1" thickBot="1">
      <c r="A4" s="171" t="str">
        <f>"Schedule 1, Detail of Bond and Coupon Indebtedness as of June 30, "&amp;Help!C18+1&amp;" - Not Affecting Homesteads (New)"</f>
        <v>Schedule 1, Detail of Bond and Coupon Indebtedness as of June 30, 2012 - Not Affecting Homesteads (New)</v>
      </c>
      <c r="B4" s="172"/>
      <c r="C4" s="172"/>
      <c r="D4" s="172"/>
      <c r="E4" s="172"/>
      <c r="F4" s="172"/>
      <c r="G4" s="172"/>
      <c r="H4" s="172"/>
      <c r="I4" s="172"/>
      <c r="J4" s="172"/>
      <c r="K4" s="172"/>
      <c r="L4" s="172"/>
      <c r="M4" s="173"/>
      <c r="N4" s="171" t="str">
        <f>"Schedule 1, Detail of Bond and Coupon Indebtedness as of June 30, "&amp;Help!C18+1&amp;" - Not Affecting Homesteads (New)"</f>
        <v>Schedule 1, Detail of Bond and Coupon Indebtedness as of June 30, 2012 - Not Affecting Homesteads (New)</v>
      </c>
      <c r="O4" s="172"/>
      <c r="P4" s="172"/>
      <c r="Q4" s="172"/>
      <c r="R4" s="172"/>
      <c r="S4" s="172"/>
      <c r="T4" s="172"/>
      <c r="U4" s="172"/>
      <c r="V4" s="172"/>
      <c r="W4" s="172"/>
      <c r="X4" s="172"/>
      <c r="Y4" s="172"/>
      <c r="Z4" s="172"/>
      <c r="AA4" s="173"/>
      <c r="AB4" s="171" t="str">
        <f>"Schedule 1, Detail of Bond and Coupon Indebtedness as of June 30, "&amp;Help!C18+1&amp;" - Not Affecting Homesteads (New)"</f>
        <v>Schedule 1, Detail of Bond and Coupon Indebtedness as of June 30, 2012 - Not Affecting Homesteads (New)</v>
      </c>
      <c r="AC4" s="172"/>
      <c r="AD4" s="172"/>
      <c r="AE4" s="172"/>
      <c r="AF4" s="172"/>
      <c r="AG4" s="172"/>
      <c r="AH4" s="172"/>
      <c r="AI4" s="172"/>
      <c r="AJ4" s="172"/>
      <c r="AK4" s="172"/>
      <c r="AL4" s="172"/>
      <c r="AM4" s="172"/>
      <c r="AN4" s="173"/>
      <c r="AO4" s="171" t="str">
        <f>"Schedule 1, Detail of Bond and Coupon Indebtedness as of June 30, "&amp;Help!C18+1&amp;" - Not Affecting Homesteads (New)"</f>
        <v>Schedule 1, Detail of Bond and Coupon Indebtedness as of June 30, 2012 - Not Affecting Homesteads (New)</v>
      </c>
      <c r="AP4" s="172"/>
      <c r="AQ4" s="172"/>
      <c r="AR4" s="172"/>
      <c r="AS4" s="172"/>
      <c r="AT4" s="172"/>
      <c r="AU4" s="172"/>
      <c r="AV4" s="172"/>
      <c r="AW4" s="172"/>
      <c r="AX4" s="172"/>
      <c r="AY4" s="172"/>
      <c r="AZ4" s="172"/>
      <c r="BA4" s="173"/>
    </row>
    <row r="5" spans="1:53" ht="12" customHeight="1" thickTop="1">
      <c r="A5" s="140" t="s">
        <v>933</v>
      </c>
      <c r="B5" s="141"/>
      <c r="C5" s="141"/>
      <c r="D5" s="141"/>
      <c r="E5" s="141"/>
      <c r="F5" s="141"/>
      <c r="G5" s="141"/>
      <c r="H5" s="141"/>
      <c r="I5" s="141"/>
      <c r="J5" s="141"/>
      <c r="K5" s="141"/>
      <c r="L5" s="794"/>
      <c r="M5" s="772"/>
      <c r="N5" s="140" t="s">
        <v>933</v>
      </c>
      <c r="O5" s="141"/>
      <c r="P5" s="141"/>
      <c r="R5" s="141"/>
      <c r="S5" s="141"/>
      <c r="T5" s="141"/>
      <c r="U5" s="141"/>
      <c r="V5" s="141"/>
      <c r="W5" s="141"/>
      <c r="X5" s="141"/>
      <c r="Y5" s="141"/>
      <c r="Z5" s="794"/>
      <c r="AA5" s="772"/>
      <c r="AB5" s="140" t="s">
        <v>933</v>
      </c>
      <c r="AC5" s="141"/>
      <c r="AD5" s="141"/>
      <c r="AE5" s="141"/>
      <c r="AF5" s="141"/>
      <c r="AG5" s="141"/>
      <c r="AH5" s="141"/>
      <c r="AI5" s="141"/>
      <c r="AJ5" s="141"/>
      <c r="AK5" s="141"/>
      <c r="AL5" s="141"/>
      <c r="AM5" s="794"/>
      <c r="AN5" s="772"/>
      <c r="AO5" s="140" t="s">
        <v>933</v>
      </c>
      <c r="AP5" s="141"/>
      <c r="AQ5" s="141"/>
      <c r="AR5" s="141"/>
      <c r="AS5" s="141"/>
      <c r="AT5" s="141"/>
      <c r="AU5" s="141"/>
      <c r="AV5" s="141"/>
      <c r="AW5" s="141"/>
      <c r="AX5" s="141"/>
      <c r="AY5" s="141"/>
      <c r="AZ5" s="794"/>
      <c r="BA5" s="772"/>
    </row>
    <row r="6" spans="1:53" ht="12" customHeight="1" thickBot="1">
      <c r="A6" s="154"/>
      <c r="B6" s="155"/>
      <c r="C6" s="155"/>
      <c r="D6" s="155"/>
      <c r="E6" s="155"/>
      <c r="F6" s="155"/>
      <c r="G6" s="155"/>
      <c r="H6" s="155"/>
      <c r="I6" s="155"/>
      <c r="J6" s="155"/>
      <c r="K6" s="155"/>
      <c r="L6" s="795" t="s">
        <v>934</v>
      </c>
      <c r="M6" s="781"/>
      <c r="N6" s="154"/>
      <c r="O6" s="155"/>
      <c r="P6" s="155"/>
      <c r="R6" s="155"/>
      <c r="S6" s="155"/>
      <c r="T6" s="155"/>
      <c r="U6" s="155"/>
      <c r="V6" s="155"/>
      <c r="W6" s="155"/>
      <c r="X6" s="155"/>
      <c r="Y6" s="155"/>
      <c r="Z6" s="795" t="s">
        <v>934</v>
      </c>
      <c r="AA6" s="781"/>
      <c r="AB6" s="154"/>
      <c r="AC6" s="155"/>
      <c r="AD6" s="155"/>
      <c r="AE6" s="155"/>
      <c r="AF6" s="155"/>
      <c r="AG6" s="155"/>
      <c r="AH6" s="155"/>
      <c r="AI6" s="155"/>
      <c r="AJ6" s="155"/>
      <c r="AK6" s="155"/>
      <c r="AL6" s="155"/>
      <c r="AM6" s="795" t="s">
        <v>934</v>
      </c>
      <c r="AN6" s="781"/>
      <c r="AO6" s="154"/>
      <c r="AP6" s="155"/>
      <c r="AQ6" s="155"/>
      <c r="AR6" s="155"/>
      <c r="AS6" s="155"/>
      <c r="AT6" s="155"/>
      <c r="AU6" s="155"/>
      <c r="AV6" s="155"/>
      <c r="AW6" s="155"/>
      <c r="AX6" s="155"/>
      <c r="AY6" s="155"/>
      <c r="AZ6" s="795" t="s">
        <v>934</v>
      </c>
      <c r="BA6" s="781"/>
    </row>
    <row r="7" spans="1:53" ht="12" customHeight="1" thickTop="1">
      <c r="A7" s="140" t="s">
        <v>935</v>
      </c>
      <c r="B7" s="141"/>
      <c r="C7" s="141"/>
      <c r="D7" s="141"/>
      <c r="E7" s="141"/>
      <c r="F7" s="141"/>
      <c r="G7" s="141"/>
      <c r="H7" s="141"/>
      <c r="I7" s="141"/>
      <c r="J7" s="141"/>
      <c r="K7" s="141"/>
      <c r="L7" s="796">
        <v>31959</v>
      </c>
      <c r="M7" s="797"/>
      <c r="N7" s="140" t="s">
        <v>935</v>
      </c>
      <c r="O7" s="141"/>
      <c r="P7" s="141"/>
      <c r="Q7" s="141"/>
      <c r="R7" s="141"/>
      <c r="S7" s="141"/>
      <c r="T7" s="141"/>
      <c r="U7" s="141"/>
      <c r="V7" s="141"/>
      <c r="W7" s="141"/>
      <c r="X7" s="141"/>
      <c r="Y7" s="141"/>
      <c r="Z7" s="796">
        <v>31959</v>
      </c>
      <c r="AA7" s="797"/>
      <c r="AB7" s="140" t="s">
        <v>935</v>
      </c>
      <c r="AC7" s="141"/>
      <c r="AD7" s="141"/>
      <c r="AE7" s="141"/>
      <c r="AF7" s="141"/>
      <c r="AG7" s="141"/>
      <c r="AH7" s="141"/>
      <c r="AI7" s="141"/>
      <c r="AJ7" s="141"/>
      <c r="AK7" s="141"/>
      <c r="AL7" s="141"/>
      <c r="AM7" s="796">
        <v>31959</v>
      </c>
      <c r="AN7" s="797"/>
      <c r="AO7" s="140" t="s">
        <v>935</v>
      </c>
      <c r="AP7" s="141"/>
      <c r="AQ7" s="141"/>
      <c r="AR7" s="141"/>
      <c r="AS7" s="141"/>
      <c r="AT7" s="141"/>
      <c r="AU7" s="141"/>
      <c r="AV7" s="141"/>
      <c r="AW7" s="141"/>
      <c r="AX7" s="141"/>
      <c r="AY7" s="141"/>
      <c r="AZ7" s="796">
        <v>31959</v>
      </c>
      <c r="BA7" s="797"/>
    </row>
    <row r="8" spans="1:53" ht="12" customHeight="1">
      <c r="A8" s="182" t="s">
        <v>936</v>
      </c>
      <c r="B8" s="163"/>
      <c r="C8" s="163"/>
      <c r="D8" s="163"/>
      <c r="E8" s="163"/>
      <c r="F8" s="163"/>
      <c r="G8" s="163"/>
      <c r="H8" s="163"/>
      <c r="I8" s="163"/>
      <c r="J8" s="163"/>
      <c r="K8" s="163"/>
      <c r="L8" s="798">
        <v>31959</v>
      </c>
      <c r="M8" s="799"/>
      <c r="N8" s="182" t="s">
        <v>936</v>
      </c>
      <c r="O8" s="163"/>
      <c r="P8" s="163"/>
      <c r="Q8" s="163"/>
      <c r="R8" s="163"/>
      <c r="S8" s="163"/>
      <c r="T8" s="163"/>
      <c r="U8" s="163"/>
      <c r="V8" s="163"/>
      <c r="W8" s="163"/>
      <c r="X8" s="163"/>
      <c r="Y8" s="163"/>
      <c r="Z8" s="798">
        <v>31959</v>
      </c>
      <c r="AA8" s="799"/>
      <c r="AB8" s="182" t="s">
        <v>936</v>
      </c>
      <c r="AC8" s="163"/>
      <c r="AD8" s="163"/>
      <c r="AE8" s="163"/>
      <c r="AF8" s="163"/>
      <c r="AG8" s="163"/>
      <c r="AH8" s="163"/>
      <c r="AI8" s="163"/>
      <c r="AJ8" s="163"/>
      <c r="AK8" s="163"/>
      <c r="AL8" s="163"/>
      <c r="AM8" s="798">
        <v>31959</v>
      </c>
      <c r="AN8" s="799"/>
      <c r="AO8" s="182" t="s">
        <v>936</v>
      </c>
      <c r="AP8" s="163"/>
      <c r="AQ8" s="163"/>
      <c r="AR8" s="163"/>
      <c r="AS8" s="163"/>
      <c r="AT8" s="163"/>
      <c r="AU8" s="163"/>
      <c r="AV8" s="163"/>
      <c r="AW8" s="163"/>
      <c r="AX8" s="163"/>
      <c r="AY8" s="163"/>
      <c r="AZ8" s="798">
        <v>31959</v>
      </c>
      <c r="BA8" s="799"/>
    </row>
    <row r="9" spans="1:53" ht="12" customHeight="1">
      <c r="A9" s="183" t="s">
        <v>937</v>
      </c>
      <c r="B9" s="184"/>
      <c r="C9" s="184"/>
      <c r="D9" s="184"/>
      <c r="E9" s="184"/>
      <c r="F9" s="184"/>
      <c r="G9" s="184"/>
      <c r="H9" s="184"/>
      <c r="I9" s="184"/>
      <c r="J9" s="184"/>
      <c r="K9" s="185"/>
      <c r="L9" s="800"/>
      <c r="M9" s="801"/>
      <c r="N9" s="183" t="s">
        <v>937</v>
      </c>
      <c r="O9" s="184"/>
      <c r="P9" s="184"/>
      <c r="R9" s="184"/>
      <c r="S9" s="184"/>
      <c r="T9" s="184"/>
      <c r="U9" s="184"/>
      <c r="V9" s="184"/>
      <c r="W9" s="184"/>
      <c r="X9" s="184"/>
      <c r="Y9" s="185"/>
      <c r="Z9" s="800"/>
      <c r="AA9" s="801"/>
      <c r="AB9" s="183" t="s">
        <v>937</v>
      </c>
      <c r="AC9" s="184"/>
      <c r="AD9" s="184"/>
      <c r="AE9" s="184"/>
      <c r="AF9" s="184"/>
      <c r="AG9" s="184"/>
      <c r="AH9" s="184"/>
      <c r="AI9" s="184"/>
      <c r="AJ9" s="184"/>
      <c r="AK9" s="184"/>
      <c r="AL9" s="185"/>
      <c r="AM9" s="800"/>
      <c r="AN9" s="801"/>
      <c r="AO9" s="183" t="s">
        <v>937</v>
      </c>
      <c r="AP9" s="184"/>
      <c r="AQ9" s="184"/>
      <c r="AR9" s="184"/>
      <c r="AS9" s="184"/>
      <c r="AT9" s="184"/>
      <c r="AU9" s="184"/>
      <c r="AV9" s="184"/>
      <c r="AW9" s="184"/>
      <c r="AX9" s="184"/>
      <c r="AY9" s="185"/>
      <c r="AZ9" s="800"/>
      <c r="BA9" s="801"/>
    </row>
    <row r="10" spans="1:53" ht="12" customHeight="1">
      <c r="A10" s="139" t="s">
        <v>938</v>
      </c>
      <c r="B10" s="95"/>
      <c r="C10" s="95"/>
      <c r="D10" s="95"/>
      <c r="E10" s="95"/>
      <c r="F10" s="95"/>
      <c r="G10" s="95"/>
      <c r="H10" s="95"/>
      <c r="I10" s="95"/>
      <c r="J10" s="95"/>
      <c r="K10" s="132"/>
      <c r="L10" s="802"/>
      <c r="M10" s="803"/>
      <c r="N10" s="139" t="s">
        <v>938</v>
      </c>
      <c r="O10" s="95"/>
      <c r="P10" s="95"/>
      <c r="R10" s="95"/>
      <c r="S10" s="95"/>
      <c r="T10" s="95"/>
      <c r="U10" s="95"/>
      <c r="V10" s="95"/>
      <c r="W10" s="95"/>
      <c r="X10" s="95"/>
      <c r="Y10" s="132"/>
      <c r="Z10" s="802"/>
      <c r="AA10" s="803"/>
      <c r="AB10" s="139" t="s">
        <v>938</v>
      </c>
      <c r="AC10" s="95"/>
      <c r="AD10" s="95"/>
      <c r="AE10" s="95"/>
      <c r="AF10" s="95"/>
      <c r="AG10" s="95"/>
      <c r="AH10" s="95"/>
      <c r="AI10" s="95"/>
      <c r="AJ10" s="95"/>
      <c r="AK10" s="95"/>
      <c r="AL10" s="132"/>
      <c r="AM10" s="802"/>
      <c r="AN10" s="803"/>
      <c r="AO10" s="139" t="s">
        <v>938</v>
      </c>
      <c r="AP10" s="95"/>
      <c r="AQ10" s="95"/>
      <c r="AR10" s="95"/>
      <c r="AS10" s="95"/>
      <c r="AT10" s="95"/>
      <c r="AU10" s="95"/>
      <c r="AV10" s="95"/>
      <c r="AW10" s="95"/>
      <c r="AX10" s="95"/>
      <c r="AY10" s="132"/>
      <c r="AZ10" s="802"/>
      <c r="BA10" s="803"/>
    </row>
    <row r="11" spans="1:53" ht="12" customHeight="1">
      <c r="A11" s="186" t="s">
        <v>939</v>
      </c>
      <c r="B11" s="163"/>
      <c r="C11" s="163"/>
      <c r="D11" s="163"/>
      <c r="E11" s="163"/>
      <c r="F11" s="163"/>
      <c r="G11" s="163"/>
      <c r="H11" s="163"/>
      <c r="I11" s="163"/>
      <c r="J11" s="163"/>
      <c r="K11" s="187"/>
      <c r="L11" s="804">
        <v>33420</v>
      </c>
      <c r="M11" s="803"/>
      <c r="N11" s="186" t="s">
        <v>939</v>
      </c>
      <c r="O11" s="163"/>
      <c r="P11" s="163"/>
      <c r="R11" s="163"/>
      <c r="S11" s="163"/>
      <c r="T11" s="163"/>
      <c r="U11" s="163"/>
      <c r="V11" s="163"/>
      <c r="W11" s="163"/>
      <c r="X11" s="163"/>
      <c r="Y11" s="187"/>
      <c r="Z11" s="804">
        <v>33420</v>
      </c>
      <c r="AA11" s="803"/>
      <c r="AB11" s="186" t="s">
        <v>939</v>
      </c>
      <c r="AC11" s="163"/>
      <c r="AD11" s="163"/>
      <c r="AE11" s="163"/>
      <c r="AF11" s="163"/>
      <c r="AG11" s="163"/>
      <c r="AH11" s="163"/>
      <c r="AI11" s="163"/>
      <c r="AJ11" s="163"/>
      <c r="AK11" s="163"/>
      <c r="AL11" s="187"/>
      <c r="AM11" s="804">
        <v>33420</v>
      </c>
      <c r="AN11" s="803"/>
      <c r="AO11" s="186" t="s">
        <v>939</v>
      </c>
      <c r="AP11" s="163"/>
      <c r="AQ11" s="163"/>
      <c r="AR11" s="163"/>
      <c r="AS11" s="163"/>
      <c r="AT11" s="163"/>
      <c r="AU11" s="163"/>
      <c r="AV11" s="163"/>
      <c r="AW11" s="163"/>
      <c r="AX11" s="163"/>
      <c r="AY11" s="187"/>
      <c r="AZ11" s="804">
        <v>33420</v>
      </c>
      <c r="BA11" s="803"/>
    </row>
    <row r="12" spans="1:53" ht="12" customHeight="1">
      <c r="A12" s="191" t="s">
        <v>940</v>
      </c>
      <c r="B12" s="180"/>
      <c r="C12" s="180"/>
      <c r="D12" s="180"/>
      <c r="E12" s="180"/>
      <c r="F12" s="180"/>
      <c r="G12" s="180"/>
      <c r="H12" s="180"/>
      <c r="I12" s="180"/>
      <c r="J12" s="180"/>
      <c r="K12" s="181"/>
      <c r="L12" s="763">
        <v>0</v>
      </c>
      <c r="M12" s="764"/>
      <c r="N12" s="191" t="s">
        <v>940</v>
      </c>
      <c r="O12" s="180"/>
      <c r="P12" s="180"/>
      <c r="Q12" s="180"/>
      <c r="R12" s="180"/>
      <c r="S12" s="180"/>
      <c r="T12" s="180"/>
      <c r="U12" s="180"/>
      <c r="V12" s="180"/>
      <c r="W12" s="180"/>
      <c r="X12" s="180"/>
      <c r="Y12" s="181"/>
      <c r="Z12" s="763">
        <v>0</v>
      </c>
      <c r="AA12" s="764"/>
      <c r="AB12" s="191" t="s">
        <v>940</v>
      </c>
      <c r="AC12" s="180"/>
      <c r="AD12" s="180"/>
      <c r="AE12" s="180"/>
      <c r="AF12" s="180"/>
      <c r="AG12" s="180"/>
      <c r="AH12" s="180"/>
      <c r="AI12" s="180"/>
      <c r="AJ12" s="180"/>
      <c r="AK12" s="180"/>
      <c r="AL12" s="181"/>
      <c r="AM12" s="763">
        <v>0</v>
      </c>
      <c r="AN12" s="764"/>
      <c r="AO12" s="191" t="s">
        <v>940</v>
      </c>
      <c r="AP12" s="180"/>
      <c r="AQ12" s="180"/>
      <c r="AR12" s="180"/>
      <c r="AS12" s="180"/>
      <c r="AT12" s="180"/>
      <c r="AU12" s="180"/>
      <c r="AV12" s="180"/>
      <c r="AW12" s="180"/>
      <c r="AX12" s="180"/>
      <c r="AY12" s="181"/>
      <c r="AZ12" s="763">
        <v>0</v>
      </c>
      <c r="BA12" s="764"/>
    </row>
    <row r="13" spans="1:53" ht="12" customHeight="1">
      <c r="A13" s="192" t="s">
        <v>941</v>
      </c>
      <c r="B13" s="184"/>
      <c r="C13" s="184"/>
      <c r="D13" s="184"/>
      <c r="E13" s="184"/>
      <c r="F13" s="184"/>
      <c r="G13" s="184"/>
      <c r="H13" s="184"/>
      <c r="I13" s="184"/>
      <c r="J13" s="184"/>
      <c r="K13" s="185"/>
      <c r="L13" s="802"/>
      <c r="M13" s="803"/>
      <c r="N13" s="192" t="s">
        <v>941</v>
      </c>
      <c r="O13" s="184"/>
      <c r="P13" s="184"/>
      <c r="R13" s="184"/>
      <c r="S13" s="184"/>
      <c r="T13" s="184"/>
      <c r="U13" s="184"/>
      <c r="V13" s="184"/>
      <c r="W13" s="184"/>
      <c r="X13" s="184"/>
      <c r="Y13" s="185"/>
      <c r="Z13" s="802"/>
      <c r="AA13" s="803"/>
      <c r="AB13" s="192" t="s">
        <v>941</v>
      </c>
      <c r="AC13" s="184"/>
      <c r="AD13" s="184"/>
      <c r="AE13" s="184"/>
      <c r="AF13" s="184"/>
      <c r="AG13" s="184"/>
      <c r="AH13" s="184"/>
      <c r="AI13" s="184"/>
      <c r="AJ13" s="184"/>
      <c r="AK13" s="184"/>
      <c r="AL13" s="185"/>
      <c r="AM13" s="802"/>
      <c r="AN13" s="803"/>
      <c r="AO13" s="192" t="s">
        <v>941</v>
      </c>
      <c r="AP13" s="184"/>
      <c r="AQ13" s="184"/>
      <c r="AR13" s="184"/>
      <c r="AS13" s="184"/>
      <c r="AT13" s="184"/>
      <c r="AU13" s="184"/>
      <c r="AV13" s="184"/>
      <c r="AW13" s="184"/>
      <c r="AX13" s="184"/>
      <c r="AY13" s="185"/>
      <c r="AZ13" s="802"/>
      <c r="BA13" s="803"/>
    </row>
    <row r="14" spans="1:53" ht="12" customHeight="1">
      <c r="A14" s="186" t="s">
        <v>942</v>
      </c>
      <c r="B14" s="163"/>
      <c r="C14" s="163"/>
      <c r="D14" s="163"/>
      <c r="E14" s="163"/>
      <c r="F14" s="163"/>
      <c r="G14" s="163"/>
      <c r="H14" s="163"/>
      <c r="I14" s="163"/>
      <c r="J14" s="163"/>
      <c r="K14" s="187"/>
      <c r="L14" s="798">
        <v>42917</v>
      </c>
      <c r="M14" s="799"/>
      <c r="N14" s="186" t="s">
        <v>942</v>
      </c>
      <c r="O14" s="163"/>
      <c r="P14" s="163"/>
      <c r="R14" s="163"/>
      <c r="S14" s="163"/>
      <c r="T14" s="163"/>
      <c r="U14" s="163"/>
      <c r="V14" s="163"/>
      <c r="W14" s="163"/>
      <c r="X14" s="163"/>
      <c r="Y14" s="187"/>
      <c r="Z14" s="798">
        <v>42917</v>
      </c>
      <c r="AA14" s="799"/>
      <c r="AB14" s="186" t="s">
        <v>942</v>
      </c>
      <c r="AC14" s="163"/>
      <c r="AD14" s="163"/>
      <c r="AE14" s="163"/>
      <c r="AF14" s="163"/>
      <c r="AG14" s="163"/>
      <c r="AH14" s="163"/>
      <c r="AI14" s="163"/>
      <c r="AJ14" s="163"/>
      <c r="AK14" s="163"/>
      <c r="AL14" s="187"/>
      <c r="AM14" s="798">
        <v>42917</v>
      </c>
      <c r="AN14" s="799"/>
      <c r="AO14" s="186" t="s">
        <v>942</v>
      </c>
      <c r="AP14" s="163"/>
      <c r="AQ14" s="163"/>
      <c r="AR14" s="163"/>
      <c r="AS14" s="163"/>
      <c r="AT14" s="163"/>
      <c r="AU14" s="163"/>
      <c r="AV14" s="163"/>
      <c r="AW14" s="163"/>
      <c r="AX14" s="163"/>
      <c r="AY14" s="187"/>
      <c r="AZ14" s="798">
        <v>42917</v>
      </c>
      <c r="BA14" s="799"/>
    </row>
    <row r="15" spans="1:53" ht="12" customHeight="1" thickBot="1">
      <c r="A15" s="193" t="s">
        <v>943</v>
      </c>
      <c r="B15" s="189"/>
      <c r="C15" s="189"/>
      <c r="D15" s="189"/>
      <c r="E15" s="189"/>
      <c r="F15" s="189"/>
      <c r="G15" s="189"/>
      <c r="H15" s="189"/>
      <c r="I15" s="189"/>
      <c r="J15" s="189"/>
      <c r="K15" s="190"/>
      <c r="L15" s="775">
        <v>0</v>
      </c>
      <c r="M15" s="776"/>
      <c r="N15" s="193" t="s">
        <v>943</v>
      </c>
      <c r="O15" s="189"/>
      <c r="P15" s="189"/>
      <c r="Q15" s="184"/>
      <c r="R15" s="189"/>
      <c r="S15" s="189"/>
      <c r="T15" s="189"/>
      <c r="U15" s="189"/>
      <c r="V15" s="189"/>
      <c r="W15" s="189"/>
      <c r="X15" s="189"/>
      <c r="Y15" s="190"/>
      <c r="Z15" s="775">
        <v>0</v>
      </c>
      <c r="AA15" s="776"/>
      <c r="AB15" s="193" t="s">
        <v>943</v>
      </c>
      <c r="AC15" s="189"/>
      <c r="AD15" s="189"/>
      <c r="AE15" s="189"/>
      <c r="AF15" s="189"/>
      <c r="AG15" s="189"/>
      <c r="AH15" s="189"/>
      <c r="AI15" s="189"/>
      <c r="AJ15" s="189"/>
      <c r="AK15" s="189"/>
      <c r="AL15" s="190"/>
      <c r="AM15" s="775">
        <v>0</v>
      </c>
      <c r="AN15" s="776"/>
      <c r="AO15" s="193" t="s">
        <v>943</v>
      </c>
      <c r="AP15" s="189"/>
      <c r="AQ15" s="189"/>
      <c r="AR15" s="189"/>
      <c r="AS15" s="189"/>
      <c r="AT15" s="189"/>
      <c r="AU15" s="189"/>
      <c r="AV15" s="189"/>
      <c r="AW15" s="189"/>
      <c r="AX15" s="189"/>
      <c r="AY15" s="190"/>
      <c r="AZ15" s="775">
        <v>0</v>
      </c>
      <c r="BA15" s="776"/>
    </row>
    <row r="16" spans="1:53" ht="12" customHeight="1" thickTop="1">
      <c r="A16" s="176" t="s">
        <v>944</v>
      </c>
      <c r="B16" s="177"/>
      <c r="C16" s="177"/>
      <c r="D16" s="177"/>
      <c r="E16" s="177"/>
      <c r="F16" s="177"/>
      <c r="G16" s="177"/>
      <c r="H16" s="177"/>
      <c r="I16" s="177"/>
      <c r="J16" s="177"/>
      <c r="K16" s="178"/>
      <c r="L16" s="805">
        <v>0</v>
      </c>
      <c r="M16" s="806"/>
      <c r="N16" s="176" t="s">
        <v>944</v>
      </c>
      <c r="O16" s="177"/>
      <c r="P16" s="177"/>
      <c r="Q16" s="177"/>
      <c r="R16" s="177"/>
      <c r="S16" s="177"/>
      <c r="T16" s="177"/>
      <c r="U16" s="177"/>
      <c r="V16" s="177"/>
      <c r="W16" s="177"/>
      <c r="X16" s="177"/>
      <c r="Y16" s="178"/>
      <c r="Z16" s="805">
        <v>0</v>
      </c>
      <c r="AA16" s="806"/>
      <c r="AB16" s="176" t="s">
        <v>944</v>
      </c>
      <c r="AC16" s="177"/>
      <c r="AD16" s="177"/>
      <c r="AE16" s="177"/>
      <c r="AF16" s="177"/>
      <c r="AG16" s="177"/>
      <c r="AH16" s="177"/>
      <c r="AI16" s="177"/>
      <c r="AJ16" s="177"/>
      <c r="AK16" s="177"/>
      <c r="AL16" s="178"/>
      <c r="AM16" s="805">
        <v>0</v>
      </c>
      <c r="AN16" s="806"/>
      <c r="AO16" s="176" t="s">
        <v>944</v>
      </c>
      <c r="AP16" s="177"/>
      <c r="AQ16" s="177"/>
      <c r="AR16" s="177"/>
      <c r="AS16" s="177"/>
      <c r="AT16" s="177"/>
      <c r="AU16" s="177"/>
      <c r="AV16" s="177"/>
      <c r="AW16" s="177"/>
      <c r="AX16" s="177"/>
      <c r="AY16" s="178"/>
      <c r="AZ16" s="805">
        <v>0</v>
      </c>
      <c r="BA16" s="806"/>
    </row>
    <row r="17" spans="1:53" ht="12" customHeight="1">
      <c r="A17" s="179" t="s">
        <v>945</v>
      </c>
      <c r="B17" s="180"/>
      <c r="C17" s="180"/>
      <c r="D17" s="180"/>
      <c r="E17" s="180"/>
      <c r="F17" s="180"/>
      <c r="G17" s="180"/>
      <c r="H17" s="180"/>
      <c r="I17" s="180"/>
      <c r="J17" s="180"/>
      <c r="K17" s="181"/>
      <c r="L17" s="763">
        <v>0</v>
      </c>
      <c r="M17" s="764"/>
      <c r="N17" s="179" t="s">
        <v>945</v>
      </c>
      <c r="O17" s="180"/>
      <c r="P17" s="180"/>
      <c r="Q17" s="180"/>
      <c r="R17" s="180"/>
      <c r="S17" s="180"/>
      <c r="T17" s="180"/>
      <c r="U17" s="180"/>
      <c r="V17" s="180"/>
      <c r="W17" s="180"/>
      <c r="X17" s="180"/>
      <c r="Y17" s="181"/>
      <c r="Z17" s="763">
        <v>0</v>
      </c>
      <c r="AA17" s="764"/>
      <c r="AB17" s="179" t="s">
        <v>945</v>
      </c>
      <c r="AC17" s="180"/>
      <c r="AD17" s="180"/>
      <c r="AE17" s="180"/>
      <c r="AF17" s="180"/>
      <c r="AG17" s="180"/>
      <c r="AH17" s="180"/>
      <c r="AI17" s="180"/>
      <c r="AJ17" s="180"/>
      <c r="AK17" s="180"/>
      <c r="AL17" s="181"/>
      <c r="AM17" s="763">
        <v>0</v>
      </c>
      <c r="AN17" s="764"/>
      <c r="AO17" s="179" t="s">
        <v>945</v>
      </c>
      <c r="AP17" s="180"/>
      <c r="AQ17" s="180"/>
      <c r="AR17" s="180"/>
      <c r="AS17" s="180"/>
      <c r="AT17" s="180"/>
      <c r="AU17" s="180"/>
      <c r="AV17" s="180"/>
      <c r="AW17" s="180"/>
      <c r="AX17" s="180"/>
      <c r="AY17" s="181"/>
      <c r="AZ17" s="763">
        <v>0</v>
      </c>
      <c r="BA17" s="764"/>
    </row>
    <row r="18" spans="1:53" ht="12" customHeight="1">
      <c r="A18" s="179" t="s">
        <v>947</v>
      </c>
      <c r="B18" s="180"/>
      <c r="C18" s="180"/>
      <c r="D18" s="180"/>
      <c r="E18" s="180"/>
      <c r="F18" s="180"/>
      <c r="G18" s="180"/>
      <c r="H18" s="180"/>
      <c r="I18" s="180"/>
      <c r="J18" s="180"/>
      <c r="K18" s="181"/>
      <c r="L18" s="786"/>
      <c r="M18" s="787"/>
      <c r="N18" s="179" t="s">
        <v>947</v>
      </c>
      <c r="O18" s="180"/>
      <c r="P18" s="180"/>
      <c r="Q18" s="180"/>
      <c r="R18" s="180"/>
      <c r="S18" s="180"/>
      <c r="T18" s="180"/>
      <c r="U18" s="180"/>
      <c r="V18" s="180"/>
      <c r="W18" s="180"/>
      <c r="X18" s="180"/>
      <c r="Y18" s="181"/>
      <c r="Z18" s="786"/>
      <c r="AA18" s="787"/>
      <c r="AB18" s="179" t="s">
        <v>947</v>
      </c>
      <c r="AC18" s="180"/>
      <c r="AD18" s="180"/>
      <c r="AE18" s="180"/>
      <c r="AF18" s="180"/>
      <c r="AG18" s="180"/>
      <c r="AH18" s="180"/>
      <c r="AI18" s="180"/>
      <c r="AJ18" s="180"/>
      <c r="AK18" s="180"/>
      <c r="AL18" s="181"/>
      <c r="AM18" s="786"/>
      <c r="AN18" s="787"/>
      <c r="AO18" s="179" t="s">
        <v>947</v>
      </c>
      <c r="AP18" s="180"/>
      <c r="AQ18" s="180"/>
      <c r="AR18" s="180"/>
      <c r="AS18" s="180"/>
      <c r="AT18" s="180"/>
      <c r="AU18" s="180"/>
      <c r="AV18" s="180"/>
      <c r="AW18" s="180"/>
      <c r="AX18" s="180"/>
      <c r="AY18" s="181"/>
      <c r="AZ18" s="786"/>
      <c r="BA18" s="787"/>
    </row>
    <row r="19" spans="1:53" ht="12" customHeight="1">
      <c r="A19" s="191" t="s">
        <v>948</v>
      </c>
      <c r="B19" s="180"/>
      <c r="C19" s="180"/>
      <c r="D19" s="180"/>
      <c r="E19" s="180"/>
      <c r="F19" s="180"/>
      <c r="G19" s="180"/>
      <c r="H19" s="180"/>
      <c r="I19" s="180"/>
      <c r="J19" s="180"/>
      <c r="K19" s="181"/>
      <c r="L19" s="767">
        <f>L16-L17</f>
        <v>0</v>
      </c>
      <c r="M19" s="768"/>
      <c r="N19" s="191" t="s">
        <v>948</v>
      </c>
      <c r="O19" s="180"/>
      <c r="P19" s="180"/>
      <c r="Q19" s="180"/>
      <c r="R19" s="180"/>
      <c r="S19" s="180"/>
      <c r="T19" s="180"/>
      <c r="U19" s="180"/>
      <c r="V19" s="180"/>
      <c r="W19" s="180"/>
      <c r="X19" s="180"/>
      <c r="Y19" s="181"/>
      <c r="Z19" s="767">
        <f>Z16-Z17</f>
        <v>0</v>
      </c>
      <c r="AA19" s="768"/>
      <c r="AB19" s="191" t="s">
        <v>948</v>
      </c>
      <c r="AC19" s="180"/>
      <c r="AD19" s="180"/>
      <c r="AE19" s="180"/>
      <c r="AF19" s="180"/>
      <c r="AG19" s="180"/>
      <c r="AH19" s="180"/>
      <c r="AI19" s="180"/>
      <c r="AJ19" s="180"/>
      <c r="AK19" s="180"/>
      <c r="AL19" s="181"/>
      <c r="AM19" s="767">
        <f>AM16-AM17</f>
        <v>0</v>
      </c>
      <c r="AN19" s="768"/>
      <c r="AO19" s="191" t="s">
        <v>948</v>
      </c>
      <c r="AP19" s="180"/>
      <c r="AQ19" s="180"/>
      <c r="AR19" s="180"/>
      <c r="AS19" s="180"/>
      <c r="AT19" s="180"/>
      <c r="AU19" s="180"/>
      <c r="AV19" s="180"/>
      <c r="AW19" s="180"/>
      <c r="AX19" s="180"/>
      <c r="AY19" s="181"/>
      <c r="AZ19" s="767">
        <f>AZ16-AZ17</f>
        <v>0</v>
      </c>
      <c r="BA19" s="768"/>
    </row>
    <row r="20" spans="1:53" ht="12" customHeight="1">
      <c r="A20" s="191" t="s">
        <v>949</v>
      </c>
      <c r="B20" s="180"/>
      <c r="C20" s="180"/>
      <c r="D20" s="180"/>
      <c r="E20" s="180"/>
      <c r="F20" s="180"/>
      <c r="G20" s="180"/>
      <c r="H20" s="180"/>
      <c r="I20" s="180"/>
      <c r="J20" s="180"/>
      <c r="K20" s="181"/>
      <c r="L20" s="765">
        <v>1</v>
      </c>
      <c r="M20" s="766"/>
      <c r="N20" s="191" t="s">
        <v>949</v>
      </c>
      <c r="O20" s="180"/>
      <c r="P20" s="180"/>
      <c r="Q20" s="180"/>
      <c r="R20" s="180"/>
      <c r="S20" s="180"/>
      <c r="T20" s="180"/>
      <c r="U20" s="180"/>
      <c r="V20" s="180"/>
      <c r="W20" s="180"/>
      <c r="X20" s="180"/>
      <c r="Y20" s="181"/>
      <c r="Z20" s="765">
        <v>1</v>
      </c>
      <c r="AA20" s="766"/>
      <c r="AB20" s="191" t="s">
        <v>949</v>
      </c>
      <c r="AC20" s="180"/>
      <c r="AD20" s="180"/>
      <c r="AE20" s="180"/>
      <c r="AF20" s="180"/>
      <c r="AG20" s="180"/>
      <c r="AH20" s="180"/>
      <c r="AI20" s="180"/>
      <c r="AJ20" s="180"/>
      <c r="AK20" s="180"/>
      <c r="AL20" s="181"/>
      <c r="AM20" s="765">
        <v>1</v>
      </c>
      <c r="AN20" s="766"/>
      <c r="AO20" s="191" t="s">
        <v>949</v>
      </c>
      <c r="AP20" s="180"/>
      <c r="AQ20" s="180"/>
      <c r="AR20" s="180"/>
      <c r="AS20" s="180"/>
      <c r="AT20" s="180"/>
      <c r="AU20" s="180"/>
      <c r="AV20" s="180"/>
      <c r="AW20" s="180"/>
      <c r="AX20" s="180"/>
      <c r="AY20" s="181"/>
      <c r="AZ20" s="765">
        <v>1</v>
      </c>
      <c r="BA20" s="766"/>
    </row>
    <row r="21" spans="1:53" ht="12" customHeight="1">
      <c r="A21" s="191" t="s">
        <v>950</v>
      </c>
      <c r="B21" s="180"/>
      <c r="C21" s="180"/>
      <c r="D21" s="180"/>
      <c r="E21" s="180"/>
      <c r="F21" s="180"/>
      <c r="G21" s="180"/>
      <c r="H21" s="180"/>
      <c r="I21" s="180"/>
      <c r="J21" s="180"/>
      <c r="K21" s="181"/>
      <c r="L21" s="784">
        <f>L19/L20</f>
        <v>0</v>
      </c>
      <c r="M21" s="785"/>
      <c r="N21" s="191" t="s">
        <v>950</v>
      </c>
      <c r="O21" s="180"/>
      <c r="P21" s="180"/>
      <c r="Q21" s="180"/>
      <c r="R21" s="180"/>
      <c r="S21" s="180"/>
      <c r="T21" s="180"/>
      <c r="U21" s="180"/>
      <c r="V21" s="180"/>
      <c r="W21" s="180"/>
      <c r="X21" s="180"/>
      <c r="Y21" s="181"/>
      <c r="Z21" s="784">
        <f>Z19/Z20</f>
        <v>0</v>
      </c>
      <c r="AA21" s="785"/>
      <c r="AB21" s="191" t="s">
        <v>950</v>
      </c>
      <c r="AC21" s="180"/>
      <c r="AD21" s="180"/>
      <c r="AE21" s="180"/>
      <c r="AF21" s="180"/>
      <c r="AG21" s="180"/>
      <c r="AH21" s="180"/>
      <c r="AI21" s="180"/>
      <c r="AJ21" s="180"/>
      <c r="AK21" s="180"/>
      <c r="AL21" s="181"/>
      <c r="AM21" s="784">
        <f>AM19/AM20</f>
        <v>0</v>
      </c>
      <c r="AN21" s="785"/>
      <c r="AO21" s="191" t="s">
        <v>950</v>
      </c>
      <c r="AP21" s="180"/>
      <c r="AQ21" s="180"/>
      <c r="AR21" s="180"/>
      <c r="AS21" s="180"/>
      <c r="AT21" s="180"/>
      <c r="AU21" s="180"/>
      <c r="AV21" s="180"/>
      <c r="AW21" s="180"/>
      <c r="AX21" s="180"/>
      <c r="AY21" s="181"/>
      <c r="AZ21" s="784">
        <f>AZ19/AZ20</f>
        <v>0</v>
      </c>
      <c r="BA21" s="785"/>
    </row>
    <row r="22" spans="1:53" ht="12" customHeight="1">
      <c r="A22" s="191" t="s">
        <v>951</v>
      </c>
      <c r="B22" s="180"/>
      <c r="C22" s="180"/>
      <c r="D22" s="180"/>
      <c r="E22" s="180"/>
      <c r="F22" s="180"/>
      <c r="G22" s="180"/>
      <c r="H22" s="180"/>
      <c r="I22" s="180"/>
      <c r="J22" s="180"/>
      <c r="K22" s="181"/>
      <c r="L22" s="765">
        <v>1</v>
      </c>
      <c r="M22" s="766"/>
      <c r="N22" s="191" t="s">
        <v>951</v>
      </c>
      <c r="O22" s="180"/>
      <c r="P22" s="180"/>
      <c r="Q22" s="180"/>
      <c r="R22" s="180"/>
      <c r="S22" s="180"/>
      <c r="T22" s="180"/>
      <c r="U22" s="180"/>
      <c r="V22" s="180"/>
      <c r="W22" s="180"/>
      <c r="X22" s="180"/>
      <c r="Y22" s="181"/>
      <c r="Z22" s="765">
        <v>1</v>
      </c>
      <c r="AA22" s="766"/>
      <c r="AB22" s="191" t="s">
        <v>951</v>
      </c>
      <c r="AC22" s="180"/>
      <c r="AD22" s="180"/>
      <c r="AE22" s="180"/>
      <c r="AF22" s="180"/>
      <c r="AG22" s="180"/>
      <c r="AH22" s="180"/>
      <c r="AI22" s="180"/>
      <c r="AJ22" s="180"/>
      <c r="AK22" s="180"/>
      <c r="AL22" s="181"/>
      <c r="AM22" s="765">
        <v>1</v>
      </c>
      <c r="AN22" s="766"/>
      <c r="AO22" s="191" t="s">
        <v>951</v>
      </c>
      <c r="AP22" s="180"/>
      <c r="AQ22" s="180"/>
      <c r="AR22" s="180"/>
      <c r="AS22" s="180"/>
      <c r="AT22" s="180"/>
      <c r="AU22" s="180"/>
      <c r="AV22" s="180"/>
      <c r="AW22" s="180"/>
      <c r="AX22" s="180"/>
      <c r="AY22" s="181"/>
      <c r="AZ22" s="765">
        <v>1</v>
      </c>
      <c r="BA22" s="766"/>
    </row>
    <row r="23" spans="1:53" ht="12" customHeight="1">
      <c r="A23" s="191" t="s">
        <v>952</v>
      </c>
      <c r="B23" s="180"/>
      <c r="C23" s="180"/>
      <c r="D23" s="180"/>
      <c r="E23" s="180"/>
      <c r="F23" s="180"/>
      <c r="G23" s="180"/>
      <c r="H23" s="180"/>
      <c r="I23" s="180"/>
      <c r="J23" s="180"/>
      <c r="K23" s="181"/>
      <c r="L23" s="767">
        <f>L22*L21</f>
        <v>0</v>
      </c>
      <c r="M23" s="768"/>
      <c r="N23" s="191" t="s">
        <v>952</v>
      </c>
      <c r="O23" s="180"/>
      <c r="P23" s="180"/>
      <c r="Q23" s="180"/>
      <c r="R23" s="180"/>
      <c r="S23" s="180"/>
      <c r="T23" s="180"/>
      <c r="U23" s="180"/>
      <c r="V23" s="180"/>
      <c r="W23" s="180"/>
      <c r="X23" s="180"/>
      <c r="Y23" s="181"/>
      <c r="Z23" s="767">
        <f>Z22*Z21</f>
        <v>0</v>
      </c>
      <c r="AA23" s="768"/>
      <c r="AB23" s="191" t="s">
        <v>952</v>
      </c>
      <c r="AC23" s="180"/>
      <c r="AD23" s="180"/>
      <c r="AE23" s="180"/>
      <c r="AF23" s="180"/>
      <c r="AG23" s="180"/>
      <c r="AH23" s="180"/>
      <c r="AI23" s="180"/>
      <c r="AJ23" s="180"/>
      <c r="AK23" s="180"/>
      <c r="AL23" s="181"/>
      <c r="AM23" s="767">
        <f>AM22*AM21</f>
        <v>0</v>
      </c>
      <c r="AN23" s="768"/>
      <c r="AO23" s="191" t="s">
        <v>952</v>
      </c>
      <c r="AP23" s="180"/>
      <c r="AQ23" s="180"/>
      <c r="AR23" s="180"/>
      <c r="AS23" s="180"/>
      <c r="AT23" s="180"/>
      <c r="AU23" s="180"/>
      <c r="AV23" s="180"/>
      <c r="AW23" s="180"/>
      <c r="AX23" s="180"/>
      <c r="AY23" s="181"/>
      <c r="AZ23" s="767">
        <f>AZ22*AZ21</f>
        <v>0</v>
      </c>
      <c r="BA23" s="768"/>
    </row>
    <row r="24" spans="1:53" ht="12" customHeight="1">
      <c r="A24" s="194" t="s">
        <v>966</v>
      </c>
      <c r="B24" s="180"/>
      <c r="C24" s="180"/>
      <c r="D24" s="180"/>
      <c r="E24" s="180"/>
      <c r="F24" s="180"/>
      <c r="G24" s="180"/>
      <c r="H24" s="180"/>
      <c r="I24" s="180"/>
      <c r="J24" s="180"/>
      <c r="K24" s="181"/>
      <c r="L24" s="786"/>
      <c r="M24" s="787"/>
      <c r="N24" s="194" t="s">
        <v>966</v>
      </c>
      <c r="O24" s="180"/>
      <c r="P24" s="180"/>
      <c r="Q24" s="180"/>
      <c r="R24" s="180"/>
      <c r="S24" s="180"/>
      <c r="T24" s="180"/>
      <c r="U24" s="180"/>
      <c r="V24" s="180"/>
      <c r="W24" s="180"/>
      <c r="X24" s="180"/>
      <c r="Y24" s="181"/>
      <c r="Z24" s="786"/>
      <c r="AA24" s="787"/>
      <c r="AB24" s="194" t="s">
        <v>966</v>
      </c>
      <c r="AC24" s="180"/>
      <c r="AD24" s="180"/>
      <c r="AE24" s="180"/>
      <c r="AF24" s="180"/>
      <c r="AG24" s="180"/>
      <c r="AH24" s="180"/>
      <c r="AI24" s="180"/>
      <c r="AJ24" s="180"/>
      <c r="AK24" s="180"/>
      <c r="AL24" s="181"/>
      <c r="AM24" s="786"/>
      <c r="AN24" s="787"/>
      <c r="AO24" s="194" t="s">
        <v>966</v>
      </c>
      <c r="AP24" s="180"/>
      <c r="AQ24" s="180"/>
      <c r="AR24" s="180"/>
      <c r="AS24" s="180"/>
      <c r="AT24" s="180"/>
      <c r="AU24" s="180"/>
      <c r="AV24" s="180"/>
      <c r="AW24" s="180"/>
      <c r="AX24" s="180"/>
      <c r="AY24" s="181"/>
      <c r="AZ24" s="786"/>
      <c r="BA24" s="787"/>
    </row>
    <row r="25" spans="1:53" ht="12" customHeight="1">
      <c r="A25" s="191" t="str">
        <f>"Bonds Paid Prior To 6-30-"&amp;Help!C18</f>
        <v>Bonds Paid Prior To 6-30-2011</v>
      </c>
      <c r="B25" s="180"/>
      <c r="C25" s="180"/>
      <c r="D25" s="180"/>
      <c r="E25" s="180"/>
      <c r="F25" s="180"/>
      <c r="G25" s="180"/>
      <c r="H25" s="180"/>
      <c r="I25" s="180"/>
      <c r="J25" s="180"/>
      <c r="K25" s="181"/>
      <c r="L25" s="763">
        <v>0</v>
      </c>
      <c r="M25" s="764"/>
      <c r="N25" s="191" t="str">
        <f>"Bonds Paid Prior To 6-30-"&amp;Help!C18</f>
        <v>Bonds Paid Prior To 6-30-2011</v>
      </c>
      <c r="O25" s="180"/>
      <c r="P25" s="180"/>
      <c r="Q25" s="180"/>
      <c r="R25" s="180"/>
      <c r="S25" s="180"/>
      <c r="T25" s="180"/>
      <c r="U25" s="180"/>
      <c r="V25" s="180"/>
      <c r="W25" s="180"/>
      <c r="X25" s="180"/>
      <c r="Y25" s="181"/>
      <c r="Z25" s="763">
        <v>0</v>
      </c>
      <c r="AA25" s="764"/>
      <c r="AB25" s="191" t="str">
        <f>"Bonds Paid Prior To 6-30-"&amp;Help!C18</f>
        <v>Bonds Paid Prior To 6-30-2011</v>
      </c>
      <c r="AC25" s="180"/>
      <c r="AD25" s="180"/>
      <c r="AE25" s="180"/>
      <c r="AF25" s="180"/>
      <c r="AG25" s="180"/>
      <c r="AH25" s="180"/>
      <c r="AI25" s="180"/>
      <c r="AJ25" s="180"/>
      <c r="AK25" s="180"/>
      <c r="AL25" s="181"/>
      <c r="AM25" s="763">
        <v>0</v>
      </c>
      <c r="AN25" s="764"/>
      <c r="AO25" s="191" t="str">
        <f>"Bonds Paid Prior To 6-30-"&amp;Help!C18</f>
        <v>Bonds Paid Prior To 6-30-2011</v>
      </c>
      <c r="AP25" s="180"/>
      <c r="AQ25" s="180"/>
      <c r="AR25" s="180"/>
      <c r="AS25" s="180"/>
      <c r="AT25" s="180"/>
      <c r="AU25" s="180"/>
      <c r="AV25" s="180"/>
      <c r="AW25" s="180"/>
      <c r="AX25" s="180"/>
      <c r="AY25" s="181"/>
      <c r="AZ25" s="763">
        <v>0</v>
      </c>
      <c r="BA25" s="764"/>
    </row>
    <row r="26" spans="1:53" ht="12" customHeight="1">
      <c r="A26" s="191" t="str">
        <f>"Bonds Paid During "&amp;Help!C18&amp;"-"&amp;Help!C18+1</f>
        <v>Bonds Paid During 2011-2012</v>
      </c>
      <c r="B26" s="180"/>
      <c r="C26" s="180"/>
      <c r="D26" s="180"/>
      <c r="E26" s="180"/>
      <c r="F26" s="180"/>
      <c r="G26" s="180"/>
      <c r="H26" s="180"/>
      <c r="I26" s="180"/>
      <c r="J26" s="180"/>
      <c r="K26" s="181"/>
      <c r="L26" s="763">
        <v>0</v>
      </c>
      <c r="M26" s="764"/>
      <c r="N26" s="191" t="str">
        <f>"Bonds Paid During "&amp;Help!C18&amp;"-"&amp;Help!C18+1</f>
        <v>Bonds Paid During 2011-2012</v>
      </c>
      <c r="O26" s="180"/>
      <c r="P26" s="180"/>
      <c r="Q26" s="180"/>
      <c r="R26" s="180"/>
      <c r="S26" s="180"/>
      <c r="T26" s="180"/>
      <c r="U26" s="180"/>
      <c r="V26" s="180"/>
      <c r="W26" s="180"/>
      <c r="X26" s="180"/>
      <c r="Y26" s="181"/>
      <c r="Z26" s="763">
        <v>0</v>
      </c>
      <c r="AA26" s="764"/>
      <c r="AB26" s="191" t="str">
        <f>"Bonds Paid During "&amp;Help!C18&amp;"-"&amp;Help!C18+1</f>
        <v>Bonds Paid During 2011-2012</v>
      </c>
      <c r="AC26" s="180"/>
      <c r="AD26" s="180"/>
      <c r="AE26" s="180"/>
      <c r="AF26" s="180"/>
      <c r="AG26" s="180"/>
      <c r="AH26" s="180"/>
      <c r="AI26" s="180"/>
      <c r="AJ26" s="180"/>
      <c r="AK26" s="180"/>
      <c r="AL26" s="181"/>
      <c r="AM26" s="763">
        <v>0</v>
      </c>
      <c r="AN26" s="764"/>
      <c r="AO26" s="191" t="str">
        <f>"Bonds Paid During "&amp;Help!C18&amp;"-"&amp;Help!C18+1</f>
        <v>Bonds Paid During 2011-2012</v>
      </c>
      <c r="AP26" s="180"/>
      <c r="AQ26" s="180"/>
      <c r="AR26" s="180"/>
      <c r="AS26" s="180"/>
      <c r="AT26" s="180"/>
      <c r="AU26" s="180"/>
      <c r="AV26" s="180"/>
      <c r="AW26" s="180"/>
      <c r="AX26" s="180"/>
      <c r="AY26" s="181"/>
      <c r="AZ26" s="763">
        <v>0</v>
      </c>
      <c r="BA26" s="764"/>
    </row>
    <row r="27" spans="1:53" ht="12" customHeight="1">
      <c r="A27" s="191" t="s">
        <v>953</v>
      </c>
      <c r="B27" s="180"/>
      <c r="C27" s="180"/>
      <c r="D27" s="180"/>
      <c r="E27" s="180"/>
      <c r="F27" s="180"/>
      <c r="G27" s="180"/>
      <c r="H27" s="180"/>
      <c r="I27" s="180"/>
      <c r="J27" s="180"/>
      <c r="K27" s="181"/>
      <c r="L27" s="763">
        <v>0</v>
      </c>
      <c r="M27" s="764"/>
      <c r="N27" s="191" t="s">
        <v>953</v>
      </c>
      <c r="O27" s="180"/>
      <c r="P27" s="180"/>
      <c r="Q27" s="180"/>
      <c r="R27" s="180"/>
      <c r="S27" s="180"/>
      <c r="T27" s="180"/>
      <c r="U27" s="180"/>
      <c r="V27" s="180"/>
      <c r="W27" s="180"/>
      <c r="X27" s="180"/>
      <c r="Y27" s="181"/>
      <c r="Z27" s="763">
        <v>0</v>
      </c>
      <c r="AA27" s="764"/>
      <c r="AB27" s="191" t="s">
        <v>953</v>
      </c>
      <c r="AC27" s="180"/>
      <c r="AD27" s="180"/>
      <c r="AE27" s="180"/>
      <c r="AF27" s="180"/>
      <c r="AG27" s="180"/>
      <c r="AH27" s="180"/>
      <c r="AI27" s="180"/>
      <c r="AJ27" s="180"/>
      <c r="AK27" s="180"/>
      <c r="AL27" s="181"/>
      <c r="AM27" s="763">
        <v>0</v>
      </c>
      <c r="AN27" s="764"/>
      <c r="AO27" s="191" t="s">
        <v>953</v>
      </c>
      <c r="AP27" s="180"/>
      <c r="AQ27" s="180"/>
      <c r="AR27" s="180"/>
      <c r="AS27" s="180"/>
      <c r="AT27" s="180"/>
      <c r="AU27" s="180"/>
      <c r="AV27" s="180"/>
      <c r="AW27" s="180"/>
      <c r="AX27" s="180"/>
      <c r="AY27" s="181"/>
      <c r="AZ27" s="763">
        <v>0</v>
      </c>
      <c r="BA27" s="764"/>
    </row>
    <row r="28" spans="1:53" ht="12" customHeight="1" thickBot="1">
      <c r="A28" s="188" t="s">
        <v>954</v>
      </c>
      <c r="B28" s="189"/>
      <c r="C28" s="189"/>
      <c r="D28" s="189"/>
      <c r="E28" s="189"/>
      <c r="F28" s="189"/>
      <c r="G28" s="189"/>
      <c r="H28" s="189"/>
      <c r="I28" s="189"/>
      <c r="J28" s="189"/>
      <c r="K28" s="190"/>
      <c r="L28" s="769">
        <f>L23-L25-L26-L27</f>
        <v>0</v>
      </c>
      <c r="M28" s="770"/>
      <c r="N28" s="188" t="s">
        <v>954</v>
      </c>
      <c r="O28" s="189"/>
      <c r="P28" s="189"/>
      <c r="Q28" s="189"/>
      <c r="R28" s="189"/>
      <c r="S28" s="189"/>
      <c r="T28" s="189"/>
      <c r="U28" s="189"/>
      <c r="V28" s="189"/>
      <c r="W28" s="189"/>
      <c r="X28" s="189"/>
      <c r="Y28" s="190"/>
      <c r="Z28" s="769">
        <f>Z23-Z25-Z26-Z27</f>
        <v>0</v>
      </c>
      <c r="AA28" s="770"/>
      <c r="AB28" s="188" t="s">
        <v>954</v>
      </c>
      <c r="AC28" s="189"/>
      <c r="AD28" s="189"/>
      <c r="AE28" s="189"/>
      <c r="AF28" s="189"/>
      <c r="AG28" s="189"/>
      <c r="AH28" s="189"/>
      <c r="AI28" s="189"/>
      <c r="AJ28" s="189"/>
      <c r="AK28" s="189"/>
      <c r="AL28" s="190"/>
      <c r="AM28" s="769">
        <f>AM23-AM25-AM26-AM27</f>
        <v>0</v>
      </c>
      <c r="AN28" s="770"/>
      <c r="AO28" s="188" t="s">
        <v>954</v>
      </c>
      <c r="AP28" s="189"/>
      <c r="AQ28" s="189"/>
      <c r="AR28" s="189"/>
      <c r="AS28" s="189"/>
      <c r="AT28" s="189"/>
      <c r="AU28" s="189"/>
      <c r="AV28" s="189"/>
      <c r="AW28" s="189"/>
      <c r="AX28" s="189"/>
      <c r="AY28" s="190"/>
      <c r="AZ28" s="769">
        <f>AZ23-AZ25-AZ26-AZ27</f>
        <v>0</v>
      </c>
      <c r="BA28" s="770"/>
    </row>
    <row r="29" spans="1:53" ht="12" customHeight="1" thickTop="1">
      <c r="A29" s="182" t="str">
        <f>"TOTAL BONDS OUTSTANDING 6-30-"&amp;Help!C18+1&amp;":"</f>
        <v>TOTAL BONDS OUTSTANDING 6-30-2012:</v>
      </c>
      <c r="B29" s="163"/>
      <c r="C29" s="163"/>
      <c r="D29" s="163"/>
      <c r="E29" s="163"/>
      <c r="F29" s="163"/>
      <c r="G29" s="163"/>
      <c r="H29" s="163"/>
      <c r="I29" s="163"/>
      <c r="J29" s="163"/>
      <c r="K29" s="187"/>
      <c r="L29" s="773"/>
      <c r="M29" s="774"/>
      <c r="N29" s="182" t="str">
        <f>"TOTAL BONDS OUTSTANDING 6-30-"&amp;Help!C18+1&amp;":"</f>
        <v>TOTAL BONDS OUTSTANDING 6-30-2012:</v>
      </c>
      <c r="O29" s="163"/>
      <c r="P29" s="163"/>
      <c r="R29" s="163"/>
      <c r="S29" s="163"/>
      <c r="T29" s="163"/>
      <c r="U29" s="163"/>
      <c r="V29" s="163"/>
      <c r="W29" s="163"/>
      <c r="X29" s="163"/>
      <c r="Y29" s="187"/>
      <c r="Z29" s="773"/>
      <c r="AA29" s="774"/>
      <c r="AB29" s="182" t="str">
        <f>"TOTAL BONDS OUTSTANDING 6-30-"&amp;Help!C18+1&amp;":"</f>
        <v>TOTAL BONDS OUTSTANDING 6-30-2012:</v>
      </c>
      <c r="AC29" s="163"/>
      <c r="AD29" s="163"/>
      <c r="AE29" s="163"/>
      <c r="AF29" s="163"/>
      <c r="AG29" s="163"/>
      <c r="AH29" s="163"/>
      <c r="AI29" s="163"/>
      <c r="AJ29" s="163"/>
      <c r="AK29" s="163"/>
      <c r="AL29" s="187"/>
      <c r="AM29" s="773"/>
      <c r="AN29" s="774"/>
      <c r="AO29" s="182" t="str">
        <f>"TOTAL BONDS OUTSTANDING 6-30-"&amp;Help!C18+1&amp;":"</f>
        <v>TOTAL BONDS OUTSTANDING 6-30-2012:</v>
      </c>
      <c r="AP29" s="163"/>
      <c r="AQ29" s="163"/>
      <c r="AR29" s="163"/>
      <c r="AS29" s="163"/>
      <c r="AT29" s="163"/>
      <c r="AU29" s="163"/>
      <c r="AV29" s="163"/>
      <c r="AW29" s="163"/>
      <c r="AX29" s="163"/>
      <c r="AY29" s="187"/>
      <c r="AZ29" s="773"/>
      <c r="BA29" s="774"/>
    </row>
    <row r="30" spans="1:53" ht="12" customHeight="1">
      <c r="A30" s="194" t="s">
        <v>955</v>
      </c>
      <c r="B30" s="180"/>
      <c r="C30" s="180"/>
      <c r="D30" s="180"/>
      <c r="E30" s="180"/>
      <c r="F30" s="180"/>
      <c r="G30" s="180"/>
      <c r="H30" s="180"/>
      <c r="I30" s="180"/>
      <c r="J30" s="180"/>
      <c r="K30" s="181"/>
      <c r="L30" s="763">
        <v>0</v>
      </c>
      <c r="M30" s="764"/>
      <c r="N30" s="194" t="s">
        <v>955</v>
      </c>
      <c r="O30" s="180"/>
      <c r="P30" s="180"/>
      <c r="Q30" s="184"/>
      <c r="R30" s="180"/>
      <c r="S30" s="180"/>
      <c r="T30" s="180"/>
      <c r="U30" s="180"/>
      <c r="V30" s="180"/>
      <c r="W30" s="180"/>
      <c r="X30" s="180"/>
      <c r="Y30" s="181"/>
      <c r="Z30" s="763">
        <v>0</v>
      </c>
      <c r="AA30" s="764"/>
      <c r="AB30" s="194" t="s">
        <v>955</v>
      </c>
      <c r="AC30" s="180"/>
      <c r="AD30" s="180"/>
      <c r="AE30" s="180"/>
      <c r="AF30" s="180"/>
      <c r="AG30" s="180"/>
      <c r="AH30" s="180"/>
      <c r="AI30" s="180"/>
      <c r="AJ30" s="180"/>
      <c r="AK30" s="180"/>
      <c r="AL30" s="181"/>
      <c r="AM30" s="763">
        <v>0</v>
      </c>
      <c r="AN30" s="764"/>
      <c r="AO30" s="194" t="s">
        <v>955</v>
      </c>
      <c r="AP30" s="180"/>
      <c r="AQ30" s="180"/>
      <c r="AR30" s="180"/>
      <c r="AS30" s="180"/>
      <c r="AT30" s="180"/>
      <c r="AU30" s="180"/>
      <c r="AV30" s="180"/>
      <c r="AW30" s="180"/>
      <c r="AX30" s="180"/>
      <c r="AY30" s="181"/>
      <c r="AZ30" s="763">
        <v>0</v>
      </c>
      <c r="BA30" s="764"/>
    </row>
    <row r="31" spans="1:53" ht="12" customHeight="1" thickBot="1">
      <c r="A31" s="192" t="s">
        <v>956</v>
      </c>
      <c r="B31" s="184"/>
      <c r="C31" s="184"/>
      <c r="D31" s="184"/>
      <c r="E31" s="184"/>
      <c r="F31" s="184"/>
      <c r="G31" s="184"/>
      <c r="H31" s="184"/>
      <c r="I31" s="184"/>
      <c r="J31" s="184"/>
      <c r="K31" s="185"/>
      <c r="L31" s="788">
        <v>0</v>
      </c>
      <c r="M31" s="789"/>
      <c r="N31" s="192" t="s">
        <v>956</v>
      </c>
      <c r="O31" s="184"/>
      <c r="P31" s="184"/>
      <c r="Q31" s="184"/>
      <c r="R31" s="184"/>
      <c r="S31" s="184"/>
      <c r="T31" s="184"/>
      <c r="U31" s="184"/>
      <c r="V31" s="184"/>
      <c r="W31" s="184"/>
      <c r="X31" s="184"/>
      <c r="Y31" s="185"/>
      <c r="Z31" s="788">
        <v>0</v>
      </c>
      <c r="AA31" s="789"/>
      <c r="AB31" s="192" t="s">
        <v>956</v>
      </c>
      <c r="AC31" s="184"/>
      <c r="AD31" s="184"/>
      <c r="AE31" s="184"/>
      <c r="AF31" s="184"/>
      <c r="AG31" s="184"/>
      <c r="AH31" s="184"/>
      <c r="AI31" s="184"/>
      <c r="AJ31" s="184"/>
      <c r="AK31" s="184"/>
      <c r="AL31" s="185"/>
      <c r="AM31" s="788">
        <v>0</v>
      </c>
      <c r="AN31" s="789"/>
      <c r="AO31" s="192" t="s">
        <v>956</v>
      </c>
      <c r="AP31" s="184"/>
      <c r="AQ31" s="184"/>
      <c r="AR31" s="184"/>
      <c r="AS31" s="184"/>
      <c r="AT31" s="184"/>
      <c r="AU31" s="184"/>
      <c r="AV31" s="184"/>
      <c r="AW31" s="184"/>
      <c r="AX31" s="184"/>
      <c r="AY31" s="185"/>
      <c r="AZ31" s="788">
        <v>0</v>
      </c>
      <c r="BA31" s="789"/>
    </row>
    <row r="32" spans="1:53" ht="12" customHeight="1" thickTop="1">
      <c r="A32" s="176" t="s">
        <v>957</v>
      </c>
      <c r="B32" s="177"/>
      <c r="C32" s="177"/>
      <c r="D32" s="790" t="s">
        <v>965</v>
      </c>
      <c r="E32" s="790"/>
      <c r="F32" s="790" t="s">
        <v>964</v>
      </c>
      <c r="G32" s="790"/>
      <c r="H32" s="201" t="str">
        <f>"% Int."</f>
        <v>% Int.</v>
      </c>
      <c r="I32" s="201" t="s">
        <v>968</v>
      </c>
      <c r="J32" s="790" t="s">
        <v>963</v>
      </c>
      <c r="K32" s="783"/>
      <c r="L32" s="771"/>
      <c r="M32" s="772"/>
      <c r="N32" s="176" t="s">
        <v>957</v>
      </c>
      <c r="O32" s="177"/>
      <c r="P32" s="177"/>
      <c r="Q32" s="177"/>
      <c r="R32" s="790" t="s">
        <v>965</v>
      </c>
      <c r="S32" s="790"/>
      <c r="T32" s="790" t="s">
        <v>964</v>
      </c>
      <c r="U32" s="790"/>
      <c r="V32" s="201" t="str">
        <f>"% Int."</f>
        <v>% Int.</v>
      </c>
      <c r="W32" s="201" t="s">
        <v>968</v>
      </c>
      <c r="X32" s="790" t="s">
        <v>963</v>
      </c>
      <c r="Y32" s="783"/>
      <c r="Z32" s="771"/>
      <c r="AA32" s="772"/>
      <c r="AB32" s="176" t="s">
        <v>957</v>
      </c>
      <c r="AC32" s="177"/>
      <c r="AD32" s="177"/>
      <c r="AE32" s="790" t="s">
        <v>965</v>
      </c>
      <c r="AF32" s="790"/>
      <c r="AG32" s="790" t="s">
        <v>964</v>
      </c>
      <c r="AH32" s="790"/>
      <c r="AI32" s="201" t="str">
        <f>"% Int."</f>
        <v>% Int.</v>
      </c>
      <c r="AJ32" s="201" t="s">
        <v>968</v>
      </c>
      <c r="AK32" s="790" t="s">
        <v>963</v>
      </c>
      <c r="AL32" s="783"/>
      <c r="AM32" s="771"/>
      <c r="AN32" s="772"/>
      <c r="AO32" s="176" t="s">
        <v>957</v>
      </c>
      <c r="AP32" s="177"/>
      <c r="AQ32" s="177"/>
      <c r="AR32" s="790" t="s">
        <v>965</v>
      </c>
      <c r="AS32" s="790"/>
      <c r="AT32" s="790" t="s">
        <v>964</v>
      </c>
      <c r="AU32" s="790"/>
      <c r="AV32" s="201" t="str">
        <f>"% Int."</f>
        <v>% Int.</v>
      </c>
      <c r="AW32" s="201" t="s">
        <v>968</v>
      </c>
      <c r="AX32" s="790" t="s">
        <v>963</v>
      </c>
      <c r="AY32" s="783"/>
      <c r="AZ32" s="771"/>
      <c r="BA32" s="772"/>
    </row>
    <row r="33" spans="1:53" ht="12" customHeight="1">
      <c r="A33" s="191" t="s">
        <v>958</v>
      </c>
      <c r="B33" s="180"/>
      <c r="C33" s="180"/>
      <c r="D33" s="791">
        <v>39264</v>
      </c>
      <c r="E33" s="792"/>
      <c r="F33" s="763">
        <v>0</v>
      </c>
      <c r="G33" s="764"/>
      <c r="H33" s="218">
        <v>0.06</v>
      </c>
      <c r="I33" s="202">
        <f>ROUNDDOWN((((YEAR(D33)-YEAR(D33)))*12),0)</f>
        <v>0</v>
      </c>
      <c r="J33" s="767">
        <f>(F33*((H33/12)*I33))</f>
        <v>0</v>
      </c>
      <c r="K33" s="768"/>
      <c r="L33" s="423"/>
      <c r="M33" s="425"/>
      <c r="N33" s="191" t="s">
        <v>958</v>
      </c>
      <c r="O33" s="180"/>
      <c r="P33" s="180"/>
      <c r="Q33" s="180"/>
      <c r="R33" s="791">
        <v>39264</v>
      </c>
      <c r="S33" s="792"/>
      <c r="T33" s="763">
        <v>0</v>
      </c>
      <c r="U33" s="764"/>
      <c r="V33" s="218">
        <v>0</v>
      </c>
      <c r="W33" s="202">
        <f>ROUNDDOWN((((YEAR(R33)-YEAR(R33)))*12),0)</f>
        <v>0</v>
      </c>
      <c r="X33" s="767">
        <f>(T33*((V33/12)*W33))</f>
        <v>0</v>
      </c>
      <c r="Y33" s="768"/>
      <c r="Z33" s="423"/>
      <c r="AA33" s="425"/>
      <c r="AB33" s="191" t="s">
        <v>958</v>
      </c>
      <c r="AC33" s="180"/>
      <c r="AD33" s="180"/>
      <c r="AE33" s="791">
        <v>39264</v>
      </c>
      <c r="AF33" s="792"/>
      <c r="AG33" s="763">
        <v>0</v>
      </c>
      <c r="AH33" s="764"/>
      <c r="AI33" s="218">
        <v>0</v>
      </c>
      <c r="AJ33" s="202">
        <f>ROUNDDOWN((((YEAR(AE33)-YEAR(AE33)))*12),0)</f>
        <v>0</v>
      </c>
      <c r="AK33" s="767">
        <f>(AG33*((AI33/12)*AJ33))</f>
        <v>0</v>
      </c>
      <c r="AL33" s="768"/>
      <c r="AM33" s="423"/>
      <c r="AN33" s="425"/>
      <c r="AO33" s="191" t="s">
        <v>958</v>
      </c>
      <c r="AP33" s="180"/>
      <c r="AQ33" s="180"/>
      <c r="AR33" s="791">
        <v>39264</v>
      </c>
      <c r="AS33" s="792"/>
      <c r="AT33" s="763">
        <v>0</v>
      </c>
      <c r="AU33" s="764"/>
      <c r="AV33" s="218">
        <v>0</v>
      </c>
      <c r="AW33" s="202">
        <f>ROUNDDOWN((((YEAR(AR33)-YEAR(AR33)))*12),0)</f>
        <v>0</v>
      </c>
      <c r="AX33" s="767">
        <f>(AT33*((AV33/12)*AW33))</f>
        <v>0</v>
      </c>
      <c r="AY33" s="768"/>
      <c r="AZ33" s="423"/>
      <c r="BA33" s="425"/>
    </row>
    <row r="34" spans="1:53" ht="12" customHeight="1">
      <c r="A34" s="191" t="s">
        <v>958</v>
      </c>
      <c r="B34" s="180"/>
      <c r="C34" s="180"/>
      <c r="D34" s="778">
        <f>IF((YEAR(D33+365)/4)=(ROUND(YEAR(D33+365)/4,0)),D33+366,D33+365)</f>
        <v>39630</v>
      </c>
      <c r="E34" s="779"/>
      <c r="F34" s="763">
        <v>0</v>
      </c>
      <c r="G34" s="764"/>
      <c r="H34" s="218">
        <v>0.06</v>
      </c>
      <c r="I34" s="202">
        <f>ROUNDDOWN((((YEAR(D34)-YEAR(D33)))*12),0)</f>
        <v>12</v>
      </c>
      <c r="J34" s="767">
        <f t="shared" ref="J34:J42" si="0">(F34*((H34/12)*I34))</f>
        <v>0</v>
      </c>
      <c r="K34" s="768"/>
      <c r="L34" s="423"/>
      <c r="M34" s="425"/>
      <c r="N34" s="191" t="s">
        <v>958</v>
      </c>
      <c r="O34" s="180"/>
      <c r="P34" s="180"/>
      <c r="Q34" s="180"/>
      <c r="R34" s="778">
        <f>IF((YEAR(R33+365)/4)=(ROUND(YEAR(R33+365)/4,0)),R33+366,R33+365)</f>
        <v>39630</v>
      </c>
      <c r="S34" s="779"/>
      <c r="T34" s="763">
        <v>0</v>
      </c>
      <c r="U34" s="764"/>
      <c r="V34" s="218">
        <v>0</v>
      </c>
      <c r="W34" s="202">
        <f>ROUNDDOWN((((YEAR(R34)-YEAR(R33)))*12),0)</f>
        <v>12</v>
      </c>
      <c r="X34" s="767">
        <f t="shared" ref="X34:X42" si="1">(T34*((V34/12)*W34))</f>
        <v>0</v>
      </c>
      <c r="Y34" s="768"/>
      <c r="Z34" s="423"/>
      <c r="AA34" s="425"/>
      <c r="AB34" s="191" t="s">
        <v>958</v>
      </c>
      <c r="AC34" s="180"/>
      <c r="AD34" s="180"/>
      <c r="AE34" s="778">
        <f>IF((YEAR(AE33+365)/4)=(ROUND(YEAR(AE33+365)/4,0)),AE33+366,AE33+365)</f>
        <v>39630</v>
      </c>
      <c r="AF34" s="779"/>
      <c r="AG34" s="763">
        <v>0</v>
      </c>
      <c r="AH34" s="764"/>
      <c r="AI34" s="218">
        <v>0</v>
      </c>
      <c r="AJ34" s="202">
        <f>ROUNDDOWN((((YEAR(AE34)-YEAR(AE33)))*12),0)</f>
        <v>12</v>
      </c>
      <c r="AK34" s="767">
        <f t="shared" ref="AK34:AK42" si="2">(AG34*((AI34/12)*AJ34))</f>
        <v>0</v>
      </c>
      <c r="AL34" s="768"/>
      <c r="AM34" s="423"/>
      <c r="AN34" s="425"/>
      <c r="AO34" s="191" t="s">
        <v>958</v>
      </c>
      <c r="AP34" s="180"/>
      <c r="AQ34" s="180"/>
      <c r="AR34" s="778">
        <f>IF((YEAR(AR33+365)/4)=(ROUND(YEAR(AR33+365)/4,0)),AR33+366,AR33+365)</f>
        <v>39630</v>
      </c>
      <c r="AS34" s="779"/>
      <c r="AT34" s="763">
        <v>0</v>
      </c>
      <c r="AU34" s="764"/>
      <c r="AV34" s="218">
        <v>0</v>
      </c>
      <c r="AW34" s="202">
        <f>ROUNDDOWN((((YEAR(AR34)-YEAR(AR33)))*12),0)</f>
        <v>12</v>
      </c>
      <c r="AX34" s="767">
        <f t="shared" ref="AX34:AX42" si="3">(AT34*((AV34/12)*AW34))</f>
        <v>0</v>
      </c>
      <c r="AY34" s="768"/>
      <c r="AZ34" s="423"/>
      <c r="BA34" s="425"/>
    </row>
    <row r="35" spans="1:53" ht="12" customHeight="1">
      <c r="A35" s="191" t="s">
        <v>958</v>
      </c>
      <c r="B35" s="180"/>
      <c r="C35" s="180"/>
      <c r="D35" s="778">
        <f t="shared" ref="D35:D42" si="4">IF((YEAR(D34+365)/4)=(ROUND(YEAR(D34+365)/4,0)),D34+366,D34+365)</f>
        <v>39995</v>
      </c>
      <c r="E35" s="779"/>
      <c r="F35" s="763">
        <v>0</v>
      </c>
      <c r="G35" s="764"/>
      <c r="H35" s="218">
        <v>0.06</v>
      </c>
      <c r="I35" s="202">
        <f t="shared" ref="I35:I42" si="5">ROUNDDOWN((((YEAR(D35)-YEAR(D34)))*12),0)</f>
        <v>12</v>
      </c>
      <c r="J35" s="767">
        <f t="shared" si="0"/>
        <v>0</v>
      </c>
      <c r="K35" s="768"/>
      <c r="L35" s="423"/>
      <c r="M35" s="425"/>
      <c r="N35" s="191" t="s">
        <v>958</v>
      </c>
      <c r="O35" s="180"/>
      <c r="P35" s="180"/>
      <c r="Q35" s="180"/>
      <c r="R35" s="778">
        <f t="shared" ref="R35:R42" si="6">IF((YEAR(R34+365)/4)=(ROUND(YEAR(R34+365)/4,0)),R34+366,R34+365)</f>
        <v>39995</v>
      </c>
      <c r="S35" s="779"/>
      <c r="T35" s="763">
        <v>0</v>
      </c>
      <c r="U35" s="764"/>
      <c r="V35" s="218">
        <v>0</v>
      </c>
      <c r="W35" s="202">
        <f t="shared" ref="W35:W42" si="7">ROUNDDOWN((((YEAR(R35)-YEAR(R34)))*12),0)</f>
        <v>12</v>
      </c>
      <c r="X35" s="767">
        <f t="shared" si="1"/>
        <v>0</v>
      </c>
      <c r="Y35" s="768"/>
      <c r="Z35" s="423"/>
      <c r="AA35" s="425"/>
      <c r="AB35" s="191" t="s">
        <v>958</v>
      </c>
      <c r="AC35" s="180"/>
      <c r="AD35" s="180"/>
      <c r="AE35" s="778">
        <f t="shared" ref="AE35:AE42" si="8">IF((YEAR(AE34+365)/4)=(ROUND(YEAR(AE34+365)/4,0)),AE34+366,AE34+365)</f>
        <v>39995</v>
      </c>
      <c r="AF35" s="779"/>
      <c r="AG35" s="763">
        <v>0</v>
      </c>
      <c r="AH35" s="764"/>
      <c r="AI35" s="218">
        <v>0</v>
      </c>
      <c r="AJ35" s="202">
        <f t="shared" ref="AJ35:AJ42" si="9">ROUNDDOWN((((YEAR(AE35)-YEAR(AE34)))*12),0)</f>
        <v>12</v>
      </c>
      <c r="AK35" s="767">
        <f t="shared" si="2"/>
        <v>0</v>
      </c>
      <c r="AL35" s="768"/>
      <c r="AM35" s="423"/>
      <c r="AN35" s="425"/>
      <c r="AO35" s="191" t="s">
        <v>958</v>
      </c>
      <c r="AP35" s="180"/>
      <c r="AQ35" s="180"/>
      <c r="AR35" s="778">
        <f t="shared" ref="AR35:AR42" si="10">IF((YEAR(AR34+365)/4)=(ROUND(YEAR(AR34+365)/4,0)),AR34+366,AR34+365)</f>
        <v>39995</v>
      </c>
      <c r="AS35" s="779"/>
      <c r="AT35" s="763">
        <v>0</v>
      </c>
      <c r="AU35" s="764"/>
      <c r="AV35" s="218">
        <v>0</v>
      </c>
      <c r="AW35" s="202">
        <f t="shared" ref="AW35:AW42" si="11">ROUNDDOWN((((YEAR(AR35)-YEAR(AR34)))*12),0)</f>
        <v>12</v>
      </c>
      <c r="AX35" s="767">
        <f t="shared" si="3"/>
        <v>0</v>
      </c>
      <c r="AY35" s="768"/>
      <c r="AZ35" s="423"/>
      <c r="BA35" s="425"/>
    </row>
    <row r="36" spans="1:53" ht="12" customHeight="1">
      <c r="A36" s="191" t="s">
        <v>958</v>
      </c>
      <c r="B36" s="180"/>
      <c r="C36" s="180"/>
      <c r="D36" s="778">
        <f t="shared" si="4"/>
        <v>40360</v>
      </c>
      <c r="E36" s="779"/>
      <c r="F36" s="763">
        <v>0</v>
      </c>
      <c r="G36" s="764"/>
      <c r="H36" s="218">
        <v>0.06</v>
      </c>
      <c r="I36" s="202">
        <f t="shared" si="5"/>
        <v>12</v>
      </c>
      <c r="J36" s="767">
        <f t="shared" si="0"/>
        <v>0</v>
      </c>
      <c r="K36" s="768"/>
      <c r="L36" s="423"/>
      <c r="M36" s="425"/>
      <c r="N36" s="191" t="s">
        <v>958</v>
      </c>
      <c r="O36" s="180"/>
      <c r="P36" s="180"/>
      <c r="Q36" s="180"/>
      <c r="R36" s="778">
        <f t="shared" si="6"/>
        <v>40360</v>
      </c>
      <c r="S36" s="779"/>
      <c r="T36" s="763">
        <v>0</v>
      </c>
      <c r="U36" s="764"/>
      <c r="V36" s="218">
        <v>0</v>
      </c>
      <c r="W36" s="202">
        <f t="shared" si="7"/>
        <v>12</v>
      </c>
      <c r="X36" s="767">
        <f t="shared" si="1"/>
        <v>0</v>
      </c>
      <c r="Y36" s="768"/>
      <c r="Z36" s="423"/>
      <c r="AA36" s="425"/>
      <c r="AB36" s="191" t="s">
        <v>958</v>
      </c>
      <c r="AC36" s="180"/>
      <c r="AD36" s="180"/>
      <c r="AE36" s="778">
        <f t="shared" si="8"/>
        <v>40360</v>
      </c>
      <c r="AF36" s="779"/>
      <c r="AG36" s="763">
        <v>0</v>
      </c>
      <c r="AH36" s="764"/>
      <c r="AI36" s="218">
        <v>0</v>
      </c>
      <c r="AJ36" s="202">
        <f t="shared" si="9"/>
        <v>12</v>
      </c>
      <c r="AK36" s="767">
        <f t="shared" si="2"/>
        <v>0</v>
      </c>
      <c r="AL36" s="768"/>
      <c r="AM36" s="423"/>
      <c r="AN36" s="425"/>
      <c r="AO36" s="191" t="s">
        <v>958</v>
      </c>
      <c r="AP36" s="180"/>
      <c r="AQ36" s="180"/>
      <c r="AR36" s="778">
        <f t="shared" si="10"/>
        <v>40360</v>
      </c>
      <c r="AS36" s="779"/>
      <c r="AT36" s="763">
        <v>0</v>
      </c>
      <c r="AU36" s="764"/>
      <c r="AV36" s="218">
        <v>0</v>
      </c>
      <c r="AW36" s="202">
        <f t="shared" si="11"/>
        <v>12</v>
      </c>
      <c r="AX36" s="767">
        <f t="shared" si="3"/>
        <v>0</v>
      </c>
      <c r="AY36" s="768"/>
      <c r="AZ36" s="423"/>
      <c r="BA36" s="425"/>
    </row>
    <row r="37" spans="1:53" ht="12" customHeight="1">
      <c r="A37" s="191" t="s">
        <v>958</v>
      </c>
      <c r="B37" s="180"/>
      <c r="C37" s="180"/>
      <c r="D37" s="778">
        <f t="shared" si="4"/>
        <v>40725</v>
      </c>
      <c r="E37" s="779"/>
      <c r="F37" s="763">
        <v>0</v>
      </c>
      <c r="G37" s="764"/>
      <c r="H37" s="218">
        <v>0.06</v>
      </c>
      <c r="I37" s="202">
        <f t="shared" si="5"/>
        <v>12</v>
      </c>
      <c r="J37" s="767">
        <f t="shared" si="0"/>
        <v>0</v>
      </c>
      <c r="K37" s="768"/>
      <c r="L37" s="423"/>
      <c r="M37" s="425"/>
      <c r="N37" s="191" t="s">
        <v>958</v>
      </c>
      <c r="O37" s="180"/>
      <c r="P37" s="180"/>
      <c r="Q37" s="180"/>
      <c r="R37" s="778">
        <f t="shared" si="6"/>
        <v>40725</v>
      </c>
      <c r="S37" s="779"/>
      <c r="T37" s="763">
        <v>0</v>
      </c>
      <c r="U37" s="764"/>
      <c r="V37" s="218">
        <v>0</v>
      </c>
      <c r="W37" s="202">
        <f t="shared" si="7"/>
        <v>12</v>
      </c>
      <c r="X37" s="767">
        <f t="shared" si="1"/>
        <v>0</v>
      </c>
      <c r="Y37" s="768"/>
      <c r="Z37" s="423"/>
      <c r="AA37" s="425"/>
      <c r="AB37" s="191" t="s">
        <v>958</v>
      </c>
      <c r="AC37" s="180"/>
      <c r="AD37" s="180"/>
      <c r="AE37" s="778">
        <f t="shared" si="8"/>
        <v>40725</v>
      </c>
      <c r="AF37" s="779"/>
      <c r="AG37" s="763">
        <v>0</v>
      </c>
      <c r="AH37" s="764"/>
      <c r="AI37" s="218">
        <v>0</v>
      </c>
      <c r="AJ37" s="202">
        <f t="shared" si="9"/>
        <v>12</v>
      </c>
      <c r="AK37" s="767">
        <f t="shared" si="2"/>
        <v>0</v>
      </c>
      <c r="AL37" s="768"/>
      <c r="AM37" s="423"/>
      <c r="AN37" s="425"/>
      <c r="AO37" s="191" t="s">
        <v>958</v>
      </c>
      <c r="AP37" s="180"/>
      <c r="AQ37" s="180"/>
      <c r="AR37" s="778">
        <f t="shared" si="10"/>
        <v>40725</v>
      </c>
      <c r="AS37" s="779"/>
      <c r="AT37" s="763">
        <v>0</v>
      </c>
      <c r="AU37" s="764"/>
      <c r="AV37" s="218">
        <v>0</v>
      </c>
      <c r="AW37" s="202">
        <f t="shared" si="11"/>
        <v>12</v>
      </c>
      <c r="AX37" s="767">
        <f t="shared" si="3"/>
        <v>0</v>
      </c>
      <c r="AY37" s="768"/>
      <c r="AZ37" s="423"/>
      <c r="BA37" s="425"/>
    </row>
    <row r="38" spans="1:53" ht="12" customHeight="1">
      <c r="A38" s="191" t="s">
        <v>958</v>
      </c>
      <c r="B38" s="180"/>
      <c r="C38" s="180"/>
      <c r="D38" s="778">
        <f t="shared" si="4"/>
        <v>41091</v>
      </c>
      <c r="E38" s="779"/>
      <c r="F38" s="763">
        <v>0</v>
      </c>
      <c r="G38" s="764"/>
      <c r="H38" s="218">
        <v>0.06</v>
      </c>
      <c r="I38" s="202">
        <f t="shared" si="5"/>
        <v>12</v>
      </c>
      <c r="J38" s="767">
        <f t="shared" si="0"/>
        <v>0</v>
      </c>
      <c r="K38" s="768"/>
      <c r="L38" s="423"/>
      <c r="M38" s="425"/>
      <c r="N38" s="191" t="s">
        <v>958</v>
      </c>
      <c r="O38" s="180"/>
      <c r="P38" s="180"/>
      <c r="Q38" s="180"/>
      <c r="R38" s="778">
        <f t="shared" si="6"/>
        <v>41091</v>
      </c>
      <c r="S38" s="779"/>
      <c r="T38" s="763">
        <v>0</v>
      </c>
      <c r="U38" s="764"/>
      <c r="V38" s="218">
        <v>0</v>
      </c>
      <c r="W38" s="202">
        <f t="shared" si="7"/>
        <v>12</v>
      </c>
      <c r="X38" s="767">
        <f t="shared" si="1"/>
        <v>0</v>
      </c>
      <c r="Y38" s="768"/>
      <c r="Z38" s="423"/>
      <c r="AA38" s="425"/>
      <c r="AB38" s="191" t="s">
        <v>958</v>
      </c>
      <c r="AC38" s="180"/>
      <c r="AD38" s="180"/>
      <c r="AE38" s="778">
        <f t="shared" si="8"/>
        <v>41091</v>
      </c>
      <c r="AF38" s="779"/>
      <c r="AG38" s="763">
        <v>0</v>
      </c>
      <c r="AH38" s="764"/>
      <c r="AI38" s="218">
        <v>0</v>
      </c>
      <c r="AJ38" s="202">
        <f t="shared" si="9"/>
        <v>12</v>
      </c>
      <c r="AK38" s="767">
        <f t="shared" si="2"/>
        <v>0</v>
      </c>
      <c r="AL38" s="768"/>
      <c r="AM38" s="423"/>
      <c r="AN38" s="425"/>
      <c r="AO38" s="191" t="s">
        <v>958</v>
      </c>
      <c r="AP38" s="180"/>
      <c r="AQ38" s="180"/>
      <c r="AR38" s="778">
        <f t="shared" si="10"/>
        <v>41091</v>
      </c>
      <c r="AS38" s="779"/>
      <c r="AT38" s="763">
        <v>0</v>
      </c>
      <c r="AU38" s="764"/>
      <c r="AV38" s="218">
        <v>0</v>
      </c>
      <c r="AW38" s="202">
        <f t="shared" si="11"/>
        <v>12</v>
      </c>
      <c r="AX38" s="767">
        <f t="shared" si="3"/>
        <v>0</v>
      </c>
      <c r="AY38" s="768"/>
      <c r="AZ38" s="423"/>
      <c r="BA38" s="425"/>
    </row>
    <row r="39" spans="1:53" ht="12" customHeight="1">
      <c r="A39" s="191" t="s">
        <v>958</v>
      </c>
      <c r="B39" s="180"/>
      <c r="C39" s="180"/>
      <c r="D39" s="778">
        <f t="shared" si="4"/>
        <v>41456</v>
      </c>
      <c r="E39" s="779"/>
      <c r="F39" s="763">
        <v>0</v>
      </c>
      <c r="G39" s="764"/>
      <c r="H39" s="218">
        <v>0.06</v>
      </c>
      <c r="I39" s="202">
        <f t="shared" si="5"/>
        <v>12</v>
      </c>
      <c r="J39" s="767">
        <f t="shared" si="0"/>
        <v>0</v>
      </c>
      <c r="K39" s="768"/>
      <c r="L39" s="423"/>
      <c r="M39" s="425"/>
      <c r="N39" s="191" t="s">
        <v>958</v>
      </c>
      <c r="O39" s="180"/>
      <c r="P39" s="180"/>
      <c r="Q39" s="180"/>
      <c r="R39" s="778">
        <f t="shared" si="6"/>
        <v>41456</v>
      </c>
      <c r="S39" s="779"/>
      <c r="T39" s="763">
        <v>0</v>
      </c>
      <c r="U39" s="764"/>
      <c r="V39" s="218">
        <v>0</v>
      </c>
      <c r="W39" s="202">
        <f t="shared" si="7"/>
        <v>12</v>
      </c>
      <c r="X39" s="767">
        <f t="shared" si="1"/>
        <v>0</v>
      </c>
      <c r="Y39" s="768"/>
      <c r="Z39" s="423"/>
      <c r="AA39" s="425"/>
      <c r="AB39" s="191" t="s">
        <v>958</v>
      </c>
      <c r="AC39" s="180"/>
      <c r="AD39" s="180"/>
      <c r="AE39" s="778">
        <f t="shared" si="8"/>
        <v>41456</v>
      </c>
      <c r="AF39" s="779"/>
      <c r="AG39" s="763">
        <v>0</v>
      </c>
      <c r="AH39" s="764"/>
      <c r="AI39" s="218">
        <v>0</v>
      </c>
      <c r="AJ39" s="202">
        <f t="shared" si="9"/>
        <v>12</v>
      </c>
      <c r="AK39" s="767">
        <f t="shared" si="2"/>
        <v>0</v>
      </c>
      <c r="AL39" s="768"/>
      <c r="AM39" s="423"/>
      <c r="AN39" s="425"/>
      <c r="AO39" s="191" t="s">
        <v>958</v>
      </c>
      <c r="AP39" s="180"/>
      <c r="AQ39" s="180"/>
      <c r="AR39" s="778">
        <f t="shared" si="10"/>
        <v>41456</v>
      </c>
      <c r="AS39" s="779"/>
      <c r="AT39" s="763">
        <v>0</v>
      </c>
      <c r="AU39" s="764"/>
      <c r="AV39" s="218">
        <v>0</v>
      </c>
      <c r="AW39" s="202">
        <f t="shared" si="11"/>
        <v>12</v>
      </c>
      <c r="AX39" s="767">
        <f t="shared" si="3"/>
        <v>0</v>
      </c>
      <c r="AY39" s="768"/>
      <c r="AZ39" s="423"/>
      <c r="BA39" s="425"/>
    </row>
    <row r="40" spans="1:53" ht="12" customHeight="1">
      <c r="A40" s="191" t="s">
        <v>958</v>
      </c>
      <c r="B40" s="180"/>
      <c r="C40" s="180"/>
      <c r="D40" s="778">
        <f t="shared" si="4"/>
        <v>41821</v>
      </c>
      <c r="E40" s="779"/>
      <c r="F40" s="763">
        <v>0</v>
      </c>
      <c r="G40" s="764"/>
      <c r="H40" s="218">
        <v>0.06</v>
      </c>
      <c r="I40" s="202">
        <f t="shared" si="5"/>
        <v>12</v>
      </c>
      <c r="J40" s="767">
        <f t="shared" si="0"/>
        <v>0</v>
      </c>
      <c r="K40" s="768"/>
      <c r="L40" s="423"/>
      <c r="M40" s="425"/>
      <c r="N40" s="191" t="s">
        <v>958</v>
      </c>
      <c r="O40" s="180"/>
      <c r="P40" s="180"/>
      <c r="Q40" s="180"/>
      <c r="R40" s="778">
        <f t="shared" si="6"/>
        <v>41821</v>
      </c>
      <c r="S40" s="779"/>
      <c r="T40" s="763">
        <v>0</v>
      </c>
      <c r="U40" s="764"/>
      <c r="V40" s="218">
        <v>0</v>
      </c>
      <c r="W40" s="202">
        <f t="shared" si="7"/>
        <v>12</v>
      </c>
      <c r="X40" s="767">
        <f t="shared" si="1"/>
        <v>0</v>
      </c>
      <c r="Y40" s="768"/>
      <c r="Z40" s="423"/>
      <c r="AA40" s="425"/>
      <c r="AB40" s="191" t="s">
        <v>958</v>
      </c>
      <c r="AC40" s="180"/>
      <c r="AD40" s="180"/>
      <c r="AE40" s="778">
        <f t="shared" si="8"/>
        <v>41821</v>
      </c>
      <c r="AF40" s="779"/>
      <c r="AG40" s="763">
        <v>0</v>
      </c>
      <c r="AH40" s="764"/>
      <c r="AI40" s="218">
        <v>0</v>
      </c>
      <c r="AJ40" s="202">
        <f t="shared" si="9"/>
        <v>12</v>
      </c>
      <c r="AK40" s="767">
        <f t="shared" si="2"/>
        <v>0</v>
      </c>
      <c r="AL40" s="768"/>
      <c r="AM40" s="423"/>
      <c r="AN40" s="425"/>
      <c r="AO40" s="191" t="s">
        <v>958</v>
      </c>
      <c r="AP40" s="180"/>
      <c r="AQ40" s="180"/>
      <c r="AR40" s="778">
        <f t="shared" si="10"/>
        <v>41821</v>
      </c>
      <c r="AS40" s="779"/>
      <c r="AT40" s="763">
        <v>0</v>
      </c>
      <c r="AU40" s="764"/>
      <c r="AV40" s="218">
        <v>0</v>
      </c>
      <c r="AW40" s="202">
        <f t="shared" si="11"/>
        <v>12</v>
      </c>
      <c r="AX40" s="767">
        <f t="shared" si="3"/>
        <v>0</v>
      </c>
      <c r="AY40" s="768"/>
      <c r="AZ40" s="423"/>
      <c r="BA40" s="425"/>
    </row>
    <row r="41" spans="1:53" ht="12" customHeight="1">
      <c r="A41" s="191" t="s">
        <v>958</v>
      </c>
      <c r="B41" s="180"/>
      <c r="C41" s="180"/>
      <c r="D41" s="778">
        <f t="shared" si="4"/>
        <v>42186</v>
      </c>
      <c r="E41" s="779"/>
      <c r="F41" s="763">
        <v>0</v>
      </c>
      <c r="G41" s="764"/>
      <c r="H41" s="218">
        <v>0.06</v>
      </c>
      <c r="I41" s="202">
        <f t="shared" si="5"/>
        <v>12</v>
      </c>
      <c r="J41" s="767">
        <f t="shared" si="0"/>
        <v>0</v>
      </c>
      <c r="K41" s="768"/>
      <c r="L41" s="423"/>
      <c r="M41" s="425"/>
      <c r="N41" s="191" t="s">
        <v>958</v>
      </c>
      <c r="O41" s="180"/>
      <c r="P41" s="180"/>
      <c r="Q41" s="180"/>
      <c r="R41" s="778">
        <f t="shared" si="6"/>
        <v>42186</v>
      </c>
      <c r="S41" s="779"/>
      <c r="T41" s="763">
        <v>0</v>
      </c>
      <c r="U41" s="764"/>
      <c r="V41" s="218">
        <v>0</v>
      </c>
      <c r="W41" s="202">
        <f t="shared" si="7"/>
        <v>12</v>
      </c>
      <c r="X41" s="767">
        <f t="shared" si="1"/>
        <v>0</v>
      </c>
      <c r="Y41" s="768"/>
      <c r="Z41" s="423"/>
      <c r="AA41" s="425"/>
      <c r="AB41" s="191" t="s">
        <v>958</v>
      </c>
      <c r="AC41" s="180"/>
      <c r="AD41" s="180"/>
      <c r="AE41" s="778">
        <f t="shared" si="8"/>
        <v>42186</v>
      </c>
      <c r="AF41" s="779"/>
      <c r="AG41" s="763">
        <v>0</v>
      </c>
      <c r="AH41" s="764"/>
      <c r="AI41" s="218">
        <v>0</v>
      </c>
      <c r="AJ41" s="202">
        <f t="shared" si="9"/>
        <v>12</v>
      </c>
      <c r="AK41" s="767">
        <f t="shared" si="2"/>
        <v>0</v>
      </c>
      <c r="AL41" s="768"/>
      <c r="AM41" s="423"/>
      <c r="AN41" s="425"/>
      <c r="AO41" s="191" t="s">
        <v>958</v>
      </c>
      <c r="AP41" s="180"/>
      <c r="AQ41" s="180"/>
      <c r="AR41" s="778">
        <f t="shared" si="10"/>
        <v>42186</v>
      </c>
      <c r="AS41" s="779"/>
      <c r="AT41" s="763">
        <v>0</v>
      </c>
      <c r="AU41" s="764"/>
      <c r="AV41" s="218">
        <v>0</v>
      </c>
      <c r="AW41" s="202">
        <f t="shared" si="11"/>
        <v>12</v>
      </c>
      <c r="AX41" s="767">
        <f t="shared" si="3"/>
        <v>0</v>
      </c>
      <c r="AY41" s="768"/>
      <c r="AZ41" s="423"/>
      <c r="BA41" s="425"/>
    </row>
    <row r="42" spans="1:53" ht="12" customHeight="1" thickBot="1">
      <c r="A42" s="205" t="s">
        <v>958</v>
      </c>
      <c r="B42" s="184"/>
      <c r="C42" s="184"/>
      <c r="D42" s="778">
        <f t="shared" si="4"/>
        <v>42552</v>
      </c>
      <c r="E42" s="779"/>
      <c r="F42" s="763">
        <v>0</v>
      </c>
      <c r="G42" s="764"/>
      <c r="H42" s="218">
        <v>0.06</v>
      </c>
      <c r="I42" s="202">
        <f t="shared" si="5"/>
        <v>12</v>
      </c>
      <c r="J42" s="767">
        <f t="shared" si="0"/>
        <v>0</v>
      </c>
      <c r="K42" s="768"/>
      <c r="L42" s="780"/>
      <c r="M42" s="781"/>
      <c r="N42" s="205" t="s">
        <v>958</v>
      </c>
      <c r="O42" s="184"/>
      <c r="P42" s="184"/>
      <c r="Q42" s="189"/>
      <c r="R42" s="778">
        <f t="shared" si="6"/>
        <v>42552</v>
      </c>
      <c r="S42" s="779"/>
      <c r="T42" s="763">
        <v>0</v>
      </c>
      <c r="U42" s="764"/>
      <c r="V42" s="218">
        <v>0</v>
      </c>
      <c r="W42" s="202">
        <f t="shared" si="7"/>
        <v>12</v>
      </c>
      <c r="X42" s="767">
        <f t="shared" si="1"/>
        <v>0</v>
      </c>
      <c r="Y42" s="768"/>
      <c r="Z42" s="780"/>
      <c r="AA42" s="781"/>
      <c r="AB42" s="205" t="s">
        <v>958</v>
      </c>
      <c r="AC42" s="184"/>
      <c r="AD42" s="184"/>
      <c r="AE42" s="778">
        <f t="shared" si="8"/>
        <v>42552</v>
      </c>
      <c r="AF42" s="779"/>
      <c r="AG42" s="763">
        <v>0</v>
      </c>
      <c r="AH42" s="764"/>
      <c r="AI42" s="218">
        <v>0</v>
      </c>
      <c r="AJ42" s="202">
        <f t="shared" si="9"/>
        <v>12</v>
      </c>
      <c r="AK42" s="767">
        <f t="shared" si="2"/>
        <v>0</v>
      </c>
      <c r="AL42" s="768"/>
      <c r="AM42" s="780"/>
      <c r="AN42" s="781"/>
      <c r="AO42" s="205" t="s">
        <v>958</v>
      </c>
      <c r="AP42" s="184"/>
      <c r="AQ42" s="184"/>
      <c r="AR42" s="778">
        <f t="shared" si="10"/>
        <v>42552</v>
      </c>
      <c r="AS42" s="779"/>
      <c r="AT42" s="763">
        <v>0</v>
      </c>
      <c r="AU42" s="764"/>
      <c r="AV42" s="218">
        <v>0</v>
      </c>
      <c r="AW42" s="202">
        <f t="shared" si="11"/>
        <v>12</v>
      </c>
      <c r="AX42" s="767">
        <f t="shared" si="3"/>
        <v>0</v>
      </c>
      <c r="AY42" s="768"/>
      <c r="AZ42" s="780"/>
      <c r="BA42" s="781"/>
    </row>
    <row r="43" spans="1:53" ht="12" customHeight="1" thickTop="1">
      <c r="A43" s="176" t="s">
        <v>967</v>
      </c>
      <c r="B43" s="177"/>
      <c r="C43" s="177"/>
      <c r="D43" s="177"/>
      <c r="E43" s="177"/>
      <c r="F43" s="177"/>
      <c r="G43" s="177"/>
      <c r="H43" s="177"/>
      <c r="I43" s="177"/>
      <c r="J43" s="177"/>
      <c r="K43" s="178"/>
      <c r="L43" s="782"/>
      <c r="M43" s="783"/>
      <c r="N43" s="176" t="s">
        <v>967</v>
      </c>
      <c r="O43" s="177"/>
      <c r="P43" s="177"/>
      <c r="Q43" s="177"/>
      <c r="R43" s="177"/>
      <c r="S43" s="177"/>
      <c r="T43" s="177"/>
      <c r="U43" s="177"/>
      <c r="V43" s="177"/>
      <c r="W43" s="177"/>
      <c r="X43" s="177"/>
      <c r="Y43" s="178"/>
      <c r="Z43" s="782"/>
      <c r="AA43" s="783"/>
      <c r="AB43" s="176" t="s">
        <v>967</v>
      </c>
      <c r="AC43" s="177"/>
      <c r="AD43" s="177"/>
      <c r="AE43" s="177"/>
      <c r="AF43" s="177"/>
      <c r="AG43" s="177"/>
      <c r="AH43" s="177"/>
      <c r="AI43" s="177"/>
      <c r="AJ43" s="177"/>
      <c r="AK43" s="177"/>
      <c r="AL43" s="178"/>
      <c r="AM43" s="782"/>
      <c r="AN43" s="783"/>
      <c r="AO43" s="176" t="s">
        <v>967</v>
      </c>
      <c r="AP43" s="177"/>
      <c r="AQ43" s="177"/>
      <c r="AR43" s="177"/>
      <c r="AS43" s="177"/>
      <c r="AT43" s="177"/>
      <c r="AU43" s="177"/>
      <c r="AV43" s="177"/>
      <c r="AW43" s="177"/>
      <c r="AX43" s="177"/>
      <c r="AY43" s="178"/>
      <c r="AZ43" s="782"/>
      <c r="BA43" s="783"/>
    </row>
    <row r="44" spans="1:53" ht="12" customHeight="1">
      <c r="A44" s="194" t="s">
        <v>959</v>
      </c>
      <c r="B44" s="180"/>
      <c r="C44" s="180"/>
      <c r="D44" s="180"/>
      <c r="E44" s="180"/>
      <c r="F44" s="180"/>
      <c r="G44" s="180"/>
      <c r="H44" s="180"/>
      <c r="I44" s="180"/>
      <c r="J44" s="180"/>
      <c r="K44" s="181"/>
      <c r="L44" s="763">
        <v>0</v>
      </c>
      <c r="M44" s="764"/>
      <c r="N44" s="194" t="s">
        <v>959</v>
      </c>
      <c r="O44" s="180"/>
      <c r="P44" s="180"/>
      <c r="Q44" s="180"/>
      <c r="R44" s="180"/>
      <c r="S44" s="180"/>
      <c r="T44" s="180"/>
      <c r="U44" s="180"/>
      <c r="V44" s="180"/>
      <c r="W44" s="180"/>
      <c r="X44" s="180"/>
      <c r="Y44" s="181"/>
      <c r="Z44" s="763">
        <v>0</v>
      </c>
      <c r="AA44" s="764"/>
      <c r="AB44" s="194" t="s">
        <v>959</v>
      </c>
      <c r="AC44" s="180"/>
      <c r="AD44" s="180"/>
      <c r="AE44" s="180"/>
      <c r="AF44" s="180"/>
      <c r="AG44" s="180"/>
      <c r="AH44" s="180"/>
      <c r="AI44" s="180"/>
      <c r="AJ44" s="180"/>
      <c r="AK44" s="180"/>
      <c r="AL44" s="181"/>
      <c r="AM44" s="763">
        <v>0</v>
      </c>
      <c r="AN44" s="764"/>
      <c r="AO44" s="194" t="s">
        <v>959</v>
      </c>
      <c r="AP44" s="180"/>
      <c r="AQ44" s="180"/>
      <c r="AR44" s="180"/>
      <c r="AS44" s="180"/>
      <c r="AT44" s="180"/>
      <c r="AU44" s="180"/>
      <c r="AV44" s="180"/>
      <c r="AW44" s="180"/>
      <c r="AX44" s="180"/>
      <c r="AY44" s="181"/>
      <c r="AZ44" s="763">
        <v>0</v>
      </c>
      <c r="BA44" s="764"/>
    </row>
    <row r="45" spans="1:53" ht="12" customHeight="1">
      <c r="A45" s="194" t="s">
        <v>949</v>
      </c>
      <c r="B45" s="180"/>
      <c r="C45" s="180"/>
      <c r="D45" s="180"/>
      <c r="E45" s="180"/>
      <c r="F45" s="180"/>
      <c r="G45" s="180"/>
      <c r="H45" s="180"/>
      <c r="I45" s="180"/>
      <c r="J45" s="180"/>
      <c r="K45" s="181"/>
      <c r="L45" s="765">
        <v>1</v>
      </c>
      <c r="M45" s="766"/>
      <c r="N45" s="194" t="s">
        <v>949</v>
      </c>
      <c r="O45" s="180"/>
      <c r="P45" s="180"/>
      <c r="Q45" s="180"/>
      <c r="R45" s="180"/>
      <c r="S45" s="180"/>
      <c r="T45" s="180"/>
      <c r="U45" s="180"/>
      <c r="V45" s="180"/>
      <c r="W45" s="180"/>
      <c r="X45" s="180"/>
      <c r="Y45" s="181"/>
      <c r="Z45" s="765">
        <v>1</v>
      </c>
      <c r="AA45" s="766"/>
      <c r="AB45" s="194" t="s">
        <v>949</v>
      </c>
      <c r="AC45" s="180"/>
      <c r="AD45" s="180"/>
      <c r="AE45" s="180"/>
      <c r="AF45" s="180"/>
      <c r="AG45" s="180"/>
      <c r="AH45" s="180"/>
      <c r="AI45" s="180"/>
      <c r="AJ45" s="180"/>
      <c r="AK45" s="180"/>
      <c r="AL45" s="181"/>
      <c r="AM45" s="765">
        <v>1</v>
      </c>
      <c r="AN45" s="766"/>
      <c r="AO45" s="194" t="s">
        <v>949</v>
      </c>
      <c r="AP45" s="180"/>
      <c r="AQ45" s="180"/>
      <c r="AR45" s="180"/>
      <c r="AS45" s="180"/>
      <c r="AT45" s="180"/>
      <c r="AU45" s="180"/>
      <c r="AV45" s="180"/>
      <c r="AW45" s="180"/>
      <c r="AX45" s="180"/>
      <c r="AY45" s="181"/>
      <c r="AZ45" s="765">
        <v>1</v>
      </c>
      <c r="BA45" s="766"/>
    </row>
    <row r="46" spans="1:53" ht="12" customHeight="1">
      <c r="A46" s="194" t="s">
        <v>960</v>
      </c>
      <c r="B46" s="180"/>
      <c r="C46" s="180"/>
      <c r="D46" s="180"/>
      <c r="E46" s="180"/>
      <c r="F46" s="180"/>
      <c r="G46" s="180"/>
      <c r="H46" s="180"/>
      <c r="I46" s="180"/>
      <c r="J46" s="180"/>
      <c r="K46" s="181"/>
      <c r="L46" s="767">
        <f>L44/L45</f>
        <v>0</v>
      </c>
      <c r="M46" s="768"/>
      <c r="N46" s="194" t="s">
        <v>960</v>
      </c>
      <c r="O46" s="180"/>
      <c r="P46" s="180"/>
      <c r="Q46" s="180"/>
      <c r="R46" s="180"/>
      <c r="S46" s="180"/>
      <c r="T46" s="180"/>
      <c r="U46" s="180"/>
      <c r="V46" s="180"/>
      <c r="W46" s="180"/>
      <c r="X46" s="180"/>
      <c r="Y46" s="181"/>
      <c r="Z46" s="767">
        <f>Z44/Z45</f>
        <v>0</v>
      </c>
      <c r="AA46" s="768"/>
      <c r="AB46" s="194" t="s">
        <v>960</v>
      </c>
      <c r="AC46" s="180"/>
      <c r="AD46" s="180"/>
      <c r="AE46" s="180"/>
      <c r="AF46" s="180"/>
      <c r="AG46" s="180"/>
      <c r="AH46" s="180"/>
      <c r="AI46" s="180"/>
      <c r="AJ46" s="180"/>
      <c r="AK46" s="180"/>
      <c r="AL46" s="181"/>
      <c r="AM46" s="767">
        <f>AM44/AM45</f>
        <v>0</v>
      </c>
      <c r="AN46" s="768"/>
      <c r="AO46" s="194" t="s">
        <v>960</v>
      </c>
      <c r="AP46" s="180"/>
      <c r="AQ46" s="180"/>
      <c r="AR46" s="180"/>
      <c r="AS46" s="180"/>
      <c r="AT46" s="180"/>
      <c r="AU46" s="180"/>
      <c r="AV46" s="180"/>
      <c r="AW46" s="180"/>
      <c r="AX46" s="180"/>
      <c r="AY46" s="181"/>
      <c r="AZ46" s="767">
        <f>AZ44/AZ45</f>
        <v>0</v>
      </c>
      <c r="BA46" s="768"/>
    </row>
    <row r="47" spans="1:53" ht="12" customHeight="1">
      <c r="A47" s="194" t="s">
        <v>951</v>
      </c>
      <c r="B47" s="180"/>
      <c r="C47" s="180"/>
      <c r="D47" s="180"/>
      <c r="E47" s="180"/>
      <c r="F47" s="180"/>
      <c r="G47" s="180"/>
      <c r="H47" s="180"/>
      <c r="I47" s="180"/>
      <c r="J47" s="180"/>
      <c r="K47" s="181"/>
      <c r="L47" s="765">
        <v>0</v>
      </c>
      <c r="M47" s="766"/>
      <c r="N47" s="194" t="s">
        <v>951</v>
      </c>
      <c r="O47" s="180"/>
      <c r="P47" s="180"/>
      <c r="Q47" s="180"/>
      <c r="R47" s="180"/>
      <c r="S47" s="180"/>
      <c r="T47" s="180"/>
      <c r="U47" s="180"/>
      <c r="V47" s="180"/>
      <c r="W47" s="180"/>
      <c r="X47" s="180"/>
      <c r="Y47" s="181"/>
      <c r="Z47" s="765">
        <v>0</v>
      </c>
      <c r="AA47" s="766"/>
      <c r="AB47" s="194" t="s">
        <v>951</v>
      </c>
      <c r="AC47" s="180"/>
      <c r="AD47" s="180"/>
      <c r="AE47" s="180"/>
      <c r="AF47" s="180"/>
      <c r="AG47" s="180"/>
      <c r="AH47" s="180"/>
      <c r="AI47" s="180"/>
      <c r="AJ47" s="180"/>
      <c r="AK47" s="180"/>
      <c r="AL47" s="181"/>
      <c r="AM47" s="765">
        <v>0</v>
      </c>
      <c r="AN47" s="766"/>
      <c r="AO47" s="194" t="s">
        <v>951</v>
      </c>
      <c r="AP47" s="180"/>
      <c r="AQ47" s="180"/>
      <c r="AR47" s="180"/>
      <c r="AS47" s="180"/>
      <c r="AT47" s="180"/>
      <c r="AU47" s="180"/>
      <c r="AV47" s="180"/>
      <c r="AW47" s="180"/>
      <c r="AX47" s="180"/>
      <c r="AY47" s="181"/>
      <c r="AZ47" s="765">
        <v>0</v>
      </c>
      <c r="BA47" s="766"/>
    </row>
    <row r="48" spans="1:53" ht="12" customHeight="1">
      <c r="A48" s="194" t="s">
        <v>961</v>
      </c>
      <c r="B48" s="180"/>
      <c r="C48" s="180"/>
      <c r="D48" s="180"/>
      <c r="E48" s="180"/>
      <c r="F48" s="180"/>
      <c r="G48" s="180"/>
      <c r="H48" s="180"/>
      <c r="I48" s="180"/>
      <c r="J48" s="180"/>
      <c r="K48" s="181"/>
      <c r="L48" s="767">
        <f>L47*L46</f>
        <v>0</v>
      </c>
      <c r="M48" s="768"/>
      <c r="N48" s="194" t="s">
        <v>961</v>
      </c>
      <c r="O48" s="180"/>
      <c r="P48" s="180"/>
      <c r="Q48" s="180"/>
      <c r="R48" s="180"/>
      <c r="S48" s="180"/>
      <c r="T48" s="180"/>
      <c r="U48" s="180"/>
      <c r="V48" s="180"/>
      <c r="W48" s="180"/>
      <c r="X48" s="180"/>
      <c r="Y48" s="181"/>
      <c r="Z48" s="767">
        <f>Z47*Z46</f>
        <v>0</v>
      </c>
      <c r="AA48" s="768"/>
      <c r="AB48" s="194" t="s">
        <v>961</v>
      </c>
      <c r="AC48" s="180"/>
      <c r="AD48" s="180"/>
      <c r="AE48" s="180"/>
      <c r="AF48" s="180"/>
      <c r="AG48" s="180"/>
      <c r="AH48" s="180"/>
      <c r="AI48" s="180"/>
      <c r="AJ48" s="180"/>
      <c r="AK48" s="180"/>
      <c r="AL48" s="181"/>
      <c r="AM48" s="767">
        <f>AM47*AM46</f>
        <v>0</v>
      </c>
      <c r="AN48" s="768"/>
      <c r="AO48" s="194" t="s">
        <v>961</v>
      </c>
      <c r="AP48" s="180"/>
      <c r="AQ48" s="180"/>
      <c r="AR48" s="180"/>
      <c r="AS48" s="180"/>
      <c r="AT48" s="180"/>
      <c r="AU48" s="180"/>
      <c r="AV48" s="180"/>
      <c r="AW48" s="180"/>
      <c r="AX48" s="180"/>
      <c r="AY48" s="181"/>
      <c r="AZ48" s="767">
        <f>AZ47*AZ46</f>
        <v>0</v>
      </c>
      <c r="BA48" s="768"/>
    </row>
    <row r="49" spans="1:53" ht="12" customHeight="1">
      <c r="A49" s="179" t="str">
        <f>"Current Interest Earnings Through "&amp;Help!C18+1&amp;"-"&amp;Help!C18+2</f>
        <v>Current Interest Earnings Through 2012-2013</v>
      </c>
      <c r="B49" s="180"/>
      <c r="C49" s="180"/>
      <c r="D49" s="180"/>
      <c r="E49" s="180"/>
      <c r="F49" s="180"/>
      <c r="G49" s="180"/>
      <c r="H49" s="180"/>
      <c r="I49" s="180"/>
      <c r="J49" s="180"/>
      <c r="K49" s="181"/>
      <c r="L49" s="767">
        <f>SUM(J33:K42)</f>
        <v>0</v>
      </c>
      <c r="M49" s="768"/>
      <c r="N49" s="179" t="str">
        <f>"Current Interest Earnings Through "&amp;Help!C18+1&amp;"-"&amp;Help!C18+2</f>
        <v>Current Interest Earnings Through 2012-2013</v>
      </c>
      <c r="O49" s="180"/>
      <c r="P49" s="180"/>
      <c r="Q49" s="180"/>
      <c r="R49" s="180"/>
      <c r="S49" s="180"/>
      <c r="T49" s="180"/>
      <c r="U49" s="180"/>
      <c r="V49" s="180"/>
      <c r="W49" s="180"/>
      <c r="X49" s="180"/>
      <c r="Y49" s="181"/>
      <c r="Z49" s="767">
        <f>SUM(X33:Y42)</f>
        <v>0</v>
      </c>
      <c r="AA49" s="768"/>
      <c r="AB49" s="179" t="str">
        <f>"Current Interest Earnings Through "&amp;Help!C18+1&amp;"-"&amp;Help!C18+2</f>
        <v>Current Interest Earnings Through 2012-2013</v>
      </c>
      <c r="AC49" s="180"/>
      <c r="AD49" s="180"/>
      <c r="AE49" s="180"/>
      <c r="AF49" s="180"/>
      <c r="AG49" s="180"/>
      <c r="AH49" s="180"/>
      <c r="AI49" s="180"/>
      <c r="AJ49" s="180"/>
      <c r="AK49" s="180"/>
      <c r="AL49" s="181"/>
      <c r="AM49" s="767">
        <f>SUM(AK33:AL42)</f>
        <v>0</v>
      </c>
      <c r="AN49" s="768"/>
      <c r="AO49" s="179" t="str">
        <f>"Current Interest Earnings Through "&amp;Help!C18+1&amp;"-"&amp;Help!C18+2</f>
        <v>Current Interest Earnings Through 2012-2013</v>
      </c>
      <c r="AP49" s="180"/>
      <c r="AQ49" s="180"/>
      <c r="AR49" s="180"/>
      <c r="AS49" s="180"/>
      <c r="AT49" s="180"/>
      <c r="AU49" s="180"/>
      <c r="AV49" s="180"/>
      <c r="AW49" s="180"/>
      <c r="AX49" s="180"/>
      <c r="AY49" s="181"/>
      <c r="AZ49" s="767">
        <f>SUM(AX33:AY42)</f>
        <v>0</v>
      </c>
      <c r="BA49" s="768"/>
    </row>
    <row r="50" spans="1:53" ht="12" customHeight="1" thickBot="1">
      <c r="A50" s="188" t="str">
        <f>"Total Interest To Levy For "&amp;Help!C18+1&amp;"-"&amp;Help!C18+2</f>
        <v>Total Interest To Levy For 2012-2013</v>
      </c>
      <c r="B50" s="189"/>
      <c r="C50" s="189"/>
      <c r="D50" s="189"/>
      <c r="E50" s="189"/>
      <c r="F50" s="189"/>
      <c r="G50" s="189"/>
      <c r="H50" s="189"/>
      <c r="I50" s="189"/>
      <c r="J50" s="189"/>
      <c r="K50" s="190"/>
      <c r="L50" s="769">
        <f>L49+L48</f>
        <v>0</v>
      </c>
      <c r="M50" s="770"/>
      <c r="N50" s="188" t="str">
        <f>"Total Interest To Levy For "&amp;Help!C18+1&amp;"-"&amp;Help!C18+2</f>
        <v>Total Interest To Levy For 2012-2013</v>
      </c>
      <c r="O50" s="189"/>
      <c r="P50" s="189"/>
      <c r="Q50" s="189"/>
      <c r="R50" s="189"/>
      <c r="S50" s="189"/>
      <c r="T50" s="189"/>
      <c r="U50" s="189"/>
      <c r="V50" s="189"/>
      <c r="W50" s="189"/>
      <c r="X50" s="189"/>
      <c r="Y50" s="190"/>
      <c r="Z50" s="769">
        <f>Z49+Z48</f>
        <v>0</v>
      </c>
      <c r="AA50" s="770"/>
      <c r="AB50" s="188" t="str">
        <f>"Total Interest To Levy For "&amp;Help!C18+1&amp;"-"&amp;Help!C18+2</f>
        <v>Total Interest To Levy For 2012-2013</v>
      </c>
      <c r="AC50" s="189"/>
      <c r="AD50" s="189"/>
      <c r="AE50" s="189"/>
      <c r="AF50" s="189"/>
      <c r="AG50" s="189"/>
      <c r="AH50" s="189"/>
      <c r="AI50" s="189"/>
      <c r="AJ50" s="189"/>
      <c r="AK50" s="189"/>
      <c r="AL50" s="190"/>
      <c r="AM50" s="769">
        <f>AM49+AM48</f>
        <v>0</v>
      </c>
      <c r="AN50" s="770"/>
      <c r="AO50" s="188" t="str">
        <f>"Total Interest To Levy For "&amp;Help!C18+1&amp;"-"&amp;Help!C18+2</f>
        <v>Total Interest To Levy For 2012-2013</v>
      </c>
      <c r="AP50" s="189"/>
      <c r="AQ50" s="189"/>
      <c r="AR50" s="189"/>
      <c r="AS50" s="189"/>
      <c r="AT50" s="189"/>
      <c r="AU50" s="189"/>
      <c r="AV50" s="189"/>
      <c r="AW50" s="189"/>
      <c r="AX50" s="189"/>
      <c r="AY50" s="190"/>
      <c r="AZ50" s="769">
        <f>AZ49+AZ48</f>
        <v>0</v>
      </c>
      <c r="BA50" s="770"/>
    </row>
    <row r="51" spans="1:53" ht="12" customHeight="1" thickTop="1">
      <c r="A51" s="140" t="s">
        <v>962</v>
      </c>
      <c r="B51" s="141"/>
      <c r="C51" s="141"/>
      <c r="D51" s="141"/>
      <c r="E51" s="141"/>
      <c r="F51" s="141"/>
      <c r="G51" s="141"/>
      <c r="H51" s="141"/>
      <c r="I51" s="141"/>
      <c r="J51" s="141"/>
      <c r="K51" s="159"/>
      <c r="L51" s="771"/>
      <c r="M51" s="772"/>
      <c r="N51" s="140" t="s">
        <v>962</v>
      </c>
      <c r="O51" s="141"/>
      <c r="P51" s="141"/>
      <c r="R51" s="141"/>
      <c r="S51" s="141"/>
      <c r="T51" s="141"/>
      <c r="U51" s="141"/>
      <c r="V51" s="141"/>
      <c r="W51" s="141"/>
      <c r="X51" s="141"/>
      <c r="Y51" s="159"/>
      <c r="Z51" s="771"/>
      <c r="AA51" s="772"/>
      <c r="AB51" s="140" t="s">
        <v>962</v>
      </c>
      <c r="AC51" s="141"/>
      <c r="AD51" s="141"/>
      <c r="AE51" s="141"/>
      <c r="AF51" s="141"/>
      <c r="AG51" s="141"/>
      <c r="AH51" s="141"/>
      <c r="AI51" s="141"/>
      <c r="AJ51" s="141"/>
      <c r="AK51" s="141"/>
      <c r="AL51" s="159"/>
      <c r="AM51" s="771"/>
      <c r="AN51" s="772"/>
      <c r="AO51" s="140" t="s">
        <v>962</v>
      </c>
      <c r="AP51" s="141"/>
      <c r="AQ51" s="141"/>
      <c r="AR51" s="141"/>
      <c r="AS51" s="141"/>
      <c r="AT51" s="141"/>
      <c r="AU51" s="141"/>
      <c r="AV51" s="141"/>
      <c r="AW51" s="141"/>
      <c r="AX51" s="141"/>
      <c r="AY51" s="159"/>
      <c r="AZ51" s="771"/>
      <c r="BA51" s="772"/>
    </row>
    <row r="52" spans="1:53" ht="12" customHeight="1">
      <c r="A52" s="204" t="str">
        <f>"Interest Earned But Unpaid 6-30-"&amp;Help!C18&amp;":"</f>
        <v>Interest Earned But Unpaid 6-30-2011:</v>
      </c>
      <c r="B52" s="163"/>
      <c r="C52" s="163"/>
      <c r="D52" s="163"/>
      <c r="E52" s="163"/>
      <c r="F52" s="163"/>
      <c r="G52" s="163"/>
      <c r="H52" s="163"/>
      <c r="I52" s="163"/>
      <c r="J52" s="163"/>
      <c r="K52" s="187"/>
      <c r="L52" s="773"/>
      <c r="M52" s="774"/>
      <c r="N52" s="204" t="str">
        <f>"Interest Earned But Unpaid 6-30-"&amp;Help!C18&amp;":"</f>
        <v>Interest Earned But Unpaid 6-30-2011:</v>
      </c>
      <c r="O52" s="163"/>
      <c r="P52" s="163"/>
      <c r="Q52" s="163"/>
      <c r="R52" s="163"/>
      <c r="S52" s="163"/>
      <c r="T52" s="163"/>
      <c r="U52" s="163"/>
      <c r="V52" s="163"/>
      <c r="W52" s="163"/>
      <c r="X52" s="163"/>
      <c r="Y52" s="187"/>
      <c r="Z52" s="773"/>
      <c r="AA52" s="774"/>
      <c r="AB52" s="204" t="str">
        <f>"Interest Earned But Unpaid 6-30-"&amp;Help!C18&amp;":"</f>
        <v>Interest Earned But Unpaid 6-30-2011:</v>
      </c>
      <c r="AC52" s="163"/>
      <c r="AD52" s="163"/>
      <c r="AE52" s="163"/>
      <c r="AF52" s="163"/>
      <c r="AG52" s="163"/>
      <c r="AH52" s="163"/>
      <c r="AI52" s="163"/>
      <c r="AJ52" s="163"/>
      <c r="AK52" s="163"/>
      <c r="AL52" s="187"/>
      <c r="AM52" s="773"/>
      <c r="AN52" s="774"/>
      <c r="AO52" s="204" t="str">
        <f>"Interest Earned But Unpaid 6-30-"&amp;Help!C18&amp;":"</f>
        <v>Interest Earned But Unpaid 6-30-2011:</v>
      </c>
      <c r="AP52" s="163"/>
      <c r="AQ52" s="163"/>
      <c r="AR52" s="163"/>
      <c r="AS52" s="163"/>
      <c r="AT52" s="163"/>
      <c r="AU52" s="163"/>
      <c r="AV52" s="163"/>
      <c r="AW52" s="163"/>
      <c r="AX52" s="163"/>
      <c r="AY52" s="187"/>
      <c r="AZ52" s="773"/>
      <c r="BA52" s="774"/>
    </row>
    <row r="53" spans="1:53" ht="12" customHeight="1">
      <c r="A53" s="191" t="s">
        <v>955</v>
      </c>
      <c r="B53" s="180"/>
      <c r="C53" s="180"/>
      <c r="D53" s="180"/>
      <c r="E53" s="180"/>
      <c r="F53" s="180"/>
      <c r="G53" s="180"/>
      <c r="H53" s="180"/>
      <c r="I53" s="180"/>
      <c r="J53" s="180"/>
      <c r="K53" s="181"/>
      <c r="L53" s="763">
        <v>0</v>
      </c>
      <c r="M53" s="764"/>
      <c r="N53" s="191" t="s">
        <v>955</v>
      </c>
      <c r="O53" s="180"/>
      <c r="P53" s="180"/>
      <c r="Q53" s="180"/>
      <c r="R53" s="180"/>
      <c r="S53" s="180"/>
      <c r="T53" s="180"/>
      <c r="U53" s="180"/>
      <c r="V53" s="180"/>
      <c r="W53" s="180"/>
      <c r="X53" s="180"/>
      <c r="Y53" s="181"/>
      <c r="Z53" s="763">
        <v>0</v>
      </c>
      <c r="AA53" s="764"/>
      <c r="AB53" s="191" t="s">
        <v>955</v>
      </c>
      <c r="AC53" s="180"/>
      <c r="AD53" s="180"/>
      <c r="AE53" s="180"/>
      <c r="AF53" s="180"/>
      <c r="AG53" s="180"/>
      <c r="AH53" s="180"/>
      <c r="AI53" s="180"/>
      <c r="AJ53" s="180"/>
      <c r="AK53" s="180"/>
      <c r="AL53" s="181"/>
      <c r="AM53" s="763">
        <v>0</v>
      </c>
      <c r="AN53" s="764"/>
      <c r="AO53" s="191" t="s">
        <v>955</v>
      </c>
      <c r="AP53" s="180"/>
      <c r="AQ53" s="180"/>
      <c r="AR53" s="180"/>
      <c r="AS53" s="180"/>
      <c r="AT53" s="180"/>
      <c r="AU53" s="180"/>
      <c r="AV53" s="180"/>
      <c r="AW53" s="180"/>
      <c r="AX53" s="180"/>
      <c r="AY53" s="181"/>
      <c r="AZ53" s="763">
        <v>0</v>
      </c>
      <c r="BA53" s="764"/>
    </row>
    <row r="54" spans="1:53" ht="12" customHeight="1">
      <c r="A54" s="191" t="s">
        <v>956</v>
      </c>
      <c r="B54" s="180"/>
      <c r="C54" s="180"/>
      <c r="D54" s="180"/>
      <c r="E54" s="180"/>
      <c r="F54" s="180"/>
      <c r="G54" s="180"/>
      <c r="H54" s="180"/>
      <c r="I54" s="180"/>
      <c r="J54" s="180"/>
      <c r="K54" s="181"/>
      <c r="L54" s="763">
        <v>0</v>
      </c>
      <c r="M54" s="764"/>
      <c r="N54" s="191" t="s">
        <v>956</v>
      </c>
      <c r="O54" s="180"/>
      <c r="P54" s="180"/>
      <c r="Q54" s="180"/>
      <c r="R54" s="180"/>
      <c r="S54" s="180"/>
      <c r="T54" s="180"/>
      <c r="U54" s="180"/>
      <c r="V54" s="180"/>
      <c r="W54" s="180"/>
      <c r="X54" s="180"/>
      <c r="Y54" s="181"/>
      <c r="Z54" s="763">
        <v>0</v>
      </c>
      <c r="AA54" s="764"/>
      <c r="AB54" s="191" t="s">
        <v>956</v>
      </c>
      <c r="AC54" s="180"/>
      <c r="AD54" s="180"/>
      <c r="AE54" s="180"/>
      <c r="AF54" s="180"/>
      <c r="AG54" s="180"/>
      <c r="AH54" s="180"/>
      <c r="AI54" s="180"/>
      <c r="AJ54" s="180"/>
      <c r="AK54" s="180"/>
      <c r="AL54" s="181"/>
      <c r="AM54" s="763">
        <v>0</v>
      </c>
      <c r="AN54" s="764"/>
      <c r="AO54" s="191" t="s">
        <v>956</v>
      </c>
      <c r="AP54" s="180"/>
      <c r="AQ54" s="180"/>
      <c r="AR54" s="180"/>
      <c r="AS54" s="180"/>
      <c r="AT54" s="180"/>
      <c r="AU54" s="180"/>
      <c r="AV54" s="180"/>
      <c r="AW54" s="180"/>
      <c r="AX54" s="180"/>
      <c r="AY54" s="181"/>
      <c r="AZ54" s="763">
        <v>0</v>
      </c>
      <c r="BA54" s="764"/>
    </row>
    <row r="55" spans="1:53" ht="12" customHeight="1">
      <c r="A55" s="194" t="str">
        <f>"Interest Earnings "&amp;Help!C18&amp;"-"&amp;Help!C18+1</f>
        <v>Interest Earnings 2011-2012</v>
      </c>
      <c r="B55" s="180"/>
      <c r="C55" s="180"/>
      <c r="D55" s="180"/>
      <c r="E55" s="180"/>
      <c r="F55" s="180"/>
      <c r="G55" s="180"/>
      <c r="H55" s="180"/>
      <c r="I55" s="180"/>
      <c r="J55" s="180"/>
      <c r="K55" s="181"/>
      <c r="L55" s="763">
        <v>0</v>
      </c>
      <c r="M55" s="764"/>
      <c r="N55" s="194" t="str">
        <f>"Interest Earnings "&amp;Help!C18&amp;"-"&amp;Help!C18+1</f>
        <v>Interest Earnings 2011-2012</v>
      </c>
      <c r="O55" s="180"/>
      <c r="P55" s="180"/>
      <c r="Q55" s="180"/>
      <c r="R55" s="180"/>
      <c r="S55" s="180"/>
      <c r="T55" s="180"/>
      <c r="U55" s="180"/>
      <c r="V55" s="180"/>
      <c r="W55" s="180"/>
      <c r="X55" s="180"/>
      <c r="Y55" s="181"/>
      <c r="Z55" s="763">
        <v>0</v>
      </c>
      <c r="AA55" s="764"/>
      <c r="AB55" s="194" t="str">
        <f>"Interest Earnings "&amp;Help!C18&amp;"-"&amp;Help!C18+1</f>
        <v>Interest Earnings 2011-2012</v>
      </c>
      <c r="AC55" s="180"/>
      <c r="AD55" s="180"/>
      <c r="AE55" s="180"/>
      <c r="AF55" s="180"/>
      <c r="AG55" s="180"/>
      <c r="AH55" s="180"/>
      <c r="AI55" s="180"/>
      <c r="AJ55" s="180"/>
      <c r="AK55" s="180"/>
      <c r="AL55" s="181"/>
      <c r="AM55" s="763">
        <v>0</v>
      </c>
      <c r="AN55" s="764"/>
      <c r="AO55" s="194" t="str">
        <f>"Interest Earnings "&amp;Help!C18&amp;"-"&amp;Help!C18+1</f>
        <v>Interest Earnings 2011-2012</v>
      </c>
      <c r="AP55" s="180"/>
      <c r="AQ55" s="180"/>
      <c r="AR55" s="180"/>
      <c r="AS55" s="180"/>
      <c r="AT55" s="180"/>
      <c r="AU55" s="180"/>
      <c r="AV55" s="180"/>
      <c r="AW55" s="180"/>
      <c r="AX55" s="180"/>
      <c r="AY55" s="181"/>
      <c r="AZ55" s="763">
        <v>0</v>
      </c>
      <c r="BA55" s="764"/>
    </row>
    <row r="56" spans="1:53" ht="12" customHeight="1">
      <c r="A56" s="194" t="str">
        <f>"Coupons Paid Through "&amp;Help!C18&amp;"-"&amp;Help!C18+1</f>
        <v>Coupons Paid Through 2011-2012</v>
      </c>
      <c r="B56" s="180"/>
      <c r="C56" s="180"/>
      <c r="D56" s="180"/>
      <c r="E56" s="180"/>
      <c r="F56" s="180"/>
      <c r="G56" s="180"/>
      <c r="H56" s="180"/>
      <c r="I56" s="180"/>
      <c r="J56" s="180"/>
      <c r="K56" s="181"/>
      <c r="L56" s="763">
        <v>0</v>
      </c>
      <c r="M56" s="764"/>
      <c r="N56" s="194" t="str">
        <f>"Coupons Paid Through "&amp;Help!C18&amp;"-"&amp;Help!C18+1</f>
        <v>Coupons Paid Through 2011-2012</v>
      </c>
      <c r="O56" s="180"/>
      <c r="P56" s="180"/>
      <c r="Q56" s="180"/>
      <c r="R56" s="180"/>
      <c r="S56" s="180"/>
      <c r="T56" s="180"/>
      <c r="U56" s="180"/>
      <c r="V56" s="180"/>
      <c r="W56" s="180"/>
      <c r="X56" s="180"/>
      <c r="Y56" s="181"/>
      <c r="Z56" s="763">
        <v>0</v>
      </c>
      <c r="AA56" s="764"/>
      <c r="AB56" s="194" t="str">
        <f>"Coupons Paid Through "&amp;Help!C18&amp;"-"&amp;Help!C18+1</f>
        <v>Coupons Paid Through 2011-2012</v>
      </c>
      <c r="AC56" s="180"/>
      <c r="AD56" s="180"/>
      <c r="AE56" s="180"/>
      <c r="AF56" s="180"/>
      <c r="AG56" s="180"/>
      <c r="AH56" s="180"/>
      <c r="AI56" s="180"/>
      <c r="AJ56" s="180"/>
      <c r="AK56" s="180"/>
      <c r="AL56" s="181"/>
      <c r="AM56" s="763">
        <v>0</v>
      </c>
      <c r="AN56" s="764"/>
      <c r="AO56" s="194" t="str">
        <f>"Coupons Paid Through "&amp;Help!C18&amp;"-"&amp;Help!C18+1</f>
        <v>Coupons Paid Through 2011-2012</v>
      </c>
      <c r="AP56" s="180"/>
      <c r="AQ56" s="180"/>
      <c r="AR56" s="180"/>
      <c r="AS56" s="180"/>
      <c r="AT56" s="180"/>
      <c r="AU56" s="180"/>
      <c r="AV56" s="180"/>
      <c r="AW56" s="180"/>
      <c r="AX56" s="180"/>
      <c r="AY56" s="181"/>
      <c r="AZ56" s="763">
        <v>0</v>
      </c>
      <c r="BA56" s="764"/>
    </row>
    <row r="57" spans="1:53" ht="12" customHeight="1">
      <c r="A57" s="194" t="str">
        <f>"Interest Earned But Unpaid 6-30-"&amp;Help!C18+1&amp;":"</f>
        <v>Interest Earned But Unpaid 6-30-2012:</v>
      </c>
      <c r="B57" s="180"/>
      <c r="C57" s="180"/>
      <c r="D57" s="180"/>
      <c r="E57" s="180"/>
      <c r="F57" s="180"/>
      <c r="G57" s="180"/>
      <c r="H57" s="180"/>
      <c r="I57" s="180"/>
      <c r="J57" s="180"/>
      <c r="K57" s="181"/>
      <c r="L57" s="765"/>
      <c r="M57" s="766"/>
      <c r="N57" s="194" t="str">
        <f>"Interest Earned But Unpaid 6-30-"&amp;Help!C18+1&amp;":"</f>
        <v>Interest Earned But Unpaid 6-30-2012:</v>
      </c>
      <c r="O57" s="180"/>
      <c r="P57" s="180"/>
      <c r="Q57" s="180"/>
      <c r="R57" s="180"/>
      <c r="S57" s="180"/>
      <c r="T57" s="180"/>
      <c r="U57" s="180"/>
      <c r="V57" s="180"/>
      <c r="W57" s="180"/>
      <c r="X57" s="180"/>
      <c r="Y57" s="181"/>
      <c r="Z57" s="765"/>
      <c r="AA57" s="766"/>
      <c r="AB57" s="194" t="str">
        <f>"Interest Earned But Unpaid 6-30-"&amp;Help!C18+1&amp;":"</f>
        <v>Interest Earned But Unpaid 6-30-2012:</v>
      </c>
      <c r="AC57" s="180"/>
      <c r="AD57" s="180"/>
      <c r="AE57" s="180"/>
      <c r="AF57" s="180"/>
      <c r="AG57" s="180"/>
      <c r="AH57" s="180"/>
      <c r="AI57" s="180"/>
      <c r="AJ57" s="180"/>
      <c r="AK57" s="180"/>
      <c r="AL57" s="181"/>
      <c r="AM57" s="765"/>
      <c r="AN57" s="766"/>
      <c r="AO57" s="194" t="str">
        <f>"Interest Earned But Unpaid 6-30-"&amp;Help!C18+1&amp;":"</f>
        <v>Interest Earned But Unpaid 6-30-2012:</v>
      </c>
      <c r="AP57" s="180"/>
      <c r="AQ57" s="180"/>
      <c r="AR57" s="180"/>
      <c r="AS57" s="180"/>
      <c r="AT57" s="180"/>
      <c r="AU57" s="180"/>
      <c r="AV57" s="180"/>
      <c r="AW57" s="180"/>
      <c r="AX57" s="180"/>
      <c r="AY57" s="181"/>
      <c r="AZ57" s="765"/>
      <c r="BA57" s="766"/>
    </row>
    <row r="58" spans="1:53" ht="12" customHeight="1">
      <c r="A58" s="191" t="s">
        <v>955</v>
      </c>
      <c r="B58" s="180"/>
      <c r="C58" s="180"/>
      <c r="D58" s="180"/>
      <c r="E58" s="180"/>
      <c r="F58" s="180"/>
      <c r="G58" s="180"/>
      <c r="H58" s="180"/>
      <c r="I58" s="180"/>
      <c r="J58" s="180"/>
      <c r="K58" s="181"/>
      <c r="L58" s="763">
        <v>0</v>
      </c>
      <c r="M58" s="764"/>
      <c r="N58" s="191" t="s">
        <v>955</v>
      </c>
      <c r="O58" s="180"/>
      <c r="P58" s="180"/>
      <c r="Q58" s="180"/>
      <c r="R58" s="180"/>
      <c r="S58" s="180"/>
      <c r="T58" s="180"/>
      <c r="U58" s="180"/>
      <c r="V58" s="180"/>
      <c r="W58" s="180"/>
      <c r="X58" s="180"/>
      <c r="Y58" s="181"/>
      <c r="Z58" s="763">
        <v>0</v>
      </c>
      <c r="AA58" s="764"/>
      <c r="AB58" s="191" t="s">
        <v>955</v>
      </c>
      <c r="AC58" s="180"/>
      <c r="AD58" s="180"/>
      <c r="AE58" s="180"/>
      <c r="AF58" s="180"/>
      <c r="AG58" s="180"/>
      <c r="AH58" s="180"/>
      <c r="AI58" s="180"/>
      <c r="AJ58" s="180"/>
      <c r="AK58" s="180"/>
      <c r="AL58" s="181"/>
      <c r="AM58" s="763">
        <v>0</v>
      </c>
      <c r="AN58" s="764"/>
      <c r="AO58" s="191" t="s">
        <v>955</v>
      </c>
      <c r="AP58" s="180"/>
      <c r="AQ58" s="180"/>
      <c r="AR58" s="180"/>
      <c r="AS58" s="180"/>
      <c r="AT58" s="180"/>
      <c r="AU58" s="180"/>
      <c r="AV58" s="180"/>
      <c r="AW58" s="180"/>
      <c r="AX58" s="180"/>
      <c r="AY58" s="181"/>
      <c r="AZ58" s="763">
        <v>0</v>
      </c>
      <c r="BA58" s="764"/>
    </row>
    <row r="59" spans="1:53" ht="12" customHeight="1" thickBot="1">
      <c r="A59" s="193" t="s">
        <v>956</v>
      </c>
      <c r="B59" s="189"/>
      <c r="C59" s="189"/>
      <c r="D59" s="189"/>
      <c r="E59" s="189"/>
      <c r="F59" s="189"/>
      <c r="G59" s="189"/>
      <c r="H59" s="189"/>
      <c r="I59" s="189"/>
      <c r="J59" s="189"/>
      <c r="K59" s="190"/>
      <c r="L59" s="775">
        <v>0</v>
      </c>
      <c r="M59" s="776"/>
      <c r="N59" s="193" t="s">
        <v>956</v>
      </c>
      <c r="O59" s="189"/>
      <c r="P59" s="189"/>
      <c r="Q59" s="189"/>
      <c r="R59" s="189"/>
      <c r="S59" s="189"/>
      <c r="T59" s="189"/>
      <c r="U59" s="189"/>
      <c r="V59" s="189"/>
      <c r="W59" s="189"/>
      <c r="X59" s="189"/>
      <c r="Y59" s="190"/>
      <c r="Z59" s="775">
        <v>0</v>
      </c>
      <c r="AA59" s="776"/>
      <c r="AB59" s="193" t="s">
        <v>956</v>
      </c>
      <c r="AC59" s="189"/>
      <c r="AD59" s="189"/>
      <c r="AE59" s="189"/>
      <c r="AF59" s="189"/>
      <c r="AG59" s="189"/>
      <c r="AH59" s="189"/>
      <c r="AI59" s="189"/>
      <c r="AJ59" s="189"/>
      <c r="AK59" s="189"/>
      <c r="AL59" s="190"/>
      <c r="AM59" s="775">
        <v>0</v>
      </c>
      <c r="AN59" s="776"/>
      <c r="AO59" s="193" t="s">
        <v>956</v>
      </c>
      <c r="AP59" s="189"/>
      <c r="AQ59" s="189"/>
      <c r="AR59" s="189"/>
      <c r="AS59" s="189"/>
      <c r="AT59" s="189"/>
      <c r="AU59" s="189"/>
      <c r="AV59" s="189"/>
      <c r="AW59" s="189"/>
      <c r="AX59" s="189"/>
      <c r="AY59" s="190"/>
      <c r="AZ59" s="775">
        <v>0</v>
      </c>
      <c r="BA59" s="776"/>
    </row>
    <row r="60" spans="1:53" ht="12" customHeight="1" thickTop="1">
      <c r="A60" s="206" t="str">
        <f>Coversheets!AX50</f>
        <v>S.A.&amp;I. Form 2641R99 Entity: Type in Name of City City, 99</v>
      </c>
      <c r="J60" s="777">
        <f ca="1">Coversheets!$BI$50</f>
        <v>41499.346880902776</v>
      </c>
      <c r="K60" s="777"/>
      <c r="L60" s="777"/>
      <c r="M60" s="777"/>
      <c r="N60" s="206" t="str">
        <f>A60</f>
        <v>S.A.&amp;I. Form 2641R99 Entity: Type in Name of City City, 99</v>
      </c>
      <c r="X60" s="777">
        <f ca="1">Coversheets!$BI$50</f>
        <v>41499.346880902776</v>
      </c>
      <c r="Y60" s="777"/>
      <c r="Z60" s="777"/>
      <c r="AA60" s="777"/>
      <c r="AB60" s="206" t="str">
        <f>A60</f>
        <v>S.A.&amp;I. Form 2641R99 Entity: Type in Name of City City, 99</v>
      </c>
      <c r="AK60" s="777">
        <f ca="1">Coversheets!$BI$50</f>
        <v>41499.346880902776</v>
      </c>
      <c r="AL60" s="777"/>
      <c r="AM60" s="777"/>
      <c r="AN60" s="777"/>
      <c r="AO60" s="206" t="str">
        <f>A60</f>
        <v>S.A.&amp;I. Form 2641R99 Entity: Type in Name of City City, 99</v>
      </c>
      <c r="AX60" s="777">
        <f ca="1">Coversheets!$BI$50</f>
        <v>41499.346880902776</v>
      </c>
      <c r="AY60" s="777"/>
      <c r="AZ60" s="777"/>
      <c r="BA60" s="777"/>
    </row>
    <row r="61" spans="1:53" ht="17.25" customHeight="1">
      <c r="A61" s="793" t="str">
        <f>A1</f>
        <v>INDUSTRIAL DEVELOPMENT BOND ACCOUNTS COVERING THE PERIOD JULY 1, 2011, to JUNE 30, 2012</v>
      </c>
      <c r="B61" s="793"/>
      <c r="C61" s="793"/>
      <c r="D61" s="793"/>
      <c r="E61" s="793"/>
      <c r="F61" s="793"/>
      <c r="G61" s="793"/>
      <c r="H61" s="793"/>
      <c r="I61" s="793"/>
      <c r="J61" s="793"/>
      <c r="K61" s="793"/>
      <c r="L61" s="793"/>
      <c r="M61" s="793"/>
      <c r="N61" s="793" t="str">
        <f>A1</f>
        <v>INDUSTRIAL DEVELOPMENT BOND ACCOUNTS COVERING THE PERIOD JULY 1, 2011, to JUNE 30, 2012</v>
      </c>
      <c r="O61" s="793"/>
      <c r="P61" s="793"/>
      <c r="Q61" s="793"/>
      <c r="R61" s="793"/>
      <c r="S61" s="793"/>
      <c r="T61" s="793"/>
      <c r="U61" s="793"/>
      <c r="V61" s="793"/>
      <c r="W61" s="793"/>
      <c r="X61" s="793"/>
      <c r="Y61" s="793"/>
      <c r="Z61" s="793"/>
      <c r="AB61" s="793" t="str">
        <f>A1</f>
        <v>INDUSTRIAL DEVELOPMENT BOND ACCOUNTS COVERING THE PERIOD JULY 1, 2011, to JUNE 30, 2012</v>
      </c>
      <c r="AC61" s="793"/>
      <c r="AD61" s="793"/>
      <c r="AE61" s="793"/>
      <c r="AF61" s="793"/>
      <c r="AG61" s="793"/>
      <c r="AH61" s="793"/>
      <c r="AI61" s="793"/>
      <c r="AJ61" s="793"/>
      <c r="AK61" s="793"/>
      <c r="AL61" s="793"/>
      <c r="AM61" s="793"/>
      <c r="AN61" s="793"/>
      <c r="AO61" s="793" t="str">
        <f>A1</f>
        <v>INDUSTRIAL DEVELOPMENT BOND ACCOUNTS COVERING THE PERIOD JULY 1, 2011, to JUNE 30, 2012</v>
      </c>
      <c r="AP61" s="793"/>
      <c r="AQ61" s="793"/>
      <c r="AR61" s="793"/>
      <c r="AS61" s="793"/>
      <c r="AT61" s="793"/>
      <c r="AU61" s="793"/>
      <c r="AV61" s="793"/>
      <c r="AW61" s="793"/>
      <c r="AX61" s="793"/>
      <c r="AY61" s="793"/>
      <c r="AZ61" s="793"/>
      <c r="BA61" s="793"/>
    </row>
    <row r="62" spans="1:53" ht="17.25" customHeight="1">
      <c r="A62" s="793" t="str">
        <f>"ESTIMATE OF NEEDS FOR "&amp;Help!C18+1&amp;"-"&amp;Help!C18+2</f>
        <v>ESTIMATE OF NEEDS FOR 2012-2013</v>
      </c>
      <c r="B62" s="793"/>
      <c r="C62" s="793"/>
      <c r="D62" s="793"/>
      <c r="E62" s="793"/>
      <c r="F62" s="793"/>
      <c r="G62" s="793"/>
      <c r="H62" s="793"/>
      <c r="I62" s="793"/>
      <c r="J62" s="793"/>
      <c r="K62" s="793"/>
      <c r="L62" s="793"/>
      <c r="M62" s="793"/>
      <c r="N62" s="793" t="str">
        <f>"ESTIMATE OF NEEDS FOR "&amp;Help!C18+1&amp;"-"&amp;Help!C18+2</f>
        <v>ESTIMATE OF NEEDS FOR 2012-2013</v>
      </c>
      <c r="O62" s="793"/>
      <c r="P62" s="793"/>
      <c r="Q62" s="793"/>
      <c r="R62" s="793"/>
      <c r="S62" s="793"/>
      <c r="T62" s="793"/>
      <c r="U62" s="793"/>
      <c r="V62" s="793"/>
      <c r="W62" s="793"/>
      <c r="X62" s="793"/>
      <c r="Y62" s="793"/>
      <c r="Z62" s="793"/>
      <c r="AB62" s="793" t="str">
        <f>"ESTIMATE OF NEEDS FOR "&amp;Help!C18+1&amp;"-"&amp;Help!C18+2</f>
        <v>ESTIMATE OF NEEDS FOR 2012-2013</v>
      </c>
      <c r="AC62" s="793"/>
      <c r="AD62" s="793"/>
      <c r="AE62" s="793"/>
      <c r="AF62" s="793"/>
      <c r="AG62" s="793"/>
      <c r="AH62" s="793"/>
      <c r="AI62" s="793"/>
      <c r="AJ62" s="793"/>
      <c r="AK62" s="793"/>
      <c r="AL62" s="793"/>
      <c r="AM62" s="793"/>
      <c r="AN62" s="793"/>
      <c r="AO62" s="793" t="str">
        <f>"ESTIMATE OF NEEDS FOR "&amp;Help!C18+1&amp;"-"&amp;Help!C18+2</f>
        <v>ESTIMATE OF NEEDS FOR 2012-2013</v>
      </c>
      <c r="AP62" s="793"/>
      <c r="AQ62" s="793"/>
      <c r="AR62" s="793"/>
      <c r="AS62" s="793"/>
      <c r="AT62" s="793"/>
      <c r="AU62" s="793"/>
      <c r="AV62" s="793"/>
      <c r="AW62" s="793"/>
      <c r="AX62" s="793"/>
      <c r="AY62" s="793"/>
      <c r="AZ62" s="793"/>
      <c r="BA62" s="793"/>
    </row>
    <row r="63" spans="1:53" ht="12" customHeight="1" thickBot="1">
      <c r="A63" s="130" t="s">
        <v>865</v>
      </c>
      <c r="M63" s="170" t="s">
        <v>1127</v>
      </c>
      <c r="N63" s="130" t="s">
        <v>865</v>
      </c>
      <c r="Z63" s="170" t="s">
        <v>1128</v>
      </c>
      <c r="AB63" s="130" t="s">
        <v>865</v>
      </c>
      <c r="AN63" s="170" t="s">
        <v>1129</v>
      </c>
      <c r="AO63" s="130" t="s">
        <v>865</v>
      </c>
      <c r="BA63" s="170" t="s">
        <v>1130</v>
      </c>
    </row>
    <row r="64" spans="1:53" ht="12" customHeight="1" thickTop="1" thickBot="1">
      <c r="A64" s="171" t="str">
        <f>"Schedule 1, Detail of Bond and Coupon Indebtedness as of June 30, "&amp;Help!C18+1&amp;" - Not Affecting Homesteads (New)"</f>
        <v>Schedule 1, Detail of Bond and Coupon Indebtedness as of June 30, 2012 - Not Affecting Homesteads (New)</v>
      </c>
      <c r="B64" s="172"/>
      <c r="C64" s="172"/>
      <c r="D64" s="172"/>
      <c r="E64" s="172"/>
      <c r="F64" s="172"/>
      <c r="G64" s="172"/>
      <c r="H64" s="172"/>
      <c r="I64" s="172"/>
      <c r="J64" s="172"/>
      <c r="K64" s="172"/>
      <c r="L64" s="172"/>
      <c r="M64" s="173"/>
      <c r="N64" s="171" t="str">
        <f>"Schedule 1, Detail of Bond and Coupon Indebtedness as of June 30, "&amp;Help!C18+1&amp;" - Not Affecting Homesteads (New)"</f>
        <v>Schedule 1, Detail of Bond and Coupon Indebtedness as of June 30, 2012 - Not Affecting Homesteads (New)</v>
      </c>
      <c r="O64" s="172"/>
      <c r="P64" s="172"/>
      <c r="Q64" s="172"/>
      <c r="R64" s="172"/>
      <c r="S64" s="172"/>
      <c r="T64" s="172"/>
      <c r="U64" s="172"/>
      <c r="V64" s="172"/>
      <c r="W64" s="172"/>
      <c r="X64" s="172"/>
      <c r="Y64" s="172"/>
      <c r="Z64" s="172"/>
      <c r="AA64" s="173"/>
      <c r="AB64" s="171" t="str">
        <f>"Schedule 1, Detail of Bond and Coupon Indebtedness as of June 30, "&amp;Help!C18+1&amp;" - Not Affecting Homesteads (New)"</f>
        <v>Schedule 1, Detail of Bond and Coupon Indebtedness as of June 30, 2012 - Not Affecting Homesteads (New)</v>
      </c>
      <c r="AC64" s="172"/>
      <c r="AD64" s="172"/>
      <c r="AE64" s="172"/>
      <c r="AF64" s="172"/>
      <c r="AG64" s="172"/>
      <c r="AH64" s="172"/>
      <c r="AI64" s="172"/>
      <c r="AJ64" s="172"/>
      <c r="AK64" s="172"/>
      <c r="AL64" s="172"/>
      <c r="AM64" s="172"/>
      <c r="AN64" s="173"/>
      <c r="AO64" s="171" t="str">
        <f>"Schedule 1, Detail of Bond and Coupon Indebtedness as of June 30, "&amp;Help!C18+1&amp;" - Not Affecting Homesteads (New)"</f>
        <v>Schedule 1, Detail of Bond and Coupon Indebtedness as of June 30, 2012 - Not Affecting Homesteads (New)</v>
      </c>
      <c r="AP64" s="172"/>
      <c r="AQ64" s="172"/>
      <c r="AR64" s="172"/>
      <c r="AS64" s="172"/>
      <c r="AT64" s="172"/>
      <c r="AU64" s="172"/>
      <c r="AV64" s="172"/>
      <c r="AW64" s="172"/>
      <c r="AX64" s="172"/>
      <c r="AY64" s="172"/>
      <c r="AZ64" s="172"/>
      <c r="BA64" s="173"/>
    </row>
    <row r="65" spans="1:53" ht="12" customHeight="1" thickTop="1">
      <c r="A65" s="140" t="s">
        <v>933</v>
      </c>
      <c r="B65" s="141"/>
      <c r="C65" s="141"/>
      <c r="D65" s="141"/>
      <c r="E65" s="141"/>
      <c r="F65" s="141"/>
      <c r="G65" s="141"/>
      <c r="H65" s="141"/>
      <c r="I65" s="141"/>
      <c r="J65" s="141"/>
      <c r="K65" s="141"/>
      <c r="L65" s="794"/>
      <c r="M65" s="772"/>
      <c r="N65" s="140" t="s">
        <v>933</v>
      </c>
      <c r="O65" s="141"/>
      <c r="P65" s="141"/>
      <c r="R65" s="141"/>
      <c r="S65" s="141"/>
      <c r="T65" s="141"/>
      <c r="U65" s="141"/>
      <c r="V65" s="141"/>
      <c r="W65" s="141"/>
      <c r="X65" s="141"/>
      <c r="Y65" s="141"/>
      <c r="Z65" s="794"/>
      <c r="AA65" s="772"/>
      <c r="AB65" s="140" t="s">
        <v>933</v>
      </c>
      <c r="AC65" s="141"/>
      <c r="AD65" s="141"/>
      <c r="AE65" s="141"/>
      <c r="AF65" s="141"/>
      <c r="AG65" s="141"/>
      <c r="AH65" s="141"/>
      <c r="AI65" s="141"/>
      <c r="AJ65" s="141"/>
      <c r="AK65" s="141"/>
      <c r="AL65" s="141"/>
      <c r="AM65" s="794"/>
      <c r="AN65" s="772"/>
      <c r="AO65" s="140" t="s">
        <v>933</v>
      </c>
      <c r="AP65" s="141"/>
      <c r="AQ65" s="141"/>
      <c r="AR65" s="141"/>
      <c r="AS65" s="141"/>
      <c r="AT65" s="141"/>
      <c r="AU65" s="141"/>
      <c r="AV65" s="141"/>
      <c r="AW65" s="141"/>
      <c r="AX65" s="141"/>
      <c r="AY65" s="141"/>
      <c r="AZ65" s="794"/>
      <c r="BA65" s="772"/>
    </row>
    <row r="66" spans="1:53" ht="12" customHeight="1" thickBot="1">
      <c r="A66" s="154"/>
      <c r="B66" s="155"/>
      <c r="C66" s="155"/>
      <c r="D66" s="155"/>
      <c r="E66" s="155"/>
      <c r="F66" s="155"/>
      <c r="G66" s="155"/>
      <c r="H66" s="155"/>
      <c r="I66" s="155"/>
      <c r="J66" s="155"/>
      <c r="K66" s="155"/>
      <c r="L66" s="795" t="s">
        <v>934</v>
      </c>
      <c r="M66" s="781"/>
      <c r="N66" s="154"/>
      <c r="O66" s="155"/>
      <c r="P66" s="155"/>
      <c r="R66" s="155"/>
      <c r="S66" s="155"/>
      <c r="T66" s="155"/>
      <c r="U66" s="155"/>
      <c r="V66" s="155"/>
      <c r="W66" s="155"/>
      <c r="X66" s="155"/>
      <c r="Y66" s="155"/>
      <c r="Z66" s="795" t="s">
        <v>934</v>
      </c>
      <c r="AA66" s="781"/>
      <c r="AB66" s="154"/>
      <c r="AC66" s="155"/>
      <c r="AD66" s="155"/>
      <c r="AE66" s="155"/>
      <c r="AF66" s="155"/>
      <c r="AG66" s="155"/>
      <c r="AH66" s="155"/>
      <c r="AI66" s="155"/>
      <c r="AJ66" s="155"/>
      <c r="AK66" s="155"/>
      <c r="AL66" s="155"/>
      <c r="AM66" s="795" t="s">
        <v>934</v>
      </c>
      <c r="AN66" s="781"/>
      <c r="AO66" s="154"/>
      <c r="AP66" s="155"/>
      <c r="AQ66" s="155"/>
      <c r="AR66" s="155"/>
      <c r="AS66" s="155"/>
      <c r="AT66" s="155"/>
      <c r="AU66" s="155"/>
      <c r="AV66" s="155"/>
      <c r="AW66" s="155"/>
      <c r="AX66" s="155"/>
      <c r="AY66" s="155"/>
      <c r="AZ66" s="795" t="s">
        <v>934</v>
      </c>
      <c r="BA66" s="781"/>
    </row>
    <row r="67" spans="1:53" ht="12" customHeight="1" thickTop="1">
      <c r="A67" s="140" t="s">
        <v>935</v>
      </c>
      <c r="B67" s="141"/>
      <c r="C67" s="141"/>
      <c r="D67" s="141"/>
      <c r="E67" s="141"/>
      <c r="F67" s="141"/>
      <c r="G67" s="141"/>
      <c r="H67" s="141"/>
      <c r="I67" s="141"/>
      <c r="J67" s="141"/>
      <c r="K67" s="141"/>
      <c r="L67" s="796">
        <v>31959</v>
      </c>
      <c r="M67" s="797"/>
      <c r="N67" s="140" t="s">
        <v>935</v>
      </c>
      <c r="O67" s="141"/>
      <c r="P67" s="141"/>
      <c r="Q67" s="141"/>
      <c r="R67" s="141"/>
      <c r="S67" s="141"/>
      <c r="T67" s="141"/>
      <c r="U67" s="141"/>
      <c r="V67" s="141"/>
      <c r="W67" s="141"/>
      <c r="X67" s="141"/>
      <c r="Y67" s="141"/>
      <c r="Z67" s="796">
        <v>31959</v>
      </c>
      <c r="AA67" s="797"/>
      <c r="AB67" s="140" t="s">
        <v>935</v>
      </c>
      <c r="AC67" s="141"/>
      <c r="AD67" s="141"/>
      <c r="AE67" s="141"/>
      <c r="AF67" s="141"/>
      <c r="AG67" s="141"/>
      <c r="AH67" s="141"/>
      <c r="AI67" s="141"/>
      <c r="AJ67" s="141"/>
      <c r="AK67" s="141"/>
      <c r="AL67" s="141"/>
      <c r="AM67" s="796">
        <v>31959</v>
      </c>
      <c r="AN67" s="797"/>
      <c r="AO67" s="140" t="s">
        <v>935</v>
      </c>
      <c r="AP67" s="141"/>
      <c r="AQ67" s="141"/>
      <c r="AR67" s="141"/>
      <c r="AS67" s="141"/>
      <c r="AT67" s="141"/>
      <c r="AU67" s="141"/>
      <c r="AV67" s="141"/>
      <c r="AW67" s="141"/>
      <c r="AX67" s="141"/>
      <c r="AY67" s="141"/>
      <c r="AZ67" s="796">
        <v>31959</v>
      </c>
      <c r="BA67" s="797"/>
    </row>
    <row r="68" spans="1:53" ht="12" customHeight="1">
      <c r="A68" s="182" t="s">
        <v>936</v>
      </c>
      <c r="B68" s="163"/>
      <c r="C68" s="163"/>
      <c r="D68" s="163"/>
      <c r="E68" s="163"/>
      <c r="F68" s="163"/>
      <c r="G68" s="163"/>
      <c r="H68" s="163"/>
      <c r="I68" s="163"/>
      <c r="J68" s="163"/>
      <c r="K68" s="163"/>
      <c r="L68" s="798">
        <v>31959</v>
      </c>
      <c r="M68" s="799"/>
      <c r="N68" s="182" t="s">
        <v>936</v>
      </c>
      <c r="O68" s="163"/>
      <c r="P68" s="163"/>
      <c r="Q68" s="163"/>
      <c r="R68" s="163"/>
      <c r="S68" s="163"/>
      <c r="T68" s="163"/>
      <c r="U68" s="163"/>
      <c r="V68" s="163"/>
      <c r="W68" s="163"/>
      <c r="X68" s="163"/>
      <c r="Y68" s="163"/>
      <c r="Z68" s="798">
        <v>31959</v>
      </c>
      <c r="AA68" s="799"/>
      <c r="AB68" s="182" t="s">
        <v>936</v>
      </c>
      <c r="AC68" s="163"/>
      <c r="AD68" s="163"/>
      <c r="AE68" s="163"/>
      <c r="AF68" s="163"/>
      <c r="AG68" s="163"/>
      <c r="AH68" s="163"/>
      <c r="AI68" s="163"/>
      <c r="AJ68" s="163"/>
      <c r="AK68" s="163"/>
      <c r="AL68" s="163"/>
      <c r="AM68" s="798">
        <v>31959</v>
      </c>
      <c r="AN68" s="799"/>
      <c r="AO68" s="182" t="s">
        <v>936</v>
      </c>
      <c r="AP68" s="163"/>
      <c r="AQ68" s="163"/>
      <c r="AR68" s="163"/>
      <c r="AS68" s="163"/>
      <c r="AT68" s="163"/>
      <c r="AU68" s="163"/>
      <c r="AV68" s="163"/>
      <c r="AW68" s="163"/>
      <c r="AX68" s="163"/>
      <c r="AY68" s="163"/>
      <c r="AZ68" s="798">
        <v>31959</v>
      </c>
      <c r="BA68" s="799"/>
    </row>
    <row r="69" spans="1:53" ht="12" customHeight="1">
      <c r="A69" s="183" t="s">
        <v>937</v>
      </c>
      <c r="B69" s="184"/>
      <c r="C69" s="184"/>
      <c r="D69" s="184"/>
      <c r="E69" s="184"/>
      <c r="F69" s="184"/>
      <c r="G69" s="184"/>
      <c r="H69" s="184"/>
      <c r="I69" s="184"/>
      <c r="J69" s="184"/>
      <c r="K69" s="185"/>
      <c r="L69" s="800"/>
      <c r="M69" s="801"/>
      <c r="N69" s="183" t="s">
        <v>937</v>
      </c>
      <c r="O69" s="184"/>
      <c r="P69" s="184"/>
      <c r="R69" s="184"/>
      <c r="S69" s="184"/>
      <c r="T69" s="184"/>
      <c r="U69" s="184"/>
      <c r="V69" s="184"/>
      <c r="W69" s="184"/>
      <c r="X69" s="184"/>
      <c r="Y69" s="185"/>
      <c r="Z69" s="800"/>
      <c r="AA69" s="801"/>
      <c r="AB69" s="183" t="s">
        <v>937</v>
      </c>
      <c r="AC69" s="184"/>
      <c r="AD69" s="184"/>
      <c r="AE69" s="184"/>
      <c r="AF69" s="184"/>
      <c r="AG69" s="184"/>
      <c r="AH69" s="184"/>
      <c r="AI69" s="184"/>
      <c r="AJ69" s="184"/>
      <c r="AK69" s="184"/>
      <c r="AL69" s="185"/>
      <c r="AM69" s="800"/>
      <c r="AN69" s="801"/>
      <c r="AO69" s="183" t="s">
        <v>937</v>
      </c>
      <c r="AP69" s="184"/>
      <c r="AQ69" s="184"/>
      <c r="AR69" s="184"/>
      <c r="AS69" s="184"/>
      <c r="AT69" s="184"/>
      <c r="AU69" s="184"/>
      <c r="AV69" s="184"/>
      <c r="AW69" s="184"/>
      <c r="AX69" s="184"/>
      <c r="AY69" s="185"/>
      <c r="AZ69" s="800"/>
      <c r="BA69" s="801"/>
    </row>
    <row r="70" spans="1:53" ht="12" customHeight="1">
      <c r="A70" s="139" t="s">
        <v>938</v>
      </c>
      <c r="B70" s="95"/>
      <c r="C70" s="95"/>
      <c r="D70" s="95"/>
      <c r="E70" s="95"/>
      <c r="F70" s="95"/>
      <c r="G70" s="95"/>
      <c r="H70" s="95"/>
      <c r="I70" s="95"/>
      <c r="J70" s="95"/>
      <c r="K70" s="132"/>
      <c r="L70" s="802"/>
      <c r="M70" s="803"/>
      <c r="N70" s="139" t="s">
        <v>938</v>
      </c>
      <c r="O70" s="95"/>
      <c r="P70" s="95"/>
      <c r="R70" s="95"/>
      <c r="S70" s="95"/>
      <c r="T70" s="95"/>
      <c r="U70" s="95"/>
      <c r="V70" s="95"/>
      <c r="W70" s="95"/>
      <c r="X70" s="95"/>
      <c r="Y70" s="132"/>
      <c r="Z70" s="802"/>
      <c r="AA70" s="803"/>
      <c r="AB70" s="139" t="s">
        <v>938</v>
      </c>
      <c r="AC70" s="95"/>
      <c r="AD70" s="95"/>
      <c r="AE70" s="95"/>
      <c r="AF70" s="95"/>
      <c r="AG70" s="95"/>
      <c r="AH70" s="95"/>
      <c r="AI70" s="95"/>
      <c r="AJ70" s="95"/>
      <c r="AK70" s="95"/>
      <c r="AL70" s="132"/>
      <c r="AM70" s="802"/>
      <c r="AN70" s="803"/>
      <c r="AO70" s="139" t="s">
        <v>938</v>
      </c>
      <c r="AP70" s="95"/>
      <c r="AQ70" s="95"/>
      <c r="AR70" s="95"/>
      <c r="AS70" s="95"/>
      <c r="AT70" s="95"/>
      <c r="AU70" s="95"/>
      <c r="AV70" s="95"/>
      <c r="AW70" s="95"/>
      <c r="AX70" s="95"/>
      <c r="AY70" s="132"/>
      <c r="AZ70" s="802"/>
      <c r="BA70" s="803"/>
    </row>
    <row r="71" spans="1:53" ht="12" customHeight="1">
      <c r="A71" s="186" t="s">
        <v>939</v>
      </c>
      <c r="B71" s="163"/>
      <c r="C71" s="163"/>
      <c r="D71" s="163"/>
      <c r="E71" s="163"/>
      <c r="F71" s="163"/>
      <c r="G71" s="163"/>
      <c r="H71" s="163"/>
      <c r="I71" s="163"/>
      <c r="J71" s="163"/>
      <c r="K71" s="187"/>
      <c r="L71" s="804">
        <v>33420</v>
      </c>
      <c r="M71" s="803"/>
      <c r="N71" s="186" t="s">
        <v>939</v>
      </c>
      <c r="O71" s="163"/>
      <c r="P71" s="163"/>
      <c r="R71" s="163"/>
      <c r="S71" s="163"/>
      <c r="T71" s="163"/>
      <c r="U71" s="163"/>
      <c r="V71" s="163"/>
      <c r="W71" s="163"/>
      <c r="X71" s="163"/>
      <c r="Y71" s="187"/>
      <c r="Z71" s="804">
        <v>33420</v>
      </c>
      <c r="AA71" s="803"/>
      <c r="AB71" s="186" t="s">
        <v>939</v>
      </c>
      <c r="AC71" s="163"/>
      <c r="AD71" s="163"/>
      <c r="AE71" s="163"/>
      <c r="AF71" s="163"/>
      <c r="AG71" s="163"/>
      <c r="AH71" s="163"/>
      <c r="AI71" s="163"/>
      <c r="AJ71" s="163"/>
      <c r="AK71" s="163"/>
      <c r="AL71" s="187"/>
      <c r="AM71" s="804">
        <v>33420</v>
      </c>
      <c r="AN71" s="803"/>
      <c r="AO71" s="186" t="s">
        <v>939</v>
      </c>
      <c r="AP71" s="163"/>
      <c r="AQ71" s="163"/>
      <c r="AR71" s="163"/>
      <c r="AS71" s="163"/>
      <c r="AT71" s="163"/>
      <c r="AU71" s="163"/>
      <c r="AV71" s="163"/>
      <c r="AW71" s="163"/>
      <c r="AX71" s="163"/>
      <c r="AY71" s="187"/>
      <c r="AZ71" s="804">
        <v>33420</v>
      </c>
      <c r="BA71" s="803"/>
    </row>
    <row r="72" spans="1:53" ht="12" customHeight="1">
      <c r="A72" s="191" t="s">
        <v>940</v>
      </c>
      <c r="B72" s="180"/>
      <c r="C72" s="180"/>
      <c r="D72" s="180"/>
      <c r="E72" s="180"/>
      <c r="F72" s="180"/>
      <c r="G72" s="180"/>
      <c r="H72" s="180"/>
      <c r="I72" s="180"/>
      <c r="J72" s="180"/>
      <c r="K72" s="181"/>
      <c r="L72" s="763">
        <v>0</v>
      </c>
      <c r="M72" s="764"/>
      <c r="N72" s="191" t="s">
        <v>940</v>
      </c>
      <c r="O72" s="180"/>
      <c r="P72" s="180"/>
      <c r="Q72" s="180"/>
      <c r="R72" s="180"/>
      <c r="S72" s="180"/>
      <c r="T72" s="180"/>
      <c r="U72" s="180"/>
      <c r="V72" s="180"/>
      <c r="W72" s="180"/>
      <c r="X72" s="180"/>
      <c r="Y72" s="181"/>
      <c r="Z72" s="763">
        <v>0</v>
      </c>
      <c r="AA72" s="764"/>
      <c r="AB72" s="191" t="s">
        <v>940</v>
      </c>
      <c r="AC72" s="180"/>
      <c r="AD72" s="180"/>
      <c r="AE72" s="180"/>
      <c r="AF72" s="180"/>
      <c r="AG72" s="180"/>
      <c r="AH72" s="180"/>
      <c r="AI72" s="180"/>
      <c r="AJ72" s="180"/>
      <c r="AK72" s="180"/>
      <c r="AL72" s="181"/>
      <c r="AM72" s="763">
        <v>0</v>
      </c>
      <c r="AN72" s="764"/>
      <c r="AO72" s="191" t="s">
        <v>940</v>
      </c>
      <c r="AP72" s="180"/>
      <c r="AQ72" s="180"/>
      <c r="AR72" s="180"/>
      <c r="AS72" s="180"/>
      <c r="AT72" s="180"/>
      <c r="AU72" s="180"/>
      <c r="AV72" s="180"/>
      <c r="AW72" s="180"/>
      <c r="AX72" s="180"/>
      <c r="AY72" s="181"/>
      <c r="AZ72" s="763">
        <v>0</v>
      </c>
      <c r="BA72" s="764"/>
    </row>
    <row r="73" spans="1:53" ht="12" customHeight="1">
      <c r="A73" s="192" t="s">
        <v>941</v>
      </c>
      <c r="B73" s="184"/>
      <c r="C73" s="184"/>
      <c r="D73" s="184"/>
      <c r="E73" s="184"/>
      <c r="F73" s="184"/>
      <c r="G73" s="184"/>
      <c r="H73" s="184"/>
      <c r="I73" s="184"/>
      <c r="J73" s="184"/>
      <c r="K73" s="185"/>
      <c r="L73" s="802"/>
      <c r="M73" s="803"/>
      <c r="N73" s="192" t="s">
        <v>941</v>
      </c>
      <c r="O73" s="184"/>
      <c r="P73" s="184"/>
      <c r="R73" s="184"/>
      <c r="S73" s="184"/>
      <c r="T73" s="184"/>
      <c r="U73" s="184"/>
      <c r="V73" s="184"/>
      <c r="W73" s="184"/>
      <c r="X73" s="184"/>
      <c r="Y73" s="185"/>
      <c r="Z73" s="802"/>
      <c r="AA73" s="803"/>
      <c r="AB73" s="192" t="s">
        <v>941</v>
      </c>
      <c r="AC73" s="184"/>
      <c r="AD73" s="184"/>
      <c r="AE73" s="184"/>
      <c r="AF73" s="184"/>
      <c r="AG73" s="184"/>
      <c r="AH73" s="184"/>
      <c r="AI73" s="184"/>
      <c r="AJ73" s="184"/>
      <c r="AK73" s="184"/>
      <c r="AL73" s="185"/>
      <c r="AM73" s="802"/>
      <c r="AN73" s="803"/>
      <c r="AO73" s="192" t="s">
        <v>941</v>
      </c>
      <c r="AP73" s="184"/>
      <c r="AQ73" s="184"/>
      <c r="AR73" s="184"/>
      <c r="AS73" s="184"/>
      <c r="AT73" s="184"/>
      <c r="AU73" s="184"/>
      <c r="AV73" s="184"/>
      <c r="AW73" s="184"/>
      <c r="AX73" s="184"/>
      <c r="AY73" s="185"/>
      <c r="AZ73" s="802"/>
      <c r="BA73" s="803"/>
    </row>
    <row r="74" spans="1:53" ht="12" customHeight="1">
      <c r="A74" s="186" t="s">
        <v>942</v>
      </c>
      <c r="B74" s="163"/>
      <c r="C74" s="163"/>
      <c r="D74" s="163"/>
      <c r="E74" s="163"/>
      <c r="F74" s="163"/>
      <c r="G74" s="163"/>
      <c r="H74" s="163"/>
      <c r="I74" s="163"/>
      <c r="J74" s="163"/>
      <c r="K74" s="187"/>
      <c r="L74" s="798">
        <v>42917</v>
      </c>
      <c r="M74" s="799"/>
      <c r="N74" s="186" t="s">
        <v>942</v>
      </c>
      <c r="O74" s="163"/>
      <c r="P74" s="163"/>
      <c r="R74" s="163"/>
      <c r="S74" s="163"/>
      <c r="T74" s="163"/>
      <c r="U74" s="163"/>
      <c r="V74" s="163"/>
      <c r="W74" s="163"/>
      <c r="X74" s="163"/>
      <c r="Y74" s="187"/>
      <c r="Z74" s="798">
        <v>42917</v>
      </c>
      <c r="AA74" s="799"/>
      <c r="AB74" s="186" t="s">
        <v>942</v>
      </c>
      <c r="AC74" s="163"/>
      <c r="AD74" s="163"/>
      <c r="AE74" s="163"/>
      <c r="AF74" s="163"/>
      <c r="AG74" s="163"/>
      <c r="AH74" s="163"/>
      <c r="AI74" s="163"/>
      <c r="AJ74" s="163"/>
      <c r="AK74" s="163"/>
      <c r="AL74" s="187"/>
      <c r="AM74" s="798">
        <v>42917</v>
      </c>
      <c r="AN74" s="799"/>
      <c r="AO74" s="186" t="s">
        <v>942</v>
      </c>
      <c r="AP74" s="163"/>
      <c r="AQ74" s="163"/>
      <c r="AR74" s="163"/>
      <c r="AS74" s="163"/>
      <c r="AT74" s="163"/>
      <c r="AU74" s="163"/>
      <c r="AV74" s="163"/>
      <c r="AW74" s="163"/>
      <c r="AX74" s="163"/>
      <c r="AY74" s="187"/>
      <c r="AZ74" s="798">
        <v>42917</v>
      </c>
      <c r="BA74" s="799"/>
    </row>
    <row r="75" spans="1:53" ht="12" customHeight="1" thickBot="1">
      <c r="A75" s="193" t="s">
        <v>943</v>
      </c>
      <c r="B75" s="189"/>
      <c r="C75" s="189"/>
      <c r="D75" s="189"/>
      <c r="E75" s="189"/>
      <c r="F75" s="189"/>
      <c r="G75" s="189"/>
      <c r="H75" s="189"/>
      <c r="I75" s="189"/>
      <c r="J75" s="189"/>
      <c r="K75" s="190"/>
      <c r="L75" s="775">
        <v>0</v>
      </c>
      <c r="M75" s="776"/>
      <c r="N75" s="193" t="s">
        <v>943</v>
      </c>
      <c r="O75" s="189"/>
      <c r="P75" s="189"/>
      <c r="Q75" s="184"/>
      <c r="R75" s="189"/>
      <c r="S75" s="189"/>
      <c r="T75" s="189"/>
      <c r="U75" s="189"/>
      <c r="V75" s="189"/>
      <c r="W75" s="189"/>
      <c r="X75" s="189"/>
      <c r="Y75" s="190"/>
      <c r="Z75" s="775">
        <v>0</v>
      </c>
      <c r="AA75" s="776"/>
      <c r="AB75" s="193" t="s">
        <v>943</v>
      </c>
      <c r="AC75" s="189"/>
      <c r="AD75" s="189"/>
      <c r="AE75" s="189"/>
      <c r="AF75" s="189"/>
      <c r="AG75" s="189"/>
      <c r="AH75" s="189"/>
      <c r="AI75" s="189"/>
      <c r="AJ75" s="189"/>
      <c r="AK75" s="189"/>
      <c r="AL75" s="190"/>
      <c r="AM75" s="775">
        <v>0</v>
      </c>
      <c r="AN75" s="776"/>
      <c r="AO75" s="193" t="s">
        <v>943</v>
      </c>
      <c r="AP75" s="189"/>
      <c r="AQ75" s="189"/>
      <c r="AR75" s="189"/>
      <c r="AS75" s="189"/>
      <c r="AT75" s="189"/>
      <c r="AU75" s="189"/>
      <c r="AV75" s="189"/>
      <c r="AW75" s="189"/>
      <c r="AX75" s="189"/>
      <c r="AY75" s="190"/>
      <c r="AZ75" s="775">
        <v>0</v>
      </c>
      <c r="BA75" s="776"/>
    </row>
    <row r="76" spans="1:53" ht="12" customHeight="1" thickTop="1">
      <c r="A76" s="176" t="s">
        <v>944</v>
      </c>
      <c r="B76" s="177"/>
      <c r="C76" s="177"/>
      <c r="D76" s="177"/>
      <c r="E76" s="177"/>
      <c r="F76" s="177"/>
      <c r="G76" s="177"/>
      <c r="H76" s="177"/>
      <c r="I76" s="177"/>
      <c r="J76" s="177"/>
      <c r="K76" s="178"/>
      <c r="L76" s="805">
        <v>0</v>
      </c>
      <c r="M76" s="806"/>
      <c r="N76" s="176" t="s">
        <v>944</v>
      </c>
      <c r="O76" s="177"/>
      <c r="P76" s="177"/>
      <c r="Q76" s="177"/>
      <c r="R76" s="177"/>
      <c r="S76" s="177"/>
      <c r="T76" s="177"/>
      <c r="U76" s="177"/>
      <c r="V76" s="177"/>
      <c r="W76" s="177"/>
      <c r="X76" s="177"/>
      <c r="Y76" s="178"/>
      <c r="Z76" s="805">
        <v>0</v>
      </c>
      <c r="AA76" s="806"/>
      <c r="AB76" s="176" t="s">
        <v>944</v>
      </c>
      <c r="AC76" s="177"/>
      <c r="AD76" s="177"/>
      <c r="AE76" s="177"/>
      <c r="AF76" s="177"/>
      <c r="AG76" s="177"/>
      <c r="AH76" s="177"/>
      <c r="AI76" s="177"/>
      <c r="AJ76" s="177"/>
      <c r="AK76" s="177"/>
      <c r="AL76" s="178"/>
      <c r="AM76" s="805">
        <v>0</v>
      </c>
      <c r="AN76" s="806"/>
      <c r="AO76" s="176" t="s">
        <v>944</v>
      </c>
      <c r="AP76" s="177"/>
      <c r="AQ76" s="177"/>
      <c r="AR76" s="177"/>
      <c r="AS76" s="177"/>
      <c r="AT76" s="177"/>
      <c r="AU76" s="177"/>
      <c r="AV76" s="177"/>
      <c r="AW76" s="177"/>
      <c r="AX76" s="177"/>
      <c r="AY76" s="178"/>
      <c r="AZ76" s="805">
        <v>0</v>
      </c>
      <c r="BA76" s="806"/>
    </row>
    <row r="77" spans="1:53" ht="12" customHeight="1">
      <c r="A77" s="179" t="s">
        <v>945</v>
      </c>
      <c r="B77" s="180"/>
      <c r="C77" s="180"/>
      <c r="D77" s="180"/>
      <c r="E77" s="180"/>
      <c r="F77" s="180"/>
      <c r="G77" s="180"/>
      <c r="H77" s="180"/>
      <c r="I77" s="180"/>
      <c r="J77" s="180"/>
      <c r="K77" s="181"/>
      <c r="L77" s="763">
        <v>0</v>
      </c>
      <c r="M77" s="764"/>
      <c r="N77" s="179" t="s">
        <v>945</v>
      </c>
      <c r="O77" s="180"/>
      <c r="P77" s="180"/>
      <c r="Q77" s="180"/>
      <c r="R77" s="180"/>
      <c r="S77" s="180"/>
      <c r="T77" s="180"/>
      <c r="U77" s="180"/>
      <c r="V77" s="180"/>
      <c r="W77" s="180"/>
      <c r="X77" s="180"/>
      <c r="Y77" s="181"/>
      <c r="Z77" s="763">
        <v>0</v>
      </c>
      <c r="AA77" s="764"/>
      <c r="AB77" s="179" t="s">
        <v>945</v>
      </c>
      <c r="AC77" s="180"/>
      <c r="AD77" s="180"/>
      <c r="AE77" s="180"/>
      <c r="AF77" s="180"/>
      <c r="AG77" s="180"/>
      <c r="AH77" s="180"/>
      <c r="AI77" s="180"/>
      <c r="AJ77" s="180"/>
      <c r="AK77" s="180"/>
      <c r="AL77" s="181"/>
      <c r="AM77" s="763">
        <v>0</v>
      </c>
      <c r="AN77" s="764"/>
      <c r="AO77" s="179" t="s">
        <v>945</v>
      </c>
      <c r="AP77" s="180"/>
      <c r="AQ77" s="180"/>
      <c r="AR77" s="180"/>
      <c r="AS77" s="180"/>
      <c r="AT77" s="180"/>
      <c r="AU77" s="180"/>
      <c r="AV77" s="180"/>
      <c r="AW77" s="180"/>
      <c r="AX77" s="180"/>
      <c r="AY77" s="181"/>
      <c r="AZ77" s="763">
        <v>0</v>
      </c>
      <c r="BA77" s="764"/>
    </row>
    <row r="78" spans="1:53" ht="12" customHeight="1">
      <c r="A78" s="179" t="s">
        <v>947</v>
      </c>
      <c r="B78" s="180"/>
      <c r="C78" s="180"/>
      <c r="D78" s="180"/>
      <c r="E78" s="180"/>
      <c r="F78" s="180"/>
      <c r="G78" s="180"/>
      <c r="H78" s="180"/>
      <c r="I78" s="180"/>
      <c r="J78" s="180"/>
      <c r="K78" s="181"/>
      <c r="L78" s="786"/>
      <c r="M78" s="787"/>
      <c r="N78" s="179" t="s">
        <v>947</v>
      </c>
      <c r="O78" s="180"/>
      <c r="P78" s="180"/>
      <c r="Q78" s="180"/>
      <c r="R78" s="180"/>
      <c r="S78" s="180"/>
      <c r="T78" s="180"/>
      <c r="U78" s="180"/>
      <c r="V78" s="180"/>
      <c r="W78" s="180"/>
      <c r="X78" s="180"/>
      <c r="Y78" s="181"/>
      <c r="Z78" s="786"/>
      <c r="AA78" s="787"/>
      <c r="AB78" s="179" t="s">
        <v>947</v>
      </c>
      <c r="AC78" s="180"/>
      <c r="AD78" s="180"/>
      <c r="AE78" s="180"/>
      <c r="AF78" s="180"/>
      <c r="AG78" s="180"/>
      <c r="AH78" s="180"/>
      <c r="AI78" s="180"/>
      <c r="AJ78" s="180"/>
      <c r="AK78" s="180"/>
      <c r="AL78" s="181"/>
      <c r="AM78" s="786"/>
      <c r="AN78" s="787"/>
      <c r="AO78" s="179" t="s">
        <v>947</v>
      </c>
      <c r="AP78" s="180"/>
      <c r="AQ78" s="180"/>
      <c r="AR78" s="180"/>
      <c r="AS78" s="180"/>
      <c r="AT78" s="180"/>
      <c r="AU78" s="180"/>
      <c r="AV78" s="180"/>
      <c r="AW78" s="180"/>
      <c r="AX78" s="180"/>
      <c r="AY78" s="181"/>
      <c r="AZ78" s="786"/>
      <c r="BA78" s="787"/>
    </row>
    <row r="79" spans="1:53" ht="12" customHeight="1">
      <c r="A79" s="191" t="s">
        <v>948</v>
      </c>
      <c r="B79" s="180"/>
      <c r="C79" s="180"/>
      <c r="D79" s="180"/>
      <c r="E79" s="180"/>
      <c r="F79" s="180"/>
      <c r="G79" s="180"/>
      <c r="H79" s="180"/>
      <c r="I79" s="180"/>
      <c r="J79" s="180"/>
      <c r="K79" s="181"/>
      <c r="L79" s="767">
        <f>L76-L77</f>
        <v>0</v>
      </c>
      <c r="M79" s="768"/>
      <c r="N79" s="191" t="s">
        <v>948</v>
      </c>
      <c r="O79" s="180"/>
      <c r="P79" s="180"/>
      <c r="Q79" s="180"/>
      <c r="R79" s="180"/>
      <c r="S79" s="180"/>
      <c r="T79" s="180"/>
      <c r="U79" s="180"/>
      <c r="V79" s="180"/>
      <c r="W79" s="180"/>
      <c r="X79" s="180"/>
      <c r="Y79" s="181"/>
      <c r="Z79" s="767">
        <f>Z76-Z77</f>
        <v>0</v>
      </c>
      <c r="AA79" s="768"/>
      <c r="AB79" s="191" t="s">
        <v>948</v>
      </c>
      <c r="AC79" s="180"/>
      <c r="AD79" s="180"/>
      <c r="AE79" s="180"/>
      <c r="AF79" s="180"/>
      <c r="AG79" s="180"/>
      <c r="AH79" s="180"/>
      <c r="AI79" s="180"/>
      <c r="AJ79" s="180"/>
      <c r="AK79" s="180"/>
      <c r="AL79" s="181"/>
      <c r="AM79" s="767">
        <f>AM76-AM77</f>
        <v>0</v>
      </c>
      <c r="AN79" s="768"/>
      <c r="AO79" s="191" t="s">
        <v>948</v>
      </c>
      <c r="AP79" s="180"/>
      <c r="AQ79" s="180"/>
      <c r="AR79" s="180"/>
      <c r="AS79" s="180"/>
      <c r="AT79" s="180"/>
      <c r="AU79" s="180"/>
      <c r="AV79" s="180"/>
      <c r="AW79" s="180"/>
      <c r="AX79" s="180"/>
      <c r="AY79" s="181"/>
      <c r="AZ79" s="767">
        <f>AZ76-AZ77</f>
        <v>0</v>
      </c>
      <c r="BA79" s="768"/>
    </row>
    <row r="80" spans="1:53" ht="12" customHeight="1">
      <c r="A80" s="191" t="s">
        <v>949</v>
      </c>
      <c r="B80" s="180"/>
      <c r="C80" s="180"/>
      <c r="D80" s="180"/>
      <c r="E80" s="180"/>
      <c r="F80" s="180"/>
      <c r="G80" s="180"/>
      <c r="H80" s="180"/>
      <c r="I80" s="180"/>
      <c r="J80" s="180"/>
      <c r="K80" s="181"/>
      <c r="L80" s="765">
        <v>1</v>
      </c>
      <c r="M80" s="766"/>
      <c r="N80" s="191" t="s">
        <v>949</v>
      </c>
      <c r="O80" s="180"/>
      <c r="P80" s="180"/>
      <c r="Q80" s="180"/>
      <c r="R80" s="180"/>
      <c r="S80" s="180"/>
      <c r="T80" s="180"/>
      <c r="U80" s="180"/>
      <c r="V80" s="180"/>
      <c r="W80" s="180"/>
      <c r="X80" s="180"/>
      <c r="Y80" s="181"/>
      <c r="Z80" s="765">
        <v>1</v>
      </c>
      <c r="AA80" s="766"/>
      <c r="AB80" s="191" t="s">
        <v>949</v>
      </c>
      <c r="AC80" s="180"/>
      <c r="AD80" s="180"/>
      <c r="AE80" s="180"/>
      <c r="AF80" s="180"/>
      <c r="AG80" s="180"/>
      <c r="AH80" s="180"/>
      <c r="AI80" s="180"/>
      <c r="AJ80" s="180"/>
      <c r="AK80" s="180"/>
      <c r="AL80" s="181"/>
      <c r="AM80" s="765">
        <v>1</v>
      </c>
      <c r="AN80" s="766"/>
      <c r="AO80" s="191" t="s">
        <v>949</v>
      </c>
      <c r="AP80" s="180"/>
      <c r="AQ80" s="180"/>
      <c r="AR80" s="180"/>
      <c r="AS80" s="180"/>
      <c r="AT80" s="180"/>
      <c r="AU80" s="180"/>
      <c r="AV80" s="180"/>
      <c r="AW80" s="180"/>
      <c r="AX80" s="180"/>
      <c r="AY80" s="181"/>
      <c r="AZ80" s="765">
        <v>1</v>
      </c>
      <c r="BA80" s="766"/>
    </row>
    <row r="81" spans="1:53" ht="12" customHeight="1">
      <c r="A81" s="191" t="s">
        <v>950</v>
      </c>
      <c r="B81" s="180"/>
      <c r="C81" s="180"/>
      <c r="D81" s="180"/>
      <c r="E81" s="180"/>
      <c r="F81" s="180"/>
      <c r="G81" s="180"/>
      <c r="H81" s="180"/>
      <c r="I81" s="180"/>
      <c r="J81" s="180"/>
      <c r="K81" s="181"/>
      <c r="L81" s="784">
        <f>L79/L80</f>
        <v>0</v>
      </c>
      <c r="M81" s="785"/>
      <c r="N81" s="191" t="s">
        <v>950</v>
      </c>
      <c r="O81" s="180"/>
      <c r="P81" s="180"/>
      <c r="Q81" s="180"/>
      <c r="R81" s="180"/>
      <c r="S81" s="180"/>
      <c r="T81" s="180"/>
      <c r="U81" s="180"/>
      <c r="V81" s="180"/>
      <c r="W81" s="180"/>
      <c r="X81" s="180"/>
      <c r="Y81" s="181"/>
      <c r="Z81" s="784">
        <f>Z79/Z80</f>
        <v>0</v>
      </c>
      <c r="AA81" s="785"/>
      <c r="AB81" s="191" t="s">
        <v>950</v>
      </c>
      <c r="AC81" s="180"/>
      <c r="AD81" s="180"/>
      <c r="AE81" s="180"/>
      <c r="AF81" s="180"/>
      <c r="AG81" s="180"/>
      <c r="AH81" s="180"/>
      <c r="AI81" s="180"/>
      <c r="AJ81" s="180"/>
      <c r="AK81" s="180"/>
      <c r="AL81" s="181"/>
      <c r="AM81" s="784">
        <f>AM79/AM80</f>
        <v>0</v>
      </c>
      <c r="AN81" s="785"/>
      <c r="AO81" s="191" t="s">
        <v>950</v>
      </c>
      <c r="AP81" s="180"/>
      <c r="AQ81" s="180"/>
      <c r="AR81" s="180"/>
      <c r="AS81" s="180"/>
      <c r="AT81" s="180"/>
      <c r="AU81" s="180"/>
      <c r="AV81" s="180"/>
      <c r="AW81" s="180"/>
      <c r="AX81" s="180"/>
      <c r="AY81" s="181"/>
      <c r="AZ81" s="784">
        <f>AZ79/AZ80</f>
        <v>0</v>
      </c>
      <c r="BA81" s="785"/>
    </row>
    <row r="82" spans="1:53" ht="12" customHeight="1">
      <c r="A82" s="191" t="s">
        <v>951</v>
      </c>
      <c r="B82" s="180"/>
      <c r="C82" s="180"/>
      <c r="D82" s="180"/>
      <c r="E82" s="180"/>
      <c r="F82" s="180"/>
      <c r="G82" s="180"/>
      <c r="H82" s="180"/>
      <c r="I82" s="180"/>
      <c r="J82" s="180"/>
      <c r="K82" s="181"/>
      <c r="L82" s="765">
        <v>1</v>
      </c>
      <c r="M82" s="766"/>
      <c r="N82" s="191" t="s">
        <v>951</v>
      </c>
      <c r="O82" s="180"/>
      <c r="P82" s="180"/>
      <c r="Q82" s="180"/>
      <c r="R82" s="180"/>
      <c r="S82" s="180"/>
      <c r="T82" s="180"/>
      <c r="U82" s="180"/>
      <c r="V82" s="180"/>
      <c r="W82" s="180"/>
      <c r="X82" s="180"/>
      <c r="Y82" s="181"/>
      <c r="Z82" s="765">
        <v>1</v>
      </c>
      <c r="AA82" s="766"/>
      <c r="AB82" s="191" t="s">
        <v>951</v>
      </c>
      <c r="AC82" s="180"/>
      <c r="AD82" s="180"/>
      <c r="AE82" s="180"/>
      <c r="AF82" s="180"/>
      <c r="AG82" s="180"/>
      <c r="AH82" s="180"/>
      <c r="AI82" s="180"/>
      <c r="AJ82" s="180"/>
      <c r="AK82" s="180"/>
      <c r="AL82" s="181"/>
      <c r="AM82" s="765">
        <v>1</v>
      </c>
      <c r="AN82" s="766"/>
      <c r="AO82" s="191" t="s">
        <v>951</v>
      </c>
      <c r="AP82" s="180"/>
      <c r="AQ82" s="180"/>
      <c r="AR82" s="180"/>
      <c r="AS82" s="180"/>
      <c r="AT82" s="180"/>
      <c r="AU82" s="180"/>
      <c r="AV82" s="180"/>
      <c r="AW82" s="180"/>
      <c r="AX82" s="180"/>
      <c r="AY82" s="181"/>
      <c r="AZ82" s="765">
        <v>1</v>
      </c>
      <c r="BA82" s="766"/>
    </row>
    <row r="83" spans="1:53" ht="12" customHeight="1">
      <c r="A83" s="191" t="s">
        <v>952</v>
      </c>
      <c r="B83" s="180"/>
      <c r="C83" s="180"/>
      <c r="D83" s="180"/>
      <c r="E83" s="180"/>
      <c r="F83" s="180"/>
      <c r="G83" s="180"/>
      <c r="H83" s="180"/>
      <c r="I83" s="180"/>
      <c r="J83" s="180"/>
      <c r="K83" s="181"/>
      <c r="L83" s="767">
        <f>L82*L81</f>
        <v>0</v>
      </c>
      <c r="M83" s="768"/>
      <c r="N83" s="191" t="s">
        <v>952</v>
      </c>
      <c r="O83" s="180"/>
      <c r="P83" s="180"/>
      <c r="Q83" s="180"/>
      <c r="R83" s="180"/>
      <c r="S83" s="180"/>
      <c r="T83" s="180"/>
      <c r="U83" s="180"/>
      <c r="V83" s="180"/>
      <c r="W83" s="180"/>
      <c r="X83" s="180"/>
      <c r="Y83" s="181"/>
      <c r="Z83" s="767">
        <f>Z82*Z81</f>
        <v>0</v>
      </c>
      <c r="AA83" s="768"/>
      <c r="AB83" s="191" t="s">
        <v>952</v>
      </c>
      <c r="AC83" s="180"/>
      <c r="AD83" s="180"/>
      <c r="AE83" s="180"/>
      <c r="AF83" s="180"/>
      <c r="AG83" s="180"/>
      <c r="AH83" s="180"/>
      <c r="AI83" s="180"/>
      <c r="AJ83" s="180"/>
      <c r="AK83" s="180"/>
      <c r="AL83" s="181"/>
      <c r="AM83" s="767">
        <f>AM82*AM81</f>
        <v>0</v>
      </c>
      <c r="AN83" s="768"/>
      <c r="AO83" s="191" t="s">
        <v>952</v>
      </c>
      <c r="AP83" s="180"/>
      <c r="AQ83" s="180"/>
      <c r="AR83" s="180"/>
      <c r="AS83" s="180"/>
      <c r="AT83" s="180"/>
      <c r="AU83" s="180"/>
      <c r="AV83" s="180"/>
      <c r="AW83" s="180"/>
      <c r="AX83" s="180"/>
      <c r="AY83" s="181"/>
      <c r="AZ83" s="767">
        <f>AZ82*AZ81</f>
        <v>0</v>
      </c>
      <c r="BA83" s="768"/>
    </row>
    <row r="84" spans="1:53" ht="12" customHeight="1">
      <c r="A84" s="194" t="s">
        <v>966</v>
      </c>
      <c r="B84" s="180"/>
      <c r="C84" s="180"/>
      <c r="D84" s="180"/>
      <c r="E84" s="180"/>
      <c r="F84" s="180"/>
      <c r="G84" s="180"/>
      <c r="H84" s="180"/>
      <c r="I84" s="180"/>
      <c r="J84" s="180"/>
      <c r="K84" s="181"/>
      <c r="L84" s="786"/>
      <c r="M84" s="787"/>
      <c r="N84" s="194" t="s">
        <v>966</v>
      </c>
      <c r="O84" s="180"/>
      <c r="P84" s="180"/>
      <c r="Q84" s="180"/>
      <c r="R84" s="180"/>
      <c r="S84" s="180"/>
      <c r="T84" s="180"/>
      <c r="U84" s="180"/>
      <c r="V84" s="180"/>
      <c r="W84" s="180"/>
      <c r="X84" s="180"/>
      <c r="Y84" s="181"/>
      <c r="Z84" s="786"/>
      <c r="AA84" s="787"/>
      <c r="AB84" s="194" t="s">
        <v>966</v>
      </c>
      <c r="AC84" s="180"/>
      <c r="AD84" s="180"/>
      <c r="AE84" s="180"/>
      <c r="AF84" s="180"/>
      <c r="AG84" s="180"/>
      <c r="AH84" s="180"/>
      <c r="AI84" s="180"/>
      <c r="AJ84" s="180"/>
      <c r="AK84" s="180"/>
      <c r="AL84" s="181"/>
      <c r="AM84" s="786"/>
      <c r="AN84" s="787"/>
      <c r="AO84" s="194" t="s">
        <v>966</v>
      </c>
      <c r="AP84" s="180"/>
      <c r="AQ84" s="180"/>
      <c r="AR84" s="180"/>
      <c r="AS84" s="180"/>
      <c r="AT84" s="180"/>
      <c r="AU84" s="180"/>
      <c r="AV84" s="180"/>
      <c r="AW84" s="180"/>
      <c r="AX84" s="180"/>
      <c r="AY84" s="181"/>
      <c r="AZ84" s="786"/>
      <c r="BA84" s="787"/>
    </row>
    <row r="85" spans="1:53" ht="12" customHeight="1">
      <c r="A85" s="191" t="str">
        <f>"Bonds Paid Prior To 6-30-"&amp;Help!C18</f>
        <v>Bonds Paid Prior To 6-30-2011</v>
      </c>
      <c r="B85" s="180"/>
      <c r="C85" s="180"/>
      <c r="D85" s="180"/>
      <c r="E85" s="180"/>
      <c r="F85" s="180"/>
      <c r="G85" s="180"/>
      <c r="H85" s="180"/>
      <c r="I85" s="180"/>
      <c r="J85" s="180"/>
      <c r="K85" s="181"/>
      <c r="L85" s="763">
        <v>0</v>
      </c>
      <c r="M85" s="764"/>
      <c r="N85" s="191" t="str">
        <f>"Bonds Paid Prior To 6-30-"&amp;Help!C18</f>
        <v>Bonds Paid Prior To 6-30-2011</v>
      </c>
      <c r="O85" s="180"/>
      <c r="P85" s="180"/>
      <c r="Q85" s="180"/>
      <c r="R85" s="180"/>
      <c r="S85" s="180"/>
      <c r="T85" s="180"/>
      <c r="U85" s="180"/>
      <c r="V85" s="180"/>
      <c r="W85" s="180"/>
      <c r="X85" s="180"/>
      <c r="Y85" s="181"/>
      <c r="Z85" s="763">
        <v>0</v>
      </c>
      <c r="AA85" s="764"/>
      <c r="AB85" s="191" t="str">
        <f>"Bonds Paid Prior To 6-30-"&amp;Help!C18</f>
        <v>Bonds Paid Prior To 6-30-2011</v>
      </c>
      <c r="AC85" s="180"/>
      <c r="AD85" s="180"/>
      <c r="AE85" s="180"/>
      <c r="AF85" s="180"/>
      <c r="AG85" s="180"/>
      <c r="AH85" s="180"/>
      <c r="AI85" s="180"/>
      <c r="AJ85" s="180"/>
      <c r="AK85" s="180"/>
      <c r="AL85" s="181"/>
      <c r="AM85" s="763">
        <v>0</v>
      </c>
      <c r="AN85" s="764"/>
      <c r="AO85" s="191" t="str">
        <f>"Bonds Paid Prior To 6-30-"&amp;Help!C18</f>
        <v>Bonds Paid Prior To 6-30-2011</v>
      </c>
      <c r="AP85" s="180"/>
      <c r="AQ85" s="180"/>
      <c r="AR85" s="180"/>
      <c r="AS85" s="180"/>
      <c r="AT85" s="180"/>
      <c r="AU85" s="180"/>
      <c r="AV85" s="180"/>
      <c r="AW85" s="180"/>
      <c r="AX85" s="180"/>
      <c r="AY85" s="181"/>
      <c r="AZ85" s="763">
        <v>0</v>
      </c>
      <c r="BA85" s="764"/>
    </row>
    <row r="86" spans="1:53" ht="12" customHeight="1">
      <c r="A86" s="191" t="str">
        <f>"Bonds Paid During "&amp;Help!C18&amp;"-"&amp;Help!C18+1</f>
        <v>Bonds Paid During 2011-2012</v>
      </c>
      <c r="B86" s="180"/>
      <c r="C86" s="180"/>
      <c r="D86" s="180"/>
      <c r="E86" s="180"/>
      <c r="F86" s="180"/>
      <c r="G86" s="180"/>
      <c r="H86" s="180"/>
      <c r="I86" s="180"/>
      <c r="J86" s="180"/>
      <c r="K86" s="181"/>
      <c r="L86" s="763">
        <v>0</v>
      </c>
      <c r="M86" s="764"/>
      <c r="N86" s="191" t="str">
        <f>"Bonds Paid During "&amp;Help!C18&amp;"-"&amp;Help!C18+1</f>
        <v>Bonds Paid During 2011-2012</v>
      </c>
      <c r="O86" s="180"/>
      <c r="P86" s="180"/>
      <c r="Q86" s="180"/>
      <c r="R86" s="180"/>
      <c r="S86" s="180"/>
      <c r="T86" s="180"/>
      <c r="U86" s="180"/>
      <c r="V86" s="180"/>
      <c r="W86" s="180"/>
      <c r="X86" s="180"/>
      <c r="Y86" s="181"/>
      <c r="Z86" s="763">
        <v>0</v>
      </c>
      <c r="AA86" s="764"/>
      <c r="AB86" s="191" t="str">
        <f>"Bonds Paid During "&amp;Help!C18&amp;"-"&amp;Help!C18+1</f>
        <v>Bonds Paid During 2011-2012</v>
      </c>
      <c r="AC86" s="180"/>
      <c r="AD86" s="180"/>
      <c r="AE86" s="180"/>
      <c r="AF86" s="180"/>
      <c r="AG86" s="180"/>
      <c r="AH86" s="180"/>
      <c r="AI86" s="180"/>
      <c r="AJ86" s="180"/>
      <c r="AK86" s="180"/>
      <c r="AL86" s="181"/>
      <c r="AM86" s="763">
        <v>0</v>
      </c>
      <c r="AN86" s="764"/>
      <c r="AO86" s="191" t="str">
        <f>"Bonds Paid During "&amp;Help!C18&amp;"-"&amp;Help!C18+1</f>
        <v>Bonds Paid During 2011-2012</v>
      </c>
      <c r="AP86" s="180"/>
      <c r="AQ86" s="180"/>
      <c r="AR86" s="180"/>
      <c r="AS86" s="180"/>
      <c r="AT86" s="180"/>
      <c r="AU86" s="180"/>
      <c r="AV86" s="180"/>
      <c r="AW86" s="180"/>
      <c r="AX86" s="180"/>
      <c r="AY86" s="181"/>
      <c r="AZ86" s="763">
        <v>0</v>
      </c>
      <c r="BA86" s="764"/>
    </row>
    <row r="87" spans="1:53" ht="12" customHeight="1">
      <c r="A87" s="191" t="s">
        <v>953</v>
      </c>
      <c r="B87" s="180"/>
      <c r="C87" s="180"/>
      <c r="D87" s="180"/>
      <c r="E87" s="180"/>
      <c r="F87" s="180"/>
      <c r="G87" s="180"/>
      <c r="H87" s="180"/>
      <c r="I87" s="180"/>
      <c r="J87" s="180"/>
      <c r="K87" s="181"/>
      <c r="L87" s="763">
        <v>0</v>
      </c>
      <c r="M87" s="764"/>
      <c r="N87" s="191" t="s">
        <v>953</v>
      </c>
      <c r="O87" s="180"/>
      <c r="P87" s="180"/>
      <c r="Q87" s="180"/>
      <c r="R87" s="180"/>
      <c r="S87" s="180"/>
      <c r="T87" s="180"/>
      <c r="U87" s="180"/>
      <c r="V87" s="180"/>
      <c r="W87" s="180"/>
      <c r="X87" s="180"/>
      <c r="Y87" s="181"/>
      <c r="Z87" s="763">
        <v>0</v>
      </c>
      <c r="AA87" s="764"/>
      <c r="AB87" s="191" t="s">
        <v>953</v>
      </c>
      <c r="AC87" s="180"/>
      <c r="AD87" s="180"/>
      <c r="AE87" s="180"/>
      <c r="AF87" s="180"/>
      <c r="AG87" s="180"/>
      <c r="AH87" s="180"/>
      <c r="AI87" s="180"/>
      <c r="AJ87" s="180"/>
      <c r="AK87" s="180"/>
      <c r="AL87" s="181"/>
      <c r="AM87" s="763">
        <v>0</v>
      </c>
      <c r="AN87" s="764"/>
      <c r="AO87" s="191" t="s">
        <v>953</v>
      </c>
      <c r="AP87" s="180"/>
      <c r="AQ87" s="180"/>
      <c r="AR87" s="180"/>
      <c r="AS87" s="180"/>
      <c r="AT87" s="180"/>
      <c r="AU87" s="180"/>
      <c r="AV87" s="180"/>
      <c r="AW87" s="180"/>
      <c r="AX87" s="180"/>
      <c r="AY87" s="181"/>
      <c r="AZ87" s="763">
        <v>0</v>
      </c>
      <c r="BA87" s="764"/>
    </row>
    <row r="88" spans="1:53" ht="12" customHeight="1" thickBot="1">
      <c r="A88" s="188" t="s">
        <v>954</v>
      </c>
      <c r="B88" s="189"/>
      <c r="C88" s="189"/>
      <c r="D88" s="189"/>
      <c r="E88" s="189"/>
      <c r="F88" s="189"/>
      <c r="G88" s="189"/>
      <c r="H88" s="189"/>
      <c r="I88" s="189"/>
      <c r="J88" s="189"/>
      <c r="K88" s="190"/>
      <c r="L88" s="769">
        <f>L83-L85-L86-L87</f>
        <v>0</v>
      </c>
      <c r="M88" s="770"/>
      <c r="N88" s="188" t="s">
        <v>954</v>
      </c>
      <c r="O88" s="189"/>
      <c r="P88" s="189"/>
      <c r="Q88" s="189"/>
      <c r="R88" s="189"/>
      <c r="S88" s="189"/>
      <c r="T88" s="189"/>
      <c r="U88" s="189"/>
      <c r="V88" s="189"/>
      <c r="W88" s="189"/>
      <c r="X88" s="189"/>
      <c r="Y88" s="190"/>
      <c r="Z88" s="769">
        <f>Z83-Z85-Z86-Z87</f>
        <v>0</v>
      </c>
      <c r="AA88" s="770"/>
      <c r="AB88" s="188" t="s">
        <v>954</v>
      </c>
      <c r="AC88" s="189"/>
      <c r="AD88" s="189"/>
      <c r="AE88" s="189"/>
      <c r="AF88" s="189"/>
      <c r="AG88" s="189"/>
      <c r="AH88" s="189"/>
      <c r="AI88" s="189"/>
      <c r="AJ88" s="189"/>
      <c r="AK88" s="189"/>
      <c r="AL88" s="190"/>
      <c r="AM88" s="769">
        <f>AM83-AM85-AM86-AM87</f>
        <v>0</v>
      </c>
      <c r="AN88" s="770"/>
      <c r="AO88" s="188" t="s">
        <v>954</v>
      </c>
      <c r="AP88" s="189"/>
      <c r="AQ88" s="189"/>
      <c r="AR88" s="189"/>
      <c r="AS88" s="189"/>
      <c r="AT88" s="189"/>
      <c r="AU88" s="189"/>
      <c r="AV88" s="189"/>
      <c r="AW88" s="189"/>
      <c r="AX88" s="189"/>
      <c r="AY88" s="190"/>
      <c r="AZ88" s="769">
        <f>AZ83-AZ85-AZ86-AZ87</f>
        <v>0</v>
      </c>
      <c r="BA88" s="770"/>
    </row>
    <row r="89" spans="1:53" ht="12" customHeight="1" thickTop="1">
      <c r="A89" s="182" t="str">
        <f>"TOTAL BONDS OUTSTANDING 6-30-"&amp;Help!C18+1&amp;":"</f>
        <v>TOTAL BONDS OUTSTANDING 6-30-2012:</v>
      </c>
      <c r="B89" s="163"/>
      <c r="C89" s="163"/>
      <c r="D89" s="163"/>
      <c r="E89" s="163"/>
      <c r="F89" s="163"/>
      <c r="G89" s="163"/>
      <c r="H89" s="163"/>
      <c r="I89" s="163"/>
      <c r="J89" s="163"/>
      <c r="K89" s="187"/>
      <c r="L89" s="773"/>
      <c r="M89" s="774"/>
      <c r="N89" s="182" t="str">
        <f>"TOTAL BONDS OUTSTANDING 6-30-"&amp;Help!C18+1&amp;":"</f>
        <v>TOTAL BONDS OUTSTANDING 6-30-2012:</v>
      </c>
      <c r="O89" s="163"/>
      <c r="P89" s="163"/>
      <c r="R89" s="163"/>
      <c r="S89" s="163"/>
      <c r="T89" s="163"/>
      <c r="U89" s="163"/>
      <c r="V89" s="163"/>
      <c r="W89" s="163"/>
      <c r="X89" s="163"/>
      <c r="Y89" s="187"/>
      <c r="Z89" s="773"/>
      <c r="AA89" s="774"/>
      <c r="AB89" s="182" t="str">
        <f>"TOTAL BONDS OUTSTANDING 6-30-"&amp;Help!C18+1&amp;":"</f>
        <v>TOTAL BONDS OUTSTANDING 6-30-2012:</v>
      </c>
      <c r="AC89" s="163"/>
      <c r="AD89" s="163"/>
      <c r="AE89" s="163"/>
      <c r="AF89" s="163"/>
      <c r="AG89" s="163"/>
      <c r="AH89" s="163"/>
      <c r="AI89" s="163"/>
      <c r="AJ89" s="163"/>
      <c r="AK89" s="163"/>
      <c r="AL89" s="187"/>
      <c r="AM89" s="773"/>
      <c r="AN89" s="774"/>
      <c r="AO89" s="182" t="str">
        <f>"TOTAL BONDS OUTSTANDING 6-30-"&amp;Help!C18+1&amp;":"</f>
        <v>TOTAL BONDS OUTSTANDING 6-30-2012:</v>
      </c>
      <c r="AP89" s="163"/>
      <c r="AQ89" s="163"/>
      <c r="AR89" s="163"/>
      <c r="AS89" s="163"/>
      <c r="AT89" s="163"/>
      <c r="AU89" s="163"/>
      <c r="AV89" s="163"/>
      <c r="AW89" s="163"/>
      <c r="AX89" s="163"/>
      <c r="AY89" s="187"/>
      <c r="AZ89" s="773"/>
      <c r="BA89" s="774"/>
    </row>
    <row r="90" spans="1:53" ht="12" customHeight="1">
      <c r="A90" s="194" t="s">
        <v>955</v>
      </c>
      <c r="B90" s="180"/>
      <c r="C90" s="180"/>
      <c r="D90" s="180"/>
      <c r="E90" s="180"/>
      <c r="F90" s="180"/>
      <c r="G90" s="180"/>
      <c r="H90" s="180"/>
      <c r="I90" s="180"/>
      <c r="J90" s="180"/>
      <c r="K90" s="181"/>
      <c r="L90" s="763">
        <v>0</v>
      </c>
      <c r="M90" s="764"/>
      <c r="N90" s="194" t="s">
        <v>955</v>
      </c>
      <c r="O90" s="180"/>
      <c r="P90" s="180"/>
      <c r="Q90" s="184"/>
      <c r="R90" s="180"/>
      <c r="S90" s="180"/>
      <c r="T90" s="180"/>
      <c r="U90" s="180"/>
      <c r="V90" s="180"/>
      <c r="W90" s="180"/>
      <c r="X90" s="180"/>
      <c r="Y90" s="181"/>
      <c r="Z90" s="763">
        <v>0</v>
      </c>
      <c r="AA90" s="764"/>
      <c r="AB90" s="194" t="s">
        <v>955</v>
      </c>
      <c r="AC90" s="180"/>
      <c r="AD90" s="180"/>
      <c r="AE90" s="180"/>
      <c r="AF90" s="180"/>
      <c r="AG90" s="180"/>
      <c r="AH90" s="180"/>
      <c r="AI90" s="180"/>
      <c r="AJ90" s="180"/>
      <c r="AK90" s="180"/>
      <c r="AL90" s="181"/>
      <c r="AM90" s="763">
        <v>0</v>
      </c>
      <c r="AN90" s="764"/>
      <c r="AO90" s="194" t="s">
        <v>955</v>
      </c>
      <c r="AP90" s="180"/>
      <c r="AQ90" s="180"/>
      <c r="AR90" s="180"/>
      <c r="AS90" s="180"/>
      <c r="AT90" s="180"/>
      <c r="AU90" s="180"/>
      <c r="AV90" s="180"/>
      <c r="AW90" s="180"/>
      <c r="AX90" s="180"/>
      <c r="AY90" s="181"/>
      <c r="AZ90" s="763">
        <v>0</v>
      </c>
      <c r="BA90" s="764"/>
    </row>
    <row r="91" spans="1:53" ht="12" customHeight="1" thickBot="1">
      <c r="A91" s="192" t="s">
        <v>956</v>
      </c>
      <c r="B91" s="184"/>
      <c r="C91" s="184"/>
      <c r="D91" s="184"/>
      <c r="E91" s="184"/>
      <c r="F91" s="184"/>
      <c r="G91" s="184"/>
      <c r="H91" s="184"/>
      <c r="I91" s="184"/>
      <c r="J91" s="184"/>
      <c r="K91" s="185"/>
      <c r="L91" s="788">
        <v>0</v>
      </c>
      <c r="M91" s="789"/>
      <c r="N91" s="192" t="s">
        <v>956</v>
      </c>
      <c r="O91" s="184"/>
      <c r="P91" s="184"/>
      <c r="Q91" s="184"/>
      <c r="R91" s="184"/>
      <c r="S91" s="184"/>
      <c r="T91" s="184"/>
      <c r="U91" s="184"/>
      <c r="V91" s="184"/>
      <c r="W91" s="184"/>
      <c r="X91" s="184"/>
      <c r="Y91" s="185"/>
      <c r="Z91" s="788">
        <v>0</v>
      </c>
      <c r="AA91" s="789"/>
      <c r="AB91" s="192" t="s">
        <v>956</v>
      </c>
      <c r="AC91" s="184"/>
      <c r="AD91" s="184"/>
      <c r="AE91" s="184"/>
      <c r="AF91" s="184"/>
      <c r="AG91" s="184"/>
      <c r="AH91" s="184"/>
      <c r="AI91" s="184"/>
      <c r="AJ91" s="184"/>
      <c r="AK91" s="184"/>
      <c r="AL91" s="185"/>
      <c r="AM91" s="788">
        <v>0</v>
      </c>
      <c r="AN91" s="789"/>
      <c r="AO91" s="192" t="s">
        <v>956</v>
      </c>
      <c r="AP91" s="184"/>
      <c r="AQ91" s="184"/>
      <c r="AR91" s="184"/>
      <c r="AS91" s="184"/>
      <c r="AT91" s="184"/>
      <c r="AU91" s="184"/>
      <c r="AV91" s="184"/>
      <c r="AW91" s="184"/>
      <c r="AX91" s="184"/>
      <c r="AY91" s="185"/>
      <c r="AZ91" s="788">
        <v>0</v>
      </c>
      <c r="BA91" s="789"/>
    </row>
    <row r="92" spans="1:53" ht="12" customHeight="1" thickTop="1">
      <c r="A92" s="176" t="s">
        <v>957</v>
      </c>
      <c r="B92" s="177"/>
      <c r="C92" s="177"/>
      <c r="D92" s="790" t="s">
        <v>965</v>
      </c>
      <c r="E92" s="790"/>
      <c r="F92" s="790" t="s">
        <v>964</v>
      </c>
      <c r="G92" s="790"/>
      <c r="H92" s="201" t="str">
        <f>"% Int."</f>
        <v>% Int.</v>
      </c>
      <c r="I92" s="201" t="s">
        <v>968</v>
      </c>
      <c r="J92" s="790" t="s">
        <v>963</v>
      </c>
      <c r="K92" s="783"/>
      <c r="L92" s="771"/>
      <c r="M92" s="772"/>
      <c r="N92" s="176" t="s">
        <v>957</v>
      </c>
      <c r="O92" s="177"/>
      <c r="P92" s="177"/>
      <c r="Q92" s="177"/>
      <c r="R92" s="790" t="s">
        <v>965</v>
      </c>
      <c r="S92" s="790"/>
      <c r="T92" s="790" t="s">
        <v>964</v>
      </c>
      <c r="U92" s="790"/>
      <c r="V92" s="201" t="str">
        <f>"% Int."</f>
        <v>% Int.</v>
      </c>
      <c r="W92" s="201" t="s">
        <v>968</v>
      </c>
      <c r="X92" s="790" t="s">
        <v>963</v>
      </c>
      <c r="Y92" s="783"/>
      <c r="Z92" s="771"/>
      <c r="AA92" s="772"/>
      <c r="AB92" s="176" t="s">
        <v>957</v>
      </c>
      <c r="AC92" s="177"/>
      <c r="AD92" s="177"/>
      <c r="AE92" s="790" t="s">
        <v>965</v>
      </c>
      <c r="AF92" s="790"/>
      <c r="AG92" s="790" t="s">
        <v>964</v>
      </c>
      <c r="AH92" s="790"/>
      <c r="AI92" s="201" t="str">
        <f>"% Int."</f>
        <v>% Int.</v>
      </c>
      <c r="AJ92" s="201" t="s">
        <v>968</v>
      </c>
      <c r="AK92" s="790" t="s">
        <v>963</v>
      </c>
      <c r="AL92" s="783"/>
      <c r="AM92" s="771"/>
      <c r="AN92" s="772"/>
      <c r="AO92" s="176" t="s">
        <v>957</v>
      </c>
      <c r="AP92" s="177"/>
      <c r="AQ92" s="177"/>
      <c r="AR92" s="790" t="s">
        <v>965</v>
      </c>
      <c r="AS92" s="790"/>
      <c r="AT92" s="790" t="s">
        <v>964</v>
      </c>
      <c r="AU92" s="790"/>
      <c r="AV92" s="201" t="str">
        <f>"% Int."</f>
        <v>% Int.</v>
      </c>
      <c r="AW92" s="201" t="s">
        <v>968</v>
      </c>
      <c r="AX92" s="790" t="s">
        <v>963</v>
      </c>
      <c r="AY92" s="783"/>
      <c r="AZ92" s="771"/>
      <c r="BA92" s="772"/>
    </row>
    <row r="93" spans="1:53" ht="12" customHeight="1">
      <c r="A93" s="191" t="s">
        <v>958</v>
      </c>
      <c r="B93" s="180"/>
      <c r="C93" s="180"/>
      <c r="D93" s="791">
        <v>39264</v>
      </c>
      <c r="E93" s="792"/>
      <c r="F93" s="763">
        <v>0</v>
      </c>
      <c r="G93" s="764"/>
      <c r="H93" s="218">
        <v>0</v>
      </c>
      <c r="I93" s="202">
        <f>ROUNDDOWN((((YEAR(D93)-YEAR(D93)))*12),0)</f>
        <v>0</v>
      </c>
      <c r="J93" s="767">
        <f>(F93*((H93/12)*I93))</f>
        <v>0</v>
      </c>
      <c r="K93" s="768"/>
      <c r="L93" s="423"/>
      <c r="M93" s="425"/>
      <c r="N93" s="191" t="s">
        <v>958</v>
      </c>
      <c r="O93" s="180"/>
      <c r="P93" s="180"/>
      <c r="Q93" s="180"/>
      <c r="R93" s="791">
        <v>39264</v>
      </c>
      <c r="S93" s="792"/>
      <c r="T93" s="763">
        <v>0</v>
      </c>
      <c r="U93" s="764"/>
      <c r="V93" s="218">
        <v>0</v>
      </c>
      <c r="W93" s="202">
        <f>ROUNDDOWN((((YEAR(R93)-YEAR(R93)))*12),0)</f>
        <v>0</v>
      </c>
      <c r="X93" s="767">
        <f>(T93*((V93/12)*W93))</f>
        <v>0</v>
      </c>
      <c r="Y93" s="768"/>
      <c r="Z93" s="423"/>
      <c r="AA93" s="425"/>
      <c r="AB93" s="191" t="s">
        <v>958</v>
      </c>
      <c r="AC93" s="180"/>
      <c r="AD93" s="180"/>
      <c r="AE93" s="791">
        <v>39264</v>
      </c>
      <c r="AF93" s="792"/>
      <c r="AG93" s="763">
        <v>0</v>
      </c>
      <c r="AH93" s="764"/>
      <c r="AI93" s="218">
        <v>0</v>
      </c>
      <c r="AJ93" s="202">
        <f>ROUNDDOWN((((YEAR(AE93)-YEAR(AE93)))*12),0)</f>
        <v>0</v>
      </c>
      <c r="AK93" s="767">
        <f>(AG93*((AI93/12)*AJ93))</f>
        <v>0</v>
      </c>
      <c r="AL93" s="768"/>
      <c r="AM93" s="423"/>
      <c r="AN93" s="425"/>
      <c r="AO93" s="191" t="s">
        <v>958</v>
      </c>
      <c r="AP93" s="180"/>
      <c r="AQ93" s="180"/>
      <c r="AR93" s="791">
        <v>39264</v>
      </c>
      <c r="AS93" s="792"/>
      <c r="AT93" s="763">
        <v>0</v>
      </c>
      <c r="AU93" s="764"/>
      <c r="AV93" s="218">
        <v>0</v>
      </c>
      <c r="AW93" s="202">
        <f>ROUNDDOWN((((YEAR(AR93)-YEAR(AR93)))*12),0)</f>
        <v>0</v>
      </c>
      <c r="AX93" s="767">
        <f>(AT93*((AV93/12)*AW93))</f>
        <v>0</v>
      </c>
      <c r="AY93" s="768"/>
      <c r="AZ93" s="423"/>
      <c r="BA93" s="425"/>
    </row>
    <row r="94" spans="1:53" ht="12" customHeight="1">
      <c r="A94" s="191" t="s">
        <v>958</v>
      </c>
      <c r="B94" s="180"/>
      <c r="C94" s="180"/>
      <c r="D94" s="778">
        <f>IF((YEAR(D93+365)/4)=(ROUND(YEAR(D93+365)/4,0)),D93+366,D93+365)</f>
        <v>39630</v>
      </c>
      <c r="E94" s="779"/>
      <c r="F94" s="763">
        <v>0</v>
      </c>
      <c r="G94" s="764"/>
      <c r="H94" s="218">
        <v>0</v>
      </c>
      <c r="I94" s="202">
        <f>ROUNDDOWN((((YEAR(D94)-YEAR(D93)))*12),0)</f>
        <v>12</v>
      </c>
      <c r="J94" s="767">
        <f t="shared" ref="J94:J102" si="12">(F94*((H94/12)*I94))</f>
        <v>0</v>
      </c>
      <c r="K94" s="768"/>
      <c r="L94" s="423"/>
      <c r="M94" s="425"/>
      <c r="N94" s="191" t="s">
        <v>958</v>
      </c>
      <c r="O94" s="180"/>
      <c r="P94" s="180"/>
      <c r="Q94" s="180"/>
      <c r="R94" s="778">
        <f>IF((YEAR(R93+365)/4)=(ROUND(YEAR(R93+365)/4,0)),R93+366,R93+365)</f>
        <v>39630</v>
      </c>
      <c r="S94" s="779"/>
      <c r="T94" s="763">
        <v>0</v>
      </c>
      <c r="U94" s="764"/>
      <c r="V94" s="218">
        <v>0</v>
      </c>
      <c r="W94" s="202">
        <f>ROUNDDOWN((((YEAR(R94)-YEAR(R93)))*12),0)</f>
        <v>12</v>
      </c>
      <c r="X94" s="767">
        <f t="shared" ref="X94:X102" si="13">(T94*((V94/12)*W94))</f>
        <v>0</v>
      </c>
      <c r="Y94" s="768"/>
      <c r="Z94" s="423"/>
      <c r="AA94" s="425"/>
      <c r="AB94" s="191" t="s">
        <v>958</v>
      </c>
      <c r="AC94" s="180"/>
      <c r="AD94" s="180"/>
      <c r="AE94" s="778">
        <f>IF((YEAR(AE93+365)/4)=(ROUND(YEAR(AE93+365)/4,0)),AE93+366,AE93+365)</f>
        <v>39630</v>
      </c>
      <c r="AF94" s="779"/>
      <c r="AG94" s="763">
        <v>0</v>
      </c>
      <c r="AH94" s="764"/>
      <c r="AI94" s="218">
        <v>0</v>
      </c>
      <c r="AJ94" s="202">
        <f>ROUNDDOWN((((YEAR(AE94)-YEAR(AE93)))*12),0)</f>
        <v>12</v>
      </c>
      <c r="AK94" s="767">
        <f t="shared" ref="AK94:AK102" si="14">(AG94*((AI94/12)*AJ94))</f>
        <v>0</v>
      </c>
      <c r="AL94" s="768"/>
      <c r="AM94" s="423"/>
      <c r="AN94" s="425"/>
      <c r="AO94" s="191" t="s">
        <v>958</v>
      </c>
      <c r="AP94" s="180"/>
      <c r="AQ94" s="180"/>
      <c r="AR94" s="778">
        <f>IF((YEAR(AR93+365)/4)=(ROUND(YEAR(AR93+365)/4,0)),AR93+366,AR93+365)</f>
        <v>39630</v>
      </c>
      <c r="AS94" s="779"/>
      <c r="AT94" s="763">
        <v>0</v>
      </c>
      <c r="AU94" s="764"/>
      <c r="AV94" s="218">
        <v>0</v>
      </c>
      <c r="AW94" s="202">
        <f>ROUNDDOWN((((YEAR(AR94)-YEAR(AR93)))*12),0)</f>
        <v>12</v>
      </c>
      <c r="AX94" s="767">
        <f t="shared" ref="AX94:AX102" si="15">(AT94*((AV94/12)*AW94))</f>
        <v>0</v>
      </c>
      <c r="AY94" s="768"/>
      <c r="AZ94" s="423"/>
      <c r="BA94" s="425"/>
    </row>
    <row r="95" spans="1:53" ht="12" customHeight="1">
      <c r="A95" s="191" t="s">
        <v>958</v>
      </c>
      <c r="B95" s="180"/>
      <c r="C95" s="180"/>
      <c r="D95" s="778">
        <f t="shared" ref="D95:D102" si="16">IF((YEAR(D94+365)/4)=(ROUND(YEAR(D94+365)/4,0)),D94+366,D94+365)</f>
        <v>39995</v>
      </c>
      <c r="E95" s="779"/>
      <c r="F95" s="763">
        <v>0</v>
      </c>
      <c r="G95" s="764"/>
      <c r="H95" s="218">
        <v>0</v>
      </c>
      <c r="I95" s="202">
        <f t="shared" ref="I95:I102" si="17">ROUNDDOWN((((YEAR(D95)-YEAR(D94)))*12),0)</f>
        <v>12</v>
      </c>
      <c r="J95" s="767">
        <f t="shared" si="12"/>
        <v>0</v>
      </c>
      <c r="K95" s="768"/>
      <c r="L95" s="423"/>
      <c r="M95" s="425"/>
      <c r="N95" s="191" t="s">
        <v>958</v>
      </c>
      <c r="O95" s="180"/>
      <c r="P95" s="180"/>
      <c r="Q95" s="180"/>
      <c r="R95" s="778">
        <f t="shared" ref="R95:R102" si="18">IF((YEAR(R94+365)/4)=(ROUND(YEAR(R94+365)/4,0)),R94+366,R94+365)</f>
        <v>39995</v>
      </c>
      <c r="S95" s="779"/>
      <c r="T95" s="763">
        <v>0</v>
      </c>
      <c r="U95" s="764"/>
      <c r="V95" s="218">
        <v>0</v>
      </c>
      <c r="W95" s="202">
        <f t="shared" ref="W95:W102" si="19">ROUNDDOWN((((YEAR(R95)-YEAR(R94)))*12),0)</f>
        <v>12</v>
      </c>
      <c r="X95" s="767">
        <f t="shared" si="13"/>
        <v>0</v>
      </c>
      <c r="Y95" s="768"/>
      <c r="Z95" s="423"/>
      <c r="AA95" s="425"/>
      <c r="AB95" s="191" t="s">
        <v>958</v>
      </c>
      <c r="AC95" s="180"/>
      <c r="AD95" s="180"/>
      <c r="AE95" s="778">
        <f t="shared" ref="AE95:AE102" si="20">IF((YEAR(AE94+365)/4)=(ROUND(YEAR(AE94+365)/4,0)),AE94+366,AE94+365)</f>
        <v>39995</v>
      </c>
      <c r="AF95" s="779"/>
      <c r="AG95" s="763">
        <v>0</v>
      </c>
      <c r="AH95" s="764"/>
      <c r="AI95" s="218">
        <v>0</v>
      </c>
      <c r="AJ95" s="202">
        <f t="shared" ref="AJ95:AJ102" si="21">ROUNDDOWN((((YEAR(AE95)-YEAR(AE94)))*12),0)</f>
        <v>12</v>
      </c>
      <c r="AK95" s="767">
        <f t="shared" si="14"/>
        <v>0</v>
      </c>
      <c r="AL95" s="768"/>
      <c r="AM95" s="423"/>
      <c r="AN95" s="425"/>
      <c r="AO95" s="191" t="s">
        <v>958</v>
      </c>
      <c r="AP95" s="180"/>
      <c r="AQ95" s="180"/>
      <c r="AR95" s="778">
        <f t="shared" ref="AR95:AR102" si="22">IF((YEAR(AR94+365)/4)=(ROUND(YEAR(AR94+365)/4,0)),AR94+366,AR94+365)</f>
        <v>39995</v>
      </c>
      <c r="AS95" s="779"/>
      <c r="AT95" s="763">
        <v>0</v>
      </c>
      <c r="AU95" s="764"/>
      <c r="AV95" s="218">
        <v>0</v>
      </c>
      <c r="AW95" s="202">
        <f t="shared" ref="AW95:AW102" si="23">ROUNDDOWN((((YEAR(AR95)-YEAR(AR94)))*12),0)</f>
        <v>12</v>
      </c>
      <c r="AX95" s="767">
        <f t="shared" si="15"/>
        <v>0</v>
      </c>
      <c r="AY95" s="768"/>
      <c r="AZ95" s="423"/>
      <c r="BA95" s="425"/>
    </row>
    <row r="96" spans="1:53" ht="12" customHeight="1">
      <c r="A96" s="191" t="s">
        <v>958</v>
      </c>
      <c r="B96" s="180"/>
      <c r="C96" s="180"/>
      <c r="D96" s="778">
        <f t="shared" si="16"/>
        <v>40360</v>
      </c>
      <c r="E96" s="779"/>
      <c r="F96" s="763">
        <v>0</v>
      </c>
      <c r="G96" s="764"/>
      <c r="H96" s="218">
        <v>0</v>
      </c>
      <c r="I96" s="202">
        <f t="shared" si="17"/>
        <v>12</v>
      </c>
      <c r="J96" s="767">
        <f t="shared" si="12"/>
        <v>0</v>
      </c>
      <c r="K96" s="768"/>
      <c r="L96" s="423"/>
      <c r="M96" s="425"/>
      <c r="N96" s="191" t="s">
        <v>958</v>
      </c>
      <c r="O96" s="180"/>
      <c r="P96" s="180"/>
      <c r="Q96" s="180"/>
      <c r="R96" s="778">
        <f t="shared" si="18"/>
        <v>40360</v>
      </c>
      <c r="S96" s="779"/>
      <c r="T96" s="763">
        <v>0</v>
      </c>
      <c r="U96" s="764"/>
      <c r="V96" s="218">
        <v>0</v>
      </c>
      <c r="W96" s="202">
        <f t="shared" si="19"/>
        <v>12</v>
      </c>
      <c r="X96" s="767">
        <f t="shared" si="13"/>
        <v>0</v>
      </c>
      <c r="Y96" s="768"/>
      <c r="Z96" s="423"/>
      <c r="AA96" s="425"/>
      <c r="AB96" s="191" t="s">
        <v>958</v>
      </c>
      <c r="AC96" s="180"/>
      <c r="AD96" s="180"/>
      <c r="AE96" s="778">
        <f t="shared" si="20"/>
        <v>40360</v>
      </c>
      <c r="AF96" s="779"/>
      <c r="AG96" s="763">
        <v>0</v>
      </c>
      <c r="AH96" s="764"/>
      <c r="AI96" s="218">
        <v>0</v>
      </c>
      <c r="AJ96" s="202">
        <f t="shared" si="21"/>
        <v>12</v>
      </c>
      <c r="AK96" s="767">
        <f t="shared" si="14"/>
        <v>0</v>
      </c>
      <c r="AL96" s="768"/>
      <c r="AM96" s="423"/>
      <c r="AN96" s="425"/>
      <c r="AO96" s="191" t="s">
        <v>958</v>
      </c>
      <c r="AP96" s="180"/>
      <c r="AQ96" s="180"/>
      <c r="AR96" s="778">
        <f t="shared" si="22"/>
        <v>40360</v>
      </c>
      <c r="AS96" s="779"/>
      <c r="AT96" s="763">
        <v>0</v>
      </c>
      <c r="AU96" s="764"/>
      <c r="AV96" s="218">
        <v>0</v>
      </c>
      <c r="AW96" s="202">
        <f t="shared" si="23"/>
        <v>12</v>
      </c>
      <c r="AX96" s="767">
        <f t="shared" si="15"/>
        <v>0</v>
      </c>
      <c r="AY96" s="768"/>
      <c r="AZ96" s="423"/>
      <c r="BA96" s="425"/>
    </row>
    <row r="97" spans="1:53" ht="12" customHeight="1">
      <c r="A97" s="191" t="s">
        <v>958</v>
      </c>
      <c r="B97" s="180"/>
      <c r="C97" s="180"/>
      <c r="D97" s="778">
        <f t="shared" si="16"/>
        <v>40725</v>
      </c>
      <c r="E97" s="779"/>
      <c r="F97" s="763">
        <v>0</v>
      </c>
      <c r="G97" s="764"/>
      <c r="H97" s="218">
        <v>0</v>
      </c>
      <c r="I97" s="202">
        <f t="shared" si="17"/>
        <v>12</v>
      </c>
      <c r="J97" s="767">
        <f t="shared" si="12"/>
        <v>0</v>
      </c>
      <c r="K97" s="768"/>
      <c r="L97" s="423"/>
      <c r="M97" s="425"/>
      <c r="N97" s="191" t="s">
        <v>958</v>
      </c>
      <c r="O97" s="180"/>
      <c r="P97" s="180"/>
      <c r="Q97" s="180"/>
      <c r="R97" s="778">
        <f t="shared" si="18"/>
        <v>40725</v>
      </c>
      <c r="S97" s="779"/>
      <c r="T97" s="763">
        <v>0</v>
      </c>
      <c r="U97" s="764"/>
      <c r="V97" s="218">
        <v>0</v>
      </c>
      <c r="W97" s="202">
        <f t="shared" si="19"/>
        <v>12</v>
      </c>
      <c r="X97" s="767">
        <f t="shared" si="13"/>
        <v>0</v>
      </c>
      <c r="Y97" s="768"/>
      <c r="Z97" s="423"/>
      <c r="AA97" s="425"/>
      <c r="AB97" s="191" t="s">
        <v>958</v>
      </c>
      <c r="AC97" s="180"/>
      <c r="AD97" s="180"/>
      <c r="AE97" s="778">
        <f t="shared" si="20"/>
        <v>40725</v>
      </c>
      <c r="AF97" s="779"/>
      <c r="AG97" s="763">
        <v>0</v>
      </c>
      <c r="AH97" s="764"/>
      <c r="AI97" s="218">
        <v>0</v>
      </c>
      <c r="AJ97" s="202">
        <f t="shared" si="21"/>
        <v>12</v>
      </c>
      <c r="AK97" s="767">
        <f t="shared" si="14"/>
        <v>0</v>
      </c>
      <c r="AL97" s="768"/>
      <c r="AM97" s="423"/>
      <c r="AN97" s="425"/>
      <c r="AO97" s="191" t="s">
        <v>958</v>
      </c>
      <c r="AP97" s="180"/>
      <c r="AQ97" s="180"/>
      <c r="AR97" s="778">
        <f t="shared" si="22"/>
        <v>40725</v>
      </c>
      <c r="AS97" s="779"/>
      <c r="AT97" s="763">
        <v>0</v>
      </c>
      <c r="AU97" s="764"/>
      <c r="AV97" s="218">
        <v>0</v>
      </c>
      <c r="AW97" s="202">
        <f t="shared" si="23"/>
        <v>12</v>
      </c>
      <c r="AX97" s="767">
        <f t="shared" si="15"/>
        <v>0</v>
      </c>
      <c r="AY97" s="768"/>
      <c r="AZ97" s="423"/>
      <c r="BA97" s="425"/>
    </row>
    <row r="98" spans="1:53" ht="12" customHeight="1">
      <c r="A98" s="191" t="s">
        <v>958</v>
      </c>
      <c r="B98" s="180"/>
      <c r="C98" s="180"/>
      <c r="D98" s="778">
        <f t="shared" si="16"/>
        <v>41091</v>
      </c>
      <c r="E98" s="779"/>
      <c r="F98" s="763">
        <v>0</v>
      </c>
      <c r="G98" s="764"/>
      <c r="H98" s="218">
        <v>0</v>
      </c>
      <c r="I98" s="202">
        <f t="shared" si="17"/>
        <v>12</v>
      </c>
      <c r="J98" s="767">
        <f t="shared" si="12"/>
        <v>0</v>
      </c>
      <c r="K98" s="768"/>
      <c r="L98" s="423"/>
      <c r="M98" s="425"/>
      <c r="N98" s="191" t="s">
        <v>958</v>
      </c>
      <c r="O98" s="180"/>
      <c r="P98" s="180"/>
      <c r="Q98" s="180"/>
      <c r="R98" s="778">
        <f t="shared" si="18"/>
        <v>41091</v>
      </c>
      <c r="S98" s="779"/>
      <c r="T98" s="763">
        <v>0</v>
      </c>
      <c r="U98" s="764"/>
      <c r="V98" s="218">
        <v>0</v>
      </c>
      <c r="W98" s="202">
        <f t="shared" si="19"/>
        <v>12</v>
      </c>
      <c r="X98" s="767">
        <f t="shared" si="13"/>
        <v>0</v>
      </c>
      <c r="Y98" s="768"/>
      <c r="Z98" s="423"/>
      <c r="AA98" s="425"/>
      <c r="AB98" s="191" t="s">
        <v>958</v>
      </c>
      <c r="AC98" s="180"/>
      <c r="AD98" s="180"/>
      <c r="AE98" s="778">
        <f t="shared" si="20"/>
        <v>41091</v>
      </c>
      <c r="AF98" s="779"/>
      <c r="AG98" s="763">
        <v>0</v>
      </c>
      <c r="AH98" s="764"/>
      <c r="AI98" s="218">
        <v>0</v>
      </c>
      <c r="AJ98" s="202">
        <f t="shared" si="21"/>
        <v>12</v>
      </c>
      <c r="AK98" s="767">
        <f t="shared" si="14"/>
        <v>0</v>
      </c>
      <c r="AL98" s="768"/>
      <c r="AM98" s="423"/>
      <c r="AN98" s="425"/>
      <c r="AO98" s="191" t="s">
        <v>958</v>
      </c>
      <c r="AP98" s="180"/>
      <c r="AQ98" s="180"/>
      <c r="AR98" s="778">
        <f t="shared" si="22"/>
        <v>41091</v>
      </c>
      <c r="AS98" s="779"/>
      <c r="AT98" s="763">
        <v>0</v>
      </c>
      <c r="AU98" s="764"/>
      <c r="AV98" s="218">
        <v>0</v>
      </c>
      <c r="AW98" s="202">
        <f t="shared" si="23"/>
        <v>12</v>
      </c>
      <c r="AX98" s="767">
        <f t="shared" si="15"/>
        <v>0</v>
      </c>
      <c r="AY98" s="768"/>
      <c r="AZ98" s="423"/>
      <c r="BA98" s="425"/>
    </row>
    <row r="99" spans="1:53" ht="12" customHeight="1">
      <c r="A99" s="191" t="s">
        <v>958</v>
      </c>
      <c r="B99" s="180"/>
      <c r="C99" s="180"/>
      <c r="D99" s="778">
        <f t="shared" si="16"/>
        <v>41456</v>
      </c>
      <c r="E99" s="779"/>
      <c r="F99" s="763">
        <v>0</v>
      </c>
      <c r="G99" s="764"/>
      <c r="H99" s="218">
        <v>0</v>
      </c>
      <c r="I99" s="202">
        <f t="shared" si="17"/>
        <v>12</v>
      </c>
      <c r="J99" s="767">
        <f t="shared" si="12"/>
        <v>0</v>
      </c>
      <c r="K99" s="768"/>
      <c r="L99" s="423"/>
      <c r="M99" s="425"/>
      <c r="N99" s="191" t="s">
        <v>958</v>
      </c>
      <c r="O99" s="180"/>
      <c r="P99" s="180"/>
      <c r="Q99" s="180"/>
      <c r="R99" s="778">
        <f t="shared" si="18"/>
        <v>41456</v>
      </c>
      <c r="S99" s="779"/>
      <c r="T99" s="763">
        <v>0</v>
      </c>
      <c r="U99" s="764"/>
      <c r="V99" s="218">
        <v>0</v>
      </c>
      <c r="W99" s="202">
        <f t="shared" si="19"/>
        <v>12</v>
      </c>
      <c r="X99" s="767">
        <f t="shared" si="13"/>
        <v>0</v>
      </c>
      <c r="Y99" s="768"/>
      <c r="Z99" s="423"/>
      <c r="AA99" s="425"/>
      <c r="AB99" s="191" t="s">
        <v>958</v>
      </c>
      <c r="AC99" s="180"/>
      <c r="AD99" s="180"/>
      <c r="AE99" s="778">
        <f t="shared" si="20"/>
        <v>41456</v>
      </c>
      <c r="AF99" s="779"/>
      <c r="AG99" s="763">
        <v>0</v>
      </c>
      <c r="AH99" s="764"/>
      <c r="AI99" s="218">
        <v>0</v>
      </c>
      <c r="AJ99" s="202">
        <f t="shared" si="21"/>
        <v>12</v>
      </c>
      <c r="AK99" s="767">
        <f t="shared" si="14"/>
        <v>0</v>
      </c>
      <c r="AL99" s="768"/>
      <c r="AM99" s="423"/>
      <c r="AN99" s="425"/>
      <c r="AO99" s="191" t="s">
        <v>958</v>
      </c>
      <c r="AP99" s="180"/>
      <c r="AQ99" s="180"/>
      <c r="AR99" s="778">
        <f t="shared" si="22"/>
        <v>41456</v>
      </c>
      <c r="AS99" s="779"/>
      <c r="AT99" s="763">
        <v>0</v>
      </c>
      <c r="AU99" s="764"/>
      <c r="AV99" s="218">
        <v>0</v>
      </c>
      <c r="AW99" s="202">
        <f t="shared" si="23"/>
        <v>12</v>
      </c>
      <c r="AX99" s="767">
        <f t="shared" si="15"/>
        <v>0</v>
      </c>
      <c r="AY99" s="768"/>
      <c r="AZ99" s="423"/>
      <c r="BA99" s="425"/>
    </row>
    <row r="100" spans="1:53" ht="12" customHeight="1">
      <c r="A100" s="191" t="s">
        <v>958</v>
      </c>
      <c r="B100" s="180"/>
      <c r="C100" s="180"/>
      <c r="D100" s="778">
        <f t="shared" si="16"/>
        <v>41821</v>
      </c>
      <c r="E100" s="779"/>
      <c r="F100" s="763">
        <v>0</v>
      </c>
      <c r="G100" s="764"/>
      <c r="H100" s="218">
        <v>0</v>
      </c>
      <c r="I100" s="202">
        <f t="shared" si="17"/>
        <v>12</v>
      </c>
      <c r="J100" s="767">
        <f t="shared" si="12"/>
        <v>0</v>
      </c>
      <c r="K100" s="768"/>
      <c r="L100" s="423"/>
      <c r="M100" s="425"/>
      <c r="N100" s="191" t="s">
        <v>958</v>
      </c>
      <c r="O100" s="180"/>
      <c r="P100" s="180"/>
      <c r="Q100" s="180"/>
      <c r="R100" s="778">
        <f t="shared" si="18"/>
        <v>41821</v>
      </c>
      <c r="S100" s="779"/>
      <c r="T100" s="763">
        <v>0</v>
      </c>
      <c r="U100" s="764"/>
      <c r="V100" s="218">
        <v>0</v>
      </c>
      <c r="W100" s="202">
        <f t="shared" si="19"/>
        <v>12</v>
      </c>
      <c r="X100" s="767">
        <f t="shared" si="13"/>
        <v>0</v>
      </c>
      <c r="Y100" s="768"/>
      <c r="Z100" s="423"/>
      <c r="AA100" s="425"/>
      <c r="AB100" s="191" t="s">
        <v>958</v>
      </c>
      <c r="AC100" s="180"/>
      <c r="AD100" s="180"/>
      <c r="AE100" s="778">
        <f t="shared" si="20"/>
        <v>41821</v>
      </c>
      <c r="AF100" s="779"/>
      <c r="AG100" s="763">
        <v>0</v>
      </c>
      <c r="AH100" s="764"/>
      <c r="AI100" s="218">
        <v>0</v>
      </c>
      <c r="AJ100" s="202">
        <f t="shared" si="21"/>
        <v>12</v>
      </c>
      <c r="AK100" s="767">
        <f t="shared" si="14"/>
        <v>0</v>
      </c>
      <c r="AL100" s="768"/>
      <c r="AM100" s="423"/>
      <c r="AN100" s="425"/>
      <c r="AO100" s="191" t="s">
        <v>958</v>
      </c>
      <c r="AP100" s="180"/>
      <c r="AQ100" s="180"/>
      <c r="AR100" s="778">
        <f t="shared" si="22"/>
        <v>41821</v>
      </c>
      <c r="AS100" s="779"/>
      <c r="AT100" s="763">
        <v>0</v>
      </c>
      <c r="AU100" s="764"/>
      <c r="AV100" s="218">
        <v>0</v>
      </c>
      <c r="AW100" s="202">
        <f t="shared" si="23"/>
        <v>12</v>
      </c>
      <c r="AX100" s="767">
        <f t="shared" si="15"/>
        <v>0</v>
      </c>
      <c r="AY100" s="768"/>
      <c r="AZ100" s="423"/>
      <c r="BA100" s="425"/>
    </row>
    <row r="101" spans="1:53" ht="12" customHeight="1">
      <c r="A101" s="191" t="s">
        <v>958</v>
      </c>
      <c r="B101" s="180"/>
      <c r="C101" s="180"/>
      <c r="D101" s="778">
        <f t="shared" si="16"/>
        <v>42186</v>
      </c>
      <c r="E101" s="779"/>
      <c r="F101" s="763">
        <v>0</v>
      </c>
      <c r="G101" s="764"/>
      <c r="H101" s="218">
        <v>0</v>
      </c>
      <c r="I101" s="202">
        <f t="shared" si="17"/>
        <v>12</v>
      </c>
      <c r="J101" s="767">
        <f t="shared" si="12"/>
        <v>0</v>
      </c>
      <c r="K101" s="768"/>
      <c r="L101" s="423"/>
      <c r="M101" s="425"/>
      <c r="N101" s="191" t="s">
        <v>958</v>
      </c>
      <c r="O101" s="180"/>
      <c r="P101" s="180"/>
      <c r="Q101" s="180"/>
      <c r="R101" s="778">
        <f t="shared" si="18"/>
        <v>42186</v>
      </c>
      <c r="S101" s="779"/>
      <c r="T101" s="763">
        <v>0</v>
      </c>
      <c r="U101" s="764"/>
      <c r="V101" s="218">
        <v>0</v>
      </c>
      <c r="W101" s="202">
        <f t="shared" si="19"/>
        <v>12</v>
      </c>
      <c r="X101" s="767">
        <f t="shared" si="13"/>
        <v>0</v>
      </c>
      <c r="Y101" s="768"/>
      <c r="Z101" s="423"/>
      <c r="AA101" s="425"/>
      <c r="AB101" s="191" t="s">
        <v>958</v>
      </c>
      <c r="AC101" s="180"/>
      <c r="AD101" s="180"/>
      <c r="AE101" s="778">
        <f t="shared" si="20"/>
        <v>42186</v>
      </c>
      <c r="AF101" s="779"/>
      <c r="AG101" s="763">
        <v>0</v>
      </c>
      <c r="AH101" s="764"/>
      <c r="AI101" s="218">
        <v>0</v>
      </c>
      <c r="AJ101" s="202">
        <f t="shared" si="21"/>
        <v>12</v>
      </c>
      <c r="AK101" s="767">
        <f t="shared" si="14"/>
        <v>0</v>
      </c>
      <c r="AL101" s="768"/>
      <c r="AM101" s="423"/>
      <c r="AN101" s="425"/>
      <c r="AO101" s="191" t="s">
        <v>958</v>
      </c>
      <c r="AP101" s="180"/>
      <c r="AQ101" s="180"/>
      <c r="AR101" s="778">
        <f t="shared" si="22"/>
        <v>42186</v>
      </c>
      <c r="AS101" s="779"/>
      <c r="AT101" s="763">
        <v>0</v>
      </c>
      <c r="AU101" s="764"/>
      <c r="AV101" s="218">
        <v>0</v>
      </c>
      <c r="AW101" s="202">
        <f t="shared" si="23"/>
        <v>12</v>
      </c>
      <c r="AX101" s="767">
        <f t="shared" si="15"/>
        <v>0</v>
      </c>
      <c r="AY101" s="768"/>
      <c r="AZ101" s="423"/>
      <c r="BA101" s="425"/>
    </row>
    <row r="102" spans="1:53" ht="12" customHeight="1" thickBot="1">
      <c r="A102" s="205" t="s">
        <v>958</v>
      </c>
      <c r="B102" s="184"/>
      <c r="C102" s="184"/>
      <c r="D102" s="778">
        <f t="shared" si="16"/>
        <v>42552</v>
      </c>
      <c r="E102" s="779"/>
      <c r="F102" s="763">
        <v>0</v>
      </c>
      <c r="G102" s="764"/>
      <c r="H102" s="218">
        <v>0</v>
      </c>
      <c r="I102" s="202">
        <f t="shared" si="17"/>
        <v>12</v>
      </c>
      <c r="J102" s="767">
        <f t="shared" si="12"/>
        <v>0</v>
      </c>
      <c r="K102" s="768"/>
      <c r="L102" s="780"/>
      <c r="M102" s="781"/>
      <c r="N102" s="205" t="s">
        <v>958</v>
      </c>
      <c r="O102" s="184"/>
      <c r="P102" s="184"/>
      <c r="Q102" s="189"/>
      <c r="R102" s="778">
        <f t="shared" si="18"/>
        <v>42552</v>
      </c>
      <c r="S102" s="779"/>
      <c r="T102" s="763">
        <v>0</v>
      </c>
      <c r="U102" s="764"/>
      <c r="V102" s="218">
        <v>0</v>
      </c>
      <c r="W102" s="202">
        <f t="shared" si="19"/>
        <v>12</v>
      </c>
      <c r="X102" s="767">
        <f t="shared" si="13"/>
        <v>0</v>
      </c>
      <c r="Y102" s="768"/>
      <c r="Z102" s="780"/>
      <c r="AA102" s="781"/>
      <c r="AB102" s="205" t="s">
        <v>958</v>
      </c>
      <c r="AC102" s="184"/>
      <c r="AD102" s="184"/>
      <c r="AE102" s="778">
        <f t="shared" si="20"/>
        <v>42552</v>
      </c>
      <c r="AF102" s="779"/>
      <c r="AG102" s="763">
        <v>0</v>
      </c>
      <c r="AH102" s="764"/>
      <c r="AI102" s="218">
        <v>0</v>
      </c>
      <c r="AJ102" s="202">
        <f t="shared" si="21"/>
        <v>12</v>
      </c>
      <c r="AK102" s="767">
        <f t="shared" si="14"/>
        <v>0</v>
      </c>
      <c r="AL102" s="768"/>
      <c r="AM102" s="780"/>
      <c r="AN102" s="781"/>
      <c r="AO102" s="205" t="s">
        <v>958</v>
      </c>
      <c r="AP102" s="184"/>
      <c r="AQ102" s="184"/>
      <c r="AR102" s="778">
        <f t="shared" si="22"/>
        <v>42552</v>
      </c>
      <c r="AS102" s="779"/>
      <c r="AT102" s="763">
        <v>0</v>
      </c>
      <c r="AU102" s="764"/>
      <c r="AV102" s="218">
        <v>0</v>
      </c>
      <c r="AW102" s="202">
        <f t="shared" si="23"/>
        <v>12</v>
      </c>
      <c r="AX102" s="767">
        <f t="shared" si="15"/>
        <v>0</v>
      </c>
      <c r="AY102" s="768"/>
      <c r="AZ102" s="780"/>
      <c r="BA102" s="781"/>
    </row>
    <row r="103" spans="1:53" ht="12" customHeight="1" thickTop="1">
      <c r="A103" s="176" t="s">
        <v>967</v>
      </c>
      <c r="B103" s="177"/>
      <c r="C103" s="177"/>
      <c r="D103" s="177"/>
      <c r="E103" s="177"/>
      <c r="F103" s="177"/>
      <c r="G103" s="177"/>
      <c r="H103" s="177"/>
      <c r="I103" s="177"/>
      <c r="J103" s="177"/>
      <c r="K103" s="178"/>
      <c r="L103" s="782"/>
      <c r="M103" s="783"/>
      <c r="N103" s="176" t="s">
        <v>967</v>
      </c>
      <c r="O103" s="177"/>
      <c r="P103" s="177"/>
      <c r="Q103" s="177"/>
      <c r="R103" s="177"/>
      <c r="S103" s="177"/>
      <c r="T103" s="177"/>
      <c r="U103" s="177"/>
      <c r="V103" s="177"/>
      <c r="W103" s="177"/>
      <c r="X103" s="177"/>
      <c r="Y103" s="178"/>
      <c r="Z103" s="782"/>
      <c r="AA103" s="783"/>
      <c r="AB103" s="176" t="s">
        <v>967</v>
      </c>
      <c r="AC103" s="177"/>
      <c r="AD103" s="177"/>
      <c r="AE103" s="177"/>
      <c r="AF103" s="177"/>
      <c r="AG103" s="177"/>
      <c r="AH103" s="177"/>
      <c r="AI103" s="177"/>
      <c r="AJ103" s="177"/>
      <c r="AK103" s="177"/>
      <c r="AL103" s="178"/>
      <c r="AM103" s="782"/>
      <c r="AN103" s="783"/>
      <c r="AO103" s="176" t="s">
        <v>967</v>
      </c>
      <c r="AP103" s="177"/>
      <c r="AQ103" s="177"/>
      <c r="AR103" s="177"/>
      <c r="AS103" s="177"/>
      <c r="AT103" s="177"/>
      <c r="AU103" s="177"/>
      <c r="AV103" s="177"/>
      <c r="AW103" s="177"/>
      <c r="AX103" s="177"/>
      <c r="AY103" s="178"/>
      <c r="AZ103" s="782"/>
      <c r="BA103" s="783"/>
    </row>
    <row r="104" spans="1:53" ht="12" customHeight="1">
      <c r="A104" s="194" t="s">
        <v>959</v>
      </c>
      <c r="B104" s="180"/>
      <c r="C104" s="180"/>
      <c r="D104" s="180"/>
      <c r="E104" s="180"/>
      <c r="F104" s="180"/>
      <c r="G104" s="180"/>
      <c r="H104" s="180"/>
      <c r="I104" s="180"/>
      <c r="J104" s="180"/>
      <c r="K104" s="181"/>
      <c r="L104" s="763">
        <v>0</v>
      </c>
      <c r="M104" s="764"/>
      <c r="N104" s="194" t="s">
        <v>959</v>
      </c>
      <c r="O104" s="180"/>
      <c r="P104" s="180"/>
      <c r="Q104" s="180"/>
      <c r="R104" s="180"/>
      <c r="S104" s="180"/>
      <c r="T104" s="180"/>
      <c r="U104" s="180"/>
      <c r="V104" s="180"/>
      <c r="W104" s="180"/>
      <c r="X104" s="180"/>
      <c r="Y104" s="181"/>
      <c r="Z104" s="763">
        <v>0</v>
      </c>
      <c r="AA104" s="764"/>
      <c r="AB104" s="194" t="s">
        <v>959</v>
      </c>
      <c r="AC104" s="180"/>
      <c r="AD104" s="180"/>
      <c r="AE104" s="180"/>
      <c r="AF104" s="180"/>
      <c r="AG104" s="180"/>
      <c r="AH104" s="180"/>
      <c r="AI104" s="180"/>
      <c r="AJ104" s="180"/>
      <c r="AK104" s="180"/>
      <c r="AL104" s="181"/>
      <c r="AM104" s="763">
        <v>0</v>
      </c>
      <c r="AN104" s="764"/>
      <c r="AO104" s="194" t="s">
        <v>959</v>
      </c>
      <c r="AP104" s="180"/>
      <c r="AQ104" s="180"/>
      <c r="AR104" s="180"/>
      <c r="AS104" s="180"/>
      <c r="AT104" s="180"/>
      <c r="AU104" s="180"/>
      <c r="AV104" s="180"/>
      <c r="AW104" s="180"/>
      <c r="AX104" s="180"/>
      <c r="AY104" s="181"/>
      <c r="AZ104" s="763">
        <v>0</v>
      </c>
      <c r="BA104" s="764"/>
    </row>
    <row r="105" spans="1:53" ht="12" customHeight="1">
      <c r="A105" s="194" t="s">
        <v>949</v>
      </c>
      <c r="B105" s="180"/>
      <c r="C105" s="180"/>
      <c r="D105" s="180"/>
      <c r="E105" s="180"/>
      <c r="F105" s="180"/>
      <c r="G105" s="180"/>
      <c r="H105" s="180"/>
      <c r="I105" s="180"/>
      <c r="J105" s="180"/>
      <c r="K105" s="181"/>
      <c r="L105" s="765">
        <v>1</v>
      </c>
      <c r="M105" s="766"/>
      <c r="N105" s="194" t="s">
        <v>949</v>
      </c>
      <c r="O105" s="180"/>
      <c r="P105" s="180"/>
      <c r="Q105" s="180"/>
      <c r="R105" s="180"/>
      <c r="S105" s="180"/>
      <c r="T105" s="180"/>
      <c r="U105" s="180"/>
      <c r="V105" s="180"/>
      <c r="W105" s="180"/>
      <c r="X105" s="180"/>
      <c r="Y105" s="181"/>
      <c r="Z105" s="765">
        <v>1</v>
      </c>
      <c r="AA105" s="766"/>
      <c r="AB105" s="194" t="s">
        <v>949</v>
      </c>
      <c r="AC105" s="180"/>
      <c r="AD105" s="180"/>
      <c r="AE105" s="180"/>
      <c r="AF105" s="180"/>
      <c r="AG105" s="180"/>
      <c r="AH105" s="180"/>
      <c r="AI105" s="180"/>
      <c r="AJ105" s="180"/>
      <c r="AK105" s="180"/>
      <c r="AL105" s="181"/>
      <c r="AM105" s="765">
        <v>1</v>
      </c>
      <c r="AN105" s="766"/>
      <c r="AO105" s="194" t="s">
        <v>949</v>
      </c>
      <c r="AP105" s="180"/>
      <c r="AQ105" s="180"/>
      <c r="AR105" s="180"/>
      <c r="AS105" s="180"/>
      <c r="AT105" s="180"/>
      <c r="AU105" s="180"/>
      <c r="AV105" s="180"/>
      <c r="AW105" s="180"/>
      <c r="AX105" s="180"/>
      <c r="AY105" s="181"/>
      <c r="AZ105" s="765">
        <v>1</v>
      </c>
      <c r="BA105" s="766"/>
    </row>
    <row r="106" spans="1:53" ht="12" customHeight="1">
      <c r="A106" s="194" t="s">
        <v>960</v>
      </c>
      <c r="B106" s="180"/>
      <c r="C106" s="180"/>
      <c r="D106" s="180"/>
      <c r="E106" s="180"/>
      <c r="F106" s="180"/>
      <c r="G106" s="180"/>
      <c r="H106" s="180"/>
      <c r="I106" s="180"/>
      <c r="J106" s="180"/>
      <c r="K106" s="181"/>
      <c r="L106" s="767">
        <f>L104/L105</f>
        <v>0</v>
      </c>
      <c r="M106" s="768"/>
      <c r="N106" s="194" t="s">
        <v>960</v>
      </c>
      <c r="O106" s="180"/>
      <c r="P106" s="180"/>
      <c r="Q106" s="180"/>
      <c r="R106" s="180"/>
      <c r="S106" s="180"/>
      <c r="T106" s="180"/>
      <c r="U106" s="180"/>
      <c r="V106" s="180"/>
      <c r="W106" s="180"/>
      <c r="X106" s="180"/>
      <c r="Y106" s="181"/>
      <c r="Z106" s="767">
        <f>Z104/Z105</f>
        <v>0</v>
      </c>
      <c r="AA106" s="768"/>
      <c r="AB106" s="194" t="s">
        <v>960</v>
      </c>
      <c r="AC106" s="180"/>
      <c r="AD106" s="180"/>
      <c r="AE106" s="180"/>
      <c r="AF106" s="180"/>
      <c r="AG106" s="180"/>
      <c r="AH106" s="180"/>
      <c r="AI106" s="180"/>
      <c r="AJ106" s="180"/>
      <c r="AK106" s="180"/>
      <c r="AL106" s="181"/>
      <c r="AM106" s="767">
        <f>AM104/AM105</f>
        <v>0</v>
      </c>
      <c r="AN106" s="768"/>
      <c r="AO106" s="194" t="s">
        <v>960</v>
      </c>
      <c r="AP106" s="180"/>
      <c r="AQ106" s="180"/>
      <c r="AR106" s="180"/>
      <c r="AS106" s="180"/>
      <c r="AT106" s="180"/>
      <c r="AU106" s="180"/>
      <c r="AV106" s="180"/>
      <c r="AW106" s="180"/>
      <c r="AX106" s="180"/>
      <c r="AY106" s="181"/>
      <c r="AZ106" s="767">
        <f>AZ104/AZ105</f>
        <v>0</v>
      </c>
      <c r="BA106" s="768"/>
    </row>
    <row r="107" spans="1:53" ht="12" customHeight="1">
      <c r="A107" s="194" t="s">
        <v>951</v>
      </c>
      <c r="B107" s="180"/>
      <c r="C107" s="180"/>
      <c r="D107" s="180"/>
      <c r="E107" s="180"/>
      <c r="F107" s="180"/>
      <c r="G107" s="180"/>
      <c r="H107" s="180"/>
      <c r="I107" s="180"/>
      <c r="J107" s="180"/>
      <c r="K107" s="181"/>
      <c r="L107" s="765">
        <v>0</v>
      </c>
      <c r="M107" s="766"/>
      <c r="N107" s="194" t="s">
        <v>951</v>
      </c>
      <c r="O107" s="180"/>
      <c r="P107" s="180"/>
      <c r="Q107" s="180"/>
      <c r="R107" s="180"/>
      <c r="S107" s="180"/>
      <c r="T107" s="180"/>
      <c r="U107" s="180"/>
      <c r="V107" s="180"/>
      <c r="W107" s="180"/>
      <c r="X107" s="180"/>
      <c r="Y107" s="181"/>
      <c r="Z107" s="765">
        <v>0</v>
      </c>
      <c r="AA107" s="766"/>
      <c r="AB107" s="194" t="s">
        <v>951</v>
      </c>
      <c r="AC107" s="180"/>
      <c r="AD107" s="180"/>
      <c r="AE107" s="180"/>
      <c r="AF107" s="180"/>
      <c r="AG107" s="180"/>
      <c r="AH107" s="180"/>
      <c r="AI107" s="180"/>
      <c r="AJ107" s="180"/>
      <c r="AK107" s="180"/>
      <c r="AL107" s="181"/>
      <c r="AM107" s="765">
        <v>0</v>
      </c>
      <c r="AN107" s="766"/>
      <c r="AO107" s="194" t="s">
        <v>951</v>
      </c>
      <c r="AP107" s="180"/>
      <c r="AQ107" s="180"/>
      <c r="AR107" s="180"/>
      <c r="AS107" s="180"/>
      <c r="AT107" s="180"/>
      <c r="AU107" s="180"/>
      <c r="AV107" s="180"/>
      <c r="AW107" s="180"/>
      <c r="AX107" s="180"/>
      <c r="AY107" s="181"/>
      <c r="AZ107" s="765">
        <v>0</v>
      </c>
      <c r="BA107" s="766"/>
    </row>
    <row r="108" spans="1:53" ht="12" customHeight="1">
      <c r="A108" s="194" t="s">
        <v>961</v>
      </c>
      <c r="B108" s="180"/>
      <c r="C108" s="180"/>
      <c r="D108" s="180"/>
      <c r="E108" s="180"/>
      <c r="F108" s="180"/>
      <c r="G108" s="180"/>
      <c r="H108" s="180"/>
      <c r="I108" s="180"/>
      <c r="J108" s="180"/>
      <c r="K108" s="181"/>
      <c r="L108" s="767">
        <f>L107*L106</f>
        <v>0</v>
      </c>
      <c r="M108" s="768"/>
      <c r="N108" s="194" t="s">
        <v>961</v>
      </c>
      <c r="O108" s="180"/>
      <c r="P108" s="180"/>
      <c r="Q108" s="180"/>
      <c r="R108" s="180"/>
      <c r="S108" s="180"/>
      <c r="T108" s="180"/>
      <c r="U108" s="180"/>
      <c r="V108" s="180"/>
      <c r="W108" s="180"/>
      <c r="X108" s="180"/>
      <c r="Y108" s="181"/>
      <c r="Z108" s="767">
        <f>Z107*Z106</f>
        <v>0</v>
      </c>
      <c r="AA108" s="768"/>
      <c r="AB108" s="194" t="s">
        <v>961</v>
      </c>
      <c r="AC108" s="180"/>
      <c r="AD108" s="180"/>
      <c r="AE108" s="180"/>
      <c r="AF108" s="180"/>
      <c r="AG108" s="180"/>
      <c r="AH108" s="180"/>
      <c r="AI108" s="180"/>
      <c r="AJ108" s="180"/>
      <c r="AK108" s="180"/>
      <c r="AL108" s="181"/>
      <c r="AM108" s="767">
        <f>AM107*AM106</f>
        <v>0</v>
      </c>
      <c r="AN108" s="768"/>
      <c r="AO108" s="194" t="s">
        <v>961</v>
      </c>
      <c r="AP108" s="180"/>
      <c r="AQ108" s="180"/>
      <c r="AR108" s="180"/>
      <c r="AS108" s="180"/>
      <c r="AT108" s="180"/>
      <c r="AU108" s="180"/>
      <c r="AV108" s="180"/>
      <c r="AW108" s="180"/>
      <c r="AX108" s="180"/>
      <c r="AY108" s="181"/>
      <c r="AZ108" s="767">
        <f>AZ107*AZ106</f>
        <v>0</v>
      </c>
      <c r="BA108" s="768"/>
    </row>
    <row r="109" spans="1:53" ht="12" customHeight="1">
      <c r="A109" s="179" t="str">
        <f>"Current Interest Earnings Through "&amp;Help!C18+1&amp;"-"&amp;Help!C18+2</f>
        <v>Current Interest Earnings Through 2012-2013</v>
      </c>
      <c r="B109" s="180"/>
      <c r="C109" s="180"/>
      <c r="D109" s="180"/>
      <c r="E109" s="180"/>
      <c r="F109" s="180"/>
      <c r="G109" s="180"/>
      <c r="H109" s="180"/>
      <c r="I109" s="180"/>
      <c r="J109" s="180"/>
      <c r="K109" s="181"/>
      <c r="L109" s="767">
        <f>SUM(J93:K102)</f>
        <v>0</v>
      </c>
      <c r="M109" s="768"/>
      <c r="N109" s="179" t="str">
        <f>"Current Interest Earnings Through "&amp;Help!C18+1&amp;"-"&amp;Help!C18+2</f>
        <v>Current Interest Earnings Through 2012-2013</v>
      </c>
      <c r="O109" s="180"/>
      <c r="P109" s="180"/>
      <c r="Q109" s="180"/>
      <c r="R109" s="180"/>
      <c r="S109" s="180"/>
      <c r="T109" s="180"/>
      <c r="U109" s="180"/>
      <c r="V109" s="180"/>
      <c r="W109" s="180"/>
      <c r="X109" s="180"/>
      <c r="Y109" s="181"/>
      <c r="Z109" s="767">
        <f>SUM(X93:Y102)</f>
        <v>0</v>
      </c>
      <c r="AA109" s="768"/>
      <c r="AB109" s="179" t="str">
        <f>"Current Interest Earnings Through "&amp;Help!C18+1&amp;"-"&amp;Help!C18+2</f>
        <v>Current Interest Earnings Through 2012-2013</v>
      </c>
      <c r="AC109" s="180"/>
      <c r="AD109" s="180"/>
      <c r="AE109" s="180"/>
      <c r="AF109" s="180"/>
      <c r="AG109" s="180"/>
      <c r="AH109" s="180"/>
      <c r="AI109" s="180"/>
      <c r="AJ109" s="180"/>
      <c r="AK109" s="180"/>
      <c r="AL109" s="181"/>
      <c r="AM109" s="767">
        <f>SUM(AK93:AL102)</f>
        <v>0</v>
      </c>
      <c r="AN109" s="768"/>
      <c r="AO109" s="179" t="str">
        <f>"Current Interest Earnings Through "&amp;Help!C18+1&amp;"-"&amp;Help!C18+2</f>
        <v>Current Interest Earnings Through 2012-2013</v>
      </c>
      <c r="AP109" s="180"/>
      <c r="AQ109" s="180"/>
      <c r="AR109" s="180"/>
      <c r="AS109" s="180"/>
      <c r="AT109" s="180"/>
      <c r="AU109" s="180"/>
      <c r="AV109" s="180"/>
      <c r="AW109" s="180"/>
      <c r="AX109" s="180"/>
      <c r="AY109" s="181"/>
      <c r="AZ109" s="767">
        <f>SUM(AX93:AY102)</f>
        <v>0</v>
      </c>
      <c r="BA109" s="768"/>
    </row>
    <row r="110" spans="1:53" ht="12" customHeight="1" thickBot="1">
      <c r="A110" s="188" t="str">
        <f>"Total Interest To Levy For "&amp;Help!C18+1&amp;"-"&amp;Help!C18+2</f>
        <v>Total Interest To Levy For 2012-2013</v>
      </c>
      <c r="B110" s="189"/>
      <c r="C110" s="189"/>
      <c r="D110" s="189"/>
      <c r="E110" s="189"/>
      <c r="F110" s="189"/>
      <c r="G110" s="189"/>
      <c r="H110" s="189"/>
      <c r="I110" s="189"/>
      <c r="J110" s="189"/>
      <c r="K110" s="190"/>
      <c r="L110" s="769">
        <f>L109+L108</f>
        <v>0</v>
      </c>
      <c r="M110" s="770"/>
      <c r="N110" s="188" t="str">
        <f>"Total Interest To Levy For "&amp;Help!C18+1&amp;"-"&amp;Help!C18+2</f>
        <v>Total Interest To Levy For 2012-2013</v>
      </c>
      <c r="O110" s="189"/>
      <c r="P110" s="189"/>
      <c r="Q110" s="189"/>
      <c r="R110" s="189"/>
      <c r="S110" s="189"/>
      <c r="T110" s="189"/>
      <c r="U110" s="189"/>
      <c r="V110" s="189"/>
      <c r="W110" s="189"/>
      <c r="X110" s="189"/>
      <c r="Y110" s="190"/>
      <c r="Z110" s="769">
        <f>Z109+Z108</f>
        <v>0</v>
      </c>
      <c r="AA110" s="770"/>
      <c r="AB110" s="188" t="str">
        <f>"Total Interest To Levy For "&amp;Help!C18+1&amp;"-"&amp;Help!C18+2</f>
        <v>Total Interest To Levy For 2012-2013</v>
      </c>
      <c r="AC110" s="189"/>
      <c r="AD110" s="189"/>
      <c r="AE110" s="189"/>
      <c r="AF110" s="189"/>
      <c r="AG110" s="189"/>
      <c r="AH110" s="189"/>
      <c r="AI110" s="189"/>
      <c r="AJ110" s="189"/>
      <c r="AK110" s="189"/>
      <c r="AL110" s="190"/>
      <c r="AM110" s="769">
        <f>AM109+AM108</f>
        <v>0</v>
      </c>
      <c r="AN110" s="770"/>
      <c r="AO110" s="188" t="str">
        <f>"Total Interest To Levy For "&amp;Help!C18+1&amp;"-"&amp;Help!C18+2</f>
        <v>Total Interest To Levy For 2012-2013</v>
      </c>
      <c r="AP110" s="189"/>
      <c r="AQ110" s="189"/>
      <c r="AR110" s="189"/>
      <c r="AS110" s="189"/>
      <c r="AT110" s="189"/>
      <c r="AU110" s="189"/>
      <c r="AV110" s="189"/>
      <c r="AW110" s="189"/>
      <c r="AX110" s="189"/>
      <c r="AY110" s="190"/>
      <c r="AZ110" s="769">
        <f>AZ109+AZ108</f>
        <v>0</v>
      </c>
      <c r="BA110" s="770"/>
    </row>
    <row r="111" spans="1:53" ht="12" customHeight="1" thickTop="1">
      <c r="A111" s="140" t="s">
        <v>962</v>
      </c>
      <c r="B111" s="141"/>
      <c r="C111" s="141"/>
      <c r="D111" s="141"/>
      <c r="E111" s="141"/>
      <c r="F111" s="141"/>
      <c r="G111" s="141"/>
      <c r="H111" s="141"/>
      <c r="I111" s="141"/>
      <c r="J111" s="141"/>
      <c r="K111" s="159"/>
      <c r="L111" s="771"/>
      <c r="M111" s="772"/>
      <c r="N111" s="140" t="s">
        <v>962</v>
      </c>
      <c r="O111" s="141"/>
      <c r="P111" s="141"/>
      <c r="R111" s="141"/>
      <c r="S111" s="141"/>
      <c r="T111" s="141"/>
      <c r="U111" s="141"/>
      <c r="V111" s="141"/>
      <c r="W111" s="141"/>
      <c r="X111" s="141"/>
      <c r="Y111" s="159"/>
      <c r="Z111" s="771"/>
      <c r="AA111" s="772"/>
      <c r="AB111" s="140" t="s">
        <v>962</v>
      </c>
      <c r="AC111" s="141"/>
      <c r="AD111" s="141"/>
      <c r="AE111" s="141"/>
      <c r="AF111" s="141"/>
      <c r="AG111" s="141"/>
      <c r="AH111" s="141"/>
      <c r="AI111" s="141"/>
      <c r="AJ111" s="141"/>
      <c r="AK111" s="141"/>
      <c r="AL111" s="159"/>
      <c r="AM111" s="771"/>
      <c r="AN111" s="772"/>
      <c r="AO111" s="140" t="s">
        <v>962</v>
      </c>
      <c r="AP111" s="141"/>
      <c r="AQ111" s="141"/>
      <c r="AR111" s="141"/>
      <c r="AS111" s="141"/>
      <c r="AT111" s="141"/>
      <c r="AU111" s="141"/>
      <c r="AV111" s="141"/>
      <c r="AW111" s="141"/>
      <c r="AX111" s="141"/>
      <c r="AY111" s="159"/>
      <c r="AZ111" s="771"/>
      <c r="BA111" s="772"/>
    </row>
    <row r="112" spans="1:53" ht="12" customHeight="1">
      <c r="A112" s="204" t="str">
        <f>"Interest Earned But Unpaid 6-30-"&amp;Help!C18&amp;":"</f>
        <v>Interest Earned But Unpaid 6-30-2011:</v>
      </c>
      <c r="B112" s="163"/>
      <c r="C112" s="163"/>
      <c r="D112" s="163"/>
      <c r="E112" s="163"/>
      <c r="F112" s="163"/>
      <c r="G112" s="163"/>
      <c r="H112" s="163"/>
      <c r="I112" s="163"/>
      <c r="J112" s="163"/>
      <c r="K112" s="187"/>
      <c r="L112" s="773"/>
      <c r="M112" s="774"/>
      <c r="N112" s="204" t="str">
        <f>"Interest Earned But Unpaid 6-30-"&amp;Help!C18&amp;":"</f>
        <v>Interest Earned But Unpaid 6-30-2011:</v>
      </c>
      <c r="O112" s="163"/>
      <c r="P112" s="163"/>
      <c r="Q112" s="163"/>
      <c r="R112" s="163"/>
      <c r="S112" s="163"/>
      <c r="T112" s="163"/>
      <c r="U112" s="163"/>
      <c r="V112" s="163"/>
      <c r="W112" s="163"/>
      <c r="X112" s="163"/>
      <c r="Y112" s="187"/>
      <c r="Z112" s="773"/>
      <c r="AA112" s="774"/>
      <c r="AB112" s="204" t="str">
        <f>"Interest Earned But Unpaid 6-30-"&amp;Help!C18&amp;":"</f>
        <v>Interest Earned But Unpaid 6-30-2011:</v>
      </c>
      <c r="AC112" s="163"/>
      <c r="AD112" s="163"/>
      <c r="AE112" s="163"/>
      <c r="AF112" s="163"/>
      <c r="AG112" s="163"/>
      <c r="AH112" s="163"/>
      <c r="AI112" s="163"/>
      <c r="AJ112" s="163"/>
      <c r="AK112" s="163"/>
      <c r="AL112" s="187"/>
      <c r="AM112" s="773"/>
      <c r="AN112" s="774"/>
      <c r="AO112" s="204" t="str">
        <f>"Interest Earned But Unpaid 6-30-"&amp;Help!C18&amp;":"</f>
        <v>Interest Earned But Unpaid 6-30-2011:</v>
      </c>
      <c r="AP112" s="163"/>
      <c r="AQ112" s="163"/>
      <c r="AR112" s="163"/>
      <c r="AS112" s="163"/>
      <c r="AT112" s="163"/>
      <c r="AU112" s="163"/>
      <c r="AV112" s="163"/>
      <c r="AW112" s="163"/>
      <c r="AX112" s="163"/>
      <c r="AY112" s="187"/>
      <c r="AZ112" s="773"/>
      <c r="BA112" s="774"/>
    </row>
    <row r="113" spans="1:54" ht="12" customHeight="1">
      <c r="A113" s="191" t="s">
        <v>955</v>
      </c>
      <c r="B113" s="180"/>
      <c r="C113" s="180"/>
      <c r="D113" s="180"/>
      <c r="E113" s="180"/>
      <c r="F113" s="180"/>
      <c r="G113" s="180"/>
      <c r="H113" s="180"/>
      <c r="I113" s="180"/>
      <c r="J113" s="180"/>
      <c r="K113" s="181"/>
      <c r="L113" s="763">
        <v>0</v>
      </c>
      <c r="M113" s="764"/>
      <c r="N113" s="191" t="s">
        <v>955</v>
      </c>
      <c r="O113" s="180"/>
      <c r="P113" s="180"/>
      <c r="Q113" s="180"/>
      <c r="R113" s="180"/>
      <c r="S113" s="180"/>
      <c r="T113" s="180"/>
      <c r="U113" s="180"/>
      <c r="V113" s="180"/>
      <c r="W113" s="180"/>
      <c r="X113" s="180"/>
      <c r="Y113" s="181"/>
      <c r="Z113" s="763">
        <v>0</v>
      </c>
      <c r="AA113" s="764"/>
      <c r="AB113" s="191" t="s">
        <v>955</v>
      </c>
      <c r="AC113" s="180"/>
      <c r="AD113" s="180"/>
      <c r="AE113" s="180"/>
      <c r="AF113" s="180"/>
      <c r="AG113" s="180"/>
      <c r="AH113" s="180"/>
      <c r="AI113" s="180"/>
      <c r="AJ113" s="180"/>
      <c r="AK113" s="180"/>
      <c r="AL113" s="181"/>
      <c r="AM113" s="763">
        <v>0</v>
      </c>
      <c r="AN113" s="764"/>
      <c r="AO113" s="191" t="s">
        <v>955</v>
      </c>
      <c r="AP113" s="180"/>
      <c r="AQ113" s="180"/>
      <c r="AR113" s="180"/>
      <c r="AS113" s="180"/>
      <c r="AT113" s="180"/>
      <c r="AU113" s="180"/>
      <c r="AV113" s="180"/>
      <c r="AW113" s="180"/>
      <c r="AX113" s="180"/>
      <c r="AY113" s="181"/>
      <c r="AZ113" s="763">
        <v>0</v>
      </c>
      <c r="BA113" s="764"/>
    </row>
    <row r="114" spans="1:54" ht="12" customHeight="1">
      <c r="A114" s="191" t="s">
        <v>956</v>
      </c>
      <c r="B114" s="180"/>
      <c r="C114" s="180"/>
      <c r="D114" s="180"/>
      <c r="E114" s="180"/>
      <c r="F114" s="180"/>
      <c r="G114" s="180"/>
      <c r="H114" s="180"/>
      <c r="I114" s="180"/>
      <c r="J114" s="180"/>
      <c r="K114" s="181"/>
      <c r="L114" s="763">
        <v>0</v>
      </c>
      <c r="M114" s="764"/>
      <c r="N114" s="191" t="s">
        <v>956</v>
      </c>
      <c r="O114" s="180"/>
      <c r="P114" s="180"/>
      <c r="Q114" s="180"/>
      <c r="R114" s="180"/>
      <c r="S114" s="180"/>
      <c r="T114" s="180"/>
      <c r="U114" s="180"/>
      <c r="V114" s="180"/>
      <c r="W114" s="180"/>
      <c r="X114" s="180"/>
      <c r="Y114" s="181"/>
      <c r="Z114" s="763">
        <v>0</v>
      </c>
      <c r="AA114" s="764"/>
      <c r="AB114" s="191" t="s">
        <v>956</v>
      </c>
      <c r="AC114" s="180"/>
      <c r="AD114" s="180"/>
      <c r="AE114" s="180"/>
      <c r="AF114" s="180"/>
      <c r="AG114" s="180"/>
      <c r="AH114" s="180"/>
      <c r="AI114" s="180"/>
      <c r="AJ114" s="180"/>
      <c r="AK114" s="180"/>
      <c r="AL114" s="181"/>
      <c r="AM114" s="763">
        <v>0</v>
      </c>
      <c r="AN114" s="764"/>
      <c r="AO114" s="191" t="s">
        <v>956</v>
      </c>
      <c r="AP114" s="180"/>
      <c r="AQ114" s="180"/>
      <c r="AR114" s="180"/>
      <c r="AS114" s="180"/>
      <c r="AT114" s="180"/>
      <c r="AU114" s="180"/>
      <c r="AV114" s="180"/>
      <c r="AW114" s="180"/>
      <c r="AX114" s="180"/>
      <c r="AY114" s="181"/>
      <c r="AZ114" s="763">
        <v>0</v>
      </c>
      <c r="BA114" s="764"/>
    </row>
    <row r="115" spans="1:54" ht="12" customHeight="1">
      <c r="A115" s="194" t="str">
        <f>"Interest Earnings "&amp;Help!C18&amp;"-"&amp;Help!C18+1</f>
        <v>Interest Earnings 2011-2012</v>
      </c>
      <c r="B115" s="180"/>
      <c r="C115" s="180"/>
      <c r="D115" s="180"/>
      <c r="E115" s="180"/>
      <c r="F115" s="180"/>
      <c r="G115" s="180"/>
      <c r="H115" s="180"/>
      <c r="I115" s="180"/>
      <c r="J115" s="180"/>
      <c r="K115" s="181"/>
      <c r="L115" s="763">
        <v>0</v>
      </c>
      <c r="M115" s="764"/>
      <c r="N115" s="194" t="str">
        <f>"Interest Earnings "&amp;Help!C18&amp;"-"&amp;Help!C18+1</f>
        <v>Interest Earnings 2011-2012</v>
      </c>
      <c r="O115" s="180"/>
      <c r="P115" s="180"/>
      <c r="Q115" s="180"/>
      <c r="R115" s="180"/>
      <c r="S115" s="180"/>
      <c r="T115" s="180"/>
      <c r="U115" s="180"/>
      <c r="V115" s="180"/>
      <c r="W115" s="180"/>
      <c r="X115" s="180"/>
      <c r="Y115" s="181"/>
      <c r="Z115" s="763">
        <v>0</v>
      </c>
      <c r="AA115" s="764"/>
      <c r="AB115" s="194" t="str">
        <f>"Interest Earnings "&amp;Help!C18&amp;"-"&amp;Help!C18+1</f>
        <v>Interest Earnings 2011-2012</v>
      </c>
      <c r="AC115" s="180"/>
      <c r="AD115" s="180"/>
      <c r="AE115" s="180"/>
      <c r="AF115" s="180"/>
      <c r="AG115" s="180"/>
      <c r="AH115" s="180"/>
      <c r="AI115" s="180"/>
      <c r="AJ115" s="180"/>
      <c r="AK115" s="180"/>
      <c r="AL115" s="181"/>
      <c r="AM115" s="763">
        <v>0</v>
      </c>
      <c r="AN115" s="764"/>
      <c r="AO115" s="194" t="str">
        <f>"Interest Earnings "&amp;Help!C18&amp;"-"&amp;Help!C18+1</f>
        <v>Interest Earnings 2011-2012</v>
      </c>
      <c r="AP115" s="180"/>
      <c r="AQ115" s="180"/>
      <c r="AR115" s="180"/>
      <c r="AS115" s="180"/>
      <c r="AT115" s="180"/>
      <c r="AU115" s="180"/>
      <c r="AV115" s="180"/>
      <c r="AW115" s="180"/>
      <c r="AX115" s="180"/>
      <c r="AY115" s="181"/>
      <c r="AZ115" s="763">
        <v>0</v>
      </c>
      <c r="BA115" s="764"/>
    </row>
    <row r="116" spans="1:54" ht="12" customHeight="1">
      <c r="A116" s="194" t="str">
        <f>"Coupons Paid Through "&amp;Help!C18&amp;"-"&amp;Help!C18+1</f>
        <v>Coupons Paid Through 2011-2012</v>
      </c>
      <c r="B116" s="180"/>
      <c r="C116" s="180"/>
      <c r="D116" s="180"/>
      <c r="E116" s="180"/>
      <c r="F116" s="180"/>
      <c r="G116" s="180"/>
      <c r="H116" s="180"/>
      <c r="I116" s="180"/>
      <c r="J116" s="180"/>
      <c r="K116" s="181"/>
      <c r="L116" s="763">
        <v>0</v>
      </c>
      <c r="M116" s="764"/>
      <c r="N116" s="194" t="str">
        <f>"Coupons Paid Through "&amp;Help!C18&amp;"-"&amp;Help!C18+1</f>
        <v>Coupons Paid Through 2011-2012</v>
      </c>
      <c r="O116" s="180"/>
      <c r="P116" s="180"/>
      <c r="Q116" s="180"/>
      <c r="R116" s="180"/>
      <c r="S116" s="180"/>
      <c r="T116" s="180"/>
      <c r="U116" s="180"/>
      <c r="V116" s="180"/>
      <c r="W116" s="180"/>
      <c r="X116" s="180"/>
      <c r="Y116" s="181"/>
      <c r="Z116" s="763">
        <v>0</v>
      </c>
      <c r="AA116" s="764"/>
      <c r="AB116" s="194" t="str">
        <f>"Coupons Paid Through "&amp;Help!C18&amp;"-"&amp;Help!C18+1</f>
        <v>Coupons Paid Through 2011-2012</v>
      </c>
      <c r="AC116" s="180"/>
      <c r="AD116" s="180"/>
      <c r="AE116" s="180"/>
      <c r="AF116" s="180"/>
      <c r="AG116" s="180"/>
      <c r="AH116" s="180"/>
      <c r="AI116" s="180"/>
      <c r="AJ116" s="180"/>
      <c r="AK116" s="180"/>
      <c r="AL116" s="181"/>
      <c r="AM116" s="763">
        <v>0</v>
      </c>
      <c r="AN116" s="764"/>
      <c r="AO116" s="194" t="str">
        <f>"Coupons Paid Through "&amp;Help!C18&amp;"-"&amp;Help!C18+1</f>
        <v>Coupons Paid Through 2011-2012</v>
      </c>
      <c r="AP116" s="180"/>
      <c r="AQ116" s="180"/>
      <c r="AR116" s="180"/>
      <c r="AS116" s="180"/>
      <c r="AT116" s="180"/>
      <c r="AU116" s="180"/>
      <c r="AV116" s="180"/>
      <c r="AW116" s="180"/>
      <c r="AX116" s="180"/>
      <c r="AY116" s="181"/>
      <c r="AZ116" s="763">
        <v>0</v>
      </c>
      <c r="BA116" s="764"/>
    </row>
    <row r="117" spans="1:54" ht="12" customHeight="1">
      <c r="A117" s="194" t="str">
        <f>"Interest Earned But Unpaid 6-30-"&amp;Help!C18+1&amp;":"</f>
        <v>Interest Earned But Unpaid 6-30-2012:</v>
      </c>
      <c r="B117" s="180"/>
      <c r="C117" s="180"/>
      <c r="D117" s="180"/>
      <c r="E117" s="180"/>
      <c r="F117" s="180"/>
      <c r="G117" s="180"/>
      <c r="H117" s="180"/>
      <c r="I117" s="180"/>
      <c r="J117" s="180"/>
      <c r="K117" s="181"/>
      <c r="L117" s="765"/>
      <c r="M117" s="766"/>
      <c r="N117" s="194" t="str">
        <f>"Interest Earned But Unpaid 6-30-"&amp;Help!C18+1&amp;":"</f>
        <v>Interest Earned But Unpaid 6-30-2012:</v>
      </c>
      <c r="O117" s="180"/>
      <c r="P117" s="180"/>
      <c r="Q117" s="180"/>
      <c r="R117" s="180"/>
      <c r="S117" s="180"/>
      <c r="T117" s="180"/>
      <c r="U117" s="180"/>
      <c r="V117" s="180"/>
      <c r="W117" s="180"/>
      <c r="X117" s="180"/>
      <c r="Y117" s="181"/>
      <c r="Z117" s="765"/>
      <c r="AA117" s="766"/>
      <c r="AB117" s="194" t="str">
        <f>"Interest Earned But Unpaid 6-30-"&amp;Help!C18+1&amp;":"</f>
        <v>Interest Earned But Unpaid 6-30-2012:</v>
      </c>
      <c r="AC117" s="180"/>
      <c r="AD117" s="180"/>
      <c r="AE117" s="180"/>
      <c r="AF117" s="180"/>
      <c r="AG117" s="180"/>
      <c r="AH117" s="180"/>
      <c r="AI117" s="180"/>
      <c r="AJ117" s="180"/>
      <c r="AK117" s="180"/>
      <c r="AL117" s="181"/>
      <c r="AM117" s="765"/>
      <c r="AN117" s="766"/>
      <c r="AO117" s="194" t="str">
        <f>"Interest Earned But Unpaid 6-30-"&amp;Help!C18+1&amp;":"</f>
        <v>Interest Earned But Unpaid 6-30-2012:</v>
      </c>
      <c r="AP117" s="180"/>
      <c r="AQ117" s="180"/>
      <c r="AR117" s="180"/>
      <c r="AS117" s="180"/>
      <c r="AT117" s="180"/>
      <c r="AU117" s="180"/>
      <c r="AV117" s="180"/>
      <c r="AW117" s="180"/>
      <c r="AX117" s="180"/>
      <c r="AY117" s="181"/>
      <c r="AZ117" s="765"/>
      <c r="BA117" s="766"/>
    </row>
    <row r="118" spans="1:54" ht="12" customHeight="1">
      <c r="A118" s="191" t="s">
        <v>955</v>
      </c>
      <c r="B118" s="180"/>
      <c r="C118" s="180"/>
      <c r="D118" s="180"/>
      <c r="E118" s="180"/>
      <c r="F118" s="180"/>
      <c r="G118" s="180"/>
      <c r="H118" s="180"/>
      <c r="I118" s="180"/>
      <c r="J118" s="180"/>
      <c r="K118" s="181"/>
      <c r="L118" s="763">
        <v>0</v>
      </c>
      <c r="M118" s="764"/>
      <c r="N118" s="191" t="s">
        <v>955</v>
      </c>
      <c r="O118" s="180"/>
      <c r="P118" s="180"/>
      <c r="Q118" s="180"/>
      <c r="R118" s="180"/>
      <c r="S118" s="180"/>
      <c r="T118" s="180"/>
      <c r="U118" s="180"/>
      <c r="V118" s="180"/>
      <c r="W118" s="180"/>
      <c r="X118" s="180"/>
      <c r="Y118" s="181"/>
      <c r="Z118" s="763">
        <v>0</v>
      </c>
      <c r="AA118" s="764"/>
      <c r="AB118" s="191" t="s">
        <v>955</v>
      </c>
      <c r="AC118" s="180"/>
      <c r="AD118" s="180"/>
      <c r="AE118" s="180"/>
      <c r="AF118" s="180"/>
      <c r="AG118" s="180"/>
      <c r="AH118" s="180"/>
      <c r="AI118" s="180"/>
      <c r="AJ118" s="180"/>
      <c r="AK118" s="180"/>
      <c r="AL118" s="181"/>
      <c r="AM118" s="763">
        <v>0</v>
      </c>
      <c r="AN118" s="764"/>
      <c r="AO118" s="191" t="s">
        <v>955</v>
      </c>
      <c r="AP118" s="180"/>
      <c r="AQ118" s="180"/>
      <c r="AR118" s="180"/>
      <c r="AS118" s="180"/>
      <c r="AT118" s="180"/>
      <c r="AU118" s="180"/>
      <c r="AV118" s="180"/>
      <c r="AW118" s="180"/>
      <c r="AX118" s="180"/>
      <c r="AY118" s="181"/>
      <c r="AZ118" s="763">
        <v>0</v>
      </c>
      <c r="BA118" s="764"/>
    </row>
    <row r="119" spans="1:54" ht="12" customHeight="1" thickBot="1">
      <c r="A119" s="193" t="s">
        <v>956</v>
      </c>
      <c r="B119" s="189"/>
      <c r="C119" s="189"/>
      <c r="D119" s="189"/>
      <c r="E119" s="189"/>
      <c r="F119" s="189"/>
      <c r="G119" s="189"/>
      <c r="H119" s="189"/>
      <c r="I119" s="189"/>
      <c r="J119" s="189"/>
      <c r="K119" s="190"/>
      <c r="L119" s="775">
        <v>0</v>
      </c>
      <c r="M119" s="776"/>
      <c r="N119" s="193" t="s">
        <v>956</v>
      </c>
      <c r="O119" s="189"/>
      <c r="P119" s="189"/>
      <c r="Q119" s="189"/>
      <c r="R119" s="189"/>
      <c r="S119" s="189"/>
      <c r="T119" s="189"/>
      <c r="U119" s="189"/>
      <c r="V119" s="189"/>
      <c r="W119" s="189"/>
      <c r="X119" s="189"/>
      <c r="Y119" s="190"/>
      <c r="Z119" s="775">
        <v>0</v>
      </c>
      <c r="AA119" s="776"/>
      <c r="AB119" s="193" t="s">
        <v>956</v>
      </c>
      <c r="AC119" s="189"/>
      <c r="AD119" s="189"/>
      <c r="AE119" s="189"/>
      <c r="AF119" s="189"/>
      <c r="AG119" s="189"/>
      <c r="AH119" s="189"/>
      <c r="AI119" s="189"/>
      <c r="AJ119" s="189"/>
      <c r="AK119" s="189"/>
      <c r="AL119" s="190"/>
      <c r="AM119" s="775">
        <v>0</v>
      </c>
      <c r="AN119" s="776"/>
      <c r="AO119" s="193" t="s">
        <v>956</v>
      </c>
      <c r="AP119" s="189"/>
      <c r="AQ119" s="189"/>
      <c r="AR119" s="189"/>
      <c r="AS119" s="189"/>
      <c r="AT119" s="189"/>
      <c r="AU119" s="189"/>
      <c r="AV119" s="189"/>
      <c r="AW119" s="189"/>
      <c r="AX119" s="189"/>
      <c r="AY119" s="190"/>
      <c r="AZ119" s="775">
        <v>0</v>
      </c>
      <c r="BA119" s="776"/>
    </row>
    <row r="120" spans="1:54" ht="12" customHeight="1" thickTop="1">
      <c r="A120" s="206" t="str">
        <f>A60</f>
        <v>S.A.&amp;I. Form 2641R99 Entity: Type in Name of City City, 99</v>
      </c>
      <c r="J120" s="777">
        <f ca="1">Coversheets!$BI$50</f>
        <v>41499.346880902776</v>
      </c>
      <c r="K120" s="777"/>
      <c r="L120" s="777"/>
      <c r="M120" s="777"/>
      <c r="N120" s="206" t="str">
        <f>A60</f>
        <v>S.A.&amp;I. Form 2641R99 Entity: Type in Name of City City, 99</v>
      </c>
      <c r="X120" s="777">
        <f ca="1">Coversheets!$BI$50</f>
        <v>41499.346880902776</v>
      </c>
      <c r="Y120" s="777"/>
      <c r="Z120" s="777"/>
      <c r="AA120" s="777"/>
      <c r="AB120" s="206" t="str">
        <f>A60</f>
        <v>S.A.&amp;I. Form 2641R99 Entity: Type in Name of City City, 99</v>
      </c>
      <c r="AK120" s="777">
        <f ca="1">Coversheets!$BI$50</f>
        <v>41499.346880902776</v>
      </c>
      <c r="AL120" s="777"/>
      <c r="AM120" s="777"/>
      <c r="AN120" s="777"/>
      <c r="AO120" s="206" t="str">
        <f>A60</f>
        <v>S.A.&amp;I. Form 2641R99 Entity: Type in Name of City City, 99</v>
      </c>
      <c r="AX120" s="777">
        <f ca="1">Coversheets!$BI$50</f>
        <v>41499.346880902776</v>
      </c>
      <c r="AY120" s="777"/>
      <c r="AZ120" s="777"/>
      <c r="BA120" s="777"/>
    </row>
    <row r="121" spans="1:54" ht="17.25" customHeight="1">
      <c r="A121" s="793" t="str">
        <f>A1</f>
        <v>INDUSTRIAL DEVELOPMENT BOND ACCOUNTS COVERING THE PERIOD JULY 1, 2011, to JUNE 30, 2012</v>
      </c>
      <c r="B121" s="793"/>
      <c r="C121" s="793"/>
      <c r="D121" s="793"/>
      <c r="E121" s="793"/>
      <c r="F121" s="793"/>
      <c r="G121" s="793"/>
      <c r="H121" s="793"/>
      <c r="I121" s="793"/>
      <c r="J121" s="793"/>
      <c r="K121" s="793"/>
      <c r="L121" s="793"/>
      <c r="M121" s="793"/>
      <c r="N121" s="793" t="str">
        <f>A121</f>
        <v>INDUSTRIAL DEVELOPMENT BOND ACCOUNTS COVERING THE PERIOD JULY 1, 2011, to JUNE 30, 2012</v>
      </c>
      <c r="O121" s="793"/>
      <c r="P121" s="793"/>
      <c r="Q121" s="793"/>
      <c r="R121" s="793"/>
      <c r="S121" s="793"/>
      <c r="T121" s="793"/>
      <c r="U121" s="793"/>
      <c r="V121" s="793"/>
      <c r="W121" s="793"/>
      <c r="X121" s="793"/>
      <c r="Y121" s="793"/>
      <c r="Z121" s="793"/>
      <c r="AA121" s="793"/>
      <c r="AB121" s="793" t="str">
        <f>N121</f>
        <v>INDUSTRIAL DEVELOPMENT BOND ACCOUNTS COVERING THE PERIOD JULY 1, 2011, to JUNE 30, 2012</v>
      </c>
      <c r="AC121" s="793"/>
      <c r="AD121" s="793"/>
      <c r="AE121" s="793"/>
      <c r="AF121" s="793"/>
      <c r="AG121" s="793"/>
      <c r="AH121" s="793"/>
      <c r="AI121" s="793"/>
      <c r="AJ121" s="793"/>
      <c r="AK121" s="793"/>
      <c r="AL121" s="793"/>
      <c r="AM121" s="793"/>
      <c r="AN121" s="793"/>
      <c r="AO121" s="793" t="str">
        <f>AB121</f>
        <v>INDUSTRIAL DEVELOPMENT BOND ACCOUNTS COVERING THE PERIOD JULY 1, 2011, to JUNE 30, 2012</v>
      </c>
      <c r="AP121" s="793"/>
      <c r="AQ121" s="793"/>
      <c r="AR121" s="793"/>
      <c r="AS121" s="793"/>
      <c r="AT121" s="793"/>
      <c r="AU121" s="793"/>
      <c r="AV121" s="793"/>
      <c r="AW121" s="793"/>
      <c r="AX121" s="793"/>
      <c r="AY121" s="793"/>
      <c r="AZ121" s="793"/>
      <c r="BA121" s="793"/>
      <c r="BB121" s="793"/>
    </row>
    <row r="122" spans="1:54" ht="17.25" customHeight="1">
      <c r="A122" s="793" t="str">
        <f>"ESTIMATE OF NEEDS FOR "&amp;Help!C18+1&amp;"-"&amp;Help!C18+2</f>
        <v>ESTIMATE OF NEEDS FOR 2012-2013</v>
      </c>
      <c r="B122" s="793"/>
      <c r="C122" s="793"/>
      <c r="D122" s="793"/>
      <c r="E122" s="793"/>
      <c r="F122" s="793"/>
      <c r="G122" s="793"/>
      <c r="H122" s="793"/>
      <c r="I122" s="793"/>
      <c r="J122" s="793"/>
      <c r="K122" s="793"/>
      <c r="L122" s="793"/>
      <c r="M122" s="793"/>
      <c r="N122" s="793" t="str">
        <f>A122</f>
        <v>ESTIMATE OF NEEDS FOR 2012-2013</v>
      </c>
      <c r="O122" s="793"/>
      <c r="P122" s="793"/>
      <c r="Q122" s="793"/>
      <c r="R122" s="793"/>
      <c r="S122" s="793"/>
      <c r="T122" s="793"/>
      <c r="U122" s="793"/>
      <c r="V122" s="793"/>
      <c r="W122" s="793"/>
      <c r="X122" s="793"/>
      <c r="Y122" s="793"/>
      <c r="Z122" s="793"/>
      <c r="AA122" s="793"/>
      <c r="AB122" s="793" t="str">
        <f>N122</f>
        <v>ESTIMATE OF NEEDS FOR 2012-2013</v>
      </c>
      <c r="AC122" s="793"/>
      <c r="AD122" s="793"/>
      <c r="AE122" s="793"/>
      <c r="AF122" s="793"/>
      <c r="AG122" s="793"/>
      <c r="AH122" s="793"/>
      <c r="AI122" s="793"/>
      <c r="AJ122" s="793"/>
      <c r="AK122" s="793"/>
      <c r="AL122" s="793"/>
      <c r="AM122" s="793"/>
      <c r="AN122" s="793"/>
      <c r="AO122" s="793" t="str">
        <f>AB122</f>
        <v>ESTIMATE OF NEEDS FOR 2012-2013</v>
      </c>
      <c r="AP122" s="793"/>
      <c r="AQ122" s="793"/>
      <c r="AR122" s="793"/>
      <c r="AS122" s="793"/>
      <c r="AT122" s="793"/>
      <c r="AU122" s="793"/>
      <c r="AV122" s="793"/>
      <c r="AW122" s="793"/>
      <c r="AX122" s="793"/>
      <c r="AY122" s="793"/>
      <c r="AZ122" s="793"/>
      <c r="BA122" s="793"/>
      <c r="BB122" s="793"/>
    </row>
    <row r="123" spans="1:54" ht="12" customHeight="1" thickBot="1">
      <c r="A123" s="130" t="s">
        <v>865</v>
      </c>
      <c r="M123" s="170" t="s">
        <v>1131</v>
      </c>
      <c r="N123" s="130" t="s">
        <v>865</v>
      </c>
      <c r="AA123" s="170" t="s">
        <v>1132</v>
      </c>
      <c r="AB123" s="130" t="s">
        <v>865</v>
      </c>
      <c r="AN123" s="170">
        <v>2</v>
      </c>
      <c r="AO123" s="130" t="s">
        <v>865</v>
      </c>
      <c r="BA123" s="170"/>
      <c r="BB123" s="170" t="s">
        <v>23</v>
      </c>
    </row>
    <row r="124" spans="1:54" ht="12" customHeight="1" thickTop="1" thickBot="1">
      <c r="A124" s="171" t="str">
        <f>"Schedule 1, Detail of Bond and Coupon Indebtedness as of June 30, "&amp;Help!C18+1&amp;" - Not Affecting Homesteads (New)"</f>
        <v>Schedule 1, Detail of Bond and Coupon Indebtedness as of June 30, 2012 - Not Affecting Homesteads (New)</v>
      </c>
      <c r="B124" s="172"/>
      <c r="C124" s="172"/>
      <c r="D124" s="172"/>
      <c r="E124" s="172"/>
      <c r="F124" s="172"/>
      <c r="G124" s="172"/>
      <c r="H124" s="172"/>
      <c r="I124" s="172"/>
      <c r="J124" s="172"/>
      <c r="K124" s="172"/>
      <c r="L124" s="172"/>
      <c r="M124" s="173"/>
      <c r="N124" s="171" t="str">
        <f>"Schedule 1, Detail of Bond and Coupon Indebtedness as of June 30, "&amp;Help!C18+1&amp;" - Not Affecting Homesteads (New)"</f>
        <v>Schedule 1, Detail of Bond and Coupon Indebtedness as of June 30, 2012 - Not Affecting Homesteads (New)</v>
      </c>
      <c r="O124" s="172"/>
      <c r="P124" s="172"/>
      <c r="Q124" s="172"/>
      <c r="R124" s="172"/>
      <c r="S124" s="172"/>
      <c r="T124" s="172"/>
      <c r="U124" s="172"/>
      <c r="V124" s="172"/>
      <c r="W124" s="172"/>
      <c r="X124" s="172"/>
      <c r="Y124" s="172"/>
      <c r="Z124" s="172"/>
      <c r="AA124" s="173"/>
      <c r="AB124" s="171" t="str">
        <f>"Schedule 2, Detail of Judgement Indebtedness as of June 30, "&amp;Help!C18+1&amp;" - Not Affecting Homesteads (New)"</f>
        <v>Schedule 2, Detail of Judgement Indebtedness as of June 30, 2012 - Not Affecting Homesteads (New)</v>
      </c>
      <c r="AC124" s="172"/>
      <c r="AD124" s="172"/>
      <c r="AE124" s="172"/>
      <c r="AF124" s="172"/>
      <c r="AG124" s="172"/>
      <c r="AH124" s="172"/>
      <c r="AI124" s="172"/>
      <c r="AJ124" s="172"/>
      <c r="AK124" s="172"/>
      <c r="AL124" s="172"/>
      <c r="AM124" s="172"/>
      <c r="AN124" s="173"/>
      <c r="AO124" s="842" t="str">
        <f>"Schedule 2, Detail of Judgement Indebtedness as of June 30, "&amp;Help!C18+1&amp;" - Not Affecting Homesteads (New) (Continued)"</f>
        <v>Schedule 2, Detail of Judgement Indebtedness as of June 30, 2012 - Not Affecting Homesteads (New) (Continued)</v>
      </c>
      <c r="AP124" s="843"/>
      <c r="AQ124" s="843"/>
      <c r="AR124" s="843"/>
      <c r="AS124" s="843"/>
      <c r="AT124" s="843"/>
      <c r="AU124" s="843"/>
      <c r="AV124" s="843"/>
      <c r="AW124" s="843"/>
      <c r="AX124" s="843"/>
      <c r="AY124" s="843"/>
      <c r="AZ124" s="843"/>
      <c r="BA124" s="843"/>
      <c r="BB124" s="844"/>
    </row>
    <row r="125" spans="1:54" ht="12" customHeight="1" thickTop="1" thickBot="1">
      <c r="A125" s="140" t="s">
        <v>933</v>
      </c>
      <c r="B125" s="141"/>
      <c r="C125" s="141"/>
      <c r="D125" s="141"/>
      <c r="E125" s="141"/>
      <c r="F125" s="141"/>
      <c r="G125" s="141"/>
      <c r="H125" s="141"/>
      <c r="I125" s="141"/>
      <c r="J125" s="141"/>
      <c r="K125" s="141"/>
      <c r="L125" s="794"/>
      <c r="M125" s="772"/>
      <c r="N125" s="140" t="s">
        <v>933</v>
      </c>
      <c r="O125" s="141"/>
      <c r="P125" s="141"/>
      <c r="Q125" s="141"/>
      <c r="R125" s="141"/>
      <c r="S125" s="141"/>
      <c r="T125" s="141"/>
      <c r="U125" s="141"/>
      <c r="V125" s="141"/>
      <c r="W125" s="141"/>
      <c r="X125" s="141"/>
      <c r="Y125" s="794" t="s">
        <v>970</v>
      </c>
      <c r="Z125" s="794"/>
      <c r="AA125" s="772"/>
      <c r="AB125" s="171" t="s">
        <v>974</v>
      </c>
      <c r="AC125" s="172"/>
      <c r="AD125" s="172"/>
      <c r="AE125" s="172"/>
      <c r="AF125" s="172"/>
      <c r="AG125" s="172"/>
      <c r="AH125" s="172"/>
      <c r="AI125" s="172"/>
      <c r="AJ125" s="172"/>
      <c r="AK125" s="172"/>
      <c r="AL125" s="172"/>
      <c r="AM125" s="172"/>
      <c r="AN125" s="173"/>
      <c r="AO125" s="830"/>
      <c r="AP125" s="826"/>
      <c r="AQ125" s="826"/>
      <c r="AR125" s="826"/>
      <c r="AS125" s="826"/>
      <c r="AT125" s="826"/>
      <c r="AU125" s="826"/>
      <c r="AV125" s="826"/>
      <c r="AW125" s="826"/>
      <c r="AX125" s="826"/>
      <c r="AY125" s="826"/>
      <c r="AZ125" s="826"/>
      <c r="BA125" s="826"/>
      <c r="BB125" s="827"/>
    </row>
    <row r="126" spans="1:54" ht="12" customHeight="1" thickTop="1" thickBot="1">
      <c r="A126" s="154"/>
      <c r="B126" s="155"/>
      <c r="C126" s="155"/>
      <c r="D126" s="155"/>
      <c r="E126" s="155"/>
      <c r="F126" s="155"/>
      <c r="G126" s="155"/>
      <c r="H126" s="155"/>
      <c r="I126" s="155"/>
      <c r="J126" s="155"/>
      <c r="K126" s="155"/>
      <c r="L126" s="795" t="s">
        <v>934</v>
      </c>
      <c r="M126" s="781"/>
      <c r="N126" s="154"/>
      <c r="O126" s="155"/>
      <c r="P126" s="155"/>
      <c r="Q126" s="155"/>
      <c r="R126" s="155"/>
      <c r="S126" s="155"/>
      <c r="T126" s="155"/>
      <c r="U126" s="155"/>
      <c r="V126" s="155"/>
      <c r="W126" s="155"/>
      <c r="X126" s="155"/>
      <c r="Y126" s="795" t="s">
        <v>934</v>
      </c>
      <c r="Z126" s="795"/>
      <c r="AA126" s="781"/>
      <c r="AB126" s="176" t="s">
        <v>975</v>
      </c>
      <c r="AC126" s="177"/>
      <c r="AD126" s="177"/>
      <c r="AE126" s="177"/>
      <c r="AF126" s="178"/>
      <c r="AG126" s="815"/>
      <c r="AH126" s="815"/>
      <c r="AI126" s="815"/>
      <c r="AJ126" s="815"/>
      <c r="AK126" s="815"/>
      <c r="AL126" s="815"/>
      <c r="AM126" s="815"/>
      <c r="AN126" s="815"/>
      <c r="AO126" s="815"/>
      <c r="AP126" s="815"/>
      <c r="AQ126" s="815"/>
      <c r="AR126" s="815"/>
      <c r="AS126" s="815"/>
      <c r="AT126" s="815"/>
      <c r="AU126" s="815"/>
      <c r="AV126" s="815"/>
      <c r="AW126" s="815"/>
      <c r="AX126" s="815"/>
      <c r="AY126" s="815"/>
      <c r="AZ126" s="815"/>
      <c r="BA126" s="821" t="s">
        <v>152</v>
      </c>
      <c r="BB126" s="821"/>
    </row>
    <row r="127" spans="1:54" ht="12" customHeight="1" thickTop="1">
      <c r="A127" s="140" t="s">
        <v>935</v>
      </c>
      <c r="B127" s="141"/>
      <c r="C127" s="141"/>
      <c r="D127" s="141"/>
      <c r="E127" s="141"/>
      <c r="F127" s="141"/>
      <c r="G127" s="141"/>
      <c r="H127" s="141"/>
      <c r="I127" s="141"/>
      <c r="J127" s="141"/>
      <c r="K127" s="141"/>
      <c r="L127" s="796">
        <v>31959</v>
      </c>
      <c r="M127" s="797"/>
      <c r="N127" s="140" t="s">
        <v>971</v>
      </c>
      <c r="O127" s="141"/>
      <c r="P127" s="141"/>
      <c r="Q127" s="141"/>
      <c r="R127" s="141"/>
      <c r="S127" s="141"/>
      <c r="T127" s="141"/>
      <c r="U127" s="141"/>
      <c r="V127" s="141"/>
      <c r="W127" s="141"/>
      <c r="X127" s="159"/>
      <c r="Y127" s="140"/>
      <c r="Z127" s="141"/>
      <c r="AA127" s="159"/>
      <c r="AB127" s="179" t="s">
        <v>976</v>
      </c>
      <c r="AC127" s="180"/>
      <c r="AD127" s="180"/>
      <c r="AE127" s="180"/>
      <c r="AF127" s="181"/>
      <c r="AG127" s="814"/>
      <c r="AH127" s="814"/>
      <c r="AI127" s="814"/>
      <c r="AJ127" s="814"/>
      <c r="AK127" s="814"/>
      <c r="AL127" s="814"/>
      <c r="AM127" s="814"/>
      <c r="AN127" s="814"/>
      <c r="AO127" s="814"/>
      <c r="AP127" s="814"/>
      <c r="AQ127" s="814"/>
      <c r="AR127" s="814"/>
      <c r="AS127" s="814"/>
      <c r="AT127" s="814"/>
      <c r="AU127" s="814"/>
      <c r="AV127" s="814"/>
      <c r="AW127" s="814"/>
      <c r="AX127" s="814"/>
      <c r="AY127" s="814"/>
      <c r="AZ127" s="814"/>
      <c r="BA127" s="820" t="s">
        <v>998</v>
      </c>
      <c r="BB127" s="820"/>
    </row>
    <row r="128" spans="1:54" ht="12" customHeight="1">
      <c r="A128" s="182" t="s">
        <v>936</v>
      </c>
      <c r="B128" s="163"/>
      <c r="C128" s="163"/>
      <c r="D128" s="163"/>
      <c r="E128" s="163"/>
      <c r="F128" s="163"/>
      <c r="G128" s="163"/>
      <c r="H128" s="163"/>
      <c r="I128" s="163"/>
      <c r="J128" s="163"/>
      <c r="K128" s="163"/>
      <c r="L128" s="798">
        <v>31959</v>
      </c>
      <c r="M128" s="799"/>
      <c r="N128" s="96" t="s">
        <v>936</v>
      </c>
      <c r="O128" s="95"/>
      <c r="P128" s="95"/>
      <c r="Q128" s="95"/>
      <c r="R128" s="95"/>
      <c r="S128" s="95"/>
      <c r="T128" s="95"/>
      <c r="U128" s="95"/>
      <c r="V128" s="95"/>
      <c r="W128" s="95"/>
      <c r="X128" s="132"/>
      <c r="Y128" s="96"/>
      <c r="Z128" s="95"/>
      <c r="AA128" s="132"/>
      <c r="AB128" s="179" t="s">
        <v>977</v>
      </c>
      <c r="AC128" s="180"/>
      <c r="AD128" s="180"/>
      <c r="AE128" s="180"/>
      <c r="AF128" s="181"/>
      <c r="AG128" s="814"/>
      <c r="AH128" s="814"/>
      <c r="AI128" s="814"/>
      <c r="AJ128" s="814"/>
      <c r="AK128" s="814"/>
      <c r="AL128" s="814"/>
      <c r="AM128" s="814"/>
      <c r="AN128" s="814"/>
      <c r="AO128" s="814"/>
      <c r="AP128" s="814"/>
      <c r="AQ128" s="814"/>
      <c r="AR128" s="814"/>
      <c r="AS128" s="814"/>
      <c r="AT128" s="814"/>
      <c r="AU128" s="814"/>
      <c r="AV128" s="814"/>
      <c r="AW128" s="814"/>
      <c r="AX128" s="814"/>
      <c r="AY128" s="814"/>
      <c r="AZ128" s="814"/>
      <c r="BA128" s="820" t="s">
        <v>999</v>
      </c>
      <c r="BB128" s="820"/>
    </row>
    <row r="129" spans="1:54" ht="12" customHeight="1">
      <c r="A129" s="183" t="s">
        <v>937</v>
      </c>
      <c r="B129" s="184"/>
      <c r="C129" s="184"/>
      <c r="D129" s="184"/>
      <c r="E129" s="184"/>
      <c r="F129" s="184"/>
      <c r="G129" s="184"/>
      <c r="H129" s="184"/>
      <c r="I129" s="184"/>
      <c r="J129" s="184"/>
      <c r="K129" s="185"/>
      <c r="L129" s="800"/>
      <c r="M129" s="801"/>
      <c r="N129" s="96" t="s">
        <v>972</v>
      </c>
      <c r="O129" s="95"/>
      <c r="P129" s="95"/>
      <c r="Q129" s="95"/>
      <c r="R129" s="95"/>
      <c r="S129" s="95"/>
      <c r="T129" s="95"/>
      <c r="U129" s="95"/>
      <c r="V129" s="95"/>
      <c r="W129" s="95"/>
      <c r="X129" s="132"/>
      <c r="Y129" s="96"/>
      <c r="Z129" s="95"/>
      <c r="AA129" s="132"/>
      <c r="AB129" s="179" t="s">
        <v>978</v>
      </c>
      <c r="AC129" s="180"/>
      <c r="AD129" s="180"/>
      <c r="AE129" s="180"/>
      <c r="AF129" s="181"/>
      <c r="AG129" s="814"/>
      <c r="AH129" s="814"/>
      <c r="AI129" s="814"/>
      <c r="AJ129" s="814"/>
      <c r="AK129" s="814"/>
      <c r="AL129" s="814"/>
      <c r="AM129" s="814"/>
      <c r="AN129" s="814"/>
      <c r="AO129" s="814"/>
      <c r="AP129" s="814"/>
      <c r="AQ129" s="814"/>
      <c r="AR129" s="814"/>
      <c r="AS129" s="814"/>
      <c r="AT129" s="814"/>
      <c r="AU129" s="814"/>
      <c r="AV129" s="814"/>
      <c r="AW129" s="814"/>
      <c r="AX129" s="814"/>
      <c r="AY129" s="814"/>
      <c r="AZ129" s="814"/>
      <c r="BA129" s="820"/>
      <c r="BB129" s="820"/>
    </row>
    <row r="130" spans="1:54" ht="12" customHeight="1">
      <c r="A130" s="139" t="s">
        <v>938</v>
      </c>
      <c r="B130" s="95"/>
      <c r="C130" s="95"/>
      <c r="D130" s="95"/>
      <c r="E130" s="95"/>
      <c r="F130" s="95"/>
      <c r="G130" s="95"/>
      <c r="H130" s="95"/>
      <c r="I130" s="95"/>
      <c r="J130" s="95"/>
      <c r="K130" s="132"/>
      <c r="L130" s="802"/>
      <c r="M130" s="803"/>
      <c r="N130" s="139" t="s">
        <v>938</v>
      </c>
      <c r="O130" s="95"/>
      <c r="P130" s="95"/>
      <c r="Q130" s="95"/>
      <c r="R130" s="95"/>
      <c r="S130" s="95"/>
      <c r="T130" s="95"/>
      <c r="U130" s="95"/>
      <c r="V130" s="95"/>
      <c r="W130" s="95"/>
      <c r="X130" s="132"/>
      <c r="Y130" s="96"/>
      <c r="Z130" s="95"/>
      <c r="AA130" s="132"/>
      <c r="AB130" s="179" t="s">
        <v>979</v>
      </c>
      <c r="AC130" s="180"/>
      <c r="AD130" s="180"/>
      <c r="AE130" s="180"/>
      <c r="AF130" s="181"/>
      <c r="AG130" s="814"/>
      <c r="AH130" s="814"/>
      <c r="AI130" s="814"/>
      <c r="AJ130" s="814"/>
      <c r="AK130" s="814"/>
      <c r="AL130" s="814"/>
      <c r="AM130" s="814"/>
      <c r="AN130" s="814"/>
      <c r="AO130" s="814"/>
      <c r="AP130" s="814"/>
      <c r="AQ130" s="814"/>
      <c r="AR130" s="814"/>
      <c r="AS130" s="814"/>
      <c r="AT130" s="814"/>
      <c r="AU130" s="814"/>
      <c r="AV130" s="814"/>
      <c r="AW130" s="814"/>
      <c r="AX130" s="814"/>
      <c r="AY130" s="814"/>
      <c r="AZ130" s="814"/>
      <c r="BA130" s="820"/>
      <c r="BB130" s="820"/>
    </row>
    <row r="131" spans="1:54" ht="12" customHeight="1" thickBot="1">
      <c r="A131" s="186" t="s">
        <v>939</v>
      </c>
      <c r="B131" s="163"/>
      <c r="C131" s="163"/>
      <c r="D131" s="163"/>
      <c r="E131" s="163"/>
      <c r="F131" s="163"/>
      <c r="G131" s="163"/>
      <c r="H131" s="163"/>
      <c r="I131" s="163"/>
      <c r="J131" s="163"/>
      <c r="K131" s="187"/>
      <c r="L131" s="804">
        <v>33420</v>
      </c>
      <c r="M131" s="803"/>
      <c r="N131" s="186" t="s">
        <v>939</v>
      </c>
      <c r="O131" s="163"/>
      <c r="P131" s="163"/>
      <c r="Q131" s="163"/>
      <c r="R131" s="163"/>
      <c r="S131" s="163"/>
      <c r="T131" s="163"/>
      <c r="U131" s="163"/>
      <c r="V131" s="163"/>
      <c r="W131" s="163"/>
      <c r="X131" s="187"/>
      <c r="Y131" s="182"/>
      <c r="Z131" s="163"/>
      <c r="AA131" s="187"/>
      <c r="AB131" s="188" t="s">
        <v>980</v>
      </c>
      <c r="AC131" s="189"/>
      <c r="AD131" s="189"/>
      <c r="AE131" s="189"/>
      <c r="AF131" s="190"/>
      <c r="AG131" s="818"/>
      <c r="AH131" s="818"/>
      <c r="AI131" s="818"/>
      <c r="AJ131" s="818"/>
      <c r="AK131" s="818"/>
      <c r="AL131" s="818"/>
      <c r="AM131" s="818"/>
      <c r="AN131" s="818"/>
      <c r="AO131" s="818"/>
      <c r="AP131" s="818"/>
      <c r="AQ131" s="818"/>
      <c r="AR131" s="818"/>
      <c r="AS131" s="818"/>
      <c r="AT131" s="818"/>
      <c r="AU131" s="818"/>
      <c r="AV131" s="818"/>
      <c r="AW131" s="818"/>
      <c r="AX131" s="818"/>
      <c r="AY131" s="818"/>
      <c r="AZ131" s="818"/>
      <c r="BA131" s="833"/>
      <c r="BB131" s="833"/>
    </row>
    <row r="132" spans="1:54" ht="12" customHeight="1" thickTop="1">
      <c r="A132" s="191" t="s">
        <v>940</v>
      </c>
      <c r="B132" s="180"/>
      <c r="C132" s="180"/>
      <c r="D132" s="180"/>
      <c r="E132" s="180"/>
      <c r="F132" s="180"/>
      <c r="G132" s="180"/>
      <c r="H132" s="180"/>
      <c r="I132" s="180"/>
      <c r="J132" s="180"/>
      <c r="K132" s="181"/>
      <c r="L132" s="763">
        <v>0</v>
      </c>
      <c r="M132" s="764"/>
      <c r="N132" s="191" t="s">
        <v>940</v>
      </c>
      <c r="O132" s="180"/>
      <c r="P132" s="180"/>
      <c r="Q132" s="180"/>
      <c r="R132" s="180"/>
      <c r="S132" s="180"/>
      <c r="T132" s="180"/>
      <c r="U132" s="180"/>
      <c r="V132" s="180"/>
      <c r="W132" s="180"/>
      <c r="X132" s="180"/>
      <c r="Y132" s="767">
        <f>L132+L72+Z72+AM72+AZ72+AZ12+AM12+Z12+L12</f>
        <v>0</v>
      </c>
      <c r="Z132" s="810"/>
      <c r="AA132" s="768"/>
      <c r="AB132" s="182" t="s">
        <v>981</v>
      </c>
      <c r="AC132" s="163"/>
      <c r="AD132" s="163"/>
      <c r="AE132" s="163"/>
      <c r="AF132" s="187"/>
      <c r="AG132" s="817">
        <v>0</v>
      </c>
      <c r="AH132" s="817"/>
      <c r="AI132" s="817">
        <v>0</v>
      </c>
      <c r="AJ132" s="817"/>
      <c r="AK132" s="817">
        <v>0</v>
      </c>
      <c r="AL132" s="817"/>
      <c r="AM132" s="817">
        <v>0</v>
      </c>
      <c r="AN132" s="817"/>
      <c r="AO132" s="831">
        <v>0</v>
      </c>
      <c r="AP132" s="831"/>
      <c r="AQ132" s="831">
        <v>0</v>
      </c>
      <c r="AR132" s="831"/>
      <c r="AS132" s="831">
        <v>0</v>
      </c>
      <c r="AT132" s="831"/>
      <c r="AU132" s="831">
        <v>0</v>
      </c>
      <c r="AV132" s="831"/>
      <c r="AW132" s="831">
        <v>0</v>
      </c>
      <c r="AX132" s="831"/>
      <c r="AY132" s="831">
        <v>0</v>
      </c>
      <c r="AZ132" s="831"/>
      <c r="BA132" s="831">
        <v>0</v>
      </c>
      <c r="BB132" s="831"/>
    </row>
    <row r="133" spans="1:54" ht="12" customHeight="1">
      <c r="A133" s="192" t="s">
        <v>941</v>
      </c>
      <c r="B133" s="184"/>
      <c r="C133" s="184"/>
      <c r="D133" s="184"/>
      <c r="E133" s="184"/>
      <c r="F133" s="184"/>
      <c r="G133" s="184"/>
      <c r="H133" s="184"/>
      <c r="I133" s="184"/>
      <c r="J133" s="184"/>
      <c r="K133" s="185"/>
      <c r="L133" s="802"/>
      <c r="M133" s="803"/>
      <c r="N133" s="192" t="s">
        <v>973</v>
      </c>
      <c r="O133" s="184"/>
      <c r="P133" s="184"/>
      <c r="Q133" s="184"/>
      <c r="R133" s="184"/>
      <c r="S133" s="184"/>
      <c r="T133" s="184"/>
      <c r="U133" s="184"/>
      <c r="V133" s="184"/>
      <c r="W133" s="184"/>
      <c r="X133" s="185"/>
      <c r="Y133" s="219"/>
      <c r="Z133" s="220"/>
      <c r="AA133" s="221"/>
      <c r="AB133" s="179" t="s">
        <v>982</v>
      </c>
      <c r="AC133" s="180"/>
      <c r="AD133" s="180"/>
      <c r="AE133" s="180"/>
      <c r="AF133" s="181"/>
      <c r="AG133" s="816"/>
      <c r="AH133" s="816"/>
      <c r="AI133" s="816"/>
      <c r="AJ133" s="816"/>
      <c r="AK133" s="816"/>
      <c r="AL133" s="816"/>
      <c r="AM133" s="816"/>
      <c r="AN133" s="816"/>
      <c r="AO133" s="832"/>
      <c r="AP133" s="832"/>
      <c r="AQ133" s="832"/>
      <c r="AR133" s="832"/>
      <c r="AS133" s="832"/>
      <c r="AT133" s="832"/>
      <c r="AU133" s="832"/>
      <c r="AV133" s="832"/>
      <c r="AW133" s="832"/>
      <c r="AX133" s="832"/>
      <c r="AY133" s="832"/>
      <c r="AZ133" s="832"/>
      <c r="BA133" s="832"/>
      <c r="BB133" s="832"/>
    </row>
    <row r="134" spans="1:54" ht="12" customHeight="1">
      <c r="A134" s="186" t="s">
        <v>942</v>
      </c>
      <c r="B134" s="163"/>
      <c r="C134" s="163"/>
      <c r="D134" s="163"/>
      <c r="E134" s="163"/>
      <c r="F134" s="163"/>
      <c r="G134" s="163"/>
      <c r="H134" s="163"/>
      <c r="I134" s="163"/>
      <c r="J134" s="163"/>
      <c r="K134" s="187"/>
      <c r="L134" s="798">
        <v>42917</v>
      </c>
      <c r="M134" s="799"/>
      <c r="N134" s="186" t="s">
        <v>942</v>
      </c>
      <c r="O134" s="163"/>
      <c r="P134" s="163"/>
      <c r="Q134" s="163"/>
      <c r="R134" s="163"/>
      <c r="S134" s="163"/>
      <c r="T134" s="163"/>
      <c r="U134" s="163"/>
      <c r="V134" s="163"/>
      <c r="W134" s="163"/>
      <c r="X134" s="187"/>
      <c r="Y134" s="222"/>
      <c r="Z134" s="223"/>
      <c r="AA134" s="224"/>
      <c r="AB134" s="179" t="str">
        <f>"Principal Amount Provided for to June 30, "&amp;Help!C18</f>
        <v>Principal Amount Provided for to June 30, 2011</v>
      </c>
      <c r="AC134" s="180"/>
      <c r="AD134" s="180"/>
      <c r="AE134" s="180"/>
      <c r="AF134" s="181"/>
      <c r="AG134" s="816">
        <v>0</v>
      </c>
      <c r="AH134" s="816"/>
      <c r="AI134" s="816">
        <v>0</v>
      </c>
      <c r="AJ134" s="816"/>
      <c r="AK134" s="816">
        <v>0</v>
      </c>
      <c r="AL134" s="816"/>
      <c r="AM134" s="816">
        <v>0</v>
      </c>
      <c r="AN134" s="816"/>
      <c r="AO134" s="816">
        <v>0</v>
      </c>
      <c r="AP134" s="816"/>
      <c r="AQ134" s="816">
        <v>0</v>
      </c>
      <c r="AR134" s="816"/>
      <c r="AS134" s="816">
        <v>0</v>
      </c>
      <c r="AT134" s="816"/>
      <c r="AU134" s="816">
        <v>0</v>
      </c>
      <c r="AV134" s="816"/>
      <c r="AW134" s="816">
        <v>0</v>
      </c>
      <c r="AX134" s="816"/>
      <c r="AY134" s="816">
        <v>0</v>
      </c>
      <c r="AZ134" s="816"/>
      <c r="BA134" s="816">
        <v>0</v>
      </c>
      <c r="BB134" s="816"/>
    </row>
    <row r="135" spans="1:54" ht="12" customHeight="1" thickBot="1">
      <c r="A135" s="193" t="s">
        <v>943</v>
      </c>
      <c r="B135" s="189"/>
      <c r="C135" s="189"/>
      <c r="D135" s="189"/>
      <c r="E135" s="189"/>
      <c r="F135" s="189"/>
      <c r="G135" s="189"/>
      <c r="H135" s="189"/>
      <c r="I135" s="189"/>
      <c r="J135" s="189"/>
      <c r="K135" s="190"/>
      <c r="L135" s="775">
        <v>0</v>
      </c>
      <c r="M135" s="776"/>
      <c r="N135" s="193" t="s">
        <v>943</v>
      </c>
      <c r="O135" s="189"/>
      <c r="P135" s="189"/>
      <c r="Q135" s="189"/>
      <c r="R135" s="189"/>
      <c r="S135" s="189"/>
      <c r="T135" s="189"/>
      <c r="U135" s="189"/>
      <c r="V135" s="189"/>
      <c r="W135" s="189"/>
      <c r="X135" s="189"/>
      <c r="Y135" s="767">
        <f>L135+L75+Z75+AM75+AZ75+AZ15+AM15+Z15+L15</f>
        <v>0</v>
      </c>
      <c r="Z135" s="810"/>
      <c r="AA135" s="768"/>
      <c r="AB135" s="179" t="str">
        <f>"Principal Amount Provided for In "&amp;Help!C18&amp;"-"&amp;Help!C18+1</f>
        <v>Principal Amount Provided for In 2011-2012</v>
      </c>
      <c r="AC135" s="180"/>
      <c r="AD135" s="180"/>
      <c r="AE135" s="180"/>
      <c r="AF135" s="181"/>
      <c r="AG135" s="816">
        <v>0</v>
      </c>
      <c r="AH135" s="816"/>
      <c r="AI135" s="816">
        <v>0</v>
      </c>
      <c r="AJ135" s="816"/>
      <c r="AK135" s="816">
        <v>0</v>
      </c>
      <c r="AL135" s="816"/>
      <c r="AM135" s="816">
        <v>0</v>
      </c>
      <c r="AN135" s="816"/>
      <c r="AO135" s="816">
        <v>0</v>
      </c>
      <c r="AP135" s="816"/>
      <c r="AQ135" s="816">
        <v>0</v>
      </c>
      <c r="AR135" s="816"/>
      <c r="AS135" s="816">
        <v>0</v>
      </c>
      <c r="AT135" s="816"/>
      <c r="AU135" s="816">
        <v>0</v>
      </c>
      <c r="AV135" s="816"/>
      <c r="AW135" s="816">
        <v>0</v>
      </c>
      <c r="AX135" s="816"/>
      <c r="AY135" s="816">
        <v>0</v>
      </c>
      <c r="AZ135" s="816"/>
      <c r="BA135" s="816">
        <v>0</v>
      </c>
      <c r="BB135" s="816"/>
    </row>
    <row r="136" spans="1:54" ht="12" customHeight="1" thickTop="1" thickBot="1">
      <c r="A136" s="176" t="s">
        <v>944</v>
      </c>
      <c r="B136" s="177"/>
      <c r="C136" s="177"/>
      <c r="D136" s="177"/>
      <c r="E136" s="177"/>
      <c r="F136" s="177"/>
      <c r="G136" s="177"/>
      <c r="H136" s="177"/>
      <c r="I136" s="177"/>
      <c r="J136" s="177"/>
      <c r="K136" s="178"/>
      <c r="L136" s="805">
        <v>0</v>
      </c>
      <c r="M136" s="806"/>
      <c r="N136" s="182" t="s">
        <v>944</v>
      </c>
      <c r="O136" s="163"/>
      <c r="P136" s="163"/>
      <c r="Q136" s="163"/>
      <c r="R136" s="163"/>
      <c r="S136" s="163"/>
      <c r="T136" s="163"/>
      <c r="U136" s="163"/>
      <c r="V136" s="163"/>
      <c r="W136" s="163"/>
      <c r="X136" s="163"/>
      <c r="Y136" s="767">
        <f>L136+L76+Z76+AM76+AZ76+AZ16+AM16+Z16+L16</f>
        <v>0</v>
      </c>
      <c r="Z136" s="810"/>
      <c r="AA136" s="768"/>
      <c r="AB136" s="183" t="s">
        <v>983</v>
      </c>
      <c r="AC136" s="184"/>
      <c r="AD136" s="184"/>
      <c r="AE136" s="184"/>
      <c r="AF136" s="185"/>
      <c r="AG136" s="823">
        <v>0</v>
      </c>
      <c r="AH136" s="823"/>
      <c r="AI136" s="823">
        <v>0</v>
      </c>
      <c r="AJ136" s="823"/>
      <c r="AK136" s="823">
        <v>0</v>
      </c>
      <c r="AL136" s="823"/>
      <c r="AM136" s="823">
        <v>0</v>
      </c>
      <c r="AN136" s="823"/>
      <c r="AO136" s="819">
        <v>0</v>
      </c>
      <c r="AP136" s="819"/>
      <c r="AQ136" s="819">
        <v>0</v>
      </c>
      <c r="AR136" s="819"/>
      <c r="AS136" s="819">
        <v>0</v>
      </c>
      <c r="AT136" s="819"/>
      <c r="AU136" s="819">
        <v>0</v>
      </c>
      <c r="AV136" s="819"/>
      <c r="AW136" s="819">
        <v>0</v>
      </c>
      <c r="AX136" s="819"/>
      <c r="AY136" s="819">
        <v>0</v>
      </c>
      <c r="AZ136" s="819"/>
      <c r="BA136" s="819">
        <v>0</v>
      </c>
      <c r="BB136" s="819"/>
    </row>
    <row r="137" spans="1:54" ht="12" customHeight="1" thickTop="1">
      <c r="A137" s="179" t="s">
        <v>945</v>
      </c>
      <c r="B137" s="180"/>
      <c r="C137" s="180"/>
      <c r="D137" s="180"/>
      <c r="E137" s="180"/>
      <c r="F137" s="180"/>
      <c r="G137" s="180"/>
      <c r="H137" s="180"/>
      <c r="I137" s="180"/>
      <c r="J137" s="180"/>
      <c r="K137" s="181"/>
      <c r="L137" s="763">
        <v>0</v>
      </c>
      <c r="M137" s="764"/>
      <c r="N137" s="179" t="s">
        <v>945</v>
      </c>
      <c r="O137" s="180"/>
      <c r="P137" s="180"/>
      <c r="Q137" s="180"/>
      <c r="R137" s="180"/>
      <c r="S137" s="180"/>
      <c r="T137" s="180"/>
      <c r="U137" s="180"/>
      <c r="V137" s="180"/>
      <c r="W137" s="180"/>
      <c r="X137" s="180"/>
      <c r="Y137" s="767">
        <f>L137+L77+Z77+AM77+AZ77+AZ17+AM17+Z17+L17</f>
        <v>0</v>
      </c>
      <c r="Z137" s="810"/>
      <c r="AA137" s="768"/>
      <c r="AB137" s="217" t="str">
        <f>" AMOUNT TO PROVIDE BY TAX LEVY FISCAL YEAR "&amp;Help!C18+1&amp;"-"&amp;Help!C18+2</f>
        <v xml:space="preserve"> AMOUNT TO PROVIDE BY TAX LEVY FISCAL YEAR 2012-2013</v>
      </c>
      <c r="AC137" s="177"/>
      <c r="AD137" s="177"/>
      <c r="AE137" s="177"/>
      <c r="AF137" s="178"/>
      <c r="AG137" s="822"/>
      <c r="AH137" s="822"/>
      <c r="AI137" s="822"/>
      <c r="AJ137" s="822"/>
      <c r="AK137" s="822"/>
      <c r="AL137" s="822"/>
      <c r="AM137" s="822"/>
      <c r="AN137" s="822"/>
      <c r="AO137" s="824"/>
      <c r="AP137" s="824"/>
      <c r="AQ137" s="824"/>
      <c r="AR137" s="824"/>
      <c r="AS137" s="824"/>
      <c r="AT137" s="824"/>
      <c r="AU137" s="824"/>
      <c r="AV137" s="824"/>
      <c r="AW137" s="824"/>
      <c r="AX137" s="824"/>
      <c r="AY137" s="824"/>
      <c r="AZ137" s="824"/>
      <c r="BA137" s="824"/>
      <c r="BB137" s="824"/>
    </row>
    <row r="138" spans="1:54" ht="12" customHeight="1">
      <c r="A138" s="179" t="s">
        <v>947</v>
      </c>
      <c r="B138" s="180"/>
      <c r="C138" s="180"/>
      <c r="D138" s="180"/>
      <c r="E138" s="180"/>
      <c r="F138" s="180"/>
      <c r="G138" s="180"/>
      <c r="H138" s="180"/>
      <c r="I138" s="180"/>
      <c r="J138" s="180"/>
      <c r="K138" s="181"/>
      <c r="L138" s="786"/>
      <c r="M138" s="787"/>
      <c r="N138" s="179" t="s">
        <v>946</v>
      </c>
      <c r="O138" s="180"/>
      <c r="P138" s="180"/>
      <c r="Q138" s="180"/>
      <c r="R138" s="180"/>
      <c r="S138" s="180"/>
      <c r="T138" s="180"/>
      <c r="U138" s="180"/>
      <c r="V138" s="180"/>
      <c r="W138" s="180"/>
      <c r="X138" s="180"/>
      <c r="Y138" s="786"/>
      <c r="Z138" s="809"/>
      <c r="AA138" s="787"/>
      <c r="AB138" s="194" t="s">
        <v>984</v>
      </c>
      <c r="AC138" s="180"/>
      <c r="AD138" s="180"/>
      <c r="AE138" s="180"/>
      <c r="AF138" s="181"/>
      <c r="AG138" s="816">
        <v>0</v>
      </c>
      <c r="AH138" s="816"/>
      <c r="AI138" s="816">
        <v>0</v>
      </c>
      <c r="AJ138" s="816"/>
      <c r="AK138" s="816">
        <v>0</v>
      </c>
      <c r="AL138" s="816"/>
      <c r="AM138" s="816">
        <v>0</v>
      </c>
      <c r="AN138" s="816"/>
      <c r="AO138" s="816">
        <v>0</v>
      </c>
      <c r="AP138" s="816"/>
      <c r="AQ138" s="816">
        <v>0</v>
      </c>
      <c r="AR138" s="816"/>
      <c r="AS138" s="816">
        <v>0</v>
      </c>
      <c r="AT138" s="816"/>
      <c r="AU138" s="816">
        <v>0</v>
      </c>
      <c r="AV138" s="816"/>
      <c r="AW138" s="816">
        <v>0</v>
      </c>
      <c r="AX138" s="816"/>
      <c r="AY138" s="816">
        <v>0</v>
      </c>
      <c r="AZ138" s="816"/>
      <c r="BA138" s="816">
        <v>0</v>
      </c>
      <c r="BB138" s="816"/>
    </row>
    <row r="139" spans="1:54" ht="12" customHeight="1" thickBot="1">
      <c r="A139" s="191" t="s">
        <v>948</v>
      </c>
      <c r="B139" s="180"/>
      <c r="C139" s="180"/>
      <c r="D139" s="180"/>
      <c r="E139" s="180"/>
      <c r="F139" s="180"/>
      <c r="G139" s="180"/>
      <c r="H139" s="180"/>
      <c r="I139" s="180"/>
      <c r="J139" s="180"/>
      <c r="K139" s="181"/>
      <c r="L139" s="767">
        <f>L136-L137</f>
        <v>0</v>
      </c>
      <c r="M139" s="768"/>
      <c r="N139" s="191" t="s">
        <v>948</v>
      </c>
      <c r="O139" s="180"/>
      <c r="P139" s="180"/>
      <c r="Q139" s="180"/>
      <c r="R139" s="180"/>
      <c r="S139" s="180"/>
      <c r="T139" s="180"/>
      <c r="U139" s="180"/>
      <c r="V139" s="180"/>
      <c r="W139" s="180"/>
      <c r="X139" s="180"/>
      <c r="Y139" s="767">
        <f>Y137+Y136</f>
        <v>0</v>
      </c>
      <c r="Z139" s="810"/>
      <c r="AA139" s="768"/>
      <c r="AB139" s="197" t="s">
        <v>985</v>
      </c>
      <c r="AC139" s="189"/>
      <c r="AD139" s="189"/>
      <c r="AE139" s="189"/>
      <c r="AF139" s="190"/>
      <c r="AG139" s="819">
        <v>0</v>
      </c>
      <c r="AH139" s="819"/>
      <c r="AI139" s="819">
        <v>0</v>
      </c>
      <c r="AJ139" s="819"/>
      <c r="AK139" s="819">
        <v>0</v>
      </c>
      <c r="AL139" s="819"/>
      <c r="AM139" s="819">
        <v>0</v>
      </c>
      <c r="AN139" s="819"/>
      <c r="AO139" s="823">
        <v>0</v>
      </c>
      <c r="AP139" s="823"/>
      <c r="AQ139" s="823">
        <v>0</v>
      </c>
      <c r="AR139" s="823"/>
      <c r="AS139" s="823">
        <v>0</v>
      </c>
      <c r="AT139" s="823"/>
      <c r="AU139" s="823">
        <v>0</v>
      </c>
      <c r="AV139" s="823"/>
      <c r="AW139" s="823">
        <v>0</v>
      </c>
      <c r="AX139" s="823"/>
      <c r="AY139" s="823">
        <v>0</v>
      </c>
      <c r="AZ139" s="823"/>
      <c r="BA139" s="823">
        <v>0</v>
      </c>
      <c r="BB139" s="823"/>
    </row>
    <row r="140" spans="1:54" ht="12" customHeight="1" thickTop="1">
      <c r="A140" s="191" t="s">
        <v>949</v>
      </c>
      <c r="B140" s="180"/>
      <c r="C140" s="180"/>
      <c r="D140" s="180"/>
      <c r="E140" s="180"/>
      <c r="F140" s="180"/>
      <c r="G140" s="180"/>
      <c r="H140" s="180"/>
      <c r="I140" s="180"/>
      <c r="J140" s="180"/>
      <c r="K140" s="181"/>
      <c r="L140" s="765">
        <v>1</v>
      </c>
      <c r="M140" s="766"/>
      <c r="N140" s="191" t="s">
        <v>949</v>
      </c>
      <c r="O140" s="180"/>
      <c r="P140" s="180"/>
      <c r="Q140" s="180"/>
      <c r="R140" s="180"/>
      <c r="S140" s="180"/>
      <c r="T140" s="180"/>
      <c r="U140" s="180"/>
      <c r="V140" s="180"/>
      <c r="W140" s="180"/>
      <c r="X140" s="180"/>
      <c r="Y140" s="786"/>
      <c r="Z140" s="809"/>
      <c r="AA140" s="787"/>
      <c r="AB140" s="96" t="s">
        <v>986</v>
      </c>
      <c r="AC140" s="95"/>
      <c r="AD140" s="95"/>
      <c r="AE140" s="95"/>
      <c r="AF140" s="132"/>
      <c r="AG140" s="821"/>
      <c r="AH140" s="821"/>
      <c r="AI140" s="821"/>
      <c r="AJ140" s="821"/>
      <c r="AK140" s="821"/>
      <c r="AL140" s="821"/>
      <c r="AM140" s="821"/>
      <c r="AN140" s="821"/>
      <c r="AO140" s="821"/>
      <c r="AP140" s="821"/>
      <c r="AQ140" s="821"/>
      <c r="AR140" s="821"/>
      <c r="AS140" s="821"/>
      <c r="AT140" s="821"/>
      <c r="AU140" s="821"/>
      <c r="AV140" s="821"/>
      <c r="AW140" s="821"/>
      <c r="AX140" s="821"/>
      <c r="AY140" s="821"/>
      <c r="AZ140" s="821"/>
      <c r="BA140" s="821"/>
      <c r="BB140" s="821"/>
    </row>
    <row r="141" spans="1:54" ht="12" customHeight="1">
      <c r="A141" s="191" t="s">
        <v>950</v>
      </c>
      <c r="B141" s="180"/>
      <c r="C141" s="180"/>
      <c r="D141" s="180"/>
      <c r="E141" s="180"/>
      <c r="F141" s="180"/>
      <c r="G141" s="180"/>
      <c r="H141" s="180"/>
      <c r="I141" s="180"/>
      <c r="J141" s="180"/>
      <c r="K141" s="181"/>
      <c r="L141" s="784">
        <f>L139/L140</f>
        <v>0</v>
      </c>
      <c r="M141" s="785"/>
      <c r="N141" s="191" t="s">
        <v>950</v>
      </c>
      <c r="O141" s="180"/>
      <c r="P141" s="180"/>
      <c r="Q141" s="180"/>
      <c r="R141" s="180"/>
      <c r="S141" s="180"/>
      <c r="T141" s="180"/>
      <c r="U141" s="180"/>
      <c r="V141" s="180"/>
      <c r="W141" s="180"/>
      <c r="X141" s="180"/>
      <c r="Y141" s="767">
        <f>L141+L81+Z81+AM81+AZ81+AZ21+AM21+Z21+L21</f>
        <v>0</v>
      </c>
      <c r="Z141" s="810"/>
      <c r="AA141" s="768"/>
      <c r="AB141" s="139" t="s">
        <v>987</v>
      </c>
      <c r="AC141" s="95"/>
      <c r="AD141" s="95"/>
      <c r="AE141" s="95"/>
      <c r="AF141" s="132"/>
      <c r="AG141" s="820"/>
      <c r="AH141" s="820"/>
      <c r="AI141" s="820"/>
      <c r="AJ141" s="820"/>
      <c r="AK141" s="820"/>
      <c r="AL141" s="820"/>
      <c r="AM141" s="820"/>
      <c r="AN141" s="820"/>
      <c r="AO141" s="820"/>
      <c r="AP141" s="820"/>
      <c r="AQ141" s="820"/>
      <c r="AR141" s="820"/>
      <c r="AS141" s="820"/>
      <c r="AT141" s="820"/>
      <c r="AU141" s="820"/>
      <c r="AV141" s="820"/>
      <c r="AW141" s="820"/>
      <c r="AX141" s="820"/>
      <c r="AY141" s="820"/>
      <c r="AZ141" s="820"/>
      <c r="BA141" s="820"/>
      <c r="BB141" s="820"/>
    </row>
    <row r="142" spans="1:54" ht="12" customHeight="1">
      <c r="A142" s="191" t="s">
        <v>951</v>
      </c>
      <c r="B142" s="180"/>
      <c r="C142" s="180"/>
      <c r="D142" s="180"/>
      <c r="E142" s="180"/>
      <c r="F142" s="180"/>
      <c r="G142" s="180"/>
      <c r="H142" s="180"/>
      <c r="I142" s="180"/>
      <c r="J142" s="180"/>
      <c r="K142" s="181"/>
      <c r="L142" s="765">
        <v>1</v>
      </c>
      <c r="M142" s="766"/>
      <c r="N142" s="191" t="s">
        <v>951</v>
      </c>
      <c r="O142" s="180"/>
      <c r="P142" s="180"/>
      <c r="Q142" s="180"/>
      <c r="R142" s="180"/>
      <c r="S142" s="180"/>
      <c r="T142" s="180"/>
      <c r="U142" s="180"/>
      <c r="V142" s="180"/>
      <c r="W142" s="180"/>
      <c r="X142" s="180"/>
      <c r="Y142" s="765"/>
      <c r="Z142" s="813"/>
      <c r="AA142" s="766"/>
      <c r="AB142" s="186" t="str">
        <f>"OUTSTANDING JUNE 30, "&amp;Help!C18&amp;":"</f>
        <v>OUTSTANDING JUNE 30, 2011:</v>
      </c>
      <c r="AC142" s="163"/>
      <c r="AD142" s="163"/>
      <c r="AE142" s="163"/>
      <c r="AF142" s="187"/>
      <c r="AG142" s="824"/>
      <c r="AH142" s="824"/>
      <c r="AI142" s="824"/>
      <c r="AJ142" s="824"/>
      <c r="AK142" s="824"/>
      <c r="AL142" s="824"/>
      <c r="AM142" s="824"/>
      <c r="AN142" s="824"/>
      <c r="AO142" s="824"/>
      <c r="AP142" s="824"/>
      <c r="AQ142" s="824"/>
      <c r="AR142" s="824"/>
      <c r="AS142" s="824"/>
      <c r="AT142" s="824"/>
      <c r="AU142" s="824"/>
      <c r="AV142" s="824"/>
      <c r="AW142" s="824"/>
      <c r="AX142" s="824"/>
      <c r="AY142" s="824"/>
      <c r="AZ142" s="824"/>
      <c r="BA142" s="824"/>
      <c r="BB142" s="824"/>
    </row>
    <row r="143" spans="1:54" ht="12" customHeight="1">
      <c r="A143" s="191" t="s">
        <v>952</v>
      </c>
      <c r="B143" s="180"/>
      <c r="C143" s="180"/>
      <c r="D143" s="180"/>
      <c r="E143" s="180"/>
      <c r="F143" s="180"/>
      <c r="G143" s="180"/>
      <c r="H143" s="180"/>
      <c r="I143" s="180"/>
      <c r="J143" s="180"/>
      <c r="K143" s="181"/>
      <c r="L143" s="767">
        <f>L142*L141</f>
        <v>0</v>
      </c>
      <c r="M143" s="768"/>
      <c r="N143" s="191" t="s">
        <v>952</v>
      </c>
      <c r="O143" s="180"/>
      <c r="P143" s="180"/>
      <c r="Q143" s="180"/>
      <c r="R143" s="180"/>
      <c r="S143" s="129"/>
      <c r="T143" s="180"/>
      <c r="U143" s="180"/>
      <c r="V143" s="180"/>
      <c r="W143" s="180"/>
      <c r="X143" s="180"/>
      <c r="Y143" s="767">
        <f>L143+L83+Z83+AM83+AZ83+AZ23+AM23+Z23+L23</f>
        <v>0</v>
      </c>
      <c r="Z143" s="810"/>
      <c r="AA143" s="768"/>
      <c r="AB143" s="198" t="s">
        <v>988</v>
      </c>
      <c r="AC143" s="180"/>
      <c r="AD143" s="180"/>
      <c r="AE143" s="180"/>
      <c r="AF143" s="181"/>
      <c r="AG143" s="816">
        <v>0</v>
      </c>
      <c r="AH143" s="816"/>
      <c r="AI143" s="816">
        <v>0</v>
      </c>
      <c r="AJ143" s="816"/>
      <c r="AK143" s="816">
        <v>0</v>
      </c>
      <c r="AL143" s="816"/>
      <c r="AM143" s="816">
        <v>0</v>
      </c>
      <c r="AN143" s="816"/>
      <c r="AO143" s="816">
        <v>0</v>
      </c>
      <c r="AP143" s="816"/>
      <c r="AQ143" s="816">
        <v>0</v>
      </c>
      <c r="AR143" s="816"/>
      <c r="AS143" s="816">
        <v>0</v>
      </c>
      <c r="AT143" s="816"/>
      <c r="AU143" s="816">
        <v>0</v>
      </c>
      <c r="AV143" s="816"/>
      <c r="AW143" s="816">
        <v>0</v>
      </c>
      <c r="AX143" s="816"/>
      <c r="AY143" s="816">
        <v>0</v>
      </c>
      <c r="AZ143" s="816"/>
      <c r="BA143" s="816">
        <v>0</v>
      </c>
      <c r="BB143" s="816"/>
    </row>
    <row r="144" spans="1:54" ht="12" customHeight="1">
      <c r="A144" s="194" t="s">
        <v>966</v>
      </c>
      <c r="B144" s="180"/>
      <c r="C144" s="180"/>
      <c r="D144" s="180"/>
      <c r="E144" s="180"/>
      <c r="F144" s="180"/>
      <c r="G144" s="180"/>
      <c r="H144" s="180"/>
      <c r="I144" s="180"/>
      <c r="J144" s="180"/>
      <c r="K144" s="181"/>
      <c r="L144" s="786"/>
      <c r="M144" s="787"/>
      <c r="N144" s="194" t="s">
        <v>966</v>
      </c>
      <c r="O144" s="180"/>
      <c r="P144" s="180"/>
      <c r="Q144" s="180"/>
      <c r="R144" s="180"/>
      <c r="S144" s="180"/>
      <c r="T144" s="180"/>
      <c r="U144" s="180"/>
      <c r="V144" s="180"/>
      <c r="W144" s="180"/>
      <c r="X144" s="180"/>
      <c r="Y144" s="765"/>
      <c r="Z144" s="813"/>
      <c r="AA144" s="766"/>
      <c r="AB144" s="198" t="s">
        <v>985</v>
      </c>
      <c r="AC144" s="180"/>
      <c r="AD144" s="180"/>
      <c r="AE144" s="180"/>
      <c r="AF144" s="181"/>
      <c r="AG144" s="816">
        <v>0</v>
      </c>
      <c r="AH144" s="816"/>
      <c r="AI144" s="816">
        <v>0</v>
      </c>
      <c r="AJ144" s="816"/>
      <c r="AK144" s="816">
        <v>0</v>
      </c>
      <c r="AL144" s="816"/>
      <c r="AM144" s="816">
        <v>0</v>
      </c>
      <c r="AN144" s="816"/>
      <c r="AO144" s="816">
        <v>0</v>
      </c>
      <c r="AP144" s="816"/>
      <c r="AQ144" s="816">
        <v>0</v>
      </c>
      <c r="AR144" s="816"/>
      <c r="AS144" s="816">
        <v>0</v>
      </c>
      <c r="AT144" s="816"/>
      <c r="AU144" s="816">
        <v>0</v>
      </c>
      <c r="AV144" s="816"/>
      <c r="AW144" s="816">
        <v>0</v>
      </c>
      <c r="AX144" s="816"/>
      <c r="AY144" s="816">
        <v>0</v>
      </c>
      <c r="AZ144" s="816"/>
      <c r="BA144" s="816">
        <v>0</v>
      </c>
      <c r="BB144" s="816"/>
    </row>
    <row r="145" spans="1:54" ht="12" customHeight="1">
      <c r="A145" s="191" t="str">
        <f>"Bonds Paid Prior To 6-30-"&amp;Help!C18</f>
        <v>Bonds Paid Prior To 6-30-2011</v>
      </c>
      <c r="B145" s="180"/>
      <c r="C145" s="180"/>
      <c r="D145" s="180"/>
      <c r="E145" s="180"/>
      <c r="F145" s="180"/>
      <c r="G145" s="180"/>
      <c r="H145" s="180"/>
      <c r="I145" s="180"/>
      <c r="J145" s="180"/>
      <c r="K145" s="181"/>
      <c r="L145" s="763">
        <v>0</v>
      </c>
      <c r="M145" s="764"/>
      <c r="N145" s="191" t="str">
        <f>"Bonds Paid Prior To 6-30-"&amp;Help!C18</f>
        <v>Bonds Paid Prior To 6-30-2011</v>
      </c>
      <c r="O145" s="180"/>
      <c r="P145" s="180"/>
      <c r="Q145" s="180"/>
      <c r="R145" s="180"/>
      <c r="S145" s="180"/>
      <c r="T145" s="180"/>
      <c r="U145" s="180"/>
      <c r="V145" s="180"/>
      <c r="W145" s="180"/>
      <c r="X145" s="180"/>
      <c r="Y145" s="767">
        <f>L145+L85+Z85+AM85+AZ85+AZ25+AM25+Z25+L25</f>
        <v>0</v>
      </c>
      <c r="Z145" s="810"/>
      <c r="AA145" s="768"/>
      <c r="AB145" s="194" t="s">
        <v>989</v>
      </c>
      <c r="AC145" s="180"/>
      <c r="AD145" s="180"/>
      <c r="AE145" s="180"/>
      <c r="AF145" s="181"/>
      <c r="AG145" s="814"/>
      <c r="AH145" s="814"/>
      <c r="AI145" s="814"/>
      <c r="AJ145" s="814"/>
      <c r="AK145" s="814"/>
      <c r="AL145" s="814"/>
      <c r="AM145" s="814"/>
      <c r="AN145" s="814"/>
      <c r="AO145" s="814"/>
      <c r="AP145" s="814"/>
      <c r="AQ145" s="814"/>
      <c r="AR145" s="814"/>
      <c r="AS145" s="814"/>
      <c r="AT145" s="814"/>
      <c r="AU145" s="814"/>
      <c r="AV145" s="814"/>
      <c r="AW145" s="814"/>
      <c r="AX145" s="814"/>
      <c r="AY145" s="814"/>
      <c r="AZ145" s="814"/>
      <c r="BA145" s="814"/>
      <c r="BB145" s="814"/>
    </row>
    <row r="146" spans="1:54" ht="12" customHeight="1">
      <c r="A146" s="191" t="str">
        <f>"Bonds Paid During "&amp;Help!C18&amp;"-"&amp;Help!C18+1</f>
        <v>Bonds Paid During 2011-2012</v>
      </c>
      <c r="B146" s="180"/>
      <c r="C146" s="180"/>
      <c r="D146" s="180"/>
      <c r="E146" s="180"/>
      <c r="F146" s="180"/>
      <c r="G146" s="180"/>
      <c r="H146" s="180"/>
      <c r="I146" s="180"/>
      <c r="J146" s="180"/>
      <c r="K146" s="181"/>
      <c r="L146" s="763">
        <v>0</v>
      </c>
      <c r="M146" s="764"/>
      <c r="N146" s="191" t="str">
        <f>"Bonds Paid During "&amp;Help!C18&amp;"-"&amp;Help!C18+1</f>
        <v>Bonds Paid During 2011-2012</v>
      </c>
      <c r="O146" s="180"/>
      <c r="P146" s="180"/>
      <c r="Q146" s="180"/>
      <c r="R146" s="180"/>
      <c r="S146" s="180"/>
      <c r="T146" s="180"/>
      <c r="U146" s="180"/>
      <c r="V146" s="180"/>
      <c r="W146" s="180"/>
      <c r="X146" s="180"/>
      <c r="Y146" s="767">
        <f>L146+L86+Z86+AM86+AZ86+AZ26+AM26+Z26+L26</f>
        <v>0</v>
      </c>
      <c r="Z146" s="810"/>
      <c r="AA146" s="768"/>
      <c r="AB146" s="198" t="s">
        <v>988</v>
      </c>
      <c r="AC146" s="180"/>
      <c r="AD146" s="180"/>
      <c r="AE146" s="180"/>
      <c r="AF146" s="181"/>
      <c r="AG146" s="816">
        <v>0</v>
      </c>
      <c r="AH146" s="816"/>
      <c r="AI146" s="816">
        <v>0</v>
      </c>
      <c r="AJ146" s="816"/>
      <c r="AK146" s="816">
        <v>0</v>
      </c>
      <c r="AL146" s="816"/>
      <c r="AM146" s="816">
        <v>0</v>
      </c>
      <c r="AN146" s="816"/>
      <c r="AO146" s="816">
        <v>0</v>
      </c>
      <c r="AP146" s="816"/>
      <c r="AQ146" s="816">
        <v>0</v>
      </c>
      <c r="AR146" s="816"/>
      <c r="AS146" s="816">
        <v>0</v>
      </c>
      <c r="AT146" s="816"/>
      <c r="AU146" s="816">
        <v>0</v>
      </c>
      <c r="AV146" s="816"/>
      <c r="AW146" s="816">
        <v>0</v>
      </c>
      <c r="AX146" s="816"/>
      <c r="AY146" s="816">
        <v>0</v>
      </c>
      <c r="AZ146" s="816"/>
      <c r="BA146" s="816">
        <v>0</v>
      </c>
      <c r="BB146" s="816"/>
    </row>
    <row r="147" spans="1:54" ht="12" customHeight="1">
      <c r="A147" s="191" t="s">
        <v>953</v>
      </c>
      <c r="B147" s="180"/>
      <c r="C147" s="180"/>
      <c r="D147" s="180"/>
      <c r="E147" s="180"/>
      <c r="F147" s="180"/>
      <c r="G147" s="180"/>
      <c r="H147" s="180"/>
      <c r="I147" s="180"/>
      <c r="J147" s="180"/>
      <c r="K147" s="181"/>
      <c r="L147" s="763">
        <v>0</v>
      </c>
      <c r="M147" s="764"/>
      <c r="N147" s="191" t="s">
        <v>953</v>
      </c>
      <c r="O147" s="180"/>
      <c r="P147" s="180"/>
      <c r="Q147" s="180"/>
      <c r="R147" s="180"/>
      <c r="S147" s="180"/>
      <c r="T147" s="180"/>
      <c r="U147" s="180"/>
      <c r="V147" s="180"/>
      <c r="W147" s="180"/>
      <c r="X147" s="180"/>
      <c r="Y147" s="767">
        <f>L147+L87+Z87+AM87+AZ87+AZ27+AM27+Z27+L27</f>
        <v>0</v>
      </c>
      <c r="Z147" s="810"/>
      <c r="AA147" s="768"/>
      <c r="AB147" s="198" t="s">
        <v>985</v>
      </c>
      <c r="AC147" s="180"/>
      <c r="AD147" s="180"/>
      <c r="AE147" s="180"/>
      <c r="AF147" s="181"/>
      <c r="AG147" s="816">
        <v>0</v>
      </c>
      <c r="AH147" s="816"/>
      <c r="AI147" s="816">
        <v>0</v>
      </c>
      <c r="AJ147" s="816"/>
      <c r="AK147" s="816">
        <v>0</v>
      </c>
      <c r="AL147" s="816"/>
      <c r="AM147" s="816">
        <v>0</v>
      </c>
      <c r="AN147" s="816"/>
      <c r="AO147" s="816">
        <v>0</v>
      </c>
      <c r="AP147" s="816"/>
      <c r="AQ147" s="816">
        <v>0</v>
      </c>
      <c r="AR147" s="816"/>
      <c r="AS147" s="816">
        <v>0</v>
      </c>
      <c r="AT147" s="816"/>
      <c r="AU147" s="816">
        <v>0</v>
      </c>
      <c r="AV147" s="816"/>
      <c r="AW147" s="816">
        <v>0</v>
      </c>
      <c r="AX147" s="816"/>
      <c r="AY147" s="816">
        <v>0</v>
      </c>
      <c r="AZ147" s="816"/>
      <c r="BA147" s="816">
        <v>0</v>
      </c>
      <c r="BB147" s="816"/>
    </row>
    <row r="148" spans="1:54" ht="12" customHeight="1" thickBot="1">
      <c r="A148" s="188" t="s">
        <v>954</v>
      </c>
      <c r="B148" s="189"/>
      <c r="C148" s="189"/>
      <c r="D148" s="189"/>
      <c r="E148" s="189"/>
      <c r="F148" s="189"/>
      <c r="G148" s="189"/>
      <c r="H148" s="189"/>
      <c r="I148" s="189"/>
      <c r="J148" s="189"/>
      <c r="K148" s="190"/>
      <c r="L148" s="769">
        <f>L143-L145-L146-L147</f>
        <v>0</v>
      </c>
      <c r="M148" s="770"/>
      <c r="N148" s="188" t="s">
        <v>954</v>
      </c>
      <c r="O148" s="189"/>
      <c r="P148" s="189"/>
      <c r="Q148" s="189"/>
      <c r="R148" s="189"/>
      <c r="S148" s="189"/>
      <c r="T148" s="189"/>
      <c r="U148" s="189"/>
      <c r="V148" s="189"/>
      <c r="W148" s="189"/>
      <c r="X148" s="189"/>
      <c r="Y148" s="769">
        <f>Y143-Y145-Y146-Y147</f>
        <v>0</v>
      </c>
      <c r="Z148" s="811"/>
      <c r="AA148" s="770"/>
      <c r="AB148" s="194" t="s">
        <v>990</v>
      </c>
      <c r="AC148" s="180"/>
      <c r="AD148" s="180"/>
      <c r="AE148" s="180"/>
      <c r="AF148" s="181"/>
      <c r="AG148" s="814"/>
      <c r="AH148" s="814"/>
      <c r="AI148" s="814"/>
      <c r="AJ148" s="814"/>
      <c r="AK148" s="814"/>
      <c r="AL148" s="814"/>
      <c r="AM148" s="814"/>
      <c r="AN148" s="814"/>
      <c r="AO148" s="814"/>
      <c r="AP148" s="814"/>
      <c r="AQ148" s="814"/>
      <c r="AR148" s="814"/>
      <c r="AS148" s="814"/>
      <c r="AT148" s="814"/>
      <c r="AU148" s="814"/>
      <c r="AV148" s="814"/>
      <c r="AW148" s="814"/>
      <c r="AX148" s="814"/>
      <c r="AY148" s="814"/>
      <c r="AZ148" s="814"/>
      <c r="BA148" s="814"/>
      <c r="BB148" s="814"/>
    </row>
    <row r="149" spans="1:54" ht="12" customHeight="1" thickTop="1">
      <c r="A149" s="182" t="str">
        <f>"TOTAL BONDS OUTSTANDING 6-30-"&amp;Help!C18+1&amp;":"</f>
        <v>TOTAL BONDS OUTSTANDING 6-30-2012:</v>
      </c>
      <c r="B149" s="163"/>
      <c r="C149" s="163"/>
      <c r="D149" s="163"/>
      <c r="E149" s="163"/>
      <c r="F149" s="163"/>
      <c r="G149" s="163"/>
      <c r="H149" s="163"/>
      <c r="I149" s="163"/>
      <c r="J149" s="163"/>
      <c r="K149" s="187"/>
      <c r="L149" s="773"/>
      <c r="M149" s="774"/>
      <c r="N149" s="182" t="str">
        <f>"TOTAL BONDS OUTSTANDING 6-30-"&amp;Help!C18+1&amp;":"</f>
        <v>TOTAL BONDS OUTSTANDING 6-30-2012:</v>
      </c>
      <c r="O149" s="163"/>
      <c r="P149" s="163"/>
      <c r="Q149" s="163"/>
      <c r="R149" s="163"/>
      <c r="S149" s="163"/>
      <c r="T149" s="163"/>
      <c r="U149" s="163"/>
      <c r="V149" s="163"/>
      <c r="W149" s="163"/>
      <c r="X149" s="187"/>
      <c r="Y149" s="773"/>
      <c r="Z149" s="812"/>
      <c r="AA149" s="774"/>
      <c r="AB149" s="198" t="s">
        <v>988</v>
      </c>
      <c r="AC149" s="180"/>
      <c r="AD149" s="180"/>
      <c r="AE149" s="180"/>
      <c r="AF149" s="181"/>
      <c r="AG149" s="816">
        <v>0</v>
      </c>
      <c r="AH149" s="816"/>
      <c r="AI149" s="816">
        <v>0</v>
      </c>
      <c r="AJ149" s="816"/>
      <c r="AK149" s="816">
        <v>0</v>
      </c>
      <c r="AL149" s="816"/>
      <c r="AM149" s="816">
        <v>0</v>
      </c>
      <c r="AN149" s="816"/>
      <c r="AO149" s="816">
        <v>0</v>
      </c>
      <c r="AP149" s="816"/>
      <c r="AQ149" s="816">
        <v>0</v>
      </c>
      <c r="AR149" s="816"/>
      <c r="AS149" s="816">
        <v>0</v>
      </c>
      <c r="AT149" s="816"/>
      <c r="AU149" s="816">
        <v>0</v>
      </c>
      <c r="AV149" s="816"/>
      <c r="AW149" s="816">
        <v>0</v>
      </c>
      <c r="AX149" s="816"/>
      <c r="AY149" s="816">
        <v>0</v>
      </c>
      <c r="AZ149" s="816"/>
      <c r="BA149" s="816">
        <v>0</v>
      </c>
      <c r="BB149" s="816"/>
    </row>
    <row r="150" spans="1:54" ht="12" customHeight="1">
      <c r="A150" s="194" t="s">
        <v>955</v>
      </c>
      <c r="B150" s="180"/>
      <c r="C150" s="180"/>
      <c r="D150" s="180"/>
      <c r="E150" s="180"/>
      <c r="F150" s="180"/>
      <c r="G150" s="180"/>
      <c r="H150" s="180"/>
      <c r="I150" s="180"/>
      <c r="J150" s="180"/>
      <c r="K150" s="181"/>
      <c r="L150" s="763">
        <v>0</v>
      </c>
      <c r="M150" s="764"/>
      <c r="N150" s="194" t="s">
        <v>955</v>
      </c>
      <c r="O150" s="180"/>
      <c r="P150" s="180"/>
      <c r="Q150" s="180"/>
      <c r="R150" s="180"/>
      <c r="S150" s="180"/>
      <c r="T150" s="180"/>
      <c r="U150" s="180"/>
      <c r="V150" s="180"/>
      <c r="W150" s="180"/>
      <c r="X150" s="181"/>
      <c r="Y150" s="767">
        <f>L150+L90+Z90+AM90+AZ90+AZ30+AM30+Z30+L30</f>
        <v>0</v>
      </c>
      <c r="Z150" s="810"/>
      <c r="AA150" s="768"/>
      <c r="AB150" s="198" t="s">
        <v>985</v>
      </c>
      <c r="AC150" s="180"/>
      <c r="AD150" s="180"/>
      <c r="AE150" s="180"/>
      <c r="AF150" s="181"/>
      <c r="AG150" s="816">
        <v>0</v>
      </c>
      <c r="AH150" s="816"/>
      <c r="AI150" s="816">
        <v>0</v>
      </c>
      <c r="AJ150" s="816"/>
      <c r="AK150" s="816">
        <v>0</v>
      </c>
      <c r="AL150" s="816"/>
      <c r="AM150" s="816">
        <v>0</v>
      </c>
      <c r="AN150" s="816"/>
      <c r="AO150" s="816">
        <v>0</v>
      </c>
      <c r="AP150" s="816"/>
      <c r="AQ150" s="816">
        <v>0</v>
      </c>
      <c r="AR150" s="816"/>
      <c r="AS150" s="816">
        <v>0</v>
      </c>
      <c r="AT150" s="816"/>
      <c r="AU150" s="816">
        <v>0</v>
      </c>
      <c r="AV150" s="816"/>
      <c r="AW150" s="816">
        <v>0</v>
      </c>
      <c r="AX150" s="816"/>
      <c r="AY150" s="816">
        <v>0</v>
      </c>
      <c r="AZ150" s="816"/>
      <c r="BA150" s="816">
        <v>0</v>
      </c>
      <c r="BB150" s="816"/>
    </row>
    <row r="151" spans="1:54" ht="12" customHeight="1" thickBot="1">
      <c r="A151" s="192" t="s">
        <v>956</v>
      </c>
      <c r="B151" s="184"/>
      <c r="C151" s="184"/>
      <c r="D151" s="184"/>
      <c r="E151" s="184"/>
      <c r="F151" s="184"/>
      <c r="G151" s="184"/>
      <c r="H151" s="184"/>
      <c r="I151" s="184"/>
      <c r="J151" s="184"/>
      <c r="K151" s="185"/>
      <c r="L151" s="788">
        <v>0</v>
      </c>
      <c r="M151" s="789"/>
      <c r="N151" s="197" t="s">
        <v>956</v>
      </c>
      <c r="O151" s="189"/>
      <c r="P151" s="189"/>
      <c r="Q151" s="189"/>
      <c r="R151" s="189"/>
      <c r="S151" s="189"/>
      <c r="T151" s="189"/>
      <c r="U151" s="189"/>
      <c r="V151" s="189"/>
      <c r="W151" s="189"/>
      <c r="X151" s="190"/>
      <c r="Y151" s="769">
        <f>L151+L91+Z91+AM91+AZ91+AZ31+AM31+Z31+L31</f>
        <v>0</v>
      </c>
      <c r="Z151" s="811"/>
      <c r="AA151" s="770"/>
      <c r="AB151" s="192" t="s">
        <v>991</v>
      </c>
      <c r="AC151" s="184"/>
      <c r="AD151" s="184"/>
      <c r="AE151" s="184"/>
      <c r="AF151" s="185"/>
      <c r="AG151" s="825"/>
      <c r="AH151" s="825"/>
      <c r="AI151" s="825"/>
      <c r="AJ151" s="825"/>
      <c r="AK151" s="825"/>
      <c r="AL151" s="825"/>
      <c r="AM151" s="825"/>
      <c r="AN151" s="825"/>
      <c r="AO151" s="825"/>
      <c r="AP151" s="825"/>
      <c r="AQ151" s="825"/>
      <c r="AR151" s="825"/>
      <c r="AS151" s="825"/>
      <c r="AT151" s="825"/>
      <c r="AU151" s="825"/>
      <c r="AV151" s="825"/>
      <c r="AW151" s="825"/>
      <c r="AX151" s="825"/>
      <c r="AY151" s="825"/>
      <c r="AZ151" s="825"/>
      <c r="BA151" s="825"/>
      <c r="BB151" s="825"/>
    </row>
    <row r="152" spans="1:54" ht="12" customHeight="1" thickTop="1">
      <c r="A152" s="176" t="s">
        <v>957</v>
      </c>
      <c r="B152" s="177"/>
      <c r="C152" s="177"/>
      <c r="D152" s="790" t="s">
        <v>965</v>
      </c>
      <c r="E152" s="790"/>
      <c r="F152" s="790" t="s">
        <v>964</v>
      </c>
      <c r="G152" s="790"/>
      <c r="H152" s="201" t="str">
        <f>"% Int."</f>
        <v>% Int.</v>
      </c>
      <c r="I152" s="201" t="s">
        <v>968</v>
      </c>
      <c r="J152" s="790" t="s">
        <v>963</v>
      </c>
      <c r="K152" s="783"/>
      <c r="L152" s="771"/>
      <c r="M152" s="772"/>
      <c r="AB152" s="186" t="str">
        <f>"OUTSTANDING JUNE 30, "&amp;Help!C18+1&amp;":"</f>
        <v>OUTSTANDING JUNE 30, 2012:</v>
      </c>
      <c r="AC152" s="163"/>
      <c r="AD152" s="163"/>
      <c r="AE152" s="163"/>
      <c r="AF152" s="187"/>
      <c r="AG152" s="824"/>
      <c r="AH152" s="824"/>
      <c r="AI152" s="824"/>
      <c r="AJ152" s="824"/>
      <c r="AK152" s="824"/>
      <c r="AL152" s="824"/>
      <c r="AM152" s="824"/>
      <c r="AN152" s="824"/>
      <c r="AO152" s="824"/>
      <c r="AP152" s="824"/>
      <c r="AQ152" s="824"/>
      <c r="AR152" s="824"/>
      <c r="AS152" s="824"/>
      <c r="AT152" s="824"/>
      <c r="AU152" s="824"/>
      <c r="AV152" s="824"/>
      <c r="AW152" s="824"/>
      <c r="AX152" s="824"/>
      <c r="AY152" s="824"/>
      <c r="AZ152" s="824"/>
      <c r="BA152" s="824"/>
      <c r="BB152" s="824"/>
    </row>
    <row r="153" spans="1:54" ht="12" customHeight="1">
      <c r="A153" s="191" t="s">
        <v>958</v>
      </c>
      <c r="B153" s="180"/>
      <c r="C153" s="180"/>
      <c r="D153" s="791">
        <v>39264</v>
      </c>
      <c r="E153" s="792"/>
      <c r="F153" s="763">
        <v>0</v>
      </c>
      <c r="G153" s="764"/>
      <c r="H153" s="218">
        <v>0</v>
      </c>
      <c r="I153" s="202">
        <f>ROUNDDOWN((((YEAR(D153)-YEAR(D153)))*12),0)</f>
        <v>0</v>
      </c>
      <c r="J153" s="767">
        <f>(F153*((H153/12)*I153))</f>
        <v>0</v>
      </c>
      <c r="K153" s="768"/>
      <c r="L153" s="423"/>
      <c r="M153" s="425"/>
      <c r="AB153" s="198" t="s">
        <v>988</v>
      </c>
      <c r="AC153" s="180"/>
      <c r="AD153" s="180"/>
      <c r="AE153" s="180"/>
      <c r="AF153" s="181"/>
      <c r="AG153" s="816">
        <v>0</v>
      </c>
      <c r="AH153" s="816"/>
      <c r="AI153" s="816">
        <v>0</v>
      </c>
      <c r="AJ153" s="816"/>
      <c r="AK153" s="816">
        <v>0</v>
      </c>
      <c r="AL153" s="816"/>
      <c r="AM153" s="816">
        <v>0</v>
      </c>
      <c r="AN153" s="816"/>
      <c r="AO153" s="816">
        <v>0</v>
      </c>
      <c r="AP153" s="816"/>
      <c r="AQ153" s="816">
        <v>0</v>
      </c>
      <c r="AR153" s="816"/>
      <c r="AS153" s="816">
        <v>0</v>
      </c>
      <c r="AT153" s="816"/>
      <c r="AU153" s="816">
        <v>0</v>
      </c>
      <c r="AV153" s="816"/>
      <c r="AW153" s="816">
        <v>0</v>
      </c>
      <c r="AX153" s="816"/>
      <c r="AY153" s="816">
        <v>0</v>
      </c>
      <c r="AZ153" s="816"/>
      <c r="BA153" s="816">
        <v>0</v>
      </c>
      <c r="BB153" s="816"/>
    </row>
    <row r="154" spans="1:54" ht="12" customHeight="1">
      <c r="A154" s="191" t="s">
        <v>958</v>
      </c>
      <c r="B154" s="180"/>
      <c r="C154" s="180"/>
      <c r="D154" s="778">
        <f>IF((YEAR(D153+365)/4)=(ROUND(YEAR(D153+365)/4,0)),D153+366,D153+365)</f>
        <v>39630</v>
      </c>
      <c r="E154" s="779"/>
      <c r="F154" s="763">
        <v>0</v>
      </c>
      <c r="G154" s="764"/>
      <c r="H154" s="218">
        <v>0</v>
      </c>
      <c r="I154" s="202">
        <f>ROUNDDOWN((((YEAR(D154)-YEAR(D153)))*12),0)</f>
        <v>12</v>
      </c>
      <c r="J154" s="767">
        <f t="shared" ref="J154:J162" si="24">(F154*((H154/12)*I154))</f>
        <v>0</v>
      </c>
      <c r="K154" s="768"/>
      <c r="L154" s="423"/>
      <c r="M154" s="425"/>
      <c r="AB154" s="198" t="s">
        <v>985</v>
      </c>
      <c r="AC154" s="180"/>
      <c r="AD154" s="180"/>
      <c r="AE154" s="180"/>
      <c r="AF154" s="181"/>
      <c r="AG154" s="816">
        <v>0</v>
      </c>
      <c r="AH154" s="816"/>
      <c r="AI154" s="816">
        <v>0</v>
      </c>
      <c r="AJ154" s="816"/>
      <c r="AK154" s="816">
        <v>0</v>
      </c>
      <c r="AL154" s="816"/>
      <c r="AM154" s="816">
        <v>0</v>
      </c>
      <c r="AN154" s="816"/>
      <c r="AO154" s="816">
        <v>0</v>
      </c>
      <c r="AP154" s="816"/>
      <c r="AQ154" s="816">
        <v>0</v>
      </c>
      <c r="AR154" s="816"/>
      <c r="AS154" s="816">
        <v>0</v>
      </c>
      <c r="AT154" s="816"/>
      <c r="AU154" s="816">
        <v>0</v>
      </c>
      <c r="AV154" s="816"/>
      <c r="AW154" s="816">
        <v>0</v>
      </c>
      <c r="AX154" s="816"/>
      <c r="AY154" s="816">
        <v>0</v>
      </c>
      <c r="AZ154" s="816"/>
      <c r="BA154" s="816">
        <v>0</v>
      </c>
      <c r="BB154" s="816"/>
    </row>
    <row r="155" spans="1:54" ht="12" customHeight="1" thickBot="1">
      <c r="A155" s="191" t="s">
        <v>958</v>
      </c>
      <c r="B155" s="180"/>
      <c r="C155" s="180"/>
      <c r="D155" s="778">
        <f t="shared" ref="D155:D162" si="25">IF((YEAR(D154+365)/4)=(ROUND(YEAR(D154+365)/4,0)),D154+366,D154+365)</f>
        <v>39995</v>
      </c>
      <c r="E155" s="779"/>
      <c r="F155" s="763">
        <v>0</v>
      </c>
      <c r="G155" s="764"/>
      <c r="H155" s="218">
        <v>0</v>
      </c>
      <c r="I155" s="202">
        <f t="shared" ref="I155:I162" si="26">ROUNDDOWN((((YEAR(D155)-YEAR(D154)))*12),0)</f>
        <v>12</v>
      </c>
      <c r="J155" s="767">
        <f t="shared" si="24"/>
        <v>0</v>
      </c>
      <c r="K155" s="768"/>
      <c r="L155" s="423"/>
      <c r="M155" s="425"/>
      <c r="AB155" s="203" t="s">
        <v>43</v>
      </c>
      <c r="AC155" s="189"/>
      <c r="AD155" s="189"/>
      <c r="AE155" s="189"/>
      <c r="AF155" s="190"/>
      <c r="AG155" s="819">
        <v>0</v>
      </c>
      <c r="AH155" s="819"/>
      <c r="AI155" s="819">
        <v>0</v>
      </c>
      <c r="AJ155" s="819"/>
      <c r="AK155" s="819">
        <v>0</v>
      </c>
      <c r="AL155" s="819"/>
      <c r="AM155" s="819">
        <v>0</v>
      </c>
      <c r="AN155" s="819"/>
      <c r="AO155" s="819">
        <v>0</v>
      </c>
      <c r="AP155" s="819"/>
      <c r="AQ155" s="819">
        <v>0</v>
      </c>
      <c r="AR155" s="819"/>
      <c r="AS155" s="819">
        <v>0</v>
      </c>
      <c r="AT155" s="819"/>
      <c r="AU155" s="819">
        <v>0</v>
      </c>
      <c r="AV155" s="819"/>
      <c r="AW155" s="819">
        <v>0</v>
      </c>
      <c r="AX155" s="819"/>
      <c r="AY155" s="819">
        <v>0</v>
      </c>
      <c r="AZ155" s="819"/>
      <c r="BA155" s="819">
        <v>0</v>
      </c>
      <c r="BB155" s="819"/>
    </row>
    <row r="156" spans="1:54" ht="12" customHeight="1" thickTop="1">
      <c r="A156" s="191" t="s">
        <v>958</v>
      </c>
      <c r="B156" s="180"/>
      <c r="C156" s="180"/>
      <c r="D156" s="778">
        <f t="shared" si="25"/>
        <v>40360</v>
      </c>
      <c r="E156" s="779"/>
      <c r="F156" s="763">
        <v>0</v>
      </c>
      <c r="G156" s="764"/>
      <c r="H156" s="218">
        <v>0</v>
      </c>
      <c r="I156" s="202">
        <f t="shared" si="26"/>
        <v>12</v>
      </c>
      <c r="J156" s="767">
        <f t="shared" si="24"/>
        <v>0</v>
      </c>
      <c r="K156" s="768"/>
      <c r="L156" s="423"/>
      <c r="M156" s="425"/>
      <c r="AO156" s="424"/>
      <c r="AP156" s="424"/>
      <c r="AQ156" s="834"/>
      <c r="AR156" s="834"/>
      <c r="AS156" s="834"/>
      <c r="AT156" s="834"/>
      <c r="AU156" s="834"/>
      <c r="AV156" s="834"/>
      <c r="AW156" s="834"/>
      <c r="AX156" s="834"/>
      <c r="AY156" s="834"/>
      <c r="AZ156" s="834"/>
      <c r="BA156" s="834"/>
      <c r="BB156" s="834"/>
    </row>
    <row r="157" spans="1:54" ht="12" customHeight="1" thickBot="1">
      <c r="A157" s="191" t="s">
        <v>958</v>
      </c>
      <c r="B157" s="180"/>
      <c r="C157" s="180"/>
      <c r="D157" s="778">
        <f t="shared" si="25"/>
        <v>40725</v>
      </c>
      <c r="E157" s="779"/>
      <c r="F157" s="763">
        <v>0</v>
      </c>
      <c r="G157" s="764"/>
      <c r="H157" s="218">
        <v>0</v>
      </c>
      <c r="I157" s="202">
        <f t="shared" si="26"/>
        <v>12</v>
      </c>
      <c r="J157" s="767">
        <f t="shared" si="24"/>
        <v>0</v>
      </c>
      <c r="K157" s="768"/>
      <c r="L157" s="423"/>
      <c r="M157" s="425"/>
      <c r="AO157" s="424"/>
      <c r="AP157" s="424"/>
      <c r="AQ157" s="834"/>
      <c r="AR157" s="834"/>
      <c r="AS157" s="834"/>
      <c r="AT157" s="834"/>
      <c r="AU157" s="834"/>
      <c r="AV157" s="834"/>
      <c r="AW157" s="834"/>
      <c r="AX157" s="834"/>
      <c r="AY157" s="834"/>
      <c r="AZ157" s="834"/>
      <c r="BA157" s="834"/>
      <c r="BB157" s="834"/>
    </row>
    <row r="158" spans="1:54" ht="12" customHeight="1" thickTop="1" thickBot="1">
      <c r="A158" s="191" t="s">
        <v>958</v>
      </c>
      <c r="B158" s="180"/>
      <c r="C158" s="180"/>
      <c r="D158" s="778">
        <f t="shared" si="25"/>
        <v>41091</v>
      </c>
      <c r="E158" s="779"/>
      <c r="F158" s="763">
        <v>0</v>
      </c>
      <c r="G158" s="764"/>
      <c r="H158" s="218">
        <v>0</v>
      </c>
      <c r="I158" s="202">
        <f t="shared" si="26"/>
        <v>12</v>
      </c>
      <c r="J158" s="767">
        <f t="shared" si="24"/>
        <v>0</v>
      </c>
      <c r="K158" s="768"/>
      <c r="L158" s="423"/>
      <c r="M158" s="425"/>
      <c r="AB158" s="171" t="str">
        <f>"Schedule 3, Prepaid Judgements as of June 30, "&amp;Help!C18+1</f>
        <v>Schedule 3, Prepaid Judgements as of June 30, 2012</v>
      </c>
      <c r="AC158" s="172"/>
      <c r="AD158" s="172"/>
      <c r="AE158" s="172"/>
      <c r="AF158" s="172"/>
      <c r="AG158" s="172"/>
      <c r="AH158" s="172"/>
      <c r="AI158" s="172"/>
      <c r="AJ158" s="172"/>
      <c r="AK158" s="172"/>
      <c r="AL158" s="172"/>
      <c r="AM158" s="172"/>
      <c r="AN158" s="173"/>
      <c r="AO158" s="842" t="str">
        <f>"Schedule 3, Prepaid Judgements as of June 30, "&amp;Help!C18+1&amp;" (Continued)"</f>
        <v>Schedule 3, Prepaid Judgements as of June 30, 2012 (Continued)</v>
      </c>
      <c r="AP158" s="843"/>
      <c r="AQ158" s="843"/>
      <c r="AR158" s="843"/>
      <c r="AS158" s="843"/>
      <c r="AT158" s="843"/>
      <c r="AU158" s="843"/>
      <c r="AV158" s="843"/>
      <c r="AW158" s="843"/>
      <c r="AX158" s="843"/>
      <c r="AY158" s="843"/>
      <c r="AZ158" s="843"/>
      <c r="BA158" s="843"/>
      <c r="BB158" s="844"/>
    </row>
    <row r="159" spans="1:54" ht="12" customHeight="1" thickTop="1" thickBot="1">
      <c r="A159" s="191" t="s">
        <v>958</v>
      </c>
      <c r="B159" s="180"/>
      <c r="C159" s="180"/>
      <c r="D159" s="778">
        <f t="shared" si="25"/>
        <v>41456</v>
      </c>
      <c r="E159" s="779"/>
      <c r="F159" s="763">
        <v>0</v>
      </c>
      <c r="G159" s="764"/>
      <c r="H159" s="218">
        <v>0</v>
      </c>
      <c r="I159" s="202">
        <f t="shared" si="26"/>
        <v>12</v>
      </c>
      <c r="J159" s="767">
        <f t="shared" si="24"/>
        <v>0</v>
      </c>
      <c r="K159" s="768"/>
      <c r="L159" s="423"/>
      <c r="M159" s="425"/>
      <c r="AB159" s="171" t="s">
        <v>992</v>
      </c>
      <c r="AC159" s="172"/>
      <c r="AD159" s="172"/>
      <c r="AE159" s="172"/>
      <c r="AF159" s="172"/>
      <c r="AG159" s="172"/>
      <c r="AH159" s="172"/>
      <c r="AI159" s="172"/>
      <c r="AJ159" s="172"/>
      <c r="AK159" s="172"/>
      <c r="AL159" s="172"/>
      <c r="AM159" s="172"/>
      <c r="AN159" s="173"/>
      <c r="AO159" s="830"/>
      <c r="AP159" s="826"/>
      <c r="AQ159" s="826"/>
      <c r="AR159" s="826"/>
      <c r="AS159" s="826"/>
      <c r="AT159" s="826"/>
      <c r="AU159" s="826"/>
      <c r="AV159" s="826"/>
      <c r="AW159" s="826"/>
      <c r="AX159" s="826"/>
      <c r="AY159" s="826"/>
      <c r="AZ159" s="826"/>
      <c r="BA159" s="826"/>
      <c r="BB159" s="827"/>
    </row>
    <row r="160" spans="1:54" ht="12" customHeight="1" thickTop="1">
      <c r="A160" s="191" t="s">
        <v>958</v>
      </c>
      <c r="B160" s="180"/>
      <c r="C160" s="180"/>
      <c r="D160" s="778">
        <f t="shared" si="25"/>
        <v>41821</v>
      </c>
      <c r="E160" s="779"/>
      <c r="F160" s="763">
        <v>0</v>
      </c>
      <c r="G160" s="764"/>
      <c r="H160" s="218">
        <v>0</v>
      </c>
      <c r="I160" s="202">
        <f t="shared" si="26"/>
        <v>12</v>
      </c>
      <c r="J160" s="767">
        <f t="shared" si="24"/>
        <v>0</v>
      </c>
      <c r="K160" s="768"/>
      <c r="L160" s="423"/>
      <c r="M160" s="425"/>
      <c r="AB160" s="176" t="s">
        <v>993</v>
      </c>
      <c r="AC160" s="177"/>
      <c r="AD160" s="177"/>
      <c r="AE160" s="177"/>
      <c r="AF160" s="177"/>
      <c r="AG160" s="177"/>
      <c r="AH160" s="178"/>
      <c r="AI160" s="815"/>
      <c r="AJ160" s="815"/>
      <c r="AK160" s="815"/>
      <c r="AL160" s="815"/>
      <c r="AM160" s="815"/>
      <c r="AN160" s="815"/>
      <c r="AO160" s="815"/>
      <c r="AP160" s="815"/>
      <c r="AQ160" s="815"/>
      <c r="AR160" s="815"/>
      <c r="AS160" s="815"/>
      <c r="AT160" s="815"/>
      <c r="AU160" s="815"/>
      <c r="AV160" s="815"/>
      <c r="AW160" s="815"/>
      <c r="AX160" s="815"/>
      <c r="AY160" s="815"/>
      <c r="AZ160" s="815"/>
      <c r="BA160" s="821" t="s">
        <v>152</v>
      </c>
      <c r="BB160" s="821"/>
    </row>
    <row r="161" spans="1:54" ht="12" customHeight="1">
      <c r="A161" s="191" t="s">
        <v>958</v>
      </c>
      <c r="B161" s="180"/>
      <c r="C161" s="180"/>
      <c r="D161" s="778">
        <f t="shared" si="25"/>
        <v>42186</v>
      </c>
      <c r="E161" s="779"/>
      <c r="F161" s="763">
        <v>0</v>
      </c>
      <c r="G161" s="764"/>
      <c r="H161" s="218">
        <v>0</v>
      </c>
      <c r="I161" s="202">
        <f t="shared" si="26"/>
        <v>12</v>
      </c>
      <c r="J161" s="767">
        <f t="shared" si="24"/>
        <v>0</v>
      </c>
      <c r="K161" s="768"/>
      <c r="L161" s="423"/>
      <c r="M161" s="425"/>
      <c r="AB161" s="179" t="s">
        <v>994</v>
      </c>
      <c r="AC161" s="180"/>
      <c r="AD161" s="180"/>
      <c r="AE161" s="180"/>
      <c r="AF161" s="180"/>
      <c r="AG161" s="180"/>
      <c r="AH161" s="181"/>
      <c r="AI161" s="814"/>
      <c r="AJ161" s="814"/>
      <c r="AK161" s="814"/>
      <c r="AL161" s="814"/>
      <c r="AM161" s="814"/>
      <c r="AN161" s="814"/>
      <c r="AO161" s="814"/>
      <c r="AP161" s="814"/>
      <c r="AQ161" s="814"/>
      <c r="AR161" s="814"/>
      <c r="AS161" s="814"/>
      <c r="AT161" s="814"/>
      <c r="AU161" s="814"/>
      <c r="AV161" s="814"/>
      <c r="AW161" s="814"/>
      <c r="AX161" s="814"/>
      <c r="AY161" s="814"/>
      <c r="AZ161" s="814"/>
      <c r="BA161" s="820" t="s">
        <v>1000</v>
      </c>
      <c r="BB161" s="820"/>
    </row>
    <row r="162" spans="1:54" ht="12" customHeight="1" thickBot="1">
      <c r="A162" s="205" t="s">
        <v>958</v>
      </c>
      <c r="B162" s="184"/>
      <c r="C162" s="184"/>
      <c r="D162" s="778">
        <f t="shared" si="25"/>
        <v>42552</v>
      </c>
      <c r="E162" s="779"/>
      <c r="F162" s="763">
        <v>0</v>
      </c>
      <c r="G162" s="764"/>
      <c r="H162" s="218">
        <v>0</v>
      </c>
      <c r="I162" s="202">
        <f t="shared" si="26"/>
        <v>12</v>
      </c>
      <c r="J162" s="767">
        <f t="shared" si="24"/>
        <v>0</v>
      </c>
      <c r="K162" s="768"/>
      <c r="L162" s="780"/>
      <c r="M162" s="781"/>
      <c r="AB162" s="188" t="s">
        <v>979</v>
      </c>
      <c r="AC162" s="189"/>
      <c r="AD162" s="189"/>
      <c r="AE162" s="189"/>
      <c r="AF162" s="189"/>
      <c r="AG162" s="189"/>
      <c r="AH162" s="190"/>
      <c r="AI162" s="818"/>
      <c r="AJ162" s="818"/>
      <c r="AK162" s="818"/>
      <c r="AL162" s="818"/>
      <c r="AM162" s="818"/>
      <c r="AN162" s="818"/>
      <c r="AO162" s="818"/>
      <c r="AP162" s="818"/>
      <c r="AQ162" s="818"/>
      <c r="AR162" s="818"/>
      <c r="AS162" s="818"/>
      <c r="AT162" s="818"/>
      <c r="AU162" s="818"/>
      <c r="AV162" s="818"/>
      <c r="AW162" s="818"/>
      <c r="AX162" s="818"/>
      <c r="AY162" s="818"/>
      <c r="AZ162" s="818"/>
      <c r="BA162" s="833" t="s">
        <v>999</v>
      </c>
      <c r="BB162" s="833"/>
    </row>
    <row r="163" spans="1:54" ht="12" customHeight="1" thickTop="1">
      <c r="A163" s="176" t="s">
        <v>967</v>
      </c>
      <c r="B163" s="177"/>
      <c r="C163" s="177"/>
      <c r="D163" s="177"/>
      <c r="E163" s="177"/>
      <c r="F163" s="177"/>
      <c r="G163" s="177"/>
      <c r="H163" s="177"/>
      <c r="I163" s="177"/>
      <c r="J163" s="177"/>
      <c r="K163" s="178"/>
      <c r="L163" s="782"/>
      <c r="M163" s="783"/>
      <c r="N163" s="176" t="s">
        <v>967</v>
      </c>
      <c r="O163" s="177"/>
      <c r="P163" s="177"/>
      <c r="Q163" s="177"/>
      <c r="R163" s="177"/>
      <c r="S163" s="177"/>
      <c r="T163" s="177"/>
      <c r="U163" s="177"/>
      <c r="V163" s="177"/>
      <c r="W163" s="177"/>
      <c r="X163" s="178"/>
      <c r="Y163" s="782"/>
      <c r="Z163" s="790"/>
      <c r="AA163" s="783"/>
      <c r="AB163" s="176" t="s">
        <v>995</v>
      </c>
      <c r="AC163" s="177"/>
      <c r="AD163" s="177"/>
      <c r="AE163" s="177"/>
      <c r="AF163" s="177"/>
      <c r="AG163" s="177"/>
      <c r="AH163" s="178"/>
      <c r="AI163" s="831">
        <v>0</v>
      </c>
      <c r="AJ163" s="831"/>
      <c r="AK163" s="831">
        <v>0</v>
      </c>
      <c r="AL163" s="831"/>
      <c r="AM163" s="831">
        <v>0</v>
      </c>
      <c r="AN163" s="831"/>
      <c r="AO163" s="817">
        <v>0</v>
      </c>
      <c r="AP163" s="817"/>
      <c r="AQ163" s="817">
        <v>0</v>
      </c>
      <c r="AR163" s="817"/>
      <c r="AS163" s="817">
        <v>0</v>
      </c>
      <c r="AT163" s="817"/>
      <c r="AU163" s="817">
        <v>0</v>
      </c>
      <c r="AV163" s="817"/>
      <c r="AW163" s="817">
        <v>0</v>
      </c>
      <c r="AX163" s="817"/>
      <c r="AY163" s="817">
        <v>0</v>
      </c>
      <c r="AZ163" s="817"/>
      <c r="BA163" s="817">
        <v>0</v>
      </c>
      <c r="BB163" s="817"/>
    </row>
    <row r="164" spans="1:54" ht="12" customHeight="1">
      <c r="A164" s="194" t="s">
        <v>959</v>
      </c>
      <c r="B164" s="180"/>
      <c r="C164" s="180"/>
      <c r="D164" s="180"/>
      <c r="E164" s="180"/>
      <c r="F164" s="180"/>
      <c r="G164" s="180"/>
      <c r="H164" s="180"/>
      <c r="I164" s="180"/>
      <c r="J164" s="180"/>
      <c r="K164" s="181"/>
      <c r="L164" s="763">
        <v>0</v>
      </c>
      <c r="M164" s="764"/>
      <c r="N164" s="194" t="s">
        <v>959</v>
      </c>
      <c r="O164" s="180"/>
      <c r="P164" s="180"/>
      <c r="Q164" s="180"/>
      <c r="R164" s="180"/>
      <c r="S164" s="180"/>
      <c r="T164" s="180"/>
      <c r="U164" s="180"/>
      <c r="V164" s="180"/>
      <c r="W164" s="180"/>
      <c r="X164" s="181"/>
      <c r="Y164" s="767">
        <f>L164+L104+Z104+AM104+AZ104+AZ44+AM44+Z44+L44</f>
        <v>0</v>
      </c>
      <c r="Z164" s="810"/>
      <c r="AA164" s="768"/>
      <c r="AB164" s="179" t="s">
        <v>982</v>
      </c>
      <c r="AC164" s="180"/>
      <c r="AD164" s="180"/>
      <c r="AE164" s="180"/>
      <c r="AF164" s="180"/>
      <c r="AG164" s="180"/>
      <c r="AH164" s="181"/>
      <c r="AI164" s="816"/>
      <c r="AJ164" s="816"/>
      <c r="AK164" s="816"/>
      <c r="AL164" s="816"/>
      <c r="AM164" s="816"/>
      <c r="AN164" s="816"/>
      <c r="AO164" s="832"/>
      <c r="AP164" s="832"/>
      <c r="AQ164" s="832"/>
      <c r="AR164" s="832"/>
      <c r="AS164" s="832"/>
      <c r="AT164" s="832"/>
      <c r="AU164" s="832"/>
      <c r="AV164" s="832"/>
      <c r="AW164" s="832"/>
      <c r="AX164" s="832"/>
      <c r="AY164" s="832"/>
      <c r="AZ164" s="832"/>
      <c r="BA164" s="832"/>
      <c r="BB164" s="832"/>
    </row>
    <row r="165" spans="1:54" ht="12" customHeight="1">
      <c r="A165" s="194" t="s">
        <v>949</v>
      </c>
      <c r="B165" s="180"/>
      <c r="C165" s="180"/>
      <c r="D165" s="180"/>
      <c r="E165" s="180"/>
      <c r="F165" s="180"/>
      <c r="G165" s="180"/>
      <c r="H165" s="180"/>
      <c r="I165" s="180"/>
      <c r="J165" s="180"/>
      <c r="K165" s="181"/>
      <c r="L165" s="765">
        <v>1</v>
      </c>
      <c r="M165" s="766"/>
      <c r="N165" s="194" t="s">
        <v>949</v>
      </c>
      <c r="O165" s="180"/>
      <c r="P165" s="180"/>
      <c r="Q165" s="180"/>
      <c r="R165" s="180"/>
      <c r="S165" s="180"/>
      <c r="T165" s="180"/>
      <c r="U165" s="180"/>
      <c r="V165" s="180"/>
      <c r="W165" s="180"/>
      <c r="X165" s="181"/>
      <c r="Y165" s="786"/>
      <c r="Z165" s="809"/>
      <c r="AA165" s="787"/>
      <c r="AB165" s="179" t="str">
        <f>"Unreimbursed Balance At June 30, "&amp;Help!C18</f>
        <v>Unreimbursed Balance At June 30, 2011</v>
      </c>
      <c r="AC165" s="180"/>
      <c r="AD165" s="180"/>
      <c r="AE165" s="180"/>
      <c r="AF165" s="180"/>
      <c r="AG165" s="180"/>
      <c r="AH165" s="181"/>
      <c r="AI165" s="816">
        <v>0</v>
      </c>
      <c r="AJ165" s="816"/>
      <c r="AK165" s="816">
        <v>0</v>
      </c>
      <c r="AL165" s="816"/>
      <c r="AM165" s="816">
        <v>0</v>
      </c>
      <c r="AN165" s="816"/>
      <c r="AO165" s="816">
        <v>0</v>
      </c>
      <c r="AP165" s="816"/>
      <c r="AQ165" s="816">
        <v>0</v>
      </c>
      <c r="AR165" s="816"/>
      <c r="AS165" s="816">
        <v>0</v>
      </c>
      <c r="AT165" s="816"/>
      <c r="AU165" s="816">
        <v>0</v>
      </c>
      <c r="AV165" s="816"/>
      <c r="AW165" s="816">
        <v>0</v>
      </c>
      <c r="AX165" s="816"/>
      <c r="AY165" s="816">
        <v>0</v>
      </c>
      <c r="AZ165" s="816"/>
      <c r="BA165" s="816">
        <v>0</v>
      </c>
      <c r="BB165" s="816"/>
    </row>
    <row r="166" spans="1:54" ht="12" customHeight="1">
      <c r="A166" s="194" t="s">
        <v>960</v>
      </c>
      <c r="B166" s="180"/>
      <c r="C166" s="180"/>
      <c r="D166" s="180"/>
      <c r="E166" s="180"/>
      <c r="F166" s="180"/>
      <c r="G166" s="180"/>
      <c r="H166" s="180"/>
      <c r="I166" s="180"/>
      <c r="J166" s="180"/>
      <c r="K166" s="181"/>
      <c r="L166" s="767">
        <f>L164/L165</f>
        <v>0</v>
      </c>
      <c r="M166" s="768"/>
      <c r="N166" s="194" t="s">
        <v>960</v>
      </c>
      <c r="O166" s="180"/>
      <c r="P166" s="180"/>
      <c r="Q166" s="180"/>
      <c r="R166" s="180"/>
      <c r="S166" s="180"/>
      <c r="T166" s="180"/>
      <c r="U166" s="180"/>
      <c r="V166" s="180"/>
      <c r="W166" s="180"/>
      <c r="X166" s="181"/>
      <c r="Y166" s="767">
        <f>L166+L106+Z106+AM106+AZ106+AZ46+AM46+Z46+L46</f>
        <v>0</v>
      </c>
      <c r="Z166" s="810"/>
      <c r="AA166" s="768"/>
      <c r="AB166" s="179" t="str">
        <f>"Reimbursement By "&amp;Help!C18&amp;" Tax Levy"</f>
        <v>Reimbursement By 2011 Tax Levy</v>
      </c>
      <c r="AC166" s="180"/>
      <c r="AD166" s="180"/>
      <c r="AE166" s="180"/>
      <c r="AF166" s="180"/>
      <c r="AG166" s="180"/>
      <c r="AH166" s="181"/>
      <c r="AI166" s="816">
        <v>0</v>
      </c>
      <c r="AJ166" s="816"/>
      <c r="AK166" s="816">
        <v>0</v>
      </c>
      <c r="AL166" s="816"/>
      <c r="AM166" s="816">
        <v>0</v>
      </c>
      <c r="AN166" s="816"/>
      <c r="AO166" s="816">
        <v>0</v>
      </c>
      <c r="AP166" s="816"/>
      <c r="AQ166" s="816">
        <v>0</v>
      </c>
      <c r="AR166" s="816"/>
      <c r="AS166" s="816">
        <v>0</v>
      </c>
      <c r="AT166" s="816"/>
      <c r="AU166" s="816">
        <v>0</v>
      </c>
      <c r="AV166" s="816"/>
      <c r="AW166" s="816">
        <v>0</v>
      </c>
      <c r="AX166" s="816"/>
      <c r="AY166" s="816">
        <v>0</v>
      </c>
      <c r="AZ166" s="816"/>
      <c r="BA166" s="816">
        <v>0</v>
      </c>
      <c r="BB166" s="816"/>
    </row>
    <row r="167" spans="1:54" ht="12" customHeight="1">
      <c r="A167" s="194" t="s">
        <v>951</v>
      </c>
      <c r="B167" s="180"/>
      <c r="C167" s="180"/>
      <c r="D167" s="180"/>
      <c r="E167" s="180"/>
      <c r="F167" s="180"/>
      <c r="G167" s="180"/>
      <c r="H167" s="180"/>
      <c r="I167" s="180"/>
      <c r="J167" s="180"/>
      <c r="K167" s="181"/>
      <c r="L167" s="765">
        <v>0</v>
      </c>
      <c r="M167" s="766"/>
      <c r="N167" s="194" t="s">
        <v>951</v>
      </c>
      <c r="O167" s="180"/>
      <c r="P167" s="180"/>
      <c r="Q167" s="180"/>
      <c r="R167" s="180"/>
      <c r="S167" s="180"/>
      <c r="T167" s="180"/>
      <c r="U167" s="180"/>
      <c r="V167" s="180"/>
      <c r="W167" s="180"/>
      <c r="X167" s="181"/>
      <c r="Y167" s="765"/>
      <c r="Z167" s="813"/>
      <c r="AA167" s="766"/>
      <c r="AB167" s="179" t="s">
        <v>996</v>
      </c>
      <c r="AC167" s="180"/>
      <c r="AD167" s="180"/>
      <c r="AE167" s="180"/>
      <c r="AF167" s="180"/>
      <c r="AG167" s="180"/>
      <c r="AH167" s="181"/>
      <c r="AI167" s="816">
        <v>0</v>
      </c>
      <c r="AJ167" s="816"/>
      <c r="AK167" s="816">
        <v>0</v>
      </c>
      <c r="AL167" s="816"/>
      <c r="AM167" s="816">
        <v>0</v>
      </c>
      <c r="AN167" s="816"/>
      <c r="AO167" s="816">
        <v>0</v>
      </c>
      <c r="AP167" s="816"/>
      <c r="AQ167" s="816">
        <v>0</v>
      </c>
      <c r="AR167" s="816"/>
      <c r="AS167" s="816">
        <v>0</v>
      </c>
      <c r="AT167" s="816"/>
      <c r="AU167" s="816">
        <v>0</v>
      </c>
      <c r="AV167" s="816"/>
      <c r="AW167" s="816">
        <v>0</v>
      </c>
      <c r="AX167" s="816"/>
      <c r="AY167" s="816">
        <v>0</v>
      </c>
      <c r="AZ167" s="816"/>
      <c r="BA167" s="816">
        <v>0</v>
      </c>
      <c r="BB167" s="816"/>
    </row>
    <row r="168" spans="1:54" ht="12" customHeight="1">
      <c r="A168" s="194" t="s">
        <v>961</v>
      </c>
      <c r="B168" s="180"/>
      <c r="C168" s="180"/>
      <c r="D168" s="180"/>
      <c r="E168" s="180"/>
      <c r="F168" s="180"/>
      <c r="G168" s="180"/>
      <c r="H168" s="180"/>
      <c r="I168" s="180"/>
      <c r="J168" s="180"/>
      <c r="K168" s="181"/>
      <c r="L168" s="767">
        <f>L167*L166</f>
        <v>0</v>
      </c>
      <c r="M168" s="768"/>
      <c r="N168" s="194" t="s">
        <v>961</v>
      </c>
      <c r="O168" s="180"/>
      <c r="P168" s="180"/>
      <c r="Q168" s="180"/>
      <c r="R168" s="180"/>
      <c r="S168" s="180"/>
      <c r="T168" s="180"/>
      <c r="U168" s="180"/>
      <c r="V168" s="180"/>
      <c r="W168" s="180"/>
      <c r="X168" s="181"/>
      <c r="Y168" s="767">
        <f>L168+L108+Z108+AM108+AZ108+AZ48+AM48+Z48+L48</f>
        <v>0</v>
      </c>
      <c r="Z168" s="810"/>
      <c r="AA168" s="768"/>
      <c r="AB168" s="179" t="s">
        <v>997</v>
      </c>
      <c r="AC168" s="180"/>
      <c r="AD168" s="180"/>
      <c r="AE168" s="180"/>
      <c r="AF168" s="180"/>
      <c r="AG168" s="180"/>
      <c r="AH168" s="181"/>
      <c r="AI168" s="816">
        <v>0</v>
      </c>
      <c r="AJ168" s="816"/>
      <c r="AK168" s="816">
        <v>0</v>
      </c>
      <c r="AL168" s="816"/>
      <c r="AM168" s="816">
        <v>0</v>
      </c>
      <c r="AN168" s="816"/>
      <c r="AO168" s="816">
        <v>0</v>
      </c>
      <c r="AP168" s="816"/>
      <c r="AQ168" s="816">
        <v>0</v>
      </c>
      <c r="AR168" s="816"/>
      <c r="AS168" s="816">
        <v>0</v>
      </c>
      <c r="AT168" s="816"/>
      <c r="AU168" s="816">
        <v>0</v>
      </c>
      <c r="AV168" s="816"/>
      <c r="AW168" s="816">
        <v>0</v>
      </c>
      <c r="AX168" s="816"/>
      <c r="AY168" s="816">
        <v>0</v>
      </c>
      <c r="AZ168" s="816"/>
      <c r="BA168" s="816">
        <v>0</v>
      </c>
      <c r="BB168" s="816"/>
    </row>
    <row r="169" spans="1:54" ht="12" customHeight="1" thickBot="1">
      <c r="A169" s="179" t="str">
        <f>"Current Interest Earnings Through "&amp;Help!C18+1&amp;"-"&amp;Help!C18+2</f>
        <v>Current Interest Earnings Through 2012-2013</v>
      </c>
      <c r="B169" s="180"/>
      <c r="C169" s="180"/>
      <c r="D169" s="180"/>
      <c r="E169" s="180"/>
      <c r="F169" s="180"/>
      <c r="G169" s="180"/>
      <c r="H169" s="180"/>
      <c r="I169" s="180"/>
      <c r="J169" s="180"/>
      <c r="K169" s="181"/>
      <c r="L169" s="767">
        <f>SUM(J153:K162)</f>
        <v>0</v>
      </c>
      <c r="M169" s="768"/>
      <c r="N169" s="179" t="str">
        <f>"Current Interest Earnings Through "&amp;Help!C18+1&amp;"-"&amp;Help!C18+2</f>
        <v>Current Interest Earnings Through 2012-2013</v>
      </c>
      <c r="O169" s="180"/>
      <c r="P169" s="180"/>
      <c r="Q169" s="180"/>
      <c r="R169" s="180"/>
      <c r="S169" s="180"/>
      <c r="T169" s="180"/>
      <c r="U169" s="180"/>
      <c r="V169" s="180"/>
      <c r="W169" s="180"/>
      <c r="X169" s="181"/>
      <c r="Y169" s="767">
        <f>L169+L109+Z109+AM109+AZ109+AZ49+AM49+Z49+L49</f>
        <v>0</v>
      </c>
      <c r="Z169" s="810"/>
      <c r="AA169" s="768"/>
      <c r="AB169" s="188" t="str">
        <f>"Asset Balance June 30, "&amp;Help!C18+1</f>
        <v>Asset Balance June 30, 2012</v>
      </c>
      <c r="AC169" s="189"/>
      <c r="AD169" s="189"/>
      <c r="AE169" s="189"/>
      <c r="AF169" s="189"/>
      <c r="AG169" s="189"/>
      <c r="AH169" s="190"/>
      <c r="AI169" s="819">
        <v>0</v>
      </c>
      <c r="AJ169" s="819"/>
      <c r="AK169" s="819">
        <v>0</v>
      </c>
      <c r="AL169" s="819"/>
      <c r="AM169" s="819">
        <v>0</v>
      </c>
      <c r="AN169" s="819"/>
      <c r="AO169" s="819">
        <v>0</v>
      </c>
      <c r="AP169" s="819"/>
      <c r="AQ169" s="819">
        <v>0</v>
      </c>
      <c r="AR169" s="819"/>
      <c r="AS169" s="819">
        <v>0</v>
      </c>
      <c r="AT169" s="819"/>
      <c r="AU169" s="819">
        <v>0</v>
      </c>
      <c r="AV169" s="819"/>
      <c r="AW169" s="819">
        <v>0</v>
      </c>
      <c r="AX169" s="819"/>
      <c r="AY169" s="819">
        <v>0</v>
      </c>
      <c r="AZ169" s="819"/>
      <c r="BA169" s="819">
        <v>0</v>
      </c>
      <c r="BB169" s="819"/>
    </row>
    <row r="170" spans="1:54" ht="12" customHeight="1" thickTop="1" thickBot="1">
      <c r="A170" s="188" t="str">
        <f>"Total Interest To Levy For "&amp;Help!C18+1&amp;"-"&amp;Help!C18+2</f>
        <v>Total Interest To Levy For 2012-2013</v>
      </c>
      <c r="B170" s="189"/>
      <c r="C170" s="189"/>
      <c r="D170" s="189"/>
      <c r="E170" s="189"/>
      <c r="F170" s="189"/>
      <c r="G170" s="189"/>
      <c r="H170" s="189"/>
      <c r="I170" s="189"/>
      <c r="J170" s="189"/>
      <c r="K170" s="190"/>
      <c r="L170" s="769">
        <f>L169+L168</f>
        <v>0</v>
      </c>
      <c r="M170" s="770"/>
      <c r="N170" s="188" t="str">
        <f>"Total Interest To Levy For "&amp;Help!C18+1&amp;"-"&amp;Help!C18+2</f>
        <v>Total Interest To Levy For 2012-2013</v>
      </c>
      <c r="O170" s="189"/>
      <c r="P170" s="189"/>
      <c r="Q170" s="189"/>
      <c r="R170" s="189"/>
      <c r="S170" s="189"/>
      <c r="T170" s="189"/>
      <c r="U170" s="189"/>
      <c r="V170" s="189"/>
      <c r="W170" s="189"/>
      <c r="X170" s="190"/>
      <c r="Y170" s="769">
        <f>Y169+Y168</f>
        <v>0</v>
      </c>
      <c r="Z170" s="811"/>
      <c r="AA170" s="770"/>
      <c r="AB170" s="206" t="str">
        <f>N180</f>
        <v>S.A.&amp;I. Form 2641R99 Entity: Type in Name of City City, 99</v>
      </c>
      <c r="AK170" s="777">
        <f ca="1">Coversheets!$BI$50</f>
        <v>41499.346880902776</v>
      </c>
      <c r="AL170" s="777"/>
      <c r="AM170" s="777"/>
      <c r="AN170" s="777"/>
      <c r="AO170" s="206" t="str">
        <f>AB170</f>
        <v>S.A.&amp;I. Form 2641R99 Entity: Type in Name of City City, 99</v>
      </c>
      <c r="AY170" s="777">
        <f ca="1">Coversheets!$BI$50</f>
        <v>41499.346880902776</v>
      </c>
      <c r="AZ170" s="777"/>
      <c r="BA170" s="777"/>
      <c r="BB170" s="777"/>
    </row>
    <row r="171" spans="1:54" ht="12" customHeight="1" thickTop="1">
      <c r="A171" s="140" t="s">
        <v>962</v>
      </c>
      <c r="B171" s="141"/>
      <c r="C171" s="141"/>
      <c r="D171" s="141"/>
      <c r="E171" s="141"/>
      <c r="F171" s="141"/>
      <c r="G171" s="141"/>
      <c r="H171" s="141"/>
      <c r="I171" s="141"/>
      <c r="J171" s="141"/>
      <c r="K171" s="159"/>
      <c r="L171" s="771"/>
      <c r="M171" s="772"/>
      <c r="N171" s="140" t="s">
        <v>962</v>
      </c>
      <c r="O171" s="141"/>
      <c r="P171" s="141"/>
      <c r="Q171" s="141"/>
      <c r="R171" s="141"/>
      <c r="S171" s="141"/>
      <c r="T171" s="141"/>
      <c r="U171" s="141"/>
      <c r="V171" s="141"/>
      <c r="W171" s="141"/>
      <c r="X171" s="159"/>
      <c r="Y171" s="771"/>
      <c r="Z171" s="794"/>
      <c r="AA171" s="772"/>
    </row>
    <row r="172" spans="1:54" ht="12" customHeight="1">
      <c r="A172" s="204" t="str">
        <f>"Interest Earned But Unpaid 6-30-"&amp;Help!C18&amp;":"</f>
        <v>Interest Earned But Unpaid 6-30-2011:</v>
      </c>
      <c r="B172" s="163"/>
      <c r="C172" s="163"/>
      <c r="D172" s="163"/>
      <c r="E172" s="163"/>
      <c r="F172" s="163"/>
      <c r="G172" s="163"/>
      <c r="H172" s="163"/>
      <c r="I172" s="163"/>
      <c r="J172" s="163"/>
      <c r="K172" s="187"/>
      <c r="L172" s="773"/>
      <c r="M172" s="774"/>
      <c r="N172" s="204" t="str">
        <f>"Interest Earned But Unpaid 6-30-"&amp;Help!C18&amp;":"</f>
        <v>Interest Earned But Unpaid 6-30-2011:</v>
      </c>
      <c r="O172" s="163"/>
      <c r="P172" s="163"/>
      <c r="Q172" s="163"/>
      <c r="R172" s="163"/>
      <c r="S172" s="163"/>
      <c r="T172" s="163"/>
      <c r="U172" s="163"/>
      <c r="V172" s="163"/>
      <c r="W172" s="163"/>
      <c r="X172" s="187"/>
      <c r="Y172" s="773"/>
      <c r="Z172" s="812"/>
      <c r="AA172" s="774"/>
    </row>
    <row r="173" spans="1:54" ht="12" customHeight="1">
      <c r="A173" s="191" t="s">
        <v>955</v>
      </c>
      <c r="B173" s="180"/>
      <c r="C173" s="180"/>
      <c r="D173" s="180"/>
      <c r="E173" s="180"/>
      <c r="F173" s="180"/>
      <c r="G173" s="180"/>
      <c r="H173" s="180"/>
      <c r="I173" s="180"/>
      <c r="J173" s="180"/>
      <c r="K173" s="181"/>
      <c r="L173" s="763">
        <v>0</v>
      </c>
      <c r="M173" s="764"/>
      <c r="N173" s="191" t="s">
        <v>955</v>
      </c>
      <c r="O173" s="180"/>
      <c r="P173" s="180"/>
      <c r="Q173" s="180"/>
      <c r="R173" s="180"/>
      <c r="S173" s="180"/>
      <c r="T173" s="180"/>
      <c r="U173" s="180"/>
      <c r="V173" s="180"/>
      <c r="W173" s="180"/>
      <c r="X173" s="181"/>
      <c r="Y173" s="767">
        <f>L173+L113+Z113+AM113+AZ113+AZ53+AM53+Z53+L53</f>
        <v>0</v>
      </c>
      <c r="Z173" s="810"/>
      <c r="AA173" s="768"/>
    </row>
    <row r="174" spans="1:54" ht="12" customHeight="1">
      <c r="A174" s="191" t="s">
        <v>956</v>
      </c>
      <c r="B174" s="180"/>
      <c r="C174" s="180"/>
      <c r="D174" s="180"/>
      <c r="E174" s="180"/>
      <c r="F174" s="180"/>
      <c r="G174" s="180"/>
      <c r="H174" s="180"/>
      <c r="I174" s="180"/>
      <c r="J174" s="180"/>
      <c r="K174" s="181"/>
      <c r="L174" s="763">
        <v>0</v>
      </c>
      <c r="M174" s="764"/>
      <c r="N174" s="191" t="s">
        <v>956</v>
      </c>
      <c r="O174" s="180"/>
      <c r="P174" s="180"/>
      <c r="Q174" s="180"/>
      <c r="R174" s="180"/>
      <c r="S174" s="180"/>
      <c r="T174" s="180"/>
      <c r="U174" s="180"/>
      <c r="V174" s="180"/>
      <c r="W174" s="180"/>
      <c r="X174" s="181"/>
      <c r="Y174" s="767">
        <f>L174+L114+Z114+AM114+AZ114+AZ54+AM54+Z54+L54</f>
        <v>0</v>
      </c>
      <c r="Z174" s="810"/>
      <c r="AA174" s="768"/>
    </row>
    <row r="175" spans="1:54" ht="12" customHeight="1">
      <c r="A175" s="194" t="str">
        <f>"Interest Earnings "&amp;Help!C18&amp;"-"&amp;Help!C18+1</f>
        <v>Interest Earnings 2011-2012</v>
      </c>
      <c r="B175" s="180"/>
      <c r="C175" s="180"/>
      <c r="D175" s="180"/>
      <c r="E175" s="180"/>
      <c r="F175" s="180"/>
      <c r="G175" s="180"/>
      <c r="H175" s="180"/>
      <c r="I175" s="180"/>
      <c r="J175" s="180"/>
      <c r="K175" s="181"/>
      <c r="L175" s="763">
        <v>0</v>
      </c>
      <c r="M175" s="764"/>
      <c r="N175" s="194" t="str">
        <f>"Interest Earnings "&amp;Help!C18&amp;"-"&amp;Help!C18+1</f>
        <v>Interest Earnings 2011-2012</v>
      </c>
      <c r="O175" s="180"/>
      <c r="P175" s="180"/>
      <c r="Q175" s="180"/>
      <c r="R175" s="180"/>
      <c r="S175" s="180"/>
      <c r="T175" s="180"/>
      <c r="U175" s="180"/>
      <c r="V175" s="180"/>
      <c r="W175" s="180"/>
      <c r="X175" s="181"/>
      <c r="Y175" s="767">
        <f>L175+L115+Z115+AM115+AZ115+AZ55+AM55+Z55+L55</f>
        <v>0</v>
      </c>
      <c r="Z175" s="810"/>
      <c r="AA175" s="768"/>
    </row>
    <row r="176" spans="1:54" ht="12" customHeight="1">
      <c r="A176" s="194" t="str">
        <f>"Coupons Paid Through "&amp;Help!C18&amp;"-"&amp;Help!C18+1</f>
        <v>Coupons Paid Through 2011-2012</v>
      </c>
      <c r="B176" s="180"/>
      <c r="C176" s="180"/>
      <c r="D176" s="180"/>
      <c r="E176" s="180"/>
      <c r="F176" s="180"/>
      <c r="G176" s="180"/>
      <c r="H176" s="180"/>
      <c r="I176" s="180"/>
      <c r="J176" s="180"/>
      <c r="K176" s="181"/>
      <c r="L176" s="763">
        <v>0</v>
      </c>
      <c r="M176" s="764"/>
      <c r="N176" s="194" t="str">
        <f>"Coupons Paid Through "&amp;Help!C18&amp;"-"&amp;Help!C18+1</f>
        <v>Coupons Paid Through 2011-2012</v>
      </c>
      <c r="O176" s="180"/>
      <c r="P176" s="180"/>
      <c r="Q176" s="180"/>
      <c r="R176" s="180"/>
      <c r="S176" s="180"/>
      <c r="T176" s="180"/>
      <c r="U176" s="180"/>
      <c r="V176" s="180"/>
      <c r="W176" s="180"/>
      <c r="X176" s="181"/>
      <c r="Y176" s="767">
        <f>L176+L116+Z116+AM116+AZ116+AZ56+AM56+Z56+L56</f>
        <v>0</v>
      </c>
      <c r="Z176" s="810"/>
      <c r="AA176" s="768"/>
    </row>
    <row r="177" spans="1:40" ht="12" customHeight="1">
      <c r="A177" s="194" t="str">
        <f>"Interest Earned But Unpaid 6-30-"&amp;Help!C18+1&amp;":"</f>
        <v>Interest Earned But Unpaid 6-30-2012:</v>
      </c>
      <c r="B177" s="180"/>
      <c r="C177" s="180"/>
      <c r="D177" s="180"/>
      <c r="E177" s="180"/>
      <c r="F177" s="180"/>
      <c r="G177" s="180"/>
      <c r="H177" s="180"/>
      <c r="I177" s="180"/>
      <c r="J177" s="180"/>
      <c r="K177" s="181"/>
      <c r="L177" s="765"/>
      <c r="M177" s="766"/>
      <c r="N177" s="194" t="str">
        <f>"Interest Earned But Unpaid 6-30-"&amp;Help!C18+1&amp;":"</f>
        <v>Interest Earned But Unpaid 6-30-2012:</v>
      </c>
      <c r="O177" s="180"/>
      <c r="P177" s="180"/>
      <c r="Q177" s="180"/>
      <c r="R177" s="180"/>
      <c r="S177" s="180"/>
      <c r="T177" s="180"/>
      <c r="U177" s="180"/>
      <c r="V177" s="180"/>
      <c r="W177" s="180"/>
      <c r="X177" s="181"/>
      <c r="Y177" s="765"/>
      <c r="Z177" s="813"/>
      <c r="AA177" s="766"/>
    </row>
    <row r="178" spans="1:40" ht="12" customHeight="1">
      <c r="A178" s="191" t="s">
        <v>955</v>
      </c>
      <c r="B178" s="180"/>
      <c r="C178" s="180"/>
      <c r="D178" s="180"/>
      <c r="E178" s="180"/>
      <c r="F178" s="180"/>
      <c r="G178" s="180"/>
      <c r="H178" s="180"/>
      <c r="I178" s="180"/>
      <c r="J178" s="180"/>
      <c r="K178" s="181"/>
      <c r="L178" s="763">
        <v>0</v>
      </c>
      <c r="M178" s="764"/>
      <c r="N178" s="191" t="s">
        <v>955</v>
      </c>
      <c r="O178" s="180"/>
      <c r="P178" s="180"/>
      <c r="Q178" s="180"/>
      <c r="R178" s="180"/>
      <c r="S178" s="180"/>
      <c r="T178" s="180"/>
      <c r="U178" s="180"/>
      <c r="V178" s="180"/>
      <c r="W178" s="180"/>
      <c r="X178" s="181"/>
      <c r="Y178" s="767">
        <f>L178+L118+Z118+AM118+AZ118+AZ58+AM58+Z58+L58</f>
        <v>0</v>
      </c>
      <c r="Z178" s="810"/>
      <c r="AA178" s="768"/>
    </row>
    <row r="179" spans="1:40" ht="12" customHeight="1" thickBot="1">
      <c r="A179" s="193" t="s">
        <v>956</v>
      </c>
      <c r="B179" s="189"/>
      <c r="C179" s="189"/>
      <c r="D179" s="189"/>
      <c r="E179" s="189"/>
      <c r="F179" s="189"/>
      <c r="G179" s="189"/>
      <c r="H179" s="189"/>
      <c r="I179" s="189"/>
      <c r="J179" s="189"/>
      <c r="K179" s="190"/>
      <c r="L179" s="775">
        <v>0</v>
      </c>
      <c r="M179" s="776"/>
      <c r="N179" s="193" t="s">
        <v>956</v>
      </c>
      <c r="O179" s="189"/>
      <c r="P179" s="189"/>
      <c r="Q179" s="189"/>
      <c r="R179" s="189"/>
      <c r="S179" s="189"/>
      <c r="T179" s="189"/>
      <c r="U179" s="189"/>
      <c r="V179" s="189"/>
      <c r="W179" s="189"/>
      <c r="X179" s="190"/>
      <c r="Y179" s="767">
        <f>L179+L119+Z119+AM119+AZ119+AZ59+AM59+Z59+L59</f>
        <v>0</v>
      </c>
      <c r="Z179" s="810"/>
      <c r="AA179" s="768"/>
    </row>
    <row r="180" spans="1:40" ht="12" customHeight="1" thickTop="1">
      <c r="A180" s="206" t="str">
        <f>Coversheets!AX50</f>
        <v>S.A.&amp;I. Form 2641R99 Entity: Type in Name of City City, 99</v>
      </c>
      <c r="J180" s="777">
        <f ca="1">Coversheets!$BI$50</f>
        <v>41499.346880902776</v>
      </c>
      <c r="K180" s="777"/>
      <c r="L180" s="777"/>
      <c r="M180" s="777"/>
      <c r="N180" s="206" t="str">
        <f>A180</f>
        <v>S.A.&amp;I. Form 2641R99 Entity: Type in Name of City City, 99</v>
      </c>
      <c r="X180" s="777">
        <f ca="1">Coversheets!$BI$50</f>
        <v>41499.346880902776</v>
      </c>
      <c r="Y180" s="777"/>
      <c r="Z180" s="777"/>
      <c r="AA180" s="777"/>
    </row>
    <row r="181" spans="1:40" ht="17.25" customHeight="1">
      <c r="A181" s="793" t="str">
        <f>A121</f>
        <v>INDUSTRIAL DEVELOPMENT BOND ACCOUNTS COVERING THE PERIOD JULY 1, 2011, to JUNE 30, 2012</v>
      </c>
      <c r="B181" s="793"/>
      <c r="C181" s="793"/>
      <c r="D181" s="793"/>
      <c r="E181" s="793"/>
      <c r="F181" s="793"/>
      <c r="G181" s="793"/>
      <c r="H181" s="793"/>
      <c r="I181" s="793"/>
      <c r="J181" s="793"/>
      <c r="K181" s="793"/>
      <c r="L181" s="793"/>
      <c r="M181" s="793"/>
      <c r="N181" s="793" t="str">
        <f>A181</f>
        <v>INDUSTRIAL DEVELOPMENT BOND ACCOUNTS COVERING THE PERIOD JULY 1, 2011, to JUNE 30, 2012</v>
      </c>
      <c r="O181" s="793"/>
      <c r="P181" s="793"/>
      <c r="Q181" s="793"/>
      <c r="R181" s="793"/>
      <c r="S181" s="793"/>
      <c r="T181" s="793"/>
      <c r="U181" s="793"/>
      <c r="V181" s="793"/>
      <c r="W181" s="793"/>
      <c r="X181" s="793"/>
      <c r="Y181" s="793"/>
      <c r="Z181" s="793"/>
      <c r="AA181" s="793"/>
      <c r="AB181" s="793" t="str">
        <f>N181</f>
        <v>INDUSTRIAL DEVELOPMENT BOND ACCOUNTS COVERING THE PERIOD JULY 1, 2011, to JUNE 30, 2012</v>
      </c>
      <c r="AC181" s="793"/>
      <c r="AD181" s="793"/>
      <c r="AE181" s="793"/>
      <c r="AF181" s="793"/>
      <c r="AG181" s="793"/>
      <c r="AH181" s="793"/>
      <c r="AI181" s="793"/>
      <c r="AJ181" s="793"/>
      <c r="AK181" s="793"/>
      <c r="AL181" s="793"/>
      <c r="AM181" s="793"/>
      <c r="AN181" s="793"/>
    </row>
    <row r="182" spans="1:40" ht="17.25" customHeight="1">
      <c r="A182" s="793" t="str">
        <f>A122</f>
        <v>ESTIMATE OF NEEDS FOR 2012-2013</v>
      </c>
      <c r="B182" s="793"/>
      <c r="C182" s="793"/>
      <c r="D182" s="793"/>
      <c r="E182" s="793"/>
      <c r="F182" s="793"/>
      <c r="G182" s="793"/>
      <c r="H182" s="793"/>
      <c r="I182" s="793"/>
      <c r="J182" s="793"/>
      <c r="K182" s="793"/>
      <c r="L182" s="793"/>
      <c r="M182" s="793"/>
      <c r="N182" s="793" t="str">
        <f>A182</f>
        <v>ESTIMATE OF NEEDS FOR 2012-2013</v>
      </c>
      <c r="O182" s="793"/>
      <c r="P182" s="793"/>
      <c r="Q182" s="793"/>
      <c r="R182" s="793"/>
      <c r="S182" s="793"/>
      <c r="T182" s="793"/>
      <c r="U182" s="793"/>
      <c r="V182" s="793"/>
      <c r="W182" s="793"/>
      <c r="X182" s="793"/>
      <c r="Y182" s="793"/>
      <c r="Z182" s="793"/>
      <c r="AA182" s="793"/>
      <c r="AB182" s="793" t="str">
        <f>N182</f>
        <v>ESTIMATE OF NEEDS FOR 2012-2013</v>
      </c>
      <c r="AC182" s="793"/>
      <c r="AD182" s="793"/>
      <c r="AE182" s="793"/>
      <c r="AF182" s="793"/>
      <c r="AG182" s="793"/>
      <c r="AH182" s="793"/>
      <c r="AI182" s="793"/>
      <c r="AJ182" s="793"/>
      <c r="AK182" s="793"/>
      <c r="AL182" s="793"/>
      <c r="AM182" s="793"/>
      <c r="AN182" s="793"/>
    </row>
    <row r="183" spans="1:40" ht="12" customHeight="1" thickBot="1">
      <c r="A183" s="130" t="s">
        <v>865</v>
      </c>
      <c r="M183" s="170" t="s">
        <v>29</v>
      </c>
      <c r="N183" s="130" t="s">
        <v>865</v>
      </c>
      <c r="AA183" s="170" t="s">
        <v>931</v>
      </c>
      <c r="AB183" s="130" t="s">
        <v>865</v>
      </c>
      <c r="AN183" s="170" t="s">
        <v>1051</v>
      </c>
    </row>
    <row r="184" spans="1:40" ht="12" customHeight="1" thickTop="1" thickBot="1">
      <c r="A184" s="171" t="s">
        <v>866</v>
      </c>
      <c r="B184" s="172"/>
      <c r="C184" s="172"/>
      <c r="D184" s="172"/>
      <c r="E184" s="172"/>
      <c r="F184" s="172"/>
      <c r="G184" s="172"/>
      <c r="H184" s="172"/>
      <c r="I184" s="172"/>
      <c r="J184" s="172"/>
      <c r="K184" s="172"/>
      <c r="L184" s="172"/>
      <c r="M184" s="173"/>
      <c r="N184" s="171" t="s">
        <v>1144</v>
      </c>
      <c r="O184" s="172"/>
      <c r="P184" s="172"/>
      <c r="Q184" s="172"/>
      <c r="R184" s="172"/>
      <c r="S184" s="172"/>
      <c r="T184" s="172"/>
      <c r="U184" s="172"/>
      <c r="V184" s="172"/>
      <c r="W184" s="826"/>
      <c r="X184" s="826"/>
      <c r="Y184" s="826"/>
      <c r="Z184" s="826"/>
      <c r="AA184" s="827"/>
      <c r="AB184" s="176" t="s">
        <v>1052</v>
      </c>
      <c r="AC184" s="177"/>
      <c r="AD184" s="177"/>
      <c r="AE184" s="177"/>
      <c r="AF184" s="177"/>
      <c r="AG184" s="177"/>
      <c r="AH184" s="177"/>
      <c r="AI184" s="177"/>
      <c r="AJ184" s="177"/>
      <c r="AK184" s="177"/>
      <c r="AL184" s="790"/>
      <c r="AM184" s="790"/>
      <c r="AN184" s="783"/>
    </row>
    <row r="185" spans="1:40" ht="12" customHeight="1" thickTop="1">
      <c r="A185" s="182" t="s">
        <v>1002</v>
      </c>
      <c r="B185" s="163"/>
      <c r="C185" s="163"/>
      <c r="D185" s="163"/>
      <c r="E185" s="163"/>
      <c r="F185" s="163"/>
      <c r="G185" s="163"/>
      <c r="H185" s="163"/>
      <c r="I185" s="163"/>
      <c r="J185" s="773" t="s">
        <v>867</v>
      </c>
      <c r="K185" s="812"/>
      <c r="L185" s="812"/>
      <c r="M185" s="774"/>
      <c r="N185" s="140"/>
      <c r="O185" s="141"/>
      <c r="P185" s="141"/>
      <c r="Q185" s="141"/>
      <c r="R185" s="141"/>
      <c r="S185" s="141"/>
      <c r="T185" s="141"/>
      <c r="U185" s="141"/>
      <c r="V185" s="159"/>
      <c r="W185" s="782" t="s">
        <v>867</v>
      </c>
      <c r="X185" s="790"/>
      <c r="Y185" s="790"/>
      <c r="Z185" s="790"/>
      <c r="AA185" s="783"/>
      <c r="AB185" s="183"/>
      <c r="AC185" s="184"/>
      <c r="AD185" s="184"/>
      <c r="AE185" s="184"/>
      <c r="AF185" s="184"/>
      <c r="AG185" s="184"/>
      <c r="AH185" s="184"/>
      <c r="AI185" s="184"/>
      <c r="AJ185" s="184"/>
      <c r="AK185" s="207"/>
      <c r="AL185" s="864" t="str">
        <f>Help!C18&amp;"-"&amp;Help!C18+1&amp;" ACCOUNT"</f>
        <v>2011-2012 ACCOUNT</v>
      </c>
      <c r="AM185" s="809"/>
      <c r="AN185" s="787"/>
    </row>
    <row r="186" spans="1:40" ht="12" customHeight="1" thickBot="1">
      <c r="A186" s="188"/>
      <c r="B186" s="189"/>
      <c r="C186" s="189"/>
      <c r="D186" s="189"/>
      <c r="E186" s="189"/>
      <c r="F186" s="189"/>
      <c r="G186" s="189"/>
      <c r="H186" s="189"/>
      <c r="I186" s="189"/>
      <c r="J186" s="780" t="s">
        <v>42</v>
      </c>
      <c r="K186" s="781"/>
      <c r="L186" s="828" t="s">
        <v>1037</v>
      </c>
      <c r="M186" s="829"/>
      <c r="N186" s="96"/>
      <c r="O186" s="95"/>
      <c r="P186" s="95"/>
      <c r="Q186" s="95"/>
      <c r="R186" s="95"/>
      <c r="S186" s="95"/>
      <c r="T186" s="95"/>
      <c r="U186" s="95"/>
      <c r="V186" s="132"/>
      <c r="W186" s="835" t="s">
        <v>1045</v>
      </c>
      <c r="X186" s="837"/>
      <c r="Y186" s="835" t="s">
        <v>1046</v>
      </c>
      <c r="Z186" s="836"/>
      <c r="AA186" s="837"/>
      <c r="AB186" s="96" t="s">
        <v>1053</v>
      </c>
      <c r="AC186" s="95"/>
      <c r="AD186" s="95"/>
      <c r="AE186" s="95"/>
      <c r="AF186" s="95"/>
      <c r="AG186" s="95"/>
      <c r="AH186" s="95"/>
      <c r="AI186" s="95"/>
      <c r="AJ186" s="95"/>
      <c r="AK186" s="208"/>
      <c r="AL186" s="864" t="s">
        <v>69</v>
      </c>
      <c r="AM186" s="809"/>
      <c r="AN186" s="787"/>
    </row>
    <row r="187" spans="1:40" ht="12" customHeight="1" thickTop="1" thickBot="1">
      <c r="A187" s="182" t="str">
        <f>"Cash on Hand June 30, "&amp;Help!C18</f>
        <v>Cash on Hand June 30, 2011</v>
      </c>
      <c r="B187" s="163"/>
      <c r="C187" s="163"/>
      <c r="D187" s="163"/>
      <c r="E187" s="163"/>
      <c r="F187" s="163"/>
      <c r="G187" s="163"/>
      <c r="H187" s="163"/>
      <c r="I187" s="163"/>
      <c r="J187" s="831"/>
      <c r="K187" s="831"/>
      <c r="L187" s="831">
        <v>0</v>
      </c>
      <c r="M187" s="831"/>
      <c r="N187" s="154"/>
      <c r="O187" s="155"/>
      <c r="P187" s="155"/>
      <c r="Q187" s="155"/>
      <c r="R187" s="155"/>
      <c r="S187" s="155"/>
      <c r="T187" s="155"/>
      <c r="U187" s="155"/>
      <c r="V187" s="157"/>
      <c r="W187" s="780" t="s">
        <v>758</v>
      </c>
      <c r="X187" s="781"/>
      <c r="Y187" s="780" t="s">
        <v>761</v>
      </c>
      <c r="Z187" s="795"/>
      <c r="AA187" s="781"/>
      <c r="AB187" s="154"/>
      <c r="AC187" s="155"/>
      <c r="AD187" s="155"/>
      <c r="AE187" s="155"/>
      <c r="AF187" s="155"/>
      <c r="AG187" s="155"/>
      <c r="AH187" s="155"/>
      <c r="AI187" s="155"/>
      <c r="AJ187" s="155"/>
      <c r="AK187" s="209"/>
      <c r="AL187" s="865" t="s">
        <v>71</v>
      </c>
      <c r="AM187" s="828"/>
      <c r="AN187" s="829"/>
    </row>
    <row r="188" spans="1:40" ht="12" customHeight="1" thickTop="1">
      <c r="A188" s="179" t="s">
        <v>1003</v>
      </c>
      <c r="B188" s="180"/>
      <c r="C188" s="180"/>
      <c r="D188" s="180"/>
      <c r="E188" s="180"/>
      <c r="F188" s="180"/>
      <c r="G188" s="180"/>
      <c r="H188" s="180"/>
      <c r="I188" s="180"/>
      <c r="J188" s="816">
        <v>0</v>
      </c>
      <c r="K188" s="816"/>
      <c r="L188" s="816"/>
      <c r="M188" s="816"/>
      <c r="N188" s="176" t="s">
        <v>1039</v>
      </c>
      <c r="O188" s="177"/>
      <c r="P188" s="177"/>
      <c r="Q188" s="177"/>
      <c r="R188" s="177"/>
      <c r="S188" s="177"/>
      <c r="T188" s="177"/>
      <c r="U188" s="177"/>
      <c r="V188" s="178"/>
      <c r="W188" s="805">
        <v>0</v>
      </c>
      <c r="X188" s="806"/>
      <c r="Y188" s="848">
        <f t="shared" ref="Y188:Y193" si="27">W188</f>
        <v>0</v>
      </c>
      <c r="Z188" s="849"/>
      <c r="AA188" s="850"/>
      <c r="AB188" s="176" t="s">
        <v>1054</v>
      </c>
      <c r="AC188" s="177"/>
      <c r="AD188" s="177"/>
      <c r="AE188" s="177"/>
      <c r="AF188" s="177"/>
      <c r="AG188" s="177"/>
      <c r="AH188" s="177"/>
      <c r="AI188" s="177"/>
      <c r="AJ188" s="177"/>
      <c r="AK188" s="178"/>
      <c r="AL188" s="782"/>
      <c r="AM188" s="790"/>
      <c r="AN188" s="783"/>
    </row>
    <row r="189" spans="1:40" ht="12" customHeight="1">
      <c r="A189" s="179"/>
      <c r="B189" s="180"/>
      <c r="C189" s="180"/>
      <c r="D189" s="180"/>
      <c r="E189" s="180"/>
      <c r="F189" s="180"/>
      <c r="G189" s="180"/>
      <c r="H189" s="180"/>
      <c r="I189" s="180"/>
      <c r="J189" s="840"/>
      <c r="K189" s="840"/>
      <c r="L189" s="840"/>
      <c r="M189" s="840"/>
      <c r="N189" s="869" t="s">
        <v>868</v>
      </c>
      <c r="O189" s="870"/>
      <c r="P189" s="870"/>
      <c r="Q189" s="870"/>
      <c r="R189" s="870"/>
      <c r="S189" s="870"/>
      <c r="T189" s="870"/>
      <c r="U189" s="870"/>
      <c r="V189" s="870"/>
      <c r="W189" s="763">
        <v>0</v>
      </c>
      <c r="X189" s="764"/>
      <c r="Y189" s="767">
        <f t="shared" si="27"/>
        <v>0</v>
      </c>
      <c r="Z189" s="810"/>
      <c r="AA189" s="768"/>
      <c r="AB189" s="179" t="s">
        <v>1055</v>
      </c>
      <c r="AC189" s="180"/>
      <c r="AD189" s="180"/>
      <c r="AE189" s="180"/>
      <c r="AF189" s="180"/>
      <c r="AG189" s="180"/>
      <c r="AH189" s="180"/>
      <c r="AI189" s="180"/>
      <c r="AJ189" s="180"/>
      <c r="AK189" s="181"/>
      <c r="AL189" s="763">
        <v>0</v>
      </c>
      <c r="AM189" s="851"/>
      <c r="AN189" s="764"/>
    </row>
    <row r="190" spans="1:40" ht="12" customHeight="1">
      <c r="A190" s="179" t="s">
        <v>1004</v>
      </c>
      <c r="B190" s="180"/>
      <c r="C190" s="180"/>
      <c r="D190" s="180"/>
      <c r="E190" s="180"/>
      <c r="F190" s="180"/>
      <c r="G190" s="180"/>
      <c r="H190" s="180"/>
      <c r="I190" s="180"/>
      <c r="J190" s="840"/>
      <c r="K190" s="840"/>
      <c r="L190" s="840"/>
      <c r="M190" s="840"/>
      <c r="N190" s="179" t="s">
        <v>1040</v>
      </c>
      <c r="O190" s="180"/>
      <c r="P190" s="180"/>
      <c r="Q190" s="180"/>
      <c r="R190" s="180"/>
      <c r="S190" s="180"/>
      <c r="T190" s="180"/>
      <c r="U190" s="180"/>
      <c r="V190" s="181"/>
      <c r="W190" s="763">
        <v>0</v>
      </c>
      <c r="X190" s="764"/>
      <c r="Y190" s="767">
        <f t="shared" si="27"/>
        <v>0</v>
      </c>
      <c r="Z190" s="810"/>
      <c r="AA190" s="768"/>
      <c r="AB190" s="179" t="s">
        <v>764</v>
      </c>
      <c r="AC190" s="180"/>
      <c r="AD190" s="180"/>
      <c r="AE190" s="180"/>
      <c r="AF190" s="180"/>
      <c r="AG190" s="180"/>
      <c r="AH190" s="180"/>
      <c r="AI190" s="180"/>
      <c r="AJ190" s="180"/>
      <c r="AK190" s="181"/>
      <c r="AL190" s="763">
        <v>0</v>
      </c>
      <c r="AM190" s="851"/>
      <c r="AN190" s="764"/>
    </row>
    <row r="191" spans="1:40" ht="12" customHeight="1" thickBot="1">
      <c r="A191" s="179" t="str">
        <f>Help!C18-1&amp;" and Prior Ad Valorem Tax"</f>
        <v>2010 and Prior Ad Valorem Tax</v>
      </c>
      <c r="B191" s="180"/>
      <c r="C191" s="180"/>
      <c r="D191" s="180"/>
      <c r="E191" s="180"/>
      <c r="F191" s="180"/>
      <c r="G191" s="180"/>
      <c r="H191" s="180"/>
      <c r="I191" s="180"/>
      <c r="J191" s="816">
        <v>0</v>
      </c>
      <c r="K191" s="816"/>
      <c r="L191" s="840"/>
      <c r="M191" s="840"/>
      <c r="N191" s="179" t="s">
        <v>1041</v>
      </c>
      <c r="O191" s="180"/>
      <c r="P191" s="180"/>
      <c r="Q191" s="180"/>
      <c r="R191" s="180"/>
      <c r="S191" s="180"/>
      <c r="T191" s="180"/>
      <c r="U191" s="180"/>
      <c r="V191" s="181"/>
      <c r="W191" s="763">
        <v>0</v>
      </c>
      <c r="X191" s="764"/>
      <c r="Y191" s="767">
        <f t="shared" si="27"/>
        <v>0</v>
      </c>
      <c r="Z191" s="810"/>
      <c r="AA191" s="768"/>
      <c r="AB191" s="193" t="s">
        <v>75</v>
      </c>
      <c r="AC191" s="189"/>
      <c r="AD191" s="189"/>
      <c r="AE191" s="189"/>
      <c r="AF191" s="189"/>
      <c r="AG191" s="189"/>
      <c r="AH191" s="189"/>
      <c r="AI191" s="189"/>
      <c r="AJ191" s="189"/>
      <c r="AK191" s="190"/>
      <c r="AL191" s="769">
        <f>SUM(AL189:AN190)</f>
        <v>0</v>
      </c>
      <c r="AM191" s="811"/>
      <c r="AN191" s="770"/>
    </row>
    <row r="192" spans="1:40" ht="12" customHeight="1" thickTop="1">
      <c r="A192" s="179" t="str">
        <f>Help!C18&amp;" Ad Valorem Tax"</f>
        <v>2011 Ad Valorem Tax</v>
      </c>
      <c r="B192" s="180"/>
      <c r="C192" s="180"/>
      <c r="D192" s="180"/>
      <c r="E192" s="180"/>
      <c r="F192" s="180"/>
      <c r="G192" s="180"/>
      <c r="H192" s="180"/>
      <c r="I192" s="180"/>
      <c r="J192" s="840">
        <f>Y207</f>
        <v>0</v>
      </c>
      <c r="K192" s="840"/>
      <c r="L192" s="840"/>
      <c r="M192" s="840"/>
      <c r="N192" s="179" t="s">
        <v>1042</v>
      </c>
      <c r="O192" s="180"/>
      <c r="P192" s="180"/>
      <c r="Q192" s="180"/>
      <c r="R192" s="180"/>
      <c r="S192" s="180"/>
      <c r="T192" s="180"/>
      <c r="U192" s="180"/>
      <c r="V192" s="181"/>
      <c r="W192" s="763">
        <v>0</v>
      </c>
      <c r="X192" s="764"/>
      <c r="Y192" s="767">
        <f t="shared" si="27"/>
        <v>0</v>
      </c>
      <c r="Z192" s="810"/>
      <c r="AA192" s="768"/>
      <c r="AB192" s="227" t="s">
        <v>765</v>
      </c>
      <c r="AC192" s="177"/>
      <c r="AD192" s="177"/>
      <c r="AE192" s="177"/>
      <c r="AF192" s="177"/>
      <c r="AG192" s="177"/>
      <c r="AH192" s="177"/>
      <c r="AI192" s="177"/>
      <c r="AJ192" s="177"/>
      <c r="AK192" s="177"/>
      <c r="AL192" s="848"/>
      <c r="AM192" s="849"/>
      <c r="AN192" s="850"/>
    </row>
    <row r="193" spans="1:40" ht="12" customHeight="1">
      <c r="A193" s="179" t="s">
        <v>1005</v>
      </c>
      <c r="B193" s="180"/>
      <c r="C193" s="180"/>
      <c r="D193" s="180"/>
      <c r="E193" s="180"/>
      <c r="F193" s="180"/>
      <c r="G193" s="180"/>
      <c r="H193" s="180"/>
      <c r="I193" s="180"/>
      <c r="J193" s="816">
        <v>0</v>
      </c>
      <c r="K193" s="816"/>
      <c r="L193" s="840"/>
      <c r="M193" s="840"/>
      <c r="N193" s="179" t="s">
        <v>1043</v>
      </c>
      <c r="O193" s="180"/>
      <c r="P193" s="180"/>
      <c r="Q193" s="180"/>
      <c r="R193" s="180"/>
      <c r="S193" s="180"/>
      <c r="T193" s="180"/>
      <c r="U193" s="180"/>
      <c r="V193" s="181"/>
      <c r="W193" s="763">
        <v>0</v>
      </c>
      <c r="X193" s="764"/>
      <c r="Y193" s="767">
        <f t="shared" si="27"/>
        <v>0</v>
      </c>
      <c r="Z193" s="810"/>
      <c r="AA193" s="768"/>
      <c r="AB193" s="179" t="s">
        <v>1056</v>
      </c>
      <c r="AC193" s="180"/>
      <c r="AD193" s="180"/>
      <c r="AE193" s="180"/>
      <c r="AF193" s="180"/>
      <c r="AG193" s="180"/>
      <c r="AH193" s="180"/>
      <c r="AI193" s="180"/>
      <c r="AJ193" s="180"/>
      <c r="AK193" s="180"/>
      <c r="AL193" s="767"/>
      <c r="AM193" s="810"/>
      <c r="AN193" s="768"/>
    </row>
    <row r="194" spans="1:40" ht="12" customHeight="1" thickBot="1">
      <c r="A194" s="179" t="s">
        <v>1006</v>
      </c>
      <c r="B194" s="180"/>
      <c r="C194" s="180"/>
      <c r="D194" s="180"/>
      <c r="E194" s="180"/>
      <c r="F194" s="180"/>
      <c r="G194" s="180"/>
      <c r="H194" s="180"/>
      <c r="I194" s="180"/>
      <c r="J194" s="840">
        <f>AL237</f>
        <v>0</v>
      </c>
      <c r="K194" s="840"/>
      <c r="L194" s="840"/>
      <c r="M194" s="840"/>
      <c r="N194" s="188" t="s">
        <v>1141</v>
      </c>
      <c r="O194" s="189"/>
      <c r="P194" s="189"/>
      <c r="Q194" s="189"/>
      <c r="R194" s="189"/>
      <c r="S194" s="189"/>
      <c r="T194" s="189"/>
      <c r="U194" s="189"/>
      <c r="V194" s="190"/>
      <c r="W194" s="769">
        <f>SUM(W188:X189)</f>
        <v>0</v>
      </c>
      <c r="X194" s="770"/>
      <c r="Y194" s="769">
        <f>SUM(Y188:AA189)</f>
        <v>0</v>
      </c>
      <c r="Z194" s="811"/>
      <c r="AA194" s="770"/>
      <c r="AB194" s="179" t="s">
        <v>1057</v>
      </c>
      <c r="AC194" s="180"/>
      <c r="AD194" s="180"/>
      <c r="AE194" s="180"/>
      <c r="AF194" s="180"/>
      <c r="AG194" s="180"/>
      <c r="AH194" s="180"/>
      <c r="AI194" s="180"/>
      <c r="AJ194" s="180"/>
      <c r="AK194" s="180"/>
      <c r="AL194" s="763">
        <v>0</v>
      </c>
      <c r="AM194" s="851"/>
      <c r="AN194" s="764"/>
    </row>
    <row r="195" spans="1:40" ht="12" customHeight="1" thickTop="1" thickBot="1">
      <c r="A195" s="183" t="s">
        <v>142</v>
      </c>
      <c r="B195" s="184"/>
      <c r="C195" s="184"/>
      <c r="D195" s="184"/>
      <c r="E195" s="184"/>
      <c r="F195" s="184"/>
      <c r="G195" s="184"/>
      <c r="H195" s="184"/>
      <c r="I195" s="184"/>
      <c r="J195" s="838"/>
      <c r="K195" s="838"/>
      <c r="L195" s="838">
        <f>SUM(J191:K194)</f>
        <v>0</v>
      </c>
      <c r="M195" s="838"/>
      <c r="Q195" s="212"/>
      <c r="W195" s="834"/>
      <c r="X195" s="834"/>
      <c r="Y195" s="834"/>
      <c r="Z195" s="834"/>
      <c r="AA195" s="834"/>
      <c r="AB195" s="179" t="s">
        <v>1058</v>
      </c>
      <c r="AC195" s="180"/>
      <c r="AD195" s="180"/>
      <c r="AE195" s="180"/>
      <c r="AF195" s="180"/>
      <c r="AG195" s="180"/>
      <c r="AH195" s="180"/>
      <c r="AI195" s="180"/>
      <c r="AJ195" s="180"/>
      <c r="AK195" s="180"/>
      <c r="AL195" s="763">
        <v>0</v>
      </c>
      <c r="AM195" s="851"/>
      <c r="AN195" s="764"/>
    </row>
    <row r="196" spans="1:40" ht="12" customHeight="1" thickTop="1" thickBot="1">
      <c r="A196" s="171" t="s">
        <v>143</v>
      </c>
      <c r="B196" s="172"/>
      <c r="C196" s="172"/>
      <c r="D196" s="172"/>
      <c r="E196" s="172"/>
      <c r="F196" s="172"/>
      <c r="G196" s="172"/>
      <c r="H196" s="172"/>
      <c r="I196" s="172"/>
      <c r="J196" s="839"/>
      <c r="K196" s="839"/>
      <c r="L196" s="839">
        <f>L195+L187</f>
        <v>0</v>
      </c>
      <c r="M196" s="839"/>
      <c r="Q196" s="212"/>
      <c r="W196" s="834"/>
      <c r="X196" s="834"/>
      <c r="Y196" s="834"/>
      <c r="Z196" s="834"/>
      <c r="AA196" s="834"/>
      <c r="AB196" s="179" t="s">
        <v>1059</v>
      </c>
      <c r="AC196" s="180"/>
      <c r="AD196" s="180"/>
      <c r="AE196" s="180"/>
      <c r="AF196" s="180"/>
      <c r="AG196" s="180"/>
      <c r="AH196" s="180"/>
      <c r="AI196" s="180"/>
      <c r="AJ196" s="180"/>
      <c r="AK196" s="180"/>
      <c r="AL196" s="763">
        <v>0</v>
      </c>
      <c r="AM196" s="851"/>
      <c r="AN196" s="764"/>
    </row>
    <row r="197" spans="1:40" ht="12" customHeight="1" thickTop="1" thickBot="1">
      <c r="A197" s="182" t="s">
        <v>1007</v>
      </c>
      <c r="B197" s="163"/>
      <c r="C197" s="163"/>
      <c r="D197" s="163"/>
      <c r="E197" s="163"/>
      <c r="F197" s="163"/>
      <c r="G197" s="163"/>
      <c r="H197" s="163"/>
      <c r="I197" s="163"/>
      <c r="J197" s="841"/>
      <c r="K197" s="841"/>
      <c r="L197" s="841"/>
      <c r="M197" s="841"/>
      <c r="N197" s="171" t="str">
        <f>"Schedule 7, "&amp;Help!C18&amp;" Ad Valorem Tax Account - Industrial Bond Funds"</f>
        <v>Schedule 7, 2011 Ad Valorem Tax Account - Industrial Bond Funds</v>
      </c>
      <c r="O197" s="172"/>
      <c r="P197" s="172"/>
      <c r="Q197" s="213"/>
      <c r="R197" s="214"/>
      <c r="S197" s="172"/>
      <c r="T197" s="172"/>
      <c r="U197" s="172"/>
      <c r="V197" s="172"/>
      <c r="W197" s="826"/>
      <c r="X197" s="826"/>
      <c r="Y197" s="826"/>
      <c r="Z197" s="826"/>
      <c r="AA197" s="826"/>
      <c r="AB197" s="179" t="s">
        <v>1060</v>
      </c>
      <c r="AC197" s="180"/>
      <c r="AD197" s="180"/>
      <c r="AE197" s="180"/>
      <c r="AF197" s="180"/>
      <c r="AG197" s="180"/>
      <c r="AH197" s="180"/>
      <c r="AI197" s="180"/>
      <c r="AJ197" s="180"/>
      <c r="AK197" s="180"/>
      <c r="AL197" s="763">
        <v>0</v>
      </c>
      <c r="AM197" s="851"/>
      <c r="AN197" s="764"/>
    </row>
    <row r="198" spans="1:40" ht="12" customHeight="1" thickTop="1">
      <c r="A198" s="179" t="s">
        <v>1008</v>
      </c>
      <c r="B198" s="180"/>
      <c r="C198" s="180"/>
      <c r="D198" s="180"/>
      <c r="E198" s="180"/>
      <c r="F198" s="180"/>
      <c r="G198" s="180"/>
      <c r="H198" s="180"/>
      <c r="I198" s="180"/>
      <c r="J198" s="840">
        <f>Y176</f>
        <v>0</v>
      </c>
      <c r="K198" s="840"/>
      <c r="L198" s="840"/>
      <c r="M198" s="840"/>
      <c r="N198" s="140"/>
      <c r="O198" s="854" t="s">
        <v>1047</v>
      </c>
      <c r="P198" s="854"/>
      <c r="Q198" s="807">
        <v>0</v>
      </c>
      <c r="R198" s="807"/>
      <c r="S198" s="807"/>
      <c r="T198" s="225"/>
      <c r="U198" s="225"/>
      <c r="V198" s="225"/>
      <c r="W198" s="794"/>
      <c r="X198" s="794"/>
      <c r="Y198" s="794"/>
      <c r="Z198" s="794"/>
      <c r="AA198" s="772"/>
      <c r="AB198" s="179" t="s">
        <v>1061</v>
      </c>
      <c r="AC198" s="180"/>
      <c r="AD198" s="180"/>
      <c r="AE198" s="180"/>
      <c r="AF198" s="180"/>
      <c r="AG198" s="180"/>
      <c r="AH198" s="180"/>
      <c r="AI198" s="180"/>
      <c r="AJ198" s="180"/>
      <c r="AK198" s="180"/>
      <c r="AL198" s="763">
        <v>0</v>
      </c>
      <c r="AM198" s="851"/>
      <c r="AN198" s="764"/>
    </row>
    <row r="199" spans="1:40" ht="12" customHeight="1" thickBot="1">
      <c r="A199" s="179" t="s">
        <v>1009</v>
      </c>
      <c r="B199" s="180"/>
      <c r="C199" s="180"/>
      <c r="D199" s="180"/>
      <c r="E199" s="180"/>
      <c r="F199" s="180"/>
      <c r="G199" s="180"/>
      <c r="H199" s="180"/>
      <c r="I199" s="180"/>
      <c r="J199" s="816">
        <v>0</v>
      </c>
      <c r="K199" s="816"/>
      <c r="L199" s="840"/>
      <c r="M199" s="840"/>
      <c r="N199" s="154"/>
      <c r="O199" s="855" t="s">
        <v>1048</v>
      </c>
      <c r="P199" s="855"/>
      <c r="Q199" s="808">
        <v>0</v>
      </c>
      <c r="R199" s="808"/>
      <c r="S199" s="808"/>
      <c r="T199" s="226"/>
      <c r="U199" s="852">
        <v>0</v>
      </c>
      <c r="V199" s="852"/>
      <c r="W199" s="853" t="s">
        <v>159</v>
      </c>
      <c r="X199" s="853"/>
      <c r="Y199" s="795" t="s">
        <v>32</v>
      </c>
      <c r="Z199" s="795"/>
      <c r="AA199" s="781"/>
      <c r="AB199" s="179" t="s">
        <v>1062</v>
      </c>
      <c r="AC199" s="180"/>
      <c r="AD199" s="180"/>
      <c r="AE199" s="180"/>
      <c r="AF199" s="180"/>
      <c r="AG199" s="180"/>
      <c r="AH199" s="180"/>
      <c r="AI199" s="180"/>
      <c r="AJ199" s="180"/>
      <c r="AK199" s="180"/>
      <c r="AL199" s="763">
        <v>0</v>
      </c>
      <c r="AM199" s="851"/>
      <c r="AN199" s="764"/>
    </row>
    <row r="200" spans="1:40" ht="12" customHeight="1" thickTop="1" thickBot="1">
      <c r="A200" s="179" t="s">
        <v>1010</v>
      </c>
      <c r="B200" s="180"/>
      <c r="C200" s="180"/>
      <c r="D200" s="180"/>
      <c r="E200" s="180"/>
      <c r="F200" s="180"/>
      <c r="G200" s="180"/>
      <c r="H200" s="180"/>
      <c r="I200" s="180"/>
      <c r="J200" s="840">
        <f>Y146</f>
        <v>0</v>
      </c>
      <c r="K200" s="840"/>
      <c r="L200" s="840"/>
      <c r="M200" s="840"/>
      <c r="N200" s="176" t="s">
        <v>160</v>
      </c>
      <c r="O200" s="177"/>
      <c r="P200" s="177"/>
      <c r="Q200" s="177"/>
      <c r="R200" s="177"/>
      <c r="S200" s="177"/>
      <c r="T200" s="177"/>
      <c r="U200" s="177"/>
      <c r="V200" s="177"/>
      <c r="W200" s="790"/>
      <c r="X200" s="783"/>
      <c r="Y200" s="848">
        <f>U199*Q199/1000</f>
        <v>0</v>
      </c>
      <c r="Z200" s="849"/>
      <c r="AA200" s="850"/>
      <c r="AB200" s="193" t="s">
        <v>80</v>
      </c>
      <c r="AC200" s="189"/>
      <c r="AD200" s="189"/>
      <c r="AE200" s="189"/>
      <c r="AF200" s="189"/>
      <c r="AG200" s="189"/>
      <c r="AH200" s="189"/>
      <c r="AI200" s="189"/>
      <c r="AJ200" s="189"/>
      <c r="AK200" s="189"/>
      <c r="AL200" s="769">
        <f>SUM(AL194:AN199)</f>
        <v>0</v>
      </c>
      <c r="AM200" s="811"/>
      <c r="AN200" s="770"/>
    </row>
    <row r="201" spans="1:40" ht="12" customHeight="1" thickTop="1">
      <c r="A201" s="179" t="s">
        <v>1011</v>
      </c>
      <c r="B201" s="180"/>
      <c r="C201" s="180"/>
      <c r="D201" s="180"/>
      <c r="E201" s="180"/>
      <c r="F201" s="180"/>
      <c r="G201" s="180"/>
      <c r="H201" s="180"/>
      <c r="I201" s="180"/>
      <c r="J201" s="816">
        <v>0</v>
      </c>
      <c r="K201" s="816"/>
      <c r="L201" s="840"/>
      <c r="M201" s="840"/>
      <c r="N201" s="179" t="s">
        <v>161</v>
      </c>
      <c r="O201" s="180"/>
      <c r="P201" s="180"/>
      <c r="Q201" s="180"/>
      <c r="R201" s="180"/>
      <c r="S201" s="180"/>
      <c r="T201" s="180"/>
      <c r="U201" s="180"/>
      <c r="V201" s="180"/>
      <c r="W201" s="809"/>
      <c r="X201" s="787"/>
      <c r="Y201" s="763">
        <v>0</v>
      </c>
      <c r="Z201" s="851"/>
      <c r="AA201" s="764"/>
      <c r="AB201" s="176" t="s">
        <v>81</v>
      </c>
      <c r="AC201" s="177"/>
      <c r="AD201" s="177"/>
      <c r="AE201" s="177"/>
      <c r="AF201" s="177"/>
      <c r="AG201" s="177"/>
      <c r="AH201" s="177"/>
      <c r="AI201" s="177"/>
      <c r="AJ201" s="177"/>
      <c r="AK201" s="177"/>
      <c r="AL201" s="848"/>
      <c r="AM201" s="849"/>
      <c r="AN201" s="850"/>
    </row>
    <row r="202" spans="1:40" ht="12" customHeight="1">
      <c r="A202" s="179" t="s">
        <v>1012</v>
      </c>
      <c r="B202" s="180"/>
      <c r="C202" s="180"/>
      <c r="D202" s="180"/>
      <c r="E202" s="180"/>
      <c r="F202" s="180"/>
      <c r="G202" s="180"/>
      <c r="H202" s="180"/>
      <c r="I202" s="180"/>
      <c r="J202" s="816">
        <v>0</v>
      </c>
      <c r="K202" s="816"/>
      <c r="L202" s="840"/>
      <c r="M202" s="840"/>
      <c r="N202" s="179" t="s">
        <v>162</v>
      </c>
      <c r="O202" s="180"/>
      <c r="P202" s="180"/>
      <c r="Q202" s="180"/>
      <c r="R202" s="180"/>
      <c r="S202" s="180"/>
      <c r="T202" s="180"/>
      <c r="U202" s="180"/>
      <c r="V202" s="180"/>
      <c r="W202" s="809"/>
      <c r="X202" s="787"/>
      <c r="Y202" s="763">
        <v>0</v>
      </c>
      <c r="Z202" s="851"/>
      <c r="AA202" s="764"/>
      <c r="AB202" s="179" t="s">
        <v>82</v>
      </c>
      <c r="AC202" s="180"/>
      <c r="AD202" s="180"/>
      <c r="AE202" s="180"/>
      <c r="AF202" s="180"/>
      <c r="AG202" s="180"/>
      <c r="AH202" s="180"/>
      <c r="AI202" s="180"/>
      <c r="AJ202" s="180"/>
      <c r="AK202" s="180"/>
      <c r="AL202" s="763">
        <v>0</v>
      </c>
      <c r="AM202" s="851"/>
      <c r="AN202" s="764"/>
    </row>
    <row r="203" spans="1:40" ht="12" customHeight="1">
      <c r="A203" s="179" t="s">
        <v>1013</v>
      </c>
      <c r="B203" s="180"/>
      <c r="C203" s="180"/>
      <c r="D203" s="180"/>
      <c r="E203" s="180"/>
      <c r="F203" s="180"/>
      <c r="G203" s="180"/>
      <c r="H203" s="180"/>
      <c r="I203" s="180"/>
      <c r="J203" s="816">
        <v>0</v>
      </c>
      <c r="K203" s="816"/>
      <c r="L203" s="840"/>
      <c r="M203" s="840"/>
      <c r="N203" s="179" t="s">
        <v>163</v>
      </c>
      <c r="O203" s="180"/>
      <c r="P203" s="180"/>
      <c r="Q203" s="180"/>
      <c r="R203" s="180"/>
      <c r="S203" s="180"/>
      <c r="T203" s="180"/>
      <c r="U203" s="180"/>
      <c r="V203" s="180"/>
      <c r="W203" s="809"/>
      <c r="X203" s="787"/>
      <c r="Y203" s="767">
        <f>Y200+Y201-Y202</f>
        <v>0</v>
      </c>
      <c r="Z203" s="810"/>
      <c r="AA203" s="768"/>
      <c r="AB203" s="179" t="s">
        <v>770</v>
      </c>
      <c r="AC203" s="180"/>
      <c r="AD203" s="180"/>
      <c r="AE203" s="180"/>
      <c r="AF203" s="180"/>
      <c r="AG203" s="180"/>
      <c r="AH203" s="180"/>
      <c r="AI203" s="180"/>
      <c r="AJ203" s="180"/>
      <c r="AK203" s="180"/>
      <c r="AL203" s="763">
        <v>0</v>
      </c>
      <c r="AM203" s="851"/>
      <c r="AN203" s="764"/>
    </row>
    <row r="204" spans="1:40" ht="12" customHeight="1" thickBot="1">
      <c r="A204" s="179" t="s">
        <v>1014</v>
      </c>
      <c r="B204" s="180"/>
      <c r="C204" s="180"/>
      <c r="D204" s="180"/>
      <c r="E204" s="180"/>
      <c r="F204" s="180"/>
      <c r="G204" s="180"/>
      <c r="H204" s="180"/>
      <c r="I204" s="180"/>
      <c r="J204" s="816">
        <v>0</v>
      </c>
      <c r="K204" s="816"/>
      <c r="L204" s="840"/>
      <c r="M204" s="840"/>
      <c r="N204" s="179" t="s">
        <v>1049</v>
      </c>
      <c r="O204" s="180"/>
      <c r="P204" s="180"/>
      <c r="Q204" s="180"/>
      <c r="R204" s="180"/>
      <c r="S204" s="180"/>
      <c r="T204" s="180"/>
      <c r="U204" s="180"/>
      <c r="V204" s="180"/>
      <c r="W204" s="809"/>
      <c r="X204" s="787"/>
      <c r="Y204" s="763">
        <v>0</v>
      </c>
      <c r="Z204" s="851"/>
      <c r="AA204" s="764"/>
      <c r="AB204" s="193" t="s">
        <v>1063</v>
      </c>
      <c r="AC204" s="189"/>
      <c r="AD204" s="189"/>
      <c r="AE204" s="189"/>
      <c r="AF204" s="189"/>
      <c r="AG204" s="189"/>
      <c r="AH204" s="189"/>
      <c r="AI204" s="189"/>
      <c r="AJ204" s="189"/>
      <c r="AK204" s="189"/>
      <c r="AL204" s="769">
        <f>SUM(AL202:AN203)</f>
        <v>0</v>
      </c>
      <c r="AM204" s="811"/>
      <c r="AN204" s="770"/>
    </row>
    <row r="205" spans="1:40" ht="12" customHeight="1" thickTop="1">
      <c r="A205" s="179" t="s">
        <v>1015</v>
      </c>
      <c r="B205" s="180"/>
      <c r="C205" s="180"/>
      <c r="D205" s="180"/>
      <c r="E205" s="180"/>
      <c r="F205" s="180"/>
      <c r="G205" s="180"/>
      <c r="H205" s="180"/>
      <c r="I205" s="180"/>
      <c r="J205" s="816">
        <v>0</v>
      </c>
      <c r="K205" s="816"/>
      <c r="L205" s="840"/>
      <c r="M205" s="840"/>
      <c r="N205" s="179" t="s">
        <v>165</v>
      </c>
      <c r="O205" s="180"/>
      <c r="P205" s="180"/>
      <c r="Q205" s="180"/>
      <c r="R205" s="180"/>
      <c r="S205" s="180"/>
      <c r="T205" s="180"/>
      <c r="U205" s="180"/>
      <c r="V205" s="180"/>
      <c r="W205" s="809"/>
      <c r="X205" s="787"/>
      <c r="Y205" s="763">
        <v>0</v>
      </c>
      <c r="Z205" s="851"/>
      <c r="AA205" s="764"/>
      <c r="AB205" s="176" t="s">
        <v>771</v>
      </c>
      <c r="AC205" s="177"/>
      <c r="AD205" s="177"/>
      <c r="AE205" s="177"/>
      <c r="AF205" s="177"/>
      <c r="AG205" s="177"/>
      <c r="AH205" s="177"/>
      <c r="AI205" s="177"/>
      <c r="AJ205" s="177"/>
      <c r="AK205" s="177"/>
      <c r="AL205" s="805">
        <v>0</v>
      </c>
      <c r="AM205" s="871"/>
      <c r="AN205" s="806"/>
    </row>
    <row r="206" spans="1:40" ht="12" customHeight="1">
      <c r="A206" s="179" t="s">
        <v>1016</v>
      </c>
      <c r="B206" s="180"/>
      <c r="C206" s="180"/>
      <c r="D206" s="180"/>
      <c r="E206" s="180"/>
      <c r="F206" s="180"/>
      <c r="G206" s="180"/>
      <c r="H206" s="180"/>
      <c r="I206" s="180"/>
      <c r="J206" s="816">
        <v>0</v>
      </c>
      <c r="K206" s="816"/>
      <c r="L206" s="840"/>
      <c r="M206" s="840"/>
      <c r="N206" s="179" t="s">
        <v>166</v>
      </c>
      <c r="O206" s="180"/>
      <c r="P206" s="180"/>
      <c r="Q206" s="180"/>
      <c r="R206" s="180"/>
      <c r="S206" s="180"/>
      <c r="T206" s="180"/>
      <c r="U206" s="180"/>
      <c r="V206" s="180"/>
      <c r="W206" s="809"/>
      <c r="X206" s="787"/>
      <c r="Y206" s="767">
        <f>Y203-Y204-Y205</f>
        <v>0</v>
      </c>
      <c r="Z206" s="810"/>
      <c r="AA206" s="768"/>
      <c r="AB206" s="179" t="s">
        <v>772</v>
      </c>
      <c r="AC206" s="180"/>
      <c r="AD206" s="180"/>
      <c r="AE206" s="180"/>
      <c r="AF206" s="180"/>
      <c r="AG206" s="180"/>
      <c r="AH206" s="180"/>
      <c r="AI206" s="180"/>
      <c r="AJ206" s="180"/>
      <c r="AK206" s="180"/>
      <c r="AL206" s="763">
        <v>0</v>
      </c>
      <c r="AM206" s="851"/>
      <c r="AN206" s="764"/>
    </row>
    <row r="207" spans="1:40" ht="12" customHeight="1" thickBot="1">
      <c r="A207" s="179" t="s">
        <v>146</v>
      </c>
      <c r="B207" s="180"/>
      <c r="C207" s="180"/>
      <c r="D207" s="180"/>
      <c r="E207" s="180"/>
      <c r="F207" s="180"/>
      <c r="G207" s="180"/>
      <c r="H207" s="180"/>
      <c r="I207" s="180"/>
      <c r="J207" s="838"/>
      <c r="K207" s="838"/>
      <c r="L207" s="838">
        <f>SUM(J198:K206)</f>
        <v>0</v>
      </c>
      <c r="M207" s="838"/>
      <c r="N207" s="179" t="str">
        <f>"Deduct "&amp;Help!C18&amp;" Tax Apportioned"</f>
        <v>Deduct 2011 Tax Apportioned</v>
      </c>
      <c r="O207" s="180"/>
      <c r="P207" s="180"/>
      <c r="Q207" s="180"/>
      <c r="R207" s="180"/>
      <c r="S207" s="180"/>
      <c r="T207" s="180"/>
      <c r="U207" s="180"/>
      <c r="V207" s="180"/>
      <c r="W207" s="809"/>
      <c r="X207" s="787"/>
      <c r="Y207" s="763">
        <v>0</v>
      </c>
      <c r="Z207" s="851"/>
      <c r="AA207" s="764"/>
      <c r="AB207" s="179" t="s">
        <v>773</v>
      </c>
      <c r="AC207" s="180"/>
      <c r="AD207" s="180"/>
      <c r="AE207" s="180"/>
      <c r="AF207" s="180"/>
      <c r="AG207" s="180"/>
      <c r="AH207" s="180"/>
      <c r="AI207" s="180"/>
      <c r="AJ207" s="180"/>
      <c r="AK207" s="180"/>
      <c r="AL207" s="763">
        <v>0</v>
      </c>
      <c r="AM207" s="851"/>
      <c r="AN207" s="764"/>
    </row>
    <row r="208" spans="1:40" ht="12" customHeight="1" thickTop="1" thickBot="1">
      <c r="A208" s="188" t="str">
        <f>"CASH BALANCE ON HAND JUNE 30, "&amp;Help!C18+1</f>
        <v>CASH BALANCE ON HAND JUNE 30, 2012</v>
      </c>
      <c r="B208" s="189"/>
      <c r="C208" s="189"/>
      <c r="D208" s="189"/>
      <c r="E208" s="189"/>
      <c r="F208" s="189"/>
      <c r="G208" s="189"/>
      <c r="H208" s="189"/>
      <c r="I208" s="189"/>
      <c r="J208" s="839"/>
      <c r="K208" s="839"/>
      <c r="L208" s="839">
        <f>L196-L207</f>
        <v>0</v>
      </c>
      <c r="M208" s="839"/>
      <c r="N208" s="194" t="str">
        <f>"Net Balance "&amp;Help!C18&amp;" Tax in Process of Collection or"</f>
        <v>Net Balance 2011 Tax in Process of Collection or</v>
      </c>
      <c r="O208" s="180"/>
      <c r="P208" s="180"/>
      <c r="Q208" s="180"/>
      <c r="R208" s="180"/>
      <c r="S208" s="180"/>
      <c r="T208" s="180"/>
      <c r="U208" s="180"/>
      <c r="V208" s="180"/>
      <c r="W208" s="809"/>
      <c r="X208" s="787"/>
      <c r="Y208" s="769">
        <f>IF(Y207-Y206&lt;0,ABS( Y207-Y206),0)</f>
        <v>0</v>
      </c>
      <c r="Z208" s="811"/>
      <c r="AA208" s="770"/>
      <c r="AB208" s="179" t="s">
        <v>1064</v>
      </c>
      <c r="AC208" s="180"/>
      <c r="AD208" s="180"/>
      <c r="AE208" s="180"/>
      <c r="AF208" s="180"/>
      <c r="AG208" s="180"/>
      <c r="AH208" s="180"/>
      <c r="AI208" s="180"/>
      <c r="AJ208" s="180"/>
      <c r="AK208" s="180"/>
      <c r="AL208" s="763">
        <v>0</v>
      </c>
      <c r="AM208" s="851"/>
      <c r="AN208" s="764"/>
    </row>
    <row r="209" spans="1:40" ht="12" customHeight="1" thickTop="1" thickBot="1">
      <c r="A209" s="141"/>
      <c r="B209" s="141"/>
      <c r="C209" s="141"/>
      <c r="D209" s="141"/>
      <c r="E209" s="141"/>
      <c r="F209" s="141"/>
      <c r="G209" s="141"/>
      <c r="H209" s="141"/>
      <c r="I209" s="141"/>
      <c r="J209" s="794"/>
      <c r="K209" s="794"/>
      <c r="L209" s="794"/>
      <c r="M209" s="794"/>
      <c r="N209" s="197" t="s">
        <v>167</v>
      </c>
      <c r="O209" s="189"/>
      <c r="P209" s="189"/>
      <c r="Q209" s="189"/>
      <c r="R209" s="189"/>
      <c r="S209" s="189"/>
      <c r="T209" s="189"/>
      <c r="U209" s="189"/>
      <c r="V209" s="189"/>
      <c r="W209" s="828"/>
      <c r="X209" s="829"/>
      <c r="Y209" s="769">
        <f>IF(Y207-Y206&gt;0, Y207-Y206,0)</f>
        <v>0</v>
      </c>
      <c r="Z209" s="811"/>
      <c r="AA209" s="770"/>
      <c r="AB209" s="179" t="s">
        <v>774</v>
      </c>
      <c r="AC209" s="180"/>
      <c r="AD209" s="180"/>
      <c r="AE209" s="180"/>
      <c r="AF209" s="180"/>
      <c r="AG209" s="180"/>
      <c r="AH209" s="180"/>
      <c r="AI209" s="180"/>
      <c r="AJ209" s="180"/>
      <c r="AK209" s="180"/>
      <c r="AL209" s="763">
        <v>0</v>
      </c>
      <c r="AM209" s="851"/>
      <c r="AN209" s="764"/>
    </row>
    <row r="210" spans="1:40" ht="12" customHeight="1" thickTop="1">
      <c r="A210" s="95"/>
      <c r="B210" s="95"/>
      <c r="C210" s="95"/>
      <c r="D210" s="95"/>
      <c r="E210" s="95"/>
      <c r="F210" s="95"/>
      <c r="G210" s="95"/>
      <c r="H210" s="95"/>
      <c r="I210" s="95"/>
      <c r="J210" s="424"/>
      <c r="K210" s="424"/>
      <c r="L210" s="424"/>
      <c r="M210" s="424"/>
      <c r="W210" s="834"/>
      <c r="X210" s="834"/>
      <c r="Y210" s="834"/>
      <c r="Z210" s="834"/>
      <c r="AA210" s="834"/>
      <c r="AB210" s="179" t="s">
        <v>1074</v>
      </c>
      <c r="AC210" s="180"/>
      <c r="AD210" s="180"/>
      <c r="AE210" s="180"/>
      <c r="AF210" s="180"/>
      <c r="AG210" s="180"/>
      <c r="AH210" s="180"/>
      <c r="AI210" s="180"/>
      <c r="AJ210" s="180"/>
      <c r="AK210" s="180"/>
      <c r="AL210" s="763">
        <v>0</v>
      </c>
      <c r="AM210" s="851"/>
      <c r="AN210" s="764"/>
    </row>
    <row r="211" spans="1:40" ht="12" customHeight="1" thickBot="1">
      <c r="A211" s="155"/>
      <c r="B211" s="155"/>
      <c r="C211" s="155"/>
      <c r="D211" s="155"/>
      <c r="E211" s="155"/>
      <c r="F211" s="155"/>
      <c r="G211" s="155"/>
      <c r="H211" s="155"/>
      <c r="I211" s="155"/>
      <c r="J211" s="795"/>
      <c r="K211" s="795"/>
      <c r="L211" s="795"/>
      <c r="M211" s="795"/>
      <c r="W211" s="834"/>
      <c r="X211" s="834"/>
      <c r="Y211" s="834"/>
      <c r="Z211" s="834"/>
      <c r="AA211" s="834"/>
      <c r="AB211" s="193" t="s">
        <v>862</v>
      </c>
      <c r="AC211" s="189"/>
      <c r="AD211" s="189"/>
      <c r="AE211" s="189"/>
      <c r="AF211" s="189"/>
      <c r="AG211" s="189"/>
      <c r="AH211" s="189"/>
      <c r="AI211" s="189"/>
      <c r="AJ211" s="189"/>
      <c r="AK211" s="189"/>
      <c r="AL211" s="769">
        <f>SUM(AL204:AN210)</f>
        <v>0</v>
      </c>
      <c r="AM211" s="811"/>
      <c r="AN211" s="770"/>
    </row>
    <row r="212" spans="1:40" ht="12" customHeight="1" thickTop="1" thickBot="1">
      <c r="A212" s="171" t="s">
        <v>1142</v>
      </c>
      <c r="B212" s="172"/>
      <c r="C212" s="172"/>
      <c r="D212" s="172"/>
      <c r="E212" s="172"/>
      <c r="F212" s="172"/>
      <c r="G212" s="172"/>
      <c r="H212" s="172"/>
      <c r="I212" s="172"/>
      <c r="J212" s="826"/>
      <c r="K212" s="826"/>
      <c r="L212" s="826"/>
      <c r="M212" s="827"/>
      <c r="W212" s="834"/>
      <c r="X212" s="834"/>
      <c r="Y212" s="834"/>
      <c r="Z212" s="834"/>
      <c r="AA212" s="834"/>
      <c r="AB212" s="176" t="s">
        <v>99</v>
      </c>
      <c r="AC212" s="177"/>
      <c r="AD212" s="177"/>
      <c r="AE212" s="177"/>
      <c r="AF212" s="177"/>
      <c r="AG212" s="177"/>
      <c r="AH212" s="177"/>
      <c r="AI212" s="177"/>
      <c r="AJ212" s="177"/>
      <c r="AK212" s="177"/>
      <c r="AL212" s="848"/>
      <c r="AM212" s="849"/>
      <c r="AN212" s="850"/>
    </row>
    <row r="213" spans="1:40" ht="12" customHeight="1" thickTop="1" thickBot="1">
      <c r="A213" s="140"/>
      <c r="B213" s="141"/>
      <c r="C213" s="141"/>
      <c r="D213" s="141"/>
      <c r="E213" s="141"/>
      <c r="F213" s="141"/>
      <c r="G213" s="141"/>
      <c r="H213" s="141"/>
      <c r="I213" s="159"/>
      <c r="J213" s="782" t="s">
        <v>867</v>
      </c>
      <c r="K213" s="790"/>
      <c r="L213" s="790"/>
      <c r="M213" s="783"/>
      <c r="W213" s="834"/>
      <c r="X213" s="834"/>
      <c r="Y213" s="834"/>
      <c r="Z213" s="834"/>
      <c r="AA213" s="834"/>
      <c r="AB213" s="179" t="s">
        <v>100</v>
      </c>
      <c r="AC213" s="180"/>
      <c r="AD213" s="180"/>
      <c r="AE213" s="180"/>
      <c r="AF213" s="180"/>
      <c r="AG213" s="180"/>
      <c r="AH213" s="180"/>
      <c r="AI213" s="180"/>
      <c r="AJ213" s="180"/>
      <c r="AK213" s="180"/>
      <c r="AL213" s="763">
        <v>0</v>
      </c>
      <c r="AM213" s="851"/>
      <c r="AN213" s="764"/>
    </row>
    <row r="214" spans="1:40" ht="12" customHeight="1" thickTop="1" thickBot="1">
      <c r="A214" s="154"/>
      <c r="B214" s="155"/>
      <c r="C214" s="155"/>
      <c r="D214" s="155"/>
      <c r="E214" s="155"/>
      <c r="F214" s="155"/>
      <c r="G214" s="155"/>
      <c r="H214" s="155"/>
      <c r="I214" s="157"/>
      <c r="J214" s="818" t="s">
        <v>42</v>
      </c>
      <c r="K214" s="818"/>
      <c r="L214" s="818" t="s">
        <v>1037</v>
      </c>
      <c r="M214" s="818"/>
      <c r="N214" s="171" t="s">
        <v>1143</v>
      </c>
      <c r="O214" s="172"/>
      <c r="P214" s="172"/>
      <c r="Q214" s="172"/>
      <c r="R214" s="172"/>
      <c r="S214" s="172"/>
      <c r="T214" s="172"/>
      <c r="U214" s="172"/>
      <c r="V214" s="172"/>
      <c r="W214" s="826"/>
      <c r="X214" s="826"/>
      <c r="Y214" s="826"/>
      <c r="Z214" s="826"/>
      <c r="AA214" s="827"/>
      <c r="AB214" s="179" t="s">
        <v>1065</v>
      </c>
      <c r="AC214" s="180"/>
      <c r="AD214" s="180"/>
      <c r="AE214" s="180"/>
      <c r="AF214" s="180"/>
      <c r="AG214" s="180"/>
      <c r="AH214" s="180"/>
      <c r="AI214" s="180"/>
      <c r="AJ214" s="180"/>
      <c r="AK214" s="180"/>
      <c r="AL214" s="763">
        <v>0</v>
      </c>
      <c r="AM214" s="851"/>
      <c r="AN214" s="764"/>
    </row>
    <row r="215" spans="1:40" ht="12" customHeight="1" thickTop="1">
      <c r="A215" s="176" t="str">
        <f>"Cash Balance on Hand June 30, "&amp;Help!C18+1</f>
        <v>Cash Balance on Hand June 30, 2012</v>
      </c>
      <c r="B215" s="163"/>
      <c r="C215" s="163"/>
      <c r="D215" s="163"/>
      <c r="E215" s="163"/>
      <c r="F215" s="163"/>
      <c r="G215" s="163"/>
      <c r="H215" s="163"/>
      <c r="I215" s="163"/>
      <c r="J215" s="841"/>
      <c r="K215" s="841"/>
      <c r="L215" s="841">
        <f>L208</f>
        <v>0</v>
      </c>
      <c r="M215" s="841"/>
      <c r="N215" s="856" t="s">
        <v>171</v>
      </c>
      <c r="O215" s="857"/>
      <c r="P215" s="821" t="s">
        <v>34</v>
      </c>
      <c r="Q215" s="821"/>
      <c r="R215" s="771"/>
      <c r="S215" s="772"/>
      <c r="T215" s="782" t="s">
        <v>177</v>
      </c>
      <c r="U215" s="790"/>
      <c r="V215" s="790"/>
      <c r="W215" s="783"/>
      <c r="X215" s="821" t="s">
        <v>180</v>
      </c>
      <c r="Y215" s="821"/>
      <c r="Z215" s="821" t="s">
        <v>34</v>
      </c>
      <c r="AA215" s="821"/>
      <c r="AB215" s="179" t="s">
        <v>864</v>
      </c>
      <c r="AC215" s="180"/>
      <c r="AD215" s="180"/>
      <c r="AE215" s="180"/>
      <c r="AF215" s="180"/>
      <c r="AG215" s="180"/>
      <c r="AH215" s="180"/>
      <c r="AI215" s="180"/>
      <c r="AJ215" s="180"/>
      <c r="AK215" s="180"/>
      <c r="AL215" s="763">
        <v>0</v>
      </c>
      <c r="AM215" s="851"/>
      <c r="AN215" s="764"/>
    </row>
    <row r="216" spans="1:40" ht="12" customHeight="1">
      <c r="A216" s="179" t="s">
        <v>1018</v>
      </c>
      <c r="B216" s="180"/>
      <c r="C216" s="180"/>
      <c r="D216" s="180"/>
      <c r="E216" s="180"/>
      <c r="F216" s="180"/>
      <c r="G216" s="180"/>
      <c r="H216" s="180"/>
      <c r="I216" s="180"/>
      <c r="J216" s="816">
        <v>0</v>
      </c>
      <c r="K216" s="816"/>
      <c r="L216" s="840"/>
      <c r="M216" s="840"/>
      <c r="N216" s="858"/>
      <c r="O216" s="859"/>
      <c r="P216" s="820" t="s">
        <v>172</v>
      </c>
      <c r="Q216" s="820"/>
      <c r="R216" s="820" t="s">
        <v>173</v>
      </c>
      <c r="S216" s="820"/>
      <c r="T216" s="820" t="s">
        <v>175</v>
      </c>
      <c r="U216" s="820"/>
      <c r="V216" s="820" t="s">
        <v>178</v>
      </c>
      <c r="W216" s="820"/>
      <c r="X216" s="820" t="s">
        <v>181</v>
      </c>
      <c r="Y216" s="820"/>
      <c r="Z216" s="820" t="s">
        <v>172</v>
      </c>
      <c r="AA216" s="820"/>
      <c r="AB216" s="179" t="s">
        <v>795</v>
      </c>
      <c r="AC216" s="180"/>
      <c r="AD216" s="180"/>
      <c r="AE216" s="180"/>
      <c r="AF216" s="180"/>
      <c r="AG216" s="180"/>
      <c r="AH216" s="180"/>
      <c r="AI216" s="180"/>
      <c r="AJ216" s="180"/>
      <c r="AK216" s="180"/>
      <c r="AL216" s="763">
        <v>0</v>
      </c>
      <c r="AM216" s="851"/>
      <c r="AN216" s="764"/>
    </row>
    <row r="217" spans="1:40" ht="12" customHeight="1" thickBot="1">
      <c r="A217" s="179" t="s">
        <v>1019</v>
      </c>
      <c r="B217" s="180"/>
      <c r="C217" s="180"/>
      <c r="D217" s="180"/>
      <c r="E217" s="180"/>
      <c r="F217" s="180"/>
      <c r="G217" s="180"/>
      <c r="H217" s="180"/>
      <c r="I217" s="180"/>
      <c r="J217" s="816">
        <v>0</v>
      </c>
      <c r="K217" s="816"/>
      <c r="L217" s="840"/>
      <c r="M217" s="840"/>
      <c r="N217" s="860"/>
      <c r="O217" s="861"/>
      <c r="P217" s="833" t="str">
        <f>"June 30, "&amp;Help!C18</f>
        <v>June 30, 2011</v>
      </c>
      <c r="Q217" s="833"/>
      <c r="R217" s="833" t="s">
        <v>174</v>
      </c>
      <c r="S217" s="833"/>
      <c r="T217" s="833" t="s">
        <v>176</v>
      </c>
      <c r="U217" s="833"/>
      <c r="V217" s="833" t="s">
        <v>179</v>
      </c>
      <c r="W217" s="833"/>
      <c r="X217" s="833" t="s">
        <v>182</v>
      </c>
      <c r="Y217" s="833"/>
      <c r="Z217" s="833" t="str">
        <f>"June 30, "&amp;Help!C18</f>
        <v>June 30, 2011</v>
      </c>
      <c r="AA217" s="833"/>
      <c r="AB217" s="179" t="s">
        <v>775</v>
      </c>
      <c r="AC217" s="180"/>
      <c r="AD217" s="180"/>
      <c r="AE217" s="180"/>
      <c r="AF217" s="180"/>
      <c r="AG217" s="180"/>
      <c r="AH217" s="180"/>
      <c r="AI217" s="180"/>
      <c r="AJ217" s="180"/>
      <c r="AK217" s="180"/>
      <c r="AL217" s="763">
        <v>0</v>
      </c>
      <c r="AM217" s="851"/>
      <c r="AN217" s="764"/>
    </row>
    <row r="218" spans="1:40" ht="12" customHeight="1" thickTop="1" thickBot="1">
      <c r="A218" s="188" t="s">
        <v>1020</v>
      </c>
      <c r="B218" s="189"/>
      <c r="C218" s="189"/>
      <c r="D218" s="189"/>
      <c r="E218" s="189"/>
      <c r="F218" s="189"/>
      <c r="G218" s="189"/>
      <c r="H218" s="189"/>
      <c r="I218" s="189"/>
      <c r="J218" s="819"/>
      <c r="K218" s="819"/>
      <c r="L218" s="838">
        <f>L215+J216+J217</f>
        <v>0</v>
      </c>
      <c r="M218" s="838"/>
      <c r="N218" s="815"/>
      <c r="O218" s="815"/>
      <c r="P218" s="831">
        <v>0</v>
      </c>
      <c r="Q218" s="831"/>
      <c r="R218" s="831">
        <v>0</v>
      </c>
      <c r="S218" s="831"/>
      <c r="T218" s="831">
        <v>0</v>
      </c>
      <c r="U218" s="831"/>
      <c r="V218" s="831">
        <v>0</v>
      </c>
      <c r="W218" s="831"/>
      <c r="X218" s="831">
        <v>0</v>
      </c>
      <c r="Y218" s="831"/>
      <c r="Z218" s="831">
        <v>0</v>
      </c>
      <c r="AA218" s="831"/>
      <c r="AB218" s="193" t="s">
        <v>1066</v>
      </c>
      <c r="AC218" s="189"/>
      <c r="AD218" s="189"/>
      <c r="AE218" s="189"/>
      <c r="AF218" s="189"/>
      <c r="AG218" s="189"/>
      <c r="AH218" s="189"/>
      <c r="AI218" s="189"/>
      <c r="AJ218" s="189"/>
      <c r="AK218" s="189"/>
      <c r="AL218" s="769">
        <f>SUM(AL213:AN217)</f>
        <v>0</v>
      </c>
      <c r="AM218" s="811"/>
      <c r="AN218" s="770"/>
    </row>
    <row r="219" spans="1:40" ht="12" customHeight="1" thickTop="1" thickBot="1">
      <c r="A219" s="182" t="s">
        <v>1021</v>
      </c>
      <c r="B219" s="163"/>
      <c r="C219" s="163"/>
      <c r="D219" s="163"/>
      <c r="E219" s="163"/>
      <c r="F219" s="163"/>
      <c r="G219" s="163"/>
      <c r="H219" s="163"/>
      <c r="I219" s="163"/>
      <c r="J219" s="817"/>
      <c r="K219" s="817"/>
      <c r="L219" s="846"/>
      <c r="M219" s="846"/>
      <c r="N219" s="814"/>
      <c r="O219" s="814"/>
      <c r="P219" s="816">
        <v>0</v>
      </c>
      <c r="Q219" s="816"/>
      <c r="R219" s="816">
        <v>0</v>
      </c>
      <c r="S219" s="816"/>
      <c r="T219" s="816">
        <v>0</v>
      </c>
      <c r="U219" s="816"/>
      <c r="V219" s="816">
        <v>0</v>
      </c>
      <c r="W219" s="816"/>
      <c r="X219" s="816">
        <v>0</v>
      </c>
      <c r="Y219" s="816"/>
      <c r="Z219" s="816">
        <v>0</v>
      </c>
      <c r="AA219" s="816"/>
      <c r="AB219" s="215" t="s">
        <v>110</v>
      </c>
      <c r="AC219" s="172"/>
      <c r="AD219" s="172"/>
      <c r="AE219" s="172"/>
      <c r="AF219" s="172"/>
      <c r="AG219" s="172"/>
      <c r="AH219" s="172"/>
      <c r="AI219" s="172"/>
      <c r="AJ219" s="172"/>
      <c r="AK219" s="172"/>
      <c r="AL219" s="866">
        <f>AL218+AL211+AL200</f>
        <v>0</v>
      </c>
      <c r="AM219" s="867"/>
      <c r="AN219" s="868"/>
    </row>
    <row r="220" spans="1:40" ht="12" customHeight="1" thickTop="1">
      <c r="A220" s="179" t="s">
        <v>1022</v>
      </c>
      <c r="B220" s="180"/>
      <c r="C220" s="180"/>
      <c r="D220" s="180"/>
      <c r="E220" s="180"/>
      <c r="F220" s="180"/>
      <c r="G220" s="180"/>
      <c r="H220" s="180"/>
      <c r="I220" s="180"/>
      <c r="J220" s="840">
        <f>Y178</f>
        <v>0</v>
      </c>
      <c r="K220" s="840"/>
      <c r="L220" s="840"/>
      <c r="M220" s="840"/>
      <c r="N220" s="814"/>
      <c r="O220" s="814"/>
      <c r="P220" s="816">
        <v>0</v>
      </c>
      <c r="Q220" s="816"/>
      <c r="R220" s="816">
        <v>0</v>
      </c>
      <c r="S220" s="816"/>
      <c r="T220" s="816">
        <v>0</v>
      </c>
      <c r="U220" s="816"/>
      <c r="V220" s="816">
        <v>0</v>
      </c>
      <c r="W220" s="816"/>
      <c r="X220" s="816">
        <v>0</v>
      </c>
      <c r="Y220" s="816"/>
      <c r="Z220" s="816">
        <v>0</v>
      </c>
      <c r="AA220" s="816"/>
      <c r="AB220" s="176" t="s">
        <v>111</v>
      </c>
      <c r="AC220" s="177"/>
      <c r="AD220" s="177"/>
      <c r="AE220" s="177"/>
      <c r="AF220" s="177"/>
      <c r="AG220" s="177"/>
      <c r="AH220" s="177"/>
      <c r="AI220" s="177"/>
      <c r="AJ220" s="177"/>
      <c r="AK220" s="177"/>
      <c r="AL220" s="848"/>
      <c r="AM220" s="849"/>
      <c r="AN220" s="850"/>
    </row>
    <row r="221" spans="1:40" ht="12" customHeight="1">
      <c r="A221" s="179" t="s">
        <v>1023</v>
      </c>
      <c r="B221" s="180"/>
      <c r="C221" s="180"/>
      <c r="D221" s="180"/>
      <c r="E221" s="180"/>
      <c r="F221" s="180"/>
      <c r="G221" s="180"/>
      <c r="H221" s="180"/>
      <c r="I221" s="180"/>
      <c r="J221" s="816">
        <v>0</v>
      </c>
      <c r="K221" s="816"/>
      <c r="L221" s="840"/>
      <c r="M221" s="840"/>
      <c r="N221" s="814"/>
      <c r="O221" s="814"/>
      <c r="P221" s="816">
        <v>0</v>
      </c>
      <c r="Q221" s="816"/>
      <c r="R221" s="816">
        <v>0</v>
      </c>
      <c r="S221" s="816"/>
      <c r="T221" s="816">
        <v>0</v>
      </c>
      <c r="U221" s="816"/>
      <c r="V221" s="816">
        <v>0</v>
      </c>
      <c r="W221" s="816"/>
      <c r="X221" s="816">
        <v>0</v>
      </c>
      <c r="Y221" s="816"/>
      <c r="Z221" s="816">
        <v>0</v>
      </c>
      <c r="AA221" s="816"/>
      <c r="AB221" s="179" t="s">
        <v>112</v>
      </c>
      <c r="AC221" s="180"/>
      <c r="AD221" s="180"/>
      <c r="AE221" s="180"/>
      <c r="AF221" s="180"/>
      <c r="AG221" s="180"/>
      <c r="AH221" s="180"/>
      <c r="AI221" s="180"/>
      <c r="AJ221" s="180"/>
      <c r="AK221" s="180"/>
      <c r="AL221" s="763">
        <v>0</v>
      </c>
      <c r="AM221" s="851"/>
      <c r="AN221" s="764"/>
    </row>
    <row r="222" spans="1:40" ht="12" customHeight="1">
      <c r="A222" s="179" t="s">
        <v>1024</v>
      </c>
      <c r="B222" s="180"/>
      <c r="C222" s="180"/>
      <c r="D222" s="180"/>
      <c r="E222" s="180"/>
      <c r="F222" s="180"/>
      <c r="G222" s="180"/>
      <c r="H222" s="180"/>
      <c r="I222" s="180"/>
      <c r="J222" s="840">
        <f>Y30850</f>
        <v>0</v>
      </c>
      <c r="K222" s="840"/>
      <c r="L222" s="840"/>
      <c r="M222" s="840"/>
      <c r="N222" s="814"/>
      <c r="O222" s="814"/>
      <c r="P222" s="816">
        <v>0</v>
      </c>
      <c r="Q222" s="816"/>
      <c r="R222" s="816">
        <v>0</v>
      </c>
      <c r="S222" s="816"/>
      <c r="T222" s="816">
        <v>0</v>
      </c>
      <c r="U222" s="816"/>
      <c r="V222" s="816">
        <v>0</v>
      </c>
      <c r="W222" s="816"/>
      <c r="X222" s="816">
        <v>0</v>
      </c>
      <c r="Y222" s="816"/>
      <c r="Z222" s="816">
        <v>0</v>
      </c>
      <c r="AA222" s="816"/>
      <c r="AB222" s="179" t="s">
        <v>113</v>
      </c>
      <c r="AC222" s="180"/>
      <c r="AD222" s="180"/>
      <c r="AE222" s="180"/>
      <c r="AF222" s="180"/>
      <c r="AG222" s="180"/>
      <c r="AH222" s="180"/>
      <c r="AI222" s="180"/>
      <c r="AJ222" s="180"/>
      <c r="AK222" s="180"/>
      <c r="AL222" s="763">
        <v>0</v>
      </c>
      <c r="AM222" s="851"/>
      <c r="AN222" s="764"/>
    </row>
    <row r="223" spans="1:40" ht="12" customHeight="1">
      <c r="A223" s="179" t="s">
        <v>1025</v>
      </c>
      <c r="B223" s="180"/>
      <c r="C223" s="180"/>
      <c r="D223" s="180"/>
      <c r="E223" s="180"/>
      <c r="F223" s="180"/>
      <c r="G223" s="180"/>
      <c r="H223" s="180"/>
      <c r="I223" s="180"/>
      <c r="J223" s="816">
        <v>0</v>
      </c>
      <c r="K223" s="816"/>
      <c r="L223" s="840"/>
      <c r="M223" s="840"/>
      <c r="N223" s="814"/>
      <c r="O223" s="814"/>
      <c r="P223" s="816">
        <v>0</v>
      </c>
      <c r="Q223" s="816"/>
      <c r="R223" s="816">
        <v>0</v>
      </c>
      <c r="S223" s="816"/>
      <c r="T223" s="816">
        <v>0</v>
      </c>
      <c r="U223" s="816"/>
      <c r="V223" s="816">
        <v>0</v>
      </c>
      <c r="W223" s="816"/>
      <c r="X223" s="816">
        <v>0</v>
      </c>
      <c r="Y223" s="816"/>
      <c r="Z223" s="816">
        <v>0</v>
      </c>
      <c r="AA223" s="816"/>
      <c r="AB223" s="179" t="s">
        <v>114</v>
      </c>
      <c r="AC223" s="180"/>
      <c r="AD223" s="180"/>
      <c r="AE223" s="180"/>
      <c r="AF223" s="180"/>
      <c r="AG223" s="180"/>
      <c r="AH223" s="180"/>
      <c r="AI223" s="180"/>
      <c r="AJ223" s="180"/>
      <c r="AK223" s="180"/>
      <c r="AL223" s="763">
        <v>0</v>
      </c>
      <c r="AM223" s="851"/>
      <c r="AN223" s="764"/>
    </row>
    <row r="224" spans="1:40" ht="12" customHeight="1">
      <c r="A224" s="179" t="s">
        <v>1026</v>
      </c>
      <c r="B224" s="180"/>
      <c r="C224" s="180"/>
      <c r="D224" s="180"/>
      <c r="E224" s="180"/>
      <c r="F224" s="180"/>
      <c r="G224" s="180"/>
      <c r="H224" s="180"/>
      <c r="I224" s="180"/>
      <c r="J224" s="816">
        <v>0</v>
      </c>
      <c r="K224" s="816"/>
      <c r="L224" s="840"/>
      <c r="M224" s="840"/>
      <c r="N224" s="814"/>
      <c r="O224" s="814"/>
      <c r="P224" s="816">
        <v>0</v>
      </c>
      <c r="Q224" s="816"/>
      <c r="R224" s="816">
        <v>0</v>
      </c>
      <c r="S224" s="816"/>
      <c r="T224" s="816">
        <v>0</v>
      </c>
      <c r="U224" s="816"/>
      <c r="V224" s="816">
        <v>0</v>
      </c>
      <c r="W224" s="816"/>
      <c r="X224" s="816">
        <v>0</v>
      </c>
      <c r="Y224" s="816"/>
      <c r="Z224" s="816">
        <v>0</v>
      </c>
      <c r="AA224" s="816"/>
      <c r="AB224" s="179" t="s">
        <v>776</v>
      </c>
      <c r="AC224" s="180"/>
      <c r="AD224" s="180"/>
      <c r="AE224" s="180"/>
      <c r="AF224" s="180"/>
      <c r="AG224" s="180"/>
      <c r="AH224" s="180"/>
      <c r="AI224" s="180"/>
      <c r="AJ224" s="180"/>
      <c r="AK224" s="180"/>
      <c r="AL224" s="763">
        <v>0</v>
      </c>
      <c r="AM224" s="851"/>
      <c r="AN224" s="764"/>
    </row>
    <row r="225" spans="1:40" ht="12" customHeight="1">
      <c r="A225" s="179" t="s">
        <v>1027</v>
      </c>
      <c r="B225" s="180"/>
      <c r="C225" s="180"/>
      <c r="D225" s="180"/>
      <c r="E225" s="180"/>
      <c r="F225" s="180"/>
      <c r="G225" s="180"/>
      <c r="H225" s="180"/>
      <c r="I225" s="180"/>
      <c r="J225" s="816">
        <v>0</v>
      </c>
      <c r="K225" s="816"/>
      <c r="L225" s="840"/>
      <c r="M225" s="840"/>
      <c r="N225" s="814"/>
      <c r="O225" s="814"/>
      <c r="P225" s="816">
        <v>0</v>
      </c>
      <c r="Q225" s="816"/>
      <c r="R225" s="816">
        <v>0</v>
      </c>
      <c r="S225" s="816"/>
      <c r="T225" s="816">
        <v>0</v>
      </c>
      <c r="U225" s="816"/>
      <c r="V225" s="816">
        <v>0</v>
      </c>
      <c r="W225" s="816"/>
      <c r="X225" s="816">
        <v>0</v>
      </c>
      <c r="Y225" s="816"/>
      <c r="Z225" s="816">
        <v>0</v>
      </c>
      <c r="AA225" s="816"/>
      <c r="AB225" s="179" t="s">
        <v>1067</v>
      </c>
      <c r="AC225" s="180"/>
      <c r="AD225" s="180"/>
      <c r="AE225" s="180"/>
      <c r="AF225" s="180"/>
      <c r="AG225" s="180"/>
      <c r="AH225" s="180"/>
      <c r="AI225" s="180"/>
      <c r="AJ225" s="180"/>
      <c r="AK225" s="180"/>
      <c r="AL225" s="763">
        <v>0</v>
      </c>
      <c r="AM225" s="851"/>
      <c r="AN225" s="764"/>
    </row>
    <row r="226" spans="1:40" ht="12" customHeight="1" thickBot="1">
      <c r="A226" s="183" t="s">
        <v>1028</v>
      </c>
      <c r="B226" s="184"/>
      <c r="C226" s="184"/>
      <c r="D226" s="184"/>
      <c r="E226" s="184"/>
      <c r="F226" s="184"/>
      <c r="G226" s="184"/>
      <c r="H226" s="184"/>
      <c r="I226" s="184"/>
      <c r="J226" s="823"/>
      <c r="K226" s="823"/>
      <c r="L226" s="845">
        <f>SUM(J220:K225)</f>
        <v>0</v>
      </c>
      <c r="M226" s="845"/>
      <c r="N226" s="814"/>
      <c r="O226" s="814"/>
      <c r="P226" s="816">
        <v>0</v>
      </c>
      <c r="Q226" s="816"/>
      <c r="R226" s="816">
        <v>0</v>
      </c>
      <c r="S226" s="816"/>
      <c r="T226" s="816">
        <v>0</v>
      </c>
      <c r="U226" s="816"/>
      <c r="V226" s="816">
        <v>0</v>
      </c>
      <c r="W226" s="816"/>
      <c r="X226" s="816">
        <v>0</v>
      </c>
      <c r="Y226" s="816"/>
      <c r="Z226" s="816">
        <v>0</v>
      </c>
      <c r="AA226" s="816"/>
      <c r="AB226" s="179" t="s">
        <v>778</v>
      </c>
      <c r="AC226" s="180"/>
      <c r="AD226" s="180"/>
      <c r="AE226" s="180"/>
      <c r="AF226" s="180"/>
      <c r="AG226" s="180"/>
      <c r="AH226" s="180"/>
      <c r="AI226" s="180"/>
      <c r="AJ226" s="180"/>
      <c r="AK226" s="180"/>
      <c r="AL226" s="763">
        <v>0</v>
      </c>
      <c r="AM226" s="851"/>
      <c r="AN226" s="764"/>
    </row>
    <row r="227" spans="1:40" ht="12" customHeight="1" thickTop="1" thickBot="1">
      <c r="A227" s="171" t="s">
        <v>1029</v>
      </c>
      <c r="B227" s="172"/>
      <c r="C227" s="172"/>
      <c r="D227" s="172"/>
      <c r="E227" s="172"/>
      <c r="F227" s="172"/>
      <c r="G227" s="172"/>
      <c r="H227" s="172"/>
      <c r="I227" s="172"/>
      <c r="J227" s="847"/>
      <c r="K227" s="847"/>
      <c r="L227" s="839">
        <f>L218-L226</f>
        <v>0</v>
      </c>
      <c r="M227" s="839"/>
      <c r="N227" s="818"/>
      <c r="O227" s="818"/>
      <c r="P227" s="819">
        <v>0</v>
      </c>
      <c r="Q227" s="819"/>
      <c r="R227" s="819">
        <v>0</v>
      </c>
      <c r="S227" s="819"/>
      <c r="T227" s="819">
        <v>0</v>
      </c>
      <c r="U227" s="819"/>
      <c r="V227" s="819">
        <v>0</v>
      </c>
      <c r="W227" s="819"/>
      <c r="X227" s="819">
        <v>0</v>
      </c>
      <c r="Y227" s="819"/>
      <c r="Z227" s="819">
        <v>0</v>
      </c>
      <c r="AA227" s="819"/>
      <c r="AB227" s="179" t="s">
        <v>1069</v>
      </c>
      <c r="AC227" s="180"/>
      <c r="AD227" s="180"/>
      <c r="AE227" s="180"/>
      <c r="AF227" s="180"/>
      <c r="AG227" s="180"/>
      <c r="AH227" s="180"/>
      <c r="AI227" s="180"/>
      <c r="AJ227" s="180"/>
      <c r="AK227" s="180"/>
      <c r="AL227" s="763">
        <v>0</v>
      </c>
      <c r="AM227" s="851"/>
      <c r="AN227" s="764"/>
    </row>
    <row r="228" spans="1:40" ht="12" customHeight="1" thickTop="1" thickBot="1">
      <c r="A228" s="182" t="s">
        <v>1030</v>
      </c>
      <c r="B228" s="163"/>
      <c r="C228" s="163"/>
      <c r="D228" s="163"/>
      <c r="E228" s="163"/>
      <c r="F228" s="163"/>
      <c r="G228" s="163"/>
      <c r="H228" s="163"/>
      <c r="I228" s="163"/>
      <c r="J228" s="817"/>
      <c r="K228" s="817"/>
      <c r="L228" s="846"/>
      <c r="M228" s="846"/>
      <c r="N228" s="862" t="s">
        <v>183</v>
      </c>
      <c r="O228" s="863"/>
      <c r="P228" s="838">
        <f>SUM(P218:Q227)</f>
        <v>0</v>
      </c>
      <c r="Q228" s="818"/>
      <c r="R228" s="838">
        <f>SUM(R218:S227)</f>
        <v>0</v>
      </c>
      <c r="S228" s="818"/>
      <c r="T228" s="838">
        <f t="shared" ref="T228:Z228" si="28">SUM(T218:U227)</f>
        <v>0</v>
      </c>
      <c r="U228" s="818"/>
      <c r="V228" s="838">
        <f t="shared" si="28"/>
        <v>0</v>
      </c>
      <c r="W228" s="818"/>
      <c r="X228" s="838">
        <f t="shared" si="28"/>
        <v>0</v>
      </c>
      <c r="Y228" s="818"/>
      <c r="Z228" s="838">
        <f t="shared" si="28"/>
        <v>0</v>
      </c>
      <c r="AA228" s="818"/>
      <c r="AB228" s="179" t="s">
        <v>1068</v>
      </c>
      <c r="AC228" s="180"/>
      <c r="AD228" s="180"/>
      <c r="AE228" s="180"/>
      <c r="AF228" s="180"/>
      <c r="AG228" s="180"/>
      <c r="AH228" s="180"/>
      <c r="AI228" s="180"/>
      <c r="AJ228" s="180"/>
      <c r="AK228" s="180"/>
      <c r="AL228" s="763">
        <v>0</v>
      </c>
      <c r="AM228" s="851"/>
      <c r="AN228" s="764"/>
    </row>
    <row r="229" spans="1:40" ht="12" customHeight="1" thickTop="1">
      <c r="A229" s="179" t="s">
        <v>1031</v>
      </c>
      <c r="B229" s="180"/>
      <c r="C229" s="180"/>
      <c r="D229" s="180"/>
      <c r="E229" s="180"/>
      <c r="F229" s="180"/>
      <c r="G229" s="180"/>
      <c r="H229" s="180"/>
      <c r="I229" s="180"/>
      <c r="J229" s="840">
        <f>Y179</f>
        <v>0</v>
      </c>
      <c r="K229" s="840"/>
      <c r="L229" s="840"/>
      <c r="M229" s="840"/>
      <c r="N229" s="206" t="str">
        <f>A234</f>
        <v>S.A.&amp;I. Form 2641R99 Entity: Type in Name of City City, 99</v>
      </c>
      <c r="W229" s="264"/>
      <c r="X229" s="777">
        <f ca="1">Coversheets!$BI$50</f>
        <v>41499.346880902776</v>
      </c>
      <c r="Y229" s="777"/>
      <c r="Z229" s="777"/>
      <c r="AA229" s="777"/>
      <c r="AB229" s="179" t="s">
        <v>1070</v>
      </c>
      <c r="AC229" s="180"/>
      <c r="AD229" s="180"/>
      <c r="AE229" s="180"/>
      <c r="AF229" s="180"/>
      <c r="AG229" s="180"/>
      <c r="AH229" s="180"/>
      <c r="AI229" s="180"/>
      <c r="AJ229" s="180"/>
      <c r="AK229" s="180"/>
      <c r="AL229" s="763">
        <v>0</v>
      </c>
      <c r="AM229" s="851"/>
      <c r="AN229" s="764"/>
    </row>
    <row r="230" spans="1:40" ht="12" customHeight="1">
      <c r="A230" s="179" t="s">
        <v>1032</v>
      </c>
      <c r="B230" s="180"/>
      <c r="C230" s="180"/>
      <c r="D230" s="180"/>
      <c r="E230" s="180"/>
      <c r="F230" s="180"/>
      <c r="G230" s="180"/>
      <c r="H230" s="180"/>
      <c r="I230" s="180"/>
      <c r="J230" s="816">
        <v>0</v>
      </c>
      <c r="K230" s="816"/>
      <c r="L230" s="840"/>
      <c r="M230" s="840"/>
      <c r="W230" s="834"/>
      <c r="X230" s="834"/>
      <c r="Y230" s="834"/>
      <c r="Z230" s="834"/>
      <c r="AA230" s="834"/>
      <c r="AB230" s="179" t="s">
        <v>1071</v>
      </c>
      <c r="AC230" s="180"/>
      <c r="AD230" s="180"/>
      <c r="AE230" s="180"/>
      <c r="AF230" s="180"/>
      <c r="AG230" s="180"/>
      <c r="AH230" s="180"/>
      <c r="AI230" s="180"/>
      <c r="AJ230" s="180"/>
      <c r="AK230" s="180"/>
      <c r="AL230" s="763">
        <v>0</v>
      </c>
      <c r="AM230" s="851"/>
      <c r="AN230" s="764"/>
    </row>
    <row r="231" spans="1:40" ht="12" customHeight="1">
      <c r="A231" s="179" t="s">
        <v>1033</v>
      </c>
      <c r="B231" s="180"/>
      <c r="C231" s="180"/>
      <c r="D231" s="180"/>
      <c r="E231" s="180"/>
      <c r="F231" s="180"/>
      <c r="G231" s="180"/>
      <c r="H231" s="180"/>
      <c r="I231" s="180"/>
      <c r="J231" s="840">
        <f>Y148</f>
        <v>0</v>
      </c>
      <c r="K231" s="840"/>
      <c r="L231" s="840"/>
      <c r="M231" s="840"/>
      <c r="W231" s="834"/>
      <c r="X231" s="834"/>
      <c r="Y231" s="834"/>
      <c r="Z231" s="834"/>
      <c r="AA231" s="834"/>
      <c r="AB231" s="179" t="s">
        <v>782</v>
      </c>
      <c r="AC231" s="180"/>
      <c r="AD231" s="180"/>
      <c r="AE231" s="180"/>
      <c r="AF231" s="180"/>
      <c r="AG231" s="180"/>
      <c r="AH231" s="180"/>
      <c r="AI231" s="180"/>
      <c r="AJ231" s="180"/>
      <c r="AK231" s="180"/>
      <c r="AL231" s="763">
        <v>0</v>
      </c>
      <c r="AM231" s="851"/>
      <c r="AN231" s="764"/>
    </row>
    <row r="232" spans="1:40" ht="12" customHeight="1" thickBot="1">
      <c r="A232" s="183" t="s">
        <v>1034</v>
      </c>
      <c r="B232" s="184"/>
      <c r="C232" s="184"/>
      <c r="D232" s="184"/>
      <c r="E232" s="184"/>
      <c r="F232" s="184"/>
      <c r="G232" s="184"/>
      <c r="H232" s="184"/>
      <c r="I232" s="184"/>
      <c r="J232" s="845"/>
      <c r="K232" s="845"/>
      <c r="L232" s="845">
        <f>SUM(J229:K231)</f>
        <v>0</v>
      </c>
      <c r="M232" s="845"/>
      <c r="W232" s="834"/>
      <c r="X232" s="834"/>
      <c r="Y232" s="834"/>
      <c r="Z232" s="834"/>
      <c r="AA232" s="834"/>
      <c r="AB232" s="179" t="s">
        <v>783</v>
      </c>
      <c r="AC232" s="180"/>
      <c r="AD232" s="180"/>
      <c r="AE232" s="180"/>
      <c r="AF232" s="180"/>
      <c r="AG232" s="180"/>
      <c r="AH232" s="180"/>
      <c r="AI232" s="180"/>
      <c r="AJ232" s="180"/>
      <c r="AK232" s="180"/>
      <c r="AL232" s="763">
        <v>0</v>
      </c>
      <c r="AM232" s="851"/>
      <c r="AN232" s="764"/>
    </row>
    <row r="233" spans="1:40" ht="12" customHeight="1" thickTop="1" thickBot="1">
      <c r="A233" s="171" t="s">
        <v>1035</v>
      </c>
      <c r="B233" s="172"/>
      <c r="C233" s="172"/>
      <c r="D233" s="172"/>
      <c r="E233" s="172"/>
      <c r="F233" s="172"/>
      <c r="G233" s="172"/>
      <c r="H233" s="172"/>
      <c r="I233" s="172"/>
      <c r="J233" s="839"/>
      <c r="K233" s="839"/>
      <c r="L233" s="839">
        <f>L227-L232</f>
        <v>0</v>
      </c>
      <c r="M233" s="839"/>
      <c r="W233" s="834"/>
      <c r="X233" s="834"/>
      <c r="Y233" s="834"/>
      <c r="Z233" s="834"/>
      <c r="AA233" s="834"/>
      <c r="AB233" s="193" t="s">
        <v>116</v>
      </c>
      <c r="AC233" s="189"/>
      <c r="AD233" s="189"/>
      <c r="AE233" s="189"/>
      <c r="AF233" s="189"/>
      <c r="AG233" s="189"/>
      <c r="AH233" s="189"/>
      <c r="AI233" s="189"/>
      <c r="AJ233" s="189"/>
      <c r="AK233" s="189"/>
      <c r="AL233" s="769">
        <f>SUM(AL221:AN232)</f>
        <v>0</v>
      </c>
      <c r="AM233" s="811"/>
      <c r="AN233" s="770"/>
    </row>
    <row r="234" spans="1:40" ht="12" customHeight="1" thickTop="1">
      <c r="A234" s="206" t="str">
        <f>A180</f>
        <v>S.A.&amp;I. Form 2641R99 Entity: Type in Name of City City, 99</v>
      </c>
      <c r="J234" s="777">
        <f ca="1">Coversheets!$BI$50</f>
        <v>41499.346880902776</v>
      </c>
      <c r="K234" s="777"/>
      <c r="L234" s="777"/>
      <c r="M234" s="777"/>
      <c r="W234" s="834"/>
      <c r="X234" s="834"/>
      <c r="Y234" s="834"/>
      <c r="Z234" s="834"/>
      <c r="AA234" s="834"/>
      <c r="AB234" s="176" t="s">
        <v>117</v>
      </c>
      <c r="AC234" s="177"/>
      <c r="AD234" s="177"/>
      <c r="AE234" s="177"/>
      <c r="AF234" s="177"/>
      <c r="AG234" s="177"/>
      <c r="AH234" s="177"/>
      <c r="AI234" s="177"/>
      <c r="AJ234" s="177"/>
      <c r="AK234" s="177"/>
      <c r="AL234" s="848"/>
      <c r="AM234" s="849"/>
      <c r="AN234" s="850"/>
    </row>
    <row r="235" spans="1:40" ht="12" customHeight="1">
      <c r="W235" s="834"/>
      <c r="X235" s="834"/>
      <c r="Y235" s="834"/>
      <c r="Z235" s="834"/>
      <c r="AA235" s="834"/>
      <c r="AB235" s="179" t="s">
        <v>1072</v>
      </c>
      <c r="AC235" s="180"/>
      <c r="AD235" s="180"/>
      <c r="AE235" s="180"/>
      <c r="AF235" s="180"/>
      <c r="AG235" s="180"/>
      <c r="AH235" s="180"/>
      <c r="AI235" s="180"/>
      <c r="AJ235" s="180"/>
      <c r="AK235" s="180"/>
      <c r="AL235" s="763">
        <v>0</v>
      </c>
      <c r="AM235" s="851"/>
      <c r="AN235" s="764"/>
    </row>
    <row r="236" spans="1:40" ht="12" customHeight="1" thickBot="1">
      <c r="W236" s="834"/>
      <c r="X236" s="834"/>
      <c r="Y236" s="834"/>
      <c r="Z236" s="834"/>
      <c r="AA236" s="834"/>
      <c r="AB236" s="188"/>
      <c r="AC236" s="189"/>
      <c r="AD236" s="189"/>
      <c r="AE236" s="189"/>
      <c r="AF236" s="189"/>
      <c r="AG236" s="189"/>
      <c r="AH236" s="189"/>
      <c r="AI236" s="189"/>
      <c r="AJ236" s="189"/>
      <c r="AK236" s="189"/>
      <c r="AL236" s="769"/>
      <c r="AM236" s="811"/>
      <c r="AN236" s="770"/>
    </row>
    <row r="237" spans="1:40" ht="12" customHeight="1" thickTop="1" thickBot="1">
      <c r="W237" s="834"/>
      <c r="X237" s="834"/>
      <c r="Y237" s="834"/>
      <c r="Z237" s="834"/>
      <c r="AA237" s="834"/>
      <c r="AB237" s="215" t="s">
        <v>1145</v>
      </c>
      <c r="AC237" s="172"/>
      <c r="AD237" s="172"/>
      <c r="AE237" s="172"/>
      <c r="AF237" s="172"/>
      <c r="AG237" s="172"/>
      <c r="AH237" s="172"/>
      <c r="AI237" s="172"/>
      <c r="AJ237" s="172"/>
      <c r="AK237" s="172"/>
      <c r="AL237" s="866">
        <f>AL235+AL233+AL219+AL191</f>
        <v>0</v>
      </c>
      <c r="AM237" s="867"/>
      <c r="AN237" s="868"/>
    </row>
    <row r="238" spans="1:40" ht="12" customHeight="1" thickTop="1">
      <c r="W238" s="834"/>
      <c r="X238" s="834"/>
      <c r="Y238" s="834"/>
      <c r="Z238" s="834"/>
      <c r="AA238" s="834"/>
      <c r="AB238" s="206" t="str">
        <f>N229</f>
        <v>S.A.&amp;I. Form 2641R99 Entity: Type in Name of City City, 99</v>
      </c>
      <c r="AK238" s="777">
        <f ca="1">Coversheets!$BI$50</f>
        <v>41499.346880902776</v>
      </c>
      <c r="AL238" s="777"/>
      <c r="AM238" s="777"/>
      <c r="AN238" s="777"/>
    </row>
    <row r="239" spans="1:40" ht="12" customHeight="1">
      <c r="W239" s="834"/>
      <c r="X239" s="834"/>
      <c r="Y239" s="834"/>
      <c r="Z239" s="834"/>
      <c r="AA239" s="834"/>
    </row>
    <row r="263" spans="2:2" ht="12" customHeight="1">
      <c r="B263" s="216"/>
    </row>
  </sheetData>
  <mergeCells count="1666">
    <mergeCell ref="L21:M21"/>
    <mergeCell ref="A1:M1"/>
    <mergeCell ref="A2:M2"/>
    <mergeCell ref="L6:M6"/>
    <mergeCell ref="L7:M7"/>
    <mergeCell ref="L8:M8"/>
    <mergeCell ref="L9:M9"/>
    <mergeCell ref="L10:M10"/>
    <mergeCell ref="L11:M11"/>
    <mergeCell ref="L28:M28"/>
    <mergeCell ref="L29:M29"/>
    <mergeCell ref="L30:M30"/>
    <mergeCell ref="L13:M13"/>
    <mergeCell ref="L14:M14"/>
    <mergeCell ref="L15:M15"/>
    <mergeCell ref="L16:M16"/>
    <mergeCell ref="L17:M17"/>
    <mergeCell ref="L18:M18"/>
    <mergeCell ref="L19:M19"/>
    <mergeCell ref="L22:M22"/>
    <mergeCell ref="L23:M23"/>
    <mergeCell ref="L24:M24"/>
    <mergeCell ref="L25:M25"/>
    <mergeCell ref="L26:M26"/>
    <mergeCell ref="L27:M27"/>
    <mergeCell ref="L5:M5"/>
    <mergeCell ref="L12:M12"/>
    <mergeCell ref="L20:M20"/>
    <mergeCell ref="L31:M31"/>
    <mergeCell ref="D32:E32"/>
    <mergeCell ref="F32:G32"/>
    <mergeCell ref="J32:K32"/>
    <mergeCell ref="L32:M32"/>
    <mergeCell ref="D33:E33"/>
    <mergeCell ref="F33:G33"/>
    <mergeCell ref="J33:K33"/>
    <mergeCell ref="L33:M33"/>
    <mergeCell ref="F35:G35"/>
    <mergeCell ref="J35:K35"/>
    <mergeCell ref="L35:M35"/>
    <mergeCell ref="D34:E34"/>
    <mergeCell ref="F34:G34"/>
    <mergeCell ref="J34:K34"/>
    <mergeCell ref="F36:G36"/>
    <mergeCell ref="J36:K36"/>
    <mergeCell ref="L36:M36"/>
    <mergeCell ref="L38:M38"/>
    <mergeCell ref="D39:E39"/>
    <mergeCell ref="F39:G39"/>
    <mergeCell ref="J39:K39"/>
    <mergeCell ref="L39:M39"/>
    <mergeCell ref="F38:G38"/>
    <mergeCell ref="J38:K38"/>
    <mergeCell ref="D35:E35"/>
    <mergeCell ref="F42:G42"/>
    <mergeCell ref="J42:K42"/>
    <mergeCell ref="L42:M42"/>
    <mergeCell ref="D37:E37"/>
    <mergeCell ref="F37:G37"/>
    <mergeCell ref="J37:K37"/>
    <mergeCell ref="L37:M37"/>
    <mergeCell ref="D38:E38"/>
    <mergeCell ref="D36:E36"/>
    <mergeCell ref="L51:M51"/>
    <mergeCell ref="D40:E40"/>
    <mergeCell ref="F40:G40"/>
    <mergeCell ref="J40:K40"/>
    <mergeCell ref="L40:M40"/>
    <mergeCell ref="D41:E41"/>
    <mergeCell ref="F41:G41"/>
    <mergeCell ref="J41:K41"/>
    <mergeCell ref="L41:M41"/>
    <mergeCell ref="D42:E42"/>
    <mergeCell ref="L58:M58"/>
    <mergeCell ref="L59:M59"/>
    <mergeCell ref="L43:M43"/>
    <mergeCell ref="L44:M44"/>
    <mergeCell ref="L45:M45"/>
    <mergeCell ref="L46:M46"/>
    <mergeCell ref="L47:M47"/>
    <mergeCell ref="L48:M48"/>
    <mergeCell ref="L49:M49"/>
    <mergeCell ref="L57:M57"/>
    <mergeCell ref="N1:AA1"/>
    <mergeCell ref="N2:AA2"/>
    <mergeCell ref="L50:M50"/>
    <mergeCell ref="L52:M52"/>
    <mergeCell ref="L53:M53"/>
    <mergeCell ref="L54:M54"/>
    <mergeCell ref="Z14:AA14"/>
    <mergeCell ref="Z16:AA16"/>
    <mergeCell ref="Z19:AA19"/>
    <mergeCell ref="Z30:AA30"/>
    <mergeCell ref="L55:M55"/>
    <mergeCell ref="L56:M56"/>
    <mergeCell ref="L34:M34"/>
    <mergeCell ref="AB1:AN1"/>
    <mergeCell ref="AB2:AN2"/>
    <mergeCell ref="AM6:AN6"/>
    <mergeCell ref="AM7:AN7"/>
    <mergeCell ref="AM8:AN8"/>
    <mergeCell ref="Z22:AA22"/>
    <mergeCell ref="AK39:AL39"/>
    <mergeCell ref="AM39:AN39"/>
    <mergeCell ref="AM29:AN29"/>
    <mergeCell ref="AM30:AN30"/>
    <mergeCell ref="AM31:AN31"/>
    <mergeCell ref="AK32:AL32"/>
    <mergeCell ref="AM32:AN32"/>
    <mergeCell ref="AK36:AL36"/>
    <mergeCell ref="AM36:AN36"/>
    <mergeCell ref="AK37:AL37"/>
    <mergeCell ref="AM37:AN37"/>
    <mergeCell ref="AM38:AN38"/>
    <mergeCell ref="AK42:AL42"/>
    <mergeCell ref="AO1:BA1"/>
    <mergeCell ref="AO2:BA2"/>
    <mergeCell ref="AK34:AL34"/>
    <mergeCell ref="AM34:AN34"/>
    <mergeCell ref="AK35:AL35"/>
    <mergeCell ref="AM35:AN35"/>
    <mergeCell ref="AK33:AL33"/>
    <mergeCell ref="AM33:AN33"/>
    <mergeCell ref="AM26:AN26"/>
    <mergeCell ref="AX32:AY32"/>
    <mergeCell ref="AK40:AL40"/>
    <mergeCell ref="AM40:AN40"/>
    <mergeCell ref="AK41:AL41"/>
    <mergeCell ref="AM41:AN41"/>
    <mergeCell ref="AT32:AU32"/>
    <mergeCell ref="AR34:AS34"/>
    <mergeCell ref="AT34:AU34"/>
    <mergeCell ref="AK38:AL38"/>
    <mergeCell ref="AX33:AY33"/>
    <mergeCell ref="AM13:AN13"/>
    <mergeCell ref="AZ16:BA16"/>
    <mergeCell ref="AZ30:BA30"/>
    <mergeCell ref="AZ18:BA18"/>
    <mergeCell ref="AM16:AN16"/>
    <mergeCell ref="AM17:AN17"/>
    <mergeCell ref="AM18:AN18"/>
    <mergeCell ref="AZ19:BA19"/>
    <mergeCell ref="AZ26:BA26"/>
    <mergeCell ref="Z5:AA5"/>
    <mergeCell ref="AM5:AN5"/>
    <mergeCell ref="Z9:AA9"/>
    <mergeCell ref="Z12:AA12"/>
    <mergeCell ref="AM24:AN24"/>
    <mergeCell ref="AZ5:BA5"/>
    <mergeCell ref="Z6:AA6"/>
    <mergeCell ref="AZ6:BA6"/>
    <mergeCell ref="Z7:AA7"/>
    <mergeCell ref="AZ7:BA7"/>
    <mergeCell ref="Z8:AA8"/>
    <mergeCell ref="AZ8:BA8"/>
    <mergeCell ref="AZ9:BA9"/>
    <mergeCell ref="AM9:AN9"/>
    <mergeCell ref="Z10:AA10"/>
    <mergeCell ref="AZ10:BA10"/>
    <mergeCell ref="Z11:AA11"/>
    <mergeCell ref="AZ11:BA11"/>
    <mergeCell ref="AZ12:BA12"/>
    <mergeCell ref="AM10:AN10"/>
    <mergeCell ref="AM11:AN11"/>
    <mergeCell ref="AM12:AN12"/>
    <mergeCell ref="Z13:AA13"/>
    <mergeCell ref="AZ13:BA13"/>
    <mergeCell ref="AZ14:BA14"/>
    <mergeCell ref="Z15:AA15"/>
    <mergeCell ref="AZ15:BA15"/>
    <mergeCell ref="AM14:AN14"/>
    <mergeCell ref="AM15:AN15"/>
    <mergeCell ref="Z17:AA17"/>
    <mergeCell ref="AZ17:BA17"/>
    <mergeCell ref="Z18:AA18"/>
    <mergeCell ref="Z20:AA20"/>
    <mergeCell ref="AZ20:BA20"/>
    <mergeCell ref="Z21:AA21"/>
    <mergeCell ref="AZ21:BA21"/>
    <mergeCell ref="AM19:AN19"/>
    <mergeCell ref="AM20:AN20"/>
    <mergeCell ref="AM21:AN21"/>
    <mergeCell ref="AZ22:BA22"/>
    <mergeCell ref="Z23:AA23"/>
    <mergeCell ref="AZ23:BA23"/>
    <mergeCell ref="Z24:AA24"/>
    <mergeCell ref="AZ24:BA24"/>
    <mergeCell ref="Z25:AA25"/>
    <mergeCell ref="AM25:AN25"/>
    <mergeCell ref="AZ25:BA25"/>
    <mergeCell ref="AM22:AN22"/>
    <mergeCell ref="AM23:AN23"/>
    <mergeCell ref="Z27:AA27"/>
    <mergeCell ref="AZ27:BA27"/>
    <mergeCell ref="Z28:AA28"/>
    <mergeCell ref="AZ28:BA28"/>
    <mergeCell ref="Z29:AA29"/>
    <mergeCell ref="AZ29:BA29"/>
    <mergeCell ref="AM27:AN27"/>
    <mergeCell ref="AM28:AN28"/>
    <mergeCell ref="Z26:AA26"/>
    <mergeCell ref="Z31:AA31"/>
    <mergeCell ref="AZ31:BA31"/>
    <mergeCell ref="R32:S32"/>
    <mergeCell ref="T32:U32"/>
    <mergeCell ref="X32:Y32"/>
    <mergeCell ref="Z32:AA32"/>
    <mergeCell ref="AE32:AF32"/>
    <mergeCell ref="AG32:AH32"/>
    <mergeCell ref="AR32:AS32"/>
    <mergeCell ref="AZ32:BA32"/>
    <mergeCell ref="R33:S33"/>
    <mergeCell ref="T33:U33"/>
    <mergeCell ref="X33:Y33"/>
    <mergeCell ref="Z33:AA33"/>
    <mergeCell ref="AE33:AF33"/>
    <mergeCell ref="AG33:AH33"/>
    <mergeCell ref="AR33:AS33"/>
    <mergeCell ref="AT33:AU33"/>
    <mergeCell ref="AZ33:BA33"/>
    <mergeCell ref="R34:S34"/>
    <mergeCell ref="T34:U34"/>
    <mergeCell ref="X34:Y34"/>
    <mergeCell ref="Z34:AA34"/>
    <mergeCell ref="AE34:AF34"/>
    <mergeCell ref="AG34:AH34"/>
    <mergeCell ref="AX34:AY34"/>
    <mergeCell ref="AZ34:BA34"/>
    <mergeCell ref="R35:S35"/>
    <mergeCell ref="T35:U35"/>
    <mergeCell ref="X35:Y35"/>
    <mergeCell ref="Z35:AA35"/>
    <mergeCell ref="AE35:AF35"/>
    <mergeCell ref="AG35:AH35"/>
    <mergeCell ref="AR35:AS35"/>
    <mergeCell ref="AT35:AU35"/>
    <mergeCell ref="AX35:AY35"/>
    <mergeCell ref="AZ35:BA35"/>
    <mergeCell ref="R36:S36"/>
    <mergeCell ref="T36:U36"/>
    <mergeCell ref="X36:Y36"/>
    <mergeCell ref="Z36:AA36"/>
    <mergeCell ref="AE36:AF36"/>
    <mergeCell ref="AG36:AH36"/>
    <mergeCell ref="AR36:AS36"/>
    <mergeCell ref="AT36:AU36"/>
    <mergeCell ref="AX36:AY36"/>
    <mergeCell ref="AZ36:BA36"/>
    <mergeCell ref="R37:S37"/>
    <mergeCell ref="T37:U37"/>
    <mergeCell ref="X37:Y37"/>
    <mergeCell ref="Z37:AA37"/>
    <mergeCell ref="AE37:AF37"/>
    <mergeCell ref="AG37:AH37"/>
    <mergeCell ref="AR37:AS37"/>
    <mergeCell ref="AT37:AU37"/>
    <mergeCell ref="AX37:AY37"/>
    <mergeCell ref="AZ37:BA37"/>
    <mergeCell ref="R38:S38"/>
    <mergeCell ref="T38:U38"/>
    <mergeCell ref="X38:Y38"/>
    <mergeCell ref="Z38:AA38"/>
    <mergeCell ref="AE38:AF38"/>
    <mergeCell ref="AG38:AH38"/>
    <mergeCell ref="AR38:AS38"/>
    <mergeCell ref="AT38:AU38"/>
    <mergeCell ref="AX38:AY38"/>
    <mergeCell ref="AZ38:BA38"/>
    <mergeCell ref="R39:S39"/>
    <mergeCell ref="T39:U39"/>
    <mergeCell ref="X39:Y39"/>
    <mergeCell ref="Z39:AA39"/>
    <mergeCell ref="AE39:AF39"/>
    <mergeCell ref="AG39:AH39"/>
    <mergeCell ref="AR39:AS39"/>
    <mergeCell ref="AT39:AU39"/>
    <mergeCell ref="AX39:AY39"/>
    <mergeCell ref="AZ39:BA39"/>
    <mergeCell ref="R40:S40"/>
    <mergeCell ref="T40:U40"/>
    <mergeCell ref="X40:Y40"/>
    <mergeCell ref="Z40:AA40"/>
    <mergeCell ref="AE40:AF40"/>
    <mergeCell ref="AG40:AH40"/>
    <mergeCell ref="AR40:AS40"/>
    <mergeCell ref="AT40:AU40"/>
    <mergeCell ref="AX40:AY40"/>
    <mergeCell ref="AZ40:BA40"/>
    <mergeCell ref="R41:S41"/>
    <mergeCell ref="T41:U41"/>
    <mergeCell ref="X41:Y41"/>
    <mergeCell ref="Z41:AA41"/>
    <mergeCell ref="AE41:AF41"/>
    <mergeCell ref="AG41:AH41"/>
    <mergeCell ref="AR41:AS41"/>
    <mergeCell ref="AT41:AU41"/>
    <mergeCell ref="AX41:AY41"/>
    <mergeCell ref="AZ41:BA41"/>
    <mergeCell ref="R42:S42"/>
    <mergeCell ref="T42:U42"/>
    <mergeCell ref="X42:Y42"/>
    <mergeCell ref="Z42:AA42"/>
    <mergeCell ref="AE42:AF42"/>
    <mergeCell ref="AG42:AH42"/>
    <mergeCell ref="AR42:AS42"/>
    <mergeCell ref="AT42:AU42"/>
    <mergeCell ref="AX42:AY42"/>
    <mergeCell ref="AZ42:BA42"/>
    <mergeCell ref="Z43:AA43"/>
    <mergeCell ref="AZ43:BA43"/>
    <mergeCell ref="Z44:AA44"/>
    <mergeCell ref="AM44:AN44"/>
    <mergeCell ref="AZ44:BA44"/>
    <mergeCell ref="Z45:AA45"/>
    <mergeCell ref="AZ45:BA45"/>
    <mergeCell ref="AM42:AN42"/>
    <mergeCell ref="AM43:AN43"/>
    <mergeCell ref="Z46:AA46"/>
    <mergeCell ref="AM46:AN46"/>
    <mergeCell ref="AZ46:BA46"/>
    <mergeCell ref="Z47:AA47"/>
    <mergeCell ref="AM47:AN47"/>
    <mergeCell ref="AZ47:BA47"/>
    <mergeCell ref="AM45:AN45"/>
    <mergeCell ref="Z48:AA48"/>
    <mergeCell ref="AM48:AN48"/>
    <mergeCell ref="AZ48:BA48"/>
    <mergeCell ref="Z49:AA49"/>
    <mergeCell ref="AM49:AN49"/>
    <mergeCell ref="AZ49:BA49"/>
    <mergeCell ref="Z50:AA50"/>
    <mergeCell ref="AM50:AN50"/>
    <mergeCell ref="AZ50:BA50"/>
    <mergeCell ref="Z51:AA51"/>
    <mergeCell ref="AM51:AN51"/>
    <mergeCell ref="AZ51:BA51"/>
    <mergeCell ref="Z52:AA52"/>
    <mergeCell ref="AM52:AN52"/>
    <mergeCell ref="AZ52:BA52"/>
    <mergeCell ref="Z53:AA53"/>
    <mergeCell ref="AM53:AN53"/>
    <mergeCell ref="AZ53:BA53"/>
    <mergeCell ref="Z54:AA54"/>
    <mergeCell ref="AM54:AN54"/>
    <mergeCell ref="AZ54:BA54"/>
    <mergeCell ref="Z55:AA55"/>
    <mergeCell ref="AM55:AN55"/>
    <mergeCell ref="AZ55:BA55"/>
    <mergeCell ref="Z56:AA56"/>
    <mergeCell ref="AM56:AN56"/>
    <mergeCell ref="AZ56:BA56"/>
    <mergeCell ref="Z57:AA57"/>
    <mergeCell ref="AM57:AN57"/>
    <mergeCell ref="AZ57:BA57"/>
    <mergeCell ref="Z58:AA58"/>
    <mergeCell ref="AM58:AN58"/>
    <mergeCell ref="AZ58:BA58"/>
    <mergeCell ref="Z59:AA59"/>
    <mergeCell ref="AM59:AN59"/>
    <mergeCell ref="AZ59:BA59"/>
    <mergeCell ref="J60:M60"/>
    <mergeCell ref="X60:AA60"/>
    <mergeCell ref="AK60:AN60"/>
    <mergeCell ref="AX60:BA60"/>
    <mergeCell ref="A61:M61"/>
    <mergeCell ref="N61:Z61"/>
    <mergeCell ref="AB61:AN61"/>
    <mergeCell ref="AO61:BA61"/>
    <mergeCell ref="A62:M62"/>
    <mergeCell ref="N62:Z62"/>
    <mergeCell ref="AB62:AN62"/>
    <mergeCell ref="AO62:BA62"/>
    <mergeCell ref="L65:M65"/>
    <mergeCell ref="Z65:AA65"/>
    <mergeCell ref="AM65:AN65"/>
    <mergeCell ref="AZ65:BA65"/>
    <mergeCell ref="L66:M66"/>
    <mergeCell ref="Z66:AA66"/>
    <mergeCell ref="AM66:AN66"/>
    <mergeCell ref="AZ66:BA66"/>
    <mergeCell ref="L67:M67"/>
    <mergeCell ref="Z67:AA67"/>
    <mergeCell ref="AM67:AN67"/>
    <mergeCell ref="AZ67:BA67"/>
    <mergeCell ref="L68:M68"/>
    <mergeCell ref="Z68:AA68"/>
    <mergeCell ref="AM68:AN68"/>
    <mergeCell ref="AZ68:BA68"/>
    <mergeCell ref="L69:M69"/>
    <mergeCell ref="Z69:AA69"/>
    <mergeCell ref="AM69:AN69"/>
    <mergeCell ref="AZ69:BA69"/>
    <mergeCell ref="L70:M70"/>
    <mergeCell ref="Z70:AA70"/>
    <mergeCell ref="AM70:AN70"/>
    <mergeCell ref="AZ70:BA70"/>
    <mergeCell ref="L71:M71"/>
    <mergeCell ref="Z71:AA71"/>
    <mergeCell ref="AM71:AN71"/>
    <mergeCell ref="AZ71:BA71"/>
    <mergeCell ref="Z72:AA72"/>
    <mergeCell ref="AM72:AN72"/>
    <mergeCell ref="AZ72:BA72"/>
    <mergeCell ref="L73:M73"/>
    <mergeCell ref="Z73:AA73"/>
    <mergeCell ref="AM73:AN73"/>
    <mergeCell ref="AZ73:BA73"/>
    <mergeCell ref="L72:M72"/>
    <mergeCell ref="Z74:AA74"/>
    <mergeCell ref="AM74:AN74"/>
    <mergeCell ref="AZ74:BA74"/>
    <mergeCell ref="L75:M75"/>
    <mergeCell ref="Z75:AA75"/>
    <mergeCell ref="AM75:AN75"/>
    <mergeCell ref="AZ75:BA75"/>
    <mergeCell ref="L74:M74"/>
    <mergeCell ref="L76:M76"/>
    <mergeCell ref="Z76:AA76"/>
    <mergeCell ref="AM76:AN76"/>
    <mergeCell ref="AZ76:BA76"/>
    <mergeCell ref="L77:M77"/>
    <mergeCell ref="Z77:AA77"/>
    <mergeCell ref="AM77:AN77"/>
    <mergeCell ref="AZ77:BA77"/>
    <mergeCell ref="L78:M78"/>
    <mergeCell ref="Z78:AA78"/>
    <mergeCell ref="AM78:AN78"/>
    <mergeCell ref="AZ78:BA78"/>
    <mergeCell ref="L79:M79"/>
    <mergeCell ref="Z79:AA79"/>
    <mergeCell ref="AM79:AN79"/>
    <mergeCell ref="AZ79:BA79"/>
    <mergeCell ref="L80:M80"/>
    <mergeCell ref="Z80:AA80"/>
    <mergeCell ref="AM80:AN80"/>
    <mergeCell ref="AZ80:BA80"/>
    <mergeCell ref="L81:M81"/>
    <mergeCell ref="Z81:AA81"/>
    <mergeCell ref="AM81:AN81"/>
    <mergeCell ref="AZ81:BA81"/>
    <mergeCell ref="L82:M82"/>
    <mergeCell ref="Z82:AA82"/>
    <mergeCell ref="AM82:AN82"/>
    <mergeCell ref="AZ82:BA82"/>
    <mergeCell ref="L83:M83"/>
    <mergeCell ref="Z83:AA83"/>
    <mergeCell ref="AM83:AN83"/>
    <mergeCell ref="AZ83:BA83"/>
    <mergeCell ref="L84:M84"/>
    <mergeCell ref="Z84:AA84"/>
    <mergeCell ref="AM84:AN84"/>
    <mergeCell ref="AZ84:BA84"/>
    <mergeCell ref="L85:M85"/>
    <mergeCell ref="Z85:AA85"/>
    <mergeCell ref="AM85:AN85"/>
    <mergeCell ref="AZ85:BA85"/>
    <mergeCell ref="L86:M86"/>
    <mergeCell ref="Z86:AA86"/>
    <mergeCell ref="AM86:AN86"/>
    <mergeCell ref="AZ86:BA86"/>
    <mergeCell ref="L87:M87"/>
    <mergeCell ref="Z87:AA87"/>
    <mergeCell ref="AM87:AN87"/>
    <mergeCell ref="AZ87:BA87"/>
    <mergeCell ref="L88:M88"/>
    <mergeCell ref="Z88:AA88"/>
    <mergeCell ref="AM88:AN88"/>
    <mergeCell ref="AZ88:BA88"/>
    <mergeCell ref="L89:M89"/>
    <mergeCell ref="Z89:AA89"/>
    <mergeCell ref="AM89:AN89"/>
    <mergeCell ref="AZ89:BA89"/>
    <mergeCell ref="L90:M90"/>
    <mergeCell ref="Z90:AA90"/>
    <mergeCell ref="AM90:AN90"/>
    <mergeCell ref="AZ90:BA90"/>
    <mergeCell ref="L91:M91"/>
    <mergeCell ref="Z91:AA91"/>
    <mergeCell ref="AM91:AN91"/>
    <mergeCell ref="AZ91:BA91"/>
    <mergeCell ref="D92:E92"/>
    <mergeCell ref="F92:G92"/>
    <mergeCell ref="J92:K92"/>
    <mergeCell ref="L92:M92"/>
    <mergeCell ref="R92:S92"/>
    <mergeCell ref="T92:U92"/>
    <mergeCell ref="X92:Y92"/>
    <mergeCell ref="Z92:AA92"/>
    <mergeCell ref="AE92:AF92"/>
    <mergeCell ref="AG92:AH92"/>
    <mergeCell ref="AK92:AL92"/>
    <mergeCell ref="AM92:AN92"/>
    <mergeCell ref="AR92:AS92"/>
    <mergeCell ref="AT92:AU92"/>
    <mergeCell ref="AX92:AY92"/>
    <mergeCell ref="AZ92:BA92"/>
    <mergeCell ref="D93:E93"/>
    <mergeCell ref="F93:G93"/>
    <mergeCell ref="J93:K93"/>
    <mergeCell ref="L93:M93"/>
    <mergeCell ref="R93:S93"/>
    <mergeCell ref="T93:U93"/>
    <mergeCell ref="X93:Y93"/>
    <mergeCell ref="Z93:AA93"/>
    <mergeCell ref="AE93:AF93"/>
    <mergeCell ref="AG93:AH93"/>
    <mergeCell ref="AK93:AL93"/>
    <mergeCell ref="AM93:AN93"/>
    <mergeCell ref="AR93:AS93"/>
    <mergeCell ref="AT93:AU93"/>
    <mergeCell ref="AX93:AY93"/>
    <mergeCell ref="AZ93:BA93"/>
    <mergeCell ref="D94:E94"/>
    <mergeCell ref="F94:G94"/>
    <mergeCell ref="J94:K94"/>
    <mergeCell ref="L94:M94"/>
    <mergeCell ref="R94:S94"/>
    <mergeCell ref="T94:U94"/>
    <mergeCell ref="X94:Y94"/>
    <mergeCell ref="Z94:AA94"/>
    <mergeCell ref="AE94:AF94"/>
    <mergeCell ref="AG94:AH94"/>
    <mergeCell ref="AK94:AL94"/>
    <mergeCell ref="AM94:AN94"/>
    <mergeCell ref="AR94:AS94"/>
    <mergeCell ref="AT94:AU94"/>
    <mergeCell ref="AX94:AY94"/>
    <mergeCell ref="AZ94:BA94"/>
    <mergeCell ref="D95:E95"/>
    <mergeCell ref="F95:G95"/>
    <mergeCell ref="J95:K95"/>
    <mergeCell ref="L95:M95"/>
    <mergeCell ref="R95:S95"/>
    <mergeCell ref="T95:U95"/>
    <mergeCell ref="X95:Y95"/>
    <mergeCell ref="Z95:AA95"/>
    <mergeCell ref="AE95:AF95"/>
    <mergeCell ref="AG95:AH95"/>
    <mergeCell ref="AK95:AL95"/>
    <mergeCell ref="AM95:AN95"/>
    <mergeCell ref="AR95:AS95"/>
    <mergeCell ref="AT95:AU95"/>
    <mergeCell ref="AX95:AY95"/>
    <mergeCell ref="AZ95:BA95"/>
    <mergeCell ref="D96:E96"/>
    <mergeCell ref="F96:G96"/>
    <mergeCell ref="J96:K96"/>
    <mergeCell ref="L96:M96"/>
    <mergeCell ref="R96:S96"/>
    <mergeCell ref="T96:U96"/>
    <mergeCell ref="X96:Y96"/>
    <mergeCell ref="Z96:AA96"/>
    <mergeCell ref="AE96:AF96"/>
    <mergeCell ref="AG96:AH96"/>
    <mergeCell ref="AK96:AL96"/>
    <mergeCell ref="AM96:AN96"/>
    <mergeCell ref="AR96:AS96"/>
    <mergeCell ref="AT96:AU96"/>
    <mergeCell ref="AX96:AY96"/>
    <mergeCell ref="AZ96:BA96"/>
    <mergeCell ref="D97:E97"/>
    <mergeCell ref="F97:G97"/>
    <mergeCell ref="J97:K97"/>
    <mergeCell ref="L97:M97"/>
    <mergeCell ref="R97:S97"/>
    <mergeCell ref="T97:U97"/>
    <mergeCell ref="X97:Y97"/>
    <mergeCell ref="Z97:AA97"/>
    <mergeCell ref="AE97:AF97"/>
    <mergeCell ref="AG97:AH97"/>
    <mergeCell ref="AK97:AL97"/>
    <mergeCell ref="AM97:AN97"/>
    <mergeCell ref="AR97:AS97"/>
    <mergeCell ref="AT97:AU97"/>
    <mergeCell ref="AX97:AY97"/>
    <mergeCell ref="AZ97:BA97"/>
    <mergeCell ref="D98:E98"/>
    <mergeCell ref="F98:G98"/>
    <mergeCell ref="J98:K98"/>
    <mergeCell ref="L98:M98"/>
    <mergeCell ref="R98:S98"/>
    <mergeCell ref="T98:U98"/>
    <mergeCell ref="X98:Y98"/>
    <mergeCell ref="Z98:AA98"/>
    <mergeCell ref="AE98:AF98"/>
    <mergeCell ref="AG98:AH98"/>
    <mergeCell ref="AK98:AL98"/>
    <mergeCell ref="AM98:AN98"/>
    <mergeCell ref="AR98:AS98"/>
    <mergeCell ref="AT98:AU98"/>
    <mergeCell ref="AX98:AY98"/>
    <mergeCell ref="AZ98:BA98"/>
    <mergeCell ref="D99:E99"/>
    <mergeCell ref="F99:G99"/>
    <mergeCell ref="J99:K99"/>
    <mergeCell ref="L99:M99"/>
    <mergeCell ref="R99:S99"/>
    <mergeCell ref="T99:U99"/>
    <mergeCell ref="X99:Y99"/>
    <mergeCell ref="Z99:AA99"/>
    <mergeCell ref="AE99:AF99"/>
    <mergeCell ref="AG99:AH99"/>
    <mergeCell ref="AK99:AL99"/>
    <mergeCell ref="AM99:AN99"/>
    <mergeCell ref="AR99:AS99"/>
    <mergeCell ref="AT99:AU99"/>
    <mergeCell ref="AX99:AY99"/>
    <mergeCell ref="AZ99:BA99"/>
    <mergeCell ref="D100:E100"/>
    <mergeCell ref="F100:G100"/>
    <mergeCell ref="J100:K100"/>
    <mergeCell ref="L100:M100"/>
    <mergeCell ref="R100:S100"/>
    <mergeCell ref="T100:U100"/>
    <mergeCell ref="X100:Y100"/>
    <mergeCell ref="Z100:AA100"/>
    <mergeCell ref="AE100:AF100"/>
    <mergeCell ref="AG100:AH100"/>
    <mergeCell ref="AK100:AL100"/>
    <mergeCell ref="AM100:AN100"/>
    <mergeCell ref="AR100:AS100"/>
    <mergeCell ref="AT100:AU100"/>
    <mergeCell ref="AX100:AY100"/>
    <mergeCell ref="AZ100:BA100"/>
    <mergeCell ref="D101:E101"/>
    <mergeCell ref="F101:G101"/>
    <mergeCell ref="J101:K101"/>
    <mergeCell ref="L101:M101"/>
    <mergeCell ref="R101:S101"/>
    <mergeCell ref="T101:U101"/>
    <mergeCell ref="AX101:AY101"/>
    <mergeCell ref="AZ101:BA101"/>
    <mergeCell ref="D102:E102"/>
    <mergeCell ref="F102:G102"/>
    <mergeCell ref="J102:K102"/>
    <mergeCell ref="L102:M102"/>
    <mergeCell ref="R102:S102"/>
    <mergeCell ref="T102:U102"/>
    <mergeCell ref="X101:Y101"/>
    <mergeCell ref="Z101:AA101"/>
    <mergeCell ref="AE102:AF102"/>
    <mergeCell ref="AG102:AH102"/>
    <mergeCell ref="AK102:AL102"/>
    <mergeCell ref="AM102:AN102"/>
    <mergeCell ref="AR101:AS101"/>
    <mergeCell ref="AT101:AU101"/>
    <mergeCell ref="AE101:AF101"/>
    <mergeCell ref="AG101:AH101"/>
    <mergeCell ref="AK101:AL101"/>
    <mergeCell ref="AM101:AN101"/>
    <mergeCell ref="AR102:AS102"/>
    <mergeCell ref="AT102:AU102"/>
    <mergeCell ref="AX102:AY102"/>
    <mergeCell ref="AZ102:BA102"/>
    <mergeCell ref="L103:M103"/>
    <mergeCell ref="Z103:AA103"/>
    <mergeCell ref="AM103:AN103"/>
    <mergeCell ref="AZ103:BA103"/>
    <mergeCell ref="X102:Y102"/>
    <mergeCell ref="Z102:AA102"/>
    <mergeCell ref="L104:M104"/>
    <mergeCell ref="Z104:AA104"/>
    <mergeCell ref="AM104:AN104"/>
    <mergeCell ref="AZ104:BA104"/>
    <mergeCell ref="L105:M105"/>
    <mergeCell ref="Z105:AA105"/>
    <mergeCell ref="AM105:AN105"/>
    <mergeCell ref="AZ105:BA105"/>
    <mergeCell ref="L106:M106"/>
    <mergeCell ref="Z106:AA106"/>
    <mergeCell ref="AM106:AN106"/>
    <mergeCell ref="AZ106:BA106"/>
    <mergeCell ref="L107:M107"/>
    <mergeCell ref="Z107:AA107"/>
    <mergeCell ref="AM107:AN107"/>
    <mergeCell ref="AZ107:BA107"/>
    <mergeCell ref="L108:M108"/>
    <mergeCell ref="Z108:AA108"/>
    <mergeCell ref="AM108:AN108"/>
    <mergeCell ref="AZ108:BA108"/>
    <mergeCell ref="L109:M109"/>
    <mergeCell ref="Z109:AA109"/>
    <mergeCell ref="AM109:AN109"/>
    <mergeCell ref="AZ109:BA109"/>
    <mergeCell ref="L110:M110"/>
    <mergeCell ref="Z110:AA110"/>
    <mergeCell ref="AM110:AN110"/>
    <mergeCell ref="AZ110:BA110"/>
    <mergeCell ref="L111:M111"/>
    <mergeCell ref="Z111:AA111"/>
    <mergeCell ref="AM111:AN111"/>
    <mergeCell ref="AZ111:BA111"/>
    <mergeCell ref="L112:M112"/>
    <mergeCell ref="Z112:AA112"/>
    <mergeCell ref="AM112:AN112"/>
    <mergeCell ref="AZ112:BA112"/>
    <mergeCell ref="L113:M113"/>
    <mergeCell ref="Z113:AA113"/>
    <mergeCell ref="AM113:AN113"/>
    <mergeCell ref="AZ113:BA113"/>
    <mergeCell ref="L114:M114"/>
    <mergeCell ref="Z114:AA114"/>
    <mergeCell ref="AM114:AN114"/>
    <mergeCell ref="AZ114:BA114"/>
    <mergeCell ref="L115:M115"/>
    <mergeCell ref="Z115:AA115"/>
    <mergeCell ref="AM115:AN115"/>
    <mergeCell ref="AZ115:BA115"/>
    <mergeCell ref="L116:M116"/>
    <mergeCell ref="Z116:AA116"/>
    <mergeCell ref="AM116:AN116"/>
    <mergeCell ref="AZ116:BA116"/>
    <mergeCell ref="L117:M117"/>
    <mergeCell ref="Z117:AA117"/>
    <mergeCell ref="AM117:AN117"/>
    <mergeCell ref="AZ117:BA117"/>
    <mergeCell ref="L118:M118"/>
    <mergeCell ref="Z118:AA118"/>
    <mergeCell ref="AM118:AN118"/>
    <mergeCell ref="AZ118:BA118"/>
    <mergeCell ref="L119:M119"/>
    <mergeCell ref="Z119:AA119"/>
    <mergeCell ref="AM119:AN119"/>
    <mergeCell ref="AZ119:BA119"/>
    <mergeCell ref="J120:M120"/>
    <mergeCell ref="X120:AA120"/>
    <mergeCell ref="AK120:AN120"/>
    <mergeCell ref="AX120:BA120"/>
    <mergeCell ref="A121:M121"/>
    <mergeCell ref="N121:AA121"/>
    <mergeCell ref="AB121:AN121"/>
    <mergeCell ref="AO121:BB121"/>
    <mergeCell ref="A122:M122"/>
    <mergeCell ref="N122:AA122"/>
    <mergeCell ref="AB122:AN122"/>
    <mergeCell ref="AO122:BB122"/>
    <mergeCell ref="AO124:BB124"/>
    <mergeCell ref="L125:M125"/>
    <mergeCell ref="Y125:AA125"/>
    <mergeCell ref="AO125:AP125"/>
    <mergeCell ref="AQ125:AR125"/>
    <mergeCell ref="AS125:AT125"/>
    <mergeCell ref="AU125:AV125"/>
    <mergeCell ref="AW125:AX125"/>
    <mergeCell ref="AY125:AZ125"/>
    <mergeCell ref="BA125:BB125"/>
    <mergeCell ref="L126:M126"/>
    <mergeCell ref="Y126:AA126"/>
    <mergeCell ref="AG126:AH126"/>
    <mergeCell ref="AI126:AJ126"/>
    <mergeCell ref="AK126:AL126"/>
    <mergeCell ref="AM126:AN126"/>
    <mergeCell ref="AO126:AP126"/>
    <mergeCell ref="AQ126:AR126"/>
    <mergeCell ref="AS126:AT126"/>
    <mergeCell ref="AU126:AV126"/>
    <mergeCell ref="AW126:AX126"/>
    <mergeCell ref="AY126:AZ126"/>
    <mergeCell ref="BA126:BB126"/>
    <mergeCell ref="L127:M127"/>
    <mergeCell ref="AG127:AH127"/>
    <mergeCell ref="AI127:AJ127"/>
    <mergeCell ref="AK127:AL127"/>
    <mergeCell ref="AM127:AN127"/>
    <mergeCell ref="AO127:AP127"/>
    <mergeCell ref="AQ127:AR127"/>
    <mergeCell ref="AS127:AT127"/>
    <mergeCell ref="AU127:AV127"/>
    <mergeCell ref="AW127:AX127"/>
    <mergeCell ref="AY127:AZ127"/>
    <mergeCell ref="BA127:BB127"/>
    <mergeCell ref="L128:M128"/>
    <mergeCell ref="AG128:AH128"/>
    <mergeCell ref="AI128:AJ128"/>
    <mergeCell ref="AK128:AL128"/>
    <mergeCell ref="AM128:AN128"/>
    <mergeCell ref="AO128:AP128"/>
    <mergeCell ref="AQ128:AR128"/>
    <mergeCell ref="AS128:AT128"/>
    <mergeCell ref="AU128:AV128"/>
    <mergeCell ref="AW128:AX128"/>
    <mergeCell ref="AY128:AZ128"/>
    <mergeCell ref="BA128:BB128"/>
    <mergeCell ref="L129:M129"/>
    <mergeCell ref="AG129:AH129"/>
    <mergeCell ref="AI129:AJ129"/>
    <mergeCell ref="AK129:AL129"/>
    <mergeCell ref="AM129:AN129"/>
    <mergeCell ref="AO129:AP129"/>
    <mergeCell ref="AQ129:AR129"/>
    <mergeCell ref="AS129:AT129"/>
    <mergeCell ref="AU129:AV129"/>
    <mergeCell ref="AW129:AX129"/>
    <mergeCell ref="AY129:AZ129"/>
    <mergeCell ref="BA129:BB129"/>
    <mergeCell ref="L130:M130"/>
    <mergeCell ref="AG130:AH130"/>
    <mergeCell ref="AI130:AJ130"/>
    <mergeCell ref="AK130:AL130"/>
    <mergeCell ref="AM130:AN130"/>
    <mergeCell ref="AO130:AP130"/>
    <mergeCell ref="AQ130:AR130"/>
    <mergeCell ref="AS130:AT130"/>
    <mergeCell ref="AU130:AV130"/>
    <mergeCell ref="AW130:AX130"/>
    <mergeCell ref="AY130:AZ130"/>
    <mergeCell ref="BA130:BB130"/>
    <mergeCell ref="L131:M131"/>
    <mergeCell ref="AG131:AH131"/>
    <mergeCell ref="AI131:AJ131"/>
    <mergeCell ref="AK131:AL131"/>
    <mergeCell ref="AM131:AN131"/>
    <mergeCell ref="AO131:AP131"/>
    <mergeCell ref="AQ131:AR131"/>
    <mergeCell ref="AS131:AT131"/>
    <mergeCell ref="AU131:AV131"/>
    <mergeCell ref="AW131:AX131"/>
    <mergeCell ref="AY131:AZ131"/>
    <mergeCell ref="BA131:BB131"/>
    <mergeCell ref="L132:M132"/>
    <mergeCell ref="Y132:AA132"/>
    <mergeCell ref="AG132:AH132"/>
    <mergeCell ref="AI132:AJ132"/>
    <mergeCell ref="AK132:AL132"/>
    <mergeCell ref="AM132:AN132"/>
    <mergeCell ref="AO132:AP132"/>
    <mergeCell ref="AQ132:AR132"/>
    <mergeCell ref="AS132:AT132"/>
    <mergeCell ref="AU132:AV132"/>
    <mergeCell ref="AW132:AX132"/>
    <mergeCell ref="AY132:AZ132"/>
    <mergeCell ref="BA132:BB132"/>
    <mergeCell ref="L133:M133"/>
    <mergeCell ref="AG133:AH133"/>
    <mergeCell ref="AI133:AJ133"/>
    <mergeCell ref="AK133:AL133"/>
    <mergeCell ref="AM133:AN133"/>
    <mergeCell ref="AO133:AP133"/>
    <mergeCell ref="AQ133:AR133"/>
    <mergeCell ref="AS133:AT133"/>
    <mergeCell ref="AU133:AV133"/>
    <mergeCell ref="AW133:AX133"/>
    <mergeCell ref="AY133:AZ133"/>
    <mergeCell ref="BA133:BB133"/>
    <mergeCell ref="L134:M134"/>
    <mergeCell ref="AG134:AH134"/>
    <mergeCell ref="AI134:AJ134"/>
    <mergeCell ref="AK134:AL134"/>
    <mergeCell ref="AM134:AN134"/>
    <mergeCell ref="AO134:AP134"/>
    <mergeCell ref="AQ134:AR134"/>
    <mergeCell ref="AS134:AT134"/>
    <mergeCell ref="AU134:AV134"/>
    <mergeCell ref="AW134:AX134"/>
    <mergeCell ref="AY134:AZ134"/>
    <mergeCell ref="BA134:BB134"/>
    <mergeCell ref="L135:M135"/>
    <mergeCell ref="Y135:AA135"/>
    <mergeCell ref="AG135:AH135"/>
    <mergeCell ref="AI135:AJ135"/>
    <mergeCell ref="AK135:AL135"/>
    <mergeCell ref="AM135:AN135"/>
    <mergeCell ref="AO135:AP135"/>
    <mergeCell ref="AQ135:AR135"/>
    <mergeCell ref="AS135:AT135"/>
    <mergeCell ref="AU135:AV135"/>
    <mergeCell ref="AW135:AX135"/>
    <mergeCell ref="AY135:AZ135"/>
    <mergeCell ref="BA135:BB135"/>
    <mergeCell ref="L136:M136"/>
    <mergeCell ref="Y136:AA136"/>
    <mergeCell ref="AG136:AH136"/>
    <mergeCell ref="AI136:AJ136"/>
    <mergeCell ref="AK136:AL136"/>
    <mergeCell ref="AM136:AN136"/>
    <mergeCell ref="AO136:AP136"/>
    <mergeCell ref="AQ136:AR136"/>
    <mergeCell ref="AS136:AT136"/>
    <mergeCell ref="AU136:AV136"/>
    <mergeCell ref="AW136:AX136"/>
    <mergeCell ref="AY136:AZ136"/>
    <mergeCell ref="BA136:BB136"/>
    <mergeCell ref="L137:M137"/>
    <mergeCell ref="Y137:AA137"/>
    <mergeCell ref="AG137:AH137"/>
    <mergeCell ref="AI137:AJ137"/>
    <mergeCell ref="AK137:AL137"/>
    <mergeCell ref="AM137:AN137"/>
    <mergeCell ref="AO137:AP137"/>
    <mergeCell ref="AQ137:AR137"/>
    <mergeCell ref="AS137:AT137"/>
    <mergeCell ref="AU137:AV137"/>
    <mergeCell ref="AW137:AX137"/>
    <mergeCell ref="AY137:AZ137"/>
    <mergeCell ref="BA137:BB137"/>
    <mergeCell ref="L138:M138"/>
    <mergeCell ref="Y138:AA138"/>
    <mergeCell ref="AG138:AH138"/>
    <mergeCell ref="AI138:AJ138"/>
    <mergeCell ref="AK138:AL138"/>
    <mergeCell ref="AM138:AN138"/>
    <mergeCell ref="AO138:AP138"/>
    <mergeCell ref="AQ138:AR138"/>
    <mergeCell ref="AS138:AT138"/>
    <mergeCell ref="AU138:AV138"/>
    <mergeCell ref="AW138:AX138"/>
    <mergeCell ref="AY138:AZ138"/>
    <mergeCell ref="BA138:BB138"/>
    <mergeCell ref="L139:M139"/>
    <mergeCell ref="Y139:AA139"/>
    <mergeCell ref="AG139:AH139"/>
    <mergeCell ref="AI139:AJ139"/>
    <mergeCell ref="AK139:AL139"/>
    <mergeCell ref="AM139:AN139"/>
    <mergeCell ref="AO139:AP139"/>
    <mergeCell ref="AQ139:AR139"/>
    <mergeCell ref="AS139:AT139"/>
    <mergeCell ref="AU139:AV139"/>
    <mergeCell ref="AW139:AX139"/>
    <mergeCell ref="AY139:AZ139"/>
    <mergeCell ref="BA139:BB139"/>
    <mergeCell ref="L140:M140"/>
    <mergeCell ref="Y140:AA140"/>
    <mergeCell ref="AG140:AH140"/>
    <mergeCell ref="AI140:AJ140"/>
    <mergeCell ref="AK140:AL140"/>
    <mergeCell ref="AM140:AN140"/>
    <mergeCell ref="AO140:AP140"/>
    <mergeCell ref="AQ140:AR140"/>
    <mergeCell ref="AS140:AT140"/>
    <mergeCell ref="AU140:AV140"/>
    <mergeCell ref="AW140:AX140"/>
    <mergeCell ref="AY140:AZ140"/>
    <mergeCell ref="BA140:BB140"/>
    <mergeCell ref="L141:M141"/>
    <mergeCell ref="Y141:AA141"/>
    <mergeCell ref="AG141:AH141"/>
    <mergeCell ref="AI141:AJ141"/>
    <mergeCell ref="AK141:AL141"/>
    <mergeCell ref="AM141:AN141"/>
    <mergeCell ref="AO141:AP141"/>
    <mergeCell ref="AQ141:AR141"/>
    <mergeCell ref="AS141:AT141"/>
    <mergeCell ref="AU141:AV141"/>
    <mergeCell ref="AW141:AX141"/>
    <mergeCell ref="AY141:AZ141"/>
    <mergeCell ref="BA141:BB141"/>
    <mergeCell ref="L142:M142"/>
    <mergeCell ref="Y142:AA142"/>
    <mergeCell ref="AG142:AH142"/>
    <mergeCell ref="AI142:AJ142"/>
    <mergeCell ref="AK142:AL142"/>
    <mergeCell ref="AM142:AN142"/>
    <mergeCell ref="AO142:AP142"/>
    <mergeCell ref="AQ142:AR142"/>
    <mergeCell ref="AS142:AT142"/>
    <mergeCell ref="AU142:AV142"/>
    <mergeCell ref="AW142:AX142"/>
    <mergeCell ref="AY142:AZ142"/>
    <mergeCell ref="BA142:BB142"/>
    <mergeCell ref="L143:M143"/>
    <mergeCell ref="Y143:AA143"/>
    <mergeCell ref="AG143:AH143"/>
    <mergeCell ref="AI143:AJ143"/>
    <mergeCell ref="AK143:AL143"/>
    <mergeCell ref="AM143:AN143"/>
    <mergeCell ref="AO143:AP143"/>
    <mergeCell ref="AQ143:AR143"/>
    <mergeCell ref="AS143:AT143"/>
    <mergeCell ref="AU143:AV143"/>
    <mergeCell ref="AW143:AX143"/>
    <mergeCell ref="AY143:AZ143"/>
    <mergeCell ref="BA143:BB143"/>
    <mergeCell ref="L144:M144"/>
    <mergeCell ref="Y144:AA144"/>
    <mergeCell ref="AG144:AH144"/>
    <mergeCell ref="AI144:AJ144"/>
    <mergeCell ref="AK144:AL144"/>
    <mergeCell ref="AM144:AN144"/>
    <mergeCell ref="AO144:AP144"/>
    <mergeCell ref="AQ144:AR144"/>
    <mergeCell ref="AS144:AT144"/>
    <mergeCell ref="AU144:AV144"/>
    <mergeCell ref="AW144:AX144"/>
    <mergeCell ref="AY144:AZ144"/>
    <mergeCell ref="BA144:BB144"/>
    <mergeCell ref="L145:M145"/>
    <mergeCell ref="Y145:AA145"/>
    <mergeCell ref="AG145:AH145"/>
    <mergeCell ref="AI145:AJ145"/>
    <mergeCell ref="AK145:AL145"/>
    <mergeCell ref="AM145:AN145"/>
    <mergeCell ref="AO145:AP145"/>
    <mergeCell ref="AQ145:AR145"/>
    <mergeCell ref="AS145:AT145"/>
    <mergeCell ref="AU145:AV145"/>
    <mergeCell ref="AW145:AX145"/>
    <mergeCell ref="AY145:AZ145"/>
    <mergeCell ref="BA145:BB145"/>
    <mergeCell ref="L146:M146"/>
    <mergeCell ref="Y146:AA146"/>
    <mergeCell ref="AG146:AH146"/>
    <mergeCell ref="AI146:AJ146"/>
    <mergeCell ref="AK146:AL146"/>
    <mergeCell ref="AM146:AN146"/>
    <mergeCell ref="AO146:AP146"/>
    <mergeCell ref="AQ146:AR146"/>
    <mergeCell ref="AS146:AT146"/>
    <mergeCell ref="AU146:AV146"/>
    <mergeCell ref="AW146:AX146"/>
    <mergeCell ref="AY146:AZ146"/>
    <mergeCell ref="BA146:BB146"/>
    <mergeCell ref="L147:M147"/>
    <mergeCell ref="Y147:AA147"/>
    <mergeCell ref="AG147:AH147"/>
    <mergeCell ref="AI147:AJ147"/>
    <mergeCell ref="AK147:AL147"/>
    <mergeCell ref="AM147:AN147"/>
    <mergeCell ref="AO147:AP147"/>
    <mergeCell ref="AQ147:AR147"/>
    <mergeCell ref="AS147:AT147"/>
    <mergeCell ref="AU147:AV147"/>
    <mergeCell ref="AW147:AX147"/>
    <mergeCell ref="AY147:AZ147"/>
    <mergeCell ref="BA147:BB147"/>
    <mergeCell ref="L148:M148"/>
    <mergeCell ref="Y148:AA148"/>
    <mergeCell ref="AG148:AH148"/>
    <mergeCell ref="AI148:AJ148"/>
    <mergeCell ref="AK148:AL148"/>
    <mergeCell ref="AM148:AN148"/>
    <mergeCell ref="AO148:AP148"/>
    <mergeCell ref="AQ148:AR148"/>
    <mergeCell ref="AS148:AT148"/>
    <mergeCell ref="AU148:AV148"/>
    <mergeCell ref="AW148:AX148"/>
    <mergeCell ref="AY148:AZ148"/>
    <mergeCell ref="BA148:BB148"/>
    <mergeCell ref="L149:M149"/>
    <mergeCell ref="Y149:AA149"/>
    <mergeCell ref="AG149:AH149"/>
    <mergeCell ref="AI149:AJ149"/>
    <mergeCell ref="AK149:AL149"/>
    <mergeCell ref="AM149:AN149"/>
    <mergeCell ref="AO149:AP149"/>
    <mergeCell ref="AQ149:AR149"/>
    <mergeCell ref="AS149:AT149"/>
    <mergeCell ref="AU149:AV149"/>
    <mergeCell ref="AW149:AX149"/>
    <mergeCell ref="AY149:AZ149"/>
    <mergeCell ref="BA149:BB149"/>
    <mergeCell ref="L150:M150"/>
    <mergeCell ref="Y150:AA150"/>
    <mergeCell ref="AG150:AH150"/>
    <mergeCell ref="AI150:AJ150"/>
    <mergeCell ref="AK150:AL150"/>
    <mergeCell ref="AM150:AN150"/>
    <mergeCell ref="AO150:AP150"/>
    <mergeCell ref="AQ150:AR150"/>
    <mergeCell ref="AS150:AT150"/>
    <mergeCell ref="AU150:AV150"/>
    <mergeCell ref="AW150:AX150"/>
    <mergeCell ref="AY150:AZ150"/>
    <mergeCell ref="BA150:BB150"/>
    <mergeCell ref="L151:M151"/>
    <mergeCell ref="Y151:AA151"/>
    <mergeCell ref="AG151:AH151"/>
    <mergeCell ref="AI151:AJ151"/>
    <mergeCell ref="AK151:AL151"/>
    <mergeCell ref="AM151:AN151"/>
    <mergeCell ref="AO151:AP151"/>
    <mergeCell ref="AQ151:AR151"/>
    <mergeCell ref="AS151:AT151"/>
    <mergeCell ref="AU151:AV151"/>
    <mergeCell ref="AW151:AX151"/>
    <mergeCell ref="AY151:AZ151"/>
    <mergeCell ref="BA151:BB151"/>
    <mergeCell ref="D152:E152"/>
    <mergeCell ref="F152:G152"/>
    <mergeCell ref="J152:K152"/>
    <mergeCell ref="L152:M152"/>
    <mergeCell ref="AG152:AH152"/>
    <mergeCell ref="AI152:AJ152"/>
    <mergeCell ref="AK152:AL152"/>
    <mergeCell ref="AM152:AN152"/>
    <mergeCell ref="AO152:AP152"/>
    <mergeCell ref="AQ152:AR152"/>
    <mergeCell ref="AS152:AT152"/>
    <mergeCell ref="AU152:AV152"/>
    <mergeCell ref="AW152:AX152"/>
    <mergeCell ref="AY152:AZ152"/>
    <mergeCell ref="BA152:BB152"/>
    <mergeCell ref="D153:E153"/>
    <mergeCell ref="F153:G153"/>
    <mergeCell ref="J153:K153"/>
    <mergeCell ref="L153:M153"/>
    <mergeCell ref="AG153:AH153"/>
    <mergeCell ref="AI153:AJ153"/>
    <mergeCell ref="AK153:AL153"/>
    <mergeCell ref="AM153:AN153"/>
    <mergeCell ref="AO153:AP153"/>
    <mergeCell ref="AQ153:AR153"/>
    <mergeCell ref="AS153:AT153"/>
    <mergeCell ref="AU153:AV153"/>
    <mergeCell ref="AW153:AX153"/>
    <mergeCell ref="AY153:AZ153"/>
    <mergeCell ref="BA153:BB153"/>
    <mergeCell ref="D154:E154"/>
    <mergeCell ref="F154:G154"/>
    <mergeCell ref="J154:K154"/>
    <mergeCell ref="L154:M154"/>
    <mergeCell ref="AG154:AH154"/>
    <mergeCell ref="AI154:AJ154"/>
    <mergeCell ref="AK154:AL154"/>
    <mergeCell ref="AM154:AN154"/>
    <mergeCell ref="AO154:AP154"/>
    <mergeCell ref="AQ154:AR154"/>
    <mergeCell ref="AS154:AT154"/>
    <mergeCell ref="AU154:AV154"/>
    <mergeCell ref="AW154:AX154"/>
    <mergeCell ref="AY154:AZ154"/>
    <mergeCell ref="BA154:BB154"/>
    <mergeCell ref="D155:E155"/>
    <mergeCell ref="F155:G155"/>
    <mergeCell ref="J155:K155"/>
    <mergeCell ref="L155:M155"/>
    <mergeCell ref="AG155:AH155"/>
    <mergeCell ref="AI155:AJ155"/>
    <mergeCell ref="AK155:AL155"/>
    <mergeCell ref="AM155:AN155"/>
    <mergeCell ref="AO155:AP155"/>
    <mergeCell ref="AQ155:AR155"/>
    <mergeCell ref="AS155:AT155"/>
    <mergeCell ref="AU155:AV155"/>
    <mergeCell ref="AW155:AX155"/>
    <mergeCell ref="AY155:AZ155"/>
    <mergeCell ref="BA155:BB155"/>
    <mergeCell ref="D156:E156"/>
    <mergeCell ref="F156:G156"/>
    <mergeCell ref="J156:K156"/>
    <mergeCell ref="L156:M156"/>
    <mergeCell ref="AO156:AP156"/>
    <mergeCell ref="AQ156:AR156"/>
    <mergeCell ref="AS156:AT156"/>
    <mergeCell ref="AU156:AV156"/>
    <mergeCell ref="AW156:AX156"/>
    <mergeCell ref="AY156:AZ156"/>
    <mergeCell ref="BA156:BB156"/>
    <mergeCell ref="D157:E157"/>
    <mergeCell ref="F157:G157"/>
    <mergeCell ref="J157:K157"/>
    <mergeCell ref="L157:M157"/>
    <mergeCell ref="AO157:AP157"/>
    <mergeCell ref="AQ157:AR157"/>
    <mergeCell ref="AS157:AT157"/>
    <mergeCell ref="AU157:AV157"/>
    <mergeCell ref="AW157:AX157"/>
    <mergeCell ref="AY157:AZ157"/>
    <mergeCell ref="BA157:BB157"/>
    <mergeCell ref="D158:E158"/>
    <mergeCell ref="F158:G158"/>
    <mergeCell ref="J158:K158"/>
    <mergeCell ref="L158:M158"/>
    <mergeCell ref="AO158:BB158"/>
    <mergeCell ref="D159:E159"/>
    <mergeCell ref="F159:G159"/>
    <mergeCell ref="J159:K159"/>
    <mergeCell ref="L159:M159"/>
    <mergeCell ref="AO159:AP159"/>
    <mergeCell ref="AQ159:AR159"/>
    <mergeCell ref="AS159:AT159"/>
    <mergeCell ref="AU159:AV159"/>
    <mergeCell ref="AW159:AX159"/>
    <mergeCell ref="AY159:AZ159"/>
    <mergeCell ref="BA159:BB159"/>
    <mergeCell ref="D160:E160"/>
    <mergeCell ref="F160:G160"/>
    <mergeCell ref="J160:K160"/>
    <mergeCell ref="L160:M160"/>
    <mergeCell ref="AI160:AJ160"/>
    <mergeCell ref="AK160:AL160"/>
    <mergeCell ref="AM160:AN160"/>
    <mergeCell ref="AO160:AP160"/>
    <mergeCell ref="AQ160:AR160"/>
    <mergeCell ref="AS160:AT160"/>
    <mergeCell ref="AU160:AV160"/>
    <mergeCell ref="AW160:AX160"/>
    <mergeCell ref="AY160:AZ160"/>
    <mergeCell ref="BA160:BB160"/>
    <mergeCell ref="D161:E161"/>
    <mergeCell ref="F161:G161"/>
    <mergeCell ref="J161:K161"/>
    <mergeCell ref="L161:M161"/>
    <mergeCell ref="AI161:AJ161"/>
    <mergeCell ref="AK161:AL161"/>
    <mergeCell ref="AM161:AN161"/>
    <mergeCell ref="AO161:AP161"/>
    <mergeCell ref="AQ161:AR161"/>
    <mergeCell ref="AS161:AT161"/>
    <mergeCell ref="AU161:AV161"/>
    <mergeCell ref="AW161:AX161"/>
    <mergeCell ref="AY161:AZ161"/>
    <mergeCell ref="BA161:BB161"/>
    <mergeCell ref="D162:E162"/>
    <mergeCell ref="F162:G162"/>
    <mergeCell ref="J162:K162"/>
    <mergeCell ref="L162:M162"/>
    <mergeCell ref="AI162:AJ162"/>
    <mergeCell ref="AK162:AL162"/>
    <mergeCell ref="AM162:AN162"/>
    <mergeCell ref="AO162:AP162"/>
    <mergeCell ref="AQ162:AR162"/>
    <mergeCell ref="AS162:AT162"/>
    <mergeCell ref="AU162:AV162"/>
    <mergeCell ref="AW162:AX162"/>
    <mergeCell ref="AY162:AZ162"/>
    <mergeCell ref="BA162:BB162"/>
    <mergeCell ref="L163:M163"/>
    <mergeCell ref="Y163:AA163"/>
    <mergeCell ref="AI163:AJ163"/>
    <mergeCell ref="AK163:AL163"/>
    <mergeCell ref="AM163:AN163"/>
    <mergeCell ref="AO163:AP163"/>
    <mergeCell ref="AQ163:AR163"/>
    <mergeCell ref="AS163:AT163"/>
    <mergeCell ref="AU163:AV163"/>
    <mergeCell ref="AW163:AX163"/>
    <mergeCell ref="AY163:AZ163"/>
    <mergeCell ref="BA163:BB163"/>
    <mergeCell ref="L164:M164"/>
    <mergeCell ref="Y164:AA164"/>
    <mergeCell ref="AI164:AJ164"/>
    <mergeCell ref="AK164:AL164"/>
    <mergeCell ref="AM164:AN164"/>
    <mergeCell ref="AO164:AP164"/>
    <mergeCell ref="AQ164:AR164"/>
    <mergeCell ref="AS164:AT164"/>
    <mergeCell ref="AU164:AV164"/>
    <mergeCell ref="AW164:AX164"/>
    <mergeCell ref="AY164:AZ164"/>
    <mergeCell ref="BA164:BB164"/>
    <mergeCell ref="L165:M165"/>
    <mergeCell ref="Y165:AA165"/>
    <mergeCell ref="AI165:AJ165"/>
    <mergeCell ref="AK165:AL165"/>
    <mergeCell ref="AM165:AN165"/>
    <mergeCell ref="AO165:AP165"/>
    <mergeCell ref="AQ165:AR165"/>
    <mergeCell ref="AS165:AT165"/>
    <mergeCell ref="AU165:AV165"/>
    <mergeCell ref="AW165:AX165"/>
    <mergeCell ref="AY165:AZ165"/>
    <mergeCell ref="BA165:BB165"/>
    <mergeCell ref="AW167:AX167"/>
    <mergeCell ref="AY167:AZ167"/>
    <mergeCell ref="AU168:AV168"/>
    <mergeCell ref="AW168:AX168"/>
    <mergeCell ref="AY168:AZ168"/>
    <mergeCell ref="L166:M166"/>
    <mergeCell ref="Y166:AA166"/>
    <mergeCell ref="AI166:AJ166"/>
    <mergeCell ref="AK166:AL166"/>
    <mergeCell ref="AM166:AN166"/>
    <mergeCell ref="AO166:AP166"/>
    <mergeCell ref="AQ166:AR166"/>
    <mergeCell ref="AS166:AT166"/>
    <mergeCell ref="AU166:AV166"/>
    <mergeCell ref="AW166:AX166"/>
    <mergeCell ref="AY166:AZ166"/>
    <mergeCell ref="BA166:BB166"/>
    <mergeCell ref="L167:M167"/>
    <mergeCell ref="Y167:AA167"/>
    <mergeCell ref="AI167:AJ167"/>
    <mergeCell ref="AK167:AL167"/>
    <mergeCell ref="AM167:AN167"/>
    <mergeCell ref="AO167:AP167"/>
    <mergeCell ref="AQ167:AR167"/>
    <mergeCell ref="AS167:AT167"/>
    <mergeCell ref="AU167:AV167"/>
    <mergeCell ref="BA167:BB167"/>
    <mergeCell ref="BA169:BB169"/>
    <mergeCell ref="L170:M170"/>
    <mergeCell ref="Y170:AA170"/>
    <mergeCell ref="AK170:AN170"/>
    <mergeCell ref="AY170:BB170"/>
    <mergeCell ref="BA168:BB168"/>
    <mergeCell ref="L169:M169"/>
    <mergeCell ref="L171:M171"/>
    <mergeCell ref="Y171:AA171"/>
    <mergeCell ref="AO169:AP169"/>
    <mergeCell ref="AQ169:AR169"/>
    <mergeCell ref="AS169:AT169"/>
    <mergeCell ref="L172:M172"/>
    <mergeCell ref="Y172:AA172"/>
    <mergeCell ref="Y169:AA169"/>
    <mergeCell ref="AI169:AJ169"/>
    <mergeCell ref="AK169:AL169"/>
    <mergeCell ref="L168:M168"/>
    <mergeCell ref="Y168:AA168"/>
    <mergeCell ref="AI168:AJ168"/>
    <mergeCell ref="AK168:AL168"/>
    <mergeCell ref="AM168:AN168"/>
    <mergeCell ref="AO168:AP168"/>
    <mergeCell ref="AQ168:AR168"/>
    <mergeCell ref="AM169:AN169"/>
    <mergeCell ref="AU169:AV169"/>
    <mergeCell ref="AW169:AX169"/>
    <mergeCell ref="AY169:AZ169"/>
    <mergeCell ref="AS168:AT168"/>
    <mergeCell ref="L173:M173"/>
    <mergeCell ref="Y173:AA173"/>
    <mergeCell ref="L174:M174"/>
    <mergeCell ref="Y174:AA174"/>
    <mergeCell ref="L175:M175"/>
    <mergeCell ref="Y175:AA175"/>
    <mergeCell ref="L176:M176"/>
    <mergeCell ref="Y176:AA176"/>
    <mergeCell ref="L177:M177"/>
    <mergeCell ref="Y177:AA177"/>
    <mergeCell ref="L178:M178"/>
    <mergeCell ref="Y178:AA178"/>
    <mergeCell ref="L179:M179"/>
    <mergeCell ref="Y179:AA179"/>
    <mergeCell ref="J180:M180"/>
    <mergeCell ref="X180:AA180"/>
    <mergeCell ref="A181:M181"/>
    <mergeCell ref="N181:AA181"/>
    <mergeCell ref="AB181:AN181"/>
    <mergeCell ref="A182:M182"/>
    <mergeCell ref="N182:AA182"/>
    <mergeCell ref="AB182:AN182"/>
    <mergeCell ref="W184:X184"/>
    <mergeCell ref="Y184:AA184"/>
    <mergeCell ref="AL184:AN184"/>
    <mergeCell ref="J185:M185"/>
    <mergeCell ref="W185:AA185"/>
    <mergeCell ref="AL185:AN185"/>
    <mergeCell ref="J186:K186"/>
    <mergeCell ref="L186:M186"/>
    <mergeCell ref="W186:X186"/>
    <mergeCell ref="Y186:AA186"/>
    <mergeCell ref="AL186:AN186"/>
    <mergeCell ref="J187:K187"/>
    <mergeCell ref="L187:M187"/>
    <mergeCell ref="W187:X187"/>
    <mergeCell ref="Y187:AA187"/>
    <mergeCell ref="AL187:AN187"/>
    <mergeCell ref="J188:K188"/>
    <mergeCell ref="L188:M188"/>
    <mergeCell ref="W188:X188"/>
    <mergeCell ref="Y188:AA188"/>
    <mergeCell ref="AL188:AN188"/>
    <mergeCell ref="J189:K189"/>
    <mergeCell ref="L189:M189"/>
    <mergeCell ref="N189:V189"/>
    <mergeCell ref="W189:X189"/>
    <mergeCell ref="Y189:AA189"/>
    <mergeCell ref="AL189:AN189"/>
    <mergeCell ref="J190:K190"/>
    <mergeCell ref="L190:M190"/>
    <mergeCell ref="W190:X190"/>
    <mergeCell ref="Y190:AA190"/>
    <mergeCell ref="AL190:AN190"/>
    <mergeCell ref="J191:K191"/>
    <mergeCell ref="L191:M191"/>
    <mergeCell ref="W191:X191"/>
    <mergeCell ref="Y191:AA191"/>
    <mergeCell ref="AL191:AN191"/>
    <mergeCell ref="J192:K192"/>
    <mergeCell ref="L192:M192"/>
    <mergeCell ref="W192:X192"/>
    <mergeCell ref="Y192:AA192"/>
    <mergeCell ref="AL192:AN192"/>
    <mergeCell ref="J193:K193"/>
    <mergeCell ref="L193:M193"/>
    <mergeCell ref="W193:X193"/>
    <mergeCell ref="Y193:AA193"/>
    <mergeCell ref="AL193:AN193"/>
    <mergeCell ref="J194:K194"/>
    <mergeCell ref="L194:M194"/>
    <mergeCell ref="W194:X194"/>
    <mergeCell ref="Y194:AA194"/>
    <mergeCell ref="AL194:AN194"/>
    <mergeCell ref="J195:K195"/>
    <mergeCell ref="L195:M195"/>
    <mergeCell ref="W195:X195"/>
    <mergeCell ref="Y195:AA195"/>
    <mergeCell ref="AL195:AN195"/>
    <mergeCell ref="AL196:AN196"/>
    <mergeCell ref="J197:K197"/>
    <mergeCell ref="L197:M197"/>
    <mergeCell ref="W197:X197"/>
    <mergeCell ref="Y197:AA197"/>
    <mergeCell ref="AL197:AN197"/>
    <mergeCell ref="L198:M198"/>
    <mergeCell ref="O198:P198"/>
    <mergeCell ref="Q198:S198"/>
    <mergeCell ref="W198:X198"/>
    <mergeCell ref="Y198:AA198"/>
    <mergeCell ref="J196:K196"/>
    <mergeCell ref="L196:M196"/>
    <mergeCell ref="W196:X196"/>
    <mergeCell ref="Y196:AA196"/>
    <mergeCell ref="AL198:AN198"/>
    <mergeCell ref="J199:K199"/>
    <mergeCell ref="L199:M199"/>
    <mergeCell ref="O199:P199"/>
    <mergeCell ref="Q199:S199"/>
    <mergeCell ref="U199:V199"/>
    <mergeCell ref="W199:X199"/>
    <mergeCell ref="Y199:AA199"/>
    <mergeCell ref="AL199:AN199"/>
    <mergeCell ref="J198:K198"/>
    <mergeCell ref="J200:K200"/>
    <mergeCell ref="L200:M200"/>
    <mergeCell ref="W200:X200"/>
    <mergeCell ref="Y200:AA200"/>
    <mergeCell ref="AL200:AN200"/>
    <mergeCell ref="J201:K201"/>
    <mergeCell ref="L201:M201"/>
    <mergeCell ref="W201:X201"/>
    <mergeCell ref="Y201:AA201"/>
    <mergeCell ref="AL201:AN201"/>
    <mergeCell ref="J202:K202"/>
    <mergeCell ref="L202:M202"/>
    <mergeCell ref="W202:X202"/>
    <mergeCell ref="Y202:AA202"/>
    <mergeCell ref="AL202:AN202"/>
    <mergeCell ref="J203:K203"/>
    <mergeCell ref="L203:M203"/>
    <mergeCell ref="W203:X203"/>
    <mergeCell ref="Y203:AA203"/>
    <mergeCell ref="AL203:AN203"/>
    <mergeCell ref="J204:K204"/>
    <mergeCell ref="L204:M204"/>
    <mergeCell ref="W204:X204"/>
    <mergeCell ref="Y204:AA204"/>
    <mergeCell ref="AL204:AN204"/>
    <mergeCell ref="J205:K205"/>
    <mergeCell ref="L205:M205"/>
    <mergeCell ref="W205:X205"/>
    <mergeCell ref="Y205:AA205"/>
    <mergeCell ref="AL205:AN205"/>
    <mergeCell ref="J206:K206"/>
    <mergeCell ref="L206:M206"/>
    <mergeCell ref="W206:X206"/>
    <mergeCell ref="Y206:AA206"/>
    <mergeCell ref="AL206:AN206"/>
    <mergeCell ref="J207:K207"/>
    <mergeCell ref="L207:M207"/>
    <mergeCell ref="W207:X207"/>
    <mergeCell ref="Y207:AA207"/>
    <mergeCell ref="AL207:AN207"/>
    <mergeCell ref="J208:K208"/>
    <mergeCell ref="L208:M208"/>
    <mergeCell ref="W208:X208"/>
    <mergeCell ref="Y208:AA208"/>
    <mergeCell ref="AL208:AN208"/>
    <mergeCell ref="J209:K209"/>
    <mergeCell ref="L209:M209"/>
    <mergeCell ref="W209:X209"/>
    <mergeCell ref="Y209:AA209"/>
    <mergeCell ref="AL209:AN209"/>
    <mergeCell ref="J210:K210"/>
    <mergeCell ref="L210:M210"/>
    <mergeCell ref="W210:X210"/>
    <mergeCell ref="Y210:AA210"/>
    <mergeCell ref="AL210:AN210"/>
    <mergeCell ref="J211:K211"/>
    <mergeCell ref="L211:M211"/>
    <mergeCell ref="W211:X211"/>
    <mergeCell ref="Y211:AA211"/>
    <mergeCell ref="AL211:AN211"/>
    <mergeCell ref="J212:K212"/>
    <mergeCell ref="L212:M212"/>
    <mergeCell ref="W212:X212"/>
    <mergeCell ref="Y212:AA212"/>
    <mergeCell ref="AL212:AN212"/>
    <mergeCell ref="J213:M213"/>
    <mergeCell ref="W213:X213"/>
    <mergeCell ref="Y213:AA213"/>
    <mergeCell ref="AL213:AN213"/>
    <mergeCell ref="J214:K214"/>
    <mergeCell ref="L214:M214"/>
    <mergeCell ref="W214:X214"/>
    <mergeCell ref="Y214:AA214"/>
    <mergeCell ref="AL214:AN214"/>
    <mergeCell ref="J215:K215"/>
    <mergeCell ref="L215:M215"/>
    <mergeCell ref="N215:O217"/>
    <mergeCell ref="P215:Q215"/>
    <mergeCell ref="R215:S215"/>
    <mergeCell ref="T215:W215"/>
    <mergeCell ref="X215:Y215"/>
    <mergeCell ref="Z215:AA215"/>
    <mergeCell ref="AL215:AN215"/>
    <mergeCell ref="J216:K216"/>
    <mergeCell ref="L216:M216"/>
    <mergeCell ref="P216:Q216"/>
    <mergeCell ref="R216:S216"/>
    <mergeCell ref="T216:U216"/>
    <mergeCell ref="V216:W216"/>
    <mergeCell ref="X216:Y216"/>
    <mergeCell ref="Z216:AA216"/>
    <mergeCell ref="AL216:AN216"/>
    <mergeCell ref="J217:K217"/>
    <mergeCell ref="L217:M217"/>
    <mergeCell ref="P217:Q217"/>
    <mergeCell ref="R217:S217"/>
    <mergeCell ref="T217:U217"/>
    <mergeCell ref="V217:W217"/>
    <mergeCell ref="X217:Y217"/>
    <mergeCell ref="Z217:AA217"/>
    <mergeCell ref="AL217:AN217"/>
    <mergeCell ref="J218:K218"/>
    <mergeCell ref="L218:M218"/>
    <mergeCell ref="N218:O218"/>
    <mergeCell ref="P218:Q218"/>
    <mergeCell ref="R218:S218"/>
    <mergeCell ref="T218:U218"/>
    <mergeCell ref="V218:W218"/>
    <mergeCell ref="X218:Y218"/>
    <mergeCell ref="Z218:AA218"/>
    <mergeCell ref="AL218:AN218"/>
    <mergeCell ref="J219:K219"/>
    <mergeCell ref="L219:M219"/>
    <mergeCell ref="N219:O219"/>
    <mergeCell ref="P219:Q219"/>
    <mergeCell ref="R219:S219"/>
    <mergeCell ref="T219:U219"/>
    <mergeCell ref="V219:W219"/>
    <mergeCell ref="X219:Y219"/>
    <mergeCell ref="Z219:AA219"/>
    <mergeCell ref="AL219:AN219"/>
    <mergeCell ref="J220:K220"/>
    <mergeCell ref="L220:M220"/>
    <mergeCell ref="N220:O220"/>
    <mergeCell ref="P220:Q220"/>
    <mergeCell ref="R220:S220"/>
    <mergeCell ref="T220:U220"/>
    <mergeCell ref="V220:W220"/>
    <mergeCell ref="X220:Y220"/>
    <mergeCell ref="Z220:AA220"/>
    <mergeCell ref="AL220:AN220"/>
    <mergeCell ref="J221:K221"/>
    <mergeCell ref="L221:M221"/>
    <mergeCell ref="N221:O221"/>
    <mergeCell ref="P221:Q221"/>
    <mergeCell ref="R221:S221"/>
    <mergeCell ref="T221:U221"/>
    <mergeCell ref="V221:W221"/>
    <mergeCell ref="X221:Y221"/>
    <mergeCell ref="Z221:AA221"/>
    <mergeCell ref="AL221:AN221"/>
    <mergeCell ref="J222:K222"/>
    <mergeCell ref="L222:M222"/>
    <mergeCell ref="N222:O222"/>
    <mergeCell ref="P222:Q222"/>
    <mergeCell ref="R222:S222"/>
    <mergeCell ref="T222:U222"/>
    <mergeCell ref="V222:W222"/>
    <mergeCell ref="X222:Y222"/>
    <mergeCell ref="Z222:AA222"/>
    <mergeCell ref="AL222:AN222"/>
    <mergeCell ref="J223:K223"/>
    <mergeCell ref="L223:M223"/>
    <mergeCell ref="N223:O223"/>
    <mergeCell ref="P223:Q223"/>
    <mergeCell ref="R223:S223"/>
    <mergeCell ref="T223:U223"/>
    <mergeCell ref="V223:W223"/>
    <mergeCell ref="X223:Y223"/>
    <mergeCell ref="Z223:AA223"/>
    <mergeCell ref="AL223:AN223"/>
    <mergeCell ref="J224:K224"/>
    <mergeCell ref="L224:M224"/>
    <mergeCell ref="N224:O224"/>
    <mergeCell ref="P224:Q224"/>
    <mergeCell ref="R224:S224"/>
    <mergeCell ref="T224:U224"/>
    <mergeCell ref="V224:W224"/>
    <mergeCell ref="X224:Y224"/>
    <mergeCell ref="Z224:AA224"/>
    <mergeCell ref="AL224:AN224"/>
    <mergeCell ref="J225:K225"/>
    <mergeCell ref="L225:M225"/>
    <mergeCell ref="N225:O225"/>
    <mergeCell ref="P225:Q225"/>
    <mergeCell ref="R225:S225"/>
    <mergeCell ref="T225:U225"/>
    <mergeCell ref="V225:W225"/>
    <mergeCell ref="X225:Y225"/>
    <mergeCell ref="Z225:AA225"/>
    <mergeCell ref="AL225:AN225"/>
    <mergeCell ref="J226:K226"/>
    <mergeCell ref="L226:M226"/>
    <mergeCell ref="N226:O226"/>
    <mergeCell ref="P226:Q226"/>
    <mergeCell ref="R226:S226"/>
    <mergeCell ref="T226:U226"/>
    <mergeCell ref="V226:W226"/>
    <mergeCell ref="X226:Y226"/>
    <mergeCell ref="Z226:AA226"/>
    <mergeCell ref="AL226:AN226"/>
    <mergeCell ref="J227:K227"/>
    <mergeCell ref="L227:M227"/>
    <mergeCell ref="N227:O227"/>
    <mergeCell ref="P227:Q227"/>
    <mergeCell ref="R227:S227"/>
    <mergeCell ref="T227:U227"/>
    <mergeCell ref="V227:W227"/>
    <mergeCell ref="X227:Y227"/>
    <mergeCell ref="Z227:AA227"/>
    <mergeCell ref="AL227:AN227"/>
    <mergeCell ref="J228:K228"/>
    <mergeCell ref="L228:M228"/>
    <mergeCell ref="N228:O228"/>
    <mergeCell ref="P228:Q228"/>
    <mergeCell ref="R228:S228"/>
    <mergeCell ref="T228:U228"/>
    <mergeCell ref="V228:W228"/>
    <mergeCell ref="X228:Y228"/>
    <mergeCell ref="Z228:AA228"/>
    <mergeCell ref="AL228:AN228"/>
    <mergeCell ref="J229:K229"/>
    <mergeCell ref="L229:M229"/>
    <mergeCell ref="X229:AA229"/>
    <mergeCell ref="AL229:AN229"/>
    <mergeCell ref="J230:K230"/>
    <mergeCell ref="L230:M230"/>
    <mergeCell ref="W230:X230"/>
    <mergeCell ref="Y230:AA230"/>
    <mergeCell ref="AL230:AN230"/>
    <mergeCell ref="J231:K231"/>
    <mergeCell ref="L231:M231"/>
    <mergeCell ref="W231:X231"/>
    <mergeCell ref="Y231:AA231"/>
    <mergeCell ref="AL231:AN231"/>
    <mergeCell ref="J232:K232"/>
    <mergeCell ref="L232:M232"/>
    <mergeCell ref="W232:X232"/>
    <mergeCell ref="Y232:AA232"/>
    <mergeCell ref="AL232:AN232"/>
    <mergeCell ref="J233:K233"/>
    <mergeCell ref="L233:M233"/>
    <mergeCell ref="W233:X233"/>
    <mergeCell ref="Y233:AA233"/>
    <mergeCell ref="AL233:AN233"/>
    <mergeCell ref="AL237:AN237"/>
    <mergeCell ref="J234:M234"/>
    <mergeCell ref="W234:X234"/>
    <mergeCell ref="Y234:AA234"/>
    <mergeCell ref="AL234:AN234"/>
    <mergeCell ref="W235:X235"/>
    <mergeCell ref="Y235:AA235"/>
    <mergeCell ref="AL235:AN235"/>
    <mergeCell ref="W238:X238"/>
    <mergeCell ref="Y238:AA238"/>
    <mergeCell ref="AK238:AN238"/>
    <mergeCell ref="W239:X239"/>
    <mergeCell ref="Y239:AA239"/>
    <mergeCell ref="W236:X236"/>
    <mergeCell ref="Y236:AA236"/>
    <mergeCell ref="AL236:AN236"/>
    <mergeCell ref="W237:X237"/>
    <mergeCell ref="Y237:AA237"/>
  </mergeCells>
  <phoneticPr fontId="1" type="noConversion"/>
  <pageMargins left="0" right="0" top="0.75" bottom="0.5" header="0.3" footer="0.3"/>
  <pageSetup scale="95" pageOrder="overThenDown" orientation="portrait" verticalDpi="1200"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AB327"/>
  <sheetViews>
    <sheetView topLeftCell="A115" zoomScale="41" zoomScaleNormal="41" workbookViewId="0">
      <selection activeCell="H10" sqref="H10:I10"/>
    </sheetView>
  </sheetViews>
  <sheetFormatPr defaultColWidth="9.375" defaultRowHeight="13"/>
  <cols>
    <col min="1" max="13" width="10.625" style="130" customWidth="1"/>
    <col min="14" max="28" width="9.375" style="130" customWidth="1"/>
    <col min="29" max="16384" width="9.375" style="130"/>
  </cols>
  <sheetData>
    <row r="1" spans="1:28" s="258" customFormat="1" ht="14">
      <c r="A1" s="793" t="str">
        <f>"SPECIAL REVENUE FUND ACCOUNTS COVERING THE PERIOD JULY 1, "&amp;Help!$C$18&amp;", to JUNE 30, "&amp;Help!$C$18+1</f>
        <v>SPECIAL REVENUE FUND ACCOUNTS COVERING THE PERIOD JULY 1, 2011, to JUNE 30, 2012</v>
      </c>
      <c r="B1" s="793"/>
      <c r="C1" s="793"/>
      <c r="D1" s="793"/>
      <c r="E1" s="793"/>
      <c r="F1" s="793"/>
      <c r="G1" s="793"/>
      <c r="H1" s="793"/>
      <c r="I1" s="793"/>
      <c r="J1" s="793"/>
      <c r="K1" s="793"/>
      <c r="L1" s="793"/>
      <c r="M1" s="793"/>
      <c r="N1" s="793" t="str">
        <f>A1</f>
        <v>SPECIAL REVENUE FUND ACCOUNTS COVERING THE PERIOD JULY 1, 2011, to JUNE 30, 2012</v>
      </c>
      <c r="O1" s="793"/>
      <c r="P1" s="793"/>
      <c r="Q1" s="793"/>
      <c r="R1" s="793"/>
      <c r="S1" s="793"/>
      <c r="T1" s="793"/>
      <c r="U1" s="793"/>
      <c r="V1" s="793"/>
      <c r="W1" s="793"/>
      <c r="X1" s="793"/>
      <c r="Y1" s="793"/>
      <c r="Z1" s="793"/>
      <c r="AA1" s="793"/>
      <c r="AB1" s="793"/>
    </row>
    <row r="2" spans="1:28" s="258" customFormat="1" ht="14">
      <c r="A2" s="793" t="str">
        <f>"ESTIMATE OF NEEDS FOR "&amp;Help!$C$18+1&amp;"-"&amp;Help!$C$18+2</f>
        <v>ESTIMATE OF NEEDS FOR 2012-2013</v>
      </c>
      <c r="B2" s="793"/>
      <c r="C2" s="793"/>
      <c r="D2" s="793"/>
      <c r="E2" s="793"/>
      <c r="F2" s="793"/>
      <c r="G2" s="793"/>
      <c r="H2" s="793"/>
      <c r="I2" s="793"/>
      <c r="J2" s="793"/>
      <c r="K2" s="793"/>
      <c r="L2" s="793"/>
      <c r="M2" s="793"/>
      <c r="N2" s="793" t="str">
        <f>A2</f>
        <v>ESTIMATE OF NEEDS FOR 2012-2013</v>
      </c>
      <c r="O2" s="793"/>
      <c r="P2" s="793"/>
      <c r="Q2" s="793"/>
      <c r="R2" s="793"/>
      <c r="S2" s="793"/>
      <c r="T2" s="793"/>
      <c r="U2" s="793"/>
      <c r="V2" s="793"/>
      <c r="W2" s="793"/>
      <c r="X2" s="793"/>
      <c r="Y2" s="793"/>
      <c r="Z2" s="793"/>
      <c r="AA2" s="793"/>
      <c r="AB2" s="793"/>
    </row>
    <row r="3" spans="1:28" ht="13.5" thickBot="1">
      <c r="A3" s="130" t="s">
        <v>869</v>
      </c>
      <c r="M3" s="170" t="s">
        <v>22</v>
      </c>
      <c r="N3" s="130" t="s">
        <v>869</v>
      </c>
      <c r="Z3" s="170"/>
      <c r="AB3" s="170">
        <v>1</v>
      </c>
    </row>
    <row r="4" spans="1:28" ht="13.5" thickTop="1">
      <c r="A4" s="140" t="s">
        <v>870</v>
      </c>
      <c r="B4" s="141"/>
      <c r="C4" s="141"/>
      <c r="D4" s="141"/>
      <c r="E4" s="141"/>
      <c r="F4" s="141"/>
      <c r="G4" s="141"/>
      <c r="H4" s="794"/>
      <c r="I4" s="794"/>
      <c r="J4" s="794"/>
      <c r="K4" s="794"/>
      <c r="L4" s="794"/>
      <c r="M4" s="794"/>
      <c r="N4" s="771"/>
      <c r="O4" s="794"/>
      <c r="P4" s="794"/>
      <c r="Q4" s="794"/>
      <c r="R4" s="794"/>
      <c r="S4" s="794"/>
      <c r="T4" s="794"/>
      <c r="U4" s="794"/>
      <c r="V4" s="794"/>
      <c r="W4" s="794"/>
      <c r="X4" s="794"/>
      <c r="Y4" s="794"/>
      <c r="Z4" s="141"/>
      <c r="AA4" s="141"/>
      <c r="AB4" s="159"/>
    </row>
    <row r="5" spans="1:28" ht="13.5" thickBot="1">
      <c r="A5" s="154"/>
      <c r="B5" s="155"/>
      <c r="C5" s="155"/>
      <c r="D5" s="155"/>
      <c r="E5" s="155"/>
      <c r="F5" s="155"/>
      <c r="G5" s="155"/>
      <c r="H5" s="795" t="s">
        <v>871</v>
      </c>
      <c r="I5" s="795"/>
      <c r="J5" s="795" t="s">
        <v>871</v>
      </c>
      <c r="K5" s="795"/>
      <c r="L5" s="795" t="s">
        <v>871</v>
      </c>
      <c r="M5" s="781"/>
      <c r="N5" s="780" t="s">
        <v>871</v>
      </c>
      <c r="O5" s="795"/>
      <c r="P5" s="795" t="s">
        <v>871</v>
      </c>
      <c r="Q5" s="795"/>
      <c r="R5" s="795" t="s">
        <v>871</v>
      </c>
      <c r="S5" s="795"/>
      <c r="T5" s="795" t="s">
        <v>871</v>
      </c>
      <c r="U5" s="795"/>
      <c r="V5" s="795" t="s">
        <v>871</v>
      </c>
      <c r="W5" s="795"/>
      <c r="X5" s="795" t="s">
        <v>871</v>
      </c>
      <c r="Y5" s="795"/>
      <c r="Z5" s="795"/>
      <c r="AA5" s="795"/>
      <c r="AB5" s="781"/>
    </row>
    <row r="6" spans="1:28" ht="14" thickTop="1" thickBot="1">
      <c r="A6" s="171" t="str">
        <f>"Schedule 1, Detail of Bond and Coupon Indebtedness as of June 30, "&amp;Help!$C$18+1</f>
        <v>Schedule 1, Detail of Bond and Coupon Indebtedness as of June 30, 2012</v>
      </c>
      <c r="B6" s="172"/>
      <c r="C6" s="172"/>
      <c r="D6" s="172"/>
      <c r="E6" s="172"/>
      <c r="F6" s="172"/>
      <c r="G6" s="172"/>
      <c r="H6" s="826" t="str">
        <f>Help!$C$18&amp;"-"&amp;Help!$C$18+1</f>
        <v>2011-2012</v>
      </c>
      <c r="I6" s="826"/>
      <c r="J6" s="826" t="str">
        <f>$H$6</f>
        <v>2011-2012</v>
      </c>
      <c r="K6" s="826"/>
      <c r="L6" s="826" t="str">
        <f>H6</f>
        <v>2011-2012</v>
      </c>
      <c r="M6" s="826"/>
      <c r="N6" s="830" t="str">
        <f>$H$6</f>
        <v>2011-2012</v>
      </c>
      <c r="O6" s="826"/>
      <c r="P6" s="826" t="str">
        <f>$H$6</f>
        <v>2011-2012</v>
      </c>
      <c r="Q6" s="826"/>
      <c r="R6" s="826" t="str">
        <f>$H$6</f>
        <v>2011-2012</v>
      </c>
      <c r="S6" s="826"/>
      <c r="T6" s="826" t="str">
        <f>$H$6</f>
        <v>2011-2012</v>
      </c>
      <c r="U6" s="826"/>
      <c r="V6" s="826" t="str">
        <f>$H$6</f>
        <v>2011-2012</v>
      </c>
      <c r="W6" s="826"/>
      <c r="X6" s="826" t="str">
        <f>$H$6</f>
        <v>2011-2012</v>
      </c>
      <c r="Y6" s="826"/>
      <c r="Z6" s="826"/>
      <c r="AA6" s="826"/>
      <c r="AB6" s="827"/>
    </row>
    <row r="7" spans="1:28" ht="14" thickTop="1" thickBot="1">
      <c r="A7" s="171" t="s">
        <v>872</v>
      </c>
      <c r="B7" s="172"/>
      <c r="C7" s="172"/>
      <c r="D7" s="172"/>
      <c r="E7" s="172"/>
      <c r="F7" s="172"/>
      <c r="G7" s="172"/>
      <c r="H7" s="826" t="s">
        <v>32</v>
      </c>
      <c r="I7" s="826"/>
      <c r="J7" s="826" t="s">
        <v>32</v>
      </c>
      <c r="K7" s="826"/>
      <c r="L7" s="826" t="s">
        <v>32</v>
      </c>
      <c r="M7" s="827"/>
      <c r="N7" s="826" t="s">
        <v>32</v>
      </c>
      <c r="O7" s="826"/>
      <c r="P7" s="826" t="s">
        <v>32</v>
      </c>
      <c r="Q7" s="826"/>
      <c r="R7" s="826" t="s">
        <v>32</v>
      </c>
      <c r="S7" s="826"/>
      <c r="T7" s="826" t="s">
        <v>32</v>
      </c>
      <c r="U7" s="826"/>
      <c r="V7" s="826" t="s">
        <v>32</v>
      </c>
      <c r="W7" s="826"/>
      <c r="X7" s="826" t="s">
        <v>32</v>
      </c>
      <c r="Y7" s="826"/>
      <c r="Z7" s="830" t="s">
        <v>43</v>
      </c>
      <c r="AA7" s="826"/>
      <c r="AB7" s="827"/>
    </row>
    <row r="8" spans="1:28" ht="13.5" thickTop="1">
      <c r="A8" s="140" t="s">
        <v>33</v>
      </c>
      <c r="B8" s="141"/>
      <c r="C8" s="141"/>
      <c r="D8" s="141"/>
      <c r="E8" s="141"/>
      <c r="F8" s="141"/>
      <c r="G8" s="159"/>
      <c r="H8" s="882"/>
      <c r="I8" s="882"/>
      <c r="J8" s="882"/>
      <c r="K8" s="882"/>
      <c r="L8" s="882"/>
      <c r="M8" s="882"/>
      <c r="N8" s="882"/>
      <c r="O8" s="882"/>
      <c r="P8" s="882"/>
      <c r="Q8" s="882"/>
      <c r="R8" s="882"/>
      <c r="S8" s="882"/>
      <c r="T8" s="882"/>
      <c r="U8" s="882"/>
      <c r="V8" s="882"/>
      <c r="W8" s="882"/>
      <c r="X8" s="882"/>
      <c r="Y8" s="882"/>
      <c r="Z8" s="873"/>
      <c r="AA8" s="874"/>
      <c r="AB8" s="875"/>
    </row>
    <row r="9" spans="1:28">
      <c r="A9" s="182" t="str">
        <f>"Cash Balance June 30, "&amp;Help!$C$18+1</f>
        <v>Cash Balance June 30, 2012</v>
      </c>
      <c r="B9" s="163"/>
      <c r="C9" s="163"/>
      <c r="D9" s="163"/>
      <c r="E9" s="163"/>
      <c r="F9" s="163"/>
      <c r="G9" s="187"/>
      <c r="H9" s="846">
        <f>H35</f>
        <v>0</v>
      </c>
      <c r="I9" s="846"/>
      <c r="J9" s="846">
        <f>J35</f>
        <v>0</v>
      </c>
      <c r="K9" s="846"/>
      <c r="L9" s="846">
        <f>L35</f>
        <v>0</v>
      </c>
      <c r="M9" s="846"/>
      <c r="N9" s="846">
        <f>N35</f>
        <v>0</v>
      </c>
      <c r="O9" s="846"/>
      <c r="P9" s="846">
        <f>P35</f>
        <v>0</v>
      </c>
      <c r="Q9" s="846"/>
      <c r="R9" s="846">
        <f>R35</f>
        <v>0</v>
      </c>
      <c r="S9" s="846"/>
      <c r="T9" s="846">
        <f>T35</f>
        <v>0</v>
      </c>
      <c r="U9" s="846"/>
      <c r="V9" s="846">
        <f>V35</f>
        <v>0</v>
      </c>
      <c r="W9" s="846"/>
      <c r="X9" s="846">
        <f>X35</f>
        <v>0</v>
      </c>
      <c r="Y9" s="846"/>
      <c r="Z9" s="876">
        <f>SUM(H9:Y9)</f>
        <v>0</v>
      </c>
      <c r="AA9" s="877"/>
      <c r="AB9" s="878"/>
    </row>
    <row r="10" spans="1:28">
      <c r="A10" s="194" t="s">
        <v>34</v>
      </c>
      <c r="B10" s="180"/>
      <c r="C10" s="180"/>
      <c r="D10" s="180"/>
      <c r="E10" s="180"/>
      <c r="F10" s="180"/>
      <c r="G10" s="181"/>
      <c r="H10" s="816">
        <v>0</v>
      </c>
      <c r="I10" s="816"/>
      <c r="J10" s="816">
        <v>0</v>
      </c>
      <c r="K10" s="816"/>
      <c r="L10" s="816">
        <v>0</v>
      </c>
      <c r="M10" s="816"/>
      <c r="N10" s="816">
        <v>0</v>
      </c>
      <c r="O10" s="816"/>
      <c r="P10" s="816">
        <v>0</v>
      </c>
      <c r="Q10" s="816"/>
      <c r="R10" s="816">
        <v>0</v>
      </c>
      <c r="S10" s="816"/>
      <c r="T10" s="816">
        <v>0</v>
      </c>
      <c r="U10" s="816"/>
      <c r="V10" s="816">
        <v>0</v>
      </c>
      <c r="W10" s="816"/>
      <c r="X10" s="816">
        <v>0</v>
      </c>
      <c r="Y10" s="816"/>
      <c r="Z10" s="763">
        <f>SUM(H10:Y10)</f>
        <v>0</v>
      </c>
      <c r="AA10" s="851"/>
      <c r="AB10" s="764"/>
    </row>
    <row r="11" spans="1:28" ht="13.5" thickBot="1">
      <c r="A11" s="193" t="s">
        <v>35</v>
      </c>
      <c r="B11" s="189"/>
      <c r="C11" s="189"/>
      <c r="D11" s="189"/>
      <c r="E11" s="189"/>
      <c r="F11" s="189"/>
      <c r="G11" s="190"/>
      <c r="H11" s="845">
        <f>SUM(H9:I10)</f>
        <v>0</v>
      </c>
      <c r="I11" s="845"/>
      <c r="J11" s="845">
        <f>SUM(J9:K10)</f>
        <v>0</v>
      </c>
      <c r="K11" s="845"/>
      <c r="L11" s="845">
        <f>SUM(L9:M10)</f>
        <v>0</v>
      </c>
      <c r="M11" s="845"/>
      <c r="N11" s="845">
        <f>SUM(N9:O10)</f>
        <v>0</v>
      </c>
      <c r="O11" s="845"/>
      <c r="P11" s="845">
        <f>SUM(P9:Q10)</f>
        <v>0</v>
      </c>
      <c r="Q11" s="845"/>
      <c r="R11" s="845">
        <f>SUM(R9:S10)</f>
        <v>0</v>
      </c>
      <c r="S11" s="845"/>
      <c r="T11" s="845">
        <f>SUM(T9:U10)</f>
        <v>0</v>
      </c>
      <c r="U11" s="845"/>
      <c r="V11" s="845">
        <f>SUM(V9:W10)</f>
        <v>0</v>
      </c>
      <c r="W11" s="845"/>
      <c r="X11" s="845">
        <f>SUM(X9:Y10)</f>
        <v>0</v>
      </c>
      <c r="Y11" s="845"/>
      <c r="Z11" s="769">
        <f>SUM(Z9:AB10)</f>
        <v>0</v>
      </c>
      <c r="AA11" s="811"/>
      <c r="AB11" s="770"/>
    </row>
    <row r="12" spans="1:28" ht="13.5" thickTop="1">
      <c r="A12" s="140" t="s">
        <v>36</v>
      </c>
      <c r="B12" s="141"/>
      <c r="C12" s="141"/>
      <c r="D12" s="141"/>
      <c r="E12" s="141"/>
      <c r="F12" s="141"/>
      <c r="G12" s="159"/>
      <c r="H12" s="881"/>
      <c r="I12" s="881"/>
      <c r="J12" s="881"/>
      <c r="K12" s="881"/>
      <c r="L12" s="881"/>
      <c r="M12" s="881"/>
      <c r="N12" s="881"/>
      <c r="O12" s="881"/>
      <c r="P12" s="881"/>
      <c r="Q12" s="881"/>
      <c r="R12" s="881"/>
      <c r="S12" s="881"/>
      <c r="T12" s="881"/>
      <c r="U12" s="881"/>
      <c r="V12" s="881"/>
      <c r="W12" s="881"/>
      <c r="X12" s="881"/>
      <c r="Y12" s="881"/>
      <c r="Z12" s="873"/>
      <c r="AA12" s="874"/>
      <c r="AB12" s="875"/>
    </row>
    <row r="13" spans="1:28">
      <c r="A13" s="182" t="s">
        <v>37</v>
      </c>
      <c r="B13" s="163"/>
      <c r="C13" s="163"/>
      <c r="D13" s="163"/>
      <c r="E13" s="163"/>
      <c r="F13" s="163"/>
      <c r="G13" s="187"/>
      <c r="H13" s="846">
        <f>H36</f>
        <v>0</v>
      </c>
      <c r="I13" s="846"/>
      <c r="J13" s="846">
        <f>J36</f>
        <v>0</v>
      </c>
      <c r="K13" s="846"/>
      <c r="L13" s="846">
        <f>L36</f>
        <v>0</v>
      </c>
      <c r="M13" s="846"/>
      <c r="N13" s="846">
        <f>N36</f>
        <v>0</v>
      </c>
      <c r="O13" s="846"/>
      <c r="P13" s="846">
        <f>P36</f>
        <v>0</v>
      </c>
      <c r="Q13" s="846"/>
      <c r="R13" s="846">
        <f>R36</f>
        <v>0</v>
      </c>
      <c r="S13" s="846"/>
      <c r="T13" s="846">
        <f>T36</f>
        <v>0</v>
      </c>
      <c r="U13" s="846"/>
      <c r="V13" s="846">
        <f>V36</f>
        <v>0</v>
      </c>
      <c r="W13" s="846"/>
      <c r="X13" s="846">
        <f>X36</f>
        <v>0</v>
      </c>
      <c r="Y13" s="846"/>
      <c r="Z13" s="876">
        <f>SUM(H13:Y13)</f>
        <v>0</v>
      </c>
      <c r="AA13" s="877"/>
      <c r="AB13" s="878"/>
    </row>
    <row r="14" spans="1:28">
      <c r="A14" s="179" t="s">
        <v>38</v>
      </c>
      <c r="B14" s="180"/>
      <c r="C14" s="180"/>
      <c r="D14" s="180"/>
      <c r="E14" s="180"/>
      <c r="F14" s="180"/>
      <c r="G14" s="181"/>
      <c r="H14" s="816">
        <v>0</v>
      </c>
      <c r="I14" s="816"/>
      <c r="J14" s="816">
        <v>0</v>
      </c>
      <c r="K14" s="816"/>
      <c r="L14" s="816">
        <v>0</v>
      </c>
      <c r="M14" s="816"/>
      <c r="N14" s="816">
        <v>0</v>
      </c>
      <c r="O14" s="816"/>
      <c r="P14" s="816">
        <v>0</v>
      </c>
      <c r="Q14" s="816"/>
      <c r="R14" s="816">
        <v>0</v>
      </c>
      <c r="S14" s="816"/>
      <c r="T14" s="816">
        <v>0</v>
      </c>
      <c r="U14" s="816"/>
      <c r="V14" s="816">
        <v>0</v>
      </c>
      <c r="W14" s="816"/>
      <c r="X14" s="816">
        <v>0</v>
      </c>
      <c r="Y14" s="816"/>
      <c r="Z14" s="763">
        <f>SUM(H14:Y14)</f>
        <v>0</v>
      </c>
      <c r="AA14" s="851"/>
      <c r="AB14" s="764"/>
    </row>
    <row r="15" spans="1:28">
      <c r="A15" s="179" t="s">
        <v>39</v>
      </c>
      <c r="B15" s="180"/>
      <c r="C15" s="180"/>
      <c r="D15" s="180"/>
      <c r="E15" s="180"/>
      <c r="F15" s="180"/>
      <c r="G15" s="181"/>
      <c r="H15" s="840">
        <f>H38</f>
        <v>0</v>
      </c>
      <c r="I15" s="840"/>
      <c r="J15" s="840">
        <f>J38</f>
        <v>0</v>
      </c>
      <c r="K15" s="840"/>
      <c r="L15" s="840">
        <f>L38</f>
        <v>0</v>
      </c>
      <c r="M15" s="840"/>
      <c r="N15" s="840">
        <f>N38</f>
        <v>0</v>
      </c>
      <c r="O15" s="840"/>
      <c r="P15" s="840">
        <f>P38</f>
        <v>0</v>
      </c>
      <c r="Q15" s="840"/>
      <c r="R15" s="840">
        <f>R38</f>
        <v>0</v>
      </c>
      <c r="S15" s="840"/>
      <c r="T15" s="840">
        <f>T38</f>
        <v>0</v>
      </c>
      <c r="U15" s="840"/>
      <c r="V15" s="840">
        <f>V38</f>
        <v>0</v>
      </c>
      <c r="W15" s="840"/>
      <c r="X15" s="840">
        <f>X38</f>
        <v>0</v>
      </c>
      <c r="Y15" s="840"/>
      <c r="Z15" s="767">
        <f>SUM(H15:Y15)</f>
        <v>0</v>
      </c>
      <c r="AA15" s="810"/>
      <c r="AB15" s="768"/>
    </row>
    <row r="16" spans="1:28" ht="13.5" thickBot="1">
      <c r="A16" s="193" t="s">
        <v>40</v>
      </c>
      <c r="B16" s="189"/>
      <c r="C16" s="189"/>
      <c r="D16" s="189"/>
      <c r="E16" s="189"/>
      <c r="F16" s="189"/>
      <c r="G16" s="190"/>
      <c r="H16" s="838">
        <f>SUM(H13:I15)</f>
        <v>0</v>
      </c>
      <c r="I16" s="838"/>
      <c r="J16" s="838">
        <f>SUM(J13:K15)</f>
        <v>0</v>
      </c>
      <c r="K16" s="838"/>
      <c r="L16" s="838">
        <f>SUM(L13:M15)</f>
        <v>0</v>
      </c>
      <c r="M16" s="838"/>
      <c r="N16" s="838">
        <f t="shared" ref="N16:X16" si="0">SUM(N13:O15)</f>
        <v>0</v>
      </c>
      <c r="O16" s="838"/>
      <c r="P16" s="838">
        <f t="shared" si="0"/>
        <v>0</v>
      </c>
      <c r="Q16" s="838"/>
      <c r="R16" s="838">
        <f t="shared" si="0"/>
        <v>0</v>
      </c>
      <c r="S16" s="838"/>
      <c r="T16" s="838">
        <f t="shared" si="0"/>
        <v>0</v>
      </c>
      <c r="U16" s="838"/>
      <c r="V16" s="838">
        <f t="shared" si="0"/>
        <v>0</v>
      </c>
      <c r="W16" s="838"/>
      <c r="X16" s="838">
        <f t="shared" si="0"/>
        <v>0</v>
      </c>
      <c r="Y16" s="838"/>
      <c r="Z16" s="767">
        <f>SUM(H16:Y16)</f>
        <v>0</v>
      </c>
      <c r="AA16" s="810"/>
      <c r="AB16" s="768"/>
    </row>
    <row r="17" spans="1:28" ht="13.5" thickTop="1">
      <c r="A17" s="256" t="str">
        <f>"CASH FUND BALANCE JUNE 30, "&amp;Help!$C$18+1</f>
        <v>CASH FUND BALANCE JUNE 30, 2012</v>
      </c>
      <c r="B17" s="177"/>
      <c r="C17" s="177"/>
      <c r="D17" s="177"/>
      <c r="E17" s="177"/>
      <c r="F17" s="177"/>
      <c r="G17" s="178"/>
      <c r="H17" s="846">
        <f>H11-H16</f>
        <v>0</v>
      </c>
      <c r="I17" s="846"/>
      <c r="J17" s="846">
        <f>J11-J16</f>
        <v>0</v>
      </c>
      <c r="K17" s="846"/>
      <c r="L17" s="846">
        <f>L11-L16</f>
        <v>0</v>
      </c>
      <c r="M17" s="846"/>
      <c r="N17" s="846">
        <f>N11-N16</f>
        <v>0</v>
      </c>
      <c r="O17" s="846"/>
      <c r="P17" s="846">
        <f>P11-P16</f>
        <v>0</v>
      </c>
      <c r="Q17" s="846"/>
      <c r="R17" s="846">
        <f>R11-R16</f>
        <v>0</v>
      </c>
      <c r="S17" s="846"/>
      <c r="T17" s="846">
        <f>T11-T16</f>
        <v>0</v>
      </c>
      <c r="U17" s="846"/>
      <c r="V17" s="846">
        <f>V11-V16</f>
        <v>0</v>
      </c>
      <c r="W17" s="846"/>
      <c r="X17" s="846">
        <f>X11-X16</f>
        <v>0</v>
      </c>
      <c r="Y17" s="846"/>
      <c r="Z17" s="848">
        <f>SUM(H17:Y17)</f>
        <v>0</v>
      </c>
      <c r="AA17" s="849"/>
      <c r="AB17" s="850"/>
    </row>
    <row r="18" spans="1:28" ht="13.5" thickBot="1">
      <c r="A18" s="193" t="s">
        <v>41</v>
      </c>
      <c r="B18" s="189"/>
      <c r="C18" s="189"/>
      <c r="D18" s="189"/>
      <c r="E18" s="189"/>
      <c r="F18" s="189"/>
      <c r="G18" s="190"/>
      <c r="H18" s="838">
        <f>H16+H17</f>
        <v>0</v>
      </c>
      <c r="I18" s="838"/>
      <c r="J18" s="838">
        <f>J16+J17</f>
        <v>0</v>
      </c>
      <c r="K18" s="838"/>
      <c r="L18" s="838">
        <f>L16+L17</f>
        <v>0</v>
      </c>
      <c r="M18" s="838"/>
      <c r="N18" s="838">
        <f>N16+N17</f>
        <v>0</v>
      </c>
      <c r="O18" s="838"/>
      <c r="P18" s="838">
        <f>P16+P17</f>
        <v>0</v>
      </c>
      <c r="Q18" s="838"/>
      <c r="R18" s="838">
        <f>R16+R17</f>
        <v>0</v>
      </c>
      <c r="S18" s="838"/>
      <c r="T18" s="838">
        <f>T16+T17</f>
        <v>0</v>
      </c>
      <c r="U18" s="838"/>
      <c r="V18" s="838">
        <f>V16+V17</f>
        <v>0</v>
      </c>
      <c r="W18" s="838"/>
      <c r="X18" s="838">
        <f>X16+X17</f>
        <v>0</v>
      </c>
      <c r="Y18" s="838"/>
      <c r="Z18" s="769">
        <f>Z16+Z17</f>
        <v>0</v>
      </c>
      <c r="AA18" s="811"/>
      <c r="AB18" s="770"/>
    </row>
    <row r="19" spans="1:28" ht="14" thickTop="1" thickBot="1">
      <c r="H19" s="879"/>
      <c r="I19" s="879"/>
      <c r="J19" s="879"/>
      <c r="K19" s="879"/>
      <c r="L19" s="879"/>
      <c r="M19" s="879"/>
      <c r="N19" s="879"/>
      <c r="O19" s="879"/>
      <c r="P19" s="879"/>
      <c r="Q19" s="879"/>
      <c r="R19" s="879"/>
      <c r="S19" s="879"/>
      <c r="T19" s="879"/>
      <c r="U19" s="879"/>
      <c r="V19" s="879"/>
      <c r="W19" s="879"/>
      <c r="X19" s="879"/>
      <c r="Y19" s="879"/>
      <c r="Z19" s="872"/>
      <c r="AA19" s="872"/>
      <c r="AB19" s="872"/>
    </row>
    <row r="20" spans="1:28" ht="14" thickTop="1" thickBot="1">
      <c r="A20" s="171" t="s">
        <v>873</v>
      </c>
      <c r="B20" s="172"/>
      <c r="C20" s="172"/>
      <c r="D20" s="172"/>
      <c r="E20" s="172"/>
      <c r="F20" s="172"/>
      <c r="G20" s="172"/>
      <c r="H20" s="826" t="str">
        <f>$H$6</f>
        <v>2011-2012</v>
      </c>
      <c r="I20" s="826"/>
      <c r="J20" s="826" t="str">
        <f>$H$6</f>
        <v>2011-2012</v>
      </c>
      <c r="K20" s="826"/>
      <c r="L20" s="826" t="str">
        <f>$H$6</f>
        <v>2011-2012</v>
      </c>
      <c r="M20" s="826"/>
      <c r="N20" s="830" t="str">
        <f>$H$6</f>
        <v>2011-2012</v>
      </c>
      <c r="O20" s="826"/>
      <c r="P20" s="826" t="str">
        <f>$H$6</f>
        <v>2011-2012</v>
      </c>
      <c r="Q20" s="826"/>
      <c r="R20" s="826" t="str">
        <f>$H$6</f>
        <v>2011-2012</v>
      </c>
      <c r="S20" s="826"/>
      <c r="T20" s="826" t="str">
        <f>$H$6</f>
        <v>2011-2012</v>
      </c>
      <c r="U20" s="826"/>
      <c r="V20" s="826" t="str">
        <f>$H$6</f>
        <v>2011-2012</v>
      </c>
      <c r="W20" s="826"/>
      <c r="X20" s="826" t="str">
        <f>$H$6</f>
        <v>2011-2012</v>
      </c>
      <c r="Y20" s="826"/>
      <c r="Z20" s="867"/>
      <c r="AA20" s="867"/>
      <c r="AB20" s="868"/>
    </row>
    <row r="21" spans="1:28" ht="14" thickTop="1" thickBot="1">
      <c r="A21" s="171" t="s">
        <v>872</v>
      </c>
      <c r="B21" s="172"/>
      <c r="C21" s="172"/>
      <c r="D21" s="172"/>
      <c r="E21" s="172"/>
      <c r="F21" s="172"/>
      <c r="G21" s="172"/>
      <c r="H21" s="867" t="s">
        <v>32</v>
      </c>
      <c r="I21" s="867"/>
      <c r="J21" s="867" t="s">
        <v>32</v>
      </c>
      <c r="K21" s="867"/>
      <c r="L21" s="867" t="s">
        <v>32</v>
      </c>
      <c r="M21" s="868"/>
      <c r="N21" s="867" t="s">
        <v>32</v>
      </c>
      <c r="O21" s="867"/>
      <c r="P21" s="867" t="s">
        <v>32</v>
      </c>
      <c r="Q21" s="867"/>
      <c r="R21" s="867" t="s">
        <v>32</v>
      </c>
      <c r="S21" s="867"/>
      <c r="T21" s="867" t="s">
        <v>32</v>
      </c>
      <c r="U21" s="867"/>
      <c r="V21" s="867" t="s">
        <v>32</v>
      </c>
      <c r="W21" s="867"/>
      <c r="X21" s="867" t="s">
        <v>32</v>
      </c>
      <c r="Y21" s="867"/>
      <c r="Z21" s="866" t="s">
        <v>152</v>
      </c>
      <c r="AA21" s="867"/>
      <c r="AB21" s="868"/>
    </row>
    <row r="22" spans="1:28" ht="13.5" thickTop="1">
      <c r="A22" s="176" t="str">
        <f>"Cash Balance Reported to Excise Board 6-30-"&amp;Help!$C$18</f>
        <v>Cash Balance Reported to Excise Board 6-30-2011</v>
      </c>
      <c r="B22" s="177"/>
      <c r="C22" s="177"/>
      <c r="D22" s="177"/>
      <c r="E22" s="177"/>
      <c r="F22" s="177"/>
      <c r="G22" s="178"/>
      <c r="H22" s="831">
        <v>0</v>
      </c>
      <c r="I22" s="831"/>
      <c r="J22" s="831">
        <v>0</v>
      </c>
      <c r="K22" s="831"/>
      <c r="L22" s="831">
        <v>0</v>
      </c>
      <c r="M22" s="831"/>
      <c r="N22" s="831">
        <v>0</v>
      </c>
      <c r="O22" s="831"/>
      <c r="P22" s="831">
        <v>0</v>
      </c>
      <c r="Q22" s="831"/>
      <c r="R22" s="831">
        <v>0</v>
      </c>
      <c r="S22" s="831"/>
      <c r="T22" s="831">
        <v>0</v>
      </c>
      <c r="U22" s="831"/>
      <c r="V22" s="831">
        <v>0</v>
      </c>
      <c r="W22" s="831"/>
      <c r="X22" s="831">
        <v>0</v>
      </c>
      <c r="Y22" s="831"/>
      <c r="Z22" s="848">
        <f>SUM(H22:Y22)</f>
        <v>0</v>
      </c>
      <c r="AA22" s="849"/>
      <c r="AB22" s="850"/>
    </row>
    <row r="23" spans="1:28">
      <c r="A23" s="179" t="s">
        <v>135</v>
      </c>
      <c r="B23" s="180"/>
      <c r="C23" s="180"/>
      <c r="D23" s="180"/>
      <c r="E23" s="180"/>
      <c r="F23" s="180"/>
      <c r="G23" s="181"/>
      <c r="H23" s="816">
        <v>0</v>
      </c>
      <c r="I23" s="816"/>
      <c r="J23" s="816">
        <v>0</v>
      </c>
      <c r="K23" s="816"/>
      <c r="L23" s="816">
        <v>0</v>
      </c>
      <c r="M23" s="816"/>
      <c r="N23" s="816">
        <v>0</v>
      </c>
      <c r="O23" s="816"/>
      <c r="P23" s="816">
        <v>0</v>
      </c>
      <c r="Q23" s="816"/>
      <c r="R23" s="816">
        <v>0</v>
      </c>
      <c r="S23" s="816"/>
      <c r="T23" s="816">
        <v>0</v>
      </c>
      <c r="U23" s="816"/>
      <c r="V23" s="816">
        <v>0</v>
      </c>
      <c r="W23" s="816"/>
      <c r="X23" s="816">
        <v>0</v>
      </c>
      <c r="Y23" s="816"/>
      <c r="Z23" s="767">
        <f t="shared" ref="Z23:Z41" si="1">SUM(H23:Y23)</f>
        <v>0</v>
      </c>
      <c r="AA23" s="810"/>
      <c r="AB23" s="768"/>
    </row>
    <row r="24" spans="1:28">
      <c r="A24" s="179" t="s">
        <v>136</v>
      </c>
      <c r="B24" s="180"/>
      <c r="C24" s="180"/>
      <c r="D24" s="180"/>
      <c r="E24" s="180"/>
      <c r="F24" s="180"/>
      <c r="G24" s="181"/>
      <c r="H24" s="816">
        <v>0</v>
      </c>
      <c r="I24" s="816"/>
      <c r="J24" s="816">
        <v>0</v>
      </c>
      <c r="K24" s="816"/>
      <c r="L24" s="816">
        <v>0</v>
      </c>
      <c r="M24" s="816"/>
      <c r="N24" s="816">
        <v>0</v>
      </c>
      <c r="O24" s="816"/>
      <c r="P24" s="816">
        <v>0</v>
      </c>
      <c r="Q24" s="816"/>
      <c r="R24" s="816">
        <v>0</v>
      </c>
      <c r="S24" s="816"/>
      <c r="T24" s="816">
        <v>0</v>
      </c>
      <c r="U24" s="816"/>
      <c r="V24" s="816">
        <v>0</v>
      </c>
      <c r="W24" s="816"/>
      <c r="X24" s="816">
        <v>0</v>
      </c>
      <c r="Y24" s="816"/>
      <c r="Z24" s="767">
        <f t="shared" si="1"/>
        <v>0</v>
      </c>
      <c r="AA24" s="810"/>
      <c r="AB24" s="768"/>
    </row>
    <row r="25" spans="1:28">
      <c r="A25" s="179" t="s">
        <v>137</v>
      </c>
      <c r="B25" s="180"/>
      <c r="C25" s="180"/>
      <c r="D25" s="180"/>
      <c r="E25" s="180"/>
      <c r="F25" s="180"/>
      <c r="G25" s="181"/>
      <c r="H25" s="840">
        <f>SUM(H22:I24)</f>
        <v>0</v>
      </c>
      <c r="I25" s="840"/>
      <c r="J25" s="840">
        <f>SUM(J22:K24)</f>
        <v>0</v>
      </c>
      <c r="K25" s="840"/>
      <c r="L25" s="840">
        <f>SUM(L22:M24)</f>
        <v>0</v>
      </c>
      <c r="M25" s="840"/>
      <c r="N25" s="840">
        <f>SUM(N22:O24)</f>
        <v>0</v>
      </c>
      <c r="O25" s="840"/>
      <c r="P25" s="840">
        <f>SUM(P22:Q24)</f>
        <v>0</v>
      </c>
      <c r="Q25" s="840"/>
      <c r="R25" s="840">
        <f>SUM(R22:S24)</f>
        <v>0</v>
      </c>
      <c r="S25" s="840"/>
      <c r="T25" s="840">
        <f>SUM(T22:U24)</f>
        <v>0</v>
      </c>
      <c r="U25" s="840"/>
      <c r="V25" s="840">
        <f>SUM(V22:W24)</f>
        <v>0</v>
      </c>
      <c r="W25" s="840"/>
      <c r="X25" s="840">
        <f>SUM(X22:Y24)</f>
        <v>0</v>
      </c>
      <c r="Y25" s="840"/>
      <c r="Z25" s="767">
        <f t="shared" si="1"/>
        <v>0</v>
      </c>
      <c r="AA25" s="810"/>
      <c r="AB25" s="768"/>
    </row>
    <row r="26" spans="1:28">
      <c r="A26" s="179" t="s">
        <v>138</v>
      </c>
      <c r="B26" s="180"/>
      <c r="C26" s="180"/>
      <c r="D26" s="180"/>
      <c r="E26" s="180"/>
      <c r="F26" s="180"/>
      <c r="G26" s="181"/>
      <c r="H26" s="816">
        <v>0</v>
      </c>
      <c r="I26" s="816"/>
      <c r="J26" s="816">
        <v>0</v>
      </c>
      <c r="K26" s="816"/>
      <c r="L26" s="816">
        <v>0</v>
      </c>
      <c r="M26" s="816"/>
      <c r="N26" s="816">
        <v>0</v>
      </c>
      <c r="O26" s="816"/>
      <c r="P26" s="816">
        <v>0</v>
      </c>
      <c r="Q26" s="816"/>
      <c r="R26" s="816">
        <v>0</v>
      </c>
      <c r="S26" s="816"/>
      <c r="T26" s="816">
        <v>0</v>
      </c>
      <c r="U26" s="816"/>
      <c r="V26" s="816">
        <v>0</v>
      </c>
      <c r="W26" s="816"/>
      <c r="X26" s="816">
        <v>0</v>
      </c>
      <c r="Y26" s="816"/>
      <c r="Z26" s="767">
        <f t="shared" si="1"/>
        <v>0</v>
      </c>
      <c r="AA26" s="810"/>
      <c r="AB26" s="768"/>
    </row>
    <row r="27" spans="1:28">
      <c r="A27" s="179" t="s">
        <v>139</v>
      </c>
      <c r="B27" s="180"/>
      <c r="C27" s="180"/>
      <c r="D27" s="180"/>
      <c r="E27" s="180"/>
      <c r="F27" s="180"/>
      <c r="G27" s="181"/>
      <c r="H27" s="816">
        <v>0</v>
      </c>
      <c r="I27" s="816"/>
      <c r="J27" s="816">
        <v>0</v>
      </c>
      <c r="K27" s="816"/>
      <c r="L27" s="816">
        <v>0</v>
      </c>
      <c r="M27" s="816"/>
      <c r="N27" s="763">
        <v>0</v>
      </c>
      <c r="O27" s="764"/>
      <c r="P27" s="763">
        <v>0</v>
      </c>
      <c r="Q27" s="764"/>
      <c r="R27" s="763">
        <v>0</v>
      </c>
      <c r="S27" s="764"/>
      <c r="T27" s="763">
        <v>0</v>
      </c>
      <c r="U27" s="764"/>
      <c r="V27" s="763">
        <v>0</v>
      </c>
      <c r="W27" s="764"/>
      <c r="X27" s="763">
        <v>0</v>
      </c>
      <c r="Y27" s="764"/>
      <c r="Z27" s="767">
        <f t="shared" si="1"/>
        <v>0</v>
      </c>
      <c r="AA27" s="810"/>
      <c r="AB27" s="768"/>
    </row>
    <row r="28" spans="1:28">
      <c r="A28" s="179" t="s">
        <v>140</v>
      </c>
      <c r="B28" s="180"/>
      <c r="C28" s="180"/>
      <c r="D28" s="180"/>
      <c r="E28" s="180"/>
      <c r="F28" s="180"/>
      <c r="G28" s="181"/>
      <c r="H28" s="816">
        <v>0</v>
      </c>
      <c r="I28" s="816"/>
      <c r="J28" s="816">
        <v>0</v>
      </c>
      <c r="K28" s="816"/>
      <c r="L28" s="816">
        <v>0</v>
      </c>
      <c r="M28" s="816"/>
      <c r="N28" s="816">
        <v>0</v>
      </c>
      <c r="O28" s="816"/>
      <c r="P28" s="816">
        <v>0</v>
      </c>
      <c r="Q28" s="816"/>
      <c r="R28" s="816">
        <v>0</v>
      </c>
      <c r="S28" s="816"/>
      <c r="T28" s="816">
        <v>0</v>
      </c>
      <c r="U28" s="816"/>
      <c r="V28" s="816">
        <v>0</v>
      </c>
      <c r="W28" s="816"/>
      <c r="X28" s="816">
        <v>0</v>
      </c>
      <c r="Y28" s="816"/>
      <c r="Z28" s="767">
        <f t="shared" si="1"/>
        <v>0</v>
      </c>
      <c r="AA28" s="810"/>
      <c r="AB28" s="768"/>
    </row>
    <row r="29" spans="1:28">
      <c r="A29" s="179" t="s">
        <v>141</v>
      </c>
      <c r="B29" s="180"/>
      <c r="C29" s="180"/>
      <c r="D29" s="180"/>
      <c r="E29" s="180"/>
      <c r="F29" s="180"/>
      <c r="G29" s="181"/>
      <c r="H29" s="816">
        <v>0</v>
      </c>
      <c r="I29" s="816"/>
      <c r="J29" s="816">
        <v>0</v>
      </c>
      <c r="K29" s="816"/>
      <c r="L29" s="816">
        <v>0</v>
      </c>
      <c r="M29" s="816"/>
      <c r="N29" s="816">
        <v>0</v>
      </c>
      <c r="O29" s="816"/>
      <c r="P29" s="816">
        <v>0</v>
      </c>
      <c r="Q29" s="816"/>
      <c r="R29" s="816">
        <v>0</v>
      </c>
      <c r="S29" s="816"/>
      <c r="T29" s="816">
        <v>0</v>
      </c>
      <c r="U29" s="816"/>
      <c r="V29" s="816">
        <v>0</v>
      </c>
      <c r="W29" s="816"/>
      <c r="X29" s="816">
        <v>0</v>
      </c>
      <c r="Y29" s="816"/>
      <c r="Z29" s="767">
        <f t="shared" si="1"/>
        <v>0</v>
      </c>
      <c r="AA29" s="810"/>
      <c r="AB29" s="768"/>
    </row>
    <row r="30" spans="1:28">
      <c r="A30" s="179" t="s">
        <v>142</v>
      </c>
      <c r="B30" s="180"/>
      <c r="C30" s="180"/>
      <c r="D30" s="180"/>
      <c r="E30" s="180"/>
      <c r="F30" s="180"/>
      <c r="G30" s="181"/>
      <c r="H30" s="840">
        <f>SUM(H26:I29)</f>
        <v>0</v>
      </c>
      <c r="I30" s="840"/>
      <c r="J30" s="840">
        <f>SUM(J26:K29)</f>
        <v>0</v>
      </c>
      <c r="K30" s="840"/>
      <c r="L30" s="840">
        <f>SUM(L26:M29)</f>
        <v>0</v>
      </c>
      <c r="M30" s="840"/>
      <c r="N30" s="840">
        <f>SUM(N26:O29)</f>
        <v>0</v>
      </c>
      <c r="O30" s="840"/>
      <c r="P30" s="840">
        <f>SUM(P26:Q29)</f>
        <v>0</v>
      </c>
      <c r="Q30" s="840"/>
      <c r="R30" s="840">
        <f>SUM(R26:S29)</f>
        <v>0</v>
      </c>
      <c r="S30" s="840"/>
      <c r="T30" s="840">
        <f>SUM(T26:U29)</f>
        <v>0</v>
      </c>
      <c r="U30" s="840"/>
      <c r="V30" s="840">
        <f>SUM(V26:W29)</f>
        <v>0</v>
      </c>
      <c r="W30" s="840"/>
      <c r="X30" s="840">
        <f>SUM(X26:Y29)</f>
        <v>0</v>
      </c>
      <c r="Y30" s="840"/>
      <c r="Z30" s="767">
        <f t="shared" si="1"/>
        <v>0</v>
      </c>
      <c r="AA30" s="810"/>
      <c r="AB30" s="768"/>
    </row>
    <row r="31" spans="1:28">
      <c r="A31" s="179" t="s">
        <v>143</v>
      </c>
      <c r="B31" s="180"/>
      <c r="C31" s="180"/>
      <c r="D31" s="180"/>
      <c r="E31" s="180"/>
      <c r="F31" s="180"/>
      <c r="G31" s="181"/>
      <c r="H31" s="840">
        <f>H30+H25</f>
        <v>0</v>
      </c>
      <c r="I31" s="840"/>
      <c r="J31" s="840">
        <f>J30+J25</f>
        <v>0</v>
      </c>
      <c r="K31" s="840"/>
      <c r="L31" s="840">
        <f>L30+L25</f>
        <v>0</v>
      </c>
      <c r="M31" s="840"/>
      <c r="N31" s="840">
        <f>N30+N25</f>
        <v>0</v>
      </c>
      <c r="O31" s="840"/>
      <c r="P31" s="840">
        <f>P30+P25</f>
        <v>0</v>
      </c>
      <c r="Q31" s="840"/>
      <c r="R31" s="840">
        <f>R30+R25</f>
        <v>0</v>
      </c>
      <c r="S31" s="840"/>
      <c r="T31" s="840">
        <f>T30+T25</f>
        <v>0</v>
      </c>
      <c r="U31" s="840"/>
      <c r="V31" s="840">
        <f>V30+V25</f>
        <v>0</v>
      </c>
      <c r="W31" s="840"/>
      <c r="X31" s="840">
        <f>X30+X25</f>
        <v>0</v>
      </c>
      <c r="Y31" s="840"/>
      <c r="Z31" s="767">
        <f t="shared" si="1"/>
        <v>0</v>
      </c>
      <c r="AA31" s="810"/>
      <c r="AB31" s="768"/>
    </row>
    <row r="32" spans="1:28">
      <c r="A32" s="179" t="s">
        <v>144</v>
      </c>
      <c r="B32" s="180"/>
      <c r="C32" s="180"/>
      <c r="D32" s="180"/>
      <c r="E32" s="180"/>
      <c r="F32" s="180"/>
      <c r="G32" s="181"/>
      <c r="H32" s="816">
        <v>0</v>
      </c>
      <c r="I32" s="816"/>
      <c r="J32" s="816">
        <v>0</v>
      </c>
      <c r="K32" s="816"/>
      <c r="L32" s="816">
        <v>0</v>
      </c>
      <c r="M32" s="816"/>
      <c r="N32" s="816">
        <v>0</v>
      </c>
      <c r="O32" s="816"/>
      <c r="P32" s="816">
        <v>0</v>
      </c>
      <c r="Q32" s="816"/>
      <c r="R32" s="816">
        <v>0</v>
      </c>
      <c r="S32" s="816"/>
      <c r="T32" s="816">
        <v>0</v>
      </c>
      <c r="U32" s="816"/>
      <c r="V32" s="816">
        <v>0</v>
      </c>
      <c r="W32" s="816"/>
      <c r="X32" s="816">
        <v>0</v>
      </c>
      <c r="Y32" s="816"/>
      <c r="Z32" s="767">
        <f t="shared" si="1"/>
        <v>0</v>
      </c>
      <c r="AA32" s="810"/>
      <c r="AB32" s="768"/>
    </row>
    <row r="33" spans="1:28">
      <c r="A33" s="179" t="s">
        <v>145</v>
      </c>
      <c r="B33" s="180"/>
      <c r="C33" s="180"/>
      <c r="D33" s="180"/>
      <c r="E33" s="180"/>
      <c r="F33" s="180"/>
      <c r="G33" s="181"/>
      <c r="H33" s="816">
        <v>0</v>
      </c>
      <c r="I33" s="816"/>
      <c r="J33" s="816">
        <v>0</v>
      </c>
      <c r="K33" s="816"/>
      <c r="L33" s="816">
        <v>0</v>
      </c>
      <c r="M33" s="816"/>
      <c r="N33" s="816">
        <v>0</v>
      </c>
      <c r="O33" s="816"/>
      <c r="P33" s="816">
        <v>0</v>
      </c>
      <c r="Q33" s="816"/>
      <c r="R33" s="816">
        <v>0</v>
      </c>
      <c r="S33" s="816"/>
      <c r="T33" s="816">
        <v>0</v>
      </c>
      <c r="U33" s="816"/>
      <c r="V33" s="816">
        <v>0</v>
      </c>
      <c r="W33" s="816"/>
      <c r="X33" s="816">
        <v>0</v>
      </c>
      <c r="Y33" s="816"/>
      <c r="Z33" s="767">
        <f t="shared" si="1"/>
        <v>0</v>
      </c>
      <c r="AA33" s="810"/>
      <c r="AB33" s="768"/>
    </row>
    <row r="34" spans="1:28">
      <c r="A34" s="179" t="s">
        <v>146</v>
      </c>
      <c r="B34" s="180"/>
      <c r="C34" s="180"/>
      <c r="D34" s="180"/>
      <c r="E34" s="180"/>
      <c r="F34" s="180"/>
      <c r="G34" s="181"/>
      <c r="H34" s="840">
        <f>SUM(H32:I33)</f>
        <v>0</v>
      </c>
      <c r="I34" s="840"/>
      <c r="J34" s="840">
        <f>SUM(J32:K33)</f>
        <v>0</v>
      </c>
      <c r="K34" s="840"/>
      <c r="L34" s="840">
        <f>SUM(L32:M33)</f>
        <v>0</v>
      </c>
      <c r="M34" s="840"/>
      <c r="N34" s="840">
        <f>SUM(N32:O33)</f>
        <v>0</v>
      </c>
      <c r="O34" s="840"/>
      <c r="P34" s="840">
        <f>SUM(P32:Q33)</f>
        <v>0</v>
      </c>
      <c r="Q34" s="840"/>
      <c r="R34" s="840">
        <f>SUM(R32:S33)</f>
        <v>0</v>
      </c>
      <c r="S34" s="840"/>
      <c r="T34" s="840">
        <f>SUM(T32:U33)</f>
        <v>0</v>
      </c>
      <c r="U34" s="840"/>
      <c r="V34" s="840">
        <f>SUM(V32:W33)</f>
        <v>0</v>
      </c>
      <c r="W34" s="840"/>
      <c r="X34" s="840">
        <f>SUM(X32:Y33)</f>
        <v>0</v>
      </c>
      <c r="Y34" s="840"/>
      <c r="Z34" s="767">
        <f t="shared" si="1"/>
        <v>0</v>
      </c>
      <c r="AA34" s="810"/>
      <c r="AB34" s="768"/>
    </row>
    <row r="35" spans="1:28" ht="13.5" thickBot="1">
      <c r="A35" s="188" t="str">
        <f>"CASH BALANCE JUNE 30, "&amp;Help!$C$18+1</f>
        <v>CASH BALANCE JUNE 30, 2012</v>
      </c>
      <c r="B35" s="189"/>
      <c r="C35" s="189"/>
      <c r="D35" s="189"/>
      <c r="E35" s="189"/>
      <c r="F35" s="189"/>
      <c r="G35" s="190"/>
      <c r="H35" s="838">
        <f>H31-H34</f>
        <v>0</v>
      </c>
      <c r="I35" s="838"/>
      <c r="J35" s="838">
        <f>J31-J34</f>
        <v>0</v>
      </c>
      <c r="K35" s="838"/>
      <c r="L35" s="838">
        <f>L31-L34</f>
        <v>0</v>
      </c>
      <c r="M35" s="838"/>
      <c r="N35" s="838">
        <f>N31-N34</f>
        <v>0</v>
      </c>
      <c r="O35" s="838"/>
      <c r="P35" s="838">
        <f>P31-P34</f>
        <v>0</v>
      </c>
      <c r="Q35" s="838"/>
      <c r="R35" s="838">
        <f>R31-R34</f>
        <v>0</v>
      </c>
      <c r="S35" s="838"/>
      <c r="T35" s="838">
        <f>T31-T34</f>
        <v>0</v>
      </c>
      <c r="U35" s="838"/>
      <c r="V35" s="838">
        <f>V31-V34</f>
        <v>0</v>
      </c>
      <c r="W35" s="838"/>
      <c r="X35" s="838">
        <f>X31-X34</f>
        <v>0</v>
      </c>
      <c r="Y35" s="838"/>
      <c r="Z35" s="769">
        <f t="shared" si="1"/>
        <v>0</v>
      </c>
      <c r="AA35" s="811"/>
      <c r="AB35" s="770"/>
    </row>
    <row r="36" spans="1:28" ht="13.5" thickTop="1">
      <c r="A36" s="176" t="s">
        <v>147</v>
      </c>
      <c r="B36" s="177"/>
      <c r="C36" s="177"/>
      <c r="D36" s="177"/>
      <c r="E36" s="177"/>
      <c r="F36" s="177"/>
      <c r="G36" s="178"/>
      <c r="H36" s="831">
        <v>0</v>
      </c>
      <c r="I36" s="831"/>
      <c r="J36" s="831">
        <v>0</v>
      </c>
      <c r="K36" s="831"/>
      <c r="L36" s="831">
        <v>0</v>
      </c>
      <c r="M36" s="831"/>
      <c r="N36" s="831">
        <v>0</v>
      </c>
      <c r="O36" s="831"/>
      <c r="P36" s="831">
        <v>0</v>
      </c>
      <c r="Q36" s="831"/>
      <c r="R36" s="831">
        <v>0</v>
      </c>
      <c r="S36" s="831"/>
      <c r="T36" s="831">
        <v>0</v>
      </c>
      <c r="U36" s="831"/>
      <c r="V36" s="831">
        <v>0</v>
      </c>
      <c r="W36" s="831"/>
      <c r="X36" s="831">
        <v>0</v>
      </c>
      <c r="Y36" s="831"/>
      <c r="Z36" s="848">
        <f t="shared" si="1"/>
        <v>0</v>
      </c>
      <c r="AA36" s="849"/>
      <c r="AB36" s="850"/>
    </row>
    <row r="37" spans="1:28">
      <c r="A37" s="179" t="s">
        <v>38</v>
      </c>
      <c r="B37" s="180"/>
      <c r="C37" s="180"/>
      <c r="D37" s="180"/>
      <c r="E37" s="180"/>
      <c r="F37" s="180"/>
      <c r="G37" s="181"/>
      <c r="H37" s="816">
        <v>0</v>
      </c>
      <c r="I37" s="816"/>
      <c r="J37" s="816">
        <v>0</v>
      </c>
      <c r="K37" s="816"/>
      <c r="L37" s="816">
        <v>0</v>
      </c>
      <c r="M37" s="816"/>
      <c r="N37" s="816">
        <v>0</v>
      </c>
      <c r="O37" s="816"/>
      <c r="P37" s="816">
        <v>0</v>
      </c>
      <c r="Q37" s="816"/>
      <c r="R37" s="816">
        <v>0</v>
      </c>
      <c r="S37" s="816"/>
      <c r="T37" s="816">
        <v>0</v>
      </c>
      <c r="U37" s="816"/>
      <c r="V37" s="816">
        <v>0</v>
      </c>
      <c r="W37" s="816"/>
      <c r="X37" s="816">
        <v>0</v>
      </c>
      <c r="Y37" s="816"/>
      <c r="Z37" s="767">
        <f t="shared" si="1"/>
        <v>0</v>
      </c>
      <c r="AA37" s="810"/>
      <c r="AB37" s="768"/>
    </row>
    <row r="38" spans="1:28">
      <c r="A38" s="179" t="s">
        <v>39</v>
      </c>
      <c r="B38" s="180"/>
      <c r="C38" s="180"/>
      <c r="D38" s="180"/>
      <c r="E38" s="180"/>
      <c r="F38" s="180"/>
      <c r="G38" s="181"/>
      <c r="H38" s="816">
        <v>0</v>
      </c>
      <c r="I38" s="816"/>
      <c r="J38" s="816">
        <v>0</v>
      </c>
      <c r="K38" s="816"/>
      <c r="L38" s="816">
        <v>0</v>
      </c>
      <c r="M38" s="816"/>
      <c r="N38" s="816">
        <v>0</v>
      </c>
      <c r="O38" s="816"/>
      <c r="P38" s="816">
        <v>0</v>
      </c>
      <c r="Q38" s="816"/>
      <c r="R38" s="816">
        <v>0</v>
      </c>
      <c r="S38" s="816"/>
      <c r="T38" s="816">
        <v>0</v>
      </c>
      <c r="U38" s="816"/>
      <c r="V38" s="816">
        <v>0</v>
      </c>
      <c r="W38" s="816"/>
      <c r="X38" s="816">
        <v>0</v>
      </c>
      <c r="Y38" s="816"/>
      <c r="Z38" s="767">
        <f t="shared" si="1"/>
        <v>0</v>
      </c>
      <c r="AA38" s="810"/>
      <c r="AB38" s="768"/>
    </row>
    <row r="39" spans="1:28">
      <c r="A39" s="179" t="s">
        <v>874</v>
      </c>
      <c r="B39" s="180"/>
      <c r="C39" s="180"/>
      <c r="D39" s="180"/>
      <c r="E39" s="180"/>
      <c r="F39" s="180"/>
      <c r="G39" s="181"/>
      <c r="H39" s="840">
        <f>SUM(H36:I38)</f>
        <v>0</v>
      </c>
      <c r="I39" s="840"/>
      <c r="J39" s="840">
        <f>SUM(J36:K38)</f>
        <v>0</v>
      </c>
      <c r="K39" s="840"/>
      <c r="L39" s="840">
        <f>SUM(L36:M38)</f>
        <v>0</v>
      </c>
      <c r="M39" s="840"/>
      <c r="N39" s="840">
        <f>SUM(N36:O38)</f>
        <v>0</v>
      </c>
      <c r="O39" s="840"/>
      <c r="P39" s="840">
        <f>SUM(P36:Q38)</f>
        <v>0</v>
      </c>
      <c r="Q39" s="840"/>
      <c r="R39" s="840">
        <f>SUM(R36:S38)</f>
        <v>0</v>
      </c>
      <c r="S39" s="840"/>
      <c r="T39" s="840">
        <f>SUM(T36:U38)</f>
        <v>0</v>
      </c>
      <c r="U39" s="840"/>
      <c r="V39" s="840">
        <f>SUM(V36:W38)</f>
        <v>0</v>
      </c>
      <c r="W39" s="840"/>
      <c r="X39" s="840">
        <f>SUM(X36:Y38)</f>
        <v>0</v>
      </c>
      <c r="Y39" s="840"/>
      <c r="Z39" s="767">
        <f t="shared" si="1"/>
        <v>0</v>
      </c>
      <c r="AA39" s="810"/>
      <c r="AB39" s="768"/>
    </row>
    <row r="40" spans="1:28">
      <c r="A40" s="191" t="s">
        <v>149</v>
      </c>
      <c r="B40" s="180"/>
      <c r="C40" s="180"/>
      <c r="D40" s="180"/>
      <c r="E40" s="180"/>
      <c r="F40" s="180"/>
      <c r="G40" s="181"/>
      <c r="H40" s="816">
        <v>0</v>
      </c>
      <c r="I40" s="816"/>
      <c r="J40" s="816">
        <v>0</v>
      </c>
      <c r="K40" s="816"/>
      <c r="L40" s="816">
        <v>0</v>
      </c>
      <c r="M40" s="816"/>
      <c r="N40" s="816">
        <v>0</v>
      </c>
      <c r="O40" s="816"/>
      <c r="P40" s="816">
        <v>0</v>
      </c>
      <c r="Q40" s="816"/>
      <c r="R40" s="816">
        <v>0</v>
      </c>
      <c r="S40" s="816"/>
      <c r="T40" s="816">
        <v>0</v>
      </c>
      <c r="U40" s="816"/>
      <c r="V40" s="816">
        <v>0</v>
      </c>
      <c r="W40" s="816"/>
      <c r="X40" s="816">
        <v>0</v>
      </c>
      <c r="Y40" s="816"/>
      <c r="Z40" s="767">
        <f t="shared" si="1"/>
        <v>0</v>
      </c>
      <c r="AA40" s="810"/>
      <c r="AB40" s="768"/>
    </row>
    <row r="41" spans="1:28" ht="13.5" thickBot="1">
      <c r="A41" s="188" t="s">
        <v>875</v>
      </c>
      <c r="B41" s="189"/>
      <c r="C41" s="189"/>
      <c r="D41" s="189"/>
      <c r="E41" s="189"/>
      <c r="F41" s="189"/>
      <c r="G41" s="190"/>
      <c r="H41" s="838">
        <f>H35-H39-H40</f>
        <v>0</v>
      </c>
      <c r="I41" s="838"/>
      <c r="J41" s="838">
        <f>J35-J39-J40</f>
        <v>0</v>
      </c>
      <c r="K41" s="838"/>
      <c r="L41" s="838">
        <f>L35-L39-L40</f>
        <v>0</v>
      </c>
      <c r="M41" s="838"/>
      <c r="N41" s="838">
        <f>N35-N39-N40</f>
        <v>0</v>
      </c>
      <c r="O41" s="838"/>
      <c r="P41" s="838">
        <f>P35-P39-P40</f>
        <v>0</v>
      </c>
      <c r="Q41" s="838"/>
      <c r="R41" s="838">
        <f>R35-R39-R40</f>
        <v>0</v>
      </c>
      <c r="S41" s="838"/>
      <c r="T41" s="838">
        <f>T35-T39-T40</f>
        <v>0</v>
      </c>
      <c r="U41" s="838"/>
      <c r="V41" s="838">
        <f>V35-V39-V40</f>
        <v>0</v>
      </c>
      <c r="W41" s="838"/>
      <c r="X41" s="838">
        <f>X35-X39-X40</f>
        <v>0</v>
      </c>
      <c r="Y41" s="838"/>
      <c r="Z41" s="769">
        <f t="shared" si="1"/>
        <v>0</v>
      </c>
      <c r="AA41" s="811"/>
      <c r="AB41" s="770"/>
    </row>
    <row r="42" spans="1:28" ht="14" thickTop="1" thickBot="1">
      <c r="H42" s="879"/>
      <c r="I42" s="879"/>
      <c r="J42" s="879"/>
      <c r="K42" s="879"/>
      <c r="L42" s="879"/>
      <c r="M42" s="879"/>
      <c r="N42" s="879"/>
      <c r="O42" s="879"/>
      <c r="P42" s="879"/>
      <c r="Q42" s="879"/>
      <c r="R42" s="879"/>
      <c r="S42" s="879"/>
      <c r="T42" s="879"/>
      <c r="U42" s="879"/>
      <c r="V42" s="879"/>
      <c r="W42" s="879"/>
      <c r="X42" s="879"/>
      <c r="Y42" s="879"/>
      <c r="Z42" s="872"/>
      <c r="AA42" s="872"/>
      <c r="AB42" s="872"/>
    </row>
    <row r="43" spans="1:28" ht="14" thickTop="1" thickBot="1">
      <c r="A43" s="171" t="s">
        <v>876</v>
      </c>
      <c r="B43" s="172"/>
      <c r="C43" s="172"/>
      <c r="D43" s="172"/>
      <c r="E43" s="172"/>
      <c r="F43" s="172"/>
      <c r="G43" s="172"/>
      <c r="H43" s="826" t="str">
        <f>$H$6</f>
        <v>2011-2012</v>
      </c>
      <c r="I43" s="826"/>
      <c r="J43" s="826" t="str">
        <f>$H$6</f>
        <v>2011-2012</v>
      </c>
      <c r="K43" s="826"/>
      <c r="L43" s="826" t="str">
        <f>$H$6</f>
        <v>2011-2012</v>
      </c>
      <c r="M43" s="826"/>
      <c r="N43" s="830" t="str">
        <f>$H$6</f>
        <v>2011-2012</v>
      </c>
      <c r="O43" s="826"/>
      <c r="P43" s="826" t="str">
        <f>$H$6</f>
        <v>2011-2012</v>
      </c>
      <c r="Q43" s="826"/>
      <c r="R43" s="826" t="str">
        <f>$H$6</f>
        <v>2011-2012</v>
      </c>
      <c r="S43" s="826"/>
      <c r="T43" s="826" t="str">
        <f>$H$6</f>
        <v>2011-2012</v>
      </c>
      <c r="U43" s="826"/>
      <c r="V43" s="826" t="str">
        <f>$H$6</f>
        <v>2011-2012</v>
      </c>
      <c r="W43" s="826"/>
      <c r="X43" s="826" t="str">
        <f>$H$6</f>
        <v>2011-2012</v>
      </c>
      <c r="Y43" s="826"/>
      <c r="Z43" s="867"/>
      <c r="AA43" s="867"/>
      <c r="AB43" s="868"/>
    </row>
    <row r="44" spans="1:28" ht="14" thickTop="1" thickBot="1">
      <c r="A44" s="154" t="s">
        <v>872</v>
      </c>
      <c r="B44" s="155"/>
      <c r="C44" s="155"/>
      <c r="D44" s="155"/>
      <c r="E44" s="155"/>
      <c r="F44" s="155"/>
      <c r="G44" s="155"/>
      <c r="H44" s="880" t="s">
        <v>32</v>
      </c>
      <c r="I44" s="880"/>
      <c r="J44" s="867" t="s">
        <v>32</v>
      </c>
      <c r="K44" s="867"/>
      <c r="L44" s="867" t="s">
        <v>32</v>
      </c>
      <c r="M44" s="868"/>
      <c r="N44" s="880" t="s">
        <v>32</v>
      </c>
      <c r="O44" s="880"/>
      <c r="P44" s="867" t="s">
        <v>32</v>
      </c>
      <c r="Q44" s="867"/>
      <c r="R44" s="880" t="s">
        <v>32</v>
      </c>
      <c r="S44" s="880"/>
      <c r="T44" s="867" t="s">
        <v>32</v>
      </c>
      <c r="U44" s="867"/>
      <c r="V44" s="880" t="s">
        <v>32</v>
      </c>
      <c r="W44" s="880"/>
      <c r="X44" s="867" t="s">
        <v>32</v>
      </c>
      <c r="Y44" s="867"/>
      <c r="Z44" s="866" t="s">
        <v>152</v>
      </c>
      <c r="AA44" s="867"/>
      <c r="AB44" s="868"/>
    </row>
    <row r="45" spans="1:28" ht="13.5" thickTop="1">
      <c r="A45" s="176" t="str">
        <f>"Warrants Outstanding 6-30-"&amp;Help!$C$18&amp;" of Year in Caption"</f>
        <v>Warrants Outstanding 6-30-2011 of Year in Caption</v>
      </c>
      <c r="B45" s="177"/>
      <c r="C45" s="177"/>
      <c r="D45" s="177"/>
      <c r="E45" s="177"/>
      <c r="F45" s="177"/>
      <c r="G45" s="178"/>
      <c r="H45" s="816">
        <v>0</v>
      </c>
      <c r="I45" s="816"/>
      <c r="J45" s="816">
        <v>0</v>
      </c>
      <c r="K45" s="816"/>
      <c r="L45" s="816">
        <v>0</v>
      </c>
      <c r="M45" s="816"/>
      <c r="N45" s="816">
        <v>0</v>
      </c>
      <c r="O45" s="816"/>
      <c r="P45" s="816">
        <v>0</v>
      </c>
      <c r="Q45" s="816"/>
      <c r="R45" s="816">
        <v>0</v>
      </c>
      <c r="S45" s="816"/>
      <c r="T45" s="816">
        <v>0</v>
      </c>
      <c r="U45" s="816"/>
      <c r="V45" s="816">
        <v>0</v>
      </c>
      <c r="W45" s="816"/>
      <c r="X45" s="816">
        <v>0</v>
      </c>
      <c r="Y45" s="816"/>
      <c r="Z45" s="848">
        <f t="shared" ref="Z45:Z53" si="2">SUM(H45:Y45)</f>
        <v>0</v>
      </c>
      <c r="AA45" s="849"/>
      <c r="AB45" s="850"/>
    </row>
    <row r="46" spans="1:28">
      <c r="A46" s="179" t="s">
        <v>153</v>
      </c>
      <c r="B46" s="180"/>
      <c r="C46" s="180"/>
      <c r="D46" s="180"/>
      <c r="E46" s="180"/>
      <c r="F46" s="180"/>
      <c r="G46" s="181"/>
      <c r="H46" s="816">
        <v>0</v>
      </c>
      <c r="I46" s="816"/>
      <c r="J46" s="816">
        <v>0</v>
      </c>
      <c r="K46" s="816"/>
      <c r="L46" s="816">
        <v>0</v>
      </c>
      <c r="M46" s="816"/>
      <c r="N46" s="816">
        <v>0</v>
      </c>
      <c r="O46" s="816"/>
      <c r="P46" s="816">
        <v>0</v>
      </c>
      <c r="Q46" s="816"/>
      <c r="R46" s="816">
        <v>0</v>
      </c>
      <c r="S46" s="816"/>
      <c r="T46" s="816">
        <v>0</v>
      </c>
      <c r="U46" s="816"/>
      <c r="V46" s="816">
        <v>0</v>
      </c>
      <c r="W46" s="816"/>
      <c r="X46" s="816">
        <v>0</v>
      </c>
      <c r="Y46" s="816"/>
      <c r="Z46" s="767">
        <f t="shared" si="2"/>
        <v>0</v>
      </c>
      <c r="AA46" s="810"/>
      <c r="AB46" s="768"/>
    </row>
    <row r="47" spans="1:28" ht="13.5" thickBot="1">
      <c r="A47" s="188" t="s">
        <v>152</v>
      </c>
      <c r="B47" s="189"/>
      <c r="C47" s="189"/>
      <c r="D47" s="189"/>
      <c r="E47" s="189"/>
      <c r="F47" s="189"/>
      <c r="G47" s="190"/>
      <c r="H47" s="838">
        <f>SUM(H45:I46)</f>
        <v>0</v>
      </c>
      <c r="I47" s="838"/>
      <c r="J47" s="838">
        <f>SUM(J45:K46)</f>
        <v>0</v>
      </c>
      <c r="K47" s="838"/>
      <c r="L47" s="838">
        <f>SUM(L45:M46)</f>
        <v>0</v>
      </c>
      <c r="M47" s="838"/>
      <c r="N47" s="838">
        <f>SUM(N45:O46)</f>
        <v>0</v>
      </c>
      <c r="O47" s="838"/>
      <c r="P47" s="838">
        <f>SUM(P45:Q46)</f>
        <v>0</v>
      </c>
      <c r="Q47" s="838"/>
      <c r="R47" s="838">
        <f>SUM(R45:S46)</f>
        <v>0</v>
      </c>
      <c r="S47" s="838"/>
      <c r="T47" s="838">
        <f>SUM(T45:U46)</f>
        <v>0</v>
      </c>
      <c r="U47" s="838"/>
      <c r="V47" s="838">
        <f>SUM(V45:W46)</f>
        <v>0</v>
      </c>
      <c r="W47" s="838"/>
      <c r="X47" s="838">
        <f>SUM(X45:Y46)</f>
        <v>0</v>
      </c>
      <c r="Y47" s="838"/>
      <c r="Z47" s="769">
        <f t="shared" si="2"/>
        <v>0</v>
      </c>
      <c r="AA47" s="811"/>
      <c r="AB47" s="770"/>
    </row>
    <row r="48" spans="1:28" ht="13.5" thickTop="1">
      <c r="A48" s="176" t="s">
        <v>154</v>
      </c>
      <c r="B48" s="177"/>
      <c r="C48" s="177"/>
      <c r="D48" s="177"/>
      <c r="E48" s="177"/>
      <c r="F48" s="177"/>
      <c r="G48" s="178"/>
      <c r="H48" s="831">
        <v>0</v>
      </c>
      <c r="I48" s="831"/>
      <c r="J48" s="831">
        <v>0</v>
      </c>
      <c r="K48" s="831"/>
      <c r="L48" s="831">
        <v>0</v>
      </c>
      <c r="M48" s="831"/>
      <c r="N48" s="831">
        <v>0</v>
      </c>
      <c r="O48" s="831"/>
      <c r="P48" s="831">
        <v>0</v>
      </c>
      <c r="Q48" s="831"/>
      <c r="R48" s="831">
        <v>0</v>
      </c>
      <c r="S48" s="831"/>
      <c r="T48" s="831">
        <v>0</v>
      </c>
      <c r="U48" s="831"/>
      <c r="V48" s="831">
        <v>0</v>
      </c>
      <c r="W48" s="831"/>
      <c r="X48" s="831">
        <v>0</v>
      </c>
      <c r="Y48" s="831"/>
      <c r="Z48" s="848">
        <f t="shared" si="2"/>
        <v>0</v>
      </c>
      <c r="AA48" s="849"/>
      <c r="AB48" s="850"/>
    </row>
    <row r="49" spans="1:28">
      <c r="A49" s="179" t="s">
        <v>877</v>
      </c>
      <c r="B49" s="180"/>
      <c r="C49" s="180"/>
      <c r="D49" s="180"/>
      <c r="E49" s="180"/>
      <c r="F49" s="180"/>
      <c r="G49" s="181"/>
      <c r="H49" s="816">
        <v>0</v>
      </c>
      <c r="I49" s="816"/>
      <c r="J49" s="816">
        <v>0</v>
      </c>
      <c r="K49" s="816"/>
      <c r="L49" s="816">
        <v>0</v>
      </c>
      <c r="M49" s="816"/>
      <c r="N49" s="816">
        <v>0</v>
      </c>
      <c r="O49" s="816"/>
      <c r="P49" s="816">
        <v>0</v>
      </c>
      <c r="Q49" s="816"/>
      <c r="R49" s="816">
        <v>0</v>
      </c>
      <c r="S49" s="816"/>
      <c r="T49" s="816">
        <v>0</v>
      </c>
      <c r="U49" s="816"/>
      <c r="V49" s="816">
        <v>0</v>
      </c>
      <c r="W49" s="816"/>
      <c r="X49" s="816">
        <v>0</v>
      </c>
      <c r="Y49" s="816"/>
      <c r="Z49" s="767">
        <f t="shared" si="2"/>
        <v>0</v>
      </c>
      <c r="AA49" s="810"/>
      <c r="AB49" s="768"/>
    </row>
    <row r="50" spans="1:28">
      <c r="A50" s="179" t="s">
        <v>156</v>
      </c>
      <c r="B50" s="180"/>
      <c r="C50" s="180"/>
      <c r="D50" s="180"/>
      <c r="E50" s="180"/>
      <c r="F50" s="180"/>
      <c r="G50" s="181"/>
      <c r="H50" s="816">
        <v>0</v>
      </c>
      <c r="I50" s="816"/>
      <c r="J50" s="816">
        <v>0</v>
      </c>
      <c r="K50" s="816"/>
      <c r="L50" s="816">
        <v>0</v>
      </c>
      <c r="M50" s="816"/>
      <c r="N50" s="816">
        <v>0</v>
      </c>
      <c r="O50" s="816"/>
      <c r="P50" s="816">
        <v>0</v>
      </c>
      <c r="Q50" s="816"/>
      <c r="R50" s="816">
        <v>0</v>
      </c>
      <c r="S50" s="816"/>
      <c r="T50" s="816">
        <v>0</v>
      </c>
      <c r="U50" s="816"/>
      <c r="V50" s="816">
        <v>0</v>
      </c>
      <c r="W50" s="816"/>
      <c r="X50" s="816">
        <v>0</v>
      </c>
      <c r="Y50" s="816"/>
      <c r="Z50" s="767">
        <f t="shared" si="2"/>
        <v>0</v>
      </c>
      <c r="AA50" s="810"/>
      <c r="AB50" s="768"/>
    </row>
    <row r="51" spans="1:28">
      <c r="A51" s="179" t="s">
        <v>157</v>
      </c>
      <c r="B51" s="180"/>
      <c r="C51" s="180"/>
      <c r="D51" s="180"/>
      <c r="E51" s="180"/>
      <c r="F51" s="180"/>
      <c r="G51" s="181"/>
      <c r="H51" s="816">
        <v>0</v>
      </c>
      <c r="I51" s="816"/>
      <c r="J51" s="816">
        <v>0</v>
      </c>
      <c r="K51" s="816"/>
      <c r="L51" s="816">
        <v>0</v>
      </c>
      <c r="M51" s="816"/>
      <c r="N51" s="816">
        <v>0</v>
      </c>
      <c r="O51" s="816"/>
      <c r="P51" s="816">
        <v>0</v>
      </c>
      <c r="Q51" s="816"/>
      <c r="R51" s="816">
        <v>0</v>
      </c>
      <c r="S51" s="816"/>
      <c r="T51" s="816">
        <v>0</v>
      </c>
      <c r="U51" s="816"/>
      <c r="V51" s="816">
        <v>0</v>
      </c>
      <c r="W51" s="816"/>
      <c r="X51" s="816">
        <v>0</v>
      </c>
      <c r="Y51" s="816"/>
      <c r="Z51" s="767">
        <f t="shared" si="2"/>
        <v>0</v>
      </c>
      <c r="AA51" s="810"/>
      <c r="AB51" s="768"/>
    </row>
    <row r="52" spans="1:28" ht="13.5" thickBot="1">
      <c r="A52" s="188" t="s">
        <v>158</v>
      </c>
      <c r="B52" s="189"/>
      <c r="C52" s="189"/>
      <c r="D52" s="189"/>
      <c r="E52" s="189"/>
      <c r="F52" s="189"/>
      <c r="G52" s="190"/>
      <c r="H52" s="845">
        <f>SUM(H48:I51)</f>
        <v>0</v>
      </c>
      <c r="I52" s="845"/>
      <c r="J52" s="845">
        <f>SUM(J48:K51)</f>
        <v>0</v>
      </c>
      <c r="K52" s="845"/>
      <c r="L52" s="845">
        <f>SUM(L48:M51)</f>
        <v>0</v>
      </c>
      <c r="M52" s="845"/>
      <c r="N52" s="845">
        <f>SUM(N48:O51)</f>
        <v>0</v>
      </c>
      <c r="O52" s="845"/>
      <c r="P52" s="845">
        <f>SUM(P48:Q51)</f>
        <v>0</v>
      </c>
      <c r="Q52" s="845"/>
      <c r="R52" s="845">
        <f>SUM(R48:S51)</f>
        <v>0</v>
      </c>
      <c r="S52" s="845"/>
      <c r="T52" s="845">
        <f>SUM(T48:U51)</f>
        <v>0</v>
      </c>
      <c r="U52" s="845"/>
      <c r="V52" s="845">
        <f>SUM(V48:W51)</f>
        <v>0</v>
      </c>
      <c r="W52" s="845"/>
      <c r="X52" s="845">
        <f>SUM(X48:Y51)</f>
        <v>0</v>
      </c>
      <c r="Y52" s="845"/>
      <c r="Z52" s="769">
        <f t="shared" si="2"/>
        <v>0</v>
      </c>
      <c r="AA52" s="811"/>
      <c r="AB52" s="770"/>
    </row>
    <row r="53" spans="1:28" ht="14" thickTop="1" thickBot="1">
      <c r="A53" s="171" t="str">
        <f>"BALANCE WARRANTS OUTSTANDING JUNE 30, "&amp;Help!$C$18+1</f>
        <v>BALANCE WARRANTS OUTSTANDING JUNE 30, 2012</v>
      </c>
      <c r="B53" s="172"/>
      <c r="C53" s="172"/>
      <c r="D53" s="172"/>
      <c r="E53" s="172"/>
      <c r="F53" s="172"/>
      <c r="G53" s="173"/>
      <c r="H53" s="839">
        <f>H47-H52</f>
        <v>0</v>
      </c>
      <c r="I53" s="839"/>
      <c r="J53" s="839">
        <f>J47-J52</f>
        <v>0</v>
      </c>
      <c r="K53" s="839"/>
      <c r="L53" s="839">
        <f>L47-L52</f>
        <v>0</v>
      </c>
      <c r="M53" s="839"/>
      <c r="N53" s="839">
        <f>N47-N52</f>
        <v>0</v>
      </c>
      <c r="O53" s="839"/>
      <c r="P53" s="839">
        <f>P47-P52</f>
        <v>0</v>
      </c>
      <c r="Q53" s="839"/>
      <c r="R53" s="839">
        <f>R47-R52</f>
        <v>0</v>
      </c>
      <c r="S53" s="839"/>
      <c r="T53" s="839">
        <f>T47-T52</f>
        <v>0</v>
      </c>
      <c r="U53" s="839"/>
      <c r="V53" s="839">
        <f>V47-V52</f>
        <v>0</v>
      </c>
      <c r="W53" s="839"/>
      <c r="X53" s="839">
        <f>X47-X52</f>
        <v>0</v>
      </c>
      <c r="Y53" s="839"/>
      <c r="Z53" s="866">
        <f t="shared" si="2"/>
        <v>0</v>
      </c>
      <c r="AA53" s="867"/>
      <c r="AB53" s="868"/>
    </row>
    <row r="54" spans="1:28" ht="13.5" thickTop="1">
      <c r="A54" s="206" t="str">
        <f>'Exhibit H'!A60</f>
        <v>S.A.&amp;I. Form 2641R99 Entity: Type in Name of City City, 99</v>
      </c>
      <c r="H54" s="834"/>
      <c r="I54" s="834"/>
      <c r="J54" s="264"/>
      <c r="K54" s="777">
        <f ca="1">Coversheets!$BI$50</f>
        <v>41499.346880902776</v>
      </c>
      <c r="L54" s="777"/>
      <c r="M54" s="777"/>
      <c r="N54" s="257" t="str">
        <f>A54</f>
        <v>S.A.&amp;I. Form 2641R99 Entity: Type in Name of City City, 99</v>
      </c>
      <c r="Z54" s="777">
        <f ca="1">Coversheets!$BI$50</f>
        <v>41499.346880902776</v>
      </c>
      <c r="AA54" s="777"/>
      <c r="AB54" s="777"/>
    </row>
    <row r="56" spans="1:28" ht="14">
      <c r="A56" s="793" t="str">
        <f>A1</f>
        <v>SPECIAL REVENUE FUND ACCOUNTS COVERING THE PERIOD JULY 1, 2011, to JUNE 30, 2012</v>
      </c>
      <c r="B56" s="793"/>
      <c r="C56" s="793"/>
      <c r="D56" s="793"/>
      <c r="E56" s="793"/>
      <c r="F56" s="793"/>
      <c r="G56" s="793"/>
      <c r="H56" s="793"/>
      <c r="I56" s="793"/>
      <c r="J56" s="793"/>
      <c r="K56" s="793"/>
      <c r="L56" s="793"/>
      <c r="M56" s="793"/>
      <c r="N56" s="793" t="str">
        <f>A56</f>
        <v>SPECIAL REVENUE FUND ACCOUNTS COVERING THE PERIOD JULY 1, 2011, to JUNE 30, 2012</v>
      </c>
      <c r="O56" s="793"/>
      <c r="P56" s="793"/>
      <c r="Q56" s="793"/>
      <c r="R56" s="793"/>
      <c r="S56" s="793"/>
      <c r="T56" s="793"/>
      <c r="U56" s="793"/>
      <c r="V56" s="793"/>
      <c r="W56" s="793"/>
      <c r="X56" s="793"/>
      <c r="Y56" s="793"/>
      <c r="Z56" s="793"/>
      <c r="AA56" s="793"/>
      <c r="AB56" s="793"/>
    </row>
    <row r="57" spans="1:28" ht="14">
      <c r="A57" s="793" t="str">
        <f>A2</f>
        <v>ESTIMATE OF NEEDS FOR 2012-2013</v>
      </c>
      <c r="B57" s="793"/>
      <c r="C57" s="793"/>
      <c r="D57" s="793"/>
      <c r="E57" s="793"/>
      <c r="F57" s="793"/>
      <c r="G57" s="793"/>
      <c r="H57" s="793"/>
      <c r="I57" s="793"/>
      <c r="J57" s="793"/>
      <c r="K57" s="793"/>
      <c r="L57" s="793"/>
      <c r="M57" s="793"/>
      <c r="N57" s="793" t="str">
        <f>A57</f>
        <v>ESTIMATE OF NEEDS FOR 2012-2013</v>
      </c>
      <c r="O57" s="793"/>
      <c r="P57" s="793"/>
      <c r="Q57" s="793"/>
      <c r="R57" s="793"/>
      <c r="S57" s="793"/>
      <c r="T57" s="793"/>
      <c r="U57" s="793"/>
      <c r="V57" s="793"/>
      <c r="W57" s="793"/>
      <c r="X57" s="793"/>
      <c r="Y57" s="793"/>
      <c r="Z57" s="793"/>
      <c r="AA57" s="793"/>
      <c r="AB57" s="793"/>
    </row>
    <row r="58" spans="1:28" ht="13.5" thickBot="1">
      <c r="A58" s="130" t="s">
        <v>869</v>
      </c>
      <c r="M58" s="170" t="s">
        <v>22</v>
      </c>
      <c r="N58" s="130" t="s">
        <v>869</v>
      </c>
      <c r="Z58" s="170"/>
      <c r="AB58" s="170">
        <v>1</v>
      </c>
    </row>
    <row r="59" spans="1:28" ht="13.5" thickTop="1">
      <c r="A59" s="140" t="s">
        <v>870</v>
      </c>
      <c r="B59" s="141"/>
      <c r="C59" s="141"/>
      <c r="D59" s="141"/>
      <c r="E59" s="141"/>
      <c r="F59" s="141"/>
      <c r="G59" s="141"/>
      <c r="H59" s="794"/>
      <c r="I59" s="794"/>
      <c r="J59" s="794"/>
      <c r="K59" s="794"/>
      <c r="L59" s="794"/>
      <c r="M59" s="794"/>
      <c r="N59" s="771"/>
      <c r="O59" s="794"/>
      <c r="P59" s="794"/>
      <c r="Q59" s="794"/>
      <c r="R59" s="794"/>
      <c r="S59" s="794"/>
      <c r="T59" s="794"/>
      <c r="U59" s="794"/>
      <c r="V59" s="794"/>
      <c r="W59" s="794"/>
      <c r="X59" s="794"/>
      <c r="Y59" s="794"/>
      <c r="Z59" s="141"/>
      <c r="AA59" s="141"/>
      <c r="AB59" s="159"/>
    </row>
    <row r="60" spans="1:28" ht="13.5" thickBot="1">
      <c r="A60" s="154"/>
      <c r="B60" s="155"/>
      <c r="C60" s="155"/>
      <c r="D60" s="155"/>
      <c r="E60" s="155"/>
      <c r="F60" s="155"/>
      <c r="G60" s="155"/>
      <c r="H60" s="795" t="s">
        <v>871</v>
      </c>
      <c r="I60" s="795"/>
      <c r="J60" s="795" t="s">
        <v>871</v>
      </c>
      <c r="K60" s="795"/>
      <c r="L60" s="795" t="s">
        <v>871</v>
      </c>
      <c r="M60" s="781"/>
      <c r="N60" s="780" t="s">
        <v>871</v>
      </c>
      <c r="O60" s="795"/>
      <c r="P60" s="795" t="s">
        <v>871</v>
      </c>
      <c r="Q60" s="795"/>
      <c r="R60" s="795" t="s">
        <v>871</v>
      </c>
      <c r="S60" s="795"/>
      <c r="T60" s="795" t="s">
        <v>871</v>
      </c>
      <c r="U60" s="795"/>
      <c r="V60" s="795" t="s">
        <v>871</v>
      </c>
      <c r="W60" s="795"/>
      <c r="X60" s="795" t="s">
        <v>871</v>
      </c>
      <c r="Y60" s="795"/>
      <c r="Z60" s="795"/>
      <c r="AA60" s="795"/>
      <c r="AB60" s="781"/>
    </row>
    <row r="61" spans="1:28" ht="14" thickTop="1" thickBot="1">
      <c r="A61" s="171" t="str">
        <f>A6</f>
        <v>Schedule 1, Detail of Bond and Coupon Indebtedness as of June 30, 2012</v>
      </c>
      <c r="B61" s="172"/>
      <c r="C61" s="172"/>
      <c r="D61" s="172"/>
      <c r="E61" s="172"/>
      <c r="F61" s="172"/>
      <c r="G61" s="172"/>
      <c r="H61" s="826" t="str">
        <f>H6</f>
        <v>2011-2012</v>
      </c>
      <c r="I61" s="826"/>
      <c r="J61" s="826" t="str">
        <f>$H$6</f>
        <v>2011-2012</v>
      </c>
      <c r="K61" s="826"/>
      <c r="L61" s="826" t="str">
        <f>H61</f>
        <v>2011-2012</v>
      </c>
      <c r="M61" s="826"/>
      <c r="N61" s="830" t="str">
        <f>$H$6</f>
        <v>2011-2012</v>
      </c>
      <c r="O61" s="826"/>
      <c r="P61" s="826" t="str">
        <f>$H$6</f>
        <v>2011-2012</v>
      </c>
      <c r="Q61" s="826"/>
      <c r="R61" s="826" t="str">
        <f>$H$6</f>
        <v>2011-2012</v>
      </c>
      <c r="S61" s="826"/>
      <c r="T61" s="826" t="str">
        <f>$H$6</f>
        <v>2011-2012</v>
      </c>
      <c r="U61" s="826"/>
      <c r="V61" s="826" t="str">
        <f>$H$6</f>
        <v>2011-2012</v>
      </c>
      <c r="W61" s="826"/>
      <c r="X61" s="826" t="str">
        <f>$H$6</f>
        <v>2011-2012</v>
      </c>
      <c r="Y61" s="826"/>
      <c r="Z61" s="826"/>
      <c r="AA61" s="826"/>
      <c r="AB61" s="827"/>
    </row>
    <row r="62" spans="1:28" ht="14" thickTop="1" thickBot="1">
      <c r="A62" s="171" t="s">
        <v>872</v>
      </c>
      <c r="B62" s="172"/>
      <c r="C62" s="172"/>
      <c r="D62" s="172"/>
      <c r="E62" s="172"/>
      <c r="F62" s="172"/>
      <c r="G62" s="172"/>
      <c r="H62" s="826" t="s">
        <v>32</v>
      </c>
      <c r="I62" s="826"/>
      <c r="J62" s="826" t="s">
        <v>32</v>
      </c>
      <c r="K62" s="826"/>
      <c r="L62" s="826" t="s">
        <v>32</v>
      </c>
      <c r="M62" s="827"/>
      <c r="N62" s="826" t="s">
        <v>32</v>
      </c>
      <c r="O62" s="826"/>
      <c r="P62" s="826" t="s">
        <v>32</v>
      </c>
      <c r="Q62" s="826"/>
      <c r="R62" s="826" t="s">
        <v>32</v>
      </c>
      <c r="S62" s="826"/>
      <c r="T62" s="826" t="s">
        <v>32</v>
      </c>
      <c r="U62" s="826"/>
      <c r="V62" s="826" t="s">
        <v>32</v>
      </c>
      <c r="W62" s="826"/>
      <c r="X62" s="826" t="s">
        <v>32</v>
      </c>
      <c r="Y62" s="826"/>
      <c r="Z62" s="830" t="s">
        <v>43</v>
      </c>
      <c r="AA62" s="826"/>
      <c r="AB62" s="827"/>
    </row>
    <row r="63" spans="1:28" ht="13.5" thickTop="1">
      <c r="A63" s="140" t="s">
        <v>33</v>
      </c>
      <c r="B63" s="141"/>
      <c r="C63" s="141"/>
      <c r="D63" s="141"/>
      <c r="E63" s="141"/>
      <c r="F63" s="141"/>
      <c r="G63" s="159"/>
      <c r="H63" s="882"/>
      <c r="I63" s="882"/>
      <c r="J63" s="882"/>
      <c r="K63" s="882"/>
      <c r="L63" s="882"/>
      <c r="M63" s="882"/>
      <c r="N63" s="882"/>
      <c r="O63" s="882"/>
      <c r="P63" s="882"/>
      <c r="Q63" s="882"/>
      <c r="R63" s="882"/>
      <c r="S63" s="882"/>
      <c r="T63" s="882"/>
      <c r="U63" s="882"/>
      <c r="V63" s="882"/>
      <c r="W63" s="882"/>
      <c r="X63" s="882"/>
      <c r="Y63" s="882"/>
      <c r="Z63" s="873"/>
      <c r="AA63" s="874"/>
      <c r="AB63" s="875"/>
    </row>
    <row r="64" spans="1:28">
      <c r="A64" s="182" t="str">
        <f>A9</f>
        <v>Cash Balance June 30, 2012</v>
      </c>
      <c r="B64" s="163"/>
      <c r="C64" s="163"/>
      <c r="D64" s="163"/>
      <c r="E64" s="163"/>
      <c r="F64" s="163"/>
      <c r="G64" s="187"/>
      <c r="H64" s="846">
        <f>H90</f>
        <v>0</v>
      </c>
      <c r="I64" s="846"/>
      <c r="J64" s="846">
        <f>J90</f>
        <v>0</v>
      </c>
      <c r="K64" s="846"/>
      <c r="L64" s="846">
        <f>L90</f>
        <v>0</v>
      </c>
      <c r="M64" s="846"/>
      <c r="N64" s="846">
        <f>N90</f>
        <v>0</v>
      </c>
      <c r="O64" s="846"/>
      <c r="P64" s="846">
        <f>P90</f>
        <v>0</v>
      </c>
      <c r="Q64" s="846"/>
      <c r="R64" s="846">
        <f>R90</f>
        <v>0</v>
      </c>
      <c r="S64" s="846"/>
      <c r="T64" s="846">
        <f>T90</f>
        <v>0</v>
      </c>
      <c r="U64" s="846"/>
      <c r="V64" s="846">
        <f>V90</f>
        <v>0</v>
      </c>
      <c r="W64" s="846"/>
      <c r="X64" s="846">
        <f>X90</f>
        <v>0</v>
      </c>
      <c r="Y64" s="846"/>
      <c r="Z64" s="876">
        <f>SUM(H64:Y64)</f>
        <v>0</v>
      </c>
      <c r="AA64" s="877"/>
      <c r="AB64" s="878"/>
    </row>
    <row r="65" spans="1:28">
      <c r="A65" s="194" t="s">
        <v>34</v>
      </c>
      <c r="B65" s="180"/>
      <c r="C65" s="180"/>
      <c r="D65" s="180"/>
      <c r="E65" s="180"/>
      <c r="F65" s="180"/>
      <c r="G65" s="181"/>
      <c r="H65" s="816">
        <v>0</v>
      </c>
      <c r="I65" s="816"/>
      <c r="J65" s="816">
        <v>0</v>
      </c>
      <c r="K65" s="816"/>
      <c r="L65" s="816">
        <v>0</v>
      </c>
      <c r="M65" s="816"/>
      <c r="N65" s="816">
        <v>0</v>
      </c>
      <c r="O65" s="816"/>
      <c r="P65" s="816">
        <v>0</v>
      </c>
      <c r="Q65" s="816"/>
      <c r="R65" s="816">
        <v>0</v>
      </c>
      <c r="S65" s="816"/>
      <c r="T65" s="816">
        <v>0</v>
      </c>
      <c r="U65" s="816"/>
      <c r="V65" s="816">
        <v>0</v>
      </c>
      <c r="W65" s="816"/>
      <c r="X65" s="816">
        <v>0</v>
      </c>
      <c r="Y65" s="816"/>
      <c r="Z65" s="767">
        <f>SUM(H65:Y65)</f>
        <v>0</v>
      </c>
      <c r="AA65" s="810"/>
      <c r="AB65" s="768"/>
    </row>
    <row r="66" spans="1:28" ht="13.5" thickBot="1">
      <c r="A66" s="193" t="s">
        <v>35</v>
      </c>
      <c r="B66" s="189"/>
      <c r="C66" s="189"/>
      <c r="D66" s="189"/>
      <c r="E66" s="189"/>
      <c r="F66" s="189"/>
      <c r="G66" s="190"/>
      <c r="H66" s="845">
        <f>SUM(H64:I65)</f>
        <v>0</v>
      </c>
      <c r="I66" s="845"/>
      <c r="J66" s="845">
        <f>SUM(J64:K65)</f>
        <v>0</v>
      </c>
      <c r="K66" s="845"/>
      <c r="L66" s="845">
        <f>SUM(L64:M65)</f>
        <v>0</v>
      </c>
      <c r="M66" s="845"/>
      <c r="N66" s="845">
        <f>SUM(N64:O65)</f>
        <v>0</v>
      </c>
      <c r="O66" s="845"/>
      <c r="P66" s="845">
        <f>SUM(P64:Q65)</f>
        <v>0</v>
      </c>
      <c r="Q66" s="845"/>
      <c r="R66" s="845">
        <f>SUM(R64:S65)</f>
        <v>0</v>
      </c>
      <c r="S66" s="845"/>
      <c r="T66" s="845">
        <f>SUM(T64:U65)</f>
        <v>0</v>
      </c>
      <c r="U66" s="845"/>
      <c r="V66" s="845">
        <f>SUM(V64:W65)</f>
        <v>0</v>
      </c>
      <c r="W66" s="845"/>
      <c r="X66" s="845">
        <f>SUM(X64:Y65)</f>
        <v>0</v>
      </c>
      <c r="Y66" s="845"/>
      <c r="Z66" s="769">
        <f>SUM(Z64:AB65)</f>
        <v>0</v>
      </c>
      <c r="AA66" s="811"/>
      <c r="AB66" s="770"/>
    </row>
    <row r="67" spans="1:28" ht="13.5" thickTop="1">
      <c r="A67" s="140" t="s">
        <v>36</v>
      </c>
      <c r="B67" s="141"/>
      <c r="C67" s="141"/>
      <c r="D67" s="141"/>
      <c r="E67" s="141"/>
      <c r="F67" s="141"/>
      <c r="G67" s="159"/>
      <c r="H67" s="881"/>
      <c r="I67" s="881"/>
      <c r="J67" s="881"/>
      <c r="K67" s="881"/>
      <c r="L67" s="881"/>
      <c r="M67" s="881"/>
      <c r="N67" s="881"/>
      <c r="O67" s="881"/>
      <c r="P67" s="881"/>
      <c r="Q67" s="881"/>
      <c r="R67" s="881"/>
      <c r="S67" s="881"/>
      <c r="T67" s="881"/>
      <c r="U67" s="881"/>
      <c r="V67" s="881"/>
      <c r="W67" s="881"/>
      <c r="X67" s="881"/>
      <c r="Y67" s="881"/>
      <c r="Z67" s="873"/>
      <c r="AA67" s="874"/>
      <c r="AB67" s="875"/>
    </row>
    <row r="68" spans="1:28">
      <c r="A68" s="182" t="s">
        <v>37</v>
      </c>
      <c r="B68" s="163"/>
      <c r="C68" s="163"/>
      <c r="D68" s="163"/>
      <c r="E68" s="163"/>
      <c r="F68" s="163"/>
      <c r="G68" s="187"/>
      <c r="H68" s="846">
        <f>H91</f>
        <v>0</v>
      </c>
      <c r="I68" s="846"/>
      <c r="J68" s="846">
        <f>J91</f>
        <v>0</v>
      </c>
      <c r="K68" s="846"/>
      <c r="L68" s="846">
        <f>L91</f>
        <v>0</v>
      </c>
      <c r="M68" s="846"/>
      <c r="N68" s="846">
        <f>N91</f>
        <v>0</v>
      </c>
      <c r="O68" s="846"/>
      <c r="P68" s="846">
        <f>P91</f>
        <v>0</v>
      </c>
      <c r="Q68" s="846"/>
      <c r="R68" s="846">
        <f>R91</f>
        <v>0</v>
      </c>
      <c r="S68" s="846"/>
      <c r="T68" s="846">
        <f>T91</f>
        <v>0</v>
      </c>
      <c r="U68" s="846"/>
      <c r="V68" s="846">
        <f>V91</f>
        <v>0</v>
      </c>
      <c r="W68" s="846"/>
      <c r="X68" s="846">
        <f>X91</f>
        <v>0</v>
      </c>
      <c r="Y68" s="846"/>
      <c r="Z68" s="876">
        <f>SUM(H68:Y68)</f>
        <v>0</v>
      </c>
      <c r="AA68" s="877"/>
      <c r="AB68" s="878"/>
    </row>
    <row r="69" spans="1:28">
      <c r="A69" s="179" t="s">
        <v>38</v>
      </c>
      <c r="B69" s="180"/>
      <c r="C69" s="180"/>
      <c r="D69" s="180"/>
      <c r="E69" s="180"/>
      <c r="F69" s="180"/>
      <c r="G69" s="181"/>
      <c r="H69" s="816">
        <v>0</v>
      </c>
      <c r="I69" s="816"/>
      <c r="J69" s="816">
        <v>0</v>
      </c>
      <c r="K69" s="816"/>
      <c r="L69" s="816">
        <v>0</v>
      </c>
      <c r="M69" s="816"/>
      <c r="N69" s="816">
        <v>0</v>
      </c>
      <c r="O69" s="816"/>
      <c r="P69" s="816">
        <v>0</v>
      </c>
      <c r="Q69" s="816"/>
      <c r="R69" s="816">
        <v>0</v>
      </c>
      <c r="S69" s="816"/>
      <c r="T69" s="816">
        <v>0</v>
      </c>
      <c r="U69" s="816"/>
      <c r="V69" s="816">
        <v>0</v>
      </c>
      <c r="W69" s="816"/>
      <c r="X69" s="816">
        <v>0</v>
      </c>
      <c r="Y69" s="816"/>
      <c r="Z69" s="767">
        <f>SUM(H69:Y69)</f>
        <v>0</v>
      </c>
      <c r="AA69" s="810"/>
      <c r="AB69" s="768"/>
    </row>
    <row r="70" spans="1:28">
      <c r="A70" s="179" t="s">
        <v>39</v>
      </c>
      <c r="B70" s="180"/>
      <c r="C70" s="180"/>
      <c r="D70" s="180"/>
      <c r="E70" s="180"/>
      <c r="F70" s="180"/>
      <c r="G70" s="181"/>
      <c r="H70" s="840">
        <f>H93</f>
        <v>0</v>
      </c>
      <c r="I70" s="840"/>
      <c r="J70" s="840">
        <f>J93</f>
        <v>0</v>
      </c>
      <c r="K70" s="840"/>
      <c r="L70" s="840">
        <f>L93</f>
        <v>0</v>
      </c>
      <c r="M70" s="840"/>
      <c r="N70" s="840">
        <f>N93</f>
        <v>0</v>
      </c>
      <c r="O70" s="840"/>
      <c r="P70" s="840">
        <f>P93</f>
        <v>0</v>
      </c>
      <c r="Q70" s="840"/>
      <c r="R70" s="840">
        <f>R93</f>
        <v>0</v>
      </c>
      <c r="S70" s="840"/>
      <c r="T70" s="840">
        <f>T93</f>
        <v>0</v>
      </c>
      <c r="U70" s="840"/>
      <c r="V70" s="840">
        <f>V93</f>
        <v>0</v>
      </c>
      <c r="W70" s="840"/>
      <c r="X70" s="840">
        <f>X93</f>
        <v>0</v>
      </c>
      <c r="Y70" s="840"/>
      <c r="Z70" s="767">
        <f>SUM(H70:Y70)</f>
        <v>0</v>
      </c>
      <c r="AA70" s="810"/>
      <c r="AB70" s="768"/>
    </row>
    <row r="71" spans="1:28" ht="13.5" thickBot="1">
      <c r="A71" s="193" t="s">
        <v>40</v>
      </c>
      <c r="B71" s="189"/>
      <c r="C71" s="189"/>
      <c r="D71" s="189"/>
      <c r="E71" s="189"/>
      <c r="F71" s="189"/>
      <c r="G71" s="190"/>
      <c r="H71" s="838">
        <f>SUM(H68:I70)</f>
        <v>0</v>
      </c>
      <c r="I71" s="838"/>
      <c r="J71" s="838">
        <f>SUM(J68:K70)</f>
        <v>0</v>
      </c>
      <c r="K71" s="838"/>
      <c r="L71" s="838">
        <f>SUM(L68:M70)</f>
        <v>0</v>
      </c>
      <c r="M71" s="838"/>
      <c r="N71" s="838">
        <f>SUM(N68:O70)</f>
        <v>0</v>
      </c>
      <c r="O71" s="838"/>
      <c r="P71" s="838">
        <f>SUM(P68:Q70)</f>
        <v>0</v>
      </c>
      <c r="Q71" s="838"/>
      <c r="R71" s="838">
        <f>SUM(R68:S70)</f>
        <v>0</v>
      </c>
      <c r="S71" s="838"/>
      <c r="T71" s="838">
        <f>SUM(T68:U70)</f>
        <v>0</v>
      </c>
      <c r="U71" s="838"/>
      <c r="V71" s="838">
        <f>SUM(V68:W70)</f>
        <v>0</v>
      </c>
      <c r="W71" s="838"/>
      <c r="X71" s="838">
        <f>SUM(X68:Y70)</f>
        <v>0</v>
      </c>
      <c r="Y71" s="838"/>
      <c r="Z71" s="767">
        <f>SUM(H71:Y71)</f>
        <v>0</v>
      </c>
      <c r="AA71" s="810"/>
      <c r="AB71" s="768"/>
    </row>
    <row r="72" spans="1:28" ht="13.5" thickTop="1">
      <c r="A72" s="256" t="str">
        <f>A17</f>
        <v>CASH FUND BALANCE JUNE 30, 2012</v>
      </c>
      <c r="B72" s="177"/>
      <c r="C72" s="177"/>
      <c r="D72" s="177"/>
      <c r="E72" s="177"/>
      <c r="F72" s="177"/>
      <c r="G72" s="178"/>
      <c r="H72" s="846">
        <f>H66-H71</f>
        <v>0</v>
      </c>
      <c r="I72" s="846"/>
      <c r="J72" s="846">
        <f>J66-J71</f>
        <v>0</v>
      </c>
      <c r="K72" s="846"/>
      <c r="L72" s="846">
        <f>L66-L71</f>
        <v>0</v>
      </c>
      <c r="M72" s="846"/>
      <c r="N72" s="846">
        <f>N66-N71</f>
        <v>0</v>
      </c>
      <c r="O72" s="846"/>
      <c r="P72" s="846">
        <f>P66-P71</f>
        <v>0</v>
      </c>
      <c r="Q72" s="846"/>
      <c r="R72" s="846">
        <f>R66-R71</f>
        <v>0</v>
      </c>
      <c r="S72" s="846"/>
      <c r="T72" s="846">
        <f>T66-T71</f>
        <v>0</v>
      </c>
      <c r="U72" s="846"/>
      <c r="V72" s="846">
        <f>V66-V71</f>
        <v>0</v>
      </c>
      <c r="W72" s="846"/>
      <c r="X72" s="846">
        <f>X66-X71</f>
        <v>0</v>
      </c>
      <c r="Y72" s="846"/>
      <c r="Z72" s="848">
        <f>SUM(H72:Y72)</f>
        <v>0</v>
      </c>
      <c r="AA72" s="849"/>
      <c r="AB72" s="850"/>
    </row>
    <row r="73" spans="1:28" ht="13.5" thickBot="1">
      <c r="A73" s="193" t="s">
        <v>41</v>
      </c>
      <c r="B73" s="189"/>
      <c r="C73" s="189"/>
      <c r="D73" s="189"/>
      <c r="E73" s="189"/>
      <c r="F73" s="189"/>
      <c r="G73" s="190"/>
      <c r="H73" s="838">
        <f>H71+H72</f>
        <v>0</v>
      </c>
      <c r="I73" s="838"/>
      <c r="J73" s="838">
        <f>J71+J72</f>
        <v>0</v>
      </c>
      <c r="K73" s="838"/>
      <c r="L73" s="838">
        <f>L71+L72</f>
        <v>0</v>
      </c>
      <c r="M73" s="838"/>
      <c r="N73" s="838">
        <f>N71+N72</f>
        <v>0</v>
      </c>
      <c r="O73" s="838"/>
      <c r="P73" s="838">
        <f>P71+P72</f>
        <v>0</v>
      </c>
      <c r="Q73" s="838"/>
      <c r="R73" s="838">
        <f>R71+R72</f>
        <v>0</v>
      </c>
      <c r="S73" s="838"/>
      <c r="T73" s="838">
        <f>T71+T72</f>
        <v>0</v>
      </c>
      <c r="U73" s="838"/>
      <c r="V73" s="838">
        <f>V71+V72</f>
        <v>0</v>
      </c>
      <c r="W73" s="838"/>
      <c r="X73" s="838">
        <f>X71+X72</f>
        <v>0</v>
      </c>
      <c r="Y73" s="838"/>
      <c r="Z73" s="769">
        <f>Z71+Z72</f>
        <v>0</v>
      </c>
      <c r="AA73" s="811"/>
      <c r="AB73" s="770"/>
    </row>
    <row r="74" spans="1:28" ht="14" thickTop="1" thickBot="1">
      <c r="H74" s="879"/>
      <c r="I74" s="879"/>
      <c r="J74" s="879"/>
      <c r="K74" s="879"/>
      <c r="L74" s="879"/>
      <c r="M74" s="879"/>
      <c r="N74" s="879"/>
      <c r="O74" s="879"/>
      <c r="P74" s="879"/>
      <c r="Q74" s="879"/>
      <c r="R74" s="879"/>
      <c r="S74" s="879"/>
      <c r="T74" s="879"/>
      <c r="U74" s="879"/>
      <c r="V74" s="879"/>
      <c r="W74" s="879"/>
      <c r="X74" s="879"/>
      <c r="Y74" s="879"/>
      <c r="Z74" s="872"/>
      <c r="AA74" s="872"/>
      <c r="AB74" s="872"/>
    </row>
    <row r="75" spans="1:28" ht="14" thickTop="1" thickBot="1">
      <c r="A75" s="171" t="s">
        <v>873</v>
      </c>
      <c r="B75" s="172"/>
      <c r="C75" s="172"/>
      <c r="D75" s="172"/>
      <c r="E75" s="172"/>
      <c r="F75" s="172"/>
      <c r="G75" s="172"/>
      <c r="H75" s="826" t="str">
        <f>$H$6</f>
        <v>2011-2012</v>
      </c>
      <c r="I75" s="826"/>
      <c r="J75" s="826" t="str">
        <f>$H$6</f>
        <v>2011-2012</v>
      </c>
      <c r="K75" s="826"/>
      <c r="L75" s="826" t="str">
        <f>$H$6</f>
        <v>2011-2012</v>
      </c>
      <c r="M75" s="826"/>
      <c r="N75" s="830" t="str">
        <f>$H$6</f>
        <v>2011-2012</v>
      </c>
      <c r="O75" s="826"/>
      <c r="P75" s="826" t="str">
        <f>$H$6</f>
        <v>2011-2012</v>
      </c>
      <c r="Q75" s="826"/>
      <c r="R75" s="826" t="str">
        <f>$H$6</f>
        <v>2011-2012</v>
      </c>
      <c r="S75" s="826"/>
      <c r="T75" s="826" t="str">
        <f>$H$6</f>
        <v>2011-2012</v>
      </c>
      <c r="U75" s="826"/>
      <c r="V75" s="826" t="str">
        <f>$H$6</f>
        <v>2011-2012</v>
      </c>
      <c r="W75" s="826"/>
      <c r="X75" s="826" t="str">
        <f>$H$6</f>
        <v>2011-2012</v>
      </c>
      <c r="Y75" s="826"/>
      <c r="Z75" s="867"/>
      <c r="AA75" s="867"/>
      <c r="AB75" s="868"/>
    </row>
    <row r="76" spans="1:28" ht="14" thickTop="1" thickBot="1">
      <c r="A76" s="171" t="s">
        <v>872</v>
      </c>
      <c r="B76" s="172"/>
      <c r="C76" s="172"/>
      <c r="D76" s="172"/>
      <c r="E76" s="172"/>
      <c r="F76" s="172"/>
      <c r="G76" s="172"/>
      <c r="H76" s="867" t="s">
        <v>32</v>
      </c>
      <c r="I76" s="867"/>
      <c r="J76" s="867" t="s">
        <v>32</v>
      </c>
      <c r="K76" s="867"/>
      <c r="L76" s="867" t="s">
        <v>32</v>
      </c>
      <c r="M76" s="868"/>
      <c r="N76" s="867" t="s">
        <v>32</v>
      </c>
      <c r="O76" s="867"/>
      <c r="P76" s="867" t="s">
        <v>32</v>
      </c>
      <c r="Q76" s="867"/>
      <c r="R76" s="867" t="s">
        <v>32</v>
      </c>
      <c r="S76" s="867"/>
      <c r="T76" s="867" t="s">
        <v>32</v>
      </c>
      <c r="U76" s="867"/>
      <c r="V76" s="867" t="s">
        <v>32</v>
      </c>
      <c r="W76" s="867"/>
      <c r="X76" s="867" t="s">
        <v>32</v>
      </c>
      <c r="Y76" s="867"/>
      <c r="Z76" s="866" t="s">
        <v>152</v>
      </c>
      <c r="AA76" s="867"/>
      <c r="AB76" s="868"/>
    </row>
    <row r="77" spans="1:28" ht="13.5" thickTop="1">
      <c r="A77" s="176" t="str">
        <f>A22</f>
        <v>Cash Balance Reported to Excise Board 6-30-2011</v>
      </c>
      <c r="B77" s="177"/>
      <c r="C77" s="177"/>
      <c r="D77" s="177"/>
      <c r="E77" s="177"/>
      <c r="F77" s="177"/>
      <c r="G77" s="178"/>
      <c r="H77" s="831">
        <v>0</v>
      </c>
      <c r="I77" s="831"/>
      <c r="J77" s="831">
        <v>0</v>
      </c>
      <c r="K77" s="831"/>
      <c r="L77" s="831">
        <v>0</v>
      </c>
      <c r="M77" s="831"/>
      <c r="N77" s="831">
        <v>0</v>
      </c>
      <c r="O77" s="831"/>
      <c r="P77" s="831">
        <v>0</v>
      </c>
      <c r="Q77" s="831"/>
      <c r="R77" s="831">
        <v>0</v>
      </c>
      <c r="S77" s="831"/>
      <c r="T77" s="831">
        <v>0</v>
      </c>
      <c r="U77" s="831"/>
      <c r="V77" s="831">
        <v>0</v>
      </c>
      <c r="W77" s="831"/>
      <c r="X77" s="831">
        <v>0</v>
      </c>
      <c r="Y77" s="831"/>
      <c r="Z77" s="848">
        <f>SUM(H77:Y77)</f>
        <v>0</v>
      </c>
      <c r="AA77" s="849"/>
      <c r="AB77" s="850"/>
    </row>
    <row r="78" spans="1:28">
      <c r="A78" s="179" t="s">
        <v>135</v>
      </c>
      <c r="B78" s="180"/>
      <c r="C78" s="180"/>
      <c r="D78" s="180"/>
      <c r="E78" s="180"/>
      <c r="F78" s="180"/>
      <c r="G78" s="181"/>
      <c r="H78" s="816">
        <v>0</v>
      </c>
      <c r="I78" s="816"/>
      <c r="J78" s="816">
        <v>0</v>
      </c>
      <c r="K78" s="816"/>
      <c r="L78" s="816">
        <v>0</v>
      </c>
      <c r="M78" s="816"/>
      <c r="N78" s="816">
        <v>0</v>
      </c>
      <c r="O78" s="816"/>
      <c r="P78" s="816">
        <v>0</v>
      </c>
      <c r="Q78" s="816"/>
      <c r="R78" s="816">
        <v>0</v>
      </c>
      <c r="S78" s="816"/>
      <c r="T78" s="816">
        <v>0</v>
      </c>
      <c r="U78" s="816"/>
      <c r="V78" s="816">
        <v>0</v>
      </c>
      <c r="W78" s="816"/>
      <c r="X78" s="816">
        <v>0</v>
      </c>
      <c r="Y78" s="816"/>
      <c r="Z78" s="767">
        <f t="shared" ref="Z78:Z96" si="3">SUM(H78:Y78)</f>
        <v>0</v>
      </c>
      <c r="AA78" s="810"/>
      <c r="AB78" s="768"/>
    </row>
    <row r="79" spans="1:28">
      <c r="A79" s="179" t="s">
        <v>136</v>
      </c>
      <c r="B79" s="180"/>
      <c r="C79" s="180"/>
      <c r="D79" s="180"/>
      <c r="E79" s="180"/>
      <c r="F79" s="180"/>
      <c r="G79" s="181"/>
      <c r="H79" s="816">
        <v>0</v>
      </c>
      <c r="I79" s="816"/>
      <c r="J79" s="816">
        <v>0</v>
      </c>
      <c r="K79" s="816"/>
      <c r="L79" s="816">
        <v>0</v>
      </c>
      <c r="M79" s="816"/>
      <c r="N79" s="816">
        <v>0</v>
      </c>
      <c r="O79" s="816"/>
      <c r="P79" s="816">
        <v>0</v>
      </c>
      <c r="Q79" s="816"/>
      <c r="R79" s="816">
        <v>0</v>
      </c>
      <c r="S79" s="816"/>
      <c r="T79" s="816">
        <v>0</v>
      </c>
      <c r="U79" s="816"/>
      <c r="V79" s="816">
        <v>0</v>
      </c>
      <c r="W79" s="816"/>
      <c r="X79" s="816">
        <v>0</v>
      </c>
      <c r="Y79" s="816"/>
      <c r="Z79" s="767">
        <f t="shared" si="3"/>
        <v>0</v>
      </c>
      <c r="AA79" s="810"/>
      <c r="AB79" s="768"/>
    </row>
    <row r="80" spans="1:28">
      <c r="A80" s="179" t="s">
        <v>137</v>
      </c>
      <c r="B80" s="180"/>
      <c r="C80" s="180"/>
      <c r="D80" s="180"/>
      <c r="E80" s="180"/>
      <c r="F80" s="180"/>
      <c r="G80" s="181"/>
      <c r="H80" s="840">
        <f>SUM(H77:I79)</f>
        <v>0</v>
      </c>
      <c r="I80" s="840"/>
      <c r="J80" s="840">
        <f>SUM(J77:K79)</f>
        <v>0</v>
      </c>
      <c r="K80" s="840"/>
      <c r="L80" s="840">
        <f>SUM(L77:M79)</f>
        <v>0</v>
      </c>
      <c r="M80" s="840"/>
      <c r="N80" s="840">
        <f>SUM(N77:O79)</f>
        <v>0</v>
      </c>
      <c r="O80" s="840"/>
      <c r="P80" s="840">
        <f>SUM(P77:Q79)</f>
        <v>0</v>
      </c>
      <c r="Q80" s="840"/>
      <c r="R80" s="840">
        <f>SUM(R77:S79)</f>
        <v>0</v>
      </c>
      <c r="S80" s="840"/>
      <c r="T80" s="840">
        <f>SUM(T77:U79)</f>
        <v>0</v>
      </c>
      <c r="U80" s="840"/>
      <c r="V80" s="840">
        <f>SUM(V77:W79)</f>
        <v>0</v>
      </c>
      <c r="W80" s="840"/>
      <c r="X80" s="840">
        <f>SUM(X77:Y79)</f>
        <v>0</v>
      </c>
      <c r="Y80" s="840"/>
      <c r="Z80" s="767">
        <f t="shared" si="3"/>
        <v>0</v>
      </c>
      <c r="AA80" s="810"/>
      <c r="AB80" s="768"/>
    </row>
    <row r="81" spans="1:28">
      <c r="A81" s="179" t="s">
        <v>138</v>
      </c>
      <c r="B81" s="180"/>
      <c r="C81" s="180"/>
      <c r="D81" s="180"/>
      <c r="E81" s="180"/>
      <c r="F81" s="180"/>
      <c r="G81" s="181"/>
      <c r="H81" s="816">
        <v>0</v>
      </c>
      <c r="I81" s="816"/>
      <c r="J81" s="816">
        <v>0</v>
      </c>
      <c r="K81" s="816"/>
      <c r="L81" s="816">
        <v>0</v>
      </c>
      <c r="M81" s="816"/>
      <c r="N81" s="816">
        <v>0</v>
      </c>
      <c r="O81" s="816"/>
      <c r="P81" s="816">
        <v>0</v>
      </c>
      <c r="Q81" s="816"/>
      <c r="R81" s="816">
        <v>0</v>
      </c>
      <c r="S81" s="816"/>
      <c r="T81" s="816">
        <v>0</v>
      </c>
      <c r="U81" s="816"/>
      <c r="V81" s="816">
        <v>0</v>
      </c>
      <c r="W81" s="816"/>
      <c r="X81" s="816">
        <v>0</v>
      </c>
      <c r="Y81" s="816"/>
      <c r="Z81" s="767">
        <f t="shared" si="3"/>
        <v>0</v>
      </c>
      <c r="AA81" s="810"/>
      <c r="AB81" s="768"/>
    </row>
    <row r="82" spans="1:28">
      <c r="A82" s="179" t="s">
        <v>139</v>
      </c>
      <c r="B82" s="180"/>
      <c r="C82" s="180"/>
      <c r="D82" s="180"/>
      <c r="E82" s="180"/>
      <c r="F82" s="180"/>
      <c r="G82" s="181"/>
      <c r="H82" s="816">
        <v>0</v>
      </c>
      <c r="I82" s="816"/>
      <c r="J82" s="816">
        <v>0</v>
      </c>
      <c r="K82" s="816"/>
      <c r="L82" s="816">
        <v>0</v>
      </c>
      <c r="M82" s="816"/>
      <c r="N82" s="763">
        <v>0</v>
      </c>
      <c r="O82" s="764"/>
      <c r="P82" s="763">
        <v>0</v>
      </c>
      <c r="Q82" s="764"/>
      <c r="R82" s="763">
        <v>0</v>
      </c>
      <c r="S82" s="764"/>
      <c r="T82" s="763">
        <v>0</v>
      </c>
      <c r="U82" s="764"/>
      <c r="V82" s="763">
        <v>0</v>
      </c>
      <c r="W82" s="764"/>
      <c r="X82" s="763">
        <v>0</v>
      </c>
      <c r="Y82" s="764"/>
      <c r="Z82" s="767">
        <f t="shared" si="3"/>
        <v>0</v>
      </c>
      <c r="AA82" s="810"/>
      <c r="AB82" s="768"/>
    </row>
    <row r="83" spans="1:28">
      <c r="A83" s="179" t="s">
        <v>140</v>
      </c>
      <c r="B83" s="180"/>
      <c r="C83" s="180"/>
      <c r="D83" s="180"/>
      <c r="E83" s="180"/>
      <c r="F83" s="180"/>
      <c r="G83" s="181"/>
      <c r="H83" s="816">
        <v>0</v>
      </c>
      <c r="I83" s="816"/>
      <c r="J83" s="816">
        <v>0</v>
      </c>
      <c r="K83" s="816"/>
      <c r="L83" s="816">
        <v>0</v>
      </c>
      <c r="M83" s="816"/>
      <c r="N83" s="816">
        <v>0</v>
      </c>
      <c r="O83" s="816"/>
      <c r="P83" s="816">
        <v>0</v>
      </c>
      <c r="Q83" s="816"/>
      <c r="R83" s="816">
        <v>0</v>
      </c>
      <c r="S83" s="816"/>
      <c r="T83" s="816">
        <v>0</v>
      </c>
      <c r="U83" s="816"/>
      <c r="V83" s="816">
        <v>0</v>
      </c>
      <c r="W83" s="816"/>
      <c r="X83" s="816">
        <v>0</v>
      </c>
      <c r="Y83" s="816"/>
      <c r="Z83" s="767">
        <f t="shared" si="3"/>
        <v>0</v>
      </c>
      <c r="AA83" s="810"/>
      <c r="AB83" s="768"/>
    </row>
    <row r="84" spans="1:28">
      <c r="A84" s="179" t="s">
        <v>141</v>
      </c>
      <c r="B84" s="180"/>
      <c r="C84" s="180"/>
      <c r="D84" s="180"/>
      <c r="E84" s="180"/>
      <c r="F84" s="180"/>
      <c r="G84" s="181"/>
      <c r="H84" s="816">
        <v>0</v>
      </c>
      <c r="I84" s="816"/>
      <c r="J84" s="816">
        <v>0</v>
      </c>
      <c r="K84" s="816"/>
      <c r="L84" s="816">
        <v>0</v>
      </c>
      <c r="M84" s="816"/>
      <c r="N84" s="816">
        <v>0</v>
      </c>
      <c r="O84" s="816"/>
      <c r="P84" s="816">
        <v>0</v>
      </c>
      <c r="Q84" s="816"/>
      <c r="R84" s="816">
        <v>0</v>
      </c>
      <c r="S84" s="816"/>
      <c r="T84" s="816">
        <v>0</v>
      </c>
      <c r="U84" s="816"/>
      <c r="V84" s="816">
        <v>0</v>
      </c>
      <c r="W84" s="816"/>
      <c r="X84" s="816">
        <v>0</v>
      </c>
      <c r="Y84" s="816"/>
      <c r="Z84" s="767">
        <f t="shared" si="3"/>
        <v>0</v>
      </c>
      <c r="AA84" s="810"/>
      <c r="AB84" s="768"/>
    </row>
    <row r="85" spans="1:28">
      <c r="A85" s="179" t="s">
        <v>142</v>
      </c>
      <c r="B85" s="180"/>
      <c r="C85" s="180"/>
      <c r="D85" s="180"/>
      <c r="E85" s="180"/>
      <c r="F85" s="180"/>
      <c r="G85" s="181"/>
      <c r="H85" s="840">
        <f>SUM(H81:I84)</f>
        <v>0</v>
      </c>
      <c r="I85" s="840"/>
      <c r="J85" s="840">
        <f>SUM(J81:K84)</f>
        <v>0</v>
      </c>
      <c r="K85" s="840"/>
      <c r="L85" s="840">
        <f>SUM(L81:M84)</f>
        <v>0</v>
      </c>
      <c r="M85" s="840"/>
      <c r="N85" s="840">
        <f>SUM(N81:O84)</f>
        <v>0</v>
      </c>
      <c r="O85" s="840"/>
      <c r="P85" s="840">
        <f>SUM(P81:Q84)</f>
        <v>0</v>
      </c>
      <c r="Q85" s="840"/>
      <c r="R85" s="840">
        <f>SUM(R81:S84)</f>
        <v>0</v>
      </c>
      <c r="S85" s="840"/>
      <c r="T85" s="840">
        <f>SUM(T81:U84)</f>
        <v>0</v>
      </c>
      <c r="U85" s="840"/>
      <c r="V85" s="840">
        <f>SUM(V81:W84)</f>
        <v>0</v>
      </c>
      <c r="W85" s="840"/>
      <c r="X85" s="840">
        <f>SUM(X81:Y84)</f>
        <v>0</v>
      </c>
      <c r="Y85" s="840"/>
      <c r="Z85" s="767">
        <f t="shared" si="3"/>
        <v>0</v>
      </c>
      <c r="AA85" s="810"/>
      <c r="AB85" s="768"/>
    </row>
    <row r="86" spans="1:28">
      <c r="A86" s="179" t="s">
        <v>143</v>
      </c>
      <c r="B86" s="180"/>
      <c r="C86" s="180"/>
      <c r="D86" s="180"/>
      <c r="E86" s="180"/>
      <c r="F86" s="180"/>
      <c r="G86" s="181"/>
      <c r="H86" s="840">
        <f>H85+H80</f>
        <v>0</v>
      </c>
      <c r="I86" s="840"/>
      <c r="J86" s="840">
        <f>J85+J80</f>
        <v>0</v>
      </c>
      <c r="K86" s="840"/>
      <c r="L86" s="840">
        <f>L85+L80</f>
        <v>0</v>
      </c>
      <c r="M86" s="840"/>
      <c r="N86" s="840">
        <f>N85+N80</f>
        <v>0</v>
      </c>
      <c r="O86" s="840"/>
      <c r="P86" s="840">
        <f>P85+P80</f>
        <v>0</v>
      </c>
      <c r="Q86" s="840"/>
      <c r="R86" s="840">
        <f>R85+R80</f>
        <v>0</v>
      </c>
      <c r="S86" s="840"/>
      <c r="T86" s="840">
        <f>T85+T80</f>
        <v>0</v>
      </c>
      <c r="U86" s="840"/>
      <c r="V86" s="840">
        <f>V85+V80</f>
        <v>0</v>
      </c>
      <c r="W86" s="840"/>
      <c r="X86" s="840">
        <f>X85+X80</f>
        <v>0</v>
      </c>
      <c r="Y86" s="840"/>
      <c r="Z86" s="767">
        <f t="shared" si="3"/>
        <v>0</v>
      </c>
      <c r="AA86" s="810"/>
      <c r="AB86" s="768"/>
    </row>
    <row r="87" spans="1:28">
      <c r="A87" s="179" t="s">
        <v>144</v>
      </c>
      <c r="B87" s="180"/>
      <c r="C87" s="180"/>
      <c r="D87" s="180"/>
      <c r="E87" s="180"/>
      <c r="F87" s="180"/>
      <c r="G87" s="181"/>
      <c r="H87" s="816">
        <v>0</v>
      </c>
      <c r="I87" s="816"/>
      <c r="J87" s="816">
        <v>0</v>
      </c>
      <c r="K87" s="816"/>
      <c r="L87" s="816">
        <v>0</v>
      </c>
      <c r="M87" s="816"/>
      <c r="N87" s="816">
        <v>0</v>
      </c>
      <c r="O87" s="816"/>
      <c r="P87" s="816">
        <v>0</v>
      </c>
      <c r="Q87" s="816"/>
      <c r="R87" s="816">
        <v>0</v>
      </c>
      <c r="S87" s="816"/>
      <c r="T87" s="816">
        <v>0</v>
      </c>
      <c r="U87" s="816"/>
      <c r="V87" s="816">
        <v>0</v>
      </c>
      <c r="W87" s="816"/>
      <c r="X87" s="816">
        <v>0</v>
      </c>
      <c r="Y87" s="816"/>
      <c r="Z87" s="767">
        <f t="shared" si="3"/>
        <v>0</v>
      </c>
      <c r="AA87" s="810"/>
      <c r="AB87" s="768"/>
    </row>
    <row r="88" spans="1:28">
      <c r="A88" s="179" t="s">
        <v>145</v>
      </c>
      <c r="B88" s="180"/>
      <c r="C88" s="180"/>
      <c r="D88" s="180"/>
      <c r="E88" s="180"/>
      <c r="F88" s="180"/>
      <c r="G88" s="181"/>
      <c r="H88" s="816">
        <v>0</v>
      </c>
      <c r="I88" s="816"/>
      <c r="J88" s="816">
        <v>0</v>
      </c>
      <c r="K88" s="816"/>
      <c r="L88" s="816">
        <v>0</v>
      </c>
      <c r="M88" s="816"/>
      <c r="N88" s="816">
        <v>0</v>
      </c>
      <c r="O88" s="816"/>
      <c r="P88" s="816">
        <v>0</v>
      </c>
      <c r="Q88" s="816"/>
      <c r="R88" s="816">
        <v>0</v>
      </c>
      <c r="S88" s="816"/>
      <c r="T88" s="816">
        <v>0</v>
      </c>
      <c r="U88" s="816"/>
      <c r="V88" s="816">
        <v>0</v>
      </c>
      <c r="W88" s="816"/>
      <c r="X88" s="816">
        <v>0</v>
      </c>
      <c r="Y88" s="816"/>
      <c r="Z88" s="767">
        <f t="shared" si="3"/>
        <v>0</v>
      </c>
      <c r="AA88" s="810"/>
      <c r="AB88" s="768"/>
    </row>
    <row r="89" spans="1:28">
      <c r="A89" s="179" t="s">
        <v>146</v>
      </c>
      <c r="B89" s="180"/>
      <c r="C89" s="180"/>
      <c r="D89" s="180"/>
      <c r="E89" s="180"/>
      <c r="F89" s="180"/>
      <c r="G89" s="181"/>
      <c r="H89" s="840">
        <f>SUM(H87:I88)</f>
        <v>0</v>
      </c>
      <c r="I89" s="840"/>
      <c r="J89" s="840">
        <f>SUM(J87:K88)</f>
        <v>0</v>
      </c>
      <c r="K89" s="840"/>
      <c r="L89" s="840">
        <f>SUM(L87:M88)</f>
        <v>0</v>
      </c>
      <c r="M89" s="840"/>
      <c r="N89" s="840">
        <f>SUM(N87:O88)</f>
        <v>0</v>
      </c>
      <c r="O89" s="840"/>
      <c r="P89" s="840">
        <f>SUM(P87:Q88)</f>
        <v>0</v>
      </c>
      <c r="Q89" s="840"/>
      <c r="R89" s="840">
        <f>SUM(R87:S88)</f>
        <v>0</v>
      </c>
      <c r="S89" s="840"/>
      <c r="T89" s="840">
        <f>SUM(T87:U88)</f>
        <v>0</v>
      </c>
      <c r="U89" s="840"/>
      <c r="V89" s="840">
        <f>SUM(V87:W88)</f>
        <v>0</v>
      </c>
      <c r="W89" s="840"/>
      <c r="X89" s="840">
        <f>SUM(X87:Y88)</f>
        <v>0</v>
      </c>
      <c r="Y89" s="840"/>
      <c r="Z89" s="767">
        <f t="shared" si="3"/>
        <v>0</v>
      </c>
      <c r="AA89" s="810"/>
      <c r="AB89" s="768"/>
    </row>
    <row r="90" spans="1:28" ht="13.5" thickBot="1">
      <c r="A90" s="188" t="str">
        <f>A35</f>
        <v>CASH BALANCE JUNE 30, 2012</v>
      </c>
      <c r="B90" s="189"/>
      <c r="C90" s="189"/>
      <c r="D90" s="189"/>
      <c r="E90" s="189"/>
      <c r="F90" s="189"/>
      <c r="G90" s="190"/>
      <c r="H90" s="838">
        <f>H86-H89</f>
        <v>0</v>
      </c>
      <c r="I90" s="838"/>
      <c r="J90" s="838">
        <f>J86-J89</f>
        <v>0</v>
      </c>
      <c r="K90" s="838"/>
      <c r="L90" s="838">
        <f>L86-L89</f>
        <v>0</v>
      </c>
      <c r="M90" s="838"/>
      <c r="N90" s="838">
        <f>N86-N89</f>
        <v>0</v>
      </c>
      <c r="O90" s="838"/>
      <c r="P90" s="838">
        <f>P86-P89</f>
        <v>0</v>
      </c>
      <c r="Q90" s="838"/>
      <c r="R90" s="838">
        <f>R86-R89</f>
        <v>0</v>
      </c>
      <c r="S90" s="838"/>
      <c r="T90" s="838">
        <f>T86-T89</f>
        <v>0</v>
      </c>
      <c r="U90" s="838"/>
      <c r="V90" s="838">
        <f>V86-V89</f>
        <v>0</v>
      </c>
      <c r="W90" s="838"/>
      <c r="X90" s="838">
        <f>X86-X89</f>
        <v>0</v>
      </c>
      <c r="Y90" s="838"/>
      <c r="Z90" s="769">
        <f t="shared" si="3"/>
        <v>0</v>
      </c>
      <c r="AA90" s="811"/>
      <c r="AB90" s="770"/>
    </row>
    <row r="91" spans="1:28" ht="13.5" thickTop="1">
      <c r="A91" s="176" t="s">
        <v>147</v>
      </c>
      <c r="B91" s="177"/>
      <c r="C91" s="177"/>
      <c r="D91" s="177"/>
      <c r="E91" s="177"/>
      <c r="F91" s="177"/>
      <c r="G91" s="178"/>
      <c r="H91" s="831">
        <v>0</v>
      </c>
      <c r="I91" s="831"/>
      <c r="J91" s="831">
        <v>0</v>
      </c>
      <c r="K91" s="831"/>
      <c r="L91" s="831">
        <v>0</v>
      </c>
      <c r="M91" s="831"/>
      <c r="N91" s="831">
        <v>0</v>
      </c>
      <c r="O91" s="831"/>
      <c r="P91" s="831">
        <v>0</v>
      </c>
      <c r="Q91" s="831"/>
      <c r="R91" s="831">
        <v>0</v>
      </c>
      <c r="S91" s="831"/>
      <c r="T91" s="831">
        <v>0</v>
      </c>
      <c r="U91" s="831"/>
      <c r="V91" s="831">
        <v>0</v>
      </c>
      <c r="W91" s="831"/>
      <c r="X91" s="831">
        <v>0</v>
      </c>
      <c r="Y91" s="831"/>
      <c r="Z91" s="848">
        <f t="shared" si="3"/>
        <v>0</v>
      </c>
      <c r="AA91" s="849"/>
      <c r="AB91" s="850"/>
    </row>
    <row r="92" spans="1:28">
      <c r="A92" s="179" t="s">
        <v>38</v>
      </c>
      <c r="B92" s="180"/>
      <c r="C92" s="180"/>
      <c r="D92" s="180"/>
      <c r="E92" s="180"/>
      <c r="F92" s="180"/>
      <c r="G92" s="181"/>
      <c r="H92" s="816">
        <v>0</v>
      </c>
      <c r="I92" s="816"/>
      <c r="J92" s="816">
        <v>0</v>
      </c>
      <c r="K92" s="816"/>
      <c r="L92" s="816">
        <v>0</v>
      </c>
      <c r="M92" s="816"/>
      <c r="N92" s="816">
        <v>0</v>
      </c>
      <c r="O92" s="816"/>
      <c r="P92" s="816">
        <v>0</v>
      </c>
      <c r="Q92" s="816"/>
      <c r="R92" s="816">
        <v>0</v>
      </c>
      <c r="S92" s="816"/>
      <c r="T92" s="816">
        <v>0</v>
      </c>
      <c r="U92" s="816"/>
      <c r="V92" s="816">
        <v>0</v>
      </c>
      <c r="W92" s="816"/>
      <c r="X92" s="816">
        <v>0</v>
      </c>
      <c r="Y92" s="816"/>
      <c r="Z92" s="767">
        <f t="shared" si="3"/>
        <v>0</v>
      </c>
      <c r="AA92" s="810"/>
      <c r="AB92" s="768"/>
    </row>
    <row r="93" spans="1:28">
      <c r="A93" s="179" t="s">
        <v>39</v>
      </c>
      <c r="B93" s="180"/>
      <c r="C93" s="180"/>
      <c r="D93" s="180"/>
      <c r="E93" s="180"/>
      <c r="F93" s="180"/>
      <c r="G93" s="181"/>
      <c r="H93" s="816">
        <v>0</v>
      </c>
      <c r="I93" s="816"/>
      <c r="J93" s="816">
        <v>0</v>
      </c>
      <c r="K93" s="816"/>
      <c r="L93" s="816">
        <v>0</v>
      </c>
      <c r="M93" s="816"/>
      <c r="N93" s="816">
        <v>0</v>
      </c>
      <c r="O93" s="816"/>
      <c r="P93" s="816">
        <v>0</v>
      </c>
      <c r="Q93" s="816"/>
      <c r="R93" s="816">
        <v>0</v>
      </c>
      <c r="S93" s="816"/>
      <c r="T93" s="816">
        <v>0</v>
      </c>
      <c r="U93" s="816"/>
      <c r="V93" s="816">
        <v>0</v>
      </c>
      <c r="W93" s="816"/>
      <c r="X93" s="816">
        <v>0</v>
      </c>
      <c r="Y93" s="816"/>
      <c r="Z93" s="767">
        <f t="shared" si="3"/>
        <v>0</v>
      </c>
      <c r="AA93" s="810"/>
      <c r="AB93" s="768"/>
    </row>
    <row r="94" spans="1:28">
      <c r="A94" s="179" t="s">
        <v>874</v>
      </c>
      <c r="B94" s="180"/>
      <c r="C94" s="180"/>
      <c r="D94" s="180"/>
      <c r="E94" s="180"/>
      <c r="F94" s="180"/>
      <c r="G94" s="181"/>
      <c r="H94" s="840">
        <f>SUM(H91:I93)</f>
        <v>0</v>
      </c>
      <c r="I94" s="840"/>
      <c r="J94" s="840">
        <f>SUM(J91:K93)</f>
        <v>0</v>
      </c>
      <c r="K94" s="840"/>
      <c r="L94" s="840">
        <f>SUM(L91:M93)</f>
        <v>0</v>
      </c>
      <c r="M94" s="840"/>
      <c r="N94" s="840">
        <f>SUM(N91:O93)</f>
        <v>0</v>
      </c>
      <c r="O94" s="840"/>
      <c r="P94" s="840">
        <f>SUM(P91:Q93)</f>
        <v>0</v>
      </c>
      <c r="Q94" s="840"/>
      <c r="R94" s="840">
        <f>SUM(R91:S93)</f>
        <v>0</v>
      </c>
      <c r="S94" s="840"/>
      <c r="T94" s="840">
        <f>SUM(T91:U93)</f>
        <v>0</v>
      </c>
      <c r="U94" s="840"/>
      <c r="V94" s="840">
        <f>SUM(V91:W93)</f>
        <v>0</v>
      </c>
      <c r="W94" s="840"/>
      <c r="X94" s="840">
        <f>SUM(X91:Y93)</f>
        <v>0</v>
      </c>
      <c r="Y94" s="840"/>
      <c r="Z94" s="767">
        <f t="shared" si="3"/>
        <v>0</v>
      </c>
      <c r="AA94" s="810"/>
      <c r="AB94" s="768"/>
    </row>
    <row r="95" spans="1:28">
      <c r="A95" s="191" t="s">
        <v>149</v>
      </c>
      <c r="B95" s="180"/>
      <c r="C95" s="180"/>
      <c r="D95" s="180"/>
      <c r="E95" s="180"/>
      <c r="F95" s="180"/>
      <c r="G95" s="181"/>
      <c r="H95" s="816">
        <v>0</v>
      </c>
      <c r="I95" s="816"/>
      <c r="J95" s="816">
        <v>0</v>
      </c>
      <c r="K95" s="816"/>
      <c r="L95" s="816">
        <v>0</v>
      </c>
      <c r="M95" s="816"/>
      <c r="N95" s="816">
        <v>0</v>
      </c>
      <c r="O95" s="816"/>
      <c r="P95" s="816">
        <v>0</v>
      </c>
      <c r="Q95" s="816"/>
      <c r="R95" s="816">
        <v>0</v>
      </c>
      <c r="S95" s="816"/>
      <c r="T95" s="816">
        <v>0</v>
      </c>
      <c r="U95" s="816"/>
      <c r="V95" s="816">
        <v>0</v>
      </c>
      <c r="W95" s="816"/>
      <c r="X95" s="816">
        <v>0</v>
      </c>
      <c r="Y95" s="816"/>
      <c r="Z95" s="767">
        <f t="shared" si="3"/>
        <v>0</v>
      </c>
      <c r="AA95" s="810"/>
      <c r="AB95" s="768"/>
    </row>
    <row r="96" spans="1:28" ht="13.5" thickBot="1">
      <c r="A96" s="188" t="s">
        <v>875</v>
      </c>
      <c r="B96" s="189"/>
      <c r="C96" s="189"/>
      <c r="D96" s="189"/>
      <c r="E96" s="189"/>
      <c r="F96" s="189"/>
      <c r="G96" s="190"/>
      <c r="H96" s="838">
        <f>H90-H94-H95</f>
        <v>0</v>
      </c>
      <c r="I96" s="838"/>
      <c r="J96" s="838">
        <f>J90-J94-J95</f>
        <v>0</v>
      </c>
      <c r="K96" s="838"/>
      <c r="L96" s="838">
        <f>L90-L94-L95</f>
        <v>0</v>
      </c>
      <c r="M96" s="838"/>
      <c r="N96" s="838">
        <f>N90-N94-N95</f>
        <v>0</v>
      </c>
      <c r="O96" s="838"/>
      <c r="P96" s="838">
        <f>P90-P94-P95</f>
        <v>0</v>
      </c>
      <c r="Q96" s="838"/>
      <c r="R96" s="838">
        <f>R90-R94-R95</f>
        <v>0</v>
      </c>
      <c r="S96" s="838"/>
      <c r="T96" s="838">
        <f>T90-T94-T95</f>
        <v>0</v>
      </c>
      <c r="U96" s="838"/>
      <c r="V96" s="838">
        <f>V90-V94-V95</f>
        <v>0</v>
      </c>
      <c r="W96" s="838"/>
      <c r="X96" s="838">
        <f>X90-X94-X95</f>
        <v>0</v>
      </c>
      <c r="Y96" s="838"/>
      <c r="Z96" s="769">
        <f t="shared" si="3"/>
        <v>0</v>
      </c>
      <c r="AA96" s="811"/>
      <c r="AB96" s="770"/>
    </row>
    <row r="97" spans="1:28" ht="14" thickTop="1" thickBot="1">
      <c r="H97" s="879"/>
      <c r="I97" s="879"/>
      <c r="J97" s="879"/>
      <c r="K97" s="879"/>
      <c r="L97" s="879"/>
      <c r="M97" s="879"/>
      <c r="N97" s="879"/>
      <c r="O97" s="879"/>
      <c r="P97" s="879"/>
      <c r="Q97" s="879"/>
      <c r="R97" s="879"/>
      <c r="S97" s="879"/>
      <c r="T97" s="879"/>
      <c r="U97" s="879"/>
      <c r="V97" s="879"/>
      <c r="W97" s="879"/>
      <c r="X97" s="879"/>
      <c r="Y97" s="879"/>
      <c r="Z97" s="872"/>
      <c r="AA97" s="872"/>
      <c r="AB97" s="872"/>
    </row>
    <row r="98" spans="1:28" ht="14" thickTop="1" thickBot="1">
      <c r="A98" s="171" t="s">
        <v>876</v>
      </c>
      <c r="B98" s="172"/>
      <c r="C98" s="172"/>
      <c r="D98" s="172"/>
      <c r="E98" s="172"/>
      <c r="F98" s="172"/>
      <c r="G98" s="172"/>
      <c r="H98" s="826" t="str">
        <f>$H$6</f>
        <v>2011-2012</v>
      </c>
      <c r="I98" s="826"/>
      <c r="J98" s="826" t="str">
        <f>$H$6</f>
        <v>2011-2012</v>
      </c>
      <c r="K98" s="826"/>
      <c r="L98" s="826" t="str">
        <f>$H$6</f>
        <v>2011-2012</v>
      </c>
      <c r="M98" s="826"/>
      <c r="N98" s="830" t="str">
        <f>$H$6</f>
        <v>2011-2012</v>
      </c>
      <c r="O98" s="826"/>
      <c r="P98" s="826" t="str">
        <f>$H$6</f>
        <v>2011-2012</v>
      </c>
      <c r="Q98" s="826"/>
      <c r="R98" s="826" t="str">
        <f>$H$6</f>
        <v>2011-2012</v>
      </c>
      <c r="S98" s="826"/>
      <c r="T98" s="826" t="str">
        <f>$H$6</f>
        <v>2011-2012</v>
      </c>
      <c r="U98" s="826"/>
      <c r="V98" s="826" t="str">
        <f>$H$6</f>
        <v>2011-2012</v>
      </c>
      <c r="W98" s="826"/>
      <c r="X98" s="826" t="str">
        <f>$H$6</f>
        <v>2011-2012</v>
      </c>
      <c r="Y98" s="826"/>
      <c r="Z98" s="867"/>
      <c r="AA98" s="867"/>
      <c r="AB98" s="868"/>
    </row>
    <row r="99" spans="1:28" ht="14" thickTop="1" thickBot="1">
      <c r="A99" s="154" t="s">
        <v>872</v>
      </c>
      <c r="B99" s="155"/>
      <c r="C99" s="155"/>
      <c r="D99" s="155"/>
      <c r="E99" s="155"/>
      <c r="F99" s="155"/>
      <c r="G99" s="155"/>
      <c r="H99" s="880" t="s">
        <v>32</v>
      </c>
      <c r="I99" s="880"/>
      <c r="J99" s="867" t="s">
        <v>32</v>
      </c>
      <c r="K99" s="867"/>
      <c r="L99" s="867" t="s">
        <v>32</v>
      </c>
      <c r="M99" s="868"/>
      <c r="N99" s="880" t="s">
        <v>32</v>
      </c>
      <c r="O99" s="880"/>
      <c r="P99" s="867" t="s">
        <v>32</v>
      </c>
      <c r="Q99" s="867"/>
      <c r="R99" s="880" t="s">
        <v>32</v>
      </c>
      <c r="S99" s="880"/>
      <c r="T99" s="867" t="s">
        <v>32</v>
      </c>
      <c r="U99" s="867"/>
      <c r="V99" s="880" t="s">
        <v>32</v>
      </c>
      <c r="W99" s="880"/>
      <c r="X99" s="867" t="s">
        <v>32</v>
      </c>
      <c r="Y99" s="867"/>
      <c r="Z99" s="866" t="s">
        <v>152</v>
      </c>
      <c r="AA99" s="867"/>
      <c r="AB99" s="868"/>
    </row>
    <row r="100" spans="1:28" ht="13.5" thickTop="1">
      <c r="A100" s="176" t="str">
        <f>A45</f>
        <v>Warrants Outstanding 6-30-2011 of Year in Caption</v>
      </c>
      <c r="B100" s="177"/>
      <c r="C100" s="177"/>
      <c r="D100" s="177"/>
      <c r="E100" s="177"/>
      <c r="F100" s="177"/>
      <c r="G100" s="178"/>
      <c r="H100" s="816">
        <v>0</v>
      </c>
      <c r="I100" s="816"/>
      <c r="J100" s="816">
        <v>0</v>
      </c>
      <c r="K100" s="816"/>
      <c r="L100" s="816">
        <v>0</v>
      </c>
      <c r="M100" s="816"/>
      <c r="N100" s="816">
        <v>0</v>
      </c>
      <c r="O100" s="816"/>
      <c r="P100" s="816">
        <v>0</v>
      </c>
      <c r="Q100" s="816"/>
      <c r="R100" s="816">
        <v>0</v>
      </c>
      <c r="S100" s="816"/>
      <c r="T100" s="816">
        <v>0</v>
      </c>
      <c r="U100" s="816"/>
      <c r="V100" s="816">
        <v>0</v>
      </c>
      <c r="W100" s="816"/>
      <c r="X100" s="816">
        <v>0</v>
      </c>
      <c r="Y100" s="816"/>
      <c r="Z100" s="848">
        <f t="shared" ref="Z100:Z108" si="4">SUM(H100:Y100)</f>
        <v>0</v>
      </c>
      <c r="AA100" s="849"/>
      <c r="AB100" s="850"/>
    </row>
    <row r="101" spans="1:28">
      <c r="A101" s="179" t="s">
        <v>153</v>
      </c>
      <c r="B101" s="180"/>
      <c r="C101" s="180"/>
      <c r="D101" s="180"/>
      <c r="E101" s="180"/>
      <c r="F101" s="180"/>
      <c r="G101" s="181"/>
      <c r="H101" s="816">
        <v>0</v>
      </c>
      <c r="I101" s="816"/>
      <c r="J101" s="816">
        <v>0</v>
      </c>
      <c r="K101" s="816"/>
      <c r="L101" s="816">
        <v>0</v>
      </c>
      <c r="M101" s="816"/>
      <c r="N101" s="816">
        <v>0</v>
      </c>
      <c r="O101" s="816"/>
      <c r="P101" s="816">
        <v>0</v>
      </c>
      <c r="Q101" s="816"/>
      <c r="R101" s="816">
        <v>0</v>
      </c>
      <c r="S101" s="816"/>
      <c r="T101" s="816">
        <v>0</v>
      </c>
      <c r="U101" s="816"/>
      <c r="V101" s="816">
        <v>0</v>
      </c>
      <c r="W101" s="816"/>
      <c r="X101" s="816">
        <v>0</v>
      </c>
      <c r="Y101" s="816"/>
      <c r="Z101" s="767">
        <f t="shared" si="4"/>
        <v>0</v>
      </c>
      <c r="AA101" s="810"/>
      <c r="AB101" s="768"/>
    </row>
    <row r="102" spans="1:28" ht="13.5" thickBot="1">
      <c r="A102" s="188" t="s">
        <v>152</v>
      </c>
      <c r="B102" s="189"/>
      <c r="C102" s="189"/>
      <c r="D102" s="189"/>
      <c r="E102" s="189"/>
      <c r="F102" s="189"/>
      <c r="G102" s="190"/>
      <c r="H102" s="838">
        <f>SUM(H100:I101)</f>
        <v>0</v>
      </c>
      <c r="I102" s="838"/>
      <c r="J102" s="838">
        <f>SUM(J100:K101)</f>
        <v>0</v>
      </c>
      <c r="K102" s="838"/>
      <c r="L102" s="838">
        <f>SUM(L100:M101)</f>
        <v>0</v>
      </c>
      <c r="M102" s="838"/>
      <c r="N102" s="838">
        <f>SUM(N100:O101)</f>
        <v>0</v>
      </c>
      <c r="O102" s="838"/>
      <c r="P102" s="838">
        <f>SUM(P100:Q101)</f>
        <v>0</v>
      </c>
      <c r="Q102" s="838"/>
      <c r="R102" s="838">
        <f>SUM(R100:S101)</f>
        <v>0</v>
      </c>
      <c r="S102" s="838"/>
      <c r="T102" s="838">
        <f>SUM(T100:U101)</f>
        <v>0</v>
      </c>
      <c r="U102" s="838"/>
      <c r="V102" s="838">
        <f>SUM(V100:W101)</f>
        <v>0</v>
      </c>
      <c r="W102" s="838"/>
      <c r="X102" s="838">
        <f>SUM(X100:Y101)</f>
        <v>0</v>
      </c>
      <c r="Y102" s="838"/>
      <c r="Z102" s="769">
        <f t="shared" si="4"/>
        <v>0</v>
      </c>
      <c r="AA102" s="811"/>
      <c r="AB102" s="770"/>
    </row>
    <row r="103" spans="1:28" ht="13.5" thickTop="1">
      <c r="A103" s="176" t="s">
        <v>154</v>
      </c>
      <c r="B103" s="177"/>
      <c r="C103" s="177"/>
      <c r="D103" s="177"/>
      <c r="E103" s="177"/>
      <c r="F103" s="177"/>
      <c r="G103" s="178"/>
      <c r="H103" s="831">
        <v>0</v>
      </c>
      <c r="I103" s="831"/>
      <c r="J103" s="831">
        <v>0</v>
      </c>
      <c r="K103" s="831"/>
      <c r="L103" s="831">
        <v>0</v>
      </c>
      <c r="M103" s="831"/>
      <c r="N103" s="831">
        <v>0</v>
      </c>
      <c r="O103" s="831"/>
      <c r="P103" s="831">
        <v>0</v>
      </c>
      <c r="Q103" s="831"/>
      <c r="R103" s="831">
        <v>0</v>
      </c>
      <c r="S103" s="831"/>
      <c r="T103" s="831">
        <v>0</v>
      </c>
      <c r="U103" s="831"/>
      <c r="V103" s="831">
        <v>0</v>
      </c>
      <c r="W103" s="831"/>
      <c r="X103" s="831">
        <v>0</v>
      </c>
      <c r="Y103" s="831"/>
      <c r="Z103" s="848">
        <f t="shared" si="4"/>
        <v>0</v>
      </c>
      <c r="AA103" s="849"/>
      <c r="AB103" s="850"/>
    </row>
    <row r="104" spans="1:28">
      <c r="A104" s="179" t="s">
        <v>877</v>
      </c>
      <c r="B104" s="180"/>
      <c r="C104" s="180"/>
      <c r="D104" s="180"/>
      <c r="E104" s="180"/>
      <c r="F104" s="180"/>
      <c r="G104" s="181"/>
      <c r="H104" s="816">
        <v>0</v>
      </c>
      <c r="I104" s="816"/>
      <c r="J104" s="816">
        <v>0</v>
      </c>
      <c r="K104" s="816"/>
      <c r="L104" s="816">
        <v>0</v>
      </c>
      <c r="M104" s="816"/>
      <c r="N104" s="816">
        <v>0</v>
      </c>
      <c r="O104" s="816"/>
      <c r="P104" s="816">
        <v>0</v>
      </c>
      <c r="Q104" s="816"/>
      <c r="R104" s="816">
        <v>0</v>
      </c>
      <c r="S104" s="816"/>
      <c r="T104" s="816">
        <v>0</v>
      </c>
      <c r="U104" s="816"/>
      <c r="V104" s="816">
        <v>0</v>
      </c>
      <c r="W104" s="816"/>
      <c r="X104" s="816">
        <v>0</v>
      </c>
      <c r="Y104" s="816"/>
      <c r="Z104" s="767">
        <f t="shared" si="4"/>
        <v>0</v>
      </c>
      <c r="AA104" s="810"/>
      <c r="AB104" s="768"/>
    </row>
    <row r="105" spans="1:28">
      <c r="A105" s="179" t="s">
        <v>156</v>
      </c>
      <c r="B105" s="180"/>
      <c r="C105" s="180"/>
      <c r="D105" s="180"/>
      <c r="E105" s="180"/>
      <c r="F105" s="180"/>
      <c r="G105" s="181"/>
      <c r="H105" s="816">
        <v>0</v>
      </c>
      <c r="I105" s="816"/>
      <c r="J105" s="816">
        <v>0</v>
      </c>
      <c r="K105" s="816"/>
      <c r="L105" s="816">
        <v>0</v>
      </c>
      <c r="M105" s="816"/>
      <c r="N105" s="816">
        <v>0</v>
      </c>
      <c r="O105" s="816"/>
      <c r="P105" s="816">
        <v>0</v>
      </c>
      <c r="Q105" s="816"/>
      <c r="R105" s="816">
        <v>0</v>
      </c>
      <c r="S105" s="816"/>
      <c r="T105" s="816">
        <v>0</v>
      </c>
      <c r="U105" s="816"/>
      <c r="V105" s="816">
        <v>0</v>
      </c>
      <c r="W105" s="816"/>
      <c r="X105" s="816">
        <v>0</v>
      </c>
      <c r="Y105" s="816"/>
      <c r="Z105" s="767">
        <f t="shared" si="4"/>
        <v>0</v>
      </c>
      <c r="AA105" s="810"/>
      <c r="AB105" s="768"/>
    </row>
    <row r="106" spans="1:28">
      <c r="A106" s="179" t="s">
        <v>157</v>
      </c>
      <c r="B106" s="180"/>
      <c r="C106" s="180"/>
      <c r="D106" s="180"/>
      <c r="E106" s="180"/>
      <c r="F106" s="180"/>
      <c r="G106" s="181"/>
      <c r="H106" s="816">
        <v>0</v>
      </c>
      <c r="I106" s="816"/>
      <c r="J106" s="816">
        <v>0</v>
      </c>
      <c r="K106" s="816"/>
      <c r="L106" s="816">
        <v>0</v>
      </c>
      <c r="M106" s="816"/>
      <c r="N106" s="816">
        <v>0</v>
      </c>
      <c r="O106" s="816"/>
      <c r="P106" s="816">
        <v>0</v>
      </c>
      <c r="Q106" s="816"/>
      <c r="R106" s="816">
        <v>0</v>
      </c>
      <c r="S106" s="816"/>
      <c r="T106" s="816">
        <v>0</v>
      </c>
      <c r="U106" s="816"/>
      <c r="V106" s="816">
        <v>0</v>
      </c>
      <c r="W106" s="816"/>
      <c r="X106" s="816">
        <v>0</v>
      </c>
      <c r="Y106" s="816"/>
      <c r="Z106" s="767">
        <f t="shared" si="4"/>
        <v>0</v>
      </c>
      <c r="AA106" s="810"/>
      <c r="AB106" s="768"/>
    </row>
    <row r="107" spans="1:28" ht="13.5" thickBot="1">
      <c r="A107" s="188" t="s">
        <v>158</v>
      </c>
      <c r="B107" s="189"/>
      <c r="C107" s="189"/>
      <c r="D107" s="189"/>
      <c r="E107" s="189"/>
      <c r="F107" s="189"/>
      <c r="G107" s="190"/>
      <c r="H107" s="845">
        <f>SUM(H103:I106)</f>
        <v>0</v>
      </c>
      <c r="I107" s="845"/>
      <c r="J107" s="845">
        <f>SUM(J103:K106)</f>
        <v>0</v>
      </c>
      <c r="K107" s="845"/>
      <c r="L107" s="845">
        <f>SUM(L103:M106)</f>
        <v>0</v>
      </c>
      <c r="M107" s="845"/>
      <c r="N107" s="845">
        <f>SUM(N103:O106)</f>
        <v>0</v>
      </c>
      <c r="O107" s="845"/>
      <c r="P107" s="845">
        <f>SUM(P103:Q106)</f>
        <v>0</v>
      </c>
      <c r="Q107" s="845"/>
      <c r="R107" s="845">
        <f>SUM(R103:S106)</f>
        <v>0</v>
      </c>
      <c r="S107" s="845"/>
      <c r="T107" s="845">
        <f>SUM(T103:U106)</f>
        <v>0</v>
      </c>
      <c r="U107" s="845"/>
      <c r="V107" s="845">
        <f>SUM(V103:W106)</f>
        <v>0</v>
      </c>
      <c r="W107" s="845"/>
      <c r="X107" s="845">
        <f>SUM(X103:Y106)</f>
        <v>0</v>
      </c>
      <c r="Y107" s="845"/>
      <c r="Z107" s="769">
        <f t="shared" si="4"/>
        <v>0</v>
      </c>
      <c r="AA107" s="811"/>
      <c r="AB107" s="770"/>
    </row>
    <row r="108" spans="1:28" ht="14" thickTop="1" thickBot="1">
      <c r="A108" s="171" t="str">
        <f>A53</f>
        <v>BALANCE WARRANTS OUTSTANDING JUNE 30, 2012</v>
      </c>
      <c r="B108" s="172"/>
      <c r="C108" s="172"/>
      <c r="D108" s="172"/>
      <c r="E108" s="172"/>
      <c r="F108" s="172"/>
      <c r="G108" s="173"/>
      <c r="H108" s="839">
        <f>H102-H107</f>
        <v>0</v>
      </c>
      <c r="I108" s="839"/>
      <c r="J108" s="839">
        <f>J102-J107</f>
        <v>0</v>
      </c>
      <c r="K108" s="839"/>
      <c r="L108" s="839">
        <f>L102-L107</f>
        <v>0</v>
      </c>
      <c r="M108" s="839"/>
      <c r="N108" s="839">
        <f>N102-N107</f>
        <v>0</v>
      </c>
      <c r="O108" s="839"/>
      <c r="P108" s="839">
        <f>P102-P107</f>
        <v>0</v>
      </c>
      <c r="Q108" s="839"/>
      <c r="R108" s="839">
        <f>R102-R107</f>
        <v>0</v>
      </c>
      <c r="S108" s="839"/>
      <c r="T108" s="839">
        <f>T102-T107</f>
        <v>0</v>
      </c>
      <c r="U108" s="839"/>
      <c r="V108" s="839">
        <f>V102-V107</f>
        <v>0</v>
      </c>
      <c r="W108" s="839"/>
      <c r="X108" s="839">
        <f>X102-X107</f>
        <v>0</v>
      </c>
      <c r="Y108" s="839"/>
      <c r="Z108" s="866">
        <f t="shared" si="4"/>
        <v>0</v>
      </c>
      <c r="AA108" s="867"/>
      <c r="AB108" s="868"/>
    </row>
    <row r="109" spans="1:28" ht="13.5" thickTop="1">
      <c r="A109" s="206" t="str">
        <f>'Exhibit H'!A115</f>
        <v>Interest Earnings 2011-2012</v>
      </c>
      <c r="H109" s="834"/>
      <c r="I109" s="834"/>
      <c r="J109" s="264"/>
      <c r="K109" s="777">
        <f ca="1">Coversheets!$BI$50</f>
        <v>41499.346880902776</v>
      </c>
      <c r="L109" s="777"/>
      <c r="M109" s="777"/>
      <c r="N109" s="257" t="str">
        <f>A109</f>
        <v>Interest Earnings 2011-2012</v>
      </c>
      <c r="Z109" s="777">
        <f ca="1">Coversheets!$BI$50</f>
        <v>41499.346880902776</v>
      </c>
      <c r="AA109" s="777"/>
      <c r="AB109" s="777"/>
    </row>
    <row r="110" spans="1:28" ht="14">
      <c r="A110" s="793" t="str">
        <f>"SPECIAL REVENUE FUND ACCOUNTS COVERING THE PERIOD JULY 1, "&amp;Help!$C$18&amp;", to JUNE 30, "&amp;Help!$C$18+1</f>
        <v>SPECIAL REVENUE FUND ACCOUNTS COVERING THE PERIOD JULY 1, 2011, to JUNE 30, 2012</v>
      </c>
      <c r="B110" s="793"/>
      <c r="C110" s="793"/>
      <c r="D110" s="793"/>
      <c r="E110" s="793"/>
      <c r="F110" s="793"/>
      <c r="G110" s="793"/>
      <c r="H110" s="793"/>
      <c r="I110" s="793"/>
      <c r="J110" s="793"/>
      <c r="K110" s="793"/>
      <c r="L110" s="793"/>
      <c r="M110" s="793"/>
      <c r="N110" s="793" t="str">
        <f>A110</f>
        <v>SPECIAL REVENUE FUND ACCOUNTS COVERING THE PERIOD JULY 1, 2011, to JUNE 30, 2012</v>
      </c>
      <c r="O110" s="793"/>
      <c r="P110" s="793"/>
      <c r="Q110" s="793"/>
      <c r="R110" s="793"/>
      <c r="S110" s="793"/>
      <c r="T110" s="793"/>
      <c r="U110" s="793"/>
      <c r="V110" s="793"/>
      <c r="W110" s="793"/>
      <c r="X110" s="793"/>
      <c r="Y110" s="793"/>
      <c r="Z110" s="793"/>
      <c r="AA110" s="793"/>
      <c r="AB110" s="793"/>
    </row>
    <row r="111" spans="1:28" ht="14">
      <c r="A111" s="793" t="str">
        <f>"ESTIMATE OF NEEDS FOR "&amp;Help!$C$18+1&amp;"-"&amp;Help!$C$18+2</f>
        <v>ESTIMATE OF NEEDS FOR 2012-2013</v>
      </c>
      <c r="B111" s="793"/>
      <c r="C111" s="793"/>
      <c r="D111" s="793"/>
      <c r="E111" s="793"/>
      <c r="F111" s="793"/>
      <c r="G111" s="793"/>
      <c r="H111" s="793"/>
      <c r="I111" s="793"/>
      <c r="J111" s="793"/>
      <c r="K111" s="793"/>
      <c r="L111" s="793"/>
      <c r="M111" s="793"/>
      <c r="N111" s="793" t="str">
        <f>A111</f>
        <v>ESTIMATE OF NEEDS FOR 2012-2013</v>
      </c>
      <c r="O111" s="793"/>
      <c r="P111" s="793"/>
      <c r="Q111" s="793"/>
      <c r="R111" s="793"/>
      <c r="S111" s="793"/>
      <c r="T111" s="793"/>
      <c r="U111" s="793"/>
      <c r="V111" s="793"/>
      <c r="W111" s="793"/>
      <c r="X111" s="793"/>
      <c r="Y111" s="793"/>
      <c r="Z111" s="793"/>
      <c r="AA111" s="793"/>
      <c r="AB111" s="793"/>
    </row>
    <row r="112" spans="1:28" ht="13.5" thickBot="1">
      <c r="A112" s="130" t="s">
        <v>869</v>
      </c>
      <c r="M112" s="170" t="s">
        <v>22</v>
      </c>
      <c r="N112" s="130" t="s">
        <v>869</v>
      </c>
      <c r="Z112" s="170"/>
      <c r="AB112" s="170">
        <v>1</v>
      </c>
    </row>
    <row r="113" spans="1:28" ht="13.5" thickTop="1">
      <c r="A113" s="140" t="s">
        <v>870</v>
      </c>
      <c r="B113" s="141"/>
      <c r="C113" s="141"/>
      <c r="D113" s="141"/>
      <c r="E113" s="141"/>
      <c r="F113" s="141"/>
      <c r="G113" s="141"/>
      <c r="H113" s="794"/>
      <c r="I113" s="794"/>
      <c r="J113" s="794"/>
      <c r="K113" s="794"/>
      <c r="L113" s="794"/>
      <c r="M113" s="794"/>
      <c r="N113" s="771"/>
      <c r="O113" s="794"/>
      <c r="P113" s="794"/>
      <c r="Q113" s="794"/>
      <c r="R113" s="794"/>
      <c r="S113" s="794"/>
      <c r="T113" s="794"/>
      <c r="U113" s="794"/>
      <c r="V113" s="794"/>
      <c r="W113" s="794"/>
      <c r="X113" s="794"/>
      <c r="Y113" s="794"/>
      <c r="Z113" s="141"/>
      <c r="AA113" s="141"/>
      <c r="AB113" s="159"/>
    </row>
    <row r="114" spans="1:28" ht="13.5" thickBot="1">
      <c r="A114" s="154"/>
      <c r="B114" s="155"/>
      <c r="C114" s="155"/>
      <c r="D114" s="155"/>
      <c r="E114" s="155"/>
      <c r="F114" s="155"/>
      <c r="G114" s="155"/>
      <c r="H114" s="795" t="s">
        <v>871</v>
      </c>
      <c r="I114" s="795"/>
      <c r="J114" s="795" t="s">
        <v>871</v>
      </c>
      <c r="K114" s="795"/>
      <c r="L114" s="795" t="s">
        <v>871</v>
      </c>
      <c r="M114" s="781"/>
      <c r="N114" s="780" t="s">
        <v>871</v>
      </c>
      <c r="O114" s="795"/>
      <c r="P114" s="795" t="s">
        <v>871</v>
      </c>
      <c r="Q114" s="795"/>
      <c r="R114" s="795" t="s">
        <v>871</v>
      </c>
      <c r="S114" s="795"/>
      <c r="T114" s="795" t="s">
        <v>871</v>
      </c>
      <c r="U114" s="795"/>
      <c r="V114" s="795" t="s">
        <v>871</v>
      </c>
      <c r="W114" s="795"/>
      <c r="X114" s="795" t="s">
        <v>871</v>
      </c>
      <c r="Y114" s="795"/>
      <c r="Z114" s="795"/>
      <c r="AA114" s="795"/>
      <c r="AB114" s="781"/>
    </row>
    <row r="115" spans="1:28" ht="14" thickTop="1" thickBot="1">
      <c r="A115" s="171" t="str">
        <f>"Schedule 1, Detail of Bond and Coupon Indebtedness as of June 30, "&amp;Help!$C$18+1</f>
        <v>Schedule 1, Detail of Bond and Coupon Indebtedness as of June 30, 2012</v>
      </c>
      <c r="B115" s="172"/>
      <c r="C115" s="172"/>
      <c r="D115" s="172"/>
      <c r="E115" s="172"/>
      <c r="F115" s="172"/>
      <c r="G115" s="172"/>
      <c r="H115" s="826" t="str">
        <f>Help!$C$18&amp;"-"&amp;Help!$C$18+1</f>
        <v>2011-2012</v>
      </c>
      <c r="I115" s="826"/>
      <c r="J115" s="826" t="str">
        <f>$H$6</f>
        <v>2011-2012</v>
      </c>
      <c r="K115" s="826"/>
      <c r="L115" s="826" t="str">
        <f>H115</f>
        <v>2011-2012</v>
      </c>
      <c r="M115" s="826"/>
      <c r="N115" s="830" t="str">
        <f>$H$6</f>
        <v>2011-2012</v>
      </c>
      <c r="O115" s="826"/>
      <c r="P115" s="826" t="str">
        <f>$H$6</f>
        <v>2011-2012</v>
      </c>
      <c r="Q115" s="826"/>
      <c r="R115" s="826" t="str">
        <f>$H$6</f>
        <v>2011-2012</v>
      </c>
      <c r="S115" s="826"/>
      <c r="T115" s="826" t="str">
        <f>$H$6</f>
        <v>2011-2012</v>
      </c>
      <c r="U115" s="826"/>
      <c r="V115" s="826" t="str">
        <f>$H$6</f>
        <v>2011-2012</v>
      </c>
      <c r="W115" s="826"/>
      <c r="X115" s="826" t="str">
        <f>$H$6</f>
        <v>2011-2012</v>
      </c>
      <c r="Y115" s="826"/>
      <c r="Z115" s="826"/>
      <c r="AA115" s="826"/>
      <c r="AB115" s="827"/>
    </row>
    <row r="116" spans="1:28" ht="14" thickTop="1" thickBot="1">
      <c r="A116" s="171" t="s">
        <v>872</v>
      </c>
      <c r="B116" s="172"/>
      <c r="C116" s="172"/>
      <c r="D116" s="172"/>
      <c r="E116" s="172"/>
      <c r="F116" s="172"/>
      <c r="G116" s="172"/>
      <c r="H116" s="826" t="s">
        <v>32</v>
      </c>
      <c r="I116" s="826"/>
      <c r="J116" s="826" t="s">
        <v>32</v>
      </c>
      <c r="K116" s="826"/>
      <c r="L116" s="826" t="s">
        <v>32</v>
      </c>
      <c r="M116" s="827"/>
      <c r="N116" s="826" t="s">
        <v>32</v>
      </c>
      <c r="O116" s="826"/>
      <c r="P116" s="826" t="s">
        <v>32</v>
      </c>
      <c r="Q116" s="826"/>
      <c r="R116" s="826" t="s">
        <v>32</v>
      </c>
      <c r="S116" s="826"/>
      <c r="T116" s="826" t="s">
        <v>32</v>
      </c>
      <c r="U116" s="826"/>
      <c r="V116" s="826" t="s">
        <v>32</v>
      </c>
      <c r="W116" s="826"/>
      <c r="X116" s="826" t="s">
        <v>32</v>
      </c>
      <c r="Y116" s="826"/>
      <c r="Z116" s="830" t="s">
        <v>43</v>
      </c>
      <c r="AA116" s="826"/>
      <c r="AB116" s="827"/>
    </row>
    <row r="117" spans="1:28" ht="13.5" thickTop="1">
      <c r="A117" s="140" t="s">
        <v>33</v>
      </c>
      <c r="B117" s="141"/>
      <c r="C117" s="141"/>
      <c r="D117" s="141"/>
      <c r="E117" s="141"/>
      <c r="F117" s="141"/>
      <c r="G117" s="159"/>
      <c r="H117" s="882"/>
      <c r="I117" s="882"/>
      <c r="J117" s="882"/>
      <c r="K117" s="882"/>
      <c r="L117" s="882"/>
      <c r="M117" s="882"/>
      <c r="N117" s="882"/>
      <c r="O117" s="882"/>
      <c r="P117" s="882"/>
      <c r="Q117" s="882"/>
      <c r="R117" s="882"/>
      <c r="S117" s="882"/>
      <c r="T117" s="882"/>
      <c r="U117" s="882"/>
      <c r="V117" s="882"/>
      <c r="W117" s="882"/>
      <c r="X117" s="882"/>
      <c r="Y117" s="882"/>
      <c r="Z117" s="873"/>
      <c r="AA117" s="874"/>
      <c r="AB117" s="875"/>
    </row>
    <row r="118" spans="1:28">
      <c r="A118" s="182" t="str">
        <f>"Cash Balance June 30, "&amp;Help!$C$18+1</f>
        <v>Cash Balance June 30, 2012</v>
      </c>
      <c r="B118" s="163"/>
      <c r="C118" s="163"/>
      <c r="D118" s="163"/>
      <c r="E118" s="163"/>
      <c r="F118" s="163"/>
      <c r="G118" s="187"/>
      <c r="H118" s="846">
        <f>H144</f>
        <v>0</v>
      </c>
      <c r="I118" s="846"/>
      <c r="J118" s="846">
        <f>J144</f>
        <v>0</v>
      </c>
      <c r="K118" s="846"/>
      <c r="L118" s="846">
        <f>L144</f>
        <v>0</v>
      </c>
      <c r="M118" s="846"/>
      <c r="N118" s="846">
        <f>N144</f>
        <v>0</v>
      </c>
      <c r="O118" s="846"/>
      <c r="P118" s="846">
        <f>P144</f>
        <v>0</v>
      </c>
      <c r="Q118" s="846"/>
      <c r="R118" s="846">
        <f>R144</f>
        <v>0</v>
      </c>
      <c r="S118" s="846"/>
      <c r="T118" s="846">
        <f>T144</f>
        <v>0</v>
      </c>
      <c r="U118" s="846"/>
      <c r="V118" s="846">
        <f>V144</f>
        <v>0</v>
      </c>
      <c r="W118" s="846"/>
      <c r="X118" s="846">
        <f>X144</f>
        <v>0</v>
      </c>
      <c r="Y118" s="846"/>
      <c r="Z118" s="876">
        <f>SUM(H118:Y118)</f>
        <v>0</v>
      </c>
      <c r="AA118" s="877"/>
      <c r="AB118" s="878"/>
    </row>
    <row r="119" spans="1:28">
      <c r="A119" s="194" t="s">
        <v>34</v>
      </c>
      <c r="B119" s="180"/>
      <c r="C119" s="180"/>
      <c r="D119" s="180"/>
      <c r="E119" s="180"/>
      <c r="F119" s="180"/>
      <c r="G119" s="181"/>
      <c r="H119" s="816">
        <v>0</v>
      </c>
      <c r="I119" s="816"/>
      <c r="J119" s="816">
        <v>0</v>
      </c>
      <c r="K119" s="816"/>
      <c r="L119" s="816">
        <v>0</v>
      </c>
      <c r="M119" s="816"/>
      <c r="N119" s="816">
        <v>0</v>
      </c>
      <c r="O119" s="816"/>
      <c r="P119" s="816">
        <v>0</v>
      </c>
      <c r="Q119" s="816"/>
      <c r="R119" s="816">
        <v>0</v>
      </c>
      <c r="S119" s="816"/>
      <c r="T119" s="816">
        <v>0</v>
      </c>
      <c r="U119" s="816"/>
      <c r="V119" s="816">
        <v>0</v>
      </c>
      <c r="W119" s="816"/>
      <c r="X119" s="816">
        <v>0</v>
      </c>
      <c r="Y119" s="816"/>
      <c r="Z119" s="763">
        <f>SUM(H119:Y119)</f>
        <v>0</v>
      </c>
      <c r="AA119" s="851"/>
      <c r="AB119" s="764"/>
    </row>
    <row r="120" spans="1:28" ht="13.5" thickBot="1">
      <c r="A120" s="193" t="s">
        <v>35</v>
      </c>
      <c r="B120" s="189"/>
      <c r="C120" s="189"/>
      <c r="D120" s="189"/>
      <c r="E120" s="189"/>
      <c r="F120" s="189"/>
      <c r="G120" s="190"/>
      <c r="H120" s="845">
        <f>SUM(H118:I119)</f>
        <v>0</v>
      </c>
      <c r="I120" s="845"/>
      <c r="J120" s="845">
        <f>SUM(J118:K119)</f>
        <v>0</v>
      </c>
      <c r="K120" s="845"/>
      <c r="L120" s="845">
        <f>SUM(L118:M119)</f>
        <v>0</v>
      </c>
      <c r="M120" s="845"/>
      <c r="N120" s="845">
        <f>SUM(N118:O119)</f>
        <v>0</v>
      </c>
      <c r="O120" s="845"/>
      <c r="P120" s="845">
        <f>SUM(P118:Q119)</f>
        <v>0</v>
      </c>
      <c r="Q120" s="845"/>
      <c r="R120" s="845">
        <f>SUM(R118:S119)</f>
        <v>0</v>
      </c>
      <c r="S120" s="845"/>
      <c r="T120" s="845">
        <f>SUM(T118:U119)</f>
        <v>0</v>
      </c>
      <c r="U120" s="845"/>
      <c r="V120" s="845">
        <f>SUM(V118:W119)</f>
        <v>0</v>
      </c>
      <c r="W120" s="845"/>
      <c r="X120" s="845">
        <f>SUM(X118:Y119)</f>
        <v>0</v>
      </c>
      <c r="Y120" s="845"/>
      <c r="Z120" s="769">
        <f>SUM(Z118:AB119)</f>
        <v>0</v>
      </c>
      <c r="AA120" s="811"/>
      <c r="AB120" s="770"/>
    </row>
    <row r="121" spans="1:28" ht="13.5" thickTop="1">
      <c r="A121" s="140" t="s">
        <v>36</v>
      </c>
      <c r="B121" s="141"/>
      <c r="C121" s="141"/>
      <c r="D121" s="141"/>
      <c r="E121" s="141"/>
      <c r="F121" s="141"/>
      <c r="G121" s="159"/>
      <c r="H121" s="881"/>
      <c r="I121" s="881"/>
      <c r="J121" s="881"/>
      <c r="K121" s="881"/>
      <c r="L121" s="881"/>
      <c r="M121" s="881"/>
      <c r="N121" s="881"/>
      <c r="O121" s="881"/>
      <c r="P121" s="881"/>
      <c r="Q121" s="881"/>
      <c r="R121" s="881"/>
      <c r="S121" s="881"/>
      <c r="T121" s="881"/>
      <c r="U121" s="881"/>
      <c r="V121" s="881"/>
      <c r="W121" s="881"/>
      <c r="X121" s="881"/>
      <c r="Y121" s="881"/>
      <c r="Z121" s="873"/>
      <c r="AA121" s="874"/>
      <c r="AB121" s="875"/>
    </row>
    <row r="122" spans="1:28">
      <c r="A122" s="182" t="s">
        <v>37</v>
      </c>
      <c r="B122" s="163"/>
      <c r="C122" s="163"/>
      <c r="D122" s="163"/>
      <c r="E122" s="163"/>
      <c r="F122" s="163"/>
      <c r="G122" s="187"/>
      <c r="H122" s="846">
        <f>H145</f>
        <v>0</v>
      </c>
      <c r="I122" s="846"/>
      <c r="J122" s="846">
        <f>J145</f>
        <v>0</v>
      </c>
      <c r="K122" s="846"/>
      <c r="L122" s="846">
        <f>L145</f>
        <v>0</v>
      </c>
      <c r="M122" s="846"/>
      <c r="N122" s="846">
        <f>N145</f>
        <v>0</v>
      </c>
      <c r="O122" s="846"/>
      <c r="P122" s="846">
        <f>P145</f>
        <v>0</v>
      </c>
      <c r="Q122" s="846"/>
      <c r="R122" s="846">
        <f>R145</f>
        <v>0</v>
      </c>
      <c r="S122" s="846"/>
      <c r="T122" s="846">
        <f>T145</f>
        <v>0</v>
      </c>
      <c r="U122" s="846"/>
      <c r="V122" s="846">
        <f>V145</f>
        <v>0</v>
      </c>
      <c r="W122" s="846"/>
      <c r="X122" s="846">
        <f>X145</f>
        <v>0</v>
      </c>
      <c r="Y122" s="846"/>
      <c r="Z122" s="876">
        <f>SUM(H122:Y122)</f>
        <v>0</v>
      </c>
      <c r="AA122" s="877"/>
      <c r="AB122" s="878"/>
    </row>
    <row r="123" spans="1:28">
      <c r="A123" s="179" t="s">
        <v>38</v>
      </c>
      <c r="B123" s="180"/>
      <c r="C123" s="180"/>
      <c r="D123" s="180"/>
      <c r="E123" s="180"/>
      <c r="F123" s="180"/>
      <c r="G123" s="181"/>
      <c r="H123" s="816">
        <v>0</v>
      </c>
      <c r="I123" s="816"/>
      <c r="J123" s="816">
        <v>0</v>
      </c>
      <c r="K123" s="816"/>
      <c r="L123" s="816">
        <v>0</v>
      </c>
      <c r="M123" s="816"/>
      <c r="N123" s="816">
        <v>0</v>
      </c>
      <c r="O123" s="816"/>
      <c r="P123" s="816">
        <v>0</v>
      </c>
      <c r="Q123" s="816"/>
      <c r="R123" s="816">
        <v>0</v>
      </c>
      <c r="S123" s="816"/>
      <c r="T123" s="816">
        <v>0</v>
      </c>
      <c r="U123" s="816"/>
      <c r="V123" s="816">
        <v>0</v>
      </c>
      <c r="W123" s="816"/>
      <c r="X123" s="816">
        <v>0</v>
      </c>
      <c r="Y123" s="816"/>
      <c r="Z123" s="763">
        <f>SUM(H123:Y123)</f>
        <v>0</v>
      </c>
      <c r="AA123" s="851"/>
      <c r="AB123" s="764"/>
    </row>
    <row r="124" spans="1:28">
      <c r="A124" s="179" t="s">
        <v>39</v>
      </c>
      <c r="B124" s="180"/>
      <c r="C124" s="180"/>
      <c r="D124" s="180"/>
      <c r="E124" s="180"/>
      <c r="F124" s="180"/>
      <c r="G124" s="181"/>
      <c r="H124" s="840">
        <f>H147</f>
        <v>0</v>
      </c>
      <c r="I124" s="840"/>
      <c r="J124" s="840">
        <f>J147</f>
        <v>0</v>
      </c>
      <c r="K124" s="840"/>
      <c r="L124" s="840">
        <f>L147</f>
        <v>0</v>
      </c>
      <c r="M124" s="840"/>
      <c r="N124" s="840">
        <f>N147</f>
        <v>0</v>
      </c>
      <c r="O124" s="840"/>
      <c r="P124" s="840">
        <f>P147</f>
        <v>0</v>
      </c>
      <c r="Q124" s="840"/>
      <c r="R124" s="840">
        <f>R147</f>
        <v>0</v>
      </c>
      <c r="S124" s="840"/>
      <c r="T124" s="840">
        <f>T147</f>
        <v>0</v>
      </c>
      <c r="U124" s="840"/>
      <c r="V124" s="840">
        <f>V147</f>
        <v>0</v>
      </c>
      <c r="W124" s="840"/>
      <c r="X124" s="840">
        <f>X147</f>
        <v>0</v>
      </c>
      <c r="Y124" s="840"/>
      <c r="Z124" s="767">
        <f>SUM(H124:Y124)</f>
        <v>0</v>
      </c>
      <c r="AA124" s="810"/>
      <c r="AB124" s="768"/>
    </row>
    <row r="125" spans="1:28" ht="13.5" thickBot="1">
      <c r="A125" s="193" t="s">
        <v>40</v>
      </c>
      <c r="B125" s="189"/>
      <c r="C125" s="189"/>
      <c r="D125" s="189"/>
      <c r="E125" s="189"/>
      <c r="F125" s="189"/>
      <c r="G125" s="190"/>
      <c r="H125" s="838">
        <f>SUM(H122:I124)</f>
        <v>0</v>
      </c>
      <c r="I125" s="838"/>
      <c r="J125" s="838">
        <f>SUM(J122:K124)</f>
        <v>0</v>
      </c>
      <c r="K125" s="838"/>
      <c r="L125" s="838">
        <f>SUM(L122:M124)</f>
        <v>0</v>
      </c>
      <c r="M125" s="838"/>
      <c r="N125" s="838">
        <f>SUM(N122:O124)</f>
        <v>0</v>
      </c>
      <c r="O125" s="838"/>
      <c r="P125" s="838">
        <f>SUM(P122:Q124)</f>
        <v>0</v>
      </c>
      <c r="Q125" s="838"/>
      <c r="R125" s="838">
        <f>SUM(R122:S124)</f>
        <v>0</v>
      </c>
      <c r="S125" s="838"/>
      <c r="T125" s="838">
        <f>SUM(T122:U124)</f>
        <v>0</v>
      </c>
      <c r="U125" s="838"/>
      <c r="V125" s="838">
        <f>SUM(V122:W124)</f>
        <v>0</v>
      </c>
      <c r="W125" s="838"/>
      <c r="X125" s="838">
        <f>SUM(X122:Y124)</f>
        <v>0</v>
      </c>
      <c r="Y125" s="838"/>
      <c r="Z125" s="767">
        <f>SUM(H125:Y125)</f>
        <v>0</v>
      </c>
      <c r="AA125" s="810"/>
      <c r="AB125" s="768"/>
    </row>
    <row r="126" spans="1:28" ht="13.5" thickTop="1">
      <c r="A126" s="256" t="str">
        <f>"CASH FUND BALANCE JUNE 30, "&amp;Help!$C$18+1</f>
        <v>CASH FUND BALANCE JUNE 30, 2012</v>
      </c>
      <c r="B126" s="177"/>
      <c r="C126" s="177"/>
      <c r="D126" s="177"/>
      <c r="E126" s="177"/>
      <c r="F126" s="177"/>
      <c r="G126" s="178"/>
      <c r="H126" s="846">
        <f>H120-H125</f>
        <v>0</v>
      </c>
      <c r="I126" s="846"/>
      <c r="J126" s="846">
        <f>J120-J125</f>
        <v>0</v>
      </c>
      <c r="K126" s="846"/>
      <c r="L126" s="846">
        <f>L120-L125</f>
        <v>0</v>
      </c>
      <c r="M126" s="846"/>
      <c r="N126" s="846">
        <f>N120-N125</f>
        <v>0</v>
      </c>
      <c r="O126" s="846"/>
      <c r="P126" s="846">
        <f>P120-P125</f>
        <v>0</v>
      </c>
      <c r="Q126" s="846"/>
      <c r="R126" s="846">
        <f>R120-R125</f>
        <v>0</v>
      </c>
      <c r="S126" s="846"/>
      <c r="T126" s="846">
        <f>T120-T125</f>
        <v>0</v>
      </c>
      <c r="U126" s="846"/>
      <c r="V126" s="846">
        <f>V120-V125</f>
        <v>0</v>
      </c>
      <c r="W126" s="846"/>
      <c r="X126" s="846">
        <f>X120-X125</f>
        <v>0</v>
      </c>
      <c r="Y126" s="846"/>
      <c r="Z126" s="848">
        <f>SUM(H126:Y126)</f>
        <v>0</v>
      </c>
      <c r="AA126" s="849"/>
      <c r="AB126" s="850"/>
    </row>
    <row r="127" spans="1:28" ht="13.5" thickBot="1">
      <c r="A127" s="193" t="s">
        <v>41</v>
      </c>
      <c r="B127" s="189"/>
      <c r="C127" s="189"/>
      <c r="D127" s="189"/>
      <c r="E127" s="189"/>
      <c r="F127" s="189"/>
      <c r="G127" s="190"/>
      <c r="H127" s="838">
        <f>H125+H126</f>
        <v>0</v>
      </c>
      <c r="I127" s="838"/>
      <c r="J127" s="838">
        <f>J125+J126</f>
        <v>0</v>
      </c>
      <c r="K127" s="838"/>
      <c r="L127" s="838">
        <f>L125+L126</f>
        <v>0</v>
      </c>
      <c r="M127" s="838"/>
      <c r="N127" s="838">
        <f>N125+N126</f>
        <v>0</v>
      </c>
      <c r="O127" s="838"/>
      <c r="P127" s="838">
        <f>P125+P126</f>
        <v>0</v>
      </c>
      <c r="Q127" s="838"/>
      <c r="R127" s="838">
        <f>R125+R126</f>
        <v>0</v>
      </c>
      <c r="S127" s="838"/>
      <c r="T127" s="838">
        <f>T125+T126</f>
        <v>0</v>
      </c>
      <c r="U127" s="838"/>
      <c r="V127" s="838">
        <f>V125+V126</f>
        <v>0</v>
      </c>
      <c r="W127" s="838"/>
      <c r="X127" s="838">
        <f>X125+X126</f>
        <v>0</v>
      </c>
      <c r="Y127" s="838"/>
      <c r="Z127" s="769">
        <f>Z125+Z126</f>
        <v>0</v>
      </c>
      <c r="AA127" s="811"/>
      <c r="AB127" s="770"/>
    </row>
    <row r="128" spans="1:28" ht="14" thickTop="1" thickBot="1">
      <c r="H128" s="879"/>
      <c r="I128" s="879"/>
      <c r="J128" s="879"/>
      <c r="K128" s="879"/>
      <c r="L128" s="879"/>
      <c r="M128" s="879"/>
      <c r="N128" s="879"/>
      <c r="O128" s="879"/>
      <c r="P128" s="879"/>
      <c r="Q128" s="879"/>
      <c r="R128" s="879"/>
      <c r="S128" s="879"/>
      <c r="T128" s="879"/>
      <c r="U128" s="879"/>
      <c r="V128" s="879"/>
      <c r="W128" s="879"/>
      <c r="X128" s="879"/>
      <c r="Y128" s="879"/>
      <c r="Z128" s="872"/>
      <c r="AA128" s="872"/>
      <c r="AB128" s="872"/>
    </row>
    <row r="129" spans="1:28" ht="14" thickTop="1" thickBot="1">
      <c r="A129" s="171" t="s">
        <v>873</v>
      </c>
      <c r="B129" s="172"/>
      <c r="C129" s="172"/>
      <c r="D129" s="172"/>
      <c r="E129" s="172"/>
      <c r="F129" s="172"/>
      <c r="G129" s="172"/>
      <c r="H129" s="826" t="str">
        <f>$H$6</f>
        <v>2011-2012</v>
      </c>
      <c r="I129" s="826"/>
      <c r="J129" s="826" t="str">
        <f>$H$6</f>
        <v>2011-2012</v>
      </c>
      <c r="K129" s="826"/>
      <c r="L129" s="826" t="str">
        <f>$H$6</f>
        <v>2011-2012</v>
      </c>
      <c r="M129" s="826"/>
      <c r="N129" s="830" t="str">
        <f>$H$6</f>
        <v>2011-2012</v>
      </c>
      <c r="O129" s="826"/>
      <c r="P129" s="826" t="str">
        <f>$H$6</f>
        <v>2011-2012</v>
      </c>
      <c r="Q129" s="826"/>
      <c r="R129" s="826" t="str">
        <f>$H$6</f>
        <v>2011-2012</v>
      </c>
      <c r="S129" s="826"/>
      <c r="T129" s="826" t="str">
        <f>$H$6</f>
        <v>2011-2012</v>
      </c>
      <c r="U129" s="826"/>
      <c r="V129" s="826" t="str">
        <f>$H$6</f>
        <v>2011-2012</v>
      </c>
      <c r="W129" s="826"/>
      <c r="X129" s="826" t="str">
        <f>$H$6</f>
        <v>2011-2012</v>
      </c>
      <c r="Y129" s="826"/>
      <c r="Z129" s="867"/>
      <c r="AA129" s="867"/>
      <c r="AB129" s="868"/>
    </row>
    <row r="130" spans="1:28" ht="14" thickTop="1" thickBot="1">
      <c r="A130" s="171" t="s">
        <v>872</v>
      </c>
      <c r="B130" s="172"/>
      <c r="C130" s="172"/>
      <c r="D130" s="172"/>
      <c r="E130" s="172"/>
      <c r="F130" s="172"/>
      <c r="G130" s="172"/>
      <c r="H130" s="867" t="s">
        <v>32</v>
      </c>
      <c r="I130" s="867"/>
      <c r="J130" s="867" t="s">
        <v>32</v>
      </c>
      <c r="K130" s="867"/>
      <c r="L130" s="867" t="s">
        <v>32</v>
      </c>
      <c r="M130" s="868"/>
      <c r="N130" s="867" t="s">
        <v>32</v>
      </c>
      <c r="O130" s="867"/>
      <c r="P130" s="867" t="s">
        <v>32</v>
      </c>
      <c r="Q130" s="867"/>
      <c r="R130" s="867" t="s">
        <v>32</v>
      </c>
      <c r="S130" s="867"/>
      <c r="T130" s="867" t="s">
        <v>32</v>
      </c>
      <c r="U130" s="867"/>
      <c r="V130" s="867" t="s">
        <v>32</v>
      </c>
      <c r="W130" s="867"/>
      <c r="X130" s="867" t="s">
        <v>32</v>
      </c>
      <c r="Y130" s="867"/>
      <c r="Z130" s="866" t="s">
        <v>152</v>
      </c>
      <c r="AA130" s="867"/>
      <c r="AB130" s="868"/>
    </row>
    <row r="131" spans="1:28" ht="13.5" thickTop="1">
      <c r="A131" s="176" t="str">
        <f>"Cash Balance Reported to Excise Board 6-30-"&amp;Help!$C$18</f>
        <v>Cash Balance Reported to Excise Board 6-30-2011</v>
      </c>
      <c r="B131" s="177"/>
      <c r="C131" s="177"/>
      <c r="D131" s="177"/>
      <c r="E131" s="177"/>
      <c r="F131" s="177"/>
      <c r="G131" s="178"/>
      <c r="H131" s="831">
        <v>0</v>
      </c>
      <c r="I131" s="831"/>
      <c r="J131" s="831">
        <v>0</v>
      </c>
      <c r="K131" s="831"/>
      <c r="L131" s="831">
        <v>0</v>
      </c>
      <c r="M131" s="831"/>
      <c r="N131" s="831">
        <v>0</v>
      </c>
      <c r="O131" s="831"/>
      <c r="P131" s="831">
        <v>0</v>
      </c>
      <c r="Q131" s="831"/>
      <c r="R131" s="831">
        <v>0</v>
      </c>
      <c r="S131" s="831"/>
      <c r="T131" s="831">
        <v>0</v>
      </c>
      <c r="U131" s="831"/>
      <c r="V131" s="831">
        <v>0</v>
      </c>
      <c r="W131" s="831"/>
      <c r="X131" s="831">
        <v>0</v>
      </c>
      <c r="Y131" s="831"/>
      <c r="Z131" s="848">
        <f>SUM(H131:Y131)</f>
        <v>0</v>
      </c>
      <c r="AA131" s="849"/>
      <c r="AB131" s="850"/>
    </row>
    <row r="132" spans="1:28">
      <c r="A132" s="179" t="s">
        <v>135</v>
      </c>
      <c r="B132" s="180"/>
      <c r="C132" s="180"/>
      <c r="D132" s="180"/>
      <c r="E132" s="180"/>
      <c r="F132" s="180"/>
      <c r="G132" s="181"/>
      <c r="H132" s="816">
        <v>0</v>
      </c>
      <c r="I132" s="816"/>
      <c r="J132" s="816">
        <v>0</v>
      </c>
      <c r="K132" s="816"/>
      <c r="L132" s="816">
        <v>0</v>
      </c>
      <c r="M132" s="816"/>
      <c r="N132" s="816">
        <v>0</v>
      </c>
      <c r="O132" s="816"/>
      <c r="P132" s="816">
        <v>0</v>
      </c>
      <c r="Q132" s="816"/>
      <c r="R132" s="816">
        <v>0</v>
      </c>
      <c r="S132" s="816"/>
      <c r="T132" s="816">
        <v>0</v>
      </c>
      <c r="U132" s="816"/>
      <c r="V132" s="816">
        <v>0</v>
      </c>
      <c r="W132" s="816"/>
      <c r="X132" s="816">
        <v>0</v>
      </c>
      <c r="Y132" s="816"/>
      <c r="Z132" s="767">
        <f t="shared" ref="Z132:Z150" si="5">SUM(H132:Y132)</f>
        <v>0</v>
      </c>
      <c r="AA132" s="810"/>
      <c r="AB132" s="768"/>
    </row>
    <row r="133" spans="1:28">
      <c r="A133" s="179" t="s">
        <v>136</v>
      </c>
      <c r="B133" s="180"/>
      <c r="C133" s="180"/>
      <c r="D133" s="180"/>
      <c r="E133" s="180"/>
      <c r="F133" s="180"/>
      <c r="G133" s="181"/>
      <c r="H133" s="816">
        <v>0</v>
      </c>
      <c r="I133" s="816"/>
      <c r="J133" s="816">
        <v>0</v>
      </c>
      <c r="K133" s="816"/>
      <c r="L133" s="816">
        <v>0</v>
      </c>
      <c r="M133" s="816"/>
      <c r="N133" s="816">
        <v>0</v>
      </c>
      <c r="O133" s="816"/>
      <c r="P133" s="816">
        <v>0</v>
      </c>
      <c r="Q133" s="816"/>
      <c r="R133" s="816">
        <v>0</v>
      </c>
      <c r="S133" s="816"/>
      <c r="T133" s="816">
        <v>0</v>
      </c>
      <c r="U133" s="816"/>
      <c r="V133" s="816">
        <v>0</v>
      </c>
      <c r="W133" s="816"/>
      <c r="X133" s="816">
        <v>0</v>
      </c>
      <c r="Y133" s="816"/>
      <c r="Z133" s="767">
        <f t="shared" si="5"/>
        <v>0</v>
      </c>
      <c r="AA133" s="810"/>
      <c r="AB133" s="768"/>
    </row>
    <row r="134" spans="1:28">
      <c r="A134" s="179" t="s">
        <v>137</v>
      </c>
      <c r="B134" s="180"/>
      <c r="C134" s="180"/>
      <c r="D134" s="180"/>
      <c r="E134" s="180"/>
      <c r="F134" s="180"/>
      <c r="G134" s="181"/>
      <c r="H134" s="840">
        <f>SUM(H131:I133)</f>
        <v>0</v>
      </c>
      <c r="I134" s="840"/>
      <c r="J134" s="840">
        <f>SUM(J131:K133)</f>
        <v>0</v>
      </c>
      <c r="K134" s="840"/>
      <c r="L134" s="840">
        <f>SUM(L131:M133)</f>
        <v>0</v>
      </c>
      <c r="M134" s="840"/>
      <c r="N134" s="840">
        <f>SUM(N131:O133)</f>
        <v>0</v>
      </c>
      <c r="O134" s="840"/>
      <c r="P134" s="840">
        <f>SUM(P131:Q133)</f>
        <v>0</v>
      </c>
      <c r="Q134" s="840"/>
      <c r="R134" s="840">
        <f>SUM(R131:S133)</f>
        <v>0</v>
      </c>
      <c r="S134" s="840"/>
      <c r="T134" s="840">
        <f>SUM(T131:U133)</f>
        <v>0</v>
      </c>
      <c r="U134" s="840"/>
      <c r="V134" s="840">
        <f>SUM(V131:W133)</f>
        <v>0</v>
      </c>
      <c r="W134" s="840"/>
      <c r="X134" s="840">
        <f>SUM(X131:Y133)</f>
        <v>0</v>
      </c>
      <c r="Y134" s="840"/>
      <c r="Z134" s="767">
        <f t="shared" si="5"/>
        <v>0</v>
      </c>
      <c r="AA134" s="810"/>
      <c r="AB134" s="768"/>
    </row>
    <row r="135" spans="1:28">
      <c r="A135" s="179" t="s">
        <v>138</v>
      </c>
      <c r="B135" s="180"/>
      <c r="C135" s="180"/>
      <c r="D135" s="180"/>
      <c r="E135" s="180"/>
      <c r="F135" s="180"/>
      <c r="G135" s="181"/>
      <c r="H135" s="816">
        <v>0</v>
      </c>
      <c r="I135" s="816"/>
      <c r="J135" s="816">
        <v>0</v>
      </c>
      <c r="K135" s="816"/>
      <c r="L135" s="816">
        <v>0</v>
      </c>
      <c r="M135" s="816"/>
      <c r="N135" s="816">
        <v>0</v>
      </c>
      <c r="O135" s="816"/>
      <c r="P135" s="816">
        <v>0</v>
      </c>
      <c r="Q135" s="816"/>
      <c r="R135" s="816">
        <v>0</v>
      </c>
      <c r="S135" s="816"/>
      <c r="T135" s="816">
        <v>0</v>
      </c>
      <c r="U135" s="816"/>
      <c r="V135" s="816">
        <v>0</v>
      </c>
      <c r="W135" s="816"/>
      <c r="X135" s="816">
        <v>0</v>
      </c>
      <c r="Y135" s="816"/>
      <c r="Z135" s="767">
        <f t="shared" si="5"/>
        <v>0</v>
      </c>
      <c r="AA135" s="810"/>
      <c r="AB135" s="768"/>
    </row>
    <row r="136" spans="1:28">
      <c r="A136" s="179" t="s">
        <v>139</v>
      </c>
      <c r="B136" s="180"/>
      <c r="C136" s="180"/>
      <c r="D136" s="180"/>
      <c r="E136" s="180"/>
      <c r="F136" s="180"/>
      <c r="G136" s="181"/>
      <c r="H136" s="816">
        <v>0</v>
      </c>
      <c r="I136" s="816"/>
      <c r="J136" s="816">
        <v>0</v>
      </c>
      <c r="K136" s="816"/>
      <c r="L136" s="816">
        <v>0</v>
      </c>
      <c r="M136" s="816"/>
      <c r="N136" s="763">
        <v>0</v>
      </c>
      <c r="O136" s="764"/>
      <c r="P136" s="763">
        <v>0</v>
      </c>
      <c r="Q136" s="764"/>
      <c r="R136" s="763">
        <v>0</v>
      </c>
      <c r="S136" s="764"/>
      <c r="T136" s="763">
        <v>0</v>
      </c>
      <c r="U136" s="764"/>
      <c r="V136" s="763">
        <v>0</v>
      </c>
      <c r="W136" s="764"/>
      <c r="X136" s="763">
        <v>0</v>
      </c>
      <c r="Y136" s="764"/>
      <c r="Z136" s="767">
        <f t="shared" si="5"/>
        <v>0</v>
      </c>
      <c r="AA136" s="810"/>
      <c r="AB136" s="768"/>
    </row>
    <row r="137" spans="1:28">
      <c r="A137" s="179" t="s">
        <v>140</v>
      </c>
      <c r="B137" s="180"/>
      <c r="C137" s="180"/>
      <c r="D137" s="180"/>
      <c r="E137" s="180"/>
      <c r="F137" s="180"/>
      <c r="G137" s="181"/>
      <c r="H137" s="816">
        <v>0</v>
      </c>
      <c r="I137" s="816"/>
      <c r="J137" s="816">
        <v>0</v>
      </c>
      <c r="K137" s="816"/>
      <c r="L137" s="816">
        <v>0</v>
      </c>
      <c r="M137" s="816"/>
      <c r="N137" s="816">
        <v>0</v>
      </c>
      <c r="O137" s="816"/>
      <c r="P137" s="816">
        <v>0</v>
      </c>
      <c r="Q137" s="816"/>
      <c r="R137" s="816">
        <v>0</v>
      </c>
      <c r="S137" s="816"/>
      <c r="T137" s="816">
        <v>0</v>
      </c>
      <c r="U137" s="816"/>
      <c r="V137" s="816">
        <v>0</v>
      </c>
      <c r="W137" s="816"/>
      <c r="X137" s="816">
        <v>0</v>
      </c>
      <c r="Y137" s="816"/>
      <c r="Z137" s="767">
        <f t="shared" si="5"/>
        <v>0</v>
      </c>
      <c r="AA137" s="810"/>
      <c r="AB137" s="768"/>
    </row>
    <row r="138" spans="1:28">
      <c r="A138" s="179" t="s">
        <v>141</v>
      </c>
      <c r="B138" s="180"/>
      <c r="C138" s="180"/>
      <c r="D138" s="180"/>
      <c r="E138" s="180"/>
      <c r="F138" s="180"/>
      <c r="G138" s="181"/>
      <c r="H138" s="816">
        <v>0</v>
      </c>
      <c r="I138" s="816"/>
      <c r="J138" s="816">
        <v>0</v>
      </c>
      <c r="K138" s="816"/>
      <c r="L138" s="816">
        <v>0</v>
      </c>
      <c r="M138" s="816"/>
      <c r="N138" s="816">
        <v>0</v>
      </c>
      <c r="O138" s="816"/>
      <c r="P138" s="816">
        <v>0</v>
      </c>
      <c r="Q138" s="816"/>
      <c r="R138" s="816">
        <v>0</v>
      </c>
      <c r="S138" s="816"/>
      <c r="T138" s="816">
        <v>0</v>
      </c>
      <c r="U138" s="816"/>
      <c r="V138" s="816">
        <v>0</v>
      </c>
      <c r="W138" s="816"/>
      <c r="X138" s="816">
        <v>0</v>
      </c>
      <c r="Y138" s="816"/>
      <c r="Z138" s="767">
        <f t="shared" si="5"/>
        <v>0</v>
      </c>
      <c r="AA138" s="810"/>
      <c r="AB138" s="768"/>
    </row>
    <row r="139" spans="1:28">
      <c r="A139" s="179" t="s">
        <v>142</v>
      </c>
      <c r="B139" s="180"/>
      <c r="C139" s="180"/>
      <c r="D139" s="180"/>
      <c r="E139" s="180"/>
      <c r="F139" s="180"/>
      <c r="G139" s="181"/>
      <c r="H139" s="840">
        <f>SUM(H135:I138)</f>
        <v>0</v>
      </c>
      <c r="I139" s="840"/>
      <c r="J139" s="840">
        <f>SUM(J135:K138)</f>
        <v>0</v>
      </c>
      <c r="K139" s="840"/>
      <c r="L139" s="840">
        <f>SUM(L135:M138)</f>
        <v>0</v>
      </c>
      <c r="M139" s="840"/>
      <c r="N139" s="840">
        <f>SUM(N135:O138)</f>
        <v>0</v>
      </c>
      <c r="O139" s="840"/>
      <c r="P139" s="840">
        <f>SUM(P135:Q138)</f>
        <v>0</v>
      </c>
      <c r="Q139" s="840"/>
      <c r="R139" s="840">
        <f>SUM(R135:S138)</f>
        <v>0</v>
      </c>
      <c r="S139" s="840"/>
      <c r="T139" s="840">
        <f>SUM(T135:U138)</f>
        <v>0</v>
      </c>
      <c r="U139" s="840"/>
      <c r="V139" s="840">
        <f>SUM(V135:W138)</f>
        <v>0</v>
      </c>
      <c r="W139" s="840"/>
      <c r="X139" s="840">
        <f>SUM(X135:Y138)</f>
        <v>0</v>
      </c>
      <c r="Y139" s="840"/>
      <c r="Z139" s="767">
        <f t="shared" si="5"/>
        <v>0</v>
      </c>
      <c r="AA139" s="810"/>
      <c r="AB139" s="768"/>
    </row>
    <row r="140" spans="1:28">
      <c r="A140" s="179" t="s">
        <v>143</v>
      </c>
      <c r="B140" s="180"/>
      <c r="C140" s="180"/>
      <c r="D140" s="180"/>
      <c r="E140" s="180"/>
      <c r="F140" s="180"/>
      <c r="G140" s="181"/>
      <c r="H140" s="840">
        <f>H139+H134</f>
        <v>0</v>
      </c>
      <c r="I140" s="840"/>
      <c r="J140" s="840">
        <f>J139+J134</f>
        <v>0</v>
      </c>
      <c r="K140" s="840"/>
      <c r="L140" s="840">
        <f>L139+L134</f>
        <v>0</v>
      </c>
      <c r="M140" s="840"/>
      <c r="N140" s="840">
        <f>N139+N134</f>
        <v>0</v>
      </c>
      <c r="O140" s="840"/>
      <c r="P140" s="840">
        <f>P139+P134</f>
        <v>0</v>
      </c>
      <c r="Q140" s="840"/>
      <c r="R140" s="840">
        <f>R139+R134</f>
        <v>0</v>
      </c>
      <c r="S140" s="840"/>
      <c r="T140" s="840">
        <f>T139+T134</f>
        <v>0</v>
      </c>
      <c r="U140" s="840"/>
      <c r="V140" s="840">
        <f>V139+V134</f>
        <v>0</v>
      </c>
      <c r="W140" s="840"/>
      <c r="X140" s="840">
        <f>X139+X134</f>
        <v>0</v>
      </c>
      <c r="Y140" s="840"/>
      <c r="Z140" s="767">
        <f t="shared" si="5"/>
        <v>0</v>
      </c>
      <c r="AA140" s="810"/>
      <c r="AB140" s="768"/>
    </row>
    <row r="141" spans="1:28">
      <c r="A141" s="179" t="s">
        <v>144</v>
      </c>
      <c r="B141" s="180"/>
      <c r="C141" s="180"/>
      <c r="D141" s="180"/>
      <c r="E141" s="180"/>
      <c r="F141" s="180"/>
      <c r="G141" s="181"/>
      <c r="H141" s="816">
        <v>0</v>
      </c>
      <c r="I141" s="816"/>
      <c r="J141" s="816">
        <v>0</v>
      </c>
      <c r="K141" s="816"/>
      <c r="L141" s="816">
        <v>0</v>
      </c>
      <c r="M141" s="816"/>
      <c r="N141" s="816">
        <v>0</v>
      </c>
      <c r="O141" s="816"/>
      <c r="P141" s="816">
        <v>0</v>
      </c>
      <c r="Q141" s="816"/>
      <c r="R141" s="816">
        <v>0</v>
      </c>
      <c r="S141" s="816"/>
      <c r="T141" s="816">
        <v>0</v>
      </c>
      <c r="U141" s="816"/>
      <c r="V141" s="816">
        <v>0</v>
      </c>
      <c r="W141" s="816"/>
      <c r="X141" s="816">
        <v>0</v>
      </c>
      <c r="Y141" s="816"/>
      <c r="Z141" s="767">
        <f t="shared" si="5"/>
        <v>0</v>
      </c>
      <c r="AA141" s="810"/>
      <c r="AB141" s="768"/>
    </row>
    <row r="142" spans="1:28">
      <c r="A142" s="179" t="s">
        <v>145</v>
      </c>
      <c r="B142" s="180"/>
      <c r="C142" s="180"/>
      <c r="D142" s="180"/>
      <c r="E142" s="180"/>
      <c r="F142" s="180"/>
      <c r="G142" s="181"/>
      <c r="H142" s="816">
        <v>0</v>
      </c>
      <c r="I142" s="816"/>
      <c r="J142" s="816">
        <v>0</v>
      </c>
      <c r="K142" s="816"/>
      <c r="L142" s="816">
        <v>0</v>
      </c>
      <c r="M142" s="816"/>
      <c r="N142" s="816">
        <v>0</v>
      </c>
      <c r="O142" s="816"/>
      <c r="P142" s="816">
        <v>0</v>
      </c>
      <c r="Q142" s="816"/>
      <c r="R142" s="816">
        <v>0</v>
      </c>
      <c r="S142" s="816"/>
      <c r="T142" s="816">
        <v>0</v>
      </c>
      <c r="U142" s="816"/>
      <c r="V142" s="816">
        <v>0</v>
      </c>
      <c r="W142" s="816"/>
      <c r="X142" s="816">
        <v>0</v>
      </c>
      <c r="Y142" s="816"/>
      <c r="Z142" s="767">
        <f t="shared" si="5"/>
        <v>0</v>
      </c>
      <c r="AA142" s="810"/>
      <c r="AB142" s="768"/>
    </row>
    <row r="143" spans="1:28">
      <c r="A143" s="179" t="s">
        <v>146</v>
      </c>
      <c r="B143" s="180"/>
      <c r="C143" s="180"/>
      <c r="D143" s="180"/>
      <c r="E143" s="180"/>
      <c r="F143" s="180"/>
      <c r="G143" s="181"/>
      <c r="H143" s="840">
        <f>SUM(H141:I142)</f>
        <v>0</v>
      </c>
      <c r="I143" s="840"/>
      <c r="J143" s="840">
        <f>SUM(J141:K142)</f>
        <v>0</v>
      </c>
      <c r="K143" s="840"/>
      <c r="L143" s="840">
        <f>SUM(L141:M142)</f>
        <v>0</v>
      </c>
      <c r="M143" s="840"/>
      <c r="N143" s="840">
        <f>SUM(N141:O142)</f>
        <v>0</v>
      </c>
      <c r="O143" s="840"/>
      <c r="P143" s="840">
        <f>SUM(P141:Q142)</f>
        <v>0</v>
      </c>
      <c r="Q143" s="840"/>
      <c r="R143" s="840">
        <f>SUM(R141:S142)</f>
        <v>0</v>
      </c>
      <c r="S143" s="840"/>
      <c r="T143" s="840">
        <f>SUM(T141:U142)</f>
        <v>0</v>
      </c>
      <c r="U143" s="840"/>
      <c r="V143" s="840">
        <f>SUM(V141:W142)</f>
        <v>0</v>
      </c>
      <c r="W143" s="840"/>
      <c r="X143" s="840">
        <f>SUM(X141:Y142)</f>
        <v>0</v>
      </c>
      <c r="Y143" s="840"/>
      <c r="Z143" s="767">
        <f t="shared" si="5"/>
        <v>0</v>
      </c>
      <c r="AA143" s="810"/>
      <c r="AB143" s="768"/>
    </row>
    <row r="144" spans="1:28" ht="13.5" thickBot="1">
      <c r="A144" s="188" t="str">
        <f>"CASH BALANCE JUNE 30, "&amp;Help!$C$18+1</f>
        <v>CASH BALANCE JUNE 30, 2012</v>
      </c>
      <c r="B144" s="189"/>
      <c r="C144" s="189"/>
      <c r="D144" s="189"/>
      <c r="E144" s="189"/>
      <c r="F144" s="189"/>
      <c r="G144" s="190"/>
      <c r="H144" s="838">
        <f>H140-H143</f>
        <v>0</v>
      </c>
      <c r="I144" s="838"/>
      <c r="J144" s="838">
        <f>J140-J143</f>
        <v>0</v>
      </c>
      <c r="K144" s="838"/>
      <c r="L144" s="838">
        <f>L140-L143</f>
        <v>0</v>
      </c>
      <c r="M144" s="838"/>
      <c r="N144" s="838">
        <f>N140-N143</f>
        <v>0</v>
      </c>
      <c r="O144" s="838"/>
      <c r="P144" s="838">
        <f>P140-P143</f>
        <v>0</v>
      </c>
      <c r="Q144" s="838"/>
      <c r="R144" s="838">
        <f>R140-R143</f>
        <v>0</v>
      </c>
      <c r="S144" s="838"/>
      <c r="T144" s="838">
        <f>T140-T143</f>
        <v>0</v>
      </c>
      <c r="U144" s="838"/>
      <c r="V144" s="838">
        <f>V140-V143</f>
        <v>0</v>
      </c>
      <c r="W144" s="838"/>
      <c r="X144" s="838">
        <f>X140-X143</f>
        <v>0</v>
      </c>
      <c r="Y144" s="838"/>
      <c r="Z144" s="769">
        <f t="shared" si="5"/>
        <v>0</v>
      </c>
      <c r="AA144" s="811"/>
      <c r="AB144" s="770"/>
    </row>
    <row r="145" spans="1:28" ht="13.5" thickTop="1">
      <c r="A145" s="176" t="s">
        <v>147</v>
      </c>
      <c r="B145" s="177"/>
      <c r="C145" s="177"/>
      <c r="D145" s="177"/>
      <c r="E145" s="177"/>
      <c r="F145" s="177"/>
      <c r="G145" s="178"/>
      <c r="H145" s="831">
        <v>0</v>
      </c>
      <c r="I145" s="831"/>
      <c r="J145" s="831">
        <v>0</v>
      </c>
      <c r="K145" s="831"/>
      <c r="L145" s="831">
        <v>0</v>
      </c>
      <c r="M145" s="831"/>
      <c r="N145" s="831">
        <v>0</v>
      </c>
      <c r="O145" s="831"/>
      <c r="P145" s="831">
        <v>0</v>
      </c>
      <c r="Q145" s="831"/>
      <c r="R145" s="831">
        <v>0</v>
      </c>
      <c r="S145" s="831"/>
      <c r="T145" s="831">
        <v>0</v>
      </c>
      <c r="U145" s="831"/>
      <c r="V145" s="831">
        <v>0</v>
      </c>
      <c r="W145" s="831"/>
      <c r="X145" s="831">
        <v>0</v>
      </c>
      <c r="Y145" s="831"/>
      <c r="Z145" s="848">
        <f t="shared" si="5"/>
        <v>0</v>
      </c>
      <c r="AA145" s="849"/>
      <c r="AB145" s="850"/>
    </row>
    <row r="146" spans="1:28">
      <c r="A146" s="179" t="s">
        <v>38</v>
      </c>
      <c r="B146" s="180"/>
      <c r="C146" s="180"/>
      <c r="D146" s="180"/>
      <c r="E146" s="180"/>
      <c r="F146" s="180"/>
      <c r="G146" s="181"/>
      <c r="H146" s="816">
        <v>0</v>
      </c>
      <c r="I146" s="816"/>
      <c r="J146" s="816">
        <v>0</v>
      </c>
      <c r="K146" s="816"/>
      <c r="L146" s="816">
        <v>0</v>
      </c>
      <c r="M146" s="816"/>
      <c r="N146" s="816">
        <v>0</v>
      </c>
      <c r="O146" s="816"/>
      <c r="P146" s="816">
        <v>0</v>
      </c>
      <c r="Q146" s="816"/>
      <c r="R146" s="816">
        <v>0</v>
      </c>
      <c r="S146" s="816"/>
      <c r="T146" s="816">
        <v>0</v>
      </c>
      <c r="U146" s="816"/>
      <c r="V146" s="816">
        <v>0</v>
      </c>
      <c r="W146" s="816"/>
      <c r="X146" s="816">
        <v>0</v>
      </c>
      <c r="Y146" s="816"/>
      <c r="Z146" s="767">
        <f t="shared" si="5"/>
        <v>0</v>
      </c>
      <c r="AA146" s="810"/>
      <c r="AB146" s="768"/>
    </row>
    <row r="147" spans="1:28">
      <c r="A147" s="179" t="s">
        <v>39</v>
      </c>
      <c r="B147" s="180"/>
      <c r="C147" s="180"/>
      <c r="D147" s="180"/>
      <c r="E147" s="180"/>
      <c r="F147" s="180"/>
      <c r="G147" s="181"/>
      <c r="H147" s="816">
        <v>0</v>
      </c>
      <c r="I147" s="816"/>
      <c r="J147" s="816">
        <v>0</v>
      </c>
      <c r="K147" s="816"/>
      <c r="L147" s="816">
        <v>0</v>
      </c>
      <c r="M147" s="816"/>
      <c r="N147" s="816">
        <v>0</v>
      </c>
      <c r="O147" s="816"/>
      <c r="P147" s="816">
        <v>0</v>
      </c>
      <c r="Q147" s="816"/>
      <c r="R147" s="816">
        <v>0</v>
      </c>
      <c r="S147" s="816"/>
      <c r="T147" s="816">
        <v>0</v>
      </c>
      <c r="U147" s="816"/>
      <c r="V147" s="816">
        <v>0</v>
      </c>
      <c r="W147" s="816"/>
      <c r="X147" s="816">
        <v>0</v>
      </c>
      <c r="Y147" s="816"/>
      <c r="Z147" s="767">
        <f t="shared" si="5"/>
        <v>0</v>
      </c>
      <c r="AA147" s="810"/>
      <c r="AB147" s="768"/>
    </row>
    <row r="148" spans="1:28">
      <c r="A148" s="179" t="s">
        <v>874</v>
      </c>
      <c r="B148" s="180"/>
      <c r="C148" s="180"/>
      <c r="D148" s="180"/>
      <c r="E148" s="180"/>
      <c r="F148" s="180"/>
      <c r="G148" s="181"/>
      <c r="H148" s="840">
        <f>SUM(H145:I147)</f>
        <v>0</v>
      </c>
      <c r="I148" s="840"/>
      <c r="J148" s="840">
        <f>SUM(J145:K147)</f>
        <v>0</v>
      </c>
      <c r="K148" s="840"/>
      <c r="L148" s="840">
        <f>SUM(L145:M147)</f>
        <v>0</v>
      </c>
      <c r="M148" s="840"/>
      <c r="N148" s="840">
        <f>SUM(N145:O147)</f>
        <v>0</v>
      </c>
      <c r="O148" s="840"/>
      <c r="P148" s="840">
        <f>SUM(P145:Q147)</f>
        <v>0</v>
      </c>
      <c r="Q148" s="840"/>
      <c r="R148" s="840">
        <f>SUM(R145:S147)</f>
        <v>0</v>
      </c>
      <c r="S148" s="840"/>
      <c r="T148" s="840">
        <f>SUM(T145:U147)</f>
        <v>0</v>
      </c>
      <c r="U148" s="840"/>
      <c r="V148" s="840">
        <f>SUM(V145:W147)</f>
        <v>0</v>
      </c>
      <c r="W148" s="840"/>
      <c r="X148" s="840">
        <f>SUM(X145:Y147)</f>
        <v>0</v>
      </c>
      <c r="Y148" s="840"/>
      <c r="Z148" s="767">
        <f t="shared" si="5"/>
        <v>0</v>
      </c>
      <c r="AA148" s="810"/>
      <c r="AB148" s="768"/>
    </row>
    <row r="149" spans="1:28">
      <c r="A149" s="191" t="s">
        <v>149</v>
      </c>
      <c r="B149" s="180"/>
      <c r="C149" s="180"/>
      <c r="D149" s="180"/>
      <c r="E149" s="180"/>
      <c r="F149" s="180"/>
      <c r="G149" s="181"/>
      <c r="H149" s="816">
        <v>0</v>
      </c>
      <c r="I149" s="816"/>
      <c r="J149" s="816">
        <v>0</v>
      </c>
      <c r="K149" s="816"/>
      <c r="L149" s="816">
        <v>0</v>
      </c>
      <c r="M149" s="816"/>
      <c r="N149" s="816">
        <v>0</v>
      </c>
      <c r="O149" s="816"/>
      <c r="P149" s="816">
        <v>0</v>
      </c>
      <c r="Q149" s="816"/>
      <c r="R149" s="816">
        <v>0</v>
      </c>
      <c r="S149" s="816"/>
      <c r="T149" s="816">
        <v>0</v>
      </c>
      <c r="U149" s="816"/>
      <c r="V149" s="816">
        <v>0</v>
      </c>
      <c r="W149" s="816"/>
      <c r="X149" s="816">
        <v>0</v>
      </c>
      <c r="Y149" s="816"/>
      <c r="Z149" s="767">
        <f t="shared" si="5"/>
        <v>0</v>
      </c>
      <c r="AA149" s="810"/>
      <c r="AB149" s="768"/>
    </row>
    <row r="150" spans="1:28" ht="13.5" thickBot="1">
      <c r="A150" s="188" t="s">
        <v>875</v>
      </c>
      <c r="B150" s="189"/>
      <c r="C150" s="189"/>
      <c r="D150" s="189"/>
      <c r="E150" s="189"/>
      <c r="F150" s="189"/>
      <c r="G150" s="190"/>
      <c r="H150" s="838">
        <f>H144-H148-H149</f>
        <v>0</v>
      </c>
      <c r="I150" s="838"/>
      <c r="J150" s="838">
        <f>J144-J148-J149</f>
        <v>0</v>
      </c>
      <c r="K150" s="838"/>
      <c r="L150" s="838">
        <f>L144-L148-L149</f>
        <v>0</v>
      </c>
      <c r="M150" s="838"/>
      <c r="N150" s="838">
        <f>N144-N148-N149</f>
        <v>0</v>
      </c>
      <c r="O150" s="838"/>
      <c r="P150" s="838">
        <f>P144-P148-P149</f>
        <v>0</v>
      </c>
      <c r="Q150" s="838"/>
      <c r="R150" s="838">
        <f>R144-R148-R149</f>
        <v>0</v>
      </c>
      <c r="S150" s="838"/>
      <c r="T150" s="838">
        <f>T144-T148-T149</f>
        <v>0</v>
      </c>
      <c r="U150" s="838"/>
      <c r="V150" s="838">
        <f>V144-V148-V149</f>
        <v>0</v>
      </c>
      <c r="W150" s="838"/>
      <c r="X150" s="838">
        <f>X144-X148-X149</f>
        <v>0</v>
      </c>
      <c r="Y150" s="838"/>
      <c r="Z150" s="769">
        <f t="shared" si="5"/>
        <v>0</v>
      </c>
      <c r="AA150" s="811"/>
      <c r="AB150" s="770"/>
    </row>
    <row r="151" spans="1:28" ht="14" thickTop="1" thickBot="1">
      <c r="H151" s="879"/>
      <c r="I151" s="879"/>
      <c r="J151" s="879"/>
      <c r="K151" s="879"/>
      <c r="L151" s="879"/>
      <c r="M151" s="879"/>
      <c r="N151" s="879"/>
      <c r="O151" s="879"/>
      <c r="P151" s="879"/>
      <c r="Q151" s="879"/>
      <c r="R151" s="879"/>
      <c r="S151" s="879"/>
      <c r="T151" s="879"/>
      <c r="U151" s="879"/>
      <c r="V151" s="879"/>
      <c r="W151" s="879"/>
      <c r="X151" s="879"/>
      <c r="Y151" s="879"/>
      <c r="Z151" s="872"/>
      <c r="AA151" s="872"/>
      <c r="AB151" s="872"/>
    </row>
    <row r="152" spans="1:28" ht="14" thickTop="1" thickBot="1">
      <c r="A152" s="171" t="s">
        <v>876</v>
      </c>
      <c r="B152" s="172"/>
      <c r="C152" s="172"/>
      <c r="D152" s="172"/>
      <c r="E152" s="172"/>
      <c r="F152" s="172"/>
      <c r="G152" s="172"/>
      <c r="H152" s="826" t="str">
        <f>$H$6</f>
        <v>2011-2012</v>
      </c>
      <c r="I152" s="826"/>
      <c r="J152" s="826" t="str">
        <f>$H$6</f>
        <v>2011-2012</v>
      </c>
      <c r="K152" s="826"/>
      <c r="L152" s="826" t="str">
        <f>$H$6</f>
        <v>2011-2012</v>
      </c>
      <c r="M152" s="826"/>
      <c r="N152" s="830" t="str">
        <f>$H$6</f>
        <v>2011-2012</v>
      </c>
      <c r="O152" s="826"/>
      <c r="P152" s="826" t="str">
        <f>$H$6</f>
        <v>2011-2012</v>
      </c>
      <c r="Q152" s="826"/>
      <c r="R152" s="826" t="str">
        <f>$H$6</f>
        <v>2011-2012</v>
      </c>
      <c r="S152" s="826"/>
      <c r="T152" s="826" t="str">
        <f>$H$6</f>
        <v>2011-2012</v>
      </c>
      <c r="U152" s="826"/>
      <c r="V152" s="826" t="str">
        <f>$H$6</f>
        <v>2011-2012</v>
      </c>
      <c r="W152" s="826"/>
      <c r="X152" s="826" t="str">
        <f>$H$6</f>
        <v>2011-2012</v>
      </c>
      <c r="Y152" s="826"/>
      <c r="Z152" s="867"/>
      <c r="AA152" s="867"/>
      <c r="AB152" s="868"/>
    </row>
    <row r="153" spans="1:28" ht="14" thickTop="1" thickBot="1">
      <c r="A153" s="154" t="s">
        <v>872</v>
      </c>
      <c r="B153" s="155"/>
      <c r="C153" s="155"/>
      <c r="D153" s="155"/>
      <c r="E153" s="155"/>
      <c r="F153" s="155"/>
      <c r="G153" s="155"/>
      <c r="H153" s="880" t="s">
        <v>32</v>
      </c>
      <c r="I153" s="880"/>
      <c r="J153" s="867" t="s">
        <v>32</v>
      </c>
      <c r="K153" s="867"/>
      <c r="L153" s="867" t="s">
        <v>32</v>
      </c>
      <c r="M153" s="868"/>
      <c r="N153" s="880" t="s">
        <v>32</v>
      </c>
      <c r="O153" s="880"/>
      <c r="P153" s="867" t="s">
        <v>32</v>
      </c>
      <c r="Q153" s="867"/>
      <c r="R153" s="880" t="s">
        <v>32</v>
      </c>
      <c r="S153" s="880"/>
      <c r="T153" s="867" t="s">
        <v>32</v>
      </c>
      <c r="U153" s="867"/>
      <c r="V153" s="880" t="s">
        <v>32</v>
      </c>
      <c r="W153" s="880"/>
      <c r="X153" s="867" t="s">
        <v>32</v>
      </c>
      <c r="Y153" s="867"/>
      <c r="Z153" s="866" t="s">
        <v>152</v>
      </c>
      <c r="AA153" s="867"/>
      <c r="AB153" s="868"/>
    </row>
    <row r="154" spans="1:28" ht="13.5" thickTop="1">
      <c r="A154" s="176" t="str">
        <f>"Warrants Outstanding 6-30-"&amp;Help!$C$18&amp;" of Year in Caption"</f>
        <v>Warrants Outstanding 6-30-2011 of Year in Caption</v>
      </c>
      <c r="B154" s="177"/>
      <c r="C154" s="177"/>
      <c r="D154" s="177"/>
      <c r="E154" s="177"/>
      <c r="F154" s="177"/>
      <c r="G154" s="178"/>
      <c r="H154" s="816">
        <v>0</v>
      </c>
      <c r="I154" s="816"/>
      <c r="J154" s="816">
        <v>0</v>
      </c>
      <c r="K154" s="816"/>
      <c r="L154" s="816">
        <v>0</v>
      </c>
      <c r="M154" s="816"/>
      <c r="N154" s="816">
        <v>0</v>
      </c>
      <c r="O154" s="816"/>
      <c r="P154" s="816">
        <v>0</v>
      </c>
      <c r="Q154" s="816"/>
      <c r="R154" s="816">
        <v>0</v>
      </c>
      <c r="S154" s="816"/>
      <c r="T154" s="816">
        <v>0</v>
      </c>
      <c r="U154" s="816"/>
      <c r="V154" s="816">
        <v>0</v>
      </c>
      <c r="W154" s="816"/>
      <c r="X154" s="816">
        <v>0</v>
      </c>
      <c r="Y154" s="816"/>
      <c r="Z154" s="848">
        <f t="shared" ref="Z154:Z162" si="6">SUM(H154:Y154)</f>
        <v>0</v>
      </c>
      <c r="AA154" s="849"/>
      <c r="AB154" s="850"/>
    </row>
    <row r="155" spans="1:28">
      <c r="A155" s="179" t="s">
        <v>153</v>
      </c>
      <c r="B155" s="180"/>
      <c r="C155" s="180"/>
      <c r="D155" s="180"/>
      <c r="E155" s="180"/>
      <c r="F155" s="180"/>
      <c r="G155" s="181"/>
      <c r="H155" s="816">
        <v>0</v>
      </c>
      <c r="I155" s="816"/>
      <c r="J155" s="816">
        <v>0</v>
      </c>
      <c r="K155" s="816"/>
      <c r="L155" s="816">
        <v>0</v>
      </c>
      <c r="M155" s="816"/>
      <c r="N155" s="816">
        <v>0</v>
      </c>
      <c r="O155" s="816"/>
      <c r="P155" s="816">
        <v>0</v>
      </c>
      <c r="Q155" s="816"/>
      <c r="R155" s="816">
        <v>0</v>
      </c>
      <c r="S155" s="816"/>
      <c r="T155" s="816">
        <v>0</v>
      </c>
      <c r="U155" s="816"/>
      <c r="V155" s="816">
        <v>0</v>
      </c>
      <c r="W155" s="816"/>
      <c r="X155" s="816">
        <v>0</v>
      </c>
      <c r="Y155" s="816"/>
      <c r="Z155" s="767">
        <f t="shared" si="6"/>
        <v>0</v>
      </c>
      <c r="AA155" s="810"/>
      <c r="AB155" s="768"/>
    </row>
    <row r="156" spans="1:28" ht="13.5" thickBot="1">
      <c r="A156" s="188" t="s">
        <v>152</v>
      </c>
      <c r="B156" s="189"/>
      <c r="C156" s="189"/>
      <c r="D156" s="189"/>
      <c r="E156" s="189"/>
      <c r="F156" s="189"/>
      <c r="G156" s="190"/>
      <c r="H156" s="838">
        <f>SUM(H154:I155)</f>
        <v>0</v>
      </c>
      <c r="I156" s="838"/>
      <c r="J156" s="838">
        <f>SUM(J154:K155)</f>
        <v>0</v>
      </c>
      <c r="K156" s="838"/>
      <c r="L156" s="838">
        <f>SUM(L154:M155)</f>
        <v>0</v>
      </c>
      <c r="M156" s="838"/>
      <c r="N156" s="838">
        <f>SUM(N154:O155)</f>
        <v>0</v>
      </c>
      <c r="O156" s="838"/>
      <c r="P156" s="838">
        <f>SUM(P154:Q155)</f>
        <v>0</v>
      </c>
      <c r="Q156" s="838"/>
      <c r="R156" s="838">
        <f>SUM(R154:S155)</f>
        <v>0</v>
      </c>
      <c r="S156" s="838"/>
      <c r="T156" s="838">
        <f>SUM(T154:U155)</f>
        <v>0</v>
      </c>
      <c r="U156" s="838"/>
      <c r="V156" s="838">
        <f>SUM(V154:W155)</f>
        <v>0</v>
      </c>
      <c r="W156" s="838"/>
      <c r="X156" s="838">
        <f>SUM(X154:Y155)</f>
        <v>0</v>
      </c>
      <c r="Y156" s="838"/>
      <c r="Z156" s="769">
        <f t="shared" si="6"/>
        <v>0</v>
      </c>
      <c r="AA156" s="811"/>
      <c r="AB156" s="770"/>
    </row>
    <row r="157" spans="1:28" ht="13.5" thickTop="1">
      <c r="A157" s="176" t="s">
        <v>154</v>
      </c>
      <c r="B157" s="177"/>
      <c r="C157" s="177"/>
      <c r="D157" s="177"/>
      <c r="E157" s="177"/>
      <c r="F157" s="177"/>
      <c r="G157" s="178"/>
      <c r="H157" s="831">
        <v>0</v>
      </c>
      <c r="I157" s="831"/>
      <c r="J157" s="831">
        <v>0</v>
      </c>
      <c r="K157" s="831"/>
      <c r="L157" s="831">
        <v>0</v>
      </c>
      <c r="M157" s="831"/>
      <c r="N157" s="831">
        <v>0</v>
      </c>
      <c r="O157" s="831"/>
      <c r="P157" s="831">
        <v>0</v>
      </c>
      <c r="Q157" s="831"/>
      <c r="R157" s="831">
        <v>0</v>
      </c>
      <c r="S157" s="831"/>
      <c r="T157" s="831">
        <v>0</v>
      </c>
      <c r="U157" s="831"/>
      <c r="V157" s="831">
        <v>0</v>
      </c>
      <c r="W157" s="831"/>
      <c r="X157" s="831">
        <v>0</v>
      </c>
      <c r="Y157" s="831"/>
      <c r="Z157" s="848">
        <f t="shared" si="6"/>
        <v>0</v>
      </c>
      <c r="AA157" s="849"/>
      <c r="AB157" s="850"/>
    </row>
    <row r="158" spans="1:28">
      <c r="A158" s="179" t="s">
        <v>877</v>
      </c>
      <c r="B158" s="180"/>
      <c r="C158" s="180"/>
      <c r="D158" s="180"/>
      <c r="E158" s="180"/>
      <c r="F158" s="180"/>
      <c r="G158" s="181"/>
      <c r="H158" s="816">
        <v>0</v>
      </c>
      <c r="I158" s="816"/>
      <c r="J158" s="816">
        <v>0</v>
      </c>
      <c r="K158" s="816"/>
      <c r="L158" s="816">
        <v>0</v>
      </c>
      <c r="M158" s="816"/>
      <c r="N158" s="816">
        <v>0</v>
      </c>
      <c r="O158" s="816"/>
      <c r="P158" s="816">
        <v>0</v>
      </c>
      <c r="Q158" s="816"/>
      <c r="R158" s="816">
        <v>0</v>
      </c>
      <c r="S158" s="816"/>
      <c r="T158" s="816">
        <v>0</v>
      </c>
      <c r="U158" s="816"/>
      <c r="V158" s="816">
        <v>0</v>
      </c>
      <c r="W158" s="816"/>
      <c r="X158" s="816">
        <v>0</v>
      </c>
      <c r="Y158" s="816"/>
      <c r="Z158" s="767">
        <f t="shared" si="6"/>
        <v>0</v>
      </c>
      <c r="AA158" s="810"/>
      <c r="AB158" s="768"/>
    </row>
    <row r="159" spans="1:28">
      <c r="A159" s="179" t="s">
        <v>156</v>
      </c>
      <c r="B159" s="180"/>
      <c r="C159" s="180"/>
      <c r="D159" s="180"/>
      <c r="E159" s="180"/>
      <c r="F159" s="180"/>
      <c r="G159" s="181"/>
      <c r="H159" s="816">
        <v>0</v>
      </c>
      <c r="I159" s="816"/>
      <c r="J159" s="816">
        <v>0</v>
      </c>
      <c r="K159" s="816"/>
      <c r="L159" s="816">
        <v>0</v>
      </c>
      <c r="M159" s="816"/>
      <c r="N159" s="816">
        <v>0</v>
      </c>
      <c r="O159" s="816"/>
      <c r="P159" s="816">
        <v>0</v>
      </c>
      <c r="Q159" s="816"/>
      <c r="R159" s="816">
        <v>0</v>
      </c>
      <c r="S159" s="816"/>
      <c r="T159" s="816">
        <v>0</v>
      </c>
      <c r="U159" s="816"/>
      <c r="V159" s="816">
        <v>0</v>
      </c>
      <c r="W159" s="816"/>
      <c r="X159" s="816">
        <v>0</v>
      </c>
      <c r="Y159" s="816"/>
      <c r="Z159" s="767">
        <f t="shared" si="6"/>
        <v>0</v>
      </c>
      <c r="AA159" s="810"/>
      <c r="AB159" s="768"/>
    </row>
    <row r="160" spans="1:28">
      <c r="A160" s="179" t="s">
        <v>157</v>
      </c>
      <c r="B160" s="180"/>
      <c r="C160" s="180"/>
      <c r="D160" s="180"/>
      <c r="E160" s="180"/>
      <c r="F160" s="180"/>
      <c r="G160" s="181"/>
      <c r="H160" s="816">
        <v>0</v>
      </c>
      <c r="I160" s="816"/>
      <c r="J160" s="816">
        <v>0</v>
      </c>
      <c r="K160" s="816"/>
      <c r="L160" s="816">
        <v>0</v>
      </c>
      <c r="M160" s="816"/>
      <c r="N160" s="816">
        <v>0</v>
      </c>
      <c r="O160" s="816"/>
      <c r="P160" s="816">
        <v>0</v>
      </c>
      <c r="Q160" s="816"/>
      <c r="R160" s="816">
        <v>0</v>
      </c>
      <c r="S160" s="816"/>
      <c r="T160" s="816">
        <v>0</v>
      </c>
      <c r="U160" s="816"/>
      <c r="V160" s="816">
        <v>0</v>
      </c>
      <c r="W160" s="816"/>
      <c r="X160" s="816">
        <v>0</v>
      </c>
      <c r="Y160" s="816"/>
      <c r="Z160" s="767">
        <f t="shared" si="6"/>
        <v>0</v>
      </c>
      <c r="AA160" s="810"/>
      <c r="AB160" s="768"/>
    </row>
    <row r="161" spans="1:28" ht="13.5" thickBot="1">
      <c r="A161" s="188" t="s">
        <v>158</v>
      </c>
      <c r="B161" s="189"/>
      <c r="C161" s="189"/>
      <c r="D161" s="189"/>
      <c r="E161" s="189"/>
      <c r="F161" s="189"/>
      <c r="G161" s="190"/>
      <c r="H161" s="845">
        <f>SUM(H157:I160)</f>
        <v>0</v>
      </c>
      <c r="I161" s="845"/>
      <c r="J161" s="845">
        <f>SUM(J157:K160)</f>
        <v>0</v>
      </c>
      <c r="K161" s="845"/>
      <c r="L161" s="845">
        <f>SUM(L157:M160)</f>
        <v>0</v>
      </c>
      <c r="M161" s="845"/>
      <c r="N161" s="845">
        <f>SUM(N157:O160)</f>
        <v>0</v>
      </c>
      <c r="O161" s="845"/>
      <c r="P161" s="845">
        <f>SUM(P157:Q160)</f>
        <v>0</v>
      </c>
      <c r="Q161" s="845"/>
      <c r="R161" s="845">
        <f>SUM(R157:S160)</f>
        <v>0</v>
      </c>
      <c r="S161" s="845"/>
      <c r="T161" s="845">
        <f>SUM(T157:U160)</f>
        <v>0</v>
      </c>
      <c r="U161" s="845"/>
      <c r="V161" s="845">
        <f>SUM(V157:W160)</f>
        <v>0</v>
      </c>
      <c r="W161" s="845"/>
      <c r="X161" s="845">
        <f>SUM(X157:Y160)</f>
        <v>0</v>
      </c>
      <c r="Y161" s="845"/>
      <c r="Z161" s="769">
        <f t="shared" si="6"/>
        <v>0</v>
      </c>
      <c r="AA161" s="811"/>
      <c r="AB161" s="770"/>
    </row>
    <row r="162" spans="1:28" ht="14" thickTop="1" thickBot="1">
      <c r="A162" s="171" t="str">
        <f>"BALANCE WARRANTS OUTSTANDING JUNE 30, "&amp;Help!$C$18+1</f>
        <v>BALANCE WARRANTS OUTSTANDING JUNE 30, 2012</v>
      </c>
      <c r="B162" s="172"/>
      <c r="C162" s="172"/>
      <c r="D162" s="172"/>
      <c r="E162" s="172"/>
      <c r="F162" s="172"/>
      <c r="G162" s="173"/>
      <c r="H162" s="839">
        <f>H156-H161</f>
        <v>0</v>
      </c>
      <c r="I162" s="839"/>
      <c r="J162" s="839">
        <f>J156-J161</f>
        <v>0</v>
      </c>
      <c r="K162" s="839"/>
      <c r="L162" s="839">
        <f>L156-L161</f>
        <v>0</v>
      </c>
      <c r="M162" s="839"/>
      <c r="N162" s="839">
        <f>N156-N161</f>
        <v>0</v>
      </c>
      <c r="O162" s="839"/>
      <c r="P162" s="839">
        <f>P156-P161</f>
        <v>0</v>
      </c>
      <c r="Q162" s="839"/>
      <c r="R162" s="839">
        <f>R156-R161</f>
        <v>0</v>
      </c>
      <c r="S162" s="839"/>
      <c r="T162" s="839">
        <f>T156-T161</f>
        <v>0</v>
      </c>
      <c r="U162" s="839"/>
      <c r="V162" s="839">
        <f>V156-V161</f>
        <v>0</v>
      </c>
      <c r="W162" s="839"/>
      <c r="X162" s="839">
        <f>X156-X161</f>
        <v>0</v>
      </c>
      <c r="Y162" s="839"/>
      <c r="Z162" s="866">
        <f t="shared" si="6"/>
        <v>0</v>
      </c>
      <c r="AA162" s="867"/>
      <c r="AB162" s="868"/>
    </row>
    <row r="163" spans="1:28" ht="13.5" thickTop="1">
      <c r="A163" s="206" t="str">
        <f>A54</f>
        <v>S.A.&amp;I. Form 2641R99 Entity: Type in Name of City City, 99</v>
      </c>
      <c r="H163" s="834"/>
      <c r="I163" s="834"/>
      <c r="J163" s="264"/>
      <c r="K163" s="777">
        <f ca="1">Coversheets!$BI$50</f>
        <v>41499.346880902776</v>
      </c>
      <c r="L163" s="777"/>
      <c r="M163" s="777"/>
      <c r="N163" s="257" t="str">
        <f>A163</f>
        <v>S.A.&amp;I. Form 2641R99 Entity: Type in Name of City City, 99</v>
      </c>
      <c r="Z163" s="777">
        <f ca="1">Coversheets!$BI$50</f>
        <v>41499.346880902776</v>
      </c>
      <c r="AA163" s="777"/>
      <c r="AB163" s="777"/>
    </row>
    <row r="165" spans="1:28" ht="14">
      <c r="A165" s="793" t="str">
        <f>A110</f>
        <v>SPECIAL REVENUE FUND ACCOUNTS COVERING THE PERIOD JULY 1, 2011, to JUNE 30, 2012</v>
      </c>
      <c r="B165" s="793"/>
      <c r="C165" s="793"/>
      <c r="D165" s="793"/>
      <c r="E165" s="793"/>
      <c r="F165" s="793"/>
      <c r="G165" s="793"/>
      <c r="H165" s="793"/>
      <c r="I165" s="793"/>
      <c r="J165" s="793"/>
      <c r="K165" s="793"/>
      <c r="L165" s="793"/>
      <c r="M165" s="793"/>
      <c r="N165" s="793" t="str">
        <f>A165</f>
        <v>SPECIAL REVENUE FUND ACCOUNTS COVERING THE PERIOD JULY 1, 2011, to JUNE 30, 2012</v>
      </c>
      <c r="O165" s="793"/>
      <c r="P165" s="793"/>
      <c r="Q165" s="793"/>
      <c r="R165" s="793"/>
      <c r="S165" s="793"/>
      <c r="T165" s="793"/>
      <c r="U165" s="793"/>
      <c r="V165" s="793"/>
      <c r="W165" s="793"/>
      <c r="X165" s="793"/>
      <c r="Y165" s="793"/>
      <c r="Z165" s="793"/>
      <c r="AA165" s="793"/>
      <c r="AB165" s="793"/>
    </row>
    <row r="166" spans="1:28" ht="14">
      <c r="A166" s="793" t="str">
        <f>A111</f>
        <v>ESTIMATE OF NEEDS FOR 2012-2013</v>
      </c>
      <c r="B166" s="793"/>
      <c r="C166" s="793"/>
      <c r="D166" s="793"/>
      <c r="E166" s="793"/>
      <c r="F166" s="793"/>
      <c r="G166" s="793"/>
      <c r="H166" s="793"/>
      <c r="I166" s="793"/>
      <c r="J166" s="793"/>
      <c r="K166" s="793"/>
      <c r="L166" s="793"/>
      <c r="M166" s="793"/>
      <c r="N166" s="793" t="str">
        <f>A166</f>
        <v>ESTIMATE OF NEEDS FOR 2012-2013</v>
      </c>
      <c r="O166" s="793"/>
      <c r="P166" s="793"/>
      <c r="Q166" s="793"/>
      <c r="R166" s="793"/>
      <c r="S166" s="793"/>
      <c r="T166" s="793"/>
      <c r="U166" s="793"/>
      <c r="V166" s="793"/>
      <c r="W166" s="793"/>
      <c r="X166" s="793"/>
      <c r="Y166" s="793"/>
      <c r="Z166" s="793"/>
      <c r="AA166" s="793"/>
      <c r="AB166" s="793"/>
    </row>
    <row r="167" spans="1:28" ht="13.5" thickBot="1">
      <c r="A167" s="130" t="s">
        <v>869</v>
      </c>
      <c r="M167" s="170" t="s">
        <v>22</v>
      </c>
      <c r="N167" s="130" t="s">
        <v>869</v>
      </c>
      <c r="Z167" s="170"/>
      <c r="AB167" s="170">
        <v>1</v>
      </c>
    </row>
    <row r="168" spans="1:28" ht="13.5" thickTop="1">
      <c r="A168" s="140" t="s">
        <v>870</v>
      </c>
      <c r="B168" s="141"/>
      <c r="C168" s="141"/>
      <c r="D168" s="141"/>
      <c r="E168" s="141"/>
      <c r="F168" s="141"/>
      <c r="G168" s="141"/>
      <c r="H168" s="794"/>
      <c r="I168" s="794"/>
      <c r="J168" s="794"/>
      <c r="K168" s="794"/>
      <c r="L168" s="794"/>
      <c r="M168" s="794"/>
      <c r="N168" s="771"/>
      <c r="O168" s="794"/>
      <c r="P168" s="794"/>
      <c r="Q168" s="794"/>
      <c r="R168" s="794"/>
      <c r="S168" s="794"/>
      <c r="T168" s="794"/>
      <c r="U168" s="794"/>
      <c r="V168" s="794"/>
      <c r="W168" s="794"/>
      <c r="X168" s="794"/>
      <c r="Y168" s="794"/>
      <c r="Z168" s="141"/>
      <c r="AA168" s="141"/>
      <c r="AB168" s="159"/>
    </row>
    <row r="169" spans="1:28" ht="13.5" thickBot="1">
      <c r="A169" s="154"/>
      <c r="B169" s="155"/>
      <c r="C169" s="155"/>
      <c r="D169" s="155"/>
      <c r="E169" s="155"/>
      <c r="F169" s="155"/>
      <c r="G169" s="155"/>
      <c r="H169" s="795" t="s">
        <v>871</v>
      </c>
      <c r="I169" s="795"/>
      <c r="J169" s="795" t="s">
        <v>871</v>
      </c>
      <c r="K169" s="795"/>
      <c r="L169" s="795" t="s">
        <v>871</v>
      </c>
      <c r="M169" s="781"/>
      <c r="N169" s="780" t="s">
        <v>871</v>
      </c>
      <c r="O169" s="795"/>
      <c r="P169" s="795" t="s">
        <v>871</v>
      </c>
      <c r="Q169" s="795"/>
      <c r="R169" s="795" t="s">
        <v>871</v>
      </c>
      <c r="S169" s="795"/>
      <c r="T169" s="795" t="s">
        <v>871</v>
      </c>
      <c r="U169" s="795"/>
      <c r="V169" s="795" t="s">
        <v>871</v>
      </c>
      <c r="W169" s="795"/>
      <c r="X169" s="795" t="s">
        <v>871</v>
      </c>
      <c r="Y169" s="795"/>
      <c r="Z169" s="795"/>
      <c r="AA169" s="795"/>
      <c r="AB169" s="781"/>
    </row>
    <row r="170" spans="1:28" ht="14" thickTop="1" thickBot="1">
      <c r="A170" s="171" t="str">
        <f>A115</f>
        <v>Schedule 1, Detail of Bond and Coupon Indebtedness as of June 30, 2012</v>
      </c>
      <c r="B170" s="172"/>
      <c r="C170" s="172"/>
      <c r="D170" s="172"/>
      <c r="E170" s="172"/>
      <c r="F170" s="172"/>
      <c r="G170" s="172"/>
      <c r="H170" s="826" t="str">
        <f>H115</f>
        <v>2011-2012</v>
      </c>
      <c r="I170" s="826"/>
      <c r="J170" s="826" t="str">
        <f>$H$6</f>
        <v>2011-2012</v>
      </c>
      <c r="K170" s="826"/>
      <c r="L170" s="826" t="str">
        <f>H170</f>
        <v>2011-2012</v>
      </c>
      <c r="M170" s="826"/>
      <c r="N170" s="830" t="str">
        <f>$H$6</f>
        <v>2011-2012</v>
      </c>
      <c r="O170" s="826"/>
      <c r="P170" s="826" t="str">
        <f>$H$6</f>
        <v>2011-2012</v>
      </c>
      <c r="Q170" s="826"/>
      <c r="R170" s="826" t="str">
        <f>$H$6</f>
        <v>2011-2012</v>
      </c>
      <c r="S170" s="826"/>
      <c r="T170" s="826" t="str">
        <f>$H$6</f>
        <v>2011-2012</v>
      </c>
      <c r="U170" s="826"/>
      <c r="V170" s="826" t="str">
        <f>$H$6</f>
        <v>2011-2012</v>
      </c>
      <c r="W170" s="826"/>
      <c r="X170" s="826" t="str">
        <f>$H$6</f>
        <v>2011-2012</v>
      </c>
      <c r="Y170" s="826"/>
      <c r="Z170" s="826"/>
      <c r="AA170" s="826"/>
      <c r="AB170" s="827"/>
    </row>
    <row r="171" spans="1:28" ht="14" thickTop="1" thickBot="1">
      <c r="A171" s="171" t="s">
        <v>872</v>
      </c>
      <c r="B171" s="172"/>
      <c r="C171" s="172"/>
      <c r="D171" s="172"/>
      <c r="E171" s="172"/>
      <c r="F171" s="172"/>
      <c r="G171" s="172"/>
      <c r="H171" s="826" t="s">
        <v>32</v>
      </c>
      <c r="I171" s="826"/>
      <c r="J171" s="826" t="s">
        <v>32</v>
      </c>
      <c r="K171" s="826"/>
      <c r="L171" s="826" t="s">
        <v>32</v>
      </c>
      <c r="M171" s="827"/>
      <c r="N171" s="826" t="s">
        <v>32</v>
      </c>
      <c r="O171" s="826"/>
      <c r="P171" s="826" t="s">
        <v>32</v>
      </c>
      <c r="Q171" s="826"/>
      <c r="R171" s="826" t="s">
        <v>32</v>
      </c>
      <c r="S171" s="826"/>
      <c r="T171" s="826" t="s">
        <v>32</v>
      </c>
      <c r="U171" s="826"/>
      <c r="V171" s="826" t="s">
        <v>32</v>
      </c>
      <c r="W171" s="826"/>
      <c r="X171" s="826" t="s">
        <v>32</v>
      </c>
      <c r="Y171" s="826"/>
      <c r="Z171" s="830" t="s">
        <v>43</v>
      </c>
      <c r="AA171" s="826"/>
      <c r="AB171" s="827"/>
    </row>
    <row r="172" spans="1:28" ht="13.5" thickTop="1">
      <c r="A172" s="140" t="s">
        <v>33</v>
      </c>
      <c r="B172" s="141"/>
      <c r="C172" s="141"/>
      <c r="D172" s="141"/>
      <c r="E172" s="141"/>
      <c r="F172" s="141"/>
      <c r="G172" s="159"/>
      <c r="H172" s="882"/>
      <c r="I172" s="882"/>
      <c r="J172" s="882"/>
      <c r="K172" s="882"/>
      <c r="L172" s="882"/>
      <c r="M172" s="882"/>
      <c r="N172" s="882"/>
      <c r="O172" s="882"/>
      <c r="P172" s="882"/>
      <c r="Q172" s="882"/>
      <c r="R172" s="882"/>
      <c r="S172" s="882"/>
      <c r="T172" s="882"/>
      <c r="U172" s="882"/>
      <c r="V172" s="882"/>
      <c r="W172" s="882"/>
      <c r="X172" s="882"/>
      <c r="Y172" s="882"/>
      <c r="Z172" s="873"/>
      <c r="AA172" s="874"/>
      <c r="AB172" s="875"/>
    </row>
    <row r="173" spans="1:28">
      <c r="A173" s="182" t="str">
        <f>A118</f>
        <v>Cash Balance June 30, 2012</v>
      </c>
      <c r="B173" s="163"/>
      <c r="C173" s="163"/>
      <c r="D173" s="163"/>
      <c r="E173" s="163"/>
      <c r="F173" s="163"/>
      <c r="G173" s="187"/>
      <c r="H173" s="846">
        <f>H199</f>
        <v>0</v>
      </c>
      <c r="I173" s="846"/>
      <c r="J173" s="846">
        <f>J199</f>
        <v>0</v>
      </c>
      <c r="K173" s="846"/>
      <c r="L173" s="846">
        <f>L199</f>
        <v>0</v>
      </c>
      <c r="M173" s="846"/>
      <c r="N173" s="846">
        <f>N199</f>
        <v>0</v>
      </c>
      <c r="O173" s="846"/>
      <c r="P173" s="846">
        <f>P199</f>
        <v>0</v>
      </c>
      <c r="Q173" s="846"/>
      <c r="R173" s="846">
        <f>R199</f>
        <v>0</v>
      </c>
      <c r="S173" s="846"/>
      <c r="T173" s="846">
        <f>T199</f>
        <v>0</v>
      </c>
      <c r="U173" s="846"/>
      <c r="V173" s="846">
        <f>V199</f>
        <v>0</v>
      </c>
      <c r="W173" s="846"/>
      <c r="X173" s="846">
        <f>X199</f>
        <v>0</v>
      </c>
      <c r="Y173" s="846"/>
      <c r="Z173" s="876">
        <f>SUM(H173:Y173)</f>
        <v>0</v>
      </c>
      <c r="AA173" s="877"/>
      <c r="AB173" s="878"/>
    </row>
    <row r="174" spans="1:28">
      <c r="A174" s="194" t="s">
        <v>34</v>
      </c>
      <c r="B174" s="180"/>
      <c r="C174" s="180"/>
      <c r="D174" s="180"/>
      <c r="E174" s="180"/>
      <c r="F174" s="180"/>
      <c r="G174" s="181"/>
      <c r="H174" s="816">
        <v>0</v>
      </c>
      <c r="I174" s="816"/>
      <c r="J174" s="816">
        <v>0</v>
      </c>
      <c r="K174" s="816"/>
      <c r="L174" s="816">
        <v>0</v>
      </c>
      <c r="M174" s="816"/>
      <c r="N174" s="816">
        <v>0</v>
      </c>
      <c r="O174" s="816"/>
      <c r="P174" s="816">
        <v>0</v>
      </c>
      <c r="Q174" s="816"/>
      <c r="R174" s="816">
        <v>0</v>
      </c>
      <c r="S174" s="816"/>
      <c r="T174" s="816">
        <v>0</v>
      </c>
      <c r="U174" s="816"/>
      <c r="V174" s="816">
        <v>0</v>
      </c>
      <c r="W174" s="816"/>
      <c r="X174" s="816">
        <v>0</v>
      </c>
      <c r="Y174" s="816"/>
      <c r="Z174" s="767">
        <f>SUM(H174:Y174)</f>
        <v>0</v>
      </c>
      <c r="AA174" s="810"/>
      <c r="AB174" s="768"/>
    </row>
    <row r="175" spans="1:28" ht="13.5" thickBot="1">
      <c r="A175" s="193" t="s">
        <v>35</v>
      </c>
      <c r="B175" s="189"/>
      <c r="C175" s="189"/>
      <c r="D175" s="189"/>
      <c r="E175" s="189"/>
      <c r="F175" s="189"/>
      <c r="G175" s="190"/>
      <c r="H175" s="845">
        <f>SUM(H173:I174)</f>
        <v>0</v>
      </c>
      <c r="I175" s="845"/>
      <c r="J175" s="845">
        <f>SUM(J173:K174)</f>
        <v>0</v>
      </c>
      <c r="K175" s="845"/>
      <c r="L175" s="845">
        <f>SUM(L173:M174)</f>
        <v>0</v>
      </c>
      <c r="M175" s="845"/>
      <c r="N175" s="845">
        <f>SUM(N173:O174)</f>
        <v>0</v>
      </c>
      <c r="O175" s="845"/>
      <c r="P175" s="845">
        <f>SUM(P173:Q174)</f>
        <v>0</v>
      </c>
      <c r="Q175" s="845"/>
      <c r="R175" s="845">
        <f>SUM(R173:S174)</f>
        <v>0</v>
      </c>
      <c r="S175" s="845"/>
      <c r="T175" s="845">
        <f>SUM(T173:U174)</f>
        <v>0</v>
      </c>
      <c r="U175" s="845"/>
      <c r="V175" s="845">
        <f>SUM(V173:W174)</f>
        <v>0</v>
      </c>
      <c r="W175" s="845"/>
      <c r="X175" s="845">
        <f>SUM(X173:Y174)</f>
        <v>0</v>
      </c>
      <c r="Y175" s="845"/>
      <c r="Z175" s="769">
        <f>SUM(Z173:AB174)</f>
        <v>0</v>
      </c>
      <c r="AA175" s="811"/>
      <c r="AB175" s="770"/>
    </row>
    <row r="176" spans="1:28" ht="13.5" thickTop="1">
      <c r="A176" s="140" t="s">
        <v>36</v>
      </c>
      <c r="B176" s="141"/>
      <c r="C176" s="141"/>
      <c r="D176" s="141"/>
      <c r="E176" s="141"/>
      <c r="F176" s="141"/>
      <c r="G176" s="159"/>
      <c r="H176" s="881"/>
      <c r="I176" s="881"/>
      <c r="J176" s="881"/>
      <c r="K176" s="881"/>
      <c r="L176" s="881"/>
      <c r="M176" s="881"/>
      <c r="N176" s="881"/>
      <c r="O176" s="881"/>
      <c r="P176" s="881"/>
      <c r="Q176" s="881"/>
      <c r="R176" s="881"/>
      <c r="S176" s="881"/>
      <c r="T176" s="881"/>
      <c r="U176" s="881"/>
      <c r="V176" s="881"/>
      <c r="W176" s="881"/>
      <c r="X176" s="881"/>
      <c r="Y176" s="881"/>
      <c r="Z176" s="873"/>
      <c r="AA176" s="874"/>
      <c r="AB176" s="875"/>
    </row>
    <row r="177" spans="1:28">
      <c r="A177" s="182" t="s">
        <v>37</v>
      </c>
      <c r="B177" s="163"/>
      <c r="C177" s="163"/>
      <c r="D177" s="163"/>
      <c r="E177" s="163"/>
      <c r="F177" s="163"/>
      <c r="G177" s="187"/>
      <c r="H177" s="846">
        <f>H200</f>
        <v>0</v>
      </c>
      <c r="I177" s="846"/>
      <c r="J177" s="846">
        <f>J200</f>
        <v>0</v>
      </c>
      <c r="K177" s="846"/>
      <c r="L177" s="846">
        <f>L200</f>
        <v>0</v>
      </c>
      <c r="M177" s="846"/>
      <c r="N177" s="846">
        <f>N200</f>
        <v>0</v>
      </c>
      <c r="O177" s="846"/>
      <c r="P177" s="846">
        <f>P200</f>
        <v>0</v>
      </c>
      <c r="Q177" s="846"/>
      <c r="R177" s="846">
        <f>R200</f>
        <v>0</v>
      </c>
      <c r="S177" s="846"/>
      <c r="T177" s="846">
        <f>T200</f>
        <v>0</v>
      </c>
      <c r="U177" s="846"/>
      <c r="V177" s="846">
        <f>V200</f>
        <v>0</v>
      </c>
      <c r="W177" s="846"/>
      <c r="X177" s="846">
        <f>X200</f>
        <v>0</v>
      </c>
      <c r="Y177" s="846"/>
      <c r="Z177" s="876">
        <f>SUM(H177:Y177)</f>
        <v>0</v>
      </c>
      <c r="AA177" s="877"/>
      <c r="AB177" s="878"/>
    </row>
    <row r="178" spans="1:28">
      <c r="A178" s="179" t="s">
        <v>38</v>
      </c>
      <c r="B178" s="180"/>
      <c r="C178" s="180"/>
      <c r="D178" s="180"/>
      <c r="E178" s="180"/>
      <c r="F178" s="180"/>
      <c r="G178" s="181"/>
      <c r="H178" s="816">
        <v>0</v>
      </c>
      <c r="I178" s="816"/>
      <c r="J178" s="816">
        <v>0</v>
      </c>
      <c r="K178" s="816"/>
      <c r="L178" s="816">
        <v>0</v>
      </c>
      <c r="M178" s="816"/>
      <c r="N178" s="816">
        <v>0</v>
      </c>
      <c r="O178" s="816"/>
      <c r="P178" s="816">
        <v>0</v>
      </c>
      <c r="Q178" s="816"/>
      <c r="R178" s="816">
        <v>0</v>
      </c>
      <c r="S178" s="816"/>
      <c r="T178" s="816">
        <v>0</v>
      </c>
      <c r="U178" s="816"/>
      <c r="V178" s="816">
        <v>0</v>
      </c>
      <c r="W178" s="816"/>
      <c r="X178" s="816">
        <v>0</v>
      </c>
      <c r="Y178" s="816"/>
      <c r="Z178" s="767">
        <f>SUM(H178:Y178)</f>
        <v>0</v>
      </c>
      <c r="AA178" s="810"/>
      <c r="AB178" s="768"/>
    </row>
    <row r="179" spans="1:28">
      <c r="A179" s="179" t="s">
        <v>39</v>
      </c>
      <c r="B179" s="180"/>
      <c r="C179" s="180"/>
      <c r="D179" s="180"/>
      <c r="E179" s="180"/>
      <c r="F179" s="180"/>
      <c r="G179" s="181"/>
      <c r="H179" s="840">
        <f>H202</f>
        <v>0</v>
      </c>
      <c r="I179" s="840"/>
      <c r="J179" s="840">
        <f>J202</f>
        <v>0</v>
      </c>
      <c r="K179" s="840"/>
      <c r="L179" s="840">
        <f>L202</f>
        <v>0</v>
      </c>
      <c r="M179" s="840"/>
      <c r="N179" s="840">
        <f>N202</f>
        <v>0</v>
      </c>
      <c r="O179" s="840"/>
      <c r="P179" s="840">
        <f>P202</f>
        <v>0</v>
      </c>
      <c r="Q179" s="840"/>
      <c r="R179" s="840">
        <f>R202</f>
        <v>0</v>
      </c>
      <c r="S179" s="840"/>
      <c r="T179" s="840">
        <f>T202</f>
        <v>0</v>
      </c>
      <c r="U179" s="840"/>
      <c r="V179" s="840">
        <f>V202</f>
        <v>0</v>
      </c>
      <c r="W179" s="840"/>
      <c r="X179" s="840">
        <f>X202</f>
        <v>0</v>
      </c>
      <c r="Y179" s="840"/>
      <c r="Z179" s="767">
        <f>SUM(H179:Y179)</f>
        <v>0</v>
      </c>
      <c r="AA179" s="810"/>
      <c r="AB179" s="768"/>
    </row>
    <row r="180" spans="1:28" ht="13.5" thickBot="1">
      <c r="A180" s="193" t="s">
        <v>40</v>
      </c>
      <c r="B180" s="189"/>
      <c r="C180" s="189"/>
      <c r="D180" s="189"/>
      <c r="E180" s="189"/>
      <c r="F180" s="189"/>
      <c r="G180" s="190"/>
      <c r="H180" s="838">
        <f>SUM(H177:I179)</f>
        <v>0</v>
      </c>
      <c r="I180" s="838"/>
      <c r="J180" s="838">
        <f>SUM(J177:K179)</f>
        <v>0</v>
      </c>
      <c r="K180" s="838"/>
      <c r="L180" s="838">
        <f>SUM(L177:M179)</f>
        <v>0</v>
      </c>
      <c r="M180" s="838"/>
      <c r="N180" s="838">
        <f>SUM(N177:O179)</f>
        <v>0</v>
      </c>
      <c r="O180" s="838"/>
      <c r="P180" s="838">
        <f>SUM(P177:Q179)</f>
        <v>0</v>
      </c>
      <c r="Q180" s="838"/>
      <c r="R180" s="838">
        <f>SUM(R177:S179)</f>
        <v>0</v>
      </c>
      <c r="S180" s="838"/>
      <c r="T180" s="838">
        <f>SUM(T177:U179)</f>
        <v>0</v>
      </c>
      <c r="U180" s="838"/>
      <c r="V180" s="838">
        <f>SUM(V177:W179)</f>
        <v>0</v>
      </c>
      <c r="W180" s="838"/>
      <c r="X180" s="838">
        <f>SUM(X177:Y179)</f>
        <v>0</v>
      </c>
      <c r="Y180" s="838"/>
      <c r="Z180" s="767">
        <f>SUM(H180:Y180)</f>
        <v>0</v>
      </c>
      <c r="AA180" s="810"/>
      <c r="AB180" s="768"/>
    </row>
    <row r="181" spans="1:28" ht="13.5" thickTop="1">
      <c r="A181" s="256" t="str">
        <f>A126</f>
        <v>CASH FUND BALANCE JUNE 30, 2012</v>
      </c>
      <c r="B181" s="177"/>
      <c r="C181" s="177"/>
      <c r="D181" s="177"/>
      <c r="E181" s="177"/>
      <c r="F181" s="177"/>
      <c r="G181" s="178"/>
      <c r="H181" s="846">
        <f>H175-H180</f>
        <v>0</v>
      </c>
      <c r="I181" s="846"/>
      <c r="J181" s="846">
        <f>J175-J180</f>
        <v>0</v>
      </c>
      <c r="K181" s="846"/>
      <c r="L181" s="846">
        <f>L175-L180</f>
        <v>0</v>
      </c>
      <c r="M181" s="846"/>
      <c r="N181" s="846">
        <f>N175-N180</f>
        <v>0</v>
      </c>
      <c r="O181" s="846"/>
      <c r="P181" s="846">
        <f>P175-P180</f>
        <v>0</v>
      </c>
      <c r="Q181" s="846"/>
      <c r="R181" s="846">
        <f>R175-R180</f>
        <v>0</v>
      </c>
      <c r="S181" s="846"/>
      <c r="T181" s="846">
        <f>T175-T180</f>
        <v>0</v>
      </c>
      <c r="U181" s="846"/>
      <c r="V181" s="846">
        <f>V175-V180</f>
        <v>0</v>
      </c>
      <c r="W181" s="846"/>
      <c r="X181" s="846">
        <f>X175-X180</f>
        <v>0</v>
      </c>
      <c r="Y181" s="846"/>
      <c r="Z181" s="848">
        <f>SUM(H181:Y181)</f>
        <v>0</v>
      </c>
      <c r="AA181" s="849"/>
      <c r="AB181" s="850"/>
    </row>
    <row r="182" spans="1:28" ht="13.5" thickBot="1">
      <c r="A182" s="193" t="s">
        <v>41</v>
      </c>
      <c r="B182" s="189"/>
      <c r="C182" s="189"/>
      <c r="D182" s="189"/>
      <c r="E182" s="189"/>
      <c r="F182" s="189"/>
      <c r="G182" s="190"/>
      <c r="H182" s="838">
        <f>H180+H181</f>
        <v>0</v>
      </c>
      <c r="I182" s="838"/>
      <c r="J182" s="838">
        <f>J180+J181</f>
        <v>0</v>
      </c>
      <c r="K182" s="838"/>
      <c r="L182" s="838">
        <f>L180+L181</f>
        <v>0</v>
      </c>
      <c r="M182" s="838"/>
      <c r="N182" s="838">
        <f>N180+N181</f>
        <v>0</v>
      </c>
      <c r="O182" s="838"/>
      <c r="P182" s="838">
        <f>P180+P181</f>
        <v>0</v>
      </c>
      <c r="Q182" s="838"/>
      <c r="R182" s="838">
        <f>R180+R181</f>
        <v>0</v>
      </c>
      <c r="S182" s="838"/>
      <c r="T182" s="838">
        <f>T180+T181</f>
        <v>0</v>
      </c>
      <c r="U182" s="838"/>
      <c r="V182" s="838">
        <f>V180+V181</f>
        <v>0</v>
      </c>
      <c r="W182" s="838"/>
      <c r="X182" s="838">
        <f>X180+X181</f>
        <v>0</v>
      </c>
      <c r="Y182" s="838"/>
      <c r="Z182" s="769">
        <f>Z180+Z181</f>
        <v>0</v>
      </c>
      <c r="AA182" s="811"/>
      <c r="AB182" s="770"/>
    </row>
    <row r="183" spans="1:28" ht="14" thickTop="1" thickBot="1">
      <c r="H183" s="879"/>
      <c r="I183" s="879"/>
      <c r="J183" s="879"/>
      <c r="K183" s="879"/>
      <c r="L183" s="879"/>
      <c r="M183" s="879"/>
      <c r="N183" s="879"/>
      <c r="O183" s="879"/>
      <c r="P183" s="879"/>
      <c r="Q183" s="879"/>
      <c r="R183" s="879"/>
      <c r="S183" s="879"/>
      <c r="T183" s="879"/>
      <c r="U183" s="879"/>
      <c r="V183" s="879"/>
      <c r="W183" s="879"/>
      <c r="X183" s="879"/>
      <c r="Y183" s="879"/>
      <c r="Z183" s="872"/>
      <c r="AA183" s="872"/>
      <c r="AB183" s="872"/>
    </row>
    <row r="184" spans="1:28" ht="14" thickTop="1" thickBot="1">
      <c r="A184" s="171" t="s">
        <v>873</v>
      </c>
      <c r="B184" s="172"/>
      <c r="C184" s="172"/>
      <c r="D184" s="172"/>
      <c r="E184" s="172"/>
      <c r="F184" s="172"/>
      <c r="G184" s="172"/>
      <c r="H184" s="826" t="str">
        <f>$H$6</f>
        <v>2011-2012</v>
      </c>
      <c r="I184" s="826"/>
      <c r="J184" s="826" t="str">
        <f>$H$6</f>
        <v>2011-2012</v>
      </c>
      <c r="K184" s="826"/>
      <c r="L184" s="826" t="str">
        <f>$H$6</f>
        <v>2011-2012</v>
      </c>
      <c r="M184" s="826"/>
      <c r="N184" s="830" t="str">
        <f>$H$6</f>
        <v>2011-2012</v>
      </c>
      <c r="O184" s="826"/>
      <c r="P184" s="826" t="str">
        <f>$H$6</f>
        <v>2011-2012</v>
      </c>
      <c r="Q184" s="826"/>
      <c r="R184" s="826" t="str">
        <f>$H$6</f>
        <v>2011-2012</v>
      </c>
      <c r="S184" s="826"/>
      <c r="T184" s="826" t="str">
        <f>$H$6</f>
        <v>2011-2012</v>
      </c>
      <c r="U184" s="826"/>
      <c r="V184" s="826" t="str">
        <f>$H$6</f>
        <v>2011-2012</v>
      </c>
      <c r="W184" s="826"/>
      <c r="X184" s="826" t="str">
        <f>$H$6</f>
        <v>2011-2012</v>
      </c>
      <c r="Y184" s="826"/>
      <c r="Z184" s="867"/>
      <c r="AA184" s="867"/>
      <c r="AB184" s="868"/>
    </row>
    <row r="185" spans="1:28" ht="14" thickTop="1" thickBot="1">
      <c r="A185" s="171" t="s">
        <v>872</v>
      </c>
      <c r="B185" s="172"/>
      <c r="C185" s="172"/>
      <c r="D185" s="172"/>
      <c r="E185" s="172"/>
      <c r="F185" s="172"/>
      <c r="G185" s="172"/>
      <c r="H185" s="867" t="s">
        <v>32</v>
      </c>
      <c r="I185" s="867"/>
      <c r="J185" s="867" t="s">
        <v>32</v>
      </c>
      <c r="K185" s="867"/>
      <c r="L185" s="867" t="s">
        <v>32</v>
      </c>
      <c r="M185" s="868"/>
      <c r="N185" s="867" t="s">
        <v>32</v>
      </c>
      <c r="O185" s="867"/>
      <c r="P185" s="867" t="s">
        <v>32</v>
      </c>
      <c r="Q185" s="867"/>
      <c r="R185" s="867" t="s">
        <v>32</v>
      </c>
      <c r="S185" s="867"/>
      <c r="T185" s="867" t="s">
        <v>32</v>
      </c>
      <c r="U185" s="867"/>
      <c r="V185" s="867" t="s">
        <v>32</v>
      </c>
      <c r="W185" s="867"/>
      <c r="X185" s="867" t="s">
        <v>32</v>
      </c>
      <c r="Y185" s="867"/>
      <c r="Z185" s="866" t="s">
        <v>152</v>
      </c>
      <c r="AA185" s="867"/>
      <c r="AB185" s="868"/>
    </row>
    <row r="186" spans="1:28" ht="13.5" thickTop="1">
      <c r="A186" s="176" t="str">
        <f>A131</f>
        <v>Cash Balance Reported to Excise Board 6-30-2011</v>
      </c>
      <c r="B186" s="177"/>
      <c r="C186" s="177"/>
      <c r="D186" s="177"/>
      <c r="E186" s="177"/>
      <c r="F186" s="177"/>
      <c r="G186" s="178"/>
      <c r="H186" s="831">
        <v>0</v>
      </c>
      <c r="I186" s="831"/>
      <c r="J186" s="831">
        <v>0</v>
      </c>
      <c r="K186" s="831"/>
      <c r="L186" s="831">
        <v>0</v>
      </c>
      <c r="M186" s="831"/>
      <c r="N186" s="831">
        <v>0</v>
      </c>
      <c r="O186" s="831"/>
      <c r="P186" s="831">
        <v>0</v>
      </c>
      <c r="Q186" s="831"/>
      <c r="R186" s="831">
        <v>0</v>
      </c>
      <c r="S186" s="831"/>
      <c r="T186" s="831">
        <v>0</v>
      </c>
      <c r="U186" s="831"/>
      <c r="V186" s="831">
        <v>0</v>
      </c>
      <c r="W186" s="831"/>
      <c r="X186" s="831">
        <v>0</v>
      </c>
      <c r="Y186" s="831"/>
      <c r="Z186" s="848">
        <f>SUM(H186:Y186)</f>
        <v>0</v>
      </c>
      <c r="AA186" s="849"/>
      <c r="AB186" s="850"/>
    </row>
    <row r="187" spans="1:28">
      <c r="A187" s="179" t="s">
        <v>135</v>
      </c>
      <c r="B187" s="180"/>
      <c r="C187" s="180"/>
      <c r="D187" s="180"/>
      <c r="E187" s="180"/>
      <c r="F187" s="180"/>
      <c r="G187" s="181"/>
      <c r="H187" s="816">
        <v>0</v>
      </c>
      <c r="I187" s="816"/>
      <c r="J187" s="816">
        <v>0</v>
      </c>
      <c r="K187" s="816"/>
      <c r="L187" s="816">
        <v>0</v>
      </c>
      <c r="M187" s="816"/>
      <c r="N187" s="816">
        <v>0</v>
      </c>
      <c r="O187" s="816"/>
      <c r="P187" s="816">
        <v>0</v>
      </c>
      <c r="Q187" s="816"/>
      <c r="R187" s="816">
        <v>0</v>
      </c>
      <c r="S187" s="816"/>
      <c r="T187" s="816">
        <v>0</v>
      </c>
      <c r="U187" s="816"/>
      <c r="V187" s="816">
        <v>0</v>
      </c>
      <c r="W187" s="816"/>
      <c r="X187" s="816">
        <v>0</v>
      </c>
      <c r="Y187" s="816"/>
      <c r="Z187" s="767">
        <f t="shared" ref="Z187:Z205" si="7">SUM(H187:Y187)</f>
        <v>0</v>
      </c>
      <c r="AA187" s="810"/>
      <c r="AB187" s="768"/>
    </row>
    <row r="188" spans="1:28">
      <c r="A188" s="179" t="s">
        <v>136</v>
      </c>
      <c r="B188" s="180"/>
      <c r="C188" s="180"/>
      <c r="D188" s="180"/>
      <c r="E188" s="180"/>
      <c r="F188" s="180"/>
      <c r="G188" s="181"/>
      <c r="H188" s="816">
        <v>0</v>
      </c>
      <c r="I188" s="816"/>
      <c r="J188" s="816">
        <v>0</v>
      </c>
      <c r="K188" s="816"/>
      <c r="L188" s="816">
        <v>0</v>
      </c>
      <c r="M188" s="816"/>
      <c r="N188" s="816">
        <v>0</v>
      </c>
      <c r="O188" s="816"/>
      <c r="P188" s="816">
        <v>0</v>
      </c>
      <c r="Q188" s="816"/>
      <c r="R188" s="816">
        <v>0</v>
      </c>
      <c r="S188" s="816"/>
      <c r="T188" s="816">
        <v>0</v>
      </c>
      <c r="U188" s="816"/>
      <c r="V188" s="816">
        <v>0</v>
      </c>
      <c r="W188" s="816"/>
      <c r="X188" s="816">
        <v>0</v>
      </c>
      <c r="Y188" s="816"/>
      <c r="Z188" s="767">
        <f t="shared" si="7"/>
        <v>0</v>
      </c>
      <c r="AA188" s="810"/>
      <c r="AB188" s="768"/>
    </row>
    <row r="189" spans="1:28">
      <c r="A189" s="179" t="s">
        <v>137</v>
      </c>
      <c r="B189" s="180"/>
      <c r="C189" s="180"/>
      <c r="D189" s="180"/>
      <c r="E189" s="180"/>
      <c r="F189" s="180"/>
      <c r="G189" s="181"/>
      <c r="H189" s="840">
        <f>SUM(H186:I188)</f>
        <v>0</v>
      </c>
      <c r="I189" s="840"/>
      <c r="J189" s="840">
        <f>SUM(J186:K188)</f>
        <v>0</v>
      </c>
      <c r="K189" s="840"/>
      <c r="L189" s="840">
        <f>SUM(L186:M188)</f>
        <v>0</v>
      </c>
      <c r="M189" s="840"/>
      <c r="N189" s="840">
        <f>SUM(N186:O188)</f>
        <v>0</v>
      </c>
      <c r="O189" s="840"/>
      <c r="P189" s="840">
        <f>SUM(P186:Q188)</f>
        <v>0</v>
      </c>
      <c r="Q189" s="840"/>
      <c r="R189" s="840">
        <f>SUM(R186:S188)</f>
        <v>0</v>
      </c>
      <c r="S189" s="840"/>
      <c r="T189" s="840">
        <f>SUM(T186:U188)</f>
        <v>0</v>
      </c>
      <c r="U189" s="840"/>
      <c r="V189" s="840">
        <f>SUM(V186:W188)</f>
        <v>0</v>
      </c>
      <c r="W189" s="840"/>
      <c r="X189" s="840">
        <f>SUM(X186:Y188)</f>
        <v>0</v>
      </c>
      <c r="Y189" s="840"/>
      <c r="Z189" s="767">
        <f t="shared" si="7"/>
        <v>0</v>
      </c>
      <c r="AA189" s="810"/>
      <c r="AB189" s="768"/>
    </row>
    <row r="190" spans="1:28">
      <c r="A190" s="179" t="s">
        <v>138</v>
      </c>
      <c r="B190" s="180"/>
      <c r="C190" s="180"/>
      <c r="D190" s="180"/>
      <c r="E190" s="180"/>
      <c r="F190" s="180"/>
      <c r="G190" s="181"/>
      <c r="H190" s="816">
        <v>0</v>
      </c>
      <c r="I190" s="816"/>
      <c r="J190" s="816">
        <v>0</v>
      </c>
      <c r="K190" s="816"/>
      <c r="L190" s="816">
        <v>0</v>
      </c>
      <c r="M190" s="816"/>
      <c r="N190" s="816">
        <v>0</v>
      </c>
      <c r="O190" s="816"/>
      <c r="P190" s="816">
        <v>0</v>
      </c>
      <c r="Q190" s="816"/>
      <c r="R190" s="816">
        <v>0</v>
      </c>
      <c r="S190" s="816"/>
      <c r="T190" s="816">
        <v>0</v>
      </c>
      <c r="U190" s="816"/>
      <c r="V190" s="816">
        <v>0</v>
      </c>
      <c r="W190" s="816"/>
      <c r="X190" s="816">
        <v>0</v>
      </c>
      <c r="Y190" s="816"/>
      <c r="Z190" s="767">
        <f t="shared" si="7"/>
        <v>0</v>
      </c>
      <c r="AA190" s="810"/>
      <c r="AB190" s="768"/>
    </row>
    <row r="191" spans="1:28">
      <c r="A191" s="179" t="s">
        <v>139</v>
      </c>
      <c r="B191" s="180"/>
      <c r="C191" s="180"/>
      <c r="D191" s="180"/>
      <c r="E191" s="180"/>
      <c r="F191" s="180"/>
      <c r="G191" s="181"/>
      <c r="H191" s="816">
        <v>0</v>
      </c>
      <c r="I191" s="816"/>
      <c r="J191" s="816">
        <v>0</v>
      </c>
      <c r="K191" s="816"/>
      <c r="L191" s="816">
        <v>0</v>
      </c>
      <c r="M191" s="816"/>
      <c r="N191" s="763">
        <v>0</v>
      </c>
      <c r="O191" s="764"/>
      <c r="P191" s="763">
        <v>0</v>
      </c>
      <c r="Q191" s="764"/>
      <c r="R191" s="763">
        <v>0</v>
      </c>
      <c r="S191" s="764"/>
      <c r="T191" s="763">
        <v>0</v>
      </c>
      <c r="U191" s="764"/>
      <c r="V191" s="763">
        <v>0</v>
      </c>
      <c r="W191" s="764"/>
      <c r="X191" s="763">
        <v>0</v>
      </c>
      <c r="Y191" s="764"/>
      <c r="Z191" s="767">
        <f t="shared" si="7"/>
        <v>0</v>
      </c>
      <c r="AA191" s="810"/>
      <c r="AB191" s="768"/>
    </row>
    <row r="192" spans="1:28">
      <c r="A192" s="179" t="s">
        <v>140</v>
      </c>
      <c r="B192" s="180"/>
      <c r="C192" s="180"/>
      <c r="D192" s="180"/>
      <c r="E192" s="180"/>
      <c r="F192" s="180"/>
      <c r="G192" s="181"/>
      <c r="H192" s="816">
        <v>0</v>
      </c>
      <c r="I192" s="816"/>
      <c r="J192" s="816">
        <v>0</v>
      </c>
      <c r="K192" s="816"/>
      <c r="L192" s="816">
        <v>0</v>
      </c>
      <c r="M192" s="816"/>
      <c r="N192" s="816">
        <v>0</v>
      </c>
      <c r="O192" s="816"/>
      <c r="P192" s="816">
        <v>0</v>
      </c>
      <c r="Q192" s="816"/>
      <c r="R192" s="816">
        <v>0</v>
      </c>
      <c r="S192" s="816"/>
      <c r="T192" s="816">
        <v>0</v>
      </c>
      <c r="U192" s="816"/>
      <c r="V192" s="816">
        <v>0</v>
      </c>
      <c r="W192" s="816"/>
      <c r="X192" s="816">
        <v>0</v>
      </c>
      <c r="Y192" s="816"/>
      <c r="Z192" s="767">
        <f t="shared" si="7"/>
        <v>0</v>
      </c>
      <c r="AA192" s="810"/>
      <c r="AB192" s="768"/>
    </row>
    <row r="193" spans="1:28">
      <c r="A193" s="179" t="s">
        <v>141</v>
      </c>
      <c r="B193" s="180"/>
      <c r="C193" s="180"/>
      <c r="D193" s="180"/>
      <c r="E193" s="180"/>
      <c r="F193" s="180"/>
      <c r="G193" s="181"/>
      <c r="H193" s="816">
        <v>0</v>
      </c>
      <c r="I193" s="816"/>
      <c r="J193" s="816">
        <v>0</v>
      </c>
      <c r="K193" s="816"/>
      <c r="L193" s="816">
        <v>0</v>
      </c>
      <c r="M193" s="816"/>
      <c r="N193" s="816">
        <v>0</v>
      </c>
      <c r="O193" s="816"/>
      <c r="P193" s="816">
        <v>0</v>
      </c>
      <c r="Q193" s="816"/>
      <c r="R193" s="816">
        <v>0</v>
      </c>
      <c r="S193" s="816"/>
      <c r="T193" s="816">
        <v>0</v>
      </c>
      <c r="U193" s="816"/>
      <c r="V193" s="816">
        <v>0</v>
      </c>
      <c r="W193" s="816"/>
      <c r="X193" s="816">
        <v>0</v>
      </c>
      <c r="Y193" s="816"/>
      <c r="Z193" s="767">
        <f t="shared" si="7"/>
        <v>0</v>
      </c>
      <c r="AA193" s="810"/>
      <c r="AB193" s="768"/>
    </row>
    <row r="194" spans="1:28">
      <c r="A194" s="179" t="s">
        <v>142</v>
      </c>
      <c r="B194" s="180"/>
      <c r="C194" s="180"/>
      <c r="D194" s="180"/>
      <c r="E194" s="180"/>
      <c r="F194" s="180"/>
      <c r="G194" s="181"/>
      <c r="H194" s="840">
        <f>SUM(H190:I193)</f>
        <v>0</v>
      </c>
      <c r="I194" s="840"/>
      <c r="J194" s="840">
        <f>SUM(J190:K193)</f>
        <v>0</v>
      </c>
      <c r="K194" s="840"/>
      <c r="L194" s="840">
        <f>SUM(L190:M193)</f>
        <v>0</v>
      </c>
      <c r="M194" s="840"/>
      <c r="N194" s="840">
        <f>SUM(N190:O193)</f>
        <v>0</v>
      </c>
      <c r="O194" s="840"/>
      <c r="P194" s="840">
        <f>SUM(P190:Q193)</f>
        <v>0</v>
      </c>
      <c r="Q194" s="840"/>
      <c r="R194" s="840">
        <f>SUM(R190:S193)</f>
        <v>0</v>
      </c>
      <c r="S194" s="840"/>
      <c r="T194" s="840">
        <f>SUM(T190:U193)</f>
        <v>0</v>
      </c>
      <c r="U194" s="840"/>
      <c r="V194" s="840">
        <f>SUM(V190:W193)</f>
        <v>0</v>
      </c>
      <c r="W194" s="840"/>
      <c r="X194" s="840">
        <f>SUM(X190:Y193)</f>
        <v>0</v>
      </c>
      <c r="Y194" s="840"/>
      <c r="Z194" s="767">
        <f t="shared" si="7"/>
        <v>0</v>
      </c>
      <c r="AA194" s="810"/>
      <c r="AB194" s="768"/>
    </row>
    <row r="195" spans="1:28">
      <c r="A195" s="179" t="s">
        <v>143</v>
      </c>
      <c r="B195" s="180"/>
      <c r="C195" s="180"/>
      <c r="D195" s="180"/>
      <c r="E195" s="180"/>
      <c r="F195" s="180"/>
      <c r="G195" s="181"/>
      <c r="H195" s="840">
        <f>H194+H189</f>
        <v>0</v>
      </c>
      <c r="I195" s="840"/>
      <c r="J195" s="840">
        <f>J194+J189</f>
        <v>0</v>
      </c>
      <c r="K195" s="840"/>
      <c r="L195" s="840">
        <f>L194+L189</f>
        <v>0</v>
      </c>
      <c r="M195" s="840"/>
      <c r="N195" s="840">
        <f>N194+N189</f>
        <v>0</v>
      </c>
      <c r="O195" s="840"/>
      <c r="P195" s="840">
        <f>P194+P189</f>
        <v>0</v>
      </c>
      <c r="Q195" s="840"/>
      <c r="R195" s="840">
        <f>R194+R189</f>
        <v>0</v>
      </c>
      <c r="S195" s="840"/>
      <c r="T195" s="840">
        <f>T194+T189</f>
        <v>0</v>
      </c>
      <c r="U195" s="840"/>
      <c r="V195" s="840">
        <f>V194+V189</f>
        <v>0</v>
      </c>
      <c r="W195" s="840"/>
      <c r="X195" s="840">
        <f>X194+X189</f>
        <v>0</v>
      </c>
      <c r="Y195" s="840"/>
      <c r="Z195" s="767">
        <f t="shared" si="7"/>
        <v>0</v>
      </c>
      <c r="AA195" s="810"/>
      <c r="AB195" s="768"/>
    </row>
    <row r="196" spans="1:28">
      <c r="A196" s="179" t="s">
        <v>144</v>
      </c>
      <c r="B196" s="180"/>
      <c r="C196" s="180"/>
      <c r="D196" s="180"/>
      <c r="E196" s="180"/>
      <c r="F196" s="180"/>
      <c r="G196" s="181"/>
      <c r="H196" s="816">
        <v>0</v>
      </c>
      <c r="I196" s="816"/>
      <c r="J196" s="816">
        <v>0</v>
      </c>
      <c r="K196" s="816"/>
      <c r="L196" s="816">
        <v>0</v>
      </c>
      <c r="M196" s="816"/>
      <c r="N196" s="816">
        <v>0</v>
      </c>
      <c r="O196" s="816"/>
      <c r="P196" s="816">
        <v>0</v>
      </c>
      <c r="Q196" s="816"/>
      <c r="R196" s="816">
        <v>0</v>
      </c>
      <c r="S196" s="816"/>
      <c r="T196" s="816">
        <v>0</v>
      </c>
      <c r="U196" s="816"/>
      <c r="V196" s="816">
        <v>0</v>
      </c>
      <c r="W196" s="816"/>
      <c r="X196" s="816">
        <v>0</v>
      </c>
      <c r="Y196" s="816"/>
      <c r="Z196" s="767">
        <f t="shared" si="7"/>
        <v>0</v>
      </c>
      <c r="AA196" s="810"/>
      <c r="AB196" s="768"/>
    </row>
    <row r="197" spans="1:28">
      <c r="A197" s="179" t="s">
        <v>145</v>
      </c>
      <c r="B197" s="180"/>
      <c r="C197" s="180"/>
      <c r="D197" s="180"/>
      <c r="E197" s="180"/>
      <c r="F197" s="180"/>
      <c r="G197" s="181"/>
      <c r="H197" s="816">
        <v>0</v>
      </c>
      <c r="I197" s="816"/>
      <c r="J197" s="816">
        <v>0</v>
      </c>
      <c r="K197" s="816"/>
      <c r="L197" s="816">
        <v>0</v>
      </c>
      <c r="M197" s="816"/>
      <c r="N197" s="816">
        <v>0</v>
      </c>
      <c r="O197" s="816"/>
      <c r="P197" s="816">
        <v>0</v>
      </c>
      <c r="Q197" s="816"/>
      <c r="R197" s="816">
        <v>0</v>
      </c>
      <c r="S197" s="816"/>
      <c r="T197" s="816">
        <v>0</v>
      </c>
      <c r="U197" s="816"/>
      <c r="V197" s="816">
        <v>0</v>
      </c>
      <c r="W197" s="816"/>
      <c r="X197" s="816">
        <v>0</v>
      </c>
      <c r="Y197" s="816"/>
      <c r="Z197" s="767">
        <f t="shared" si="7"/>
        <v>0</v>
      </c>
      <c r="AA197" s="810"/>
      <c r="AB197" s="768"/>
    </row>
    <row r="198" spans="1:28">
      <c r="A198" s="179" t="s">
        <v>146</v>
      </c>
      <c r="B198" s="180"/>
      <c r="C198" s="180"/>
      <c r="D198" s="180"/>
      <c r="E198" s="180"/>
      <c r="F198" s="180"/>
      <c r="G198" s="181"/>
      <c r="H198" s="840">
        <f>SUM(H196:I197)</f>
        <v>0</v>
      </c>
      <c r="I198" s="840"/>
      <c r="J198" s="840">
        <f>SUM(J196:K197)</f>
        <v>0</v>
      </c>
      <c r="K198" s="840"/>
      <c r="L198" s="840">
        <f>SUM(L196:M197)</f>
        <v>0</v>
      </c>
      <c r="M198" s="840"/>
      <c r="N198" s="840">
        <f>SUM(N196:O197)</f>
        <v>0</v>
      </c>
      <c r="O198" s="840"/>
      <c r="P198" s="840">
        <f>SUM(P196:Q197)</f>
        <v>0</v>
      </c>
      <c r="Q198" s="840"/>
      <c r="R198" s="840">
        <f>SUM(R196:S197)</f>
        <v>0</v>
      </c>
      <c r="S198" s="840"/>
      <c r="T198" s="840">
        <f>SUM(T196:U197)</f>
        <v>0</v>
      </c>
      <c r="U198" s="840"/>
      <c r="V198" s="840">
        <f>SUM(V196:W197)</f>
        <v>0</v>
      </c>
      <c r="W198" s="840"/>
      <c r="X198" s="840">
        <f>SUM(X196:Y197)</f>
        <v>0</v>
      </c>
      <c r="Y198" s="840"/>
      <c r="Z198" s="767">
        <f t="shared" si="7"/>
        <v>0</v>
      </c>
      <c r="AA198" s="810"/>
      <c r="AB198" s="768"/>
    </row>
    <row r="199" spans="1:28" ht="13.5" thickBot="1">
      <c r="A199" s="188" t="str">
        <f>A144</f>
        <v>CASH BALANCE JUNE 30, 2012</v>
      </c>
      <c r="B199" s="189"/>
      <c r="C199" s="189"/>
      <c r="D199" s="189"/>
      <c r="E199" s="189"/>
      <c r="F199" s="189"/>
      <c r="G199" s="190"/>
      <c r="H199" s="838">
        <f>H195-H198</f>
        <v>0</v>
      </c>
      <c r="I199" s="838"/>
      <c r="J199" s="838">
        <f>J195-J198</f>
        <v>0</v>
      </c>
      <c r="K199" s="838"/>
      <c r="L199" s="838">
        <f>L195-L198</f>
        <v>0</v>
      </c>
      <c r="M199" s="838"/>
      <c r="N199" s="838">
        <f>N195-N198</f>
        <v>0</v>
      </c>
      <c r="O199" s="838"/>
      <c r="P199" s="838">
        <f>P195-P198</f>
        <v>0</v>
      </c>
      <c r="Q199" s="838"/>
      <c r="R199" s="838">
        <f>R195-R198</f>
        <v>0</v>
      </c>
      <c r="S199" s="838"/>
      <c r="T199" s="838">
        <f>T195-T198</f>
        <v>0</v>
      </c>
      <c r="U199" s="838"/>
      <c r="V199" s="838">
        <f>V195-V198</f>
        <v>0</v>
      </c>
      <c r="W199" s="838"/>
      <c r="X199" s="838">
        <f>X195-X198</f>
        <v>0</v>
      </c>
      <c r="Y199" s="838"/>
      <c r="Z199" s="769">
        <f t="shared" si="7"/>
        <v>0</v>
      </c>
      <c r="AA199" s="811"/>
      <c r="AB199" s="770"/>
    </row>
    <row r="200" spans="1:28" ht="13.5" thickTop="1">
      <c r="A200" s="176" t="s">
        <v>147</v>
      </c>
      <c r="B200" s="177"/>
      <c r="C200" s="177"/>
      <c r="D200" s="177"/>
      <c r="E200" s="177"/>
      <c r="F200" s="177"/>
      <c r="G200" s="178"/>
      <c r="H200" s="831">
        <v>0</v>
      </c>
      <c r="I200" s="831"/>
      <c r="J200" s="831">
        <v>0</v>
      </c>
      <c r="K200" s="831"/>
      <c r="L200" s="831">
        <v>0</v>
      </c>
      <c r="M200" s="831"/>
      <c r="N200" s="831">
        <v>0</v>
      </c>
      <c r="O200" s="831"/>
      <c r="P200" s="831">
        <v>0</v>
      </c>
      <c r="Q200" s="831"/>
      <c r="R200" s="831">
        <v>0</v>
      </c>
      <c r="S200" s="831"/>
      <c r="T200" s="831">
        <v>0</v>
      </c>
      <c r="U200" s="831"/>
      <c r="V200" s="831">
        <v>0</v>
      </c>
      <c r="W200" s="831"/>
      <c r="X200" s="831">
        <v>0</v>
      </c>
      <c r="Y200" s="831"/>
      <c r="Z200" s="848">
        <f t="shared" si="7"/>
        <v>0</v>
      </c>
      <c r="AA200" s="849"/>
      <c r="AB200" s="850"/>
    </row>
    <row r="201" spans="1:28">
      <c r="A201" s="179" t="s">
        <v>38</v>
      </c>
      <c r="B201" s="180"/>
      <c r="C201" s="180"/>
      <c r="D201" s="180"/>
      <c r="E201" s="180"/>
      <c r="F201" s="180"/>
      <c r="G201" s="181"/>
      <c r="H201" s="816">
        <v>0</v>
      </c>
      <c r="I201" s="816"/>
      <c r="J201" s="816">
        <v>0</v>
      </c>
      <c r="K201" s="816"/>
      <c r="L201" s="816">
        <v>0</v>
      </c>
      <c r="M201" s="816"/>
      <c r="N201" s="816">
        <v>0</v>
      </c>
      <c r="O201" s="816"/>
      <c r="P201" s="816">
        <v>0</v>
      </c>
      <c r="Q201" s="816"/>
      <c r="R201" s="816">
        <v>0</v>
      </c>
      <c r="S201" s="816"/>
      <c r="T201" s="816">
        <v>0</v>
      </c>
      <c r="U201" s="816"/>
      <c r="V201" s="816">
        <v>0</v>
      </c>
      <c r="W201" s="816"/>
      <c r="X201" s="816">
        <v>0</v>
      </c>
      <c r="Y201" s="816"/>
      <c r="Z201" s="767">
        <f t="shared" si="7"/>
        <v>0</v>
      </c>
      <c r="AA201" s="810"/>
      <c r="AB201" s="768"/>
    </row>
    <row r="202" spans="1:28">
      <c r="A202" s="179" t="s">
        <v>39</v>
      </c>
      <c r="B202" s="180"/>
      <c r="C202" s="180"/>
      <c r="D202" s="180"/>
      <c r="E202" s="180"/>
      <c r="F202" s="180"/>
      <c r="G202" s="181"/>
      <c r="H202" s="816">
        <v>0</v>
      </c>
      <c r="I202" s="816"/>
      <c r="J202" s="816">
        <v>0</v>
      </c>
      <c r="K202" s="816"/>
      <c r="L202" s="816">
        <v>0</v>
      </c>
      <c r="M202" s="816"/>
      <c r="N202" s="816">
        <v>0</v>
      </c>
      <c r="O202" s="816"/>
      <c r="P202" s="816">
        <v>0</v>
      </c>
      <c r="Q202" s="816"/>
      <c r="R202" s="816">
        <v>0</v>
      </c>
      <c r="S202" s="816"/>
      <c r="T202" s="816">
        <v>0</v>
      </c>
      <c r="U202" s="816"/>
      <c r="V202" s="816">
        <v>0</v>
      </c>
      <c r="W202" s="816"/>
      <c r="X202" s="816">
        <v>0</v>
      </c>
      <c r="Y202" s="816"/>
      <c r="Z202" s="767">
        <f t="shared" si="7"/>
        <v>0</v>
      </c>
      <c r="AA202" s="810"/>
      <c r="AB202" s="768"/>
    </row>
    <row r="203" spans="1:28">
      <c r="A203" s="179" t="s">
        <v>874</v>
      </c>
      <c r="B203" s="180"/>
      <c r="C203" s="180"/>
      <c r="D203" s="180"/>
      <c r="E203" s="180"/>
      <c r="F203" s="180"/>
      <c r="G203" s="181"/>
      <c r="H203" s="840">
        <f>SUM(H200:I202)</f>
        <v>0</v>
      </c>
      <c r="I203" s="840"/>
      <c r="J203" s="840">
        <f>SUM(J200:K202)</f>
        <v>0</v>
      </c>
      <c r="K203" s="840"/>
      <c r="L203" s="840">
        <f>SUM(L200:M202)</f>
        <v>0</v>
      </c>
      <c r="M203" s="840"/>
      <c r="N203" s="840">
        <f>SUM(N200:O202)</f>
        <v>0</v>
      </c>
      <c r="O203" s="840"/>
      <c r="P203" s="840">
        <f>SUM(P200:Q202)</f>
        <v>0</v>
      </c>
      <c r="Q203" s="840"/>
      <c r="R203" s="840">
        <f>SUM(R200:S202)</f>
        <v>0</v>
      </c>
      <c r="S203" s="840"/>
      <c r="T203" s="840">
        <f>SUM(T200:U202)</f>
        <v>0</v>
      </c>
      <c r="U203" s="840"/>
      <c r="V203" s="840">
        <f>SUM(V200:W202)</f>
        <v>0</v>
      </c>
      <c r="W203" s="840"/>
      <c r="X203" s="840">
        <f>SUM(X200:Y202)</f>
        <v>0</v>
      </c>
      <c r="Y203" s="840"/>
      <c r="Z203" s="767">
        <f t="shared" si="7"/>
        <v>0</v>
      </c>
      <c r="AA203" s="810"/>
      <c r="AB203" s="768"/>
    </row>
    <row r="204" spans="1:28">
      <c r="A204" s="191" t="s">
        <v>149</v>
      </c>
      <c r="B204" s="180"/>
      <c r="C204" s="180"/>
      <c r="D204" s="180"/>
      <c r="E204" s="180"/>
      <c r="F204" s="180"/>
      <c r="G204" s="181"/>
      <c r="H204" s="816">
        <v>0</v>
      </c>
      <c r="I204" s="816"/>
      <c r="J204" s="816">
        <v>0</v>
      </c>
      <c r="K204" s="816"/>
      <c r="L204" s="816">
        <v>0</v>
      </c>
      <c r="M204" s="816"/>
      <c r="N204" s="816">
        <v>0</v>
      </c>
      <c r="O204" s="816"/>
      <c r="P204" s="816">
        <v>0</v>
      </c>
      <c r="Q204" s="816"/>
      <c r="R204" s="816">
        <v>0</v>
      </c>
      <c r="S204" s="816"/>
      <c r="T204" s="816">
        <v>0</v>
      </c>
      <c r="U204" s="816"/>
      <c r="V204" s="816">
        <v>0</v>
      </c>
      <c r="W204" s="816"/>
      <c r="X204" s="816">
        <v>0</v>
      </c>
      <c r="Y204" s="816"/>
      <c r="Z204" s="767">
        <f t="shared" si="7"/>
        <v>0</v>
      </c>
      <c r="AA204" s="810"/>
      <c r="AB204" s="768"/>
    </row>
    <row r="205" spans="1:28" ht="13.5" thickBot="1">
      <c r="A205" s="188" t="s">
        <v>875</v>
      </c>
      <c r="B205" s="189"/>
      <c r="C205" s="189"/>
      <c r="D205" s="189"/>
      <c r="E205" s="189"/>
      <c r="F205" s="189"/>
      <c r="G205" s="190"/>
      <c r="H205" s="838">
        <f>H199-H203-H204</f>
        <v>0</v>
      </c>
      <c r="I205" s="838"/>
      <c r="J205" s="838">
        <f>J199-J203-J204</f>
        <v>0</v>
      </c>
      <c r="K205" s="838"/>
      <c r="L205" s="838">
        <f>L199-L203-L204</f>
        <v>0</v>
      </c>
      <c r="M205" s="838"/>
      <c r="N205" s="838">
        <f>N199-N203-N204</f>
        <v>0</v>
      </c>
      <c r="O205" s="838"/>
      <c r="P205" s="838">
        <f>P199-P203-P204</f>
        <v>0</v>
      </c>
      <c r="Q205" s="838"/>
      <c r="R205" s="838">
        <f>R199-R203-R204</f>
        <v>0</v>
      </c>
      <c r="S205" s="838"/>
      <c r="T205" s="838">
        <f>T199-T203-T204</f>
        <v>0</v>
      </c>
      <c r="U205" s="838"/>
      <c r="V205" s="838">
        <f>V199-V203-V204</f>
        <v>0</v>
      </c>
      <c r="W205" s="838"/>
      <c r="X205" s="838">
        <f>X199-X203-X204</f>
        <v>0</v>
      </c>
      <c r="Y205" s="838"/>
      <c r="Z205" s="769">
        <f t="shared" si="7"/>
        <v>0</v>
      </c>
      <c r="AA205" s="811"/>
      <c r="AB205" s="770"/>
    </row>
    <row r="206" spans="1:28" ht="14" thickTop="1" thickBot="1">
      <c r="H206" s="879"/>
      <c r="I206" s="879"/>
      <c r="J206" s="879"/>
      <c r="K206" s="879"/>
      <c r="L206" s="879"/>
      <c r="M206" s="879"/>
      <c r="N206" s="879"/>
      <c r="O206" s="879"/>
      <c r="P206" s="879"/>
      <c r="Q206" s="879"/>
      <c r="R206" s="879"/>
      <c r="S206" s="879"/>
      <c r="T206" s="879"/>
      <c r="U206" s="879"/>
      <c r="V206" s="879"/>
      <c r="W206" s="879"/>
      <c r="X206" s="879"/>
      <c r="Y206" s="879"/>
      <c r="Z206" s="872"/>
      <c r="AA206" s="872"/>
      <c r="AB206" s="872"/>
    </row>
    <row r="207" spans="1:28" ht="14" thickTop="1" thickBot="1">
      <c r="A207" s="171" t="s">
        <v>876</v>
      </c>
      <c r="B207" s="172"/>
      <c r="C207" s="172"/>
      <c r="D207" s="172"/>
      <c r="E207" s="172"/>
      <c r="F207" s="172"/>
      <c r="G207" s="172"/>
      <c r="H207" s="826" t="str">
        <f>$H$6</f>
        <v>2011-2012</v>
      </c>
      <c r="I207" s="826"/>
      <c r="J207" s="826" t="str">
        <f>$H$6</f>
        <v>2011-2012</v>
      </c>
      <c r="K207" s="826"/>
      <c r="L207" s="826" t="str">
        <f>$H$6</f>
        <v>2011-2012</v>
      </c>
      <c r="M207" s="826"/>
      <c r="N207" s="830" t="str">
        <f>$H$6</f>
        <v>2011-2012</v>
      </c>
      <c r="O207" s="826"/>
      <c r="P207" s="826" t="str">
        <f>$H$6</f>
        <v>2011-2012</v>
      </c>
      <c r="Q207" s="826"/>
      <c r="R207" s="826" t="str">
        <f>$H$6</f>
        <v>2011-2012</v>
      </c>
      <c r="S207" s="826"/>
      <c r="T207" s="826" t="str">
        <f>$H$6</f>
        <v>2011-2012</v>
      </c>
      <c r="U207" s="826"/>
      <c r="V207" s="826" t="str">
        <f>$H$6</f>
        <v>2011-2012</v>
      </c>
      <c r="W207" s="826"/>
      <c r="X207" s="826" t="str">
        <f>$H$6</f>
        <v>2011-2012</v>
      </c>
      <c r="Y207" s="826"/>
      <c r="Z207" s="867"/>
      <c r="AA207" s="867"/>
      <c r="AB207" s="868"/>
    </row>
    <row r="208" spans="1:28" ht="14" thickTop="1" thickBot="1">
      <c r="A208" s="154" t="s">
        <v>872</v>
      </c>
      <c r="B208" s="155"/>
      <c r="C208" s="155"/>
      <c r="D208" s="155"/>
      <c r="E208" s="155"/>
      <c r="F208" s="155"/>
      <c r="G208" s="155"/>
      <c r="H208" s="880" t="s">
        <v>32</v>
      </c>
      <c r="I208" s="880"/>
      <c r="J208" s="867" t="s">
        <v>32</v>
      </c>
      <c r="K208" s="867"/>
      <c r="L208" s="867" t="s">
        <v>32</v>
      </c>
      <c r="M208" s="868"/>
      <c r="N208" s="880" t="s">
        <v>32</v>
      </c>
      <c r="O208" s="880"/>
      <c r="P208" s="867" t="s">
        <v>32</v>
      </c>
      <c r="Q208" s="867"/>
      <c r="R208" s="880" t="s">
        <v>32</v>
      </c>
      <c r="S208" s="880"/>
      <c r="T208" s="867" t="s">
        <v>32</v>
      </c>
      <c r="U208" s="867"/>
      <c r="V208" s="880" t="s">
        <v>32</v>
      </c>
      <c r="W208" s="880"/>
      <c r="X208" s="867" t="s">
        <v>32</v>
      </c>
      <c r="Y208" s="867"/>
      <c r="Z208" s="866" t="s">
        <v>152</v>
      </c>
      <c r="AA208" s="867"/>
      <c r="AB208" s="868"/>
    </row>
    <row r="209" spans="1:28" ht="13.5" thickTop="1">
      <c r="A209" s="176" t="str">
        <f>A154</f>
        <v>Warrants Outstanding 6-30-2011 of Year in Caption</v>
      </c>
      <c r="B209" s="177"/>
      <c r="C209" s="177"/>
      <c r="D209" s="177"/>
      <c r="E209" s="177"/>
      <c r="F209" s="177"/>
      <c r="G209" s="178"/>
      <c r="H209" s="816">
        <v>0</v>
      </c>
      <c r="I209" s="816"/>
      <c r="J209" s="816">
        <v>0</v>
      </c>
      <c r="K209" s="816"/>
      <c r="L209" s="816">
        <v>0</v>
      </c>
      <c r="M209" s="816"/>
      <c r="N209" s="816">
        <v>0</v>
      </c>
      <c r="O209" s="816"/>
      <c r="P209" s="816">
        <v>0</v>
      </c>
      <c r="Q209" s="816"/>
      <c r="R209" s="816">
        <v>0</v>
      </c>
      <c r="S209" s="816"/>
      <c r="T209" s="816">
        <v>0</v>
      </c>
      <c r="U209" s="816"/>
      <c r="V209" s="816">
        <v>0</v>
      </c>
      <c r="W209" s="816"/>
      <c r="X209" s="816">
        <v>0</v>
      </c>
      <c r="Y209" s="816"/>
      <c r="Z209" s="848">
        <f t="shared" ref="Z209:Z217" si="8">SUM(H209:Y209)</f>
        <v>0</v>
      </c>
      <c r="AA209" s="849"/>
      <c r="AB209" s="850"/>
    </row>
    <row r="210" spans="1:28">
      <c r="A210" s="179" t="s">
        <v>153</v>
      </c>
      <c r="B210" s="180"/>
      <c r="C210" s="180"/>
      <c r="D210" s="180"/>
      <c r="E210" s="180"/>
      <c r="F210" s="180"/>
      <c r="G210" s="181"/>
      <c r="H210" s="816">
        <v>0</v>
      </c>
      <c r="I210" s="816"/>
      <c r="J210" s="816">
        <v>0</v>
      </c>
      <c r="K210" s="816"/>
      <c r="L210" s="816">
        <v>0</v>
      </c>
      <c r="M210" s="816"/>
      <c r="N210" s="816">
        <v>0</v>
      </c>
      <c r="O210" s="816"/>
      <c r="P210" s="816">
        <v>0</v>
      </c>
      <c r="Q210" s="816"/>
      <c r="R210" s="816">
        <v>0</v>
      </c>
      <c r="S210" s="816"/>
      <c r="T210" s="816">
        <v>0</v>
      </c>
      <c r="U210" s="816"/>
      <c r="V210" s="816">
        <v>0</v>
      </c>
      <c r="W210" s="816"/>
      <c r="X210" s="816">
        <v>0</v>
      </c>
      <c r="Y210" s="816"/>
      <c r="Z210" s="767">
        <f t="shared" si="8"/>
        <v>0</v>
      </c>
      <c r="AA210" s="810"/>
      <c r="AB210" s="768"/>
    </row>
    <row r="211" spans="1:28" ht="13.5" thickBot="1">
      <c r="A211" s="188" t="s">
        <v>152</v>
      </c>
      <c r="B211" s="189"/>
      <c r="C211" s="189"/>
      <c r="D211" s="189"/>
      <c r="E211" s="189"/>
      <c r="F211" s="189"/>
      <c r="G211" s="190"/>
      <c r="H211" s="838">
        <f>SUM(H209:I210)</f>
        <v>0</v>
      </c>
      <c r="I211" s="838"/>
      <c r="J211" s="838">
        <f>SUM(J209:K210)</f>
        <v>0</v>
      </c>
      <c r="K211" s="838"/>
      <c r="L211" s="838">
        <f>SUM(L209:M210)</f>
        <v>0</v>
      </c>
      <c r="M211" s="838"/>
      <c r="N211" s="838">
        <f>SUM(N209:O210)</f>
        <v>0</v>
      </c>
      <c r="O211" s="838"/>
      <c r="P211" s="838">
        <f>SUM(P209:Q210)</f>
        <v>0</v>
      </c>
      <c r="Q211" s="838"/>
      <c r="R211" s="838">
        <f>SUM(R209:S210)</f>
        <v>0</v>
      </c>
      <c r="S211" s="838"/>
      <c r="T211" s="838">
        <f>SUM(T209:U210)</f>
        <v>0</v>
      </c>
      <c r="U211" s="838"/>
      <c r="V211" s="838">
        <f>SUM(V209:W210)</f>
        <v>0</v>
      </c>
      <c r="W211" s="838"/>
      <c r="X211" s="838">
        <f>SUM(X209:Y210)</f>
        <v>0</v>
      </c>
      <c r="Y211" s="838"/>
      <c r="Z211" s="769">
        <f t="shared" si="8"/>
        <v>0</v>
      </c>
      <c r="AA211" s="811"/>
      <c r="AB211" s="770"/>
    </row>
    <row r="212" spans="1:28" ht="13.5" thickTop="1">
      <c r="A212" s="176" t="s">
        <v>154</v>
      </c>
      <c r="B212" s="177"/>
      <c r="C212" s="177"/>
      <c r="D212" s="177"/>
      <c r="E212" s="177"/>
      <c r="F212" s="177"/>
      <c r="G212" s="178"/>
      <c r="H212" s="831">
        <v>0</v>
      </c>
      <c r="I212" s="831"/>
      <c r="J212" s="831">
        <v>0</v>
      </c>
      <c r="K212" s="831"/>
      <c r="L212" s="831">
        <v>0</v>
      </c>
      <c r="M212" s="831"/>
      <c r="N212" s="831">
        <v>0</v>
      </c>
      <c r="O212" s="831"/>
      <c r="P212" s="831">
        <v>0</v>
      </c>
      <c r="Q212" s="831"/>
      <c r="R212" s="831">
        <v>0</v>
      </c>
      <c r="S212" s="831"/>
      <c r="T212" s="831">
        <v>0</v>
      </c>
      <c r="U212" s="831"/>
      <c r="V212" s="831">
        <v>0</v>
      </c>
      <c r="W212" s="831"/>
      <c r="X212" s="831">
        <v>0</v>
      </c>
      <c r="Y212" s="831"/>
      <c r="Z212" s="848">
        <f t="shared" si="8"/>
        <v>0</v>
      </c>
      <c r="AA212" s="849"/>
      <c r="AB212" s="850"/>
    </row>
    <row r="213" spans="1:28">
      <c r="A213" s="179" t="s">
        <v>877</v>
      </c>
      <c r="B213" s="180"/>
      <c r="C213" s="180"/>
      <c r="D213" s="180"/>
      <c r="E213" s="180"/>
      <c r="F213" s="180"/>
      <c r="G213" s="181"/>
      <c r="H213" s="816">
        <v>0</v>
      </c>
      <c r="I213" s="816"/>
      <c r="J213" s="816">
        <v>0</v>
      </c>
      <c r="K213" s="816"/>
      <c r="L213" s="816">
        <v>0</v>
      </c>
      <c r="M213" s="816"/>
      <c r="N213" s="816">
        <v>0</v>
      </c>
      <c r="O213" s="816"/>
      <c r="P213" s="816">
        <v>0</v>
      </c>
      <c r="Q213" s="816"/>
      <c r="R213" s="816">
        <v>0</v>
      </c>
      <c r="S213" s="816"/>
      <c r="T213" s="816">
        <v>0</v>
      </c>
      <c r="U213" s="816"/>
      <c r="V213" s="816">
        <v>0</v>
      </c>
      <c r="W213" s="816"/>
      <c r="X213" s="816">
        <v>0</v>
      </c>
      <c r="Y213" s="816"/>
      <c r="Z213" s="767">
        <f t="shared" si="8"/>
        <v>0</v>
      </c>
      <c r="AA213" s="810"/>
      <c r="AB213" s="768"/>
    </row>
    <row r="214" spans="1:28">
      <c r="A214" s="179" t="s">
        <v>156</v>
      </c>
      <c r="B214" s="180"/>
      <c r="C214" s="180"/>
      <c r="D214" s="180"/>
      <c r="E214" s="180"/>
      <c r="F214" s="180"/>
      <c r="G214" s="181"/>
      <c r="H214" s="816">
        <v>0</v>
      </c>
      <c r="I214" s="816"/>
      <c r="J214" s="816">
        <v>0</v>
      </c>
      <c r="K214" s="816"/>
      <c r="L214" s="816">
        <v>0</v>
      </c>
      <c r="M214" s="816"/>
      <c r="N214" s="816">
        <v>0</v>
      </c>
      <c r="O214" s="816"/>
      <c r="P214" s="816">
        <v>0</v>
      </c>
      <c r="Q214" s="816"/>
      <c r="R214" s="816">
        <v>0</v>
      </c>
      <c r="S214" s="816"/>
      <c r="T214" s="816">
        <v>0</v>
      </c>
      <c r="U214" s="816"/>
      <c r="V214" s="816">
        <v>0</v>
      </c>
      <c r="W214" s="816"/>
      <c r="X214" s="816">
        <v>0</v>
      </c>
      <c r="Y214" s="816"/>
      <c r="Z214" s="767">
        <f t="shared" si="8"/>
        <v>0</v>
      </c>
      <c r="AA214" s="810"/>
      <c r="AB214" s="768"/>
    </row>
    <row r="215" spans="1:28">
      <c r="A215" s="179" t="s">
        <v>157</v>
      </c>
      <c r="B215" s="180"/>
      <c r="C215" s="180"/>
      <c r="D215" s="180"/>
      <c r="E215" s="180"/>
      <c r="F215" s="180"/>
      <c r="G215" s="181"/>
      <c r="H215" s="816">
        <v>0</v>
      </c>
      <c r="I215" s="816"/>
      <c r="J215" s="816">
        <v>0</v>
      </c>
      <c r="K215" s="816"/>
      <c r="L215" s="816">
        <v>0</v>
      </c>
      <c r="M215" s="816"/>
      <c r="N215" s="816">
        <v>0</v>
      </c>
      <c r="O215" s="816"/>
      <c r="P215" s="816">
        <v>0</v>
      </c>
      <c r="Q215" s="816"/>
      <c r="R215" s="816">
        <v>0</v>
      </c>
      <c r="S215" s="816"/>
      <c r="T215" s="816">
        <v>0</v>
      </c>
      <c r="U215" s="816"/>
      <c r="V215" s="816">
        <v>0</v>
      </c>
      <c r="W215" s="816"/>
      <c r="X215" s="816">
        <v>0</v>
      </c>
      <c r="Y215" s="816"/>
      <c r="Z215" s="767">
        <f t="shared" si="8"/>
        <v>0</v>
      </c>
      <c r="AA215" s="810"/>
      <c r="AB215" s="768"/>
    </row>
    <row r="216" spans="1:28" ht="13.5" thickBot="1">
      <c r="A216" s="188" t="s">
        <v>158</v>
      </c>
      <c r="B216" s="189"/>
      <c r="C216" s="189"/>
      <c r="D216" s="189"/>
      <c r="E216" s="189"/>
      <c r="F216" s="189"/>
      <c r="G216" s="190"/>
      <c r="H216" s="845">
        <f>SUM(H212:I215)</f>
        <v>0</v>
      </c>
      <c r="I216" s="845"/>
      <c r="J216" s="845">
        <f>SUM(J212:K215)</f>
        <v>0</v>
      </c>
      <c r="K216" s="845"/>
      <c r="L216" s="845">
        <f>SUM(L212:M215)</f>
        <v>0</v>
      </c>
      <c r="M216" s="845"/>
      <c r="N216" s="845">
        <f>SUM(N212:O215)</f>
        <v>0</v>
      </c>
      <c r="O216" s="845"/>
      <c r="P216" s="845">
        <f>SUM(P212:Q215)</f>
        <v>0</v>
      </c>
      <c r="Q216" s="845"/>
      <c r="R216" s="845">
        <f>SUM(R212:S215)</f>
        <v>0</v>
      </c>
      <c r="S216" s="845"/>
      <c r="T216" s="845">
        <f>SUM(T212:U215)</f>
        <v>0</v>
      </c>
      <c r="U216" s="845"/>
      <c r="V216" s="845">
        <f>SUM(V212:W215)</f>
        <v>0</v>
      </c>
      <c r="W216" s="845"/>
      <c r="X216" s="845">
        <f>SUM(X212:Y215)</f>
        <v>0</v>
      </c>
      <c r="Y216" s="845"/>
      <c r="Z216" s="769">
        <f t="shared" si="8"/>
        <v>0</v>
      </c>
      <c r="AA216" s="811"/>
      <c r="AB216" s="770"/>
    </row>
    <row r="217" spans="1:28" ht="14" thickTop="1" thickBot="1">
      <c r="A217" s="171" t="str">
        <f>A162</f>
        <v>BALANCE WARRANTS OUTSTANDING JUNE 30, 2012</v>
      </c>
      <c r="B217" s="172"/>
      <c r="C217" s="172"/>
      <c r="D217" s="172"/>
      <c r="E217" s="172"/>
      <c r="F217" s="172"/>
      <c r="G217" s="173"/>
      <c r="H217" s="839">
        <f>H211-H216</f>
        <v>0</v>
      </c>
      <c r="I217" s="839"/>
      <c r="J217" s="839">
        <f>J211-J216</f>
        <v>0</v>
      </c>
      <c r="K217" s="839"/>
      <c r="L217" s="839">
        <f>L211-L216</f>
        <v>0</v>
      </c>
      <c r="M217" s="839"/>
      <c r="N217" s="839">
        <f>N211-N216</f>
        <v>0</v>
      </c>
      <c r="O217" s="839"/>
      <c r="P217" s="839">
        <f>P211-P216</f>
        <v>0</v>
      </c>
      <c r="Q217" s="839"/>
      <c r="R217" s="839">
        <f>R211-R216</f>
        <v>0</v>
      </c>
      <c r="S217" s="839"/>
      <c r="T217" s="839">
        <f>T211-T216</f>
        <v>0</v>
      </c>
      <c r="U217" s="839"/>
      <c r="V217" s="839">
        <f>V211-V216</f>
        <v>0</v>
      </c>
      <c r="W217" s="839"/>
      <c r="X217" s="839">
        <f>X211-X216</f>
        <v>0</v>
      </c>
      <c r="Y217" s="839"/>
      <c r="Z217" s="866">
        <f t="shared" si="8"/>
        <v>0</v>
      </c>
      <c r="AA217" s="867"/>
      <c r="AB217" s="868"/>
    </row>
    <row r="218" spans="1:28" ht="13.5" thickTop="1">
      <c r="A218" s="206" t="str">
        <f>A163</f>
        <v>S.A.&amp;I. Form 2641R99 Entity: Type in Name of City City, 99</v>
      </c>
      <c r="H218" s="834"/>
      <c r="I218" s="834"/>
      <c r="J218" s="264"/>
      <c r="K218" s="777">
        <f ca="1">Coversheets!$BI$50</f>
        <v>41499.346880902776</v>
      </c>
      <c r="L218" s="777"/>
      <c r="M218" s="777"/>
      <c r="N218" s="257" t="str">
        <f>A218</f>
        <v>S.A.&amp;I. Form 2641R99 Entity: Type in Name of City City, 99</v>
      </c>
      <c r="Z218" s="777">
        <f ca="1">Coversheets!$BI$50</f>
        <v>41499.346880902776</v>
      </c>
      <c r="AA218" s="777"/>
      <c r="AB218" s="777"/>
    </row>
    <row r="219" spans="1:28" ht="14">
      <c r="A219" s="793" t="str">
        <f>"SPECIAL REVENUE FUND ACCOUNTS COVERING THE PERIOD JULY 1, "&amp;Help!$C$18&amp;", to JUNE 30, "&amp;Help!$C$18+1</f>
        <v>SPECIAL REVENUE FUND ACCOUNTS COVERING THE PERIOD JULY 1, 2011, to JUNE 30, 2012</v>
      </c>
      <c r="B219" s="793"/>
      <c r="C219" s="793"/>
      <c r="D219" s="793"/>
      <c r="E219" s="793"/>
      <c r="F219" s="793"/>
      <c r="G219" s="793"/>
      <c r="H219" s="793"/>
      <c r="I219" s="793"/>
      <c r="J219" s="793"/>
      <c r="K219" s="793"/>
      <c r="L219" s="793"/>
      <c r="M219" s="793"/>
      <c r="N219" s="793" t="str">
        <f>A219</f>
        <v>SPECIAL REVENUE FUND ACCOUNTS COVERING THE PERIOD JULY 1, 2011, to JUNE 30, 2012</v>
      </c>
      <c r="O219" s="793"/>
      <c r="P219" s="793"/>
      <c r="Q219" s="793"/>
      <c r="R219" s="793"/>
      <c r="S219" s="793"/>
      <c r="T219" s="793"/>
      <c r="U219" s="793"/>
      <c r="V219" s="793"/>
      <c r="W219" s="793"/>
      <c r="X219" s="793"/>
      <c r="Y219" s="793"/>
      <c r="Z219" s="793"/>
      <c r="AA219" s="793"/>
      <c r="AB219" s="793"/>
    </row>
    <row r="220" spans="1:28" ht="14">
      <c r="A220" s="793" t="str">
        <f>"ESTIMATE OF NEEDS FOR "&amp;Help!$C$18+1&amp;"-"&amp;Help!$C$18+2</f>
        <v>ESTIMATE OF NEEDS FOR 2012-2013</v>
      </c>
      <c r="B220" s="793"/>
      <c r="C220" s="793"/>
      <c r="D220" s="793"/>
      <c r="E220" s="793"/>
      <c r="F220" s="793"/>
      <c r="G220" s="793"/>
      <c r="H220" s="793"/>
      <c r="I220" s="793"/>
      <c r="J220" s="793"/>
      <c r="K220" s="793"/>
      <c r="L220" s="793"/>
      <c r="M220" s="793"/>
      <c r="N220" s="793" t="str">
        <f>A220</f>
        <v>ESTIMATE OF NEEDS FOR 2012-2013</v>
      </c>
      <c r="O220" s="793"/>
      <c r="P220" s="793"/>
      <c r="Q220" s="793"/>
      <c r="R220" s="793"/>
      <c r="S220" s="793"/>
      <c r="T220" s="793"/>
      <c r="U220" s="793"/>
      <c r="V220" s="793"/>
      <c r="W220" s="793"/>
      <c r="X220" s="793"/>
      <c r="Y220" s="793"/>
      <c r="Z220" s="793"/>
      <c r="AA220" s="793"/>
      <c r="AB220" s="793"/>
    </row>
    <row r="221" spans="1:28" ht="13.5" thickBot="1">
      <c r="A221" s="130" t="s">
        <v>869</v>
      </c>
      <c r="M221" s="170" t="s">
        <v>22</v>
      </c>
      <c r="N221" s="130" t="s">
        <v>869</v>
      </c>
      <c r="Z221" s="170"/>
      <c r="AB221" s="170">
        <v>1</v>
      </c>
    </row>
    <row r="222" spans="1:28" ht="13.5" thickTop="1">
      <c r="A222" s="140" t="s">
        <v>870</v>
      </c>
      <c r="B222" s="141"/>
      <c r="C222" s="141"/>
      <c r="D222" s="141"/>
      <c r="E222" s="141"/>
      <c r="F222" s="141"/>
      <c r="G222" s="141"/>
      <c r="H222" s="794"/>
      <c r="I222" s="794"/>
      <c r="J222" s="794"/>
      <c r="K222" s="794"/>
      <c r="L222" s="794"/>
      <c r="M222" s="794"/>
      <c r="N222" s="771"/>
      <c r="O222" s="794"/>
      <c r="P222" s="794"/>
      <c r="Q222" s="794"/>
      <c r="R222" s="794"/>
      <c r="S222" s="794"/>
      <c r="T222" s="794"/>
      <c r="U222" s="794"/>
      <c r="V222" s="794"/>
      <c r="W222" s="794"/>
      <c r="X222" s="794"/>
      <c r="Y222" s="794"/>
      <c r="Z222" s="141"/>
      <c r="AA222" s="141"/>
      <c r="AB222" s="159"/>
    </row>
    <row r="223" spans="1:28" ht="13.5" thickBot="1">
      <c r="A223" s="154"/>
      <c r="B223" s="155"/>
      <c r="C223" s="155"/>
      <c r="D223" s="155"/>
      <c r="E223" s="155"/>
      <c r="F223" s="155"/>
      <c r="G223" s="155"/>
      <c r="H223" s="795" t="s">
        <v>871</v>
      </c>
      <c r="I223" s="795"/>
      <c r="J223" s="795" t="s">
        <v>871</v>
      </c>
      <c r="K223" s="795"/>
      <c r="L223" s="795" t="s">
        <v>871</v>
      </c>
      <c r="M223" s="781"/>
      <c r="N223" s="780" t="s">
        <v>871</v>
      </c>
      <c r="O223" s="795"/>
      <c r="P223" s="795" t="s">
        <v>871</v>
      </c>
      <c r="Q223" s="795"/>
      <c r="R223" s="795" t="s">
        <v>871</v>
      </c>
      <c r="S223" s="795"/>
      <c r="T223" s="795" t="s">
        <v>871</v>
      </c>
      <c r="U223" s="795"/>
      <c r="V223" s="795" t="s">
        <v>871</v>
      </c>
      <c r="W223" s="795"/>
      <c r="X223" s="795" t="s">
        <v>871</v>
      </c>
      <c r="Y223" s="795"/>
      <c r="Z223" s="795"/>
      <c r="AA223" s="795"/>
      <c r="AB223" s="781"/>
    </row>
    <row r="224" spans="1:28" ht="14" thickTop="1" thickBot="1">
      <c r="A224" s="171" t="str">
        <f>"Schedule 1, Detail of Bond and Coupon Indebtedness as of June 30, "&amp;Help!$C$18+1</f>
        <v>Schedule 1, Detail of Bond and Coupon Indebtedness as of June 30, 2012</v>
      </c>
      <c r="B224" s="172"/>
      <c r="C224" s="172"/>
      <c r="D224" s="172"/>
      <c r="E224" s="172"/>
      <c r="F224" s="172"/>
      <c r="G224" s="172"/>
      <c r="H224" s="826" t="str">
        <f>Help!$C$18&amp;"-"&amp;Help!$C$18+1</f>
        <v>2011-2012</v>
      </c>
      <c r="I224" s="826"/>
      <c r="J224" s="826" t="str">
        <f>$H$6</f>
        <v>2011-2012</v>
      </c>
      <c r="K224" s="826"/>
      <c r="L224" s="826" t="str">
        <f>H224</f>
        <v>2011-2012</v>
      </c>
      <c r="M224" s="826"/>
      <c r="N224" s="830" t="str">
        <f>$H$6</f>
        <v>2011-2012</v>
      </c>
      <c r="O224" s="826"/>
      <c r="P224" s="826" t="str">
        <f>$H$6</f>
        <v>2011-2012</v>
      </c>
      <c r="Q224" s="826"/>
      <c r="R224" s="826" t="str">
        <f>$H$6</f>
        <v>2011-2012</v>
      </c>
      <c r="S224" s="826"/>
      <c r="T224" s="826" t="str">
        <f>$H$6</f>
        <v>2011-2012</v>
      </c>
      <c r="U224" s="826"/>
      <c r="V224" s="826" t="str">
        <f>$H$6</f>
        <v>2011-2012</v>
      </c>
      <c r="W224" s="826"/>
      <c r="X224" s="826" t="str">
        <f>$H$6</f>
        <v>2011-2012</v>
      </c>
      <c r="Y224" s="826"/>
      <c r="Z224" s="826"/>
      <c r="AA224" s="826"/>
      <c r="AB224" s="827"/>
    </row>
    <row r="225" spans="1:28" ht="14" thickTop="1" thickBot="1">
      <c r="A225" s="171" t="s">
        <v>872</v>
      </c>
      <c r="B225" s="172"/>
      <c r="C225" s="172"/>
      <c r="D225" s="172"/>
      <c r="E225" s="172"/>
      <c r="F225" s="172"/>
      <c r="G225" s="172"/>
      <c r="H225" s="826" t="s">
        <v>32</v>
      </c>
      <c r="I225" s="826"/>
      <c r="J225" s="826" t="s">
        <v>32</v>
      </c>
      <c r="K225" s="826"/>
      <c r="L225" s="826" t="s">
        <v>32</v>
      </c>
      <c r="M225" s="827"/>
      <c r="N225" s="826" t="s">
        <v>32</v>
      </c>
      <c r="O225" s="826"/>
      <c r="P225" s="826" t="s">
        <v>32</v>
      </c>
      <c r="Q225" s="826"/>
      <c r="R225" s="826" t="s">
        <v>32</v>
      </c>
      <c r="S225" s="826"/>
      <c r="T225" s="826" t="s">
        <v>32</v>
      </c>
      <c r="U225" s="826"/>
      <c r="V225" s="826" t="s">
        <v>32</v>
      </c>
      <c r="W225" s="826"/>
      <c r="X225" s="826" t="s">
        <v>32</v>
      </c>
      <c r="Y225" s="826"/>
      <c r="Z225" s="830" t="s">
        <v>43</v>
      </c>
      <c r="AA225" s="826"/>
      <c r="AB225" s="827"/>
    </row>
    <row r="226" spans="1:28" ht="13.5" thickTop="1">
      <c r="A226" s="140" t="s">
        <v>33</v>
      </c>
      <c r="B226" s="141"/>
      <c r="C226" s="141"/>
      <c r="D226" s="141"/>
      <c r="E226" s="141"/>
      <c r="F226" s="141"/>
      <c r="G226" s="159"/>
      <c r="H226" s="882"/>
      <c r="I226" s="882"/>
      <c r="J226" s="882"/>
      <c r="K226" s="882"/>
      <c r="L226" s="882"/>
      <c r="M226" s="882"/>
      <c r="N226" s="882"/>
      <c r="O226" s="882"/>
      <c r="P226" s="882"/>
      <c r="Q226" s="882"/>
      <c r="R226" s="882"/>
      <c r="S226" s="882"/>
      <c r="T226" s="882"/>
      <c r="U226" s="882"/>
      <c r="V226" s="882"/>
      <c r="W226" s="882"/>
      <c r="X226" s="882"/>
      <c r="Y226" s="882"/>
      <c r="Z226" s="873"/>
      <c r="AA226" s="874"/>
      <c r="AB226" s="875"/>
    </row>
    <row r="227" spans="1:28">
      <c r="A227" s="182" t="str">
        <f>"Cash Balance June 30, "&amp;Help!$C$18+1</f>
        <v>Cash Balance June 30, 2012</v>
      </c>
      <c r="B227" s="163"/>
      <c r="C227" s="163"/>
      <c r="D227" s="163"/>
      <c r="E227" s="163"/>
      <c r="F227" s="163"/>
      <c r="G227" s="187"/>
      <c r="H227" s="846">
        <f>H253</f>
        <v>0</v>
      </c>
      <c r="I227" s="846"/>
      <c r="J227" s="846">
        <f>J253</f>
        <v>0</v>
      </c>
      <c r="K227" s="846"/>
      <c r="L227" s="846">
        <f>L253</f>
        <v>0</v>
      </c>
      <c r="M227" s="846"/>
      <c r="N227" s="846">
        <f>N253</f>
        <v>0</v>
      </c>
      <c r="O227" s="846"/>
      <c r="P227" s="846">
        <f>P253</f>
        <v>0</v>
      </c>
      <c r="Q227" s="846"/>
      <c r="R227" s="846">
        <f>R253</f>
        <v>0</v>
      </c>
      <c r="S227" s="846"/>
      <c r="T227" s="846">
        <f>T253</f>
        <v>0</v>
      </c>
      <c r="U227" s="846"/>
      <c r="V227" s="846">
        <f>V253</f>
        <v>0</v>
      </c>
      <c r="W227" s="846"/>
      <c r="X227" s="846">
        <f>X253</f>
        <v>0</v>
      </c>
      <c r="Y227" s="846"/>
      <c r="Z227" s="876">
        <f>SUM(H227:Y227)</f>
        <v>0</v>
      </c>
      <c r="AA227" s="877"/>
      <c r="AB227" s="878"/>
    </row>
    <row r="228" spans="1:28">
      <c r="A228" s="194" t="s">
        <v>34</v>
      </c>
      <c r="B228" s="180"/>
      <c r="C228" s="180"/>
      <c r="D228" s="180"/>
      <c r="E228" s="180"/>
      <c r="F228" s="180"/>
      <c r="G228" s="181"/>
      <c r="H228" s="816">
        <v>0</v>
      </c>
      <c r="I228" s="816"/>
      <c r="J228" s="816">
        <v>0</v>
      </c>
      <c r="K228" s="816"/>
      <c r="L228" s="816">
        <v>0</v>
      </c>
      <c r="M228" s="816"/>
      <c r="N228" s="816">
        <v>0</v>
      </c>
      <c r="O228" s="816"/>
      <c r="P228" s="816">
        <v>0</v>
      </c>
      <c r="Q228" s="816"/>
      <c r="R228" s="816">
        <v>0</v>
      </c>
      <c r="S228" s="816"/>
      <c r="T228" s="816">
        <v>0</v>
      </c>
      <c r="U228" s="816"/>
      <c r="V228" s="816">
        <v>0</v>
      </c>
      <c r="W228" s="816"/>
      <c r="X228" s="816">
        <v>0</v>
      </c>
      <c r="Y228" s="816"/>
      <c r="Z228" s="763">
        <f>SUM(H228:Y228)</f>
        <v>0</v>
      </c>
      <c r="AA228" s="851"/>
      <c r="AB228" s="764"/>
    </row>
    <row r="229" spans="1:28" ht="13.5" thickBot="1">
      <c r="A229" s="193" t="s">
        <v>35</v>
      </c>
      <c r="B229" s="189"/>
      <c r="C229" s="189"/>
      <c r="D229" s="189"/>
      <c r="E229" s="189"/>
      <c r="F229" s="189"/>
      <c r="G229" s="190"/>
      <c r="H229" s="845">
        <f>SUM(H227:I228)</f>
        <v>0</v>
      </c>
      <c r="I229" s="845"/>
      <c r="J229" s="845">
        <f>SUM(J227:K228)</f>
        <v>0</v>
      </c>
      <c r="K229" s="845"/>
      <c r="L229" s="845">
        <f>SUM(L227:M228)</f>
        <v>0</v>
      </c>
      <c r="M229" s="845"/>
      <c r="N229" s="845">
        <f>SUM(N227:O228)</f>
        <v>0</v>
      </c>
      <c r="O229" s="845"/>
      <c r="P229" s="845">
        <f>SUM(P227:Q228)</f>
        <v>0</v>
      </c>
      <c r="Q229" s="845"/>
      <c r="R229" s="845">
        <f>SUM(R227:S228)</f>
        <v>0</v>
      </c>
      <c r="S229" s="845"/>
      <c r="T229" s="845">
        <f>SUM(T227:U228)</f>
        <v>0</v>
      </c>
      <c r="U229" s="845"/>
      <c r="V229" s="845">
        <f>SUM(V227:W228)</f>
        <v>0</v>
      </c>
      <c r="W229" s="845"/>
      <c r="X229" s="845">
        <f>SUM(X227:Y228)</f>
        <v>0</v>
      </c>
      <c r="Y229" s="845"/>
      <c r="Z229" s="769">
        <f>SUM(Z227:AB228)</f>
        <v>0</v>
      </c>
      <c r="AA229" s="811"/>
      <c r="AB229" s="770"/>
    </row>
    <row r="230" spans="1:28" ht="13.5" thickTop="1">
      <c r="A230" s="140" t="s">
        <v>36</v>
      </c>
      <c r="B230" s="141"/>
      <c r="C230" s="141"/>
      <c r="D230" s="141"/>
      <c r="E230" s="141"/>
      <c r="F230" s="141"/>
      <c r="G230" s="159"/>
      <c r="H230" s="881"/>
      <c r="I230" s="881"/>
      <c r="J230" s="881"/>
      <c r="K230" s="881"/>
      <c r="L230" s="881"/>
      <c r="M230" s="881"/>
      <c r="N230" s="881"/>
      <c r="O230" s="881"/>
      <c r="P230" s="881"/>
      <c r="Q230" s="881"/>
      <c r="R230" s="881"/>
      <c r="S230" s="881"/>
      <c r="T230" s="881"/>
      <c r="U230" s="881"/>
      <c r="V230" s="881"/>
      <c r="W230" s="881"/>
      <c r="X230" s="881"/>
      <c r="Y230" s="881"/>
      <c r="Z230" s="873"/>
      <c r="AA230" s="874"/>
      <c r="AB230" s="875"/>
    </row>
    <row r="231" spans="1:28">
      <c r="A231" s="182" t="s">
        <v>37</v>
      </c>
      <c r="B231" s="163"/>
      <c r="C231" s="163"/>
      <c r="D231" s="163"/>
      <c r="E231" s="163"/>
      <c r="F231" s="163"/>
      <c r="G231" s="187"/>
      <c r="H231" s="846">
        <f>H254</f>
        <v>0</v>
      </c>
      <c r="I231" s="846"/>
      <c r="J231" s="846">
        <f>J254</f>
        <v>0</v>
      </c>
      <c r="K231" s="846"/>
      <c r="L231" s="846">
        <f>L254</f>
        <v>0</v>
      </c>
      <c r="M231" s="846"/>
      <c r="N231" s="846">
        <f>N254</f>
        <v>0</v>
      </c>
      <c r="O231" s="846"/>
      <c r="P231" s="846">
        <f>P254</f>
        <v>0</v>
      </c>
      <c r="Q231" s="846"/>
      <c r="R231" s="846">
        <f>R254</f>
        <v>0</v>
      </c>
      <c r="S231" s="846"/>
      <c r="T231" s="846">
        <f>T254</f>
        <v>0</v>
      </c>
      <c r="U231" s="846"/>
      <c r="V231" s="846">
        <f>V254</f>
        <v>0</v>
      </c>
      <c r="W231" s="846"/>
      <c r="X231" s="846">
        <f>X254</f>
        <v>0</v>
      </c>
      <c r="Y231" s="846"/>
      <c r="Z231" s="876">
        <f>SUM(H231:Y231)</f>
        <v>0</v>
      </c>
      <c r="AA231" s="877"/>
      <c r="AB231" s="878"/>
    </row>
    <row r="232" spans="1:28">
      <c r="A232" s="179" t="s">
        <v>38</v>
      </c>
      <c r="B232" s="180"/>
      <c r="C232" s="180"/>
      <c r="D232" s="180"/>
      <c r="E232" s="180"/>
      <c r="F232" s="180"/>
      <c r="G232" s="181"/>
      <c r="H232" s="816">
        <v>0</v>
      </c>
      <c r="I232" s="816"/>
      <c r="J232" s="816">
        <v>0</v>
      </c>
      <c r="K232" s="816"/>
      <c r="L232" s="816">
        <v>0</v>
      </c>
      <c r="M232" s="816"/>
      <c r="N232" s="816">
        <v>0</v>
      </c>
      <c r="O232" s="816"/>
      <c r="P232" s="816">
        <v>0</v>
      </c>
      <c r="Q232" s="816"/>
      <c r="R232" s="816">
        <v>0</v>
      </c>
      <c r="S232" s="816"/>
      <c r="T232" s="816">
        <v>0</v>
      </c>
      <c r="U232" s="816"/>
      <c r="V232" s="816">
        <v>0</v>
      </c>
      <c r="W232" s="816"/>
      <c r="X232" s="816">
        <v>0</v>
      </c>
      <c r="Y232" s="816"/>
      <c r="Z232" s="763">
        <f>SUM(H232:Y232)</f>
        <v>0</v>
      </c>
      <c r="AA232" s="851"/>
      <c r="AB232" s="764"/>
    </row>
    <row r="233" spans="1:28">
      <c r="A233" s="179" t="s">
        <v>39</v>
      </c>
      <c r="B233" s="180"/>
      <c r="C233" s="180"/>
      <c r="D233" s="180"/>
      <c r="E233" s="180"/>
      <c r="F233" s="180"/>
      <c r="G233" s="181"/>
      <c r="H233" s="840">
        <f>H256</f>
        <v>0</v>
      </c>
      <c r="I233" s="840"/>
      <c r="J233" s="840">
        <f>J256</f>
        <v>0</v>
      </c>
      <c r="K233" s="840"/>
      <c r="L233" s="840">
        <f>L256</f>
        <v>0</v>
      </c>
      <c r="M233" s="840"/>
      <c r="N233" s="840">
        <f>N256</f>
        <v>0</v>
      </c>
      <c r="O233" s="840"/>
      <c r="P233" s="840">
        <f>P256</f>
        <v>0</v>
      </c>
      <c r="Q233" s="840"/>
      <c r="R233" s="840">
        <f>R256</f>
        <v>0</v>
      </c>
      <c r="S233" s="840"/>
      <c r="T233" s="840">
        <f>T256</f>
        <v>0</v>
      </c>
      <c r="U233" s="840"/>
      <c r="V233" s="840">
        <f>V256</f>
        <v>0</v>
      </c>
      <c r="W233" s="840"/>
      <c r="X233" s="840">
        <f>X256</f>
        <v>0</v>
      </c>
      <c r="Y233" s="840"/>
      <c r="Z233" s="767">
        <f>SUM(H233:Y233)</f>
        <v>0</v>
      </c>
      <c r="AA233" s="810"/>
      <c r="AB233" s="768"/>
    </row>
    <row r="234" spans="1:28" ht="13.5" thickBot="1">
      <c r="A234" s="193" t="s">
        <v>40</v>
      </c>
      <c r="B234" s="189"/>
      <c r="C234" s="189"/>
      <c r="D234" s="189"/>
      <c r="E234" s="189"/>
      <c r="F234" s="189"/>
      <c r="G234" s="190"/>
      <c r="H234" s="838">
        <f>SUM(H231:I233)</f>
        <v>0</v>
      </c>
      <c r="I234" s="838"/>
      <c r="J234" s="838">
        <f>SUM(J231:K233)</f>
        <v>0</v>
      </c>
      <c r="K234" s="838"/>
      <c r="L234" s="838">
        <f>SUM(L231:M233)</f>
        <v>0</v>
      </c>
      <c r="M234" s="838"/>
      <c r="N234" s="838">
        <f>SUM(N231:O233)</f>
        <v>0</v>
      </c>
      <c r="O234" s="838"/>
      <c r="P234" s="838">
        <f>SUM(P231:Q233)</f>
        <v>0</v>
      </c>
      <c r="Q234" s="838"/>
      <c r="R234" s="838">
        <f>SUM(R231:S233)</f>
        <v>0</v>
      </c>
      <c r="S234" s="838"/>
      <c r="T234" s="838">
        <f>SUM(T231:U233)</f>
        <v>0</v>
      </c>
      <c r="U234" s="838"/>
      <c r="V234" s="838">
        <f>SUM(V231:W233)</f>
        <v>0</v>
      </c>
      <c r="W234" s="838"/>
      <c r="X234" s="838">
        <f>SUM(X231:Y233)</f>
        <v>0</v>
      </c>
      <c r="Y234" s="838"/>
      <c r="Z234" s="767">
        <f>SUM(H234:Y234)</f>
        <v>0</v>
      </c>
      <c r="AA234" s="810"/>
      <c r="AB234" s="768"/>
    </row>
    <row r="235" spans="1:28" ht="13.5" thickTop="1">
      <c r="A235" s="256" t="str">
        <f>"CASH FUND BALANCE JUNE 30, "&amp;Help!$C$18+1</f>
        <v>CASH FUND BALANCE JUNE 30, 2012</v>
      </c>
      <c r="B235" s="177"/>
      <c r="C235" s="177"/>
      <c r="D235" s="177"/>
      <c r="E235" s="177"/>
      <c r="F235" s="177"/>
      <c r="G235" s="178"/>
      <c r="H235" s="846">
        <f>H229-H234</f>
        <v>0</v>
      </c>
      <c r="I235" s="846"/>
      <c r="J235" s="846">
        <f>J229-J234</f>
        <v>0</v>
      </c>
      <c r="K235" s="846"/>
      <c r="L235" s="846">
        <f>L229-L234</f>
        <v>0</v>
      </c>
      <c r="M235" s="846"/>
      <c r="N235" s="846">
        <f>N229-N234</f>
        <v>0</v>
      </c>
      <c r="O235" s="846"/>
      <c r="P235" s="846">
        <f>P229-P234</f>
        <v>0</v>
      </c>
      <c r="Q235" s="846"/>
      <c r="R235" s="846">
        <f>R229-R234</f>
        <v>0</v>
      </c>
      <c r="S235" s="846"/>
      <c r="T235" s="846">
        <f>T229-T234</f>
        <v>0</v>
      </c>
      <c r="U235" s="846"/>
      <c r="V235" s="846">
        <f>V229-V234</f>
        <v>0</v>
      </c>
      <c r="W235" s="846"/>
      <c r="X235" s="846">
        <f>X229-X234</f>
        <v>0</v>
      </c>
      <c r="Y235" s="846"/>
      <c r="Z235" s="848">
        <f>SUM(H235:Y235)</f>
        <v>0</v>
      </c>
      <c r="AA235" s="849"/>
      <c r="AB235" s="850"/>
    </row>
    <row r="236" spans="1:28" ht="13.5" thickBot="1">
      <c r="A236" s="193" t="s">
        <v>41</v>
      </c>
      <c r="B236" s="189"/>
      <c r="C236" s="189"/>
      <c r="D236" s="189"/>
      <c r="E236" s="189"/>
      <c r="F236" s="189"/>
      <c r="G236" s="190"/>
      <c r="H236" s="838">
        <f>H234+H235</f>
        <v>0</v>
      </c>
      <c r="I236" s="838"/>
      <c r="J236" s="838">
        <f>J234+J235</f>
        <v>0</v>
      </c>
      <c r="K236" s="838"/>
      <c r="L236" s="838">
        <f>L234+L235</f>
        <v>0</v>
      </c>
      <c r="M236" s="838"/>
      <c r="N236" s="838">
        <f>N234+N235</f>
        <v>0</v>
      </c>
      <c r="O236" s="838"/>
      <c r="P236" s="838">
        <f>P234+P235</f>
        <v>0</v>
      </c>
      <c r="Q236" s="838"/>
      <c r="R236" s="838">
        <f>R234+R235</f>
        <v>0</v>
      </c>
      <c r="S236" s="838"/>
      <c r="T236" s="838">
        <f>T234+T235</f>
        <v>0</v>
      </c>
      <c r="U236" s="838"/>
      <c r="V236" s="838">
        <f>V234+V235</f>
        <v>0</v>
      </c>
      <c r="W236" s="838"/>
      <c r="X236" s="838">
        <f>X234+X235</f>
        <v>0</v>
      </c>
      <c r="Y236" s="838"/>
      <c r="Z236" s="769">
        <f>Z234+Z235</f>
        <v>0</v>
      </c>
      <c r="AA236" s="811"/>
      <c r="AB236" s="770"/>
    </row>
    <row r="237" spans="1:28" ht="14" thickTop="1" thickBot="1">
      <c r="H237" s="879"/>
      <c r="I237" s="879"/>
      <c r="J237" s="879"/>
      <c r="K237" s="879"/>
      <c r="L237" s="879"/>
      <c r="M237" s="879"/>
      <c r="N237" s="879"/>
      <c r="O237" s="879"/>
      <c r="P237" s="879"/>
      <c r="Q237" s="879"/>
      <c r="R237" s="879"/>
      <c r="S237" s="879"/>
      <c r="T237" s="879"/>
      <c r="U237" s="879"/>
      <c r="V237" s="879"/>
      <c r="W237" s="879"/>
      <c r="X237" s="879"/>
      <c r="Y237" s="879"/>
      <c r="Z237" s="872"/>
      <c r="AA237" s="872"/>
      <c r="AB237" s="872"/>
    </row>
    <row r="238" spans="1:28" ht="14" thickTop="1" thickBot="1">
      <c r="A238" s="171" t="s">
        <v>873</v>
      </c>
      <c r="B238" s="172"/>
      <c r="C238" s="172"/>
      <c r="D238" s="172"/>
      <c r="E238" s="172"/>
      <c r="F238" s="172"/>
      <c r="G238" s="172"/>
      <c r="H238" s="826" t="str">
        <f>$H$6</f>
        <v>2011-2012</v>
      </c>
      <c r="I238" s="826"/>
      <c r="J238" s="826" t="str">
        <f>$H$6</f>
        <v>2011-2012</v>
      </c>
      <c r="K238" s="826"/>
      <c r="L238" s="826" t="str">
        <f>$H$6</f>
        <v>2011-2012</v>
      </c>
      <c r="M238" s="826"/>
      <c r="N238" s="830" t="str">
        <f>$H$6</f>
        <v>2011-2012</v>
      </c>
      <c r="O238" s="826"/>
      <c r="P238" s="826" t="str">
        <f>$H$6</f>
        <v>2011-2012</v>
      </c>
      <c r="Q238" s="826"/>
      <c r="R238" s="826" t="str">
        <f>$H$6</f>
        <v>2011-2012</v>
      </c>
      <c r="S238" s="826"/>
      <c r="T238" s="826" t="str">
        <f>$H$6</f>
        <v>2011-2012</v>
      </c>
      <c r="U238" s="826"/>
      <c r="V238" s="826" t="str">
        <f>$H$6</f>
        <v>2011-2012</v>
      </c>
      <c r="W238" s="826"/>
      <c r="X238" s="826" t="str">
        <f>$H$6</f>
        <v>2011-2012</v>
      </c>
      <c r="Y238" s="826"/>
      <c r="Z238" s="867"/>
      <c r="AA238" s="867"/>
      <c r="AB238" s="868"/>
    </row>
    <row r="239" spans="1:28" ht="14" thickTop="1" thickBot="1">
      <c r="A239" s="171" t="s">
        <v>872</v>
      </c>
      <c r="B239" s="172"/>
      <c r="C239" s="172"/>
      <c r="D239" s="172"/>
      <c r="E239" s="172"/>
      <c r="F239" s="172"/>
      <c r="G239" s="172"/>
      <c r="H239" s="867" t="s">
        <v>32</v>
      </c>
      <c r="I239" s="867"/>
      <c r="J239" s="867" t="s">
        <v>32</v>
      </c>
      <c r="K239" s="867"/>
      <c r="L239" s="867" t="s">
        <v>32</v>
      </c>
      <c r="M239" s="868"/>
      <c r="N239" s="867" t="s">
        <v>32</v>
      </c>
      <c r="O239" s="867"/>
      <c r="P239" s="867" t="s">
        <v>32</v>
      </c>
      <c r="Q239" s="867"/>
      <c r="R239" s="867" t="s">
        <v>32</v>
      </c>
      <c r="S239" s="867"/>
      <c r="T239" s="867" t="s">
        <v>32</v>
      </c>
      <c r="U239" s="867"/>
      <c r="V239" s="867" t="s">
        <v>32</v>
      </c>
      <c r="W239" s="867"/>
      <c r="X239" s="867" t="s">
        <v>32</v>
      </c>
      <c r="Y239" s="867"/>
      <c r="Z239" s="866" t="s">
        <v>152</v>
      </c>
      <c r="AA239" s="867"/>
      <c r="AB239" s="868"/>
    </row>
    <row r="240" spans="1:28" ht="13.5" thickTop="1">
      <c r="A240" s="176" t="str">
        <f>"Cash Balance Reported to Excise Board 6-30-"&amp;Help!$C$18</f>
        <v>Cash Balance Reported to Excise Board 6-30-2011</v>
      </c>
      <c r="B240" s="177"/>
      <c r="C240" s="177"/>
      <c r="D240" s="177"/>
      <c r="E240" s="177"/>
      <c r="F240" s="177"/>
      <c r="G240" s="178"/>
      <c r="H240" s="831">
        <v>0</v>
      </c>
      <c r="I240" s="831"/>
      <c r="J240" s="831">
        <v>0</v>
      </c>
      <c r="K240" s="831"/>
      <c r="L240" s="831">
        <v>0</v>
      </c>
      <c r="M240" s="831"/>
      <c r="N240" s="831">
        <v>0</v>
      </c>
      <c r="O240" s="831"/>
      <c r="P240" s="831">
        <v>0</v>
      </c>
      <c r="Q240" s="831"/>
      <c r="R240" s="831">
        <v>0</v>
      </c>
      <c r="S240" s="831"/>
      <c r="T240" s="831">
        <v>0</v>
      </c>
      <c r="U240" s="831"/>
      <c r="V240" s="831">
        <v>0</v>
      </c>
      <c r="W240" s="831"/>
      <c r="X240" s="831">
        <v>0</v>
      </c>
      <c r="Y240" s="831"/>
      <c r="Z240" s="848">
        <f>SUM(H240:Y240)</f>
        <v>0</v>
      </c>
      <c r="AA240" s="849"/>
      <c r="AB240" s="850"/>
    </row>
    <row r="241" spans="1:28">
      <c r="A241" s="179" t="s">
        <v>135</v>
      </c>
      <c r="B241" s="180"/>
      <c r="C241" s="180"/>
      <c r="D241" s="180"/>
      <c r="E241" s="180"/>
      <c r="F241" s="180"/>
      <c r="G241" s="181"/>
      <c r="H241" s="816">
        <v>0</v>
      </c>
      <c r="I241" s="816"/>
      <c r="J241" s="816">
        <v>0</v>
      </c>
      <c r="K241" s="816"/>
      <c r="L241" s="816">
        <v>0</v>
      </c>
      <c r="M241" s="816"/>
      <c r="N241" s="816">
        <v>0</v>
      </c>
      <c r="O241" s="816"/>
      <c r="P241" s="816">
        <v>0</v>
      </c>
      <c r="Q241" s="816"/>
      <c r="R241" s="816">
        <v>0</v>
      </c>
      <c r="S241" s="816"/>
      <c r="T241" s="816">
        <v>0</v>
      </c>
      <c r="U241" s="816"/>
      <c r="V241" s="816">
        <v>0</v>
      </c>
      <c r="W241" s="816"/>
      <c r="X241" s="816">
        <v>0</v>
      </c>
      <c r="Y241" s="816"/>
      <c r="Z241" s="767">
        <f t="shared" ref="Z241:Z259" si="9">SUM(H241:Y241)</f>
        <v>0</v>
      </c>
      <c r="AA241" s="810"/>
      <c r="AB241" s="768"/>
    </row>
    <row r="242" spans="1:28">
      <c r="A242" s="179" t="s">
        <v>136</v>
      </c>
      <c r="B242" s="180"/>
      <c r="C242" s="180"/>
      <c r="D242" s="180"/>
      <c r="E242" s="180"/>
      <c r="F242" s="180"/>
      <c r="G242" s="181"/>
      <c r="H242" s="816">
        <v>0</v>
      </c>
      <c r="I242" s="816"/>
      <c r="J242" s="816">
        <v>0</v>
      </c>
      <c r="K242" s="816"/>
      <c r="L242" s="816">
        <v>0</v>
      </c>
      <c r="M242" s="816"/>
      <c r="N242" s="816">
        <v>0</v>
      </c>
      <c r="O242" s="816"/>
      <c r="P242" s="816">
        <v>0</v>
      </c>
      <c r="Q242" s="816"/>
      <c r="R242" s="816">
        <v>0</v>
      </c>
      <c r="S242" s="816"/>
      <c r="T242" s="816">
        <v>0</v>
      </c>
      <c r="U242" s="816"/>
      <c r="V242" s="816">
        <v>0</v>
      </c>
      <c r="W242" s="816"/>
      <c r="X242" s="816">
        <v>0</v>
      </c>
      <c r="Y242" s="816"/>
      <c r="Z242" s="767">
        <f t="shared" si="9"/>
        <v>0</v>
      </c>
      <c r="AA242" s="810"/>
      <c r="AB242" s="768"/>
    </row>
    <row r="243" spans="1:28">
      <c r="A243" s="179" t="s">
        <v>137</v>
      </c>
      <c r="B243" s="180"/>
      <c r="C243" s="180"/>
      <c r="D243" s="180"/>
      <c r="E243" s="180"/>
      <c r="F243" s="180"/>
      <c r="G243" s="181"/>
      <c r="H243" s="840">
        <f>SUM(H240:I242)</f>
        <v>0</v>
      </c>
      <c r="I243" s="840"/>
      <c r="J243" s="840">
        <f>SUM(J240:K242)</f>
        <v>0</v>
      </c>
      <c r="K243" s="840"/>
      <c r="L243" s="840">
        <f>SUM(L240:M242)</f>
        <v>0</v>
      </c>
      <c r="M243" s="840"/>
      <c r="N243" s="840">
        <f>SUM(N240:O242)</f>
        <v>0</v>
      </c>
      <c r="O243" s="840"/>
      <c r="P243" s="840">
        <f>SUM(P240:Q242)</f>
        <v>0</v>
      </c>
      <c r="Q243" s="840"/>
      <c r="R243" s="840">
        <f>SUM(R240:S242)</f>
        <v>0</v>
      </c>
      <c r="S243" s="840"/>
      <c r="T243" s="840">
        <f>SUM(T240:U242)</f>
        <v>0</v>
      </c>
      <c r="U243" s="840"/>
      <c r="V243" s="840">
        <f>SUM(V240:W242)</f>
        <v>0</v>
      </c>
      <c r="W243" s="840"/>
      <c r="X243" s="840">
        <f>SUM(X240:Y242)</f>
        <v>0</v>
      </c>
      <c r="Y243" s="840"/>
      <c r="Z243" s="767">
        <f t="shared" si="9"/>
        <v>0</v>
      </c>
      <c r="AA243" s="810"/>
      <c r="AB243" s="768"/>
    </row>
    <row r="244" spans="1:28">
      <c r="A244" s="179" t="s">
        <v>138</v>
      </c>
      <c r="B244" s="180"/>
      <c r="C244" s="180"/>
      <c r="D244" s="180"/>
      <c r="E244" s="180"/>
      <c r="F244" s="180"/>
      <c r="G244" s="181"/>
      <c r="H244" s="816">
        <v>0</v>
      </c>
      <c r="I244" s="816"/>
      <c r="J244" s="816">
        <v>0</v>
      </c>
      <c r="K244" s="816"/>
      <c r="L244" s="816">
        <v>0</v>
      </c>
      <c r="M244" s="816"/>
      <c r="N244" s="816">
        <v>0</v>
      </c>
      <c r="O244" s="816"/>
      <c r="P244" s="816">
        <v>0</v>
      </c>
      <c r="Q244" s="816"/>
      <c r="R244" s="816">
        <v>0</v>
      </c>
      <c r="S244" s="816"/>
      <c r="T244" s="816">
        <v>0</v>
      </c>
      <c r="U244" s="816"/>
      <c r="V244" s="816">
        <v>0</v>
      </c>
      <c r="W244" s="816"/>
      <c r="X244" s="816">
        <v>0</v>
      </c>
      <c r="Y244" s="816"/>
      <c r="Z244" s="767">
        <f t="shared" si="9"/>
        <v>0</v>
      </c>
      <c r="AA244" s="810"/>
      <c r="AB244" s="768"/>
    </row>
    <row r="245" spans="1:28">
      <c r="A245" s="179" t="s">
        <v>139</v>
      </c>
      <c r="B245" s="180"/>
      <c r="C245" s="180"/>
      <c r="D245" s="180"/>
      <c r="E245" s="180"/>
      <c r="F245" s="180"/>
      <c r="G245" s="181"/>
      <c r="H245" s="816">
        <v>0</v>
      </c>
      <c r="I245" s="816"/>
      <c r="J245" s="816">
        <v>0</v>
      </c>
      <c r="K245" s="816"/>
      <c r="L245" s="816">
        <v>0</v>
      </c>
      <c r="M245" s="816"/>
      <c r="N245" s="763">
        <v>0</v>
      </c>
      <c r="O245" s="764"/>
      <c r="P245" s="763">
        <v>0</v>
      </c>
      <c r="Q245" s="764"/>
      <c r="R245" s="763">
        <v>0</v>
      </c>
      <c r="S245" s="764"/>
      <c r="T245" s="763">
        <v>0</v>
      </c>
      <c r="U245" s="764"/>
      <c r="V245" s="763">
        <v>0</v>
      </c>
      <c r="W245" s="764"/>
      <c r="X245" s="763">
        <v>0</v>
      </c>
      <c r="Y245" s="764"/>
      <c r="Z245" s="767">
        <f t="shared" si="9"/>
        <v>0</v>
      </c>
      <c r="AA245" s="810"/>
      <c r="AB245" s="768"/>
    </row>
    <row r="246" spans="1:28">
      <c r="A246" s="179" t="s">
        <v>140</v>
      </c>
      <c r="B246" s="180"/>
      <c r="C246" s="180"/>
      <c r="D246" s="180"/>
      <c r="E246" s="180"/>
      <c r="F246" s="180"/>
      <c r="G246" s="181"/>
      <c r="H246" s="816">
        <v>0</v>
      </c>
      <c r="I246" s="816"/>
      <c r="J246" s="816">
        <v>0</v>
      </c>
      <c r="K246" s="816"/>
      <c r="L246" s="816">
        <v>0</v>
      </c>
      <c r="M246" s="816"/>
      <c r="N246" s="816">
        <v>0</v>
      </c>
      <c r="O246" s="816"/>
      <c r="P246" s="816">
        <v>0</v>
      </c>
      <c r="Q246" s="816"/>
      <c r="R246" s="816">
        <v>0</v>
      </c>
      <c r="S246" s="816"/>
      <c r="T246" s="816">
        <v>0</v>
      </c>
      <c r="U246" s="816"/>
      <c r="V246" s="816">
        <v>0</v>
      </c>
      <c r="W246" s="816"/>
      <c r="X246" s="816">
        <v>0</v>
      </c>
      <c r="Y246" s="816"/>
      <c r="Z246" s="767">
        <f t="shared" si="9"/>
        <v>0</v>
      </c>
      <c r="AA246" s="810"/>
      <c r="AB246" s="768"/>
    </row>
    <row r="247" spans="1:28">
      <c r="A247" s="179" t="s">
        <v>141</v>
      </c>
      <c r="B247" s="180"/>
      <c r="C247" s="180"/>
      <c r="D247" s="180"/>
      <c r="E247" s="180"/>
      <c r="F247" s="180"/>
      <c r="G247" s="181"/>
      <c r="H247" s="816">
        <v>0</v>
      </c>
      <c r="I247" s="816"/>
      <c r="J247" s="816">
        <v>0</v>
      </c>
      <c r="K247" s="816"/>
      <c r="L247" s="816">
        <v>0</v>
      </c>
      <c r="M247" s="816"/>
      <c r="N247" s="816">
        <v>0</v>
      </c>
      <c r="O247" s="816"/>
      <c r="P247" s="816">
        <v>0</v>
      </c>
      <c r="Q247" s="816"/>
      <c r="R247" s="816">
        <v>0</v>
      </c>
      <c r="S247" s="816"/>
      <c r="T247" s="816">
        <v>0</v>
      </c>
      <c r="U247" s="816"/>
      <c r="V247" s="816">
        <v>0</v>
      </c>
      <c r="W247" s="816"/>
      <c r="X247" s="816">
        <v>0</v>
      </c>
      <c r="Y247" s="816"/>
      <c r="Z247" s="767">
        <f t="shared" si="9"/>
        <v>0</v>
      </c>
      <c r="AA247" s="810"/>
      <c r="AB247" s="768"/>
    </row>
    <row r="248" spans="1:28">
      <c r="A248" s="179" t="s">
        <v>142</v>
      </c>
      <c r="B248" s="180"/>
      <c r="C248" s="180"/>
      <c r="D248" s="180"/>
      <c r="E248" s="180"/>
      <c r="F248" s="180"/>
      <c r="G248" s="181"/>
      <c r="H248" s="840">
        <f>SUM(H244:I247)</f>
        <v>0</v>
      </c>
      <c r="I248" s="840"/>
      <c r="J248" s="840">
        <f>SUM(J244:K247)</f>
        <v>0</v>
      </c>
      <c r="K248" s="840"/>
      <c r="L248" s="840">
        <f>SUM(L244:M247)</f>
        <v>0</v>
      </c>
      <c r="M248" s="840"/>
      <c r="N248" s="840">
        <f>SUM(N244:O247)</f>
        <v>0</v>
      </c>
      <c r="O248" s="840"/>
      <c r="P248" s="840">
        <f>SUM(P244:Q247)</f>
        <v>0</v>
      </c>
      <c r="Q248" s="840"/>
      <c r="R248" s="840">
        <f>SUM(R244:S247)</f>
        <v>0</v>
      </c>
      <c r="S248" s="840"/>
      <c r="T248" s="840">
        <f>SUM(T244:U247)</f>
        <v>0</v>
      </c>
      <c r="U248" s="840"/>
      <c r="V248" s="840">
        <f>SUM(V244:W247)</f>
        <v>0</v>
      </c>
      <c r="W248" s="840"/>
      <c r="X248" s="840">
        <f>SUM(X244:Y247)</f>
        <v>0</v>
      </c>
      <c r="Y248" s="840"/>
      <c r="Z248" s="767">
        <f t="shared" si="9"/>
        <v>0</v>
      </c>
      <c r="AA248" s="810"/>
      <c r="AB248" s="768"/>
    </row>
    <row r="249" spans="1:28">
      <c r="A249" s="179" t="s">
        <v>143</v>
      </c>
      <c r="B249" s="180"/>
      <c r="C249" s="180"/>
      <c r="D249" s="180"/>
      <c r="E249" s="180"/>
      <c r="F249" s="180"/>
      <c r="G249" s="181"/>
      <c r="H249" s="840">
        <f>H248+H243</f>
        <v>0</v>
      </c>
      <c r="I249" s="840"/>
      <c r="J249" s="840">
        <f>J248+J243</f>
        <v>0</v>
      </c>
      <c r="K249" s="840"/>
      <c r="L249" s="840">
        <f>L248+L243</f>
        <v>0</v>
      </c>
      <c r="M249" s="840"/>
      <c r="N249" s="840">
        <f>N248+N243</f>
        <v>0</v>
      </c>
      <c r="O249" s="840"/>
      <c r="P249" s="840">
        <f>P248+P243</f>
        <v>0</v>
      </c>
      <c r="Q249" s="840"/>
      <c r="R249" s="840">
        <f>R248+R243</f>
        <v>0</v>
      </c>
      <c r="S249" s="840"/>
      <c r="T249" s="840">
        <f>T248+T243</f>
        <v>0</v>
      </c>
      <c r="U249" s="840"/>
      <c r="V249" s="840">
        <f>V248+V243</f>
        <v>0</v>
      </c>
      <c r="W249" s="840"/>
      <c r="X249" s="840">
        <f>X248+X243</f>
        <v>0</v>
      </c>
      <c r="Y249" s="840"/>
      <c r="Z249" s="767">
        <f t="shared" si="9"/>
        <v>0</v>
      </c>
      <c r="AA249" s="810"/>
      <c r="AB249" s="768"/>
    </row>
    <row r="250" spans="1:28">
      <c r="A250" s="179" t="s">
        <v>144</v>
      </c>
      <c r="B250" s="180"/>
      <c r="C250" s="180"/>
      <c r="D250" s="180"/>
      <c r="E250" s="180"/>
      <c r="F250" s="180"/>
      <c r="G250" s="181"/>
      <c r="H250" s="816">
        <v>0</v>
      </c>
      <c r="I250" s="816"/>
      <c r="J250" s="816">
        <v>0</v>
      </c>
      <c r="K250" s="816"/>
      <c r="L250" s="816">
        <v>0</v>
      </c>
      <c r="M250" s="816"/>
      <c r="N250" s="816">
        <v>0</v>
      </c>
      <c r="O250" s="816"/>
      <c r="P250" s="816">
        <v>0</v>
      </c>
      <c r="Q250" s="816"/>
      <c r="R250" s="816">
        <v>0</v>
      </c>
      <c r="S250" s="816"/>
      <c r="T250" s="816">
        <v>0</v>
      </c>
      <c r="U250" s="816"/>
      <c r="V250" s="816">
        <v>0</v>
      </c>
      <c r="W250" s="816"/>
      <c r="X250" s="816">
        <v>0</v>
      </c>
      <c r="Y250" s="816"/>
      <c r="Z250" s="767">
        <f t="shared" si="9"/>
        <v>0</v>
      </c>
      <c r="AA250" s="810"/>
      <c r="AB250" s="768"/>
    </row>
    <row r="251" spans="1:28">
      <c r="A251" s="179" t="s">
        <v>145</v>
      </c>
      <c r="B251" s="180"/>
      <c r="C251" s="180"/>
      <c r="D251" s="180"/>
      <c r="E251" s="180"/>
      <c r="F251" s="180"/>
      <c r="G251" s="181"/>
      <c r="H251" s="816">
        <v>0</v>
      </c>
      <c r="I251" s="816"/>
      <c r="J251" s="816">
        <v>0</v>
      </c>
      <c r="K251" s="816"/>
      <c r="L251" s="816">
        <v>0</v>
      </c>
      <c r="M251" s="816"/>
      <c r="N251" s="816">
        <v>0</v>
      </c>
      <c r="O251" s="816"/>
      <c r="P251" s="816">
        <v>0</v>
      </c>
      <c r="Q251" s="816"/>
      <c r="R251" s="816">
        <v>0</v>
      </c>
      <c r="S251" s="816"/>
      <c r="T251" s="816">
        <v>0</v>
      </c>
      <c r="U251" s="816"/>
      <c r="V251" s="816">
        <v>0</v>
      </c>
      <c r="W251" s="816"/>
      <c r="X251" s="816">
        <v>0</v>
      </c>
      <c r="Y251" s="816"/>
      <c r="Z251" s="767">
        <f t="shared" si="9"/>
        <v>0</v>
      </c>
      <c r="AA251" s="810"/>
      <c r="AB251" s="768"/>
    </row>
    <row r="252" spans="1:28">
      <c r="A252" s="179" t="s">
        <v>146</v>
      </c>
      <c r="B252" s="180"/>
      <c r="C252" s="180"/>
      <c r="D252" s="180"/>
      <c r="E252" s="180"/>
      <c r="F252" s="180"/>
      <c r="G252" s="181"/>
      <c r="H252" s="840">
        <f>SUM(H250:I251)</f>
        <v>0</v>
      </c>
      <c r="I252" s="840"/>
      <c r="J252" s="840">
        <f>SUM(J250:K251)</f>
        <v>0</v>
      </c>
      <c r="K252" s="840"/>
      <c r="L252" s="840">
        <f>SUM(L250:M251)</f>
        <v>0</v>
      </c>
      <c r="M252" s="840"/>
      <c r="N252" s="840">
        <f>SUM(N250:O251)</f>
        <v>0</v>
      </c>
      <c r="O252" s="840"/>
      <c r="P252" s="840">
        <f>SUM(P250:Q251)</f>
        <v>0</v>
      </c>
      <c r="Q252" s="840"/>
      <c r="R252" s="840">
        <f>SUM(R250:S251)</f>
        <v>0</v>
      </c>
      <c r="S252" s="840"/>
      <c r="T252" s="840">
        <f>SUM(T250:U251)</f>
        <v>0</v>
      </c>
      <c r="U252" s="840"/>
      <c r="V252" s="840">
        <f>SUM(V250:W251)</f>
        <v>0</v>
      </c>
      <c r="W252" s="840"/>
      <c r="X252" s="840">
        <f>SUM(X250:Y251)</f>
        <v>0</v>
      </c>
      <c r="Y252" s="840"/>
      <c r="Z252" s="767">
        <f t="shared" si="9"/>
        <v>0</v>
      </c>
      <c r="AA252" s="810"/>
      <c r="AB252" s="768"/>
    </row>
    <row r="253" spans="1:28" ht="13.5" thickBot="1">
      <c r="A253" s="188" t="str">
        <f>"CASH BALANCE JUNE 30, "&amp;Help!$C$18+1</f>
        <v>CASH BALANCE JUNE 30, 2012</v>
      </c>
      <c r="B253" s="189"/>
      <c r="C253" s="189"/>
      <c r="D253" s="189"/>
      <c r="E253" s="189"/>
      <c r="F253" s="189"/>
      <c r="G253" s="190"/>
      <c r="H253" s="838">
        <f>H249-H252</f>
        <v>0</v>
      </c>
      <c r="I253" s="838"/>
      <c r="J253" s="838">
        <f>J249-J252</f>
        <v>0</v>
      </c>
      <c r="K253" s="838"/>
      <c r="L253" s="838">
        <f>L249-L252</f>
        <v>0</v>
      </c>
      <c r="M253" s="838"/>
      <c r="N253" s="838">
        <f>N249-N252</f>
        <v>0</v>
      </c>
      <c r="O253" s="838"/>
      <c r="P253" s="838">
        <f>P249-P252</f>
        <v>0</v>
      </c>
      <c r="Q253" s="838"/>
      <c r="R253" s="838">
        <f>R249-R252</f>
        <v>0</v>
      </c>
      <c r="S253" s="838"/>
      <c r="T253" s="838">
        <f>T249-T252</f>
        <v>0</v>
      </c>
      <c r="U253" s="838"/>
      <c r="V253" s="838">
        <f>V249-V252</f>
        <v>0</v>
      </c>
      <c r="W253" s="838"/>
      <c r="X253" s="838">
        <f>X249-X252</f>
        <v>0</v>
      </c>
      <c r="Y253" s="838"/>
      <c r="Z253" s="769">
        <f t="shared" si="9"/>
        <v>0</v>
      </c>
      <c r="AA253" s="811"/>
      <c r="AB253" s="770"/>
    </row>
    <row r="254" spans="1:28" ht="13.5" thickTop="1">
      <c r="A254" s="176" t="s">
        <v>147</v>
      </c>
      <c r="B254" s="177"/>
      <c r="C254" s="177"/>
      <c r="D254" s="177"/>
      <c r="E254" s="177"/>
      <c r="F254" s="177"/>
      <c r="G254" s="178"/>
      <c r="H254" s="831">
        <v>0</v>
      </c>
      <c r="I254" s="831"/>
      <c r="J254" s="831">
        <v>0</v>
      </c>
      <c r="K254" s="831"/>
      <c r="L254" s="831">
        <v>0</v>
      </c>
      <c r="M254" s="831"/>
      <c r="N254" s="831">
        <v>0</v>
      </c>
      <c r="O254" s="831"/>
      <c r="P254" s="831">
        <v>0</v>
      </c>
      <c r="Q254" s="831"/>
      <c r="R254" s="831">
        <v>0</v>
      </c>
      <c r="S254" s="831"/>
      <c r="T254" s="831">
        <v>0</v>
      </c>
      <c r="U254" s="831"/>
      <c r="V254" s="831">
        <v>0</v>
      </c>
      <c r="W254" s="831"/>
      <c r="X254" s="831">
        <v>0</v>
      </c>
      <c r="Y254" s="831"/>
      <c r="Z254" s="848">
        <f t="shared" si="9"/>
        <v>0</v>
      </c>
      <c r="AA254" s="849"/>
      <c r="AB254" s="850"/>
    </row>
    <row r="255" spans="1:28">
      <c r="A255" s="179" t="s">
        <v>38</v>
      </c>
      <c r="B255" s="180"/>
      <c r="C255" s="180"/>
      <c r="D255" s="180"/>
      <c r="E255" s="180"/>
      <c r="F255" s="180"/>
      <c r="G255" s="181"/>
      <c r="H255" s="816">
        <v>0</v>
      </c>
      <c r="I255" s="816"/>
      <c r="J255" s="816">
        <v>0</v>
      </c>
      <c r="K255" s="816"/>
      <c r="L255" s="816">
        <v>0</v>
      </c>
      <c r="M255" s="816"/>
      <c r="N255" s="816">
        <v>0</v>
      </c>
      <c r="O255" s="816"/>
      <c r="P255" s="816">
        <v>0</v>
      </c>
      <c r="Q255" s="816"/>
      <c r="R255" s="816">
        <v>0</v>
      </c>
      <c r="S255" s="816"/>
      <c r="T255" s="816">
        <v>0</v>
      </c>
      <c r="U255" s="816"/>
      <c r="V255" s="816">
        <v>0</v>
      </c>
      <c r="W255" s="816"/>
      <c r="X255" s="816">
        <v>0</v>
      </c>
      <c r="Y255" s="816"/>
      <c r="Z255" s="767">
        <f t="shared" si="9"/>
        <v>0</v>
      </c>
      <c r="AA255" s="810"/>
      <c r="AB255" s="768"/>
    </row>
    <row r="256" spans="1:28">
      <c r="A256" s="179" t="s">
        <v>39</v>
      </c>
      <c r="B256" s="180"/>
      <c r="C256" s="180"/>
      <c r="D256" s="180"/>
      <c r="E256" s="180"/>
      <c r="F256" s="180"/>
      <c r="G256" s="181"/>
      <c r="H256" s="816">
        <v>0</v>
      </c>
      <c r="I256" s="816"/>
      <c r="J256" s="816">
        <v>0</v>
      </c>
      <c r="K256" s="816"/>
      <c r="L256" s="816">
        <v>0</v>
      </c>
      <c r="M256" s="816"/>
      <c r="N256" s="816">
        <v>0</v>
      </c>
      <c r="O256" s="816"/>
      <c r="P256" s="816">
        <v>0</v>
      </c>
      <c r="Q256" s="816"/>
      <c r="R256" s="816">
        <v>0</v>
      </c>
      <c r="S256" s="816"/>
      <c r="T256" s="816">
        <v>0</v>
      </c>
      <c r="U256" s="816"/>
      <c r="V256" s="816">
        <v>0</v>
      </c>
      <c r="W256" s="816"/>
      <c r="X256" s="816">
        <v>0</v>
      </c>
      <c r="Y256" s="816"/>
      <c r="Z256" s="767">
        <f t="shared" si="9"/>
        <v>0</v>
      </c>
      <c r="AA256" s="810"/>
      <c r="AB256" s="768"/>
    </row>
    <row r="257" spans="1:28">
      <c r="A257" s="179" t="s">
        <v>874</v>
      </c>
      <c r="B257" s="180"/>
      <c r="C257" s="180"/>
      <c r="D257" s="180"/>
      <c r="E257" s="180"/>
      <c r="F257" s="180"/>
      <c r="G257" s="181"/>
      <c r="H257" s="840">
        <f>SUM(H254:I256)</f>
        <v>0</v>
      </c>
      <c r="I257" s="840"/>
      <c r="J257" s="840">
        <f>SUM(J254:K256)</f>
        <v>0</v>
      </c>
      <c r="K257" s="840"/>
      <c r="L257" s="840">
        <f>SUM(L254:M256)</f>
        <v>0</v>
      </c>
      <c r="M257" s="840"/>
      <c r="N257" s="840">
        <f>SUM(N254:O256)</f>
        <v>0</v>
      </c>
      <c r="O257" s="840"/>
      <c r="P257" s="840">
        <f>SUM(P254:Q256)</f>
        <v>0</v>
      </c>
      <c r="Q257" s="840"/>
      <c r="R257" s="840">
        <f>SUM(R254:S256)</f>
        <v>0</v>
      </c>
      <c r="S257" s="840"/>
      <c r="T257" s="840">
        <f>SUM(T254:U256)</f>
        <v>0</v>
      </c>
      <c r="U257" s="840"/>
      <c r="V257" s="840">
        <f>SUM(V254:W256)</f>
        <v>0</v>
      </c>
      <c r="W257" s="840"/>
      <c r="X257" s="840">
        <f>SUM(X254:Y256)</f>
        <v>0</v>
      </c>
      <c r="Y257" s="840"/>
      <c r="Z257" s="767">
        <f t="shared" si="9"/>
        <v>0</v>
      </c>
      <c r="AA257" s="810"/>
      <c r="AB257" s="768"/>
    </row>
    <row r="258" spans="1:28">
      <c r="A258" s="191" t="s">
        <v>149</v>
      </c>
      <c r="B258" s="180"/>
      <c r="C258" s="180"/>
      <c r="D258" s="180"/>
      <c r="E258" s="180"/>
      <c r="F258" s="180"/>
      <c r="G258" s="181"/>
      <c r="H258" s="816">
        <v>0</v>
      </c>
      <c r="I258" s="816"/>
      <c r="J258" s="816">
        <v>0</v>
      </c>
      <c r="K258" s="816"/>
      <c r="L258" s="816">
        <v>0</v>
      </c>
      <c r="M258" s="816"/>
      <c r="N258" s="816">
        <v>0</v>
      </c>
      <c r="O258" s="816"/>
      <c r="P258" s="816">
        <v>0</v>
      </c>
      <c r="Q258" s="816"/>
      <c r="R258" s="816">
        <v>0</v>
      </c>
      <c r="S258" s="816"/>
      <c r="T258" s="816">
        <v>0</v>
      </c>
      <c r="U258" s="816"/>
      <c r="V258" s="816">
        <v>0</v>
      </c>
      <c r="W258" s="816"/>
      <c r="X258" s="816">
        <v>0</v>
      </c>
      <c r="Y258" s="816"/>
      <c r="Z258" s="767">
        <f t="shared" si="9"/>
        <v>0</v>
      </c>
      <c r="AA258" s="810"/>
      <c r="AB258" s="768"/>
    </row>
    <row r="259" spans="1:28" ht="13.5" thickBot="1">
      <c r="A259" s="188" t="s">
        <v>875</v>
      </c>
      <c r="B259" s="189"/>
      <c r="C259" s="189"/>
      <c r="D259" s="189"/>
      <c r="E259" s="189"/>
      <c r="F259" s="189"/>
      <c r="G259" s="190"/>
      <c r="H259" s="838">
        <f>H253-H257-H258</f>
        <v>0</v>
      </c>
      <c r="I259" s="838"/>
      <c r="J259" s="838">
        <f>J253-J257-J258</f>
        <v>0</v>
      </c>
      <c r="K259" s="838"/>
      <c r="L259" s="838">
        <f>L253-L257-L258</f>
        <v>0</v>
      </c>
      <c r="M259" s="838"/>
      <c r="N259" s="838">
        <f>N253-N257-N258</f>
        <v>0</v>
      </c>
      <c r="O259" s="838"/>
      <c r="P259" s="838">
        <f>P253-P257-P258</f>
        <v>0</v>
      </c>
      <c r="Q259" s="838"/>
      <c r="R259" s="838">
        <f>R253-R257-R258</f>
        <v>0</v>
      </c>
      <c r="S259" s="838"/>
      <c r="T259" s="838">
        <f>T253-T257-T258</f>
        <v>0</v>
      </c>
      <c r="U259" s="838"/>
      <c r="V259" s="838">
        <f>V253-V257-V258</f>
        <v>0</v>
      </c>
      <c r="W259" s="838"/>
      <c r="X259" s="838">
        <f>X253-X257-X258</f>
        <v>0</v>
      </c>
      <c r="Y259" s="838"/>
      <c r="Z259" s="769">
        <f t="shared" si="9"/>
        <v>0</v>
      </c>
      <c r="AA259" s="811"/>
      <c r="AB259" s="770"/>
    </row>
    <row r="260" spans="1:28" ht="14" thickTop="1" thickBot="1">
      <c r="H260" s="879"/>
      <c r="I260" s="879"/>
      <c r="J260" s="879"/>
      <c r="K260" s="879"/>
      <c r="L260" s="879"/>
      <c r="M260" s="879"/>
      <c r="N260" s="879"/>
      <c r="O260" s="879"/>
      <c r="P260" s="879"/>
      <c r="Q260" s="879"/>
      <c r="R260" s="879"/>
      <c r="S260" s="879"/>
      <c r="T260" s="879"/>
      <c r="U260" s="879"/>
      <c r="V260" s="879"/>
      <c r="W260" s="879"/>
      <c r="X260" s="879"/>
      <c r="Y260" s="879"/>
      <c r="Z260" s="872"/>
      <c r="AA260" s="872"/>
      <c r="AB260" s="872"/>
    </row>
    <row r="261" spans="1:28" ht="14" thickTop="1" thickBot="1">
      <c r="A261" s="171" t="s">
        <v>876</v>
      </c>
      <c r="B261" s="172"/>
      <c r="C261" s="172"/>
      <c r="D261" s="172"/>
      <c r="E261" s="172"/>
      <c r="F261" s="172"/>
      <c r="G261" s="172"/>
      <c r="H261" s="826" t="str">
        <f>$H$6</f>
        <v>2011-2012</v>
      </c>
      <c r="I261" s="826"/>
      <c r="J261" s="826" t="str">
        <f>$H$6</f>
        <v>2011-2012</v>
      </c>
      <c r="K261" s="826"/>
      <c r="L261" s="826" t="str">
        <f>$H$6</f>
        <v>2011-2012</v>
      </c>
      <c r="M261" s="826"/>
      <c r="N261" s="830" t="str">
        <f>$H$6</f>
        <v>2011-2012</v>
      </c>
      <c r="O261" s="826"/>
      <c r="P261" s="826" t="str">
        <f>$H$6</f>
        <v>2011-2012</v>
      </c>
      <c r="Q261" s="826"/>
      <c r="R261" s="826" t="str">
        <f>$H$6</f>
        <v>2011-2012</v>
      </c>
      <c r="S261" s="826"/>
      <c r="T261" s="826" t="str">
        <f>$H$6</f>
        <v>2011-2012</v>
      </c>
      <c r="U261" s="826"/>
      <c r="V261" s="826" t="str">
        <f>$H$6</f>
        <v>2011-2012</v>
      </c>
      <c r="W261" s="826"/>
      <c r="X261" s="826" t="str">
        <f>$H$6</f>
        <v>2011-2012</v>
      </c>
      <c r="Y261" s="826"/>
      <c r="Z261" s="867"/>
      <c r="AA261" s="867"/>
      <c r="AB261" s="868"/>
    </row>
    <row r="262" spans="1:28" ht="14" thickTop="1" thickBot="1">
      <c r="A262" s="154" t="s">
        <v>872</v>
      </c>
      <c r="B262" s="155"/>
      <c r="C262" s="155"/>
      <c r="D262" s="155"/>
      <c r="E262" s="155"/>
      <c r="F262" s="155"/>
      <c r="G262" s="155"/>
      <c r="H262" s="880" t="s">
        <v>32</v>
      </c>
      <c r="I262" s="880"/>
      <c r="J262" s="867" t="s">
        <v>32</v>
      </c>
      <c r="K262" s="867"/>
      <c r="L262" s="867" t="s">
        <v>32</v>
      </c>
      <c r="M262" s="868"/>
      <c r="N262" s="880" t="s">
        <v>32</v>
      </c>
      <c r="O262" s="880"/>
      <c r="P262" s="867" t="s">
        <v>32</v>
      </c>
      <c r="Q262" s="867"/>
      <c r="R262" s="880" t="s">
        <v>32</v>
      </c>
      <c r="S262" s="880"/>
      <c r="T262" s="867" t="s">
        <v>32</v>
      </c>
      <c r="U262" s="867"/>
      <c r="V262" s="880" t="s">
        <v>32</v>
      </c>
      <c r="W262" s="880"/>
      <c r="X262" s="867" t="s">
        <v>32</v>
      </c>
      <c r="Y262" s="867"/>
      <c r="Z262" s="866" t="s">
        <v>152</v>
      </c>
      <c r="AA262" s="867"/>
      <c r="AB262" s="868"/>
    </row>
    <row r="263" spans="1:28" ht="13.5" thickTop="1">
      <c r="A263" s="176" t="str">
        <f>"Warrants Outstanding 6-30-"&amp;Help!$C$18&amp;" of Year in Caption"</f>
        <v>Warrants Outstanding 6-30-2011 of Year in Caption</v>
      </c>
      <c r="B263" s="177"/>
      <c r="C263" s="177"/>
      <c r="D263" s="177"/>
      <c r="E263" s="177"/>
      <c r="F263" s="177"/>
      <c r="G263" s="178"/>
      <c r="H263" s="816">
        <v>0</v>
      </c>
      <c r="I263" s="816"/>
      <c r="J263" s="816">
        <v>0</v>
      </c>
      <c r="K263" s="816"/>
      <c r="L263" s="816">
        <v>0</v>
      </c>
      <c r="M263" s="816"/>
      <c r="N263" s="816">
        <v>0</v>
      </c>
      <c r="O263" s="816"/>
      <c r="P263" s="816">
        <v>0</v>
      </c>
      <c r="Q263" s="816"/>
      <c r="R263" s="816">
        <v>0</v>
      </c>
      <c r="S263" s="816"/>
      <c r="T263" s="816">
        <v>0</v>
      </c>
      <c r="U263" s="816"/>
      <c r="V263" s="816">
        <v>0</v>
      </c>
      <c r="W263" s="816"/>
      <c r="X263" s="816">
        <v>0</v>
      </c>
      <c r="Y263" s="816"/>
      <c r="Z263" s="848">
        <f t="shared" ref="Z263:Z271" si="10">SUM(H263:Y263)</f>
        <v>0</v>
      </c>
      <c r="AA263" s="849"/>
      <c r="AB263" s="850"/>
    </row>
    <row r="264" spans="1:28">
      <c r="A264" s="179" t="s">
        <v>153</v>
      </c>
      <c r="B264" s="180"/>
      <c r="C264" s="180"/>
      <c r="D264" s="180"/>
      <c r="E264" s="180"/>
      <c r="F264" s="180"/>
      <c r="G264" s="181"/>
      <c r="H264" s="816">
        <v>0</v>
      </c>
      <c r="I264" s="816"/>
      <c r="J264" s="816">
        <v>0</v>
      </c>
      <c r="K264" s="816"/>
      <c r="L264" s="816">
        <v>0</v>
      </c>
      <c r="M264" s="816"/>
      <c r="N264" s="816">
        <v>0</v>
      </c>
      <c r="O264" s="816"/>
      <c r="P264" s="816">
        <v>0</v>
      </c>
      <c r="Q264" s="816"/>
      <c r="R264" s="816">
        <v>0</v>
      </c>
      <c r="S264" s="816"/>
      <c r="T264" s="816">
        <v>0</v>
      </c>
      <c r="U264" s="816"/>
      <c r="V264" s="816">
        <v>0</v>
      </c>
      <c r="W264" s="816"/>
      <c r="X264" s="816">
        <v>0</v>
      </c>
      <c r="Y264" s="816"/>
      <c r="Z264" s="767">
        <f t="shared" si="10"/>
        <v>0</v>
      </c>
      <c r="AA264" s="810"/>
      <c r="AB264" s="768"/>
    </row>
    <row r="265" spans="1:28" ht="13.5" thickBot="1">
      <c r="A265" s="188" t="s">
        <v>152</v>
      </c>
      <c r="B265" s="189"/>
      <c r="C265" s="189"/>
      <c r="D265" s="189"/>
      <c r="E265" s="189"/>
      <c r="F265" s="189"/>
      <c r="G265" s="190"/>
      <c r="H265" s="838">
        <f>SUM(H263:I264)</f>
        <v>0</v>
      </c>
      <c r="I265" s="838"/>
      <c r="J265" s="838">
        <f>SUM(J263:K264)</f>
        <v>0</v>
      </c>
      <c r="K265" s="838"/>
      <c r="L265" s="838">
        <f>SUM(L263:M264)</f>
        <v>0</v>
      </c>
      <c r="M265" s="838"/>
      <c r="N265" s="838">
        <f>SUM(N263:O264)</f>
        <v>0</v>
      </c>
      <c r="O265" s="838"/>
      <c r="P265" s="838">
        <f>SUM(P263:Q264)</f>
        <v>0</v>
      </c>
      <c r="Q265" s="838"/>
      <c r="R265" s="838">
        <f>SUM(R263:S264)</f>
        <v>0</v>
      </c>
      <c r="S265" s="838"/>
      <c r="T265" s="838">
        <f>SUM(T263:U264)</f>
        <v>0</v>
      </c>
      <c r="U265" s="838"/>
      <c r="V265" s="838">
        <f>SUM(V263:W264)</f>
        <v>0</v>
      </c>
      <c r="W265" s="838"/>
      <c r="X265" s="838">
        <f>SUM(X263:Y264)</f>
        <v>0</v>
      </c>
      <c r="Y265" s="838"/>
      <c r="Z265" s="769">
        <f t="shared" si="10"/>
        <v>0</v>
      </c>
      <c r="AA265" s="811"/>
      <c r="AB265" s="770"/>
    </row>
    <row r="266" spans="1:28" ht="13.5" thickTop="1">
      <c r="A266" s="176" t="s">
        <v>154</v>
      </c>
      <c r="B266" s="177"/>
      <c r="C266" s="177"/>
      <c r="D266" s="177"/>
      <c r="E266" s="177"/>
      <c r="F266" s="177"/>
      <c r="G266" s="178"/>
      <c r="H266" s="831">
        <v>0</v>
      </c>
      <c r="I266" s="831"/>
      <c r="J266" s="831">
        <v>0</v>
      </c>
      <c r="K266" s="831"/>
      <c r="L266" s="831">
        <v>0</v>
      </c>
      <c r="M266" s="831"/>
      <c r="N266" s="831">
        <v>0</v>
      </c>
      <c r="O266" s="831"/>
      <c r="P266" s="831">
        <v>0</v>
      </c>
      <c r="Q266" s="831"/>
      <c r="R266" s="831">
        <v>0</v>
      </c>
      <c r="S266" s="831"/>
      <c r="T266" s="831">
        <v>0</v>
      </c>
      <c r="U266" s="831"/>
      <c r="V266" s="831">
        <v>0</v>
      </c>
      <c r="W266" s="831"/>
      <c r="X266" s="831">
        <v>0</v>
      </c>
      <c r="Y266" s="831"/>
      <c r="Z266" s="848">
        <f t="shared" si="10"/>
        <v>0</v>
      </c>
      <c r="AA266" s="849"/>
      <c r="AB266" s="850"/>
    </row>
    <row r="267" spans="1:28">
      <c r="A267" s="179" t="s">
        <v>877</v>
      </c>
      <c r="B267" s="180"/>
      <c r="C267" s="180"/>
      <c r="D267" s="180"/>
      <c r="E267" s="180"/>
      <c r="F267" s="180"/>
      <c r="G267" s="181"/>
      <c r="H267" s="816">
        <v>0</v>
      </c>
      <c r="I267" s="816"/>
      <c r="J267" s="816">
        <v>0</v>
      </c>
      <c r="K267" s="816"/>
      <c r="L267" s="816">
        <v>0</v>
      </c>
      <c r="M267" s="816"/>
      <c r="N267" s="816">
        <v>0</v>
      </c>
      <c r="O267" s="816"/>
      <c r="P267" s="816">
        <v>0</v>
      </c>
      <c r="Q267" s="816"/>
      <c r="R267" s="816">
        <v>0</v>
      </c>
      <c r="S267" s="816"/>
      <c r="T267" s="816">
        <v>0</v>
      </c>
      <c r="U267" s="816"/>
      <c r="V267" s="816">
        <v>0</v>
      </c>
      <c r="W267" s="816"/>
      <c r="X267" s="816">
        <v>0</v>
      </c>
      <c r="Y267" s="816"/>
      <c r="Z267" s="767">
        <f t="shared" si="10"/>
        <v>0</v>
      </c>
      <c r="AA267" s="810"/>
      <c r="AB267" s="768"/>
    </row>
    <row r="268" spans="1:28">
      <c r="A268" s="179" t="s">
        <v>156</v>
      </c>
      <c r="B268" s="180"/>
      <c r="C268" s="180"/>
      <c r="D268" s="180"/>
      <c r="E268" s="180"/>
      <c r="F268" s="180"/>
      <c r="G268" s="181"/>
      <c r="H268" s="816">
        <v>0</v>
      </c>
      <c r="I268" s="816"/>
      <c r="J268" s="816">
        <v>0</v>
      </c>
      <c r="K268" s="816"/>
      <c r="L268" s="816">
        <v>0</v>
      </c>
      <c r="M268" s="816"/>
      <c r="N268" s="816">
        <v>0</v>
      </c>
      <c r="O268" s="816"/>
      <c r="P268" s="816">
        <v>0</v>
      </c>
      <c r="Q268" s="816"/>
      <c r="R268" s="816">
        <v>0</v>
      </c>
      <c r="S268" s="816"/>
      <c r="T268" s="816">
        <v>0</v>
      </c>
      <c r="U268" s="816"/>
      <c r="V268" s="816">
        <v>0</v>
      </c>
      <c r="W268" s="816"/>
      <c r="X268" s="816">
        <v>0</v>
      </c>
      <c r="Y268" s="816"/>
      <c r="Z268" s="767">
        <f t="shared" si="10"/>
        <v>0</v>
      </c>
      <c r="AA268" s="810"/>
      <c r="AB268" s="768"/>
    </row>
    <row r="269" spans="1:28">
      <c r="A269" s="179" t="s">
        <v>157</v>
      </c>
      <c r="B269" s="180"/>
      <c r="C269" s="180"/>
      <c r="D269" s="180"/>
      <c r="E269" s="180"/>
      <c r="F269" s="180"/>
      <c r="G269" s="181"/>
      <c r="H269" s="816">
        <v>0</v>
      </c>
      <c r="I269" s="816"/>
      <c r="J269" s="816">
        <v>0</v>
      </c>
      <c r="K269" s="816"/>
      <c r="L269" s="816">
        <v>0</v>
      </c>
      <c r="M269" s="816"/>
      <c r="N269" s="816">
        <v>0</v>
      </c>
      <c r="O269" s="816"/>
      <c r="P269" s="816">
        <v>0</v>
      </c>
      <c r="Q269" s="816"/>
      <c r="R269" s="816">
        <v>0</v>
      </c>
      <c r="S269" s="816"/>
      <c r="T269" s="816">
        <v>0</v>
      </c>
      <c r="U269" s="816"/>
      <c r="V269" s="816">
        <v>0</v>
      </c>
      <c r="W269" s="816"/>
      <c r="X269" s="816">
        <v>0</v>
      </c>
      <c r="Y269" s="816"/>
      <c r="Z269" s="767">
        <f t="shared" si="10"/>
        <v>0</v>
      </c>
      <c r="AA269" s="810"/>
      <c r="AB269" s="768"/>
    </row>
    <row r="270" spans="1:28" ht="13.5" thickBot="1">
      <c r="A270" s="188" t="s">
        <v>158</v>
      </c>
      <c r="B270" s="189"/>
      <c r="C270" s="189"/>
      <c r="D270" s="189"/>
      <c r="E270" s="189"/>
      <c r="F270" s="189"/>
      <c r="G270" s="190"/>
      <c r="H270" s="845">
        <f>SUM(H266:I269)</f>
        <v>0</v>
      </c>
      <c r="I270" s="845"/>
      <c r="J270" s="845">
        <f>SUM(J266:K269)</f>
        <v>0</v>
      </c>
      <c r="K270" s="845"/>
      <c r="L270" s="845">
        <f>SUM(L266:M269)</f>
        <v>0</v>
      </c>
      <c r="M270" s="845"/>
      <c r="N270" s="845">
        <f>SUM(N266:O269)</f>
        <v>0</v>
      </c>
      <c r="O270" s="845"/>
      <c r="P270" s="845">
        <f>SUM(P266:Q269)</f>
        <v>0</v>
      </c>
      <c r="Q270" s="845"/>
      <c r="R270" s="845">
        <f>SUM(R266:S269)</f>
        <v>0</v>
      </c>
      <c r="S270" s="845"/>
      <c r="T270" s="845">
        <f>SUM(T266:U269)</f>
        <v>0</v>
      </c>
      <c r="U270" s="845"/>
      <c r="V270" s="845">
        <f>SUM(V266:W269)</f>
        <v>0</v>
      </c>
      <c r="W270" s="845"/>
      <c r="X270" s="845">
        <f>SUM(X266:Y269)</f>
        <v>0</v>
      </c>
      <c r="Y270" s="845"/>
      <c r="Z270" s="769">
        <f t="shared" si="10"/>
        <v>0</v>
      </c>
      <c r="AA270" s="811"/>
      <c r="AB270" s="770"/>
    </row>
    <row r="271" spans="1:28" ht="14" thickTop="1" thickBot="1">
      <c r="A271" s="171" t="str">
        <f>"BALANCE WARRANTS OUTSTANDING JUNE 30, "&amp;Help!$C$18+1</f>
        <v>BALANCE WARRANTS OUTSTANDING JUNE 30, 2012</v>
      </c>
      <c r="B271" s="172"/>
      <c r="C271" s="172"/>
      <c r="D271" s="172"/>
      <c r="E271" s="172"/>
      <c r="F271" s="172"/>
      <c r="G271" s="173"/>
      <c r="H271" s="839">
        <f>H265-H270</f>
        <v>0</v>
      </c>
      <c r="I271" s="839"/>
      <c r="J271" s="839">
        <f>J265-J270</f>
        <v>0</v>
      </c>
      <c r="K271" s="839"/>
      <c r="L271" s="839">
        <f>L265-L270</f>
        <v>0</v>
      </c>
      <c r="M271" s="839"/>
      <c r="N271" s="839">
        <f>N265-N270</f>
        <v>0</v>
      </c>
      <c r="O271" s="839"/>
      <c r="P271" s="839">
        <f>P265-P270</f>
        <v>0</v>
      </c>
      <c r="Q271" s="839"/>
      <c r="R271" s="839">
        <f>R265-R270</f>
        <v>0</v>
      </c>
      <c r="S271" s="839"/>
      <c r="T271" s="839">
        <f>T265-T270</f>
        <v>0</v>
      </c>
      <c r="U271" s="839"/>
      <c r="V271" s="839">
        <f>V265-V270</f>
        <v>0</v>
      </c>
      <c r="W271" s="839"/>
      <c r="X271" s="839">
        <f>X265-X270</f>
        <v>0</v>
      </c>
      <c r="Y271" s="839"/>
      <c r="Z271" s="866">
        <f t="shared" si="10"/>
        <v>0</v>
      </c>
      <c r="AA271" s="867"/>
      <c r="AB271" s="868"/>
    </row>
    <row r="272" spans="1:28" ht="13.5" thickTop="1">
      <c r="A272" s="206" t="str">
        <f>A218</f>
        <v>S.A.&amp;I. Form 2641R99 Entity: Type in Name of City City, 99</v>
      </c>
      <c r="H272" s="834"/>
      <c r="I272" s="834"/>
      <c r="J272" s="264"/>
      <c r="K272" s="777">
        <f ca="1">Coversheets!$BI$50</f>
        <v>41499.346880902776</v>
      </c>
      <c r="L272" s="777"/>
      <c r="M272" s="777"/>
      <c r="N272" s="257" t="str">
        <f>A272</f>
        <v>S.A.&amp;I. Form 2641R99 Entity: Type in Name of City City, 99</v>
      </c>
      <c r="Z272" s="777">
        <f ca="1">Coversheets!$BI$50</f>
        <v>41499.346880902776</v>
      </c>
      <c r="AA272" s="777"/>
      <c r="AB272" s="777"/>
    </row>
    <row r="274" spans="1:28" ht="14">
      <c r="A274" s="793" t="str">
        <f>A219</f>
        <v>SPECIAL REVENUE FUND ACCOUNTS COVERING THE PERIOD JULY 1, 2011, to JUNE 30, 2012</v>
      </c>
      <c r="B274" s="793"/>
      <c r="C274" s="793"/>
      <c r="D274" s="793"/>
      <c r="E274" s="793"/>
      <c r="F274" s="793"/>
      <c r="G274" s="793"/>
      <c r="H274" s="793"/>
      <c r="I274" s="793"/>
      <c r="J274" s="793"/>
      <c r="K274" s="793"/>
      <c r="L274" s="793"/>
      <c r="M274" s="793"/>
      <c r="N274" s="793" t="str">
        <f>A274</f>
        <v>SPECIAL REVENUE FUND ACCOUNTS COVERING THE PERIOD JULY 1, 2011, to JUNE 30, 2012</v>
      </c>
      <c r="O274" s="793"/>
      <c r="P274" s="793"/>
      <c r="Q274" s="793"/>
      <c r="R274" s="793"/>
      <c r="S274" s="793"/>
      <c r="T274" s="793"/>
      <c r="U274" s="793"/>
      <c r="V274" s="793"/>
      <c r="W274" s="793"/>
      <c r="X274" s="793"/>
      <c r="Y274" s="793"/>
      <c r="Z274" s="793"/>
      <c r="AA274" s="793"/>
      <c r="AB274" s="793"/>
    </row>
    <row r="275" spans="1:28" ht="14">
      <c r="A275" s="793" t="str">
        <f>A220</f>
        <v>ESTIMATE OF NEEDS FOR 2012-2013</v>
      </c>
      <c r="B275" s="793"/>
      <c r="C275" s="793"/>
      <c r="D275" s="793"/>
      <c r="E275" s="793"/>
      <c r="F275" s="793"/>
      <c r="G275" s="793"/>
      <c r="H275" s="793"/>
      <c r="I275" s="793"/>
      <c r="J275" s="793"/>
      <c r="K275" s="793"/>
      <c r="L275" s="793"/>
      <c r="M275" s="793"/>
      <c r="N275" s="793" t="str">
        <f>A275</f>
        <v>ESTIMATE OF NEEDS FOR 2012-2013</v>
      </c>
      <c r="O275" s="793"/>
      <c r="P275" s="793"/>
      <c r="Q275" s="793"/>
      <c r="R275" s="793"/>
      <c r="S275" s="793"/>
      <c r="T275" s="793"/>
      <c r="U275" s="793"/>
      <c r="V275" s="793"/>
      <c r="W275" s="793"/>
      <c r="X275" s="793"/>
      <c r="Y275" s="793"/>
      <c r="Z275" s="793"/>
      <c r="AA275" s="793"/>
      <c r="AB275" s="793"/>
    </row>
    <row r="276" spans="1:28" ht="13.5" thickBot="1">
      <c r="A276" s="130" t="s">
        <v>869</v>
      </c>
      <c r="M276" s="170" t="s">
        <v>22</v>
      </c>
      <c r="N276" s="130" t="s">
        <v>869</v>
      </c>
      <c r="Z276" s="170"/>
      <c r="AB276" s="170">
        <v>1</v>
      </c>
    </row>
    <row r="277" spans="1:28" ht="13.5" thickTop="1">
      <c r="A277" s="140" t="s">
        <v>870</v>
      </c>
      <c r="B277" s="141"/>
      <c r="C277" s="141"/>
      <c r="D277" s="141"/>
      <c r="E277" s="141"/>
      <c r="F277" s="141"/>
      <c r="G277" s="141"/>
      <c r="H277" s="794"/>
      <c r="I277" s="794"/>
      <c r="J277" s="794"/>
      <c r="K277" s="794"/>
      <c r="L277" s="794"/>
      <c r="M277" s="794"/>
      <c r="N277" s="771"/>
      <c r="O277" s="794"/>
      <c r="P277" s="794"/>
      <c r="Q277" s="794"/>
      <c r="R277" s="794"/>
      <c r="S277" s="794"/>
      <c r="T277" s="794"/>
      <c r="U277" s="794"/>
      <c r="V277" s="794"/>
      <c r="W277" s="794"/>
      <c r="X277" s="794"/>
      <c r="Y277" s="794"/>
      <c r="Z277" s="141"/>
      <c r="AA277" s="141"/>
      <c r="AB277" s="159"/>
    </row>
    <row r="278" spans="1:28" ht="13.5" thickBot="1">
      <c r="A278" s="154"/>
      <c r="B278" s="155"/>
      <c r="C278" s="155"/>
      <c r="D278" s="155"/>
      <c r="E278" s="155"/>
      <c r="F278" s="155"/>
      <c r="G278" s="155"/>
      <c r="H278" s="795" t="s">
        <v>871</v>
      </c>
      <c r="I278" s="795"/>
      <c r="J278" s="795" t="s">
        <v>871</v>
      </c>
      <c r="K278" s="795"/>
      <c r="L278" s="795" t="s">
        <v>871</v>
      </c>
      <c r="M278" s="781"/>
      <c r="N278" s="780" t="s">
        <v>871</v>
      </c>
      <c r="O278" s="795"/>
      <c r="P278" s="795" t="s">
        <v>871</v>
      </c>
      <c r="Q278" s="795"/>
      <c r="R278" s="795" t="s">
        <v>871</v>
      </c>
      <c r="S278" s="795"/>
      <c r="T278" s="795" t="s">
        <v>871</v>
      </c>
      <c r="U278" s="795"/>
      <c r="V278" s="795" t="s">
        <v>871</v>
      </c>
      <c r="W278" s="795"/>
      <c r="X278" s="795" t="s">
        <v>871</v>
      </c>
      <c r="Y278" s="795"/>
      <c r="Z278" s="795"/>
      <c r="AA278" s="795"/>
      <c r="AB278" s="781"/>
    </row>
    <row r="279" spans="1:28" ht="14" thickTop="1" thickBot="1">
      <c r="A279" s="171" t="str">
        <f>A224</f>
        <v>Schedule 1, Detail of Bond and Coupon Indebtedness as of June 30, 2012</v>
      </c>
      <c r="B279" s="172"/>
      <c r="C279" s="172"/>
      <c r="D279" s="172"/>
      <c r="E279" s="172"/>
      <c r="F279" s="172"/>
      <c r="G279" s="172"/>
      <c r="H279" s="826" t="str">
        <f>H224</f>
        <v>2011-2012</v>
      </c>
      <c r="I279" s="826"/>
      <c r="J279" s="826" t="str">
        <f>$H$6</f>
        <v>2011-2012</v>
      </c>
      <c r="K279" s="826"/>
      <c r="L279" s="826" t="str">
        <f>H279</f>
        <v>2011-2012</v>
      </c>
      <c r="M279" s="826"/>
      <c r="N279" s="830" t="str">
        <f>$H$6</f>
        <v>2011-2012</v>
      </c>
      <c r="O279" s="826"/>
      <c r="P279" s="826" t="str">
        <f>$H$6</f>
        <v>2011-2012</v>
      </c>
      <c r="Q279" s="826"/>
      <c r="R279" s="826" t="str">
        <f>$H$6</f>
        <v>2011-2012</v>
      </c>
      <c r="S279" s="826"/>
      <c r="T279" s="826" t="str">
        <f>$H$6</f>
        <v>2011-2012</v>
      </c>
      <c r="U279" s="826"/>
      <c r="V279" s="826" t="str">
        <f>$H$6</f>
        <v>2011-2012</v>
      </c>
      <c r="W279" s="826"/>
      <c r="X279" s="826" t="str">
        <f>$H$6</f>
        <v>2011-2012</v>
      </c>
      <c r="Y279" s="826"/>
      <c r="Z279" s="826"/>
      <c r="AA279" s="826"/>
      <c r="AB279" s="827"/>
    </row>
    <row r="280" spans="1:28" ht="14" thickTop="1" thickBot="1">
      <c r="A280" s="171" t="s">
        <v>872</v>
      </c>
      <c r="B280" s="172"/>
      <c r="C280" s="172"/>
      <c r="D280" s="172"/>
      <c r="E280" s="172"/>
      <c r="F280" s="172"/>
      <c r="G280" s="172"/>
      <c r="H280" s="826" t="s">
        <v>32</v>
      </c>
      <c r="I280" s="826"/>
      <c r="J280" s="826" t="s">
        <v>32</v>
      </c>
      <c r="K280" s="826"/>
      <c r="L280" s="826" t="s">
        <v>32</v>
      </c>
      <c r="M280" s="827"/>
      <c r="N280" s="826" t="s">
        <v>32</v>
      </c>
      <c r="O280" s="826"/>
      <c r="P280" s="826" t="s">
        <v>32</v>
      </c>
      <c r="Q280" s="826"/>
      <c r="R280" s="826" t="s">
        <v>32</v>
      </c>
      <c r="S280" s="826"/>
      <c r="T280" s="826" t="s">
        <v>32</v>
      </c>
      <c r="U280" s="826"/>
      <c r="V280" s="826" t="s">
        <v>32</v>
      </c>
      <c r="W280" s="826"/>
      <c r="X280" s="826" t="s">
        <v>32</v>
      </c>
      <c r="Y280" s="826"/>
      <c r="Z280" s="830" t="s">
        <v>43</v>
      </c>
      <c r="AA280" s="826"/>
      <c r="AB280" s="827"/>
    </row>
    <row r="281" spans="1:28" ht="13.5" thickTop="1">
      <c r="A281" s="140" t="s">
        <v>33</v>
      </c>
      <c r="B281" s="141"/>
      <c r="C281" s="141"/>
      <c r="D281" s="141"/>
      <c r="E281" s="141"/>
      <c r="F281" s="141"/>
      <c r="G281" s="159"/>
      <c r="H281" s="882"/>
      <c r="I281" s="882"/>
      <c r="J281" s="882"/>
      <c r="K281" s="882"/>
      <c r="L281" s="882"/>
      <c r="M281" s="882"/>
      <c r="N281" s="882"/>
      <c r="O281" s="882"/>
      <c r="P281" s="882"/>
      <c r="Q281" s="882"/>
      <c r="R281" s="882"/>
      <c r="S281" s="882"/>
      <c r="T281" s="882"/>
      <c r="U281" s="882"/>
      <c r="V281" s="882"/>
      <c r="W281" s="882"/>
      <c r="X281" s="882"/>
      <c r="Y281" s="882"/>
      <c r="Z281" s="873"/>
      <c r="AA281" s="874"/>
      <c r="AB281" s="875"/>
    </row>
    <row r="282" spans="1:28">
      <c r="A282" s="182" t="str">
        <f>A227</f>
        <v>Cash Balance June 30, 2012</v>
      </c>
      <c r="B282" s="163"/>
      <c r="C282" s="163"/>
      <c r="D282" s="163"/>
      <c r="E282" s="163"/>
      <c r="F282" s="163"/>
      <c r="G282" s="187"/>
      <c r="H282" s="846">
        <f>H308</f>
        <v>0</v>
      </c>
      <c r="I282" s="846"/>
      <c r="J282" s="846">
        <f>J308</f>
        <v>0</v>
      </c>
      <c r="K282" s="846"/>
      <c r="L282" s="846">
        <f>L308</f>
        <v>0</v>
      </c>
      <c r="M282" s="846"/>
      <c r="N282" s="846">
        <f>N308</f>
        <v>0</v>
      </c>
      <c r="O282" s="846"/>
      <c r="P282" s="846">
        <f>P308</f>
        <v>0</v>
      </c>
      <c r="Q282" s="846"/>
      <c r="R282" s="846">
        <f>R308</f>
        <v>0</v>
      </c>
      <c r="S282" s="846"/>
      <c r="T282" s="846">
        <f>T308</f>
        <v>0</v>
      </c>
      <c r="U282" s="846"/>
      <c r="V282" s="846">
        <f>V308</f>
        <v>0</v>
      </c>
      <c r="W282" s="846"/>
      <c r="X282" s="846">
        <f>X308</f>
        <v>0</v>
      </c>
      <c r="Y282" s="846"/>
      <c r="Z282" s="876">
        <f>SUM(H282:Y282)</f>
        <v>0</v>
      </c>
      <c r="AA282" s="877"/>
      <c r="AB282" s="878"/>
    </row>
    <row r="283" spans="1:28">
      <c r="A283" s="194" t="s">
        <v>34</v>
      </c>
      <c r="B283" s="180"/>
      <c r="C283" s="180"/>
      <c r="D283" s="180"/>
      <c r="E283" s="180"/>
      <c r="F283" s="180"/>
      <c r="G283" s="181"/>
      <c r="H283" s="816">
        <v>0</v>
      </c>
      <c r="I283" s="816"/>
      <c r="J283" s="816">
        <v>0</v>
      </c>
      <c r="K283" s="816"/>
      <c r="L283" s="816">
        <v>0</v>
      </c>
      <c r="M283" s="816"/>
      <c r="N283" s="816">
        <v>0</v>
      </c>
      <c r="O283" s="816"/>
      <c r="P283" s="816">
        <v>0</v>
      </c>
      <c r="Q283" s="816"/>
      <c r="R283" s="816">
        <v>0</v>
      </c>
      <c r="S283" s="816"/>
      <c r="T283" s="816">
        <v>0</v>
      </c>
      <c r="U283" s="816"/>
      <c r="V283" s="816">
        <v>0</v>
      </c>
      <c r="W283" s="816"/>
      <c r="X283" s="816">
        <v>0</v>
      </c>
      <c r="Y283" s="816"/>
      <c r="Z283" s="767">
        <f>SUM(H283:Y283)</f>
        <v>0</v>
      </c>
      <c r="AA283" s="810"/>
      <c r="AB283" s="768"/>
    </row>
    <row r="284" spans="1:28" ht="13.5" thickBot="1">
      <c r="A284" s="193" t="s">
        <v>35</v>
      </c>
      <c r="B284" s="189"/>
      <c r="C284" s="189"/>
      <c r="D284" s="189"/>
      <c r="E284" s="189"/>
      <c r="F284" s="189"/>
      <c r="G284" s="190"/>
      <c r="H284" s="845">
        <f>SUM(H282:I283)</f>
        <v>0</v>
      </c>
      <c r="I284" s="845"/>
      <c r="J284" s="845">
        <f>SUM(J282:K283)</f>
        <v>0</v>
      </c>
      <c r="K284" s="845"/>
      <c r="L284" s="845">
        <f>SUM(L282:M283)</f>
        <v>0</v>
      </c>
      <c r="M284" s="845"/>
      <c r="N284" s="845">
        <f>SUM(N282:O283)</f>
        <v>0</v>
      </c>
      <c r="O284" s="845"/>
      <c r="P284" s="845">
        <f>SUM(P282:Q283)</f>
        <v>0</v>
      </c>
      <c r="Q284" s="845"/>
      <c r="R284" s="845">
        <f>SUM(R282:S283)</f>
        <v>0</v>
      </c>
      <c r="S284" s="845"/>
      <c r="T284" s="845">
        <f>SUM(T282:U283)</f>
        <v>0</v>
      </c>
      <c r="U284" s="845"/>
      <c r="V284" s="845">
        <f>SUM(V282:W283)</f>
        <v>0</v>
      </c>
      <c r="W284" s="845"/>
      <c r="X284" s="845">
        <f>SUM(X282:Y283)</f>
        <v>0</v>
      </c>
      <c r="Y284" s="845"/>
      <c r="Z284" s="769">
        <f>SUM(Z282:AB283)</f>
        <v>0</v>
      </c>
      <c r="AA284" s="811"/>
      <c r="AB284" s="770"/>
    </row>
    <row r="285" spans="1:28" ht="13.5" thickTop="1">
      <c r="A285" s="140" t="s">
        <v>36</v>
      </c>
      <c r="B285" s="141"/>
      <c r="C285" s="141"/>
      <c r="D285" s="141"/>
      <c r="E285" s="141"/>
      <c r="F285" s="141"/>
      <c r="G285" s="159"/>
      <c r="H285" s="881"/>
      <c r="I285" s="881"/>
      <c r="J285" s="881"/>
      <c r="K285" s="881"/>
      <c r="L285" s="881"/>
      <c r="M285" s="881"/>
      <c r="N285" s="881"/>
      <c r="O285" s="881"/>
      <c r="P285" s="881"/>
      <c r="Q285" s="881"/>
      <c r="R285" s="881"/>
      <c r="S285" s="881"/>
      <c r="T285" s="881"/>
      <c r="U285" s="881"/>
      <c r="V285" s="881"/>
      <c r="W285" s="881"/>
      <c r="X285" s="881"/>
      <c r="Y285" s="881"/>
      <c r="Z285" s="873"/>
      <c r="AA285" s="874"/>
      <c r="AB285" s="875"/>
    </row>
    <row r="286" spans="1:28">
      <c r="A286" s="182" t="s">
        <v>37</v>
      </c>
      <c r="B286" s="163"/>
      <c r="C286" s="163"/>
      <c r="D286" s="163"/>
      <c r="E286" s="163"/>
      <c r="F286" s="163"/>
      <c r="G286" s="187"/>
      <c r="H286" s="846">
        <f>H309</f>
        <v>0</v>
      </c>
      <c r="I286" s="846"/>
      <c r="J286" s="846">
        <f>J309</f>
        <v>0</v>
      </c>
      <c r="K286" s="846"/>
      <c r="L286" s="846">
        <f>L309</f>
        <v>0</v>
      </c>
      <c r="M286" s="846"/>
      <c r="N286" s="846">
        <f>N309</f>
        <v>0</v>
      </c>
      <c r="O286" s="846"/>
      <c r="P286" s="846">
        <f>P309</f>
        <v>0</v>
      </c>
      <c r="Q286" s="846"/>
      <c r="R286" s="846">
        <f>R309</f>
        <v>0</v>
      </c>
      <c r="S286" s="846"/>
      <c r="T286" s="846">
        <f>T309</f>
        <v>0</v>
      </c>
      <c r="U286" s="846"/>
      <c r="V286" s="846">
        <f>V309</f>
        <v>0</v>
      </c>
      <c r="W286" s="846"/>
      <c r="X286" s="846">
        <f>X309</f>
        <v>0</v>
      </c>
      <c r="Y286" s="846"/>
      <c r="Z286" s="876">
        <f>SUM(H286:Y286)</f>
        <v>0</v>
      </c>
      <c r="AA286" s="877"/>
      <c r="AB286" s="878"/>
    </row>
    <row r="287" spans="1:28">
      <c r="A287" s="179" t="s">
        <v>38</v>
      </c>
      <c r="B287" s="180"/>
      <c r="C287" s="180"/>
      <c r="D287" s="180"/>
      <c r="E287" s="180"/>
      <c r="F287" s="180"/>
      <c r="G287" s="181"/>
      <c r="H287" s="816">
        <v>0</v>
      </c>
      <c r="I287" s="816"/>
      <c r="J287" s="816">
        <v>0</v>
      </c>
      <c r="K287" s="816"/>
      <c r="L287" s="816">
        <v>0</v>
      </c>
      <c r="M287" s="816"/>
      <c r="N287" s="816">
        <v>0</v>
      </c>
      <c r="O287" s="816"/>
      <c r="P287" s="816">
        <v>0</v>
      </c>
      <c r="Q287" s="816"/>
      <c r="R287" s="816">
        <v>0</v>
      </c>
      <c r="S287" s="816"/>
      <c r="T287" s="816">
        <v>0</v>
      </c>
      <c r="U287" s="816"/>
      <c r="V287" s="816">
        <v>0</v>
      </c>
      <c r="W287" s="816"/>
      <c r="X287" s="816">
        <v>0</v>
      </c>
      <c r="Y287" s="816"/>
      <c r="Z287" s="767">
        <f>SUM(H287:Y287)</f>
        <v>0</v>
      </c>
      <c r="AA287" s="810"/>
      <c r="AB287" s="768"/>
    </row>
    <row r="288" spans="1:28">
      <c r="A288" s="179" t="s">
        <v>39</v>
      </c>
      <c r="B288" s="180"/>
      <c r="C288" s="180"/>
      <c r="D288" s="180"/>
      <c r="E288" s="180"/>
      <c r="F288" s="180"/>
      <c r="G288" s="181"/>
      <c r="H288" s="840">
        <f>H311</f>
        <v>0</v>
      </c>
      <c r="I288" s="840"/>
      <c r="J288" s="840">
        <f>J311</f>
        <v>0</v>
      </c>
      <c r="K288" s="840"/>
      <c r="L288" s="840">
        <f>L311</f>
        <v>0</v>
      </c>
      <c r="M288" s="840"/>
      <c r="N288" s="840">
        <f>N311</f>
        <v>0</v>
      </c>
      <c r="O288" s="840"/>
      <c r="P288" s="840">
        <f>P311</f>
        <v>0</v>
      </c>
      <c r="Q288" s="840"/>
      <c r="R288" s="840">
        <f>R311</f>
        <v>0</v>
      </c>
      <c r="S288" s="840"/>
      <c r="T288" s="840">
        <f>T311</f>
        <v>0</v>
      </c>
      <c r="U288" s="840"/>
      <c r="V288" s="840">
        <f>V311</f>
        <v>0</v>
      </c>
      <c r="W288" s="840"/>
      <c r="X288" s="840">
        <f>X311</f>
        <v>0</v>
      </c>
      <c r="Y288" s="840"/>
      <c r="Z288" s="767">
        <f>SUM(H288:Y288)</f>
        <v>0</v>
      </c>
      <c r="AA288" s="810"/>
      <c r="AB288" s="768"/>
    </row>
    <row r="289" spans="1:28" ht="13.5" thickBot="1">
      <c r="A289" s="193" t="s">
        <v>40</v>
      </c>
      <c r="B289" s="189"/>
      <c r="C289" s="189"/>
      <c r="D289" s="189"/>
      <c r="E289" s="189"/>
      <c r="F289" s="189"/>
      <c r="G289" s="190"/>
      <c r="H289" s="838">
        <f>SUM(H286:I288)</f>
        <v>0</v>
      </c>
      <c r="I289" s="838"/>
      <c r="J289" s="838">
        <f>SUM(J286:K288)</f>
        <v>0</v>
      </c>
      <c r="K289" s="838"/>
      <c r="L289" s="838">
        <f>SUM(L286:M288)</f>
        <v>0</v>
      </c>
      <c r="M289" s="838"/>
      <c r="N289" s="838">
        <f>SUM(N286:O288)</f>
        <v>0</v>
      </c>
      <c r="O289" s="838"/>
      <c r="P289" s="838">
        <f>SUM(P286:Q288)</f>
        <v>0</v>
      </c>
      <c r="Q289" s="838"/>
      <c r="R289" s="838">
        <f>SUM(R286:S288)</f>
        <v>0</v>
      </c>
      <c r="S289" s="838"/>
      <c r="T289" s="838">
        <f>SUM(T286:U288)</f>
        <v>0</v>
      </c>
      <c r="U289" s="838"/>
      <c r="V289" s="838">
        <f>SUM(V286:W288)</f>
        <v>0</v>
      </c>
      <c r="W289" s="838"/>
      <c r="X289" s="838">
        <f>SUM(X286:Y288)</f>
        <v>0</v>
      </c>
      <c r="Y289" s="838"/>
      <c r="Z289" s="767">
        <f>SUM(H289:Y289)</f>
        <v>0</v>
      </c>
      <c r="AA289" s="810"/>
      <c r="AB289" s="768"/>
    </row>
    <row r="290" spans="1:28" ht="13.5" thickTop="1">
      <c r="A290" s="256" t="str">
        <f>A235</f>
        <v>CASH FUND BALANCE JUNE 30, 2012</v>
      </c>
      <c r="B290" s="177"/>
      <c r="C290" s="177"/>
      <c r="D290" s="177"/>
      <c r="E290" s="177"/>
      <c r="F290" s="177"/>
      <c r="G290" s="178"/>
      <c r="H290" s="846">
        <f>H284-H289</f>
        <v>0</v>
      </c>
      <c r="I290" s="846"/>
      <c r="J290" s="846">
        <f>J284-J289</f>
        <v>0</v>
      </c>
      <c r="K290" s="846"/>
      <c r="L290" s="846">
        <f>L284-L289</f>
        <v>0</v>
      </c>
      <c r="M290" s="846"/>
      <c r="N290" s="846">
        <f>N284-N289</f>
        <v>0</v>
      </c>
      <c r="O290" s="846"/>
      <c r="P290" s="846">
        <f>P284-P289</f>
        <v>0</v>
      </c>
      <c r="Q290" s="846"/>
      <c r="R290" s="846">
        <f>R284-R289</f>
        <v>0</v>
      </c>
      <c r="S290" s="846"/>
      <c r="T290" s="846">
        <f>T284-T289</f>
        <v>0</v>
      </c>
      <c r="U290" s="846"/>
      <c r="V290" s="846">
        <f>V284-V289</f>
        <v>0</v>
      </c>
      <c r="W290" s="846"/>
      <c r="X290" s="846">
        <f>X284-X289</f>
        <v>0</v>
      </c>
      <c r="Y290" s="846"/>
      <c r="Z290" s="848">
        <f>SUM(H290:Y290)</f>
        <v>0</v>
      </c>
      <c r="AA290" s="849"/>
      <c r="AB290" s="850"/>
    </row>
    <row r="291" spans="1:28" ht="13.5" thickBot="1">
      <c r="A291" s="193" t="s">
        <v>41</v>
      </c>
      <c r="B291" s="189"/>
      <c r="C291" s="189"/>
      <c r="D291" s="189"/>
      <c r="E291" s="189"/>
      <c r="F291" s="189"/>
      <c r="G291" s="190"/>
      <c r="H291" s="838">
        <f>H289+H290</f>
        <v>0</v>
      </c>
      <c r="I291" s="838"/>
      <c r="J291" s="838">
        <f>J289+J290</f>
        <v>0</v>
      </c>
      <c r="K291" s="838"/>
      <c r="L291" s="838">
        <f>L289+L290</f>
        <v>0</v>
      </c>
      <c r="M291" s="838"/>
      <c r="N291" s="838">
        <f>N289+N290</f>
        <v>0</v>
      </c>
      <c r="O291" s="838"/>
      <c r="P291" s="838">
        <f>P289+P290</f>
        <v>0</v>
      </c>
      <c r="Q291" s="838"/>
      <c r="R291" s="838">
        <f>R289+R290</f>
        <v>0</v>
      </c>
      <c r="S291" s="838"/>
      <c r="T291" s="838">
        <f>T289+T290</f>
        <v>0</v>
      </c>
      <c r="U291" s="838"/>
      <c r="V291" s="838">
        <f>V289+V290</f>
        <v>0</v>
      </c>
      <c r="W291" s="838"/>
      <c r="X291" s="838">
        <f>X289+X290</f>
        <v>0</v>
      </c>
      <c r="Y291" s="838"/>
      <c r="Z291" s="769">
        <f>Z289+Z290</f>
        <v>0</v>
      </c>
      <c r="AA291" s="811"/>
      <c r="AB291" s="770"/>
    </row>
    <row r="292" spans="1:28" ht="14" thickTop="1" thickBot="1">
      <c r="H292" s="879"/>
      <c r="I292" s="879"/>
      <c r="J292" s="879"/>
      <c r="K292" s="879"/>
      <c r="L292" s="879"/>
      <c r="M292" s="879"/>
      <c r="N292" s="879"/>
      <c r="O292" s="879"/>
      <c r="P292" s="879"/>
      <c r="Q292" s="879"/>
      <c r="R292" s="879"/>
      <c r="S292" s="879"/>
      <c r="T292" s="879"/>
      <c r="U292" s="879"/>
      <c r="V292" s="879"/>
      <c r="W292" s="879"/>
      <c r="X292" s="879"/>
      <c r="Y292" s="879"/>
      <c r="Z292" s="872"/>
      <c r="AA292" s="872"/>
      <c r="AB292" s="872"/>
    </row>
    <row r="293" spans="1:28" ht="14" thickTop="1" thickBot="1">
      <c r="A293" s="171" t="s">
        <v>873</v>
      </c>
      <c r="B293" s="172"/>
      <c r="C293" s="172"/>
      <c r="D293" s="172"/>
      <c r="E293" s="172"/>
      <c r="F293" s="172"/>
      <c r="G293" s="172"/>
      <c r="H293" s="826" t="str">
        <f>$H$6</f>
        <v>2011-2012</v>
      </c>
      <c r="I293" s="826"/>
      <c r="J293" s="826" t="str">
        <f>$H$6</f>
        <v>2011-2012</v>
      </c>
      <c r="K293" s="826"/>
      <c r="L293" s="826" t="str">
        <f>$H$6</f>
        <v>2011-2012</v>
      </c>
      <c r="M293" s="826"/>
      <c r="N293" s="830" t="str">
        <f>$H$6</f>
        <v>2011-2012</v>
      </c>
      <c r="O293" s="826"/>
      <c r="P293" s="826" t="str">
        <f>$H$6</f>
        <v>2011-2012</v>
      </c>
      <c r="Q293" s="826"/>
      <c r="R293" s="826" t="str">
        <f>$H$6</f>
        <v>2011-2012</v>
      </c>
      <c r="S293" s="826"/>
      <c r="T293" s="826" t="str">
        <f>$H$6</f>
        <v>2011-2012</v>
      </c>
      <c r="U293" s="826"/>
      <c r="V293" s="826" t="str">
        <f>$H$6</f>
        <v>2011-2012</v>
      </c>
      <c r="W293" s="826"/>
      <c r="X293" s="826" t="str">
        <f>$H$6</f>
        <v>2011-2012</v>
      </c>
      <c r="Y293" s="826"/>
      <c r="Z293" s="867"/>
      <c r="AA293" s="867"/>
      <c r="AB293" s="868"/>
    </row>
    <row r="294" spans="1:28" ht="14" thickTop="1" thickBot="1">
      <c r="A294" s="171" t="s">
        <v>872</v>
      </c>
      <c r="B294" s="172"/>
      <c r="C294" s="172"/>
      <c r="D294" s="172"/>
      <c r="E294" s="172"/>
      <c r="F294" s="172"/>
      <c r="G294" s="172"/>
      <c r="H294" s="867" t="s">
        <v>32</v>
      </c>
      <c r="I294" s="867"/>
      <c r="J294" s="867" t="s">
        <v>32</v>
      </c>
      <c r="K294" s="867"/>
      <c r="L294" s="867" t="s">
        <v>32</v>
      </c>
      <c r="M294" s="868"/>
      <c r="N294" s="867" t="s">
        <v>32</v>
      </c>
      <c r="O294" s="867"/>
      <c r="P294" s="867" t="s">
        <v>32</v>
      </c>
      <c r="Q294" s="867"/>
      <c r="R294" s="867" t="s">
        <v>32</v>
      </c>
      <c r="S294" s="867"/>
      <c r="T294" s="867" t="s">
        <v>32</v>
      </c>
      <c r="U294" s="867"/>
      <c r="V294" s="867" t="s">
        <v>32</v>
      </c>
      <c r="W294" s="867"/>
      <c r="X294" s="867" t="s">
        <v>32</v>
      </c>
      <c r="Y294" s="867"/>
      <c r="Z294" s="866" t="s">
        <v>152</v>
      </c>
      <c r="AA294" s="867"/>
      <c r="AB294" s="868"/>
    </row>
    <row r="295" spans="1:28" ht="13.5" thickTop="1">
      <c r="A295" s="176" t="str">
        <f>A240</f>
        <v>Cash Balance Reported to Excise Board 6-30-2011</v>
      </c>
      <c r="B295" s="177"/>
      <c r="C295" s="177"/>
      <c r="D295" s="177"/>
      <c r="E295" s="177"/>
      <c r="F295" s="177"/>
      <c r="G295" s="178"/>
      <c r="H295" s="831">
        <v>0</v>
      </c>
      <c r="I295" s="831"/>
      <c r="J295" s="831">
        <v>0</v>
      </c>
      <c r="K295" s="831"/>
      <c r="L295" s="831">
        <v>0</v>
      </c>
      <c r="M295" s="831"/>
      <c r="N295" s="831">
        <v>0</v>
      </c>
      <c r="O295" s="831"/>
      <c r="P295" s="831">
        <v>0</v>
      </c>
      <c r="Q295" s="831"/>
      <c r="R295" s="831">
        <v>0</v>
      </c>
      <c r="S295" s="831"/>
      <c r="T295" s="831">
        <v>0</v>
      </c>
      <c r="U295" s="831"/>
      <c r="V295" s="831">
        <v>0</v>
      </c>
      <c r="W295" s="831"/>
      <c r="X295" s="831">
        <v>0</v>
      </c>
      <c r="Y295" s="831"/>
      <c r="Z295" s="848">
        <f>SUM(H295:Y295)</f>
        <v>0</v>
      </c>
      <c r="AA295" s="849"/>
      <c r="AB295" s="850"/>
    </row>
    <row r="296" spans="1:28">
      <c r="A296" s="179" t="s">
        <v>135</v>
      </c>
      <c r="B296" s="180"/>
      <c r="C296" s="180"/>
      <c r="D296" s="180"/>
      <c r="E296" s="180"/>
      <c r="F296" s="180"/>
      <c r="G296" s="181"/>
      <c r="H296" s="816">
        <v>0</v>
      </c>
      <c r="I296" s="816"/>
      <c r="J296" s="816">
        <v>0</v>
      </c>
      <c r="K296" s="816"/>
      <c r="L296" s="816">
        <v>0</v>
      </c>
      <c r="M296" s="816"/>
      <c r="N296" s="816">
        <v>0</v>
      </c>
      <c r="O296" s="816"/>
      <c r="P296" s="816">
        <v>0</v>
      </c>
      <c r="Q296" s="816"/>
      <c r="R296" s="816">
        <v>0</v>
      </c>
      <c r="S296" s="816"/>
      <c r="T296" s="816">
        <v>0</v>
      </c>
      <c r="U296" s="816"/>
      <c r="V296" s="816">
        <v>0</v>
      </c>
      <c r="W296" s="816"/>
      <c r="X296" s="816">
        <v>0</v>
      </c>
      <c r="Y296" s="816"/>
      <c r="Z296" s="767">
        <f t="shared" ref="Z296:Z314" si="11">SUM(H296:Y296)</f>
        <v>0</v>
      </c>
      <c r="AA296" s="810"/>
      <c r="AB296" s="768"/>
    </row>
    <row r="297" spans="1:28">
      <c r="A297" s="179" t="s">
        <v>136</v>
      </c>
      <c r="B297" s="180"/>
      <c r="C297" s="180"/>
      <c r="D297" s="180"/>
      <c r="E297" s="180"/>
      <c r="F297" s="180"/>
      <c r="G297" s="181"/>
      <c r="H297" s="816">
        <v>0</v>
      </c>
      <c r="I297" s="816"/>
      <c r="J297" s="816">
        <v>0</v>
      </c>
      <c r="K297" s="816"/>
      <c r="L297" s="816">
        <v>0</v>
      </c>
      <c r="M297" s="816"/>
      <c r="N297" s="816">
        <v>0</v>
      </c>
      <c r="O297" s="816"/>
      <c r="P297" s="816">
        <v>0</v>
      </c>
      <c r="Q297" s="816"/>
      <c r="R297" s="816">
        <v>0</v>
      </c>
      <c r="S297" s="816"/>
      <c r="T297" s="816">
        <v>0</v>
      </c>
      <c r="U297" s="816"/>
      <c r="V297" s="816">
        <v>0</v>
      </c>
      <c r="W297" s="816"/>
      <c r="X297" s="816">
        <v>0</v>
      </c>
      <c r="Y297" s="816"/>
      <c r="Z297" s="767">
        <f t="shared" si="11"/>
        <v>0</v>
      </c>
      <c r="AA297" s="810"/>
      <c r="AB297" s="768"/>
    </row>
    <row r="298" spans="1:28">
      <c r="A298" s="179" t="s">
        <v>137</v>
      </c>
      <c r="B298" s="180"/>
      <c r="C298" s="180"/>
      <c r="D298" s="180"/>
      <c r="E298" s="180"/>
      <c r="F298" s="180"/>
      <c r="G298" s="181"/>
      <c r="H298" s="840">
        <f>SUM(H295:I297)</f>
        <v>0</v>
      </c>
      <c r="I298" s="840"/>
      <c r="J298" s="840">
        <f>SUM(J295:K297)</f>
        <v>0</v>
      </c>
      <c r="K298" s="840"/>
      <c r="L298" s="840">
        <f>SUM(L295:M297)</f>
        <v>0</v>
      </c>
      <c r="M298" s="840"/>
      <c r="N298" s="840">
        <f>SUM(N295:O297)</f>
        <v>0</v>
      </c>
      <c r="O298" s="840"/>
      <c r="P298" s="840">
        <f>SUM(P295:Q297)</f>
        <v>0</v>
      </c>
      <c r="Q298" s="840"/>
      <c r="R298" s="840">
        <f>SUM(R295:S297)</f>
        <v>0</v>
      </c>
      <c r="S298" s="840"/>
      <c r="T298" s="840">
        <f>SUM(T295:U297)</f>
        <v>0</v>
      </c>
      <c r="U298" s="840"/>
      <c r="V298" s="840">
        <f>SUM(V295:W297)</f>
        <v>0</v>
      </c>
      <c r="W298" s="840"/>
      <c r="X298" s="840">
        <f>SUM(X295:Y297)</f>
        <v>0</v>
      </c>
      <c r="Y298" s="840"/>
      <c r="Z298" s="767">
        <f t="shared" si="11"/>
        <v>0</v>
      </c>
      <c r="AA298" s="810"/>
      <c r="AB298" s="768"/>
    </row>
    <row r="299" spans="1:28">
      <c r="A299" s="179" t="s">
        <v>138</v>
      </c>
      <c r="B299" s="180"/>
      <c r="C299" s="180"/>
      <c r="D299" s="180"/>
      <c r="E299" s="180"/>
      <c r="F299" s="180"/>
      <c r="G299" s="181"/>
      <c r="H299" s="816">
        <v>0</v>
      </c>
      <c r="I299" s="816"/>
      <c r="J299" s="816">
        <v>0</v>
      </c>
      <c r="K299" s="816"/>
      <c r="L299" s="816">
        <v>0</v>
      </c>
      <c r="M299" s="816"/>
      <c r="N299" s="816">
        <v>0</v>
      </c>
      <c r="O299" s="816"/>
      <c r="P299" s="816">
        <v>0</v>
      </c>
      <c r="Q299" s="816"/>
      <c r="R299" s="816">
        <v>0</v>
      </c>
      <c r="S299" s="816"/>
      <c r="T299" s="816">
        <v>0</v>
      </c>
      <c r="U299" s="816"/>
      <c r="V299" s="816">
        <v>0</v>
      </c>
      <c r="W299" s="816"/>
      <c r="X299" s="816">
        <v>0</v>
      </c>
      <c r="Y299" s="816"/>
      <c r="Z299" s="767">
        <f t="shared" si="11"/>
        <v>0</v>
      </c>
      <c r="AA299" s="810"/>
      <c r="AB299" s="768"/>
    </row>
    <row r="300" spans="1:28">
      <c r="A300" s="179" t="s">
        <v>139</v>
      </c>
      <c r="B300" s="180"/>
      <c r="C300" s="180"/>
      <c r="D300" s="180"/>
      <c r="E300" s="180"/>
      <c r="F300" s="180"/>
      <c r="G300" s="181"/>
      <c r="H300" s="816">
        <v>0</v>
      </c>
      <c r="I300" s="816"/>
      <c r="J300" s="816">
        <v>0</v>
      </c>
      <c r="K300" s="816"/>
      <c r="L300" s="816">
        <v>0</v>
      </c>
      <c r="M300" s="816"/>
      <c r="N300" s="763">
        <v>0</v>
      </c>
      <c r="O300" s="764"/>
      <c r="P300" s="763">
        <v>0</v>
      </c>
      <c r="Q300" s="764"/>
      <c r="R300" s="763">
        <v>0</v>
      </c>
      <c r="S300" s="764"/>
      <c r="T300" s="763">
        <v>0</v>
      </c>
      <c r="U300" s="764"/>
      <c r="V300" s="763">
        <v>0</v>
      </c>
      <c r="W300" s="764"/>
      <c r="X300" s="763">
        <v>0</v>
      </c>
      <c r="Y300" s="764"/>
      <c r="Z300" s="767">
        <f t="shared" si="11"/>
        <v>0</v>
      </c>
      <c r="AA300" s="810"/>
      <c r="AB300" s="768"/>
    </row>
    <row r="301" spans="1:28">
      <c r="A301" s="179" t="s">
        <v>140</v>
      </c>
      <c r="B301" s="180"/>
      <c r="C301" s="180"/>
      <c r="D301" s="180"/>
      <c r="E301" s="180"/>
      <c r="F301" s="180"/>
      <c r="G301" s="181"/>
      <c r="H301" s="816">
        <v>0</v>
      </c>
      <c r="I301" s="816"/>
      <c r="J301" s="816">
        <v>0</v>
      </c>
      <c r="K301" s="816"/>
      <c r="L301" s="816">
        <v>0</v>
      </c>
      <c r="M301" s="816"/>
      <c r="N301" s="816">
        <v>0</v>
      </c>
      <c r="O301" s="816"/>
      <c r="P301" s="816">
        <v>0</v>
      </c>
      <c r="Q301" s="816"/>
      <c r="R301" s="816">
        <v>0</v>
      </c>
      <c r="S301" s="816"/>
      <c r="T301" s="816">
        <v>0</v>
      </c>
      <c r="U301" s="816"/>
      <c r="V301" s="816">
        <v>0</v>
      </c>
      <c r="W301" s="816"/>
      <c r="X301" s="816">
        <v>0</v>
      </c>
      <c r="Y301" s="816"/>
      <c r="Z301" s="767">
        <f t="shared" si="11"/>
        <v>0</v>
      </c>
      <c r="AA301" s="810"/>
      <c r="AB301" s="768"/>
    </row>
    <row r="302" spans="1:28">
      <c r="A302" s="179" t="s">
        <v>141</v>
      </c>
      <c r="B302" s="180"/>
      <c r="C302" s="180"/>
      <c r="D302" s="180"/>
      <c r="E302" s="180"/>
      <c r="F302" s="180"/>
      <c r="G302" s="181"/>
      <c r="H302" s="816">
        <v>0</v>
      </c>
      <c r="I302" s="816"/>
      <c r="J302" s="816">
        <v>0</v>
      </c>
      <c r="K302" s="816"/>
      <c r="L302" s="816">
        <v>0</v>
      </c>
      <c r="M302" s="816"/>
      <c r="N302" s="816">
        <v>0</v>
      </c>
      <c r="O302" s="816"/>
      <c r="P302" s="816">
        <v>0</v>
      </c>
      <c r="Q302" s="816"/>
      <c r="R302" s="816">
        <v>0</v>
      </c>
      <c r="S302" s="816"/>
      <c r="T302" s="816">
        <v>0</v>
      </c>
      <c r="U302" s="816"/>
      <c r="V302" s="816">
        <v>0</v>
      </c>
      <c r="W302" s="816"/>
      <c r="X302" s="816">
        <v>0</v>
      </c>
      <c r="Y302" s="816"/>
      <c r="Z302" s="767">
        <f t="shared" si="11"/>
        <v>0</v>
      </c>
      <c r="AA302" s="810"/>
      <c r="AB302" s="768"/>
    </row>
    <row r="303" spans="1:28">
      <c r="A303" s="179" t="s">
        <v>142</v>
      </c>
      <c r="B303" s="180"/>
      <c r="C303" s="180"/>
      <c r="D303" s="180"/>
      <c r="E303" s="180"/>
      <c r="F303" s="180"/>
      <c r="G303" s="181"/>
      <c r="H303" s="840">
        <f>SUM(H299:I302)</f>
        <v>0</v>
      </c>
      <c r="I303" s="840"/>
      <c r="J303" s="840">
        <f>SUM(J299:K302)</f>
        <v>0</v>
      </c>
      <c r="K303" s="840"/>
      <c r="L303" s="840">
        <f>SUM(L299:M302)</f>
        <v>0</v>
      </c>
      <c r="M303" s="840"/>
      <c r="N303" s="840">
        <f>SUM(N299:O302)</f>
        <v>0</v>
      </c>
      <c r="O303" s="840"/>
      <c r="P303" s="840">
        <f>SUM(P299:Q302)</f>
        <v>0</v>
      </c>
      <c r="Q303" s="840"/>
      <c r="R303" s="840">
        <f>SUM(R299:S302)</f>
        <v>0</v>
      </c>
      <c r="S303" s="840"/>
      <c r="T303" s="840">
        <f>SUM(T299:U302)</f>
        <v>0</v>
      </c>
      <c r="U303" s="840"/>
      <c r="V303" s="840">
        <f>SUM(V299:W302)</f>
        <v>0</v>
      </c>
      <c r="W303" s="840"/>
      <c r="X303" s="840">
        <f>SUM(X299:Y302)</f>
        <v>0</v>
      </c>
      <c r="Y303" s="840"/>
      <c r="Z303" s="767">
        <f t="shared" si="11"/>
        <v>0</v>
      </c>
      <c r="AA303" s="810"/>
      <c r="AB303" s="768"/>
    </row>
    <row r="304" spans="1:28">
      <c r="A304" s="179" t="s">
        <v>143</v>
      </c>
      <c r="B304" s="180"/>
      <c r="C304" s="180"/>
      <c r="D304" s="180"/>
      <c r="E304" s="180"/>
      <c r="F304" s="180"/>
      <c r="G304" s="181"/>
      <c r="H304" s="840">
        <f>H303+H298</f>
        <v>0</v>
      </c>
      <c r="I304" s="840"/>
      <c r="J304" s="840">
        <f>J303+J298</f>
        <v>0</v>
      </c>
      <c r="K304" s="840"/>
      <c r="L304" s="840">
        <f>L303+L298</f>
        <v>0</v>
      </c>
      <c r="M304" s="840"/>
      <c r="N304" s="840">
        <f>N303+N298</f>
        <v>0</v>
      </c>
      <c r="O304" s="840"/>
      <c r="P304" s="840">
        <f>P303+P298</f>
        <v>0</v>
      </c>
      <c r="Q304" s="840"/>
      <c r="R304" s="840">
        <f>R303+R298</f>
        <v>0</v>
      </c>
      <c r="S304" s="840"/>
      <c r="T304" s="840">
        <f>T303+T298</f>
        <v>0</v>
      </c>
      <c r="U304" s="840"/>
      <c r="V304" s="840">
        <f>V303+V298</f>
        <v>0</v>
      </c>
      <c r="W304" s="840"/>
      <c r="X304" s="840">
        <f>X303+X298</f>
        <v>0</v>
      </c>
      <c r="Y304" s="840"/>
      <c r="Z304" s="767">
        <f t="shared" si="11"/>
        <v>0</v>
      </c>
      <c r="AA304" s="810"/>
      <c r="AB304" s="768"/>
    </row>
    <row r="305" spans="1:28">
      <c r="A305" s="179" t="s">
        <v>144</v>
      </c>
      <c r="B305" s="180"/>
      <c r="C305" s="180"/>
      <c r="D305" s="180"/>
      <c r="E305" s="180"/>
      <c r="F305" s="180"/>
      <c r="G305" s="181"/>
      <c r="H305" s="816">
        <v>0</v>
      </c>
      <c r="I305" s="816"/>
      <c r="J305" s="816">
        <v>0</v>
      </c>
      <c r="K305" s="816"/>
      <c r="L305" s="816">
        <v>0</v>
      </c>
      <c r="M305" s="816"/>
      <c r="N305" s="816">
        <v>0</v>
      </c>
      <c r="O305" s="816"/>
      <c r="P305" s="816">
        <v>0</v>
      </c>
      <c r="Q305" s="816"/>
      <c r="R305" s="816">
        <v>0</v>
      </c>
      <c r="S305" s="816"/>
      <c r="T305" s="816">
        <v>0</v>
      </c>
      <c r="U305" s="816"/>
      <c r="V305" s="816">
        <v>0</v>
      </c>
      <c r="W305" s="816"/>
      <c r="X305" s="816">
        <v>0</v>
      </c>
      <c r="Y305" s="816"/>
      <c r="Z305" s="767">
        <f t="shared" si="11"/>
        <v>0</v>
      </c>
      <c r="AA305" s="810"/>
      <c r="AB305" s="768"/>
    </row>
    <row r="306" spans="1:28">
      <c r="A306" s="179" t="s">
        <v>145</v>
      </c>
      <c r="B306" s="180"/>
      <c r="C306" s="180"/>
      <c r="D306" s="180"/>
      <c r="E306" s="180"/>
      <c r="F306" s="180"/>
      <c r="G306" s="181"/>
      <c r="H306" s="816">
        <v>0</v>
      </c>
      <c r="I306" s="816"/>
      <c r="J306" s="816">
        <v>0</v>
      </c>
      <c r="K306" s="816"/>
      <c r="L306" s="816">
        <v>0</v>
      </c>
      <c r="M306" s="816"/>
      <c r="N306" s="816">
        <v>0</v>
      </c>
      <c r="O306" s="816"/>
      <c r="P306" s="816">
        <v>0</v>
      </c>
      <c r="Q306" s="816"/>
      <c r="R306" s="816">
        <v>0</v>
      </c>
      <c r="S306" s="816"/>
      <c r="T306" s="816">
        <v>0</v>
      </c>
      <c r="U306" s="816"/>
      <c r="V306" s="816">
        <v>0</v>
      </c>
      <c r="W306" s="816"/>
      <c r="X306" s="816">
        <v>0</v>
      </c>
      <c r="Y306" s="816"/>
      <c r="Z306" s="767">
        <f t="shared" si="11"/>
        <v>0</v>
      </c>
      <c r="AA306" s="810"/>
      <c r="AB306" s="768"/>
    </row>
    <row r="307" spans="1:28">
      <c r="A307" s="179" t="s">
        <v>146</v>
      </c>
      <c r="B307" s="180"/>
      <c r="C307" s="180"/>
      <c r="D307" s="180"/>
      <c r="E307" s="180"/>
      <c r="F307" s="180"/>
      <c r="G307" s="181"/>
      <c r="H307" s="840">
        <f>SUM(H305:I306)</f>
        <v>0</v>
      </c>
      <c r="I307" s="840"/>
      <c r="J307" s="840">
        <f>SUM(J305:K306)</f>
        <v>0</v>
      </c>
      <c r="K307" s="840"/>
      <c r="L307" s="840">
        <f>SUM(L305:M306)</f>
        <v>0</v>
      </c>
      <c r="M307" s="840"/>
      <c r="N307" s="840">
        <f>SUM(N305:O306)</f>
        <v>0</v>
      </c>
      <c r="O307" s="840"/>
      <c r="P307" s="840">
        <f>SUM(P305:Q306)</f>
        <v>0</v>
      </c>
      <c r="Q307" s="840"/>
      <c r="R307" s="840">
        <f>SUM(R305:S306)</f>
        <v>0</v>
      </c>
      <c r="S307" s="840"/>
      <c r="T307" s="840">
        <f>SUM(T305:U306)</f>
        <v>0</v>
      </c>
      <c r="U307" s="840"/>
      <c r="V307" s="840">
        <f>SUM(V305:W306)</f>
        <v>0</v>
      </c>
      <c r="W307" s="840"/>
      <c r="X307" s="840">
        <f>SUM(X305:Y306)</f>
        <v>0</v>
      </c>
      <c r="Y307" s="840"/>
      <c r="Z307" s="767">
        <f t="shared" si="11"/>
        <v>0</v>
      </c>
      <c r="AA307" s="810"/>
      <c r="AB307" s="768"/>
    </row>
    <row r="308" spans="1:28" ht="13.5" thickBot="1">
      <c r="A308" s="188" t="str">
        <f>A253</f>
        <v>CASH BALANCE JUNE 30, 2012</v>
      </c>
      <c r="B308" s="189"/>
      <c r="C308" s="189"/>
      <c r="D308" s="189"/>
      <c r="E308" s="189"/>
      <c r="F308" s="189"/>
      <c r="G308" s="190"/>
      <c r="H308" s="838">
        <f>H304-H307</f>
        <v>0</v>
      </c>
      <c r="I308" s="838"/>
      <c r="J308" s="838">
        <f>J304-J307</f>
        <v>0</v>
      </c>
      <c r="K308" s="838"/>
      <c r="L308" s="838">
        <f>L304-L307</f>
        <v>0</v>
      </c>
      <c r="M308" s="838"/>
      <c r="N308" s="838">
        <f>N304-N307</f>
        <v>0</v>
      </c>
      <c r="O308" s="838"/>
      <c r="P308" s="838">
        <f>P304-P307</f>
        <v>0</v>
      </c>
      <c r="Q308" s="838"/>
      <c r="R308" s="838">
        <f>R304-R307</f>
        <v>0</v>
      </c>
      <c r="S308" s="838"/>
      <c r="T308" s="838">
        <f>T304-T307</f>
        <v>0</v>
      </c>
      <c r="U308" s="838"/>
      <c r="V308" s="838">
        <f>V304-V307</f>
        <v>0</v>
      </c>
      <c r="W308" s="838"/>
      <c r="X308" s="838">
        <f>X304-X307</f>
        <v>0</v>
      </c>
      <c r="Y308" s="838"/>
      <c r="Z308" s="769">
        <f t="shared" si="11"/>
        <v>0</v>
      </c>
      <c r="AA308" s="811"/>
      <c r="AB308" s="770"/>
    </row>
    <row r="309" spans="1:28" ht="13.5" thickTop="1">
      <c r="A309" s="176" t="s">
        <v>147</v>
      </c>
      <c r="B309" s="177"/>
      <c r="C309" s="177"/>
      <c r="D309" s="177"/>
      <c r="E309" s="177"/>
      <c r="F309" s="177"/>
      <c r="G309" s="178"/>
      <c r="H309" s="831">
        <v>0</v>
      </c>
      <c r="I309" s="831"/>
      <c r="J309" s="831">
        <v>0</v>
      </c>
      <c r="K309" s="831"/>
      <c r="L309" s="831">
        <v>0</v>
      </c>
      <c r="M309" s="831"/>
      <c r="N309" s="831">
        <v>0</v>
      </c>
      <c r="O309" s="831"/>
      <c r="P309" s="831">
        <v>0</v>
      </c>
      <c r="Q309" s="831"/>
      <c r="R309" s="831">
        <v>0</v>
      </c>
      <c r="S309" s="831"/>
      <c r="T309" s="831">
        <v>0</v>
      </c>
      <c r="U309" s="831"/>
      <c r="V309" s="831">
        <v>0</v>
      </c>
      <c r="W309" s="831"/>
      <c r="X309" s="831">
        <v>0</v>
      </c>
      <c r="Y309" s="831"/>
      <c r="Z309" s="848">
        <f t="shared" si="11"/>
        <v>0</v>
      </c>
      <c r="AA309" s="849"/>
      <c r="AB309" s="850"/>
    </row>
    <row r="310" spans="1:28">
      <c r="A310" s="179" t="s">
        <v>38</v>
      </c>
      <c r="B310" s="180"/>
      <c r="C310" s="180"/>
      <c r="D310" s="180"/>
      <c r="E310" s="180"/>
      <c r="F310" s="180"/>
      <c r="G310" s="181"/>
      <c r="H310" s="816">
        <v>0</v>
      </c>
      <c r="I310" s="816"/>
      <c r="J310" s="816">
        <v>0</v>
      </c>
      <c r="K310" s="816"/>
      <c r="L310" s="816">
        <v>0</v>
      </c>
      <c r="M310" s="816"/>
      <c r="N310" s="816">
        <v>0</v>
      </c>
      <c r="O310" s="816"/>
      <c r="P310" s="816">
        <v>0</v>
      </c>
      <c r="Q310" s="816"/>
      <c r="R310" s="816">
        <v>0</v>
      </c>
      <c r="S310" s="816"/>
      <c r="T310" s="816">
        <v>0</v>
      </c>
      <c r="U310" s="816"/>
      <c r="V310" s="816">
        <v>0</v>
      </c>
      <c r="W310" s="816"/>
      <c r="X310" s="816">
        <v>0</v>
      </c>
      <c r="Y310" s="816"/>
      <c r="Z310" s="767">
        <f t="shared" si="11"/>
        <v>0</v>
      </c>
      <c r="AA310" s="810"/>
      <c r="AB310" s="768"/>
    </row>
    <row r="311" spans="1:28">
      <c r="A311" s="179" t="s">
        <v>39</v>
      </c>
      <c r="B311" s="180"/>
      <c r="C311" s="180"/>
      <c r="D311" s="180"/>
      <c r="E311" s="180"/>
      <c r="F311" s="180"/>
      <c r="G311" s="181"/>
      <c r="H311" s="816">
        <v>0</v>
      </c>
      <c r="I311" s="816"/>
      <c r="J311" s="816">
        <v>0</v>
      </c>
      <c r="K311" s="816"/>
      <c r="L311" s="816">
        <v>0</v>
      </c>
      <c r="M311" s="816"/>
      <c r="N311" s="816">
        <v>0</v>
      </c>
      <c r="O311" s="816"/>
      <c r="P311" s="816">
        <v>0</v>
      </c>
      <c r="Q311" s="816"/>
      <c r="R311" s="816">
        <v>0</v>
      </c>
      <c r="S311" s="816"/>
      <c r="T311" s="816">
        <v>0</v>
      </c>
      <c r="U311" s="816"/>
      <c r="V311" s="816">
        <v>0</v>
      </c>
      <c r="W311" s="816"/>
      <c r="X311" s="816">
        <v>0</v>
      </c>
      <c r="Y311" s="816"/>
      <c r="Z311" s="767">
        <f t="shared" si="11"/>
        <v>0</v>
      </c>
      <c r="AA311" s="810"/>
      <c r="AB311" s="768"/>
    </row>
    <row r="312" spans="1:28">
      <c r="A312" s="179" t="s">
        <v>874</v>
      </c>
      <c r="B312" s="180"/>
      <c r="C312" s="180"/>
      <c r="D312" s="180"/>
      <c r="E312" s="180"/>
      <c r="F312" s="180"/>
      <c r="G312" s="181"/>
      <c r="H312" s="840">
        <f>SUM(H309:I311)</f>
        <v>0</v>
      </c>
      <c r="I312" s="840"/>
      <c r="J312" s="840">
        <f>SUM(J309:K311)</f>
        <v>0</v>
      </c>
      <c r="K312" s="840"/>
      <c r="L312" s="840">
        <f>SUM(L309:M311)</f>
        <v>0</v>
      </c>
      <c r="M312" s="840"/>
      <c r="N312" s="840">
        <f>SUM(N309:O311)</f>
        <v>0</v>
      </c>
      <c r="O312" s="840"/>
      <c r="P312" s="840">
        <f>SUM(P309:Q311)</f>
        <v>0</v>
      </c>
      <c r="Q312" s="840"/>
      <c r="R312" s="840">
        <f>SUM(R309:S311)</f>
        <v>0</v>
      </c>
      <c r="S312" s="840"/>
      <c r="T312" s="840">
        <f>SUM(T309:U311)</f>
        <v>0</v>
      </c>
      <c r="U312" s="840"/>
      <c r="V312" s="840">
        <f>SUM(V309:W311)</f>
        <v>0</v>
      </c>
      <c r="W312" s="840"/>
      <c r="X312" s="840">
        <f>SUM(X309:Y311)</f>
        <v>0</v>
      </c>
      <c r="Y312" s="840"/>
      <c r="Z312" s="767">
        <f t="shared" si="11"/>
        <v>0</v>
      </c>
      <c r="AA312" s="810"/>
      <c r="AB312" s="768"/>
    </row>
    <row r="313" spans="1:28">
      <c r="A313" s="191" t="s">
        <v>149</v>
      </c>
      <c r="B313" s="180"/>
      <c r="C313" s="180"/>
      <c r="D313" s="180"/>
      <c r="E313" s="180"/>
      <c r="F313" s="180"/>
      <c r="G313" s="181"/>
      <c r="H313" s="816">
        <v>0</v>
      </c>
      <c r="I313" s="816"/>
      <c r="J313" s="816">
        <v>0</v>
      </c>
      <c r="K313" s="816"/>
      <c r="L313" s="816">
        <v>0</v>
      </c>
      <c r="M313" s="816"/>
      <c r="N313" s="816">
        <v>0</v>
      </c>
      <c r="O313" s="816"/>
      <c r="P313" s="816">
        <v>0</v>
      </c>
      <c r="Q313" s="816"/>
      <c r="R313" s="816">
        <v>0</v>
      </c>
      <c r="S313" s="816"/>
      <c r="T313" s="816">
        <v>0</v>
      </c>
      <c r="U313" s="816"/>
      <c r="V313" s="816">
        <v>0</v>
      </c>
      <c r="W313" s="816"/>
      <c r="X313" s="816">
        <v>0</v>
      </c>
      <c r="Y313" s="816"/>
      <c r="Z313" s="767">
        <f t="shared" si="11"/>
        <v>0</v>
      </c>
      <c r="AA313" s="810"/>
      <c r="AB313" s="768"/>
    </row>
    <row r="314" spans="1:28" ht="13.5" thickBot="1">
      <c r="A314" s="188" t="s">
        <v>875</v>
      </c>
      <c r="B314" s="189"/>
      <c r="C314" s="189"/>
      <c r="D314" s="189"/>
      <c r="E314" s="189"/>
      <c r="F314" s="189"/>
      <c r="G314" s="190"/>
      <c r="H314" s="838">
        <f>H308-H312-H313</f>
        <v>0</v>
      </c>
      <c r="I314" s="838"/>
      <c r="J314" s="838">
        <f>J308-J312-J313</f>
        <v>0</v>
      </c>
      <c r="K314" s="838"/>
      <c r="L314" s="838">
        <f>L308-L312-L313</f>
        <v>0</v>
      </c>
      <c r="M314" s="838"/>
      <c r="N314" s="838">
        <f>N308-N312-N313</f>
        <v>0</v>
      </c>
      <c r="O314" s="838"/>
      <c r="P314" s="838">
        <f>P308-P312-P313</f>
        <v>0</v>
      </c>
      <c r="Q314" s="838"/>
      <c r="R314" s="838">
        <f>R308-R312-R313</f>
        <v>0</v>
      </c>
      <c r="S314" s="838"/>
      <c r="T314" s="838">
        <f>T308-T312-T313</f>
        <v>0</v>
      </c>
      <c r="U314" s="838"/>
      <c r="V314" s="838">
        <f>V308-V312-V313</f>
        <v>0</v>
      </c>
      <c r="W314" s="838"/>
      <c r="X314" s="838">
        <f>X308-X312-X313</f>
        <v>0</v>
      </c>
      <c r="Y314" s="838"/>
      <c r="Z314" s="769">
        <f t="shared" si="11"/>
        <v>0</v>
      </c>
      <c r="AA314" s="811"/>
      <c r="AB314" s="770"/>
    </row>
    <row r="315" spans="1:28" ht="14" thickTop="1" thickBot="1">
      <c r="H315" s="879"/>
      <c r="I315" s="879"/>
      <c r="J315" s="879"/>
      <c r="K315" s="879"/>
      <c r="L315" s="879"/>
      <c r="M315" s="879"/>
      <c r="N315" s="879"/>
      <c r="O315" s="879"/>
      <c r="P315" s="879"/>
      <c r="Q315" s="879"/>
      <c r="R315" s="879"/>
      <c r="S315" s="879"/>
      <c r="T315" s="879"/>
      <c r="U315" s="879"/>
      <c r="V315" s="879"/>
      <c r="W315" s="879"/>
      <c r="X315" s="879"/>
      <c r="Y315" s="879"/>
      <c r="Z315" s="872"/>
      <c r="AA315" s="872"/>
      <c r="AB315" s="872"/>
    </row>
    <row r="316" spans="1:28" ht="14" thickTop="1" thickBot="1">
      <c r="A316" s="171" t="s">
        <v>876</v>
      </c>
      <c r="B316" s="172"/>
      <c r="C316" s="172"/>
      <c r="D316" s="172"/>
      <c r="E316" s="172"/>
      <c r="F316" s="172"/>
      <c r="G316" s="172"/>
      <c r="H316" s="826" t="str">
        <f>$H$6</f>
        <v>2011-2012</v>
      </c>
      <c r="I316" s="826"/>
      <c r="J316" s="826" t="str">
        <f>$H$6</f>
        <v>2011-2012</v>
      </c>
      <c r="K316" s="826"/>
      <c r="L316" s="826" t="str">
        <f>$H$6</f>
        <v>2011-2012</v>
      </c>
      <c r="M316" s="826"/>
      <c r="N316" s="830" t="str">
        <f>$H$6</f>
        <v>2011-2012</v>
      </c>
      <c r="O316" s="826"/>
      <c r="P316" s="826" t="str">
        <f>$H$6</f>
        <v>2011-2012</v>
      </c>
      <c r="Q316" s="826"/>
      <c r="R316" s="826" t="str">
        <f>$H$6</f>
        <v>2011-2012</v>
      </c>
      <c r="S316" s="826"/>
      <c r="T316" s="826" t="str">
        <f>$H$6</f>
        <v>2011-2012</v>
      </c>
      <c r="U316" s="826"/>
      <c r="V316" s="826" t="str">
        <f>$H$6</f>
        <v>2011-2012</v>
      </c>
      <c r="W316" s="826"/>
      <c r="X316" s="826" t="str">
        <f>$H$6</f>
        <v>2011-2012</v>
      </c>
      <c r="Y316" s="826"/>
      <c r="Z316" s="867"/>
      <c r="AA316" s="867"/>
      <c r="AB316" s="868"/>
    </row>
    <row r="317" spans="1:28" ht="14" thickTop="1" thickBot="1">
      <c r="A317" s="154" t="s">
        <v>872</v>
      </c>
      <c r="B317" s="155"/>
      <c r="C317" s="155"/>
      <c r="D317" s="155"/>
      <c r="E317" s="155"/>
      <c r="F317" s="155"/>
      <c r="G317" s="155"/>
      <c r="H317" s="880" t="s">
        <v>32</v>
      </c>
      <c r="I317" s="880"/>
      <c r="J317" s="867" t="s">
        <v>32</v>
      </c>
      <c r="K317" s="867"/>
      <c r="L317" s="867" t="s">
        <v>32</v>
      </c>
      <c r="M317" s="868"/>
      <c r="N317" s="880" t="s">
        <v>32</v>
      </c>
      <c r="O317" s="880"/>
      <c r="P317" s="867" t="s">
        <v>32</v>
      </c>
      <c r="Q317" s="867"/>
      <c r="R317" s="880" t="s">
        <v>32</v>
      </c>
      <c r="S317" s="880"/>
      <c r="T317" s="867" t="s">
        <v>32</v>
      </c>
      <c r="U317" s="867"/>
      <c r="V317" s="880" t="s">
        <v>32</v>
      </c>
      <c r="W317" s="880"/>
      <c r="X317" s="867" t="s">
        <v>32</v>
      </c>
      <c r="Y317" s="867"/>
      <c r="Z317" s="866" t="s">
        <v>152</v>
      </c>
      <c r="AA317" s="867"/>
      <c r="AB317" s="868"/>
    </row>
    <row r="318" spans="1:28" ht="13.5" thickTop="1">
      <c r="A318" s="176" t="str">
        <f>A263</f>
        <v>Warrants Outstanding 6-30-2011 of Year in Caption</v>
      </c>
      <c r="B318" s="177"/>
      <c r="C318" s="177"/>
      <c r="D318" s="177"/>
      <c r="E318" s="177"/>
      <c r="F318" s="177"/>
      <c r="G318" s="178"/>
      <c r="H318" s="816">
        <v>0</v>
      </c>
      <c r="I318" s="816"/>
      <c r="J318" s="816">
        <v>0</v>
      </c>
      <c r="K318" s="816"/>
      <c r="L318" s="816">
        <v>0</v>
      </c>
      <c r="M318" s="816"/>
      <c r="N318" s="816">
        <v>0</v>
      </c>
      <c r="O318" s="816"/>
      <c r="P318" s="816">
        <v>0</v>
      </c>
      <c r="Q318" s="816"/>
      <c r="R318" s="816">
        <v>0</v>
      </c>
      <c r="S318" s="816"/>
      <c r="T318" s="816">
        <v>0</v>
      </c>
      <c r="U318" s="816"/>
      <c r="V318" s="816">
        <v>0</v>
      </c>
      <c r="W318" s="816"/>
      <c r="X318" s="816">
        <v>0</v>
      </c>
      <c r="Y318" s="816"/>
      <c r="Z318" s="848">
        <f t="shared" ref="Z318:Z326" si="12">SUM(H318:Y318)</f>
        <v>0</v>
      </c>
      <c r="AA318" s="849"/>
      <c r="AB318" s="850"/>
    </row>
    <row r="319" spans="1:28">
      <c r="A319" s="179" t="s">
        <v>153</v>
      </c>
      <c r="B319" s="180"/>
      <c r="C319" s="180"/>
      <c r="D319" s="180"/>
      <c r="E319" s="180"/>
      <c r="F319" s="180"/>
      <c r="G319" s="181"/>
      <c r="H319" s="816">
        <v>0</v>
      </c>
      <c r="I319" s="816"/>
      <c r="J319" s="816">
        <v>0</v>
      </c>
      <c r="K319" s="816"/>
      <c r="L319" s="816">
        <v>0</v>
      </c>
      <c r="M319" s="816"/>
      <c r="N319" s="816">
        <v>0</v>
      </c>
      <c r="O319" s="816"/>
      <c r="P319" s="816">
        <v>0</v>
      </c>
      <c r="Q319" s="816"/>
      <c r="R319" s="816">
        <v>0</v>
      </c>
      <c r="S319" s="816"/>
      <c r="T319" s="816">
        <v>0</v>
      </c>
      <c r="U319" s="816"/>
      <c r="V319" s="816">
        <v>0</v>
      </c>
      <c r="W319" s="816"/>
      <c r="X319" s="816">
        <v>0</v>
      </c>
      <c r="Y319" s="816"/>
      <c r="Z319" s="767">
        <f t="shared" si="12"/>
        <v>0</v>
      </c>
      <c r="AA319" s="810"/>
      <c r="AB319" s="768"/>
    </row>
    <row r="320" spans="1:28" ht="13.5" thickBot="1">
      <c r="A320" s="188" t="s">
        <v>152</v>
      </c>
      <c r="B320" s="189"/>
      <c r="C320" s="189"/>
      <c r="D320" s="189"/>
      <c r="E320" s="189"/>
      <c r="F320" s="189"/>
      <c r="G320" s="190"/>
      <c r="H320" s="838">
        <f>SUM(H318:I319)</f>
        <v>0</v>
      </c>
      <c r="I320" s="838"/>
      <c r="J320" s="838">
        <f>SUM(J318:K319)</f>
        <v>0</v>
      </c>
      <c r="K320" s="838"/>
      <c r="L320" s="838">
        <f>SUM(L318:M319)</f>
        <v>0</v>
      </c>
      <c r="M320" s="838"/>
      <c r="N320" s="838">
        <f>SUM(N318:O319)</f>
        <v>0</v>
      </c>
      <c r="O320" s="838"/>
      <c r="P320" s="838">
        <f>SUM(P318:Q319)</f>
        <v>0</v>
      </c>
      <c r="Q320" s="838"/>
      <c r="R320" s="838">
        <f>SUM(R318:S319)</f>
        <v>0</v>
      </c>
      <c r="S320" s="838"/>
      <c r="T320" s="838">
        <f>SUM(T318:U319)</f>
        <v>0</v>
      </c>
      <c r="U320" s="838"/>
      <c r="V320" s="838">
        <f>SUM(V318:W319)</f>
        <v>0</v>
      </c>
      <c r="W320" s="838"/>
      <c r="X320" s="838">
        <f>SUM(X318:Y319)</f>
        <v>0</v>
      </c>
      <c r="Y320" s="838"/>
      <c r="Z320" s="769">
        <f t="shared" si="12"/>
        <v>0</v>
      </c>
      <c r="AA320" s="811"/>
      <c r="AB320" s="770"/>
    </row>
    <row r="321" spans="1:28" ht="13.5" thickTop="1">
      <c r="A321" s="176" t="s">
        <v>154</v>
      </c>
      <c r="B321" s="177"/>
      <c r="C321" s="177"/>
      <c r="D321" s="177"/>
      <c r="E321" s="177"/>
      <c r="F321" s="177"/>
      <c r="G321" s="178"/>
      <c r="H321" s="831">
        <v>0</v>
      </c>
      <c r="I321" s="831"/>
      <c r="J321" s="831">
        <v>0</v>
      </c>
      <c r="K321" s="831"/>
      <c r="L321" s="831">
        <v>0</v>
      </c>
      <c r="M321" s="831"/>
      <c r="N321" s="831">
        <v>0</v>
      </c>
      <c r="O321" s="831"/>
      <c r="P321" s="831">
        <v>0</v>
      </c>
      <c r="Q321" s="831"/>
      <c r="R321" s="831">
        <v>0</v>
      </c>
      <c r="S321" s="831"/>
      <c r="T321" s="831">
        <v>0</v>
      </c>
      <c r="U321" s="831"/>
      <c r="V321" s="831">
        <v>0</v>
      </c>
      <c r="W321" s="831"/>
      <c r="X321" s="831">
        <v>0</v>
      </c>
      <c r="Y321" s="831"/>
      <c r="Z321" s="848">
        <f t="shared" si="12"/>
        <v>0</v>
      </c>
      <c r="AA321" s="849"/>
      <c r="AB321" s="850"/>
    </row>
    <row r="322" spans="1:28">
      <c r="A322" s="179" t="s">
        <v>877</v>
      </c>
      <c r="B322" s="180"/>
      <c r="C322" s="180"/>
      <c r="D322" s="180"/>
      <c r="E322" s="180"/>
      <c r="F322" s="180"/>
      <c r="G322" s="181"/>
      <c r="H322" s="816">
        <v>0</v>
      </c>
      <c r="I322" s="816"/>
      <c r="J322" s="816">
        <v>0</v>
      </c>
      <c r="K322" s="816"/>
      <c r="L322" s="816">
        <v>0</v>
      </c>
      <c r="M322" s="816"/>
      <c r="N322" s="816">
        <v>0</v>
      </c>
      <c r="O322" s="816"/>
      <c r="P322" s="816">
        <v>0</v>
      </c>
      <c r="Q322" s="816"/>
      <c r="R322" s="816">
        <v>0</v>
      </c>
      <c r="S322" s="816"/>
      <c r="T322" s="816">
        <v>0</v>
      </c>
      <c r="U322" s="816"/>
      <c r="V322" s="816">
        <v>0</v>
      </c>
      <c r="W322" s="816"/>
      <c r="X322" s="816">
        <v>0</v>
      </c>
      <c r="Y322" s="816"/>
      <c r="Z322" s="767">
        <f t="shared" si="12"/>
        <v>0</v>
      </c>
      <c r="AA322" s="810"/>
      <c r="AB322" s="768"/>
    </row>
    <row r="323" spans="1:28">
      <c r="A323" s="179" t="s">
        <v>156</v>
      </c>
      <c r="B323" s="180"/>
      <c r="C323" s="180"/>
      <c r="D323" s="180"/>
      <c r="E323" s="180"/>
      <c r="F323" s="180"/>
      <c r="G323" s="181"/>
      <c r="H323" s="816">
        <v>0</v>
      </c>
      <c r="I323" s="816"/>
      <c r="J323" s="816">
        <v>0</v>
      </c>
      <c r="K323" s="816"/>
      <c r="L323" s="816">
        <v>0</v>
      </c>
      <c r="M323" s="816"/>
      <c r="N323" s="816">
        <v>0</v>
      </c>
      <c r="O323" s="816"/>
      <c r="P323" s="816">
        <v>0</v>
      </c>
      <c r="Q323" s="816"/>
      <c r="R323" s="816">
        <v>0</v>
      </c>
      <c r="S323" s="816"/>
      <c r="T323" s="816">
        <v>0</v>
      </c>
      <c r="U323" s="816"/>
      <c r="V323" s="816">
        <v>0</v>
      </c>
      <c r="W323" s="816"/>
      <c r="X323" s="816">
        <v>0</v>
      </c>
      <c r="Y323" s="816"/>
      <c r="Z323" s="767">
        <f t="shared" si="12"/>
        <v>0</v>
      </c>
      <c r="AA323" s="810"/>
      <c r="AB323" s="768"/>
    </row>
    <row r="324" spans="1:28">
      <c r="A324" s="179" t="s">
        <v>157</v>
      </c>
      <c r="B324" s="180"/>
      <c r="C324" s="180"/>
      <c r="D324" s="180"/>
      <c r="E324" s="180"/>
      <c r="F324" s="180"/>
      <c r="G324" s="181"/>
      <c r="H324" s="816">
        <v>0</v>
      </c>
      <c r="I324" s="816"/>
      <c r="J324" s="816">
        <v>0</v>
      </c>
      <c r="K324" s="816"/>
      <c r="L324" s="816">
        <v>0</v>
      </c>
      <c r="M324" s="816"/>
      <c r="N324" s="816">
        <v>0</v>
      </c>
      <c r="O324" s="816"/>
      <c r="P324" s="816">
        <v>0</v>
      </c>
      <c r="Q324" s="816"/>
      <c r="R324" s="816">
        <v>0</v>
      </c>
      <c r="S324" s="816"/>
      <c r="T324" s="816">
        <v>0</v>
      </c>
      <c r="U324" s="816"/>
      <c r="V324" s="816">
        <v>0</v>
      </c>
      <c r="W324" s="816"/>
      <c r="X324" s="816">
        <v>0</v>
      </c>
      <c r="Y324" s="816"/>
      <c r="Z324" s="767">
        <f t="shared" si="12"/>
        <v>0</v>
      </c>
      <c r="AA324" s="810"/>
      <c r="AB324" s="768"/>
    </row>
    <row r="325" spans="1:28" ht="13.5" thickBot="1">
      <c r="A325" s="188" t="s">
        <v>158</v>
      </c>
      <c r="B325" s="189"/>
      <c r="C325" s="189"/>
      <c r="D325" s="189"/>
      <c r="E325" s="189"/>
      <c r="F325" s="189"/>
      <c r="G325" s="190"/>
      <c r="H325" s="845">
        <f>SUM(H321:I324)</f>
        <v>0</v>
      </c>
      <c r="I325" s="845"/>
      <c r="J325" s="845">
        <f>SUM(J321:K324)</f>
        <v>0</v>
      </c>
      <c r="K325" s="845"/>
      <c r="L325" s="845">
        <f>SUM(L321:M324)</f>
        <v>0</v>
      </c>
      <c r="M325" s="845"/>
      <c r="N325" s="845">
        <f>SUM(N321:O324)</f>
        <v>0</v>
      </c>
      <c r="O325" s="845"/>
      <c r="P325" s="845">
        <f>SUM(P321:Q324)</f>
        <v>0</v>
      </c>
      <c r="Q325" s="845"/>
      <c r="R325" s="845">
        <f>SUM(R321:S324)</f>
        <v>0</v>
      </c>
      <c r="S325" s="845"/>
      <c r="T325" s="845">
        <f>SUM(T321:U324)</f>
        <v>0</v>
      </c>
      <c r="U325" s="845"/>
      <c r="V325" s="845">
        <f>SUM(V321:W324)</f>
        <v>0</v>
      </c>
      <c r="W325" s="845"/>
      <c r="X325" s="845">
        <f>SUM(X321:Y324)</f>
        <v>0</v>
      </c>
      <c r="Y325" s="845"/>
      <c r="Z325" s="769">
        <f t="shared" si="12"/>
        <v>0</v>
      </c>
      <c r="AA325" s="811"/>
      <c r="AB325" s="770"/>
    </row>
    <row r="326" spans="1:28" ht="14" thickTop="1" thickBot="1">
      <c r="A326" s="171" t="str">
        <f>A271</f>
        <v>BALANCE WARRANTS OUTSTANDING JUNE 30, 2012</v>
      </c>
      <c r="B326" s="172"/>
      <c r="C326" s="172"/>
      <c r="D326" s="172"/>
      <c r="E326" s="172"/>
      <c r="F326" s="172"/>
      <c r="G326" s="173"/>
      <c r="H326" s="839">
        <f>H320-H325</f>
        <v>0</v>
      </c>
      <c r="I326" s="839"/>
      <c r="J326" s="839">
        <f>J320-J325</f>
        <v>0</v>
      </c>
      <c r="K326" s="839"/>
      <c r="L326" s="839">
        <f>L320-L325</f>
        <v>0</v>
      </c>
      <c r="M326" s="839"/>
      <c r="N326" s="839">
        <f>N320-N325</f>
        <v>0</v>
      </c>
      <c r="O326" s="839"/>
      <c r="P326" s="839">
        <f>P320-P325</f>
        <v>0</v>
      </c>
      <c r="Q326" s="839"/>
      <c r="R326" s="839">
        <f>R320-R325</f>
        <v>0</v>
      </c>
      <c r="S326" s="839"/>
      <c r="T326" s="839">
        <f>T320-T325</f>
        <v>0</v>
      </c>
      <c r="U326" s="839"/>
      <c r="V326" s="839">
        <f>V320-V325</f>
        <v>0</v>
      </c>
      <c r="W326" s="839"/>
      <c r="X326" s="839">
        <f>X320-X325</f>
        <v>0</v>
      </c>
      <c r="Y326" s="839"/>
      <c r="Z326" s="866">
        <f t="shared" si="12"/>
        <v>0</v>
      </c>
      <c r="AA326" s="867"/>
      <c r="AB326" s="868"/>
    </row>
    <row r="327" spans="1:28" ht="13.5" thickTop="1">
      <c r="A327" s="206" t="str">
        <f>A272</f>
        <v>S.A.&amp;I. Form 2641R99 Entity: Type in Name of City City, 99</v>
      </c>
      <c r="H327" s="834"/>
      <c r="I327" s="834"/>
      <c r="J327" s="264"/>
      <c r="K327" s="777">
        <f ca="1">Coversheets!$BI$50</f>
        <v>41499.346880902776</v>
      </c>
      <c r="L327" s="777"/>
      <c r="M327" s="777"/>
      <c r="N327" s="257" t="str">
        <f>A327</f>
        <v>S.A.&amp;I. Form 2641R99 Entity: Type in Name of City City, 99</v>
      </c>
      <c r="Z327" s="777">
        <f ca="1">Coversheets!$BI$50</f>
        <v>41499.346880902776</v>
      </c>
      <c r="AA327" s="777"/>
      <c r="AB327" s="777"/>
    </row>
  </sheetData>
  <mergeCells count="3036">
    <mergeCell ref="T326:U326"/>
    <mergeCell ref="V326:W326"/>
    <mergeCell ref="X326:Y326"/>
    <mergeCell ref="Z326:AB326"/>
    <mergeCell ref="T325:U325"/>
    <mergeCell ref="V325:W325"/>
    <mergeCell ref="X325:Y325"/>
    <mergeCell ref="Z325:AB325"/>
    <mergeCell ref="H326:I326"/>
    <mergeCell ref="J326:K326"/>
    <mergeCell ref="L326:M326"/>
    <mergeCell ref="N326:O326"/>
    <mergeCell ref="P326:Q326"/>
    <mergeCell ref="R326:S326"/>
    <mergeCell ref="Z324:AB324"/>
    <mergeCell ref="H327:I327"/>
    <mergeCell ref="K327:M327"/>
    <mergeCell ref="Z327:AB327"/>
    <mergeCell ref="H325:I325"/>
    <mergeCell ref="J325:K325"/>
    <mergeCell ref="L325:M325"/>
    <mergeCell ref="N325:O325"/>
    <mergeCell ref="P325:Q325"/>
    <mergeCell ref="R325:S325"/>
    <mergeCell ref="Z323:AB323"/>
    <mergeCell ref="H324:I324"/>
    <mergeCell ref="J324:K324"/>
    <mergeCell ref="L324:M324"/>
    <mergeCell ref="N324:O324"/>
    <mergeCell ref="P324:Q324"/>
    <mergeCell ref="R324:S324"/>
    <mergeCell ref="T324:U324"/>
    <mergeCell ref="V324:W324"/>
    <mergeCell ref="X324:Y324"/>
    <mergeCell ref="Z322:AB322"/>
    <mergeCell ref="H323:I323"/>
    <mergeCell ref="J323:K323"/>
    <mergeCell ref="L323:M323"/>
    <mergeCell ref="N323:O323"/>
    <mergeCell ref="P323:Q323"/>
    <mergeCell ref="R323:S323"/>
    <mergeCell ref="T323:U323"/>
    <mergeCell ref="V323:W323"/>
    <mergeCell ref="X323:Y323"/>
    <mergeCell ref="Z321:AB321"/>
    <mergeCell ref="H322:I322"/>
    <mergeCell ref="J322:K322"/>
    <mergeCell ref="L322:M322"/>
    <mergeCell ref="N322:O322"/>
    <mergeCell ref="P322:Q322"/>
    <mergeCell ref="R322:S322"/>
    <mergeCell ref="T322:U322"/>
    <mergeCell ref="V322:W322"/>
    <mergeCell ref="X322:Y322"/>
    <mergeCell ref="Z320:AB320"/>
    <mergeCell ref="H321:I321"/>
    <mergeCell ref="J321:K321"/>
    <mergeCell ref="L321:M321"/>
    <mergeCell ref="N321:O321"/>
    <mergeCell ref="P321:Q321"/>
    <mergeCell ref="R321:S321"/>
    <mergeCell ref="T321:U321"/>
    <mergeCell ref="V321:W321"/>
    <mergeCell ref="X321:Y321"/>
    <mergeCell ref="Z319:AB319"/>
    <mergeCell ref="H320:I320"/>
    <mergeCell ref="J320:K320"/>
    <mergeCell ref="L320:M320"/>
    <mergeCell ref="N320:O320"/>
    <mergeCell ref="P320:Q320"/>
    <mergeCell ref="R320:S320"/>
    <mergeCell ref="T320:U320"/>
    <mergeCell ref="V320:W320"/>
    <mergeCell ref="X320:Y320"/>
    <mergeCell ref="Z318:AB318"/>
    <mergeCell ref="H319:I319"/>
    <mergeCell ref="J319:K319"/>
    <mergeCell ref="L319:M319"/>
    <mergeCell ref="N319:O319"/>
    <mergeCell ref="P319:Q319"/>
    <mergeCell ref="R319:S319"/>
    <mergeCell ref="T319:U319"/>
    <mergeCell ref="V319:W319"/>
    <mergeCell ref="X319:Y319"/>
    <mergeCell ref="Z317:AB317"/>
    <mergeCell ref="H318:I318"/>
    <mergeCell ref="J318:K318"/>
    <mergeCell ref="L318:M318"/>
    <mergeCell ref="N318:O318"/>
    <mergeCell ref="P318:Q318"/>
    <mergeCell ref="R318:S318"/>
    <mergeCell ref="T318:U318"/>
    <mergeCell ref="V318:W318"/>
    <mergeCell ref="X318:Y318"/>
    <mergeCell ref="Z316:AB316"/>
    <mergeCell ref="H317:I317"/>
    <mergeCell ref="J317:K317"/>
    <mergeCell ref="L317:M317"/>
    <mergeCell ref="N317:O317"/>
    <mergeCell ref="P317:Q317"/>
    <mergeCell ref="R317:S317"/>
    <mergeCell ref="T317:U317"/>
    <mergeCell ref="V317:W317"/>
    <mergeCell ref="X317:Y317"/>
    <mergeCell ref="Z315:AB315"/>
    <mergeCell ref="H316:I316"/>
    <mergeCell ref="J316:K316"/>
    <mergeCell ref="L316:M316"/>
    <mergeCell ref="N316:O316"/>
    <mergeCell ref="P316:Q316"/>
    <mergeCell ref="R316:S316"/>
    <mergeCell ref="T316:U316"/>
    <mergeCell ref="V316:W316"/>
    <mergeCell ref="X316:Y316"/>
    <mergeCell ref="Z314:AB314"/>
    <mergeCell ref="H315:I315"/>
    <mergeCell ref="J315:K315"/>
    <mergeCell ref="L315:M315"/>
    <mergeCell ref="N315:O315"/>
    <mergeCell ref="P315:Q315"/>
    <mergeCell ref="R315:S315"/>
    <mergeCell ref="T315:U315"/>
    <mergeCell ref="V315:W315"/>
    <mergeCell ref="X315:Y315"/>
    <mergeCell ref="Z313:AB313"/>
    <mergeCell ref="H314:I314"/>
    <mergeCell ref="J314:K314"/>
    <mergeCell ref="L314:M314"/>
    <mergeCell ref="N314:O314"/>
    <mergeCell ref="P314:Q314"/>
    <mergeCell ref="R314:S314"/>
    <mergeCell ref="T314:U314"/>
    <mergeCell ref="V314:W314"/>
    <mergeCell ref="X314:Y314"/>
    <mergeCell ref="Z312:AB312"/>
    <mergeCell ref="H313:I313"/>
    <mergeCell ref="J313:K313"/>
    <mergeCell ref="L313:M313"/>
    <mergeCell ref="N313:O313"/>
    <mergeCell ref="P313:Q313"/>
    <mergeCell ref="R313:S313"/>
    <mergeCell ref="T313:U313"/>
    <mergeCell ref="V313:W313"/>
    <mergeCell ref="X313:Y313"/>
    <mergeCell ref="Z311:AB311"/>
    <mergeCell ref="H312:I312"/>
    <mergeCell ref="J312:K312"/>
    <mergeCell ref="L312:M312"/>
    <mergeCell ref="N312:O312"/>
    <mergeCell ref="P312:Q312"/>
    <mergeCell ref="R312:S312"/>
    <mergeCell ref="T312:U312"/>
    <mergeCell ref="V312:W312"/>
    <mergeCell ref="X312:Y312"/>
    <mergeCell ref="Z310:AB310"/>
    <mergeCell ref="H311:I311"/>
    <mergeCell ref="J311:K311"/>
    <mergeCell ref="L311:M311"/>
    <mergeCell ref="N311:O311"/>
    <mergeCell ref="P311:Q311"/>
    <mergeCell ref="R311:S311"/>
    <mergeCell ref="T311:U311"/>
    <mergeCell ref="V311:W311"/>
    <mergeCell ref="X311:Y311"/>
    <mergeCell ref="Z309:AB309"/>
    <mergeCell ref="H310:I310"/>
    <mergeCell ref="J310:K310"/>
    <mergeCell ref="L310:M310"/>
    <mergeCell ref="N310:O310"/>
    <mergeCell ref="P310:Q310"/>
    <mergeCell ref="R310:S310"/>
    <mergeCell ref="T310:U310"/>
    <mergeCell ref="V310:W310"/>
    <mergeCell ref="X310:Y310"/>
    <mergeCell ref="Z308:AB308"/>
    <mergeCell ref="H309:I309"/>
    <mergeCell ref="J309:K309"/>
    <mergeCell ref="L309:M309"/>
    <mergeCell ref="N309:O309"/>
    <mergeCell ref="P309:Q309"/>
    <mergeCell ref="R309:S309"/>
    <mergeCell ref="T309:U309"/>
    <mergeCell ref="V309:W309"/>
    <mergeCell ref="X309:Y309"/>
    <mergeCell ref="Z307:AB307"/>
    <mergeCell ref="H308:I308"/>
    <mergeCell ref="J308:K308"/>
    <mergeCell ref="L308:M308"/>
    <mergeCell ref="N308:O308"/>
    <mergeCell ref="P308:Q308"/>
    <mergeCell ref="R308:S308"/>
    <mergeCell ref="T308:U308"/>
    <mergeCell ref="V308:W308"/>
    <mergeCell ref="X308:Y308"/>
    <mergeCell ref="Z306:AB306"/>
    <mergeCell ref="H307:I307"/>
    <mergeCell ref="J307:K307"/>
    <mergeCell ref="L307:M307"/>
    <mergeCell ref="N307:O307"/>
    <mergeCell ref="P307:Q307"/>
    <mergeCell ref="R307:S307"/>
    <mergeCell ref="T307:U307"/>
    <mergeCell ref="V307:W307"/>
    <mergeCell ref="X307:Y307"/>
    <mergeCell ref="Z305:AB305"/>
    <mergeCell ref="H306:I306"/>
    <mergeCell ref="J306:K306"/>
    <mergeCell ref="L306:M306"/>
    <mergeCell ref="N306:O306"/>
    <mergeCell ref="P306:Q306"/>
    <mergeCell ref="R306:S306"/>
    <mergeCell ref="T306:U306"/>
    <mergeCell ref="V306:W306"/>
    <mergeCell ref="X306:Y306"/>
    <mergeCell ref="Z304:AB304"/>
    <mergeCell ref="H305:I305"/>
    <mergeCell ref="J305:K305"/>
    <mergeCell ref="L305:M305"/>
    <mergeCell ref="N305:O305"/>
    <mergeCell ref="P305:Q305"/>
    <mergeCell ref="R305:S305"/>
    <mergeCell ref="T305:U305"/>
    <mergeCell ref="V305:W305"/>
    <mergeCell ref="X305:Y305"/>
    <mergeCell ref="Z303:AB303"/>
    <mergeCell ref="H304:I304"/>
    <mergeCell ref="J304:K304"/>
    <mergeCell ref="L304:M304"/>
    <mergeCell ref="N304:O304"/>
    <mergeCell ref="P304:Q304"/>
    <mergeCell ref="R304:S304"/>
    <mergeCell ref="T304:U304"/>
    <mergeCell ref="V304:W304"/>
    <mergeCell ref="X304:Y304"/>
    <mergeCell ref="Z302:AB302"/>
    <mergeCell ref="H303:I303"/>
    <mergeCell ref="J303:K303"/>
    <mergeCell ref="L303:M303"/>
    <mergeCell ref="N303:O303"/>
    <mergeCell ref="P303:Q303"/>
    <mergeCell ref="R303:S303"/>
    <mergeCell ref="T303:U303"/>
    <mergeCell ref="V303:W303"/>
    <mergeCell ref="X303:Y303"/>
    <mergeCell ref="Z301:AB301"/>
    <mergeCell ref="H302:I302"/>
    <mergeCell ref="J302:K302"/>
    <mergeCell ref="L302:M302"/>
    <mergeCell ref="N302:O302"/>
    <mergeCell ref="P302:Q302"/>
    <mergeCell ref="R302:S302"/>
    <mergeCell ref="T302:U302"/>
    <mergeCell ref="V302:W302"/>
    <mergeCell ref="X302:Y302"/>
    <mergeCell ref="Z300:AB300"/>
    <mergeCell ref="H301:I301"/>
    <mergeCell ref="J301:K301"/>
    <mergeCell ref="L301:M301"/>
    <mergeCell ref="N301:O301"/>
    <mergeCell ref="P301:Q301"/>
    <mergeCell ref="R301:S301"/>
    <mergeCell ref="T301:U301"/>
    <mergeCell ref="V301:W301"/>
    <mergeCell ref="X301:Y301"/>
    <mergeCell ref="Z299:AB299"/>
    <mergeCell ref="H300:I300"/>
    <mergeCell ref="J300:K300"/>
    <mergeCell ref="L300:M300"/>
    <mergeCell ref="N300:O300"/>
    <mergeCell ref="P300:Q300"/>
    <mergeCell ref="R300:S300"/>
    <mergeCell ref="T300:U300"/>
    <mergeCell ref="V300:W300"/>
    <mergeCell ref="X300:Y300"/>
    <mergeCell ref="Z298:AB298"/>
    <mergeCell ref="H299:I299"/>
    <mergeCell ref="J299:K299"/>
    <mergeCell ref="L299:M299"/>
    <mergeCell ref="N299:O299"/>
    <mergeCell ref="P299:Q299"/>
    <mergeCell ref="R299:S299"/>
    <mergeCell ref="T299:U299"/>
    <mergeCell ref="V299:W299"/>
    <mergeCell ref="X299:Y299"/>
    <mergeCell ref="Z297:AB297"/>
    <mergeCell ref="H298:I298"/>
    <mergeCell ref="J298:K298"/>
    <mergeCell ref="L298:M298"/>
    <mergeCell ref="N298:O298"/>
    <mergeCell ref="P298:Q298"/>
    <mergeCell ref="R298:S298"/>
    <mergeCell ref="T298:U298"/>
    <mergeCell ref="V298:W298"/>
    <mergeCell ref="X298:Y298"/>
    <mergeCell ref="Z296:AB296"/>
    <mergeCell ref="H297:I297"/>
    <mergeCell ref="J297:K297"/>
    <mergeCell ref="L297:M297"/>
    <mergeCell ref="N297:O297"/>
    <mergeCell ref="P297:Q297"/>
    <mergeCell ref="R297:S297"/>
    <mergeCell ref="T297:U297"/>
    <mergeCell ref="V297:W297"/>
    <mergeCell ref="X297:Y297"/>
    <mergeCell ref="Z295:AB295"/>
    <mergeCell ref="H296:I296"/>
    <mergeCell ref="J296:K296"/>
    <mergeCell ref="L296:M296"/>
    <mergeCell ref="N296:O296"/>
    <mergeCell ref="P296:Q296"/>
    <mergeCell ref="R296:S296"/>
    <mergeCell ref="T296:U296"/>
    <mergeCell ref="V296:W296"/>
    <mergeCell ref="X296:Y296"/>
    <mergeCell ref="Z294:AB294"/>
    <mergeCell ref="H295:I295"/>
    <mergeCell ref="J295:K295"/>
    <mergeCell ref="L295:M295"/>
    <mergeCell ref="N295:O295"/>
    <mergeCell ref="P295:Q295"/>
    <mergeCell ref="R295:S295"/>
    <mergeCell ref="T295:U295"/>
    <mergeCell ref="V295:W295"/>
    <mergeCell ref="X295:Y295"/>
    <mergeCell ref="Z293:AB293"/>
    <mergeCell ref="H294:I294"/>
    <mergeCell ref="J294:K294"/>
    <mergeCell ref="L294:M294"/>
    <mergeCell ref="N294:O294"/>
    <mergeCell ref="P294:Q294"/>
    <mergeCell ref="R294:S294"/>
    <mergeCell ref="T294:U294"/>
    <mergeCell ref="V294:W294"/>
    <mergeCell ref="X294:Y294"/>
    <mergeCell ref="Z292:AB292"/>
    <mergeCell ref="H293:I293"/>
    <mergeCell ref="J293:K293"/>
    <mergeCell ref="L293:M293"/>
    <mergeCell ref="N293:O293"/>
    <mergeCell ref="P293:Q293"/>
    <mergeCell ref="R293:S293"/>
    <mergeCell ref="T293:U293"/>
    <mergeCell ref="V293:W293"/>
    <mergeCell ref="X293:Y293"/>
    <mergeCell ref="Z291:AB291"/>
    <mergeCell ref="H292:I292"/>
    <mergeCell ref="J292:K292"/>
    <mergeCell ref="L292:M292"/>
    <mergeCell ref="N292:O292"/>
    <mergeCell ref="P292:Q292"/>
    <mergeCell ref="R292:S292"/>
    <mergeCell ref="T292:U292"/>
    <mergeCell ref="V292:W292"/>
    <mergeCell ref="X292:Y292"/>
    <mergeCell ref="Z290:AB290"/>
    <mergeCell ref="H291:I291"/>
    <mergeCell ref="J291:K291"/>
    <mergeCell ref="L291:M291"/>
    <mergeCell ref="N291:O291"/>
    <mergeCell ref="P291:Q291"/>
    <mergeCell ref="R291:S291"/>
    <mergeCell ref="T291:U291"/>
    <mergeCell ref="V291:W291"/>
    <mergeCell ref="X291:Y291"/>
    <mergeCell ref="Z289:AB289"/>
    <mergeCell ref="H290:I290"/>
    <mergeCell ref="J290:K290"/>
    <mergeCell ref="L290:M290"/>
    <mergeCell ref="N290:O290"/>
    <mergeCell ref="P290:Q290"/>
    <mergeCell ref="R290:S290"/>
    <mergeCell ref="T290:U290"/>
    <mergeCell ref="V290:W290"/>
    <mergeCell ref="X290:Y290"/>
    <mergeCell ref="Z288:AB288"/>
    <mergeCell ref="H289:I289"/>
    <mergeCell ref="J289:K289"/>
    <mergeCell ref="L289:M289"/>
    <mergeCell ref="N289:O289"/>
    <mergeCell ref="P289:Q289"/>
    <mergeCell ref="R289:S289"/>
    <mergeCell ref="T289:U289"/>
    <mergeCell ref="V289:W289"/>
    <mergeCell ref="X289:Y289"/>
    <mergeCell ref="Z287:AB287"/>
    <mergeCell ref="H288:I288"/>
    <mergeCell ref="J288:K288"/>
    <mergeCell ref="L288:M288"/>
    <mergeCell ref="N288:O288"/>
    <mergeCell ref="P288:Q288"/>
    <mergeCell ref="R288:S288"/>
    <mergeCell ref="T288:U288"/>
    <mergeCell ref="V288:W288"/>
    <mergeCell ref="X288:Y288"/>
    <mergeCell ref="Z286:AB286"/>
    <mergeCell ref="H287:I287"/>
    <mergeCell ref="J287:K287"/>
    <mergeCell ref="L287:M287"/>
    <mergeCell ref="N287:O287"/>
    <mergeCell ref="P287:Q287"/>
    <mergeCell ref="R287:S287"/>
    <mergeCell ref="T287:U287"/>
    <mergeCell ref="V287:W287"/>
    <mergeCell ref="X287:Y287"/>
    <mergeCell ref="Z285:AB285"/>
    <mergeCell ref="H286:I286"/>
    <mergeCell ref="J286:K286"/>
    <mergeCell ref="L286:M286"/>
    <mergeCell ref="N286:O286"/>
    <mergeCell ref="P286:Q286"/>
    <mergeCell ref="R286:S286"/>
    <mergeCell ref="T286:U286"/>
    <mergeCell ref="V286:W286"/>
    <mergeCell ref="X286:Y286"/>
    <mergeCell ref="Z284:AB284"/>
    <mergeCell ref="H285:I285"/>
    <mergeCell ref="J285:K285"/>
    <mergeCell ref="L285:M285"/>
    <mergeCell ref="N285:O285"/>
    <mergeCell ref="P285:Q285"/>
    <mergeCell ref="R285:S285"/>
    <mergeCell ref="T285:U285"/>
    <mergeCell ref="V285:W285"/>
    <mergeCell ref="X285:Y285"/>
    <mergeCell ref="Z283:AB283"/>
    <mergeCell ref="H284:I284"/>
    <mergeCell ref="J284:K284"/>
    <mergeCell ref="L284:M284"/>
    <mergeCell ref="N284:O284"/>
    <mergeCell ref="P284:Q284"/>
    <mergeCell ref="R284:S284"/>
    <mergeCell ref="T284:U284"/>
    <mergeCell ref="V284:W284"/>
    <mergeCell ref="X284:Y284"/>
    <mergeCell ref="Z282:AB282"/>
    <mergeCell ref="H283:I283"/>
    <mergeCell ref="J283:K283"/>
    <mergeCell ref="L283:M283"/>
    <mergeCell ref="N283:O283"/>
    <mergeCell ref="P283:Q283"/>
    <mergeCell ref="R283:S283"/>
    <mergeCell ref="T283:U283"/>
    <mergeCell ref="V283:W283"/>
    <mergeCell ref="X283:Y283"/>
    <mergeCell ref="Z281:AB281"/>
    <mergeCell ref="H282:I282"/>
    <mergeCell ref="J282:K282"/>
    <mergeCell ref="L282:M282"/>
    <mergeCell ref="N282:O282"/>
    <mergeCell ref="P282:Q282"/>
    <mergeCell ref="R282:S282"/>
    <mergeCell ref="T282:U282"/>
    <mergeCell ref="V282:W282"/>
    <mergeCell ref="X282:Y282"/>
    <mergeCell ref="Z280:AB280"/>
    <mergeCell ref="H281:I281"/>
    <mergeCell ref="J281:K281"/>
    <mergeCell ref="L281:M281"/>
    <mergeCell ref="N281:O281"/>
    <mergeCell ref="P281:Q281"/>
    <mergeCell ref="R281:S281"/>
    <mergeCell ref="T281:U281"/>
    <mergeCell ref="V281:W281"/>
    <mergeCell ref="X281:Y281"/>
    <mergeCell ref="Z279:AB279"/>
    <mergeCell ref="H280:I280"/>
    <mergeCell ref="J280:K280"/>
    <mergeCell ref="L280:M280"/>
    <mergeCell ref="N280:O280"/>
    <mergeCell ref="P280:Q280"/>
    <mergeCell ref="R280:S280"/>
    <mergeCell ref="T280:U280"/>
    <mergeCell ref="V280:W280"/>
    <mergeCell ref="X280:Y280"/>
    <mergeCell ref="Z278:AB278"/>
    <mergeCell ref="H279:I279"/>
    <mergeCell ref="J279:K279"/>
    <mergeCell ref="L279:M279"/>
    <mergeCell ref="N279:O279"/>
    <mergeCell ref="P279:Q279"/>
    <mergeCell ref="R279:S279"/>
    <mergeCell ref="T279:U279"/>
    <mergeCell ref="V279:W279"/>
    <mergeCell ref="X279:Y279"/>
    <mergeCell ref="X277:Y277"/>
    <mergeCell ref="H278:I278"/>
    <mergeCell ref="J278:K278"/>
    <mergeCell ref="L278:M278"/>
    <mergeCell ref="N278:O278"/>
    <mergeCell ref="P278:Q278"/>
    <mergeCell ref="R278:S278"/>
    <mergeCell ref="T278:U278"/>
    <mergeCell ref="V278:W278"/>
    <mergeCell ref="X278:Y278"/>
    <mergeCell ref="A275:M275"/>
    <mergeCell ref="N275:AB275"/>
    <mergeCell ref="H277:I277"/>
    <mergeCell ref="J277:K277"/>
    <mergeCell ref="L277:M277"/>
    <mergeCell ref="N277:O277"/>
    <mergeCell ref="P277:Q277"/>
    <mergeCell ref="R277:S277"/>
    <mergeCell ref="T277:U277"/>
    <mergeCell ref="V277:W277"/>
    <mergeCell ref="Z271:AB271"/>
    <mergeCell ref="H272:I272"/>
    <mergeCell ref="K272:M272"/>
    <mergeCell ref="Z272:AB272"/>
    <mergeCell ref="A274:M274"/>
    <mergeCell ref="N274:AB274"/>
    <mergeCell ref="Z270:AB270"/>
    <mergeCell ref="H271:I271"/>
    <mergeCell ref="J271:K271"/>
    <mergeCell ref="L271:M271"/>
    <mergeCell ref="N271:O271"/>
    <mergeCell ref="P271:Q271"/>
    <mergeCell ref="R271:S271"/>
    <mergeCell ref="T271:U271"/>
    <mergeCell ref="V271:W271"/>
    <mergeCell ref="X271:Y271"/>
    <mergeCell ref="Z269:AB269"/>
    <mergeCell ref="H270:I270"/>
    <mergeCell ref="J270:K270"/>
    <mergeCell ref="L270:M270"/>
    <mergeCell ref="N270:O270"/>
    <mergeCell ref="P270:Q270"/>
    <mergeCell ref="R270:S270"/>
    <mergeCell ref="T270:U270"/>
    <mergeCell ref="V270:W270"/>
    <mergeCell ref="X270:Y270"/>
    <mergeCell ref="Z268:AB268"/>
    <mergeCell ref="H269:I269"/>
    <mergeCell ref="J269:K269"/>
    <mergeCell ref="L269:M269"/>
    <mergeCell ref="N269:O269"/>
    <mergeCell ref="P269:Q269"/>
    <mergeCell ref="R269:S269"/>
    <mergeCell ref="T269:U269"/>
    <mergeCell ref="V269:W269"/>
    <mergeCell ref="X269:Y269"/>
    <mergeCell ref="Z267:AB267"/>
    <mergeCell ref="H268:I268"/>
    <mergeCell ref="J268:K268"/>
    <mergeCell ref="L268:M268"/>
    <mergeCell ref="N268:O268"/>
    <mergeCell ref="P268:Q268"/>
    <mergeCell ref="R268:S268"/>
    <mergeCell ref="T268:U268"/>
    <mergeCell ref="V268:W268"/>
    <mergeCell ref="X268:Y268"/>
    <mergeCell ref="Z266:AB266"/>
    <mergeCell ref="H267:I267"/>
    <mergeCell ref="J267:K267"/>
    <mergeCell ref="L267:M267"/>
    <mergeCell ref="N267:O267"/>
    <mergeCell ref="P267:Q267"/>
    <mergeCell ref="R267:S267"/>
    <mergeCell ref="T267:U267"/>
    <mergeCell ref="V267:W267"/>
    <mergeCell ref="X267:Y267"/>
    <mergeCell ref="Z265:AB265"/>
    <mergeCell ref="H266:I266"/>
    <mergeCell ref="J266:K266"/>
    <mergeCell ref="L266:M266"/>
    <mergeCell ref="N266:O266"/>
    <mergeCell ref="P266:Q266"/>
    <mergeCell ref="R266:S266"/>
    <mergeCell ref="T266:U266"/>
    <mergeCell ref="V266:W266"/>
    <mergeCell ref="X266:Y266"/>
    <mergeCell ref="Z264:AB264"/>
    <mergeCell ref="H265:I265"/>
    <mergeCell ref="J265:K265"/>
    <mergeCell ref="L265:M265"/>
    <mergeCell ref="N265:O265"/>
    <mergeCell ref="P265:Q265"/>
    <mergeCell ref="R265:S265"/>
    <mergeCell ref="T265:U265"/>
    <mergeCell ref="V265:W265"/>
    <mergeCell ref="X265:Y265"/>
    <mergeCell ref="Z263:AB263"/>
    <mergeCell ref="H264:I264"/>
    <mergeCell ref="J264:K264"/>
    <mergeCell ref="L264:M264"/>
    <mergeCell ref="N264:O264"/>
    <mergeCell ref="P264:Q264"/>
    <mergeCell ref="R264:S264"/>
    <mergeCell ref="T264:U264"/>
    <mergeCell ref="V264:W264"/>
    <mergeCell ref="X264:Y264"/>
    <mergeCell ref="Z262:AB262"/>
    <mergeCell ref="H263:I263"/>
    <mergeCell ref="J263:K263"/>
    <mergeCell ref="L263:M263"/>
    <mergeCell ref="N263:O263"/>
    <mergeCell ref="P263:Q263"/>
    <mergeCell ref="R263:S263"/>
    <mergeCell ref="T263:U263"/>
    <mergeCell ref="V263:W263"/>
    <mergeCell ref="X263:Y263"/>
    <mergeCell ref="Z261:AB261"/>
    <mergeCell ref="H262:I262"/>
    <mergeCell ref="J262:K262"/>
    <mergeCell ref="L262:M262"/>
    <mergeCell ref="N262:O262"/>
    <mergeCell ref="P262:Q262"/>
    <mergeCell ref="R262:S262"/>
    <mergeCell ref="T262:U262"/>
    <mergeCell ref="V262:W262"/>
    <mergeCell ref="X262:Y262"/>
    <mergeCell ref="Z260:AB260"/>
    <mergeCell ref="H261:I261"/>
    <mergeCell ref="J261:K261"/>
    <mergeCell ref="L261:M261"/>
    <mergeCell ref="N261:O261"/>
    <mergeCell ref="P261:Q261"/>
    <mergeCell ref="R261:S261"/>
    <mergeCell ref="T261:U261"/>
    <mergeCell ref="V261:W261"/>
    <mergeCell ref="X261:Y261"/>
    <mergeCell ref="Z259:AB259"/>
    <mergeCell ref="H260:I260"/>
    <mergeCell ref="J260:K260"/>
    <mergeCell ref="L260:M260"/>
    <mergeCell ref="N260:O260"/>
    <mergeCell ref="P260:Q260"/>
    <mergeCell ref="R260:S260"/>
    <mergeCell ref="T260:U260"/>
    <mergeCell ref="V260:W260"/>
    <mergeCell ref="X260:Y260"/>
    <mergeCell ref="Z258:AB258"/>
    <mergeCell ref="H259:I259"/>
    <mergeCell ref="J259:K259"/>
    <mergeCell ref="L259:M259"/>
    <mergeCell ref="N259:O259"/>
    <mergeCell ref="P259:Q259"/>
    <mergeCell ref="R259:S259"/>
    <mergeCell ref="T259:U259"/>
    <mergeCell ref="V259:W259"/>
    <mergeCell ref="X259:Y259"/>
    <mergeCell ref="Z257:AB257"/>
    <mergeCell ref="H258:I258"/>
    <mergeCell ref="J258:K258"/>
    <mergeCell ref="L258:M258"/>
    <mergeCell ref="N258:O258"/>
    <mergeCell ref="P258:Q258"/>
    <mergeCell ref="R258:S258"/>
    <mergeCell ref="T258:U258"/>
    <mergeCell ref="V258:W258"/>
    <mergeCell ref="X258:Y258"/>
    <mergeCell ref="Z256:AB256"/>
    <mergeCell ref="H257:I257"/>
    <mergeCell ref="J257:K257"/>
    <mergeCell ref="L257:M257"/>
    <mergeCell ref="N257:O257"/>
    <mergeCell ref="P257:Q257"/>
    <mergeCell ref="R257:S257"/>
    <mergeCell ref="T257:U257"/>
    <mergeCell ref="V257:W257"/>
    <mergeCell ref="X257:Y257"/>
    <mergeCell ref="Z255:AB255"/>
    <mergeCell ref="H256:I256"/>
    <mergeCell ref="J256:K256"/>
    <mergeCell ref="L256:M256"/>
    <mergeCell ref="N256:O256"/>
    <mergeCell ref="P256:Q256"/>
    <mergeCell ref="R256:S256"/>
    <mergeCell ref="T256:U256"/>
    <mergeCell ref="V256:W256"/>
    <mergeCell ref="X256:Y256"/>
    <mergeCell ref="Z254:AB254"/>
    <mergeCell ref="H255:I255"/>
    <mergeCell ref="J255:K255"/>
    <mergeCell ref="L255:M255"/>
    <mergeCell ref="N255:O255"/>
    <mergeCell ref="P255:Q255"/>
    <mergeCell ref="R255:S255"/>
    <mergeCell ref="T255:U255"/>
    <mergeCell ref="V255:W255"/>
    <mergeCell ref="X255:Y255"/>
    <mergeCell ref="Z253:AB253"/>
    <mergeCell ref="H254:I254"/>
    <mergeCell ref="J254:K254"/>
    <mergeCell ref="L254:M254"/>
    <mergeCell ref="N254:O254"/>
    <mergeCell ref="P254:Q254"/>
    <mergeCell ref="R254:S254"/>
    <mergeCell ref="T254:U254"/>
    <mergeCell ref="V254:W254"/>
    <mergeCell ref="X254:Y254"/>
    <mergeCell ref="Z252:AB252"/>
    <mergeCell ref="H253:I253"/>
    <mergeCell ref="J253:K253"/>
    <mergeCell ref="L253:M253"/>
    <mergeCell ref="N253:O253"/>
    <mergeCell ref="P253:Q253"/>
    <mergeCell ref="R253:S253"/>
    <mergeCell ref="T253:U253"/>
    <mergeCell ref="V253:W253"/>
    <mergeCell ref="X253:Y253"/>
    <mergeCell ref="Z251:AB251"/>
    <mergeCell ref="H252:I252"/>
    <mergeCell ref="J252:K252"/>
    <mergeCell ref="L252:M252"/>
    <mergeCell ref="N252:O252"/>
    <mergeCell ref="P252:Q252"/>
    <mergeCell ref="R252:S252"/>
    <mergeCell ref="T252:U252"/>
    <mergeCell ref="V252:W252"/>
    <mergeCell ref="X252:Y252"/>
    <mergeCell ref="Z250:AB250"/>
    <mergeCell ref="H251:I251"/>
    <mergeCell ref="J251:K251"/>
    <mergeCell ref="L251:M251"/>
    <mergeCell ref="N251:O251"/>
    <mergeCell ref="P251:Q251"/>
    <mergeCell ref="R251:S251"/>
    <mergeCell ref="T251:U251"/>
    <mergeCell ref="V251:W251"/>
    <mergeCell ref="X251:Y251"/>
    <mergeCell ref="Z249:AB249"/>
    <mergeCell ref="H250:I250"/>
    <mergeCell ref="J250:K250"/>
    <mergeCell ref="L250:M250"/>
    <mergeCell ref="N250:O250"/>
    <mergeCell ref="P250:Q250"/>
    <mergeCell ref="R250:S250"/>
    <mergeCell ref="T250:U250"/>
    <mergeCell ref="V250:W250"/>
    <mergeCell ref="X250:Y250"/>
    <mergeCell ref="Z248:AB248"/>
    <mergeCell ref="H249:I249"/>
    <mergeCell ref="J249:K249"/>
    <mergeCell ref="L249:M249"/>
    <mergeCell ref="N249:O249"/>
    <mergeCell ref="P249:Q249"/>
    <mergeCell ref="R249:S249"/>
    <mergeCell ref="T249:U249"/>
    <mergeCell ref="V249:W249"/>
    <mergeCell ref="X249:Y249"/>
    <mergeCell ref="Z247:AB247"/>
    <mergeCell ref="H248:I248"/>
    <mergeCell ref="J248:K248"/>
    <mergeCell ref="L248:M248"/>
    <mergeCell ref="N248:O248"/>
    <mergeCell ref="P248:Q248"/>
    <mergeCell ref="R248:S248"/>
    <mergeCell ref="T248:U248"/>
    <mergeCell ref="V248:W248"/>
    <mergeCell ref="X248:Y248"/>
    <mergeCell ref="Z246:AB246"/>
    <mergeCell ref="H247:I247"/>
    <mergeCell ref="J247:K247"/>
    <mergeCell ref="L247:M247"/>
    <mergeCell ref="N247:O247"/>
    <mergeCell ref="P247:Q247"/>
    <mergeCell ref="R247:S247"/>
    <mergeCell ref="T247:U247"/>
    <mergeCell ref="V247:W247"/>
    <mergeCell ref="X247:Y247"/>
    <mergeCell ref="Z245:AB245"/>
    <mergeCell ref="H246:I246"/>
    <mergeCell ref="J246:K246"/>
    <mergeCell ref="L246:M246"/>
    <mergeCell ref="N246:O246"/>
    <mergeCell ref="P246:Q246"/>
    <mergeCell ref="R246:S246"/>
    <mergeCell ref="T246:U246"/>
    <mergeCell ref="V246:W246"/>
    <mergeCell ref="X246:Y246"/>
    <mergeCell ref="Z244:AB244"/>
    <mergeCell ref="H245:I245"/>
    <mergeCell ref="J245:K245"/>
    <mergeCell ref="L245:M245"/>
    <mergeCell ref="N245:O245"/>
    <mergeCell ref="P245:Q245"/>
    <mergeCell ref="R245:S245"/>
    <mergeCell ref="T245:U245"/>
    <mergeCell ref="V245:W245"/>
    <mergeCell ref="X245:Y245"/>
    <mergeCell ref="Z243:AB243"/>
    <mergeCell ref="H244:I244"/>
    <mergeCell ref="J244:K244"/>
    <mergeCell ref="L244:M244"/>
    <mergeCell ref="N244:O244"/>
    <mergeCell ref="P244:Q244"/>
    <mergeCell ref="R244:S244"/>
    <mergeCell ref="T244:U244"/>
    <mergeCell ref="V244:W244"/>
    <mergeCell ref="X244:Y244"/>
    <mergeCell ref="Z242:AB242"/>
    <mergeCell ref="H243:I243"/>
    <mergeCell ref="J243:K243"/>
    <mergeCell ref="L243:M243"/>
    <mergeCell ref="N243:O243"/>
    <mergeCell ref="P243:Q243"/>
    <mergeCell ref="R243:S243"/>
    <mergeCell ref="T243:U243"/>
    <mergeCell ref="V243:W243"/>
    <mergeCell ref="X243:Y243"/>
    <mergeCell ref="Z241:AB241"/>
    <mergeCell ref="H242:I242"/>
    <mergeCell ref="J242:K242"/>
    <mergeCell ref="L242:M242"/>
    <mergeCell ref="N242:O242"/>
    <mergeCell ref="P242:Q242"/>
    <mergeCell ref="R242:S242"/>
    <mergeCell ref="T242:U242"/>
    <mergeCell ref="V242:W242"/>
    <mergeCell ref="X242:Y242"/>
    <mergeCell ref="Z240:AB240"/>
    <mergeCell ref="H241:I241"/>
    <mergeCell ref="J241:K241"/>
    <mergeCell ref="L241:M241"/>
    <mergeCell ref="N241:O241"/>
    <mergeCell ref="P241:Q241"/>
    <mergeCell ref="R241:S241"/>
    <mergeCell ref="T241:U241"/>
    <mergeCell ref="V241:W241"/>
    <mergeCell ref="X241:Y241"/>
    <mergeCell ref="Z239:AB239"/>
    <mergeCell ref="H240:I240"/>
    <mergeCell ref="J240:K240"/>
    <mergeCell ref="L240:M240"/>
    <mergeCell ref="N240:O240"/>
    <mergeCell ref="P240:Q240"/>
    <mergeCell ref="R240:S240"/>
    <mergeCell ref="T240:U240"/>
    <mergeCell ref="V240:W240"/>
    <mergeCell ref="X240:Y240"/>
    <mergeCell ref="Z238:AB238"/>
    <mergeCell ref="H239:I239"/>
    <mergeCell ref="J239:K239"/>
    <mergeCell ref="L239:M239"/>
    <mergeCell ref="N239:O239"/>
    <mergeCell ref="P239:Q239"/>
    <mergeCell ref="R239:S239"/>
    <mergeCell ref="T239:U239"/>
    <mergeCell ref="V239:W239"/>
    <mergeCell ref="X239:Y239"/>
    <mergeCell ref="Z237:AB237"/>
    <mergeCell ref="H238:I238"/>
    <mergeCell ref="J238:K238"/>
    <mergeCell ref="L238:M238"/>
    <mergeCell ref="N238:O238"/>
    <mergeCell ref="P238:Q238"/>
    <mergeCell ref="R238:S238"/>
    <mergeCell ref="T238:U238"/>
    <mergeCell ref="V238:W238"/>
    <mergeCell ref="X238:Y238"/>
    <mergeCell ref="Z236:AB236"/>
    <mergeCell ref="H237:I237"/>
    <mergeCell ref="J237:K237"/>
    <mergeCell ref="L237:M237"/>
    <mergeCell ref="N237:O237"/>
    <mergeCell ref="P237:Q237"/>
    <mergeCell ref="R237:S237"/>
    <mergeCell ref="T237:U237"/>
    <mergeCell ref="V237:W237"/>
    <mergeCell ref="X237:Y237"/>
    <mergeCell ref="Z235:AB235"/>
    <mergeCell ref="H236:I236"/>
    <mergeCell ref="J236:K236"/>
    <mergeCell ref="L236:M236"/>
    <mergeCell ref="N236:O236"/>
    <mergeCell ref="P236:Q236"/>
    <mergeCell ref="R236:S236"/>
    <mergeCell ref="T236:U236"/>
    <mergeCell ref="V236:W236"/>
    <mergeCell ref="X236:Y236"/>
    <mergeCell ref="Z234:AB234"/>
    <mergeCell ref="H235:I235"/>
    <mergeCell ref="J235:K235"/>
    <mergeCell ref="L235:M235"/>
    <mergeCell ref="N235:O235"/>
    <mergeCell ref="P235:Q235"/>
    <mergeCell ref="R235:S235"/>
    <mergeCell ref="T235:U235"/>
    <mergeCell ref="V235:W235"/>
    <mergeCell ref="X235:Y235"/>
    <mergeCell ref="Z233:AB233"/>
    <mergeCell ref="H234:I234"/>
    <mergeCell ref="J234:K234"/>
    <mergeCell ref="L234:M234"/>
    <mergeCell ref="N234:O234"/>
    <mergeCell ref="P234:Q234"/>
    <mergeCell ref="R234:S234"/>
    <mergeCell ref="T234:U234"/>
    <mergeCell ref="V234:W234"/>
    <mergeCell ref="X234:Y234"/>
    <mergeCell ref="Z232:AB232"/>
    <mergeCell ref="H233:I233"/>
    <mergeCell ref="J233:K233"/>
    <mergeCell ref="L233:M233"/>
    <mergeCell ref="N233:O233"/>
    <mergeCell ref="P233:Q233"/>
    <mergeCell ref="R233:S233"/>
    <mergeCell ref="T233:U233"/>
    <mergeCell ref="V233:W233"/>
    <mergeCell ref="X233:Y233"/>
    <mergeCell ref="Z231:AB231"/>
    <mergeCell ref="H232:I232"/>
    <mergeCell ref="J232:K232"/>
    <mergeCell ref="L232:M232"/>
    <mergeCell ref="N232:O232"/>
    <mergeCell ref="P232:Q232"/>
    <mergeCell ref="R232:S232"/>
    <mergeCell ref="T232:U232"/>
    <mergeCell ref="V232:W232"/>
    <mergeCell ref="X232:Y232"/>
    <mergeCell ref="Z230:AB230"/>
    <mergeCell ref="H231:I231"/>
    <mergeCell ref="J231:K231"/>
    <mergeCell ref="L231:M231"/>
    <mergeCell ref="N231:O231"/>
    <mergeCell ref="P231:Q231"/>
    <mergeCell ref="R231:S231"/>
    <mergeCell ref="T231:U231"/>
    <mergeCell ref="V231:W231"/>
    <mergeCell ref="X231:Y231"/>
    <mergeCell ref="Z229:AB229"/>
    <mergeCell ref="H230:I230"/>
    <mergeCell ref="J230:K230"/>
    <mergeCell ref="L230:M230"/>
    <mergeCell ref="N230:O230"/>
    <mergeCell ref="P230:Q230"/>
    <mergeCell ref="R230:S230"/>
    <mergeCell ref="T230:U230"/>
    <mergeCell ref="V230:W230"/>
    <mergeCell ref="X230:Y230"/>
    <mergeCell ref="Z228:AB228"/>
    <mergeCell ref="H229:I229"/>
    <mergeCell ref="J229:K229"/>
    <mergeCell ref="L229:M229"/>
    <mergeCell ref="N229:O229"/>
    <mergeCell ref="P229:Q229"/>
    <mergeCell ref="R229:S229"/>
    <mergeCell ref="T229:U229"/>
    <mergeCell ref="V229:W229"/>
    <mergeCell ref="X229:Y229"/>
    <mergeCell ref="Z227:AB227"/>
    <mergeCell ref="H228:I228"/>
    <mergeCell ref="J228:K228"/>
    <mergeCell ref="L228:M228"/>
    <mergeCell ref="N228:O228"/>
    <mergeCell ref="P228:Q228"/>
    <mergeCell ref="R228:S228"/>
    <mergeCell ref="T228:U228"/>
    <mergeCell ref="V228:W228"/>
    <mergeCell ref="X228:Y228"/>
    <mergeCell ref="Z226:AB226"/>
    <mergeCell ref="H227:I227"/>
    <mergeCell ref="J227:K227"/>
    <mergeCell ref="L227:M227"/>
    <mergeCell ref="N227:O227"/>
    <mergeCell ref="P227:Q227"/>
    <mergeCell ref="R227:S227"/>
    <mergeCell ref="T227:U227"/>
    <mergeCell ref="V227:W227"/>
    <mergeCell ref="X227:Y227"/>
    <mergeCell ref="Z225:AB225"/>
    <mergeCell ref="H226:I226"/>
    <mergeCell ref="J226:K226"/>
    <mergeCell ref="L226:M226"/>
    <mergeCell ref="N226:O226"/>
    <mergeCell ref="P226:Q226"/>
    <mergeCell ref="R226:S226"/>
    <mergeCell ref="T226:U226"/>
    <mergeCell ref="V226:W226"/>
    <mergeCell ref="X226:Y226"/>
    <mergeCell ref="Z224:AB224"/>
    <mergeCell ref="H225:I225"/>
    <mergeCell ref="J225:K225"/>
    <mergeCell ref="L225:M225"/>
    <mergeCell ref="N225:O225"/>
    <mergeCell ref="P225:Q225"/>
    <mergeCell ref="R225:S225"/>
    <mergeCell ref="T225:U225"/>
    <mergeCell ref="V225:W225"/>
    <mergeCell ref="X225:Y225"/>
    <mergeCell ref="Z223:AB223"/>
    <mergeCell ref="H224:I224"/>
    <mergeCell ref="J224:K224"/>
    <mergeCell ref="L224:M224"/>
    <mergeCell ref="N224:O224"/>
    <mergeCell ref="P224:Q224"/>
    <mergeCell ref="R224:S224"/>
    <mergeCell ref="T224:U224"/>
    <mergeCell ref="V224:W224"/>
    <mergeCell ref="X224:Y224"/>
    <mergeCell ref="X222:Y222"/>
    <mergeCell ref="H223:I223"/>
    <mergeCell ref="J223:K223"/>
    <mergeCell ref="L223:M223"/>
    <mergeCell ref="N223:O223"/>
    <mergeCell ref="P223:Q223"/>
    <mergeCell ref="R223:S223"/>
    <mergeCell ref="T223:U223"/>
    <mergeCell ref="V223:W223"/>
    <mergeCell ref="X223:Y223"/>
    <mergeCell ref="A220:M220"/>
    <mergeCell ref="N220:AB220"/>
    <mergeCell ref="H222:I222"/>
    <mergeCell ref="J222:K222"/>
    <mergeCell ref="L222:M222"/>
    <mergeCell ref="N222:O222"/>
    <mergeCell ref="P222:Q222"/>
    <mergeCell ref="R222:S222"/>
    <mergeCell ref="T222:U222"/>
    <mergeCell ref="V222:W222"/>
    <mergeCell ref="Z217:AB217"/>
    <mergeCell ref="H218:I218"/>
    <mergeCell ref="K218:M218"/>
    <mergeCell ref="Z218:AB218"/>
    <mergeCell ref="A219:M219"/>
    <mergeCell ref="N219:AB219"/>
    <mergeCell ref="Z216:AB216"/>
    <mergeCell ref="H217:I217"/>
    <mergeCell ref="J217:K217"/>
    <mergeCell ref="L217:M217"/>
    <mergeCell ref="N217:O217"/>
    <mergeCell ref="P217:Q217"/>
    <mergeCell ref="R217:S217"/>
    <mergeCell ref="T217:U217"/>
    <mergeCell ref="V217:W217"/>
    <mergeCell ref="X217:Y217"/>
    <mergeCell ref="Z215:AB215"/>
    <mergeCell ref="H216:I216"/>
    <mergeCell ref="J216:K216"/>
    <mergeCell ref="L216:M216"/>
    <mergeCell ref="N216:O216"/>
    <mergeCell ref="P216:Q216"/>
    <mergeCell ref="R216:S216"/>
    <mergeCell ref="T216:U216"/>
    <mergeCell ref="V216:W216"/>
    <mergeCell ref="X216:Y216"/>
    <mergeCell ref="Z214:AB214"/>
    <mergeCell ref="H215:I215"/>
    <mergeCell ref="J215:K215"/>
    <mergeCell ref="L215:M215"/>
    <mergeCell ref="N215:O215"/>
    <mergeCell ref="P215:Q215"/>
    <mergeCell ref="R215:S215"/>
    <mergeCell ref="T215:U215"/>
    <mergeCell ref="V215:W215"/>
    <mergeCell ref="X215:Y215"/>
    <mergeCell ref="Z213:AB213"/>
    <mergeCell ref="H214:I214"/>
    <mergeCell ref="J214:K214"/>
    <mergeCell ref="L214:M214"/>
    <mergeCell ref="N214:O214"/>
    <mergeCell ref="P214:Q214"/>
    <mergeCell ref="R214:S214"/>
    <mergeCell ref="T214:U214"/>
    <mergeCell ref="V214:W214"/>
    <mergeCell ref="X214:Y214"/>
    <mergeCell ref="Z212:AB212"/>
    <mergeCell ref="H213:I213"/>
    <mergeCell ref="J213:K213"/>
    <mergeCell ref="L213:M213"/>
    <mergeCell ref="N213:O213"/>
    <mergeCell ref="P213:Q213"/>
    <mergeCell ref="R213:S213"/>
    <mergeCell ref="T213:U213"/>
    <mergeCell ref="V213:W213"/>
    <mergeCell ref="X213:Y213"/>
    <mergeCell ref="Z211:AB211"/>
    <mergeCell ref="H212:I212"/>
    <mergeCell ref="J212:K212"/>
    <mergeCell ref="L212:M212"/>
    <mergeCell ref="N212:O212"/>
    <mergeCell ref="P212:Q212"/>
    <mergeCell ref="R212:S212"/>
    <mergeCell ref="T212:U212"/>
    <mergeCell ref="V212:W212"/>
    <mergeCell ref="X212:Y212"/>
    <mergeCell ref="Z210:AB210"/>
    <mergeCell ref="H211:I211"/>
    <mergeCell ref="J211:K211"/>
    <mergeCell ref="L211:M211"/>
    <mergeCell ref="N211:O211"/>
    <mergeCell ref="P211:Q211"/>
    <mergeCell ref="R211:S211"/>
    <mergeCell ref="T211:U211"/>
    <mergeCell ref="V211:W211"/>
    <mergeCell ref="X211:Y211"/>
    <mergeCell ref="Z209:AB209"/>
    <mergeCell ref="H210:I210"/>
    <mergeCell ref="J210:K210"/>
    <mergeCell ref="L210:M210"/>
    <mergeCell ref="N210:O210"/>
    <mergeCell ref="P210:Q210"/>
    <mergeCell ref="R210:S210"/>
    <mergeCell ref="T210:U210"/>
    <mergeCell ref="V210:W210"/>
    <mergeCell ref="X210:Y210"/>
    <mergeCell ref="Z208:AB208"/>
    <mergeCell ref="H209:I209"/>
    <mergeCell ref="J209:K209"/>
    <mergeCell ref="L209:M209"/>
    <mergeCell ref="N209:O209"/>
    <mergeCell ref="P209:Q209"/>
    <mergeCell ref="R209:S209"/>
    <mergeCell ref="T209:U209"/>
    <mergeCell ref="V209:W209"/>
    <mergeCell ref="X209:Y209"/>
    <mergeCell ref="Z207:AB207"/>
    <mergeCell ref="H208:I208"/>
    <mergeCell ref="J208:K208"/>
    <mergeCell ref="L208:M208"/>
    <mergeCell ref="N208:O208"/>
    <mergeCell ref="P208:Q208"/>
    <mergeCell ref="R208:S208"/>
    <mergeCell ref="T208:U208"/>
    <mergeCell ref="V208:W208"/>
    <mergeCell ref="X208:Y208"/>
    <mergeCell ref="Z206:AB206"/>
    <mergeCell ref="H207:I207"/>
    <mergeCell ref="J207:K207"/>
    <mergeCell ref="L207:M207"/>
    <mergeCell ref="N207:O207"/>
    <mergeCell ref="P207:Q207"/>
    <mergeCell ref="R207:S207"/>
    <mergeCell ref="T207:U207"/>
    <mergeCell ref="V207:W207"/>
    <mergeCell ref="X207:Y207"/>
    <mergeCell ref="Z205:AB205"/>
    <mergeCell ref="H206:I206"/>
    <mergeCell ref="J206:K206"/>
    <mergeCell ref="L206:M206"/>
    <mergeCell ref="N206:O206"/>
    <mergeCell ref="P206:Q206"/>
    <mergeCell ref="R206:S206"/>
    <mergeCell ref="T206:U206"/>
    <mergeCell ref="V206:W206"/>
    <mergeCell ref="X206:Y206"/>
    <mergeCell ref="Z204:AB204"/>
    <mergeCell ref="H205:I205"/>
    <mergeCell ref="J205:K205"/>
    <mergeCell ref="L205:M205"/>
    <mergeCell ref="N205:O205"/>
    <mergeCell ref="P205:Q205"/>
    <mergeCell ref="R205:S205"/>
    <mergeCell ref="T205:U205"/>
    <mergeCell ref="V205:W205"/>
    <mergeCell ref="X205:Y205"/>
    <mergeCell ref="Z203:AB203"/>
    <mergeCell ref="H204:I204"/>
    <mergeCell ref="J204:K204"/>
    <mergeCell ref="L204:M204"/>
    <mergeCell ref="N204:O204"/>
    <mergeCell ref="P204:Q204"/>
    <mergeCell ref="R204:S204"/>
    <mergeCell ref="T204:U204"/>
    <mergeCell ref="V204:W204"/>
    <mergeCell ref="X204:Y204"/>
    <mergeCell ref="Z202:AB202"/>
    <mergeCell ref="H203:I203"/>
    <mergeCell ref="J203:K203"/>
    <mergeCell ref="L203:M203"/>
    <mergeCell ref="N203:O203"/>
    <mergeCell ref="P203:Q203"/>
    <mergeCell ref="R203:S203"/>
    <mergeCell ref="T203:U203"/>
    <mergeCell ref="V203:W203"/>
    <mergeCell ref="X203:Y203"/>
    <mergeCell ref="Z201:AB201"/>
    <mergeCell ref="H202:I202"/>
    <mergeCell ref="J202:K202"/>
    <mergeCell ref="L202:M202"/>
    <mergeCell ref="N202:O202"/>
    <mergeCell ref="P202:Q202"/>
    <mergeCell ref="R202:S202"/>
    <mergeCell ref="T202:U202"/>
    <mergeCell ref="V202:W202"/>
    <mergeCell ref="X202:Y202"/>
    <mergeCell ref="Z200:AB200"/>
    <mergeCell ref="H201:I201"/>
    <mergeCell ref="J201:K201"/>
    <mergeCell ref="L201:M201"/>
    <mergeCell ref="N201:O201"/>
    <mergeCell ref="P201:Q201"/>
    <mergeCell ref="R201:S201"/>
    <mergeCell ref="T201:U201"/>
    <mergeCell ref="V201:W201"/>
    <mergeCell ref="X201:Y201"/>
    <mergeCell ref="Z199:AB199"/>
    <mergeCell ref="H200:I200"/>
    <mergeCell ref="J200:K200"/>
    <mergeCell ref="L200:M200"/>
    <mergeCell ref="N200:O200"/>
    <mergeCell ref="P200:Q200"/>
    <mergeCell ref="R200:S200"/>
    <mergeCell ref="T200:U200"/>
    <mergeCell ref="V200:W200"/>
    <mergeCell ref="X200:Y200"/>
    <mergeCell ref="Z198:AB198"/>
    <mergeCell ref="H199:I199"/>
    <mergeCell ref="J199:K199"/>
    <mergeCell ref="L199:M199"/>
    <mergeCell ref="N199:O199"/>
    <mergeCell ref="P199:Q199"/>
    <mergeCell ref="R199:S199"/>
    <mergeCell ref="T199:U199"/>
    <mergeCell ref="V199:W199"/>
    <mergeCell ref="X199:Y199"/>
    <mergeCell ref="Z197:AB197"/>
    <mergeCell ref="H198:I198"/>
    <mergeCell ref="J198:K198"/>
    <mergeCell ref="L198:M198"/>
    <mergeCell ref="N198:O198"/>
    <mergeCell ref="P198:Q198"/>
    <mergeCell ref="R198:S198"/>
    <mergeCell ref="T198:U198"/>
    <mergeCell ref="V198:W198"/>
    <mergeCell ref="X198:Y198"/>
    <mergeCell ref="Z196:AB196"/>
    <mergeCell ref="H197:I197"/>
    <mergeCell ref="J197:K197"/>
    <mergeCell ref="L197:M197"/>
    <mergeCell ref="N197:O197"/>
    <mergeCell ref="P197:Q197"/>
    <mergeCell ref="R197:S197"/>
    <mergeCell ref="T197:U197"/>
    <mergeCell ref="V197:W197"/>
    <mergeCell ref="X197:Y197"/>
    <mergeCell ref="Z195:AB195"/>
    <mergeCell ref="H196:I196"/>
    <mergeCell ref="J196:K196"/>
    <mergeCell ref="L196:M196"/>
    <mergeCell ref="N196:O196"/>
    <mergeCell ref="P196:Q196"/>
    <mergeCell ref="R196:S196"/>
    <mergeCell ref="T196:U196"/>
    <mergeCell ref="V196:W196"/>
    <mergeCell ref="X196:Y196"/>
    <mergeCell ref="Z194:AB194"/>
    <mergeCell ref="H195:I195"/>
    <mergeCell ref="J195:K195"/>
    <mergeCell ref="L195:M195"/>
    <mergeCell ref="N195:O195"/>
    <mergeCell ref="P195:Q195"/>
    <mergeCell ref="R195:S195"/>
    <mergeCell ref="T195:U195"/>
    <mergeCell ref="V195:W195"/>
    <mergeCell ref="X195:Y195"/>
    <mergeCell ref="Z193:AB193"/>
    <mergeCell ref="H194:I194"/>
    <mergeCell ref="J194:K194"/>
    <mergeCell ref="L194:M194"/>
    <mergeCell ref="N194:O194"/>
    <mergeCell ref="P194:Q194"/>
    <mergeCell ref="R194:S194"/>
    <mergeCell ref="T194:U194"/>
    <mergeCell ref="V194:W194"/>
    <mergeCell ref="X194:Y194"/>
    <mergeCell ref="Z192:AB192"/>
    <mergeCell ref="H193:I193"/>
    <mergeCell ref="J193:K193"/>
    <mergeCell ref="L193:M193"/>
    <mergeCell ref="N193:O193"/>
    <mergeCell ref="P193:Q193"/>
    <mergeCell ref="R193:S193"/>
    <mergeCell ref="T193:U193"/>
    <mergeCell ref="V193:W193"/>
    <mergeCell ref="X193:Y193"/>
    <mergeCell ref="Z191:AB191"/>
    <mergeCell ref="H192:I192"/>
    <mergeCell ref="J192:K192"/>
    <mergeCell ref="L192:M192"/>
    <mergeCell ref="N192:O192"/>
    <mergeCell ref="P192:Q192"/>
    <mergeCell ref="R192:S192"/>
    <mergeCell ref="T192:U192"/>
    <mergeCell ref="V192:W192"/>
    <mergeCell ref="X192:Y192"/>
    <mergeCell ref="Z190:AB190"/>
    <mergeCell ref="H191:I191"/>
    <mergeCell ref="J191:K191"/>
    <mergeCell ref="L191:M191"/>
    <mergeCell ref="N191:O191"/>
    <mergeCell ref="P191:Q191"/>
    <mergeCell ref="R191:S191"/>
    <mergeCell ref="T191:U191"/>
    <mergeCell ref="V191:W191"/>
    <mergeCell ref="X191:Y191"/>
    <mergeCell ref="Z189:AB189"/>
    <mergeCell ref="H190:I190"/>
    <mergeCell ref="J190:K190"/>
    <mergeCell ref="L190:M190"/>
    <mergeCell ref="N190:O190"/>
    <mergeCell ref="P190:Q190"/>
    <mergeCell ref="R190:S190"/>
    <mergeCell ref="T190:U190"/>
    <mergeCell ref="V190:W190"/>
    <mergeCell ref="X190:Y190"/>
    <mergeCell ref="Z188:AB188"/>
    <mergeCell ref="H189:I189"/>
    <mergeCell ref="J189:K189"/>
    <mergeCell ref="L189:M189"/>
    <mergeCell ref="N189:O189"/>
    <mergeCell ref="P189:Q189"/>
    <mergeCell ref="R189:S189"/>
    <mergeCell ref="T189:U189"/>
    <mergeCell ref="V189:W189"/>
    <mergeCell ref="X189:Y189"/>
    <mergeCell ref="Z187:AB187"/>
    <mergeCell ref="H188:I188"/>
    <mergeCell ref="J188:K188"/>
    <mergeCell ref="L188:M188"/>
    <mergeCell ref="N188:O188"/>
    <mergeCell ref="P188:Q188"/>
    <mergeCell ref="R188:S188"/>
    <mergeCell ref="T188:U188"/>
    <mergeCell ref="V188:W188"/>
    <mergeCell ref="X188:Y188"/>
    <mergeCell ref="Z186:AB186"/>
    <mergeCell ref="H187:I187"/>
    <mergeCell ref="J187:K187"/>
    <mergeCell ref="L187:M187"/>
    <mergeCell ref="N187:O187"/>
    <mergeCell ref="P187:Q187"/>
    <mergeCell ref="R187:S187"/>
    <mergeCell ref="T187:U187"/>
    <mergeCell ref="V187:W187"/>
    <mergeCell ref="X187:Y187"/>
    <mergeCell ref="Z185:AB185"/>
    <mergeCell ref="H186:I186"/>
    <mergeCell ref="J186:K186"/>
    <mergeCell ref="L186:M186"/>
    <mergeCell ref="N186:O186"/>
    <mergeCell ref="P186:Q186"/>
    <mergeCell ref="R186:S186"/>
    <mergeCell ref="T186:U186"/>
    <mergeCell ref="V186:W186"/>
    <mergeCell ref="X186:Y186"/>
    <mergeCell ref="Z184:AB184"/>
    <mergeCell ref="H185:I185"/>
    <mergeCell ref="J185:K185"/>
    <mergeCell ref="L185:M185"/>
    <mergeCell ref="N185:O185"/>
    <mergeCell ref="P185:Q185"/>
    <mergeCell ref="R185:S185"/>
    <mergeCell ref="T185:U185"/>
    <mergeCell ref="V185:W185"/>
    <mergeCell ref="X185:Y185"/>
    <mergeCell ref="Z183:AB183"/>
    <mergeCell ref="H184:I184"/>
    <mergeCell ref="J184:K184"/>
    <mergeCell ref="L184:M184"/>
    <mergeCell ref="N184:O184"/>
    <mergeCell ref="P184:Q184"/>
    <mergeCell ref="R184:S184"/>
    <mergeCell ref="T184:U184"/>
    <mergeCell ref="V184:W184"/>
    <mergeCell ref="X184:Y184"/>
    <mergeCell ref="Z182:AB182"/>
    <mergeCell ref="H183:I183"/>
    <mergeCell ref="J183:K183"/>
    <mergeCell ref="L183:M183"/>
    <mergeCell ref="N183:O183"/>
    <mergeCell ref="P183:Q183"/>
    <mergeCell ref="R183:S183"/>
    <mergeCell ref="T183:U183"/>
    <mergeCell ref="V183:W183"/>
    <mergeCell ref="X183:Y183"/>
    <mergeCell ref="Z181:AB181"/>
    <mergeCell ref="H182:I182"/>
    <mergeCell ref="J182:K182"/>
    <mergeCell ref="L182:M182"/>
    <mergeCell ref="N182:O182"/>
    <mergeCell ref="P182:Q182"/>
    <mergeCell ref="R182:S182"/>
    <mergeCell ref="T182:U182"/>
    <mergeCell ref="V182:W182"/>
    <mergeCell ref="X182:Y182"/>
    <mergeCell ref="Z180:AB180"/>
    <mergeCell ref="H181:I181"/>
    <mergeCell ref="J181:K181"/>
    <mergeCell ref="L181:M181"/>
    <mergeCell ref="N181:O181"/>
    <mergeCell ref="P181:Q181"/>
    <mergeCell ref="R181:S181"/>
    <mergeCell ref="T181:U181"/>
    <mergeCell ref="V181:W181"/>
    <mergeCell ref="X181:Y181"/>
    <mergeCell ref="Z179:AB179"/>
    <mergeCell ref="H180:I180"/>
    <mergeCell ref="J180:K180"/>
    <mergeCell ref="L180:M180"/>
    <mergeCell ref="N180:O180"/>
    <mergeCell ref="P180:Q180"/>
    <mergeCell ref="R180:S180"/>
    <mergeCell ref="T180:U180"/>
    <mergeCell ref="V180:W180"/>
    <mergeCell ref="X180:Y180"/>
    <mergeCell ref="Z178:AB178"/>
    <mergeCell ref="H179:I179"/>
    <mergeCell ref="J179:K179"/>
    <mergeCell ref="L179:M179"/>
    <mergeCell ref="N179:O179"/>
    <mergeCell ref="P179:Q179"/>
    <mergeCell ref="R179:S179"/>
    <mergeCell ref="T179:U179"/>
    <mergeCell ref="V179:W179"/>
    <mergeCell ref="X179:Y179"/>
    <mergeCell ref="Z177:AB177"/>
    <mergeCell ref="H178:I178"/>
    <mergeCell ref="J178:K178"/>
    <mergeCell ref="L178:M178"/>
    <mergeCell ref="N178:O178"/>
    <mergeCell ref="P178:Q178"/>
    <mergeCell ref="R178:S178"/>
    <mergeCell ref="T178:U178"/>
    <mergeCell ref="V178:W178"/>
    <mergeCell ref="X178:Y178"/>
    <mergeCell ref="Z176:AB176"/>
    <mergeCell ref="H177:I177"/>
    <mergeCell ref="J177:K177"/>
    <mergeCell ref="L177:M177"/>
    <mergeCell ref="N177:O177"/>
    <mergeCell ref="P177:Q177"/>
    <mergeCell ref="R177:S177"/>
    <mergeCell ref="T177:U177"/>
    <mergeCell ref="V177:W177"/>
    <mergeCell ref="X177:Y177"/>
    <mergeCell ref="Z175:AB175"/>
    <mergeCell ref="H176:I176"/>
    <mergeCell ref="J176:K176"/>
    <mergeCell ref="L176:M176"/>
    <mergeCell ref="N176:O176"/>
    <mergeCell ref="P176:Q176"/>
    <mergeCell ref="R176:S176"/>
    <mergeCell ref="T176:U176"/>
    <mergeCell ref="V176:W176"/>
    <mergeCell ref="X176:Y176"/>
    <mergeCell ref="Z174:AB174"/>
    <mergeCell ref="H175:I175"/>
    <mergeCell ref="J175:K175"/>
    <mergeCell ref="L175:M175"/>
    <mergeCell ref="N175:O175"/>
    <mergeCell ref="P175:Q175"/>
    <mergeCell ref="R175:S175"/>
    <mergeCell ref="T175:U175"/>
    <mergeCell ref="V175:W175"/>
    <mergeCell ref="X175:Y175"/>
    <mergeCell ref="Z173:AB173"/>
    <mergeCell ref="H174:I174"/>
    <mergeCell ref="J174:K174"/>
    <mergeCell ref="L174:M174"/>
    <mergeCell ref="N174:O174"/>
    <mergeCell ref="P174:Q174"/>
    <mergeCell ref="R174:S174"/>
    <mergeCell ref="T174:U174"/>
    <mergeCell ref="V174:W174"/>
    <mergeCell ref="X174:Y174"/>
    <mergeCell ref="Z172:AB172"/>
    <mergeCell ref="H173:I173"/>
    <mergeCell ref="J173:K173"/>
    <mergeCell ref="L173:M173"/>
    <mergeCell ref="N173:O173"/>
    <mergeCell ref="P173:Q173"/>
    <mergeCell ref="R173:S173"/>
    <mergeCell ref="T173:U173"/>
    <mergeCell ref="V173:W173"/>
    <mergeCell ref="X173:Y173"/>
    <mergeCell ref="Z171:AB171"/>
    <mergeCell ref="H172:I172"/>
    <mergeCell ref="J172:K172"/>
    <mergeCell ref="L172:M172"/>
    <mergeCell ref="N172:O172"/>
    <mergeCell ref="P172:Q172"/>
    <mergeCell ref="R172:S172"/>
    <mergeCell ref="T172:U172"/>
    <mergeCell ref="V172:W172"/>
    <mergeCell ref="X172:Y172"/>
    <mergeCell ref="Z170:AB170"/>
    <mergeCell ref="H171:I171"/>
    <mergeCell ref="J171:K171"/>
    <mergeCell ref="L171:M171"/>
    <mergeCell ref="N171:O171"/>
    <mergeCell ref="P171:Q171"/>
    <mergeCell ref="R171:S171"/>
    <mergeCell ref="T171:U171"/>
    <mergeCell ref="V171:W171"/>
    <mergeCell ref="X171:Y171"/>
    <mergeCell ref="Z169:AB169"/>
    <mergeCell ref="H170:I170"/>
    <mergeCell ref="J170:K170"/>
    <mergeCell ref="L170:M170"/>
    <mergeCell ref="N170:O170"/>
    <mergeCell ref="P170:Q170"/>
    <mergeCell ref="R170:S170"/>
    <mergeCell ref="T170:U170"/>
    <mergeCell ref="V170:W170"/>
    <mergeCell ref="X170:Y170"/>
    <mergeCell ref="X168:Y168"/>
    <mergeCell ref="H169:I169"/>
    <mergeCell ref="J169:K169"/>
    <mergeCell ref="L169:M169"/>
    <mergeCell ref="N169:O169"/>
    <mergeCell ref="P169:Q169"/>
    <mergeCell ref="R169:S169"/>
    <mergeCell ref="T169:U169"/>
    <mergeCell ref="V169:W169"/>
    <mergeCell ref="X169:Y169"/>
    <mergeCell ref="A166:M166"/>
    <mergeCell ref="N166:AB166"/>
    <mergeCell ref="H168:I168"/>
    <mergeCell ref="J168:K168"/>
    <mergeCell ref="L168:M168"/>
    <mergeCell ref="N168:O168"/>
    <mergeCell ref="P168:Q168"/>
    <mergeCell ref="R168:S168"/>
    <mergeCell ref="T168:U168"/>
    <mergeCell ref="V168:W168"/>
    <mergeCell ref="Z162:AB162"/>
    <mergeCell ref="H163:I163"/>
    <mergeCell ref="K163:M163"/>
    <mergeCell ref="Z163:AB163"/>
    <mergeCell ref="A165:M165"/>
    <mergeCell ref="N165:AB165"/>
    <mergeCell ref="Z161:AB161"/>
    <mergeCell ref="H162:I162"/>
    <mergeCell ref="J162:K162"/>
    <mergeCell ref="L162:M162"/>
    <mergeCell ref="N162:O162"/>
    <mergeCell ref="P162:Q162"/>
    <mergeCell ref="R162:S162"/>
    <mergeCell ref="T162:U162"/>
    <mergeCell ref="V162:W162"/>
    <mergeCell ref="X162:Y162"/>
    <mergeCell ref="Z160:AB160"/>
    <mergeCell ref="H161:I161"/>
    <mergeCell ref="J161:K161"/>
    <mergeCell ref="L161:M161"/>
    <mergeCell ref="N161:O161"/>
    <mergeCell ref="P161:Q161"/>
    <mergeCell ref="R161:S161"/>
    <mergeCell ref="T161:U161"/>
    <mergeCell ref="V161:W161"/>
    <mergeCell ref="X161:Y161"/>
    <mergeCell ref="Z159:AB159"/>
    <mergeCell ref="H160:I160"/>
    <mergeCell ref="J160:K160"/>
    <mergeCell ref="L160:M160"/>
    <mergeCell ref="N160:O160"/>
    <mergeCell ref="P160:Q160"/>
    <mergeCell ref="R160:S160"/>
    <mergeCell ref="T160:U160"/>
    <mergeCell ref="V160:W160"/>
    <mergeCell ref="X160:Y160"/>
    <mergeCell ref="Z158:AB158"/>
    <mergeCell ref="H159:I159"/>
    <mergeCell ref="J159:K159"/>
    <mergeCell ref="L159:M159"/>
    <mergeCell ref="N159:O159"/>
    <mergeCell ref="P159:Q159"/>
    <mergeCell ref="R159:S159"/>
    <mergeCell ref="T159:U159"/>
    <mergeCell ref="V159:W159"/>
    <mergeCell ref="X159:Y159"/>
    <mergeCell ref="Z157:AB157"/>
    <mergeCell ref="H158:I158"/>
    <mergeCell ref="J158:K158"/>
    <mergeCell ref="L158:M158"/>
    <mergeCell ref="N158:O158"/>
    <mergeCell ref="P158:Q158"/>
    <mergeCell ref="R158:S158"/>
    <mergeCell ref="T158:U158"/>
    <mergeCell ref="V158:W158"/>
    <mergeCell ref="X158:Y158"/>
    <mergeCell ref="Z156:AB156"/>
    <mergeCell ref="H157:I157"/>
    <mergeCell ref="J157:K157"/>
    <mergeCell ref="L157:M157"/>
    <mergeCell ref="N157:O157"/>
    <mergeCell ref="P157:Q157"/>
    <mergeCell ref="R157:S157"/>
    <mergeCell ref="T157:U157"/>
    <mergeCell ref="V157:W157"/>
    <mergeCell ref="X157:Y157"/>
    <mergeCell ref="Z155:AB155"/>
    <mergeCell ref="H156:I156"/>
    <mergeCell ref="J156:K156"/>
    <mergeCell ref="L156:M156"/>
    <mergeCell ref="N156:O156"/>
    <mergeCell ref="P156:Q156"/>
    <mergeCell ref="R156:S156"/>
    <mergeCell ref="T156:U156"/>
    <mergeCell ref="V156:W156"/>
    <mergeCell ref="X156:Y156"/>
    <mergeCell ref="Z154:AB154"/>
    <mergeCell ref="H155:I155"/>
    <mergeCell ref="J155:K155"/>
    <mergeCell ref="L155:M155"/>
    <mergeCell ref="N155:O155"/>
    <mergeCell ref="P155:Q155"/>
    <mergeCell ref="R155:S155"/>
    <mergeCell ref="T155:U155"/>
    <mergeCell ref="V155:W155"/>
    <mergeCell ref="X155:Y155"/>
    <mergeCell ref="Z153:AB153"/>
    <mergeCell ref="H154:I154"/>
    <mergeCell ref="J154:K154"/>
    <mergeCell ref="L154:M154"/>
    <mergeCell ref="N154:O154"/>
    <mergeCell ref="P154:Q154"/>
    <mergeCell ref="R154:S154"/>
    <mergeCell ref="T154:U154"/>
    <mergeCell ref="V154:W154"/>
    <mergeCell ref="X154:Y154"/>
    <mergeCell ref="Z152:AB152"/>
    <mergeCell ref="H153:I153"/>
    <mergeCell ref="J153:K153"/>
    <mergeCell ref="L153:M153"/>
    <mergeCell ref="N153:O153"/>
    <mergeCell ref="P153:Q153"/>
    <mergeCell ref="R153:S153"/>
    <mergeCell ref="T153:U153"/>
    <mergeCell ref="V153:W153"/>
    <mergeCell ref="X153:Y153"/>
    <mergeCell ref="Z151:AB151"/>
    <mergeCell ref="H152:I152"/>
    <mergeCell ref="J152:K152"/>
    <mergeCell ref="L152:M152"/>
    <mergeCell ref="N152:O152"/>
    <mergeCell ref="P152:Q152"/>
    <mergeCell ref="R152:S152"/>
    <mergeCell ref="T152:U152"/>
    <mergeCell ref="V152:W152"/>
    <mergeCell ref="X152:Y152"/>
    <mergeCell ref="Z150:AB150"/>
    <mergeCell ref="H151:I151"/>
    <mergeCell ref="J151:K151"/>
    <mergeCell ref="L151:M151"/>
    <mergeCell ref="N151:O151"/>
    <mergeCell ref="P151:Q151"/>
    <mergeCell ref="R151:S151"/>
    <mergeCell ref="T151:U151"/>
    <mergeCell ref="V151:W151"/>
    <mergeCell ref="X151:Y151"/>
    <mergeCell ref="Z149:AB149"/>
    <mergeCell ref="H150:I150"/>
    <mergeCell ref="J150:K150"/>
    <mergeCell ref="L150:M150"/>
    <mergeCell ref="N150:O150"/>
    <mergeCell ref="P150:Q150"/>
    <mergeCell ref="R150:S150"/>
    <mergeCell ref="T150:U150"/>
    <mergeCell ref="V150:W150"/>
    <mergeCell ref="X150:Y150"/>
    <mergeCell ref="Z148:AB148"/>
    <mergeCell ref="H149:I149"/>
    <mergeCell ref="J149:K149"/>
    <mergeCell ref="L149:M149"/>
    <mergeCell ref="N149:O149"/>
    <mergeCell ref="P149:Q149"/>
    <mergeCell ref="R149:S149"/>
    <mergeCell ref="T149:U149"/>
    <mergeCell ref="V149:W149"/>
    <mergeCell ref="X149:Y149"/>
    <mergeCell ref="Z147:AB147"/>
    <mergeCell ref="H148:I148"/>
    <mergeCell ref="J148:K148"/>
    <mergeCell ref="L148:M148"/>
    <mergeCell ref="N148:O148"/>
    <mergeCell ref="P148:Q148"/>
    <mergeCell ref="R148:S148"/>
    <mergeCell ref="T148:U148"/>
    <mergeCell ref="V148:W148"/>
    <mergeCell ref="X148:Y148"/>
    <mergeCell ref="Z146:AB146"/>
    <mergeCell ref="H147:I147"/>
    <mergeCell ref="J147:K147"/>
    <mergeCell ref="L147:M147"/>
    <mergeCell ref="N147:O147"/>
    <mergeCell ref="P147:Q147"/>
    <mergeCell ref="R147:S147"/>
    <mergeCell ref="T147:U147"/>
    <mergeCell ref="V147:W147"/>
    <mergeCell ref="X147:Y147"/>
    <mergeCell ref="Z145:AB145"/>
    <mergeCell ref="H146:I146"/>
    <mergeCell ref="J146:K146"/>
    <mergeCell ref="L146:M146"/>
    <mergeCell ref="N146:O146"/>
    <mergeCell ref="P146:Q146"/>
    <mergeCell ref="R146:S146"/>
    <mergeCell ref="T146:U146"/>
    <mergeCell ref="V146:W146"/>
    <mergeCell ref="X146:Y146"/>
    <mergeCell ref="Z144:AB144"/>
    <mergeCell ref="H145:I145"/>
    <mergeCell ref="J145:K145"/>
    <mergeCell ref="L145:M145"/>
    <mergeCell ref="N145:O145"/>
    <mergeCell ref="P145:Q145"/>
    <mergeCell ref="R145:S145"/>
    <mergeCell ref="T145:U145"/>
    <mergeCell ref="V145:W145"/>
    <mergeCell ref="X145:Y145"/>
    <mergeCell ref="Z143:AB143"/>
    <mergeCell ref="H144:I144"/>
    <mergeCell ref="J144:K144"/>
    <mergeCell ref="L144:M144"/>
    <mergeCell ref="N144:O144"/>
    <mergeCell ref="P144:Q144"/>
    <mergeCell ref="R144:S144"/>
    <mergeCell ref="T144:U144"/>
    <mergeCell ref="V144:W144"/>
    <mergeCell ref="X144:Y144"/>
    <mergeCell ref="Z142:AB142"/>
    <mergeCell ref="H143:I143"/>
    <mergeCell ref="J143:K143"/>
    <mergeCell ref="L143:M143"/>
    <mergeCell ref="N143:O143"/>
    <mergeCell ref="P143:Q143"/>
    <mergeCell ref="R143:S143"/>
    <mergeCell ref="T143:U143"/>
    <mergeCell ref="V143:W143"/>
    <mergeCell ref="X143:Y143"/>
    <mergeCell ref="Z141:AB141"/>
    <mergeCell ref="H142:I142"/>
    <mergeCell ref="J142:K142"/>
    <mergeCell ref="L142:M142"/>
    <mergeCell ref="N142:O142"/>
    <mergeCell ref="P142:Q142"/>
    <mergeCell ref="R142:S142"/>
    <mergeCell ref="T142:U142"/>
    <mergeCell ref="V142:W142"/>
    <mergeCell ref="X142:Y142"/>
    <mergeCell ref="Z140:AB140"/>
    <mergeCell ref="H141:I141"/>
    <mergeCell ref="J141:K141"/>
    <mergeCell ref="L141:M141"/>
    <mergeCell ref="N141:O141"/>
    <mergeCell ref="P141:Q141"/>
    <mergeCell ref="R141:S141"/>
    <mergeCell ref="T141:U141"/>
    <mergeCell ref="V141:W141"/>
    <mergeCell ref="X141:Y141"/>
    <mergeCell ref="Z139:AB139"/>
    <mergeCell ref="H140:I140"/>
    <mergeCell ref="J140:K140"/>
    <mergeCell ref="L140:M140"/>
    <mergeCell ref="N140:O140"/>
    <mergeCell ref="P140:Q140"/>
    <mergeCell ref="R140:S140"/>
    <mergeCell ref="T140:U140"/>
    <mergeCell ref="V140:W140"/>
    <mergeCell ref="X140:Y140"/>
    <mergeCell ref="Z138:AB138"/>
    <mergeCell ref="H139:I139"/>
    <mergeCell ref="J139:K139"/>
    <mergeCell ref="L139:M139"/>
    <mergeCell ref="N139:O139"/>
    <mergeCell ref="P139:Q139"/>
    <mergeCell ref="R139:S139"/>
    <mergeCell ref="T139:U139"/>
    <mergeCell ref="V139:W139"/>
    <mergeCell ref="X139:Y139"/>
    <mergeCell ref="Z137:AB137"/>
    <mergeCell ref="H138:I138"/>
    <mergeCell ref="J138:K138"/>
    <mergeCell ref="L138:M138"/>
    <mergeCell ref="N138:O138"/>
    <mergeCell ref="P138:Q138"/>
    <mergeCell ref="R138:S138"/>
    <mergeCell ref="T138:U138"/>
    <mergeCell ref="V138:W138"/>
    <mergeCell ref="X138:Y138"/>
    <mergeCell ref="Z136:AB136"/>
    <mergeCell ref="H137:I137"/>
    <mergeCell ref="J137:K137"/>
    <mergeCell ref="L137:M137"/>
    <mergeCell ref="N137:O137"/>
    <mergeCell ref="P137:Q137"/>
    <mergeCell ref="R137:S137"/>
    <mergeCell ref="T137:U137"/>
    <mergeCell ref="V137:W137"/>
    <mergeCell ref="X137:Y137"/>
    <mergeCell ref="Z135:AB135"/>
    <mergeCell ref="H136:I136"/>
    <mergeCell ref="J136:K136"/>
    <mergeCell ref="L136:M136"/>
    <mergeCell ref="N136:O136"/>
    <mergeCell ref="P136:Q136"/>
    <mergeCell ref="R136:S136"/>
    <mergeCell ref="T136:U136"/>
    <mergeCell ref="V136:W136"/>
    <mergeCell ref="X136:Y136"/>
    <mergeCell ref="Z134:AB134"/>
    <mergeCell ref="H135:I135"/>
    <mergeCell ref="J135:K135"/>
    <mergeCell ref="L135:M135"/>
    <mergeCell ref="N135:O135"/>
    <mergeCell ref="P135:Q135"/>
    <mergeCell ref="R135:S135"/>
    <mergeCell ref="T135:U135"/>
    <mergeCell ref="V135:W135"/>
    <mergeCell ref="X135:Y135"/>
    <mergeCell ref="Z133:AB133"/>
    <mergeCell ref="H134:I134"/>
    <mergeCell ref="J134:K134"/>
    <mergeCell ref="L134:M134"/>
    <mergeCell ref="N134:O134"/>
    <mergeCell ref="P134:Q134"/>
    <mergeCell ref="R134:S134"/>
    <mergeCell ref="T134:U134"/>
    <mergeCell ref="V134:W134"/>
    <mergeCell ref="X134:Y134"/>
    <mergeCell ref="Z132:AB132"/>
    <mergeCell ref="H133:I133"/>
    <mergeCell ref="J133:K133"/>
    <mergeCell ref="L133:M133"/>
    <mergeCell ref="N133:O133"/>
    <mergeCell ref="P133:Q133"/>
    <mergeCell ref="R133:S133"/>
    <mergeCell ref="T133:U133"/>
    <mergeCell ref="V133:W133"/>
    <mergeCell ref="X133:Y133"/>
    <mergeCell ref="Z131:AB131"/>
    <mergeCell ref="H132:I132"/>
    <mergeCell ref="J132:K132"/>
    <mergeCell ref="L132:M132"/>
    <mergeCell ref="N132:O132"/>
    <mergeCell ref="P132:Q132"/>
    <mergeCell ref="R132:S132"/>
    <mergeCell ref="T132:U132"/>
    <mergeCell ref="V132:W132"/>
    <mergeCell ref="X132:Y132"/>
    <mergeCell ref="Z130:AB130"/>
    <mergeCell ref="H131:I131"/>
    <mergeCell ref="J131:K131"/>
    <mergeCell ref="L131:M131"/>
    <mergeCell ref="N131:O131"/>
    <mergeCell ref="P131:Q131"/>
    <mergeCell ref="R131:S131"/>
    <mergeCell ref="T131:U131"/>
    <mergeCell ref="V131:W131"/>
    <mergeCell ref="X131:Y131"/>
    <mergeCell ref="Z129:AB129"/>
    <mergeCell ref="H130:I130"/>
    <mergeCell ref="J130:K130"/>
    <mergeCell ref="L130:M130"/>
    <mergeCell ref="N130:O130"/>
    <mergeCell ref="P130:Q130"/>
    <mergeCell ref="R130:S130"/>
    <mergeCell ref="T130:U130"/>
    <mergeCell ref="V130:W130"/>
    <mergeCell ref="X130:Y130"/>
    <mergeCell ref="Z128:AB128"/>
    <mergeCell ref="H129:I129"/>
    <mergeCell ref="J129:K129"/>
    <mergeCell ref="L129:M129"/>
    <mergeCell ref="N129:O129"/>
    <mergeCell ref="P129:Q129"/>
    <mergeCell ref="R129:S129"/>
    <mergeCell ref="T129:U129"/>
    <mergeCell ref="V129:W129"/>
    <mergeCell ref="X129:Y129"/>
    <mergeCell ref="Z127:AB127"/>
    <mergeCell ref="H128:I128"/>
    <mergeCell ref="J128:K128"/>
    <mergeCell ref="L128:M128"/>
    <mergeCell ref="N128:O128"/>
    <mergeCell ref="P128:Q128"/>
    <mergeCell ref="R128:S128"/>
    <mergeCell ref="T128:U128"/>
    <mergeCell ref="V128:W128"/>
    <mergeCell ref="X128:Y128"/>
    <mergeCell ref="Z126:AB126"/>
    <mergeCell ref="H127:I127"/>
    <mergeCell ref="J127:K127"/>
    <mergeCell ref="L127:M127"/>
    <mergeCell ref="N127:O127"/>
    <mergeCell ref="P127:Q127"/>
    <mergeCell ref="R127:S127"/>
    <mergeCell ref="T127:U127"/>
    <mergeCell ref="V127:W127"/>
    <mergeCell ref="X127:Y127"/>
    <mergeCell ref="Z125:AB125"/>
    <mergeCell ref="H126:I126"/>
    <mergeCell ref="J126:K126"/>
    <mergeCell ref="L126:M126"/>
    <mergeCell ref="N126:O126"/>
    <mergeCell ref="P126:Q126"/>
    <mergeCell ref="R126:S126"/>
    <mergeCell ref="T126:U126"/>
    <mergeCell ref="V126:W126"/>
    <mergeCell ref="X126:Y126"/>
    <mergeCell ref="Z124:AB124"/>
    <mergeCell ref="H125:I125"/>
    <mergeCell ref="J125:K125"/>
    <mergeCell ref="L125:M125"/>
    <mergeCell ref="N125:O125"/>
    <mergeCell ref="P125:Q125"/>
    <mergeCell ref="R125:S125"/>
    <mergeCell ref="T125:U125"/>
    <mergeCell ref="V125:W125"/>
    <mergeCell ref="X125:Y125"/>
    <mergeCell ref="Z123:AB123"/>
    <mergeCell ref="H124:I124"/>
    <mergeCell ref="J124:K124"/>
    <mergeCell ref="L124:M124"/>
    <mergeCell ref="N124:O124"/>
    <mergeCell ref="P124:Q124"/>
    <mergeCell ref="R124:S124"/>
    <mergeCell ref="T124:U124"/>
    <mergeCell ref="V124:W124"/>
    <mergeCell ref="X124:Y124"/>
    <mergeCell ref="Z122:AB122"/>
    <mergeCell ref="H123:I123"/>
    <mergeCell ref="J123:K123"/>
    <mergeCell ref="L123:M123"/>
    <mergeCell ref="N123:O123"/>
    <mergeCell ref="P123:Q123"/>
    <mergeCell ref="R123:S123"/>
    <mergeCell ref="T123:U123"/>
    <mergeCell ref="V123:W123"/>
    <mergeCell ref="X123:Y123"/>
    <mergeCell ref="Z121:AB121"/>
    <mergeCell ref="H122:I122"/>
    <mergeCell ref="J122:K122"/>
    <mergeCell ref="L122:M122"/>
    <mergeCell ref="N122:O122"/>
    <mergeCell ref="P122:Q122"/>
    <mergeCell ref="R122:S122"/>
    <mergeCell ref="T122:U122"/>
    <mergeCell ref="V122:W122"/>
    <mergeCell ref="X122:Y122"/>
    <mergeCell ref="Z120:AB120"/>
    <mergeCell ref="H121:I121"/>
    <mergeCell ref="J121:K121"/>
    <mergeCell ref="L121:M121"/>
    <mergeCell ref="N121:O121"/>
    <mergeCell ref="P121:Q121"/>
    <mergeCell ref="R121:S121"/>
    <mergeCell ref="T121:U121"/>
    <mergeCell ref="V121:W121"/>
    <mergeCell ref="X121:Y121"/>
    <mergeCell ref="Z119:AB119"/>
    <mergeCell ref="H120:I120"/>
    <mergeCell ref="J120:K120"/>
    <mergeCell ref="L120:M120"/>
    <mergeCell ref="N120:O120"/>
    <mergeCell ref="P120:Q120"/>
    <mergeCell ref="R120:S120"/>
    <mergeCell ref="T120:U120"/>
    <mergeCell ref="V120:W120"/>
    <mergeCell ref="X120:Y120"/>
    <mergeCell ref="Z118:AB118"/>
    <mergeCell ref="H119:I119"/>
    <mergeCell ref="J119:K119"/>
    <mergeCell ref="L119:M119"/>
    <mergeCell ref="N119:O119"/>
    <mergeCell ref="P119:Q119"/>
    <mergeCell ref="R119:S119"/>
    <mergeCell ref="T119:U119"/>
    <mergeCell ref="V119:W119"/>
    <mergeCell ref="X119:Y119"/>
    <mergeCell ref="Z117:AB117"/>
    <mergeCell ref="H118:I118"/>
    <mergeCell ref="J118:K118"/>
    <mergeCell ref="L118:M118"/>
    <mergeCell ref="N118:O118"/>
    <mergeCell ref="P118:Q118"/>
    <mergeCell ref="R118:S118"/>
    <mergeCell ref="T118:U118"/>
    <mergeCell ref="V118:W118"/>
    <mergeCell ref="X118:Y118"/>
    <mergeCell ref="Z116:AB116"/>
    <mergeCell ref="H117:I117"/>
    <mergeCell ref="J117:K117"/>
    <mergeCell ref="L117:M117"/>
    <mergeCell ref="N117:O117"/>
    <mergeCell ref="P117:Q117"/>
    <mergeCell ref="R117:S117"/>
    <mergeCell ref="T117:U117"/>
    <mergeCell ref="V117:W117"/>
    <mergeCell ref="X117:Y117"/>
    <mergeCell ref="Z115:AB115"/>
    <mergeCell ref="H116:I116"/>
    <mergeCell ref="J116:K116"/>
    <mergeCell ref="L116:M116"/>
    <mergeCell ref="N116:O116"/>
    <mergeCell ref="P116:Q116"/>
    <mergeCell ref="R116:S116"/>
    <mergeCell ref="T116:U116"/>
    <mergeCell ref="V116:W116"/>
    <mergeCell ref="X116:Y116"/>
    <mergeCell ref="Z114:AB114"/>
    <mergeCell ref="H115:I115"/>
    <mergeCell ref="J115:K115"/>
    <mergeCell ref="L115:M115"/>
    <mergeCell ref="N115:O115"/>
    <mergeCell ref="P115:Q115"/>
    <mergeCell ref="R115:S115"/>
    <mergeCell ref="T115:U115"/>
    <mergeCell ref="V115:W115"/>
    <mergeCell ref="X115:Y115"/>
    <mergeCell ref="N108:O108"/>
    <mergeCell ref="P108:Q108"/>
    <mergeCell ref="R108:S108"/>
    <mergeCell ref="X113:Y113"/>
    <mergeCell ref="H114:I114"/>
    <mergeCell ref="J114:K114"/>
    <mergeCell ref="L114:M114"/>
    <mergeCell ref="N114:O114"/>
    <mergeCell ref="P114:Q114"/>
    <mergeCell ref="R114:S114"/>
    <mergeCell ref="T114:U114"/>
    <mergeCell ref="V114:W114"/>
    <mergeCell ref="X114:Y114"/>
    <mergeCell ref="A111:M111"/>
    <mergeCell ref="N111:AB111"/>
    <mergeCell ref="H113:I113"/>
    <mergeCell ref="J113:K113"/>
    <mergeCell ref="L113:M113"/>
    <mergeCell ref="N113:O113"/>
    <mergeCell ref="P113:Q113"/>
    <mergeCell ref="R113:S113"/>
    <mergeCell ref="T113:U113"/>
    <mergeCell ref="V113:W113"/>
    <mergeCell ref="H106:I106"/>
    <mergeCell ref="J106:K106"/>
    <mergeCell ref="L106:M106"/>
    <mergeCell ref="N106:O106"/>
    <mergeCell ref="P106:Q106"/>
    <mergeCell ref="R106:S106"/>
    <mergeCell ref="T106:U106"/>
    <mergeCell ref="V106:W106"/>
    <mergeCell ref="X106:Y106"/>
    <mergeCell ref="Z106:AB106"/>
    <mergeCell ref="H107:I107"/>
    <mergeCell ref="J107:K107"/>
    <mergeCell ref="L107:M107"/>
    <mergeCell ref="N107:O107"/>
    <mergeCell ref="P107:Q107"/>
    <mergeCell ref="R107:S107"/>
    <mergeCell ref="A110:M110"/>
    <mergeCell ref="N110:AB110"/>
    <mergeCell ref="T108:U108"/>
    <mergeCell ref="V108:W108"/>
    <mergeCell ref="X108:Y108"/>
    <mergeCell ref="Z108:AB108"/>
    <mergeCell ref="H109:I109"/>
    <mergeCell ref="K109:M109"/>
    <mergeCell ref="Z109:AB109"/>
    <mergeCell ref="T107:U107"/>
    <mergeCell ref="V107:W107"/>
    <mergeCell ref="X107:Y107"/>
    <mergeCell ref="Z107:AB107"/>
    <mergeCell ref="H108:I108"/>
    <mergeCell ref="J108:K108"/>
    <mergeCell ref="L108:M108"/>
    <mergeCell ref="H104:I104"/>
    <mergeCell ref="J104:K104"/>
    <mergeCell ref="L104:M104"/>
    <mergeCell ref="N104:O104"/>
    <mergeCell ref="P104:Q104"/>
    <mergeCell ref="R104:S104"/>
    <mergeCell ref="T104:U104"/>
    <mergeCell ref="V104:W104"/>
    <mergeCell ref="X104:Y104"/>
    <mergeCell ref="Z104:AB104"/>
    <mergeCell ref="H105:I105"/>
    <mergeCell ref="J105:K105"/>
    <mergeCell ref="L105:M105"/>
    <mergeCell ref="N105:O105"/>
    <mergeCell ref="P105:Q105"/>
    <mergeCell ref="R105:S105"/>
    <mergeCell ref="T105:U105"/>
    <mergeCell ref="V105:W105"/>
    <mergeCell ref="X105:Y105"/>
    <mergeCell ref="Z105:AB105"/>
    <mergeCell ref="H102:I102"/>
    <mergeCell ref="J102:K102"/>
    <mergeCell ref="L102:M102"/>
    <mergeCell ref="N102:O102"/>
    <mergeCell ref="P102:Q102"/>
    <mergeCell ref="R102:S102"/>
    <mergeCell ref="T102:U102"/>
    <mergeCell ref="V102:W102"/>
    <mergeCell ref="X102:Y102"/>
    <mergeCell ref="Z102:AB102"/>
    <mergeCell ref="H103:I103"/>
    <mergeCell ref="J103:K103"/>
    <mergeCell ref="L103:M103"/>
    <mergeCell ref="N103:O103"/>
    <mergeCell ref="P103:Q103"/>
    <mergeCell ref="R103:S103"/>
    <mergeCell ref="T103:U103"/>
    <mergeCell ref="V103:W103"/>
    <mergeCell ref="X103:Y103"/>
    <mergeCell ref="Z103:AB103"/>
    <mergeCell ref="H100:I100"/>
    <mergeCell ref="J100:K100"/>
    <mergeCell ref="L100:M100"/>
    <mergeCell ref="N100:O100"/>
    <mergeCell ref="P100:Q100"/>
    <mergeCell ref="R100:S100"/>
    <mergeCell ref="T100:U100"/>
    <mergeCell ref="V100:W100"/>
    <mergeCell ref="X100:Y100"/>
    <mergeCell ref="Z100:AB100"/>
    <mergeCell ref="H101:I101"/>
    <mergeCell ref="J101:K101"/>
    <mergeCell ref="L101:M101"/>
    <mergeCell ref="N101:O101"/>
    <mergeCell ref="P101:Q101"/>
    <mergeCell ref="R101:S101"/>
    <mergeCell ref="T101:U101"/>
    <mergeCell ref="V101:W101"/>
    <mergeCell ref="X101:Y101"/>
    <mergeCell ref="Z101:AB101"/>
    <mergeCell ref="H98:I98"/>
    <mergeCell ref="J98:K98"/>
    <mergeCell ref="L98:M98"/>
    <mergeCell ref="N98:O98"/>
    <mergeCell ref="P98:Q98"/>
    <mergeCell ref="R98:S98"/>
    <mergeCell ref="T98:U98"/>
    <mergeCell ref="V98:W98"/>
    <mergeCell ref="X98:Y98"/>
    <mergeCell ref="Z98:AB98"/>
    <mergeCell ref="H99:I99"/>
    <mergeCell ref="J99:K99"/>
    <mergeCell ref="L99:M99"/>
    <mergeCell ref="N99:O99"/>
    <mergeCell ref="P99:Q99"/>
    <mergeCell ref="R99:S99"/>
    <mergeCell ref="T99:U99"/>
    <mergeCell ref="V99:W99"/>
    <mergeCell ref="X99:Y99"/>
    <mergeCell ref="Z99:AB99"/>
    <mergeCell ref="H96:I96"/>
    <mergeCell ref="J96:K96"/>
    <mergeCell ref="L96:M96"/>
    <mergeCell ref="N96:O96"/>
    <mergeCell ref="P96:Q96"/>
    <mergeCell ref="R96:S96"/>
    <mergeCell ref="T96:U96"/>
    <mergeCell ref="V96:W96"/>
    <mergeCell ref="X96:Y96"/>
    <mergeCell ref="Z96:AB96"/>
    <mergeCell ref="H97:I97"/>
    <mergeCell ref="J97:K97"/>
    <mergeCell ref="L97:M97"/>
    <mergeCell ref="N97:O97"/>
    <mergeCell ref="P97:Q97"/>
    <mergeCell ref="R97:S97"/>
    <mergeCell ref="T97:U97"/>
    <mergeCell ref="V97:W97"/>
    <mergeCell ref="X97:Y97"/>
    <mergeCell ref="Z97:AB97"/>
    <mergeCell ref="H94:I94"/>
    <mergeCell ref="J94:K94"/>
    <mergeCell ref="L94:M94"/>
    <mergeCell ref="N94:O94"/>
    <mergeCell ref="P94:Q94"/>
    <mergeCell ref="R94:S94"/>
    <mergeCell ref="T94:U94"/>
    <mergeCell ref="V94:W94"/>
    <mergeCell ref="X94:Y94"/>
    <mergeCell ref="Z94:AB94"/>
    <mergeCell ref="H95:I95"/>
    <mergeCell ref="J95:K95"/>
    <mergeCell ref="L95:M95"/>
    <mergeCell ref="N95:O95"/>
    <mergeCell ref="P95:Q95"/>
    <mergeCell ref="R95:S95"/>
    <mergeCell ref="T95:U95"/>
    <mergeCell ref="V95:W95"/>
    <mergeCell ref="X95:Y95"/>
    <mergeCell ref="Z95:AB95"/>
    <mergeCell ref="H92:I92"/>
    <mergeCell ref="J92:K92"/>
    <mergeCell ref="L92:M92"/>
    <mergeCell ref="N92:O92"/>
    <mergeCell ref="P92:Q92"/>
    <mergeCell ref="R92:S92"/>
    <mergeCell ref="T92:U92"/>
    <mergeCell ref="V92:W92"/>
    <mergeCell ref="X92:Y92"/>
    <mergeCell ref="Z92:AB92"/>
    <mergeCell ref="H93:I93"/>
    <mergeCell ref="J93:K93"/>
    <mergeCell ref="L93:M93"/>
    <mergeCell ref="N93:O93"/>
    <mergeCell ref="P93:Q93"/>
    <mergeCell ref="R93:S93"/>
    <mergeCell ref="T93:U93"/>
    <mergeCell ref="V93:W93"/>
    <mergeCell ref="X93:Y93"/>
    <mergeCell ref="Z93:AB93"/>
    <mergeCell ref="H90:I90"/>
    <mergeCell ref="J90:K90"/>
    <mergeCell ref="L90:M90"/>
    <mergeCell ref="N90:O90"/>
    <mergeCell ref="P90:Q90"/>
    <mergeCell ref="R90:S90"/>
    <mergeCell ref="T90:U90"/>
    <mergeCell ref="V90:W90"/>
    <mergeCell ref="X90:Y90"/>
    <mergeCell ref="Z90:AB90"/>
    <mergeCell ref="H91:I91"/>
    <mergeCell ref="J91:K91"/>
    <mergeCell ref="L91:M91"/>
    <mergeCell ref="N91:O91"/>
    <mergeCell ref="P91:Q91"/>
    <mergeCell ref="R91:S91"/>
    <mergeCell ref="T91:U91"/>
    <mergeCell ref="V91:W91"/>
    <mergeCell ref="X91:Y91"/>
    <mergeCell ref="Z91:AB91"/>
    <mergeCell ref="H88:I88"/>
    <mergeCell ref="J88:K88"/>
    <mergeCell ref="L88:M88"/>
    <mergeCell ref="N88:O88"/>
    <mergeCell ref="P88:Q88"/>
    <mergeCell ref="R88:S88"/>
    <mergeCell ref="T88:U88"/>
    <mergeCell ref="V88:W88"/>
    <mergeCell ref="X88:Y88"/>
    <mergeCell ref="Z88:AB88"/>
    <mergeCell ref="H89:I89"/>
    <mergeCell ref="J89:K89"/>
    <mergeCell ref="L89:M89"/>
    <mergeCell ref="N89:O89"/>
    <mergeCell ref="P89:Q89"/>
    <mergeCell ref="R89:S89"/>
    <mergeCell ref="T89:U89"/>
    <mergeCell ref="V89:W89"/>
    <mergeCell ref="X89:Y89"/>
    <mergeCell ref="Z89:AB89"/>
    <mergeCell ref="H86:I86"/>
    <mergeCell ref="J86:K86"/>
    <mergeCell ref="L86:M86"/>
    <mergeCell ref="N86:O86"/>
    <mergeCell ref="P86:Q86"/>
    <mergeCell ref="R86:S86"/>
    <mergeCell ref="T86:U86"/>
    <mergeCell ref="V86:W86"/>
    <mergeCell ref="X86:Y86"/>
    <mergeCell ref="Z86:AB86"/>
    <mergeCell ref="H87:I87"/>
    <mergeCell ref="J87:K87"/>
    <mergeCell ref="L87:M87"/>
    <mergeCell ref="N87:O87"/>
    <mergeCell ref="P87:Q87"/>
    <mergeCell ref="R87:S87"/>
    <mergeCell ref="T87:U87"/>
    <mergeCell ref="V87:W87"/>
    <mergeCell ref="X87:Y87"/>
    <mergeCell ref="Z87:AB87"/>
    <mergeCell ref="H84:I84"/>
    <mergeCell ref="J84:K84"/>
    <mergeCell ref="L84:M84"/>
    <mergeCell ref="N84:O84"/>
    <mergeCell ref="P84:Q84"/>
    <mergeCell ref="R84:S84"/>
    <mergeCell ref="T84:U84"/>
    <mergeCell ref="V84:W84"/>
    <mergeCell ref="X84:Y84"/>
    <mergeCell ref="Z84:AB84"/>
    <mergeCell ref="H85:I85"/>
    <mergeCell ref="J85:K85"/>
    <mergeCell ref="L85:M85"/>
    <mergeCell ref="N85:O85"/>
    <mergeCell ref="P85:Q85"/>
    <mergeCell ref="R85:S85"/>
    <mergeCell ref="T85:U85"/>
    <mergeCell ref="V85:W85"/>
    <mergeCell ref="X85:Y85"/>
    <mergeCell ref="Z85:AB85"/>
    <mergeCell ref="H82:I82"/>
    <mergeCell ref="J82:K82"/>
    <mergeCell ref="L82:M82"/>
    <mergeCell ref="N82:O82"/>
    <mergeCell ref="P82:Q82"/>
    <mergeCell ref="R82:S82"/>
    <mergeCell ref="T82:U82"/>
    <mergeCell ref="V82:W82"/>
    <mergeCell ref="X82:Y82"/>
    <mergeCell ref="Z82:AB82"/>
    <mergeCell ref="H83:I83"/>
    <mergeCell ref="J83:K83"/>
    <mergeCell ref="L83:M83"/>
    <mergeCell ref="N83:O83"/>
    <mergeCell ref="P83:Q83"/>
    <mergeCell ref="R83:S83"/>
    <mergeCell ref="T83:U83"/>
    <mergeCell ref="V83:W83"/>
    <mergeCell ref="X83:Y83"/>
    <mergeCell ref="Z83:AB83"/>
    <mergeCell ref="H80:I80"/>
    <mergeCell ref="J80:K80"/>
    <mergeCell ref="L80:M80"/>
    <mergeCell ref="N80:O80"/>
    <mergeCell ref="P80:Q80"/>
    <mergeCell ref="R80:S80"/>
    <mergeCell ref="T80:U80"/>
    <mergeCell ref="V80:W80"/>
    <mergeCell ref="X80:Y80"/>
    <mergeCell ref="Z80:AB80"/>
    <mergeCell ref="H81:I81"/>
    <mergeCell ref="J81:K81"/>
    <mergeCell ref="L81:M81"/>
    <mergeCell ref="N81:O81"/>
    <mergeCell ref="P81:Q81"/>
    <mergeCell ref="R81:S81"/>
    <mergeCell ref="T81:U81"/>
    <mergeCell ref="V81:W81"/>
    <mergeCell ref="X81:Y81"/>
    <mergeCell ref="Z81:AB81"/>
    <mergeCell ref="H78:I78"/>
    <mergeCell ref="J78:K78"/>
    <mergeCell ref="L78:M78"/>
    <mergeCell ref="N78:O78"/>
    <mergeCell ref="P78:Q78"/>
    <mergeCell ref="R78:S78"/>
    <mergeCell ref="T78:U78"/>
    <mergeCell ref="V78:W78"/>
    <mergeCell ref="X78:Y78"/>
    <mergeCell ref="Z78:AB78"/>
    <mergeCell ref="H79:I79"/>
    <mergeCell ref="J79:K79"/>
    <mergeCell ref="L79:M79"/>
    <mergeCell ref="N79:O79"/>
    <mergeCell ref="P79:Q79"/>
    <mergeCell ref="R79:S79"/>
    <mergeCell ref="T79:U79"/>
    <mergeCell ref="V79:W79"/>
    <mergeCell ref="X79:Y79"/>
    <mergeCell ref="Z79:AB79"/>
    <mergeCell ref="H76:I76"/>
    <mergeCell ref="J76:K76"/>
    <mergeCell ref="L76:M76"/>
    <mergeCell ref="N76:O76"/>
    <mergeCell ref="P76:Q76"/>
    <mergeCell ref="R76:S76"/>
    <mergeCell ref="T76:U76"/>
    <mergeCell ref="V76:W76"/>
    <mergeCell ref="X76:Y76"/>
    <mergeCell ref="Z76:AB76"/>
    <mergeCell ref="H77:I77"/>
    <mergeCell ref="J77:K77"/>
    <mergeCell ref="L77:M77"/>
    <mergeCell ref="N77:O77"/>
    <mergeCell ref="P77:Q77"/>
    <mergeCell ref="R77:S77"/>
    <mergeCell ref="T77:U77"/>
    <mergeCell ref="V77:W77"/>
    <mergeCell ref="X77:Y77"/>
    <mergeCell ref="Z77:AB77"/>
    <mergeCell ref="H74:I74"/>
    <mergeCell ref="J74:K74"/>
    <mergeCell ref="L74:M74"/>
    <mergeCell ref="N74:O74"/>
    <mergeCell ref="P74:Q74"/>
    <mergeCell ref="R74:S74"/>
    <mergeCell ref="T74:U74"/>
    <mergeCell ref="V74:W74"/>
    <mergeCell ref="X74:Y74"/>
    <mergeCell ref="Z74:AB74"/>
    <mergeCell ref="H75:I75"/>
    <mergeCell ref="J75:K75"/>
    <mergeCell ref="L75:M75"/>
    <mergeCell ref="N75:O75"/>
    <mergeCell ref="P75:Q75"/>
    <mergeCell ref="R75:S75"/>
    <mergeCell ref="T75:U75"/>
    <mergeCell ref="V75:W75"/>
    <mergeCell ref="X75:Y75"/>
    <mergeCell ref="Z75:AB75"/>
    <mergeCell ref="H72:I72"/>
    <mergeCell ref="J72:K72"/>
    <mergeCell ref="L72:M72"/>
    <mergeCell ref="N72:O72"/>
    <mergeCell ref="P72:Q72"/>
    <mergeCell ref="R72:S72"/>
    <mergeCell ref="T72:U72"/>
    <mergeCell ref="V72:W72"/>
    <mergeCell ref="X72:Y72"/>
    <mergeCell ref="Z72:AB72"/>
    <mergeCell ref="H73:I73"/>
    <mergeCell ref="J73:K73"/>
    <mergeCell ref="L73:M73"/>
    <mergeCell ref="N73:O73"/>
    <mergeCell ref="P73:Q73"/>
    <mergeCell ref="R73:S73"/>
    <mergeCell ref="T73:U73"/>
    <mergeCell ref="V73:W73"/>
    <mergeCell ref="X73:Y73"/>
    <mergeCell ref="Z73:AB73"/>
    <mergeCell ref="H70:I70"/>
    <mergeCell ref="J70:K70"/>
    <mergeCell ref="L70:M70"/>
    <mergeCell ref="N70:O70"/>
    <mergeCell ref="P70:Q70"/>
    <mergeCell ref="R70:S70"/>
    <mergeCell ref="T70:U70"/>
    <mergeCell ref="V70:W70"/>
    <mergeCell ref="X70:Y70"/>
    <mergeCell ref="Z70:AB70"/>
    <mergeCell ref="H71:I71"/>
    <mergeCell ref="J71:K71"/>
    <mergeCell ref="L71:M71"/>
    <mergeCell ref="N71:O71"/>
    <mergeCell ref="P71:Q71"/>
    <mergeCell ref="R71:S71"/>
    <mergeCell ref="T71:U71"/>
    <mergeCell ref="V71:W71"/>
    <mergeCell ref="X71:Y71"/>
    <mergeCell ref="Z71:AB71"/>
    <mergeCell ref="H68:I68"/>
    <mergeCell ref="J68:K68"/>
    <mergeCell ref="L68:M68"/>
    <mergeCell ref="N68:O68"/>
    <mergeCell ref="P68:Q68"/>
    <mergeCell ref="R68:S68"/>
    <mergeCell ref="T68:U68"/>
    <mergeCell ref="V68:W68"/>
    <mergeCell ref="X68:Y68"/>
    <mergeCell ref="Z68:AB68"/>
    <mergeCell ref="H69:I69"/>
    <mergeCell ref="J69:K69"/>
    <mergeCell ref="L69:M69"/>
    <mergeCell ref="N69:O69"/>
    <mergeCell ref="P69:Q69"/>
    <mergeCell ref="R69:S69"/>
    <mergeCell ref="T69:U69"/>
    <mergeCell ref="V69:W69"/>
    <mergeCell ref="X69:Y69"/>
    <mergeCell ref="Z69:AB69"/>
    <mergeCell ref="H66:I66"/>
    <mergeCell ref="J66:K66"/>
    <mergeCell ref="L66:M66"/>
    <mergeCell ref="N66:O66"/>
    <mergeCell ref="P66:Q66"/>
    <mergeCell ref="R66:S66"/>
    <mergeCell ref="T66:U66"/>
    <mergeCell ref="V66:W66"/>
    <mergeCell ref="X66:Y66"/>
    <mergeCell ref="Z66:AB66"/>
    <mergeCell ref="H67:I67"/>
    <mergeCell ref="J67:K67"/>
    <mergeCell ref="L67:M67"/>
    <mergeCell ref="N67:O67"/>
    <mergeCell ref="P67:Q67"/>
    <mergeCell ref="R67:S67"/>
    <mergeCell ref="T67:U67"/>
    <mergeCell ref="V67:W67"/>
    <mergeCell ref="X67:Y67"/>
    <mergeCell ref="Z67:AB67"/>
    <mergeCell ref="H64:I64"/>
    <mergeCell ref="J64:K64"/>
    <mergeCell ref="L64:M64"/>
    <mergeCell ref="N64:O64"/>
    <mergeCell ref="P64:Q64"/>
    <mergeCell ref="R64:S64"/>
    <mergeCell ref="T64:U64"/>
    <mergeCell ref="V64:W64"/>
    <mergeCell ref="X64:Y64"/>
    <mergeCell ref="Z64:AB64"/>
    <mergeCell ref="H65:I65"/>
    <mergeCell ref="J65:K65"/>
    <mergeCell ref="L65:M65"/>
    <mergeCell ref="N65:O65"/>
    <mergeCell ref="P65:Q65"/>
    <mergeCell ref="R65:S65"/>
    <mergeCell ref="T65:U65"/>
    <mergeCell ref="V65:W65"/>
    <mergeCell ref="X65:Y65"/>
    <mergeCell ref="Z65:AB65"/>
    <mergeCell ref="V59:W59"/>
    <mergeCell ref="H62:I62"/>
    <mergeCell ref="J62:K62"/>
    <mergeCell ref="L62:M62"/>
    <mergeCell ref="N62:O62"/>
    <mergeCell ref="P62:Q62"/>
    <mergeCell ref="R62:S62"/>
    <mergeCell ref="T62:U62"/>
    <mergeCell ref="V62:W62"/>
    <mergeCell ref="X62:Y62"/>
    <mergeCell ref="Z62:AB62"/>
    <mergeCell ref="H63:I63"/>
    <mergeCell ref="J63:K63"/>
    <mergeCell ref="L63:M63"/>
    <mergeCell ref="N63:O63"/>
    <mergeCell ref="P63:Q63"/>
    <mergeCell ref="R63:S63"/>
    <mergeCell ref="T63:U63"/>
    <mergeCell ref="V63:W63"/>
    <mergeCell ref="X63:Y63"/>
    <mergeCell ref="Z63:AB63"/>
    <mergeCell ref="X6:Y6"/>
    <mergeCell ref="V7:W7"/>
    <mergeCell ref="X4:Y4"/>
    <mergeCell ref="X7:Y7"/>
    <mergeCell ref="X59:Y59"/>
    <mergeCell ref="H60:I60"/>
    <mergeCell ref="J60:K60"/>
    <mergeCell ref="L60:M60"/>
    <mergeCell ref="N60:O60"/>
    <mergeCell ref="P60:Q60"/>
    <mergeCell ref="R60:S60"/>
    <mergeCell ref="T60:U60"/>
    <mergeCell ref="V60:W60"/>
    <mergeCell ref="X60:Y60"/>
    <mergeCell ref="Z60:AB60"/>
    <mergeCell ref="H61:I61"/>
    <mergeCell ref="J61:K61"/>
    <mergeCell ref="L61:M61"/>
    <mergeCell ref="N61:O61"/>
    <mergeCell ref="P61:Q61"/>
    <mergeCell ref="R61:S61"/>
    <mergeCell ref="T61:U61"/>
    <mergeCell ref="V61:W61"/>
    <mergeCell ref="X61:Y61"/>
    <mergeCell ref="Z61:AB61"/>
    <mergeCell ref="H59:I59"/>
    <mergeCell ref="J59:K59"/>
    <mergeCell ref="L59:M59"/>
    <mergeCell ref="N59:O59"/>
    <mergeCell ref="P59:Q59"/>
    <mergeCell ref="R59:S59"/>
    <mergeCell ref="T59:U59"/>
    <mergeCell ref="J23:K23"/>
    <mergeCell ref="H8:I8"/>
    <mergeCell ref="J8:K8"/>
    <mergeCell ref="L8:M8"/>
    <mergeCell ref="J9:K9"/>
    <mergeCell ref="H6:I6"/>
    <mergeCell ref="J6:K6"/>
    <mergeCell ref="L6:M6"/>
    <mergeCell ref="T4:U4"/>
    <mergeCell ref="V4:W4"/>
    <mergeCell ref="A1:M1"/>
    <mergeCell ref="A2:M2"/>
    <mergeCell ref="L7:M7"/>
    <mergeCell ref="L5:M5"/>
    <mergeCell ref="J5:K5"/>
    <mergeCell ref="H5:I5"/>
    <mergeCell ref="H7:I7"/>
    <mergeCell ref="J7:K7"/>
    <mergeCell ref="R8:S8"/>
    <mergeCell ref="T8:U8"/>
    <mergeCell ref="N1:AB1"/>
    <mergeCell ref="N2:AB2"/>
    <mergeCell ref="Z5:AB5"/>
    <mergeCell ref="R5:S5"/>
    <mergeCell ref="T5:U5"/>
    <mergeCell ref="R6:S6"/>
    <mergeCell ref="T6:U6"/>
    <mergeCell ref="R7:S7"/>
    <mergeCell ref="T7:U7"/>
    <mergeCell ref="V5:W5"/>
    <mergeCell ref="X5:Y5"/>
    <mergeCell ref="V6:W6"/>
    <mergeCell ref="J34:K34"/>
    <mergeCell ref="L34:M34"/>
    <mergeCell ref="H35:I35"/>
    <mergeCell ref="H42:I42"/>
    <mergeCell ref="J42:K42"/>
    <mergeCell ref="A56:M56"/>
    <mergeCell ref="N56:AB56"/>
    <mergeCell ref="L4:M4"/>
    <mergeCell ref="N4:O4"/>
    <mergeCell ref="P4:Q4"/>
    <mergeCell ref="R4:S4"/>
    <mergeCell ref="J11:K11"/>
    <mergeCell ref="L11:M11"/>
    <mergeCell ref="H12:I12"/>
    <mergeCell ref="J12:K12"/>
    <mergeCell ref="L12:M12"/>
    <mergeCell ref="H13:I13"/>
    <mergeCell ref="J13:K13"/>
    <mergeCell ref="L13:M13"/>
    <mergeCell ref="H20:I20"/>
    <mergeCell ref="J20:K20"/>
    <mergeCell ref="L20:M20"/>
    <mergeCell ref="H9:I9"/>
    <mergeCell ref="H4:I4"/>
    <mergeCell ref="J4:K4"/>
    <mergeCell ref="H15:I15"/>
    <mergeCell ref="J15:K15"/>
    <mergeCell ref="L15:M15"/>
    <mergeCell ref="H16:I16"/>
    <mergeCell ref="J16:K16"/>
    <mergeCell ref="L16:M16"/>
    <mergeCell ref="H17:I17"/>
    <mergeCell ref="J25:K25"/>
    <mergeCell ref="L25:M25"/>
    <mergeCell ref="H14:I14"/>
    <mergeCell ref="J14:K14"/>
    <mergeCell ref="L14:M14"/>
    <mergeCell ref="A57:M57"/>
    <mergeCell ref="N57:AB57"/>
    <mergeCell ref="H21:I21"/>
    <mergeCell ref="J21:K21"/>
    <mergeCell ref="L21:M21"/>
    <mergeCell ref="H22:I22"/>
    <mergeCell ref="J22:K22"/>
    <mergeCell ref="L22:M22"/>
    <mergeCell ref="H23:I23"/>
    <mergeCell ref="J29:K29"/>
    <mergeCell ref="L29:M29"/>
    <mergeCell ref="H30:I30"/>
    <mergeCell ref="J30:K30"/>
    <mergeCell ref="L30:M30"/>
    <mergeCell ref="H31:I31"/>
    <mergeCell ref="J31:K31"/>
    <mergeCell ref="L31:M31"/>
    <mergeCell ref="H27:I27"/>
    <mergeCell ref="J27:K27"/>
    <mergeCell ref="L27:M27"/>
    <mergeCell ref="H28:I28"/>
    <mergeCell ref="J28:K28"/>
    <mergeCell ref="L28:M28"/>
    <mergeCell ref="H29:I29"/>
    <mergeCell ref="J35:K35"/>
    <mergeCell ref="L33:M33"/>
    <mergeCell ref="H34:I34"/>
    <mergeCell ref="J40:K40"/>
    <mergeCell ref="L40:M40"/>
    <mergeCell ref="H41:I41"/>
    <mergeCell ref="J41:K41"/>
    <mergeCell ref="L41:M41"/>
    <mergeCell ref="H38:I38"/>
    <mergeCell ref="J38:K38"/>
    <mergeCell ref="L38:M38"/>
    <mergeCell ref="H49:I49"/>
    <mergeCell ref="J49:K49"/>
    <mergeCell ref="L49:M49"/>
    <mergeCell ref="L9:M9"/>
    <mergeCell ref="H10:I10"/>
    <mergeCell ref="J10:K10"/>
    <mergeCell ref="L10:M10"/>
    <mergeCell ref="H11:I11"/>
    <mergeCell ref="J17:K17"/>
    <mergeCell ref="L17:M17"/>
    <mergeCell ref="H18:I18"/>
    <mergeCell ref="J18:K18"/>
    <mergeCell ref="L18:M18"/>
    <mergeCell ref="H19:I19"/>
    <mergeCell ref="J19:K19"/>
    <mergeCell ref="L19:M19"/>
    <mergeCell ref="H26:I26"/>
    <mergeCell ref="J26:K26"/>
    <mergeCell ref="L26:M26"/>
    <mergeCell ref="L23:M23"/>
    <mergeCell ref="H24:I24"/>
    <mergeCell ref="J24:K24"/>
    <mergeCell ref="L24:M24"/>
    <mergeCell ref="H25:I25"/>
    <mergeCell ref="H50:I50"/>
    <mergeCell ref="J50:K50"/>
    <mergeCell ref="L50:M50"/>
    <mergeCell ref="H47:I47"/>
    <mergeCell ref="J47:K47"/>
    <mergeCell ref="L47:M47"/>
    <mergeCell ref="H48:I48"/>
    <mergeCell ref="J48:K48"/>
    <mergeCell ref="L48:M48"/>
    <mergeCell ref="N14:O14"/>
    <mergeCell ref="L35:M35"/>
    <mergeCell ref="H36:I36"/>
    <mergeCell ref="J36:K36"/>
    <mergeCell ref="L36:M36"/>
    <mergeCell ref="H37:I37"/>
    <mergeCell ref="J37:K37"/>
    <mergeCell ref="L37:M37"/>
    <mergeCell ref="H32:I32"/>
    <mergeCell ref="J32:K32"/>
    <mergeCell ref="L32:M32"/>
    <mergeCell ref="H44:I44"/>
    <mergeCell ref="J44:K44"/>
    <mergeCell ref="L44:M44"/>
    <mergeCell ref="H33:I33"/>
    <mergeCell ref="J33:K33"/>
    <mergeCell ref="N25:O25"/>
    <mergeCell ref="L42:M42"/>
    <mergeCell ref="H43:I43"/>
    <mergeCell ref="J43:K43"/>
    <mergeCell ref="L43:M43"/>
    <mergeCell ref="L39:M39"/>
    <mergeCell ref="H40:I40"/>
    <mergeCell ref="P14:Q14"/>
    <mergeCell ref="H45:I45"/>
    <mergeCell ref="J45:K45"/>
    <mergeCell ref="L45:M45"/>
    <mergeCell ref="H46:I46"/>
    <mergeCell ref="J46:K46"/>
    <mergeCell ref="L46:M46"/>
    <mergeCell ref="H39:I39"/>
    <mergeCell ref="J39:K39"/>
    <mergeCell ref="N23:O23"/>
    <mergeCell ref="P23:Q23"/>
    <mergeCell ref="N18:O18"/>
    <mergeCell ref="P18:Q18"/>
    <mergeCell ref="N19:O19"/>
    <mergeCell ref="P19:Q19"/>
    <mergeCell ref="N20:O20"/>
    <mergeCell ref="P20:Q20"/>
    <mergeCell ref="N15:O15"/>
    <mergeCell ref="P15:Q15"/>
    <mergeCell ref="N16:O16"/>
    <mergeCell ref="P16:Q16"/>
    <mergeCell ref="N17:O17"/>
    <mergeCell ref="P17:Q17"/>
    <mergeCell ref="N30:O30"/>
    <mergeCell ref="P30:Q30"/>
    <mergeCell ref="N31:O31"/>
    <mergeCell ref="P31:Q31"/>
    <mergeCell ref="N32:O32"/>
    <mergeCell ref="P32:Q32"/>
    <mergeCell ref="N27:O27"/>
    <mergeCell ref="P27:Q27"/>
    <mergeCell ref="N28:O28"/>
    <mergeCell ref="N11:O11"/>
    <mergeCell ref="P11:Q11"/>
    <mergeCell ref="N12:O12"/>
    <mergeCell ref="P12:Q12"/>
    <mergeCell ref="N13:O13"/>
    <mergeCell ref="P13:Q13"/>
    <mergeCell ref="N8:O8"/>
    <mergeCell ref="P8:Q8"/>
    <mergeCell ref="N9:O9"/>
    <mergeCell ref="P9:Q9"/>
    <mergeCell ref="N10:O10"/>
    <mergeCell ref="P10:Q10"/>
    <mergeCell ref="H53:I53"/>
    <mergeCell ref="J53:K53"/>
    <mergeCell ref="L53:M53"/>
    <mergeCell ref="H54:I54"/>
    <mergeCell ref="N5:O5"/>
    <mergeCell ref="P5:Q5"/>
    <mergeCell ref="N6:O6"/>
    <mergeCell ref="P6:Q6"/>
    <mergeCell ref="N7:O7"/>
    <mergeCell ref="P7:Q7"/>
    <mergeCell ref="H51:I51"/>
    <mergeCell ref="J51:K51"/>
    <mergeCell ref="L51:M51"/>
    <mergeCell ref="H52:I52"/>
    <mergeCell ref="J52:K52"/>
    <mergeCell ref="L52:M52"/>
    <mergeCell ref="N21:O21"/>
    <mergeCell ref="P21:Q21"/>
    <mergeCell ref="N22:O22"/>
    <mergeCell ref="P22:Q22"/>
    <mergeCell ref="N41:O41"/>
    <mergeCell ref="P41:Q41"/>
    <mergeCell ref="N50:O50"/>
    <mergeCell ref="P50:Q50"/>
    <mergeCell ref="N33:O33"/>
    <mergeCell ref="P33:Q33"/>
    <mergeCell ref="N34:O34"/>
    <mergeCell ref="P34:Q34"/>
    <mergeCell ref="N35:O35"/>
    <mergeCell ref="P35:Q35"/>
    <mergeCell ref="N36:O36"/>
    <mergeCell ref="P36:Q36"/>
    <mergeCell ref="N47:O47"/>
    <mergeCell ref="P47:Q47"/>
    <mergeCell ref="N48:O48"/>
    <mergeCell ref="P48:Q48"/>
    <mergeCell ref="N49:O49"/>
    <mergeCell ref="P49:Q49"/>
    <mergeCell ref="N44:O44"/>
    <mergeCell ref="P44:Q44"/>
    <mergeCell ref="N45:O45"/>
    <mergeCell ref="P45:Q45"/>
    <mergeCell ref="N46:O46"/>
    <mergeCell ref="P46:Q46"/>
    <mergeCell ref="N42:O42"/>
    <mergeCell ref="P42:Q42"/>
    <mergeCell ref="N43:O43"/>
    <mergeCell ref="P43:Q43"/>
    <mergeCell ref="N37:O37"/>
    <mergeCell ref="P37:Q37"/>
    <mergeCell ref="N38:O38"/>
    <mergeCell ref="P38:Q38"/>
    <mergeCell ref="R15:S15"/>
    <mergeCell ref="T15:U15"/>
    <mergeCell ref="R16:S16"/>
    <mergeCell ref="T16:U16"/>
    <mergeCell ref="R36:S36"/>
    <mergeCell ref="T36:U36"/>
    <mergeCell ref="R37:S37"/>
    <mergeCell ref="T37:U37"/>
    <mergeCell ref="R38:S38"/>
    <mergeCell ref="T38:U38"/>
    <mergeCell ref="P28:Q28"/>
    <mergeCell ref="N29:O29"/>
    <mergeCell ref="P29:Q29"/>
    <mergeCell ref="N24:O24"/>
    <mergeCell ref="P24:Q24"/>
    <mergeCell ref="P25:Q25"/>
    <mergeCell ref="N26:O26"/>
    <mergeCell ref="P26:Q26"/>
    <mergeCell ref="N39:O39"/>
    <mergeCell ref="P39:Q39"/>
    <mergeCell ref="N40:O40"/>
    <mergeCell ref="P40:Q40"/>
    <mergeCell ref="R33:S33"/>
    <mergeCell ref="T33:U33"/>
    <mergeCell ref="R34:S34"/>
    <mergeCell ref="T34:U34"/>
    <mergeCell ref="R35:S35"/>
    <mergeCell ref="T35:U35"/>
    <mergeCell ref="R30:S30"/>
    <mergeCell ref="T30:U30"/>
    <mergeCell ref="R9:S9"/>
    <mergeCell ref="T9:U9"/>
    <mergeCell ref="R10:S10"/>
    <mergeCell ref="T10:U10"/>
    <mergeCell ref="R18:S18"/>
    <mergeCell ref="T18:U18"/>
    <mergeCell ref="R19:S19"/>
    <mergeCell ref="T19:U19"/>
    <mergeCell ref="R31:S31"/>
    <mergeCell ref="T31:U31"/>
    <mergeCell ref="R32:S32"/>
    <mergeCell ref="T32:U32"/>
    <mergeCell ref="R27:S27"/>
    <mergeCell ref="T27:U27"/>
    <mergeCell ref="R28:S28"/>
    <mergeCell ref="T28:U28"/>
    <mergeCell ref="R17:S17"/>
    <mergeCell ref="T17:U17"/>
    <mergeCell ref="R14:S14"/>
    <mergeCell ref="T14:U14"/>
    <mergeCell ref="N51:O51"/>
    <mergeCell ref="P51:Q51"/>
    <mergeCell ref="N52:O52"/>
    <mergeCell ref="P52:Q52"/>
    <mergeCell ref="N53:O53"/>
    <mergeCell ref="P53:Q53"/>
    <mergeCell ref="R24:S24"/>
    <mergeCell ref="T24:U24"/>
    <mergeCell ref="R25:S25"/>
    <mergeCell ref="T25:U25"/>
    <mergeCell ref="R26:S26"/>
    <mergeCell ref="T26:U26"/>
    <mergeCell ref="R21:S21"/>
    <mergeCell ref="T21:U21"/>
    <mergeCell ref="R22:S22"/>
    <mergeCell ref="T22:U22"/>
    <mergeCell ref="R23:S23"/>
    <mergeCell ref="T23:U23"/>
    <mergeCell ref="R29:S29"/>
    <mergeCell ref="T29:U29"/>
    <mergeCell ref="R42:S42"/>
    <mergeCell ref="T42:U42"/>
    <mergeCell ref="R43:S43"/>
    <mergeCell ref="T43:U43"/>
    <mergeCell ref="R44:S44"/>
    <mergeCell ref="T44:U44"/>
    <mergeCell ref="R39:S39"/>
    <mergeCell ref="T39:U39"/>
    <mergeCell ref="R40:S40"/>
    <mergeCell ref="T40:U40"/>
    <mergeCell ref="R41:S41"/>
    <mergeCell ref="T41:U41"/>
    <mergeCell ref="V8:W8"/>
    <mergeCell ref="X8:Y8"/>
    <mergeCell ref="V9:W9"/>
    <mergeCell ref="X9:Y9"/>
    <mergeCell ref="V10:W10"/>
    <mergeCell ref="X10:Y10"/>
    <mergeCell ref="R51:S51"/>
    <mergeCell ref="T51:U51"/>
    <mergeCell ref="R52:S52"/>
    <mergeCell ref="T52:U52"/>
    <mergeCell ref="R53:S53"/>
    <mergeCell ref="T53:U53"/>
    <mergeCell ref="R48:S48"/>
    <mergeCell ref="T48:U48"/>
    <mergeCell ref="R49:S49"/>
    <mergeCell ref="T49:U49"/>
    <mergeCell ref="R50:S50"/>
    <mergeCell ref="T50:U50"/>
    <mergeCell ref="R45:S45"/>
    <mergeCell ref="T45:U45"/>
    <mergeCell ref="R46:S46"/>
    <mergeCell ref="T46:U46"/>
    <mergeCell ref="R47:S47"/>
    <mergeCell ref="T47:U47"/>
    <mergeCell ref="R11:S11"/>
    <mergeCell ref="T11:U11"/>
    <mergeCell ref="R12:S12"/>
    <mergeCell ref="T12:U12"/>
    <mergeCell ref="R13:S13"/>
    <mergeCell ref="T13:U13"/>
    <mergeCell ref="R20:S20"/>
    <mergeCell ref="T20:U20"/>
    <mergeCell ref="V17:W17"/>
    <mergeCell ref="X17:Y17"/>
    <mergeCell ref="V18:W18"/>
    <mergeCell ref="X18:Y18"/>
    <mergeCell ref="V19:W19"/>
    <mergeCell ref="X19:Y19"/>
    <mergeCell ref="V14:W14"/>
    <mergeCell ref="X14:Y14"/>
    <mergeCell ref="V15:W15"/>
    <mergeCell ref="X15:Y15"/>
    <mergeCell ref="V16:W16"/>
    <mergeCell ref="X16:Y16"/>
    <mergeCell ref="V11:W11"/>
    <mergeCell ref="X11:Y11"/>
    <mergeCell ref="V12:W12"/>
    <mergeCell ref="X12:Y12"/>
    <mergeCell ref="V13:W13"/>
    <mergeCell ref="X13:Y13"/>
    <mergeCell ref="Z33:AB33"/>
    <mergeCell ref="X47:Y47"/>
    <mergeCell ref="X44:Y44"/>
    <mergeCell ref="X45:Y45"/>
    <mergeCell ref="X34:Y34"/>
    <mergeCell ref="X48:Y48"/>
    <mergeCell ref="V49:W49"/>
    <mergeCell ref="V38:W38"/>
    <mergeCell ref="X38:Y38"/>
    <mergeCell ref="V23:W23"/>
    <mergeCell ref="X23:Y23"/>
    <mergeCell ref="V24:W24"/>
    <mergeCell ref="X24:Y24"/>
    <mergeCell ref="V25:W25"/>
    <mergeCell ref="X25:Y25"/>
    <mergeCell ref="V20:W20"/>
    <mergeCell ref="X20:Y20"/>
    <mergeCell ref="V21:W21"/>
    <mergeCell ref="X21:Y21"/>
    <mergeCell ref="V22:W22"/>
    <mergeCell ref="X22:Y22"/>
    <mergeCell ref="Z26:AB26"/>
    <mergeCell ref="K54:M54"/>
    <mergeCell ref="Z54:AB54"/>
    <mergeCell ref="Z18:AB18"/>
    <mergeCell ref="Z19:AB19"/>
    <mergeCell ref="Z14:AB14"/>
    <mergeCell ref="Z12:AB12"/>
    <mergeCell ref="Z13:AB13"/>
    <mergeCell ref="X46:Y46"/>
    <mergeCell ref="V41:W41"/>
    <mergeCell ref="Z47:AB47"/>
    <mergeCell ref="Z38:AB38"/>
    <mergeCell ref="Z44:AB44"/>
    <mergeCell ref="X41:Y41"/>
    <mergeCell ref="V42:W42"/>
    <mergeCell ref="X42:Y42"/>
    <mergeCell ref="V43:W43"/>
    <mergeCell ref="X43:Y43"/>
    <mergeCell ref="V32:W32"/>
    <mergeCell ref="X32:Y32"/>
    <mergeCell ref="V33:W33"/>
    <mergeCell ref="X33:Y33"/>
    <mergeCell ref="V34:W34"/>
    <mergeCell ref="V52:W52"/>
    <mergeCell ref="X52:Y52"/>
    <mergeCell ref="Z50:AB50"/>
    <mergeCell ref="V46:W46"/>
    <mergeCell ref="V47:W47"/>
    <mergeCell ref="Z52:AB52"/>
    <mergeCell ref="X49:Y49"/>
    <mergeCell ref="V44:W44"/>
    <mergeCell ref="V29:W29"/>
    <mergeCell ref="X29:Y29"/>
    <mergeCell ref="Z15:AB15"/>
    <mergeCell ref="Z32:AB32"/>
    <mergeCell ref="Z17:AB17"/>
    <mergeCell ref="Z51:AB51"/>
    <mergeCell ref="Z34:AB34"/>
    <mergeCell ref="Z45:AB45"/>
    <mergeCell ref="Z43:AB43"/>
    <mergeCell ref="Z31:AB31"/>
    <mergeCell ref="Z28:AB28"/>
    <mergeCell ref="V39:W39"/>
    <mergeCell ref="X39:Y39"/>
    <mergeCell ref="V40:W40"/>
    <mergeCell ref="X40:Y40"/>
    <mergeCell ref="V35:W35"/>
    <mergeCell ref="X35:Y35"/>
    <mergeCell ref="V36:W36"/>
    <mergeCell ref="X36:Y36"/>
    <mergeCell ref="V37:W37"/>
    <mergeCell ref="X37:Y37"/>
    <mergeCell ref="V30:W30"/>
    <mergeCell ref="X30:Y30"/>
    <mergeCell ref="V31:W31"/>
    <mergeCell ref="X31:Y31"/>
    <mergeCell ref="V26:W26"/>
    <mergeCell ref="X26:Y26"/>
    <mergeCell ref="V27:W27"/>
    <mergeCell ref="X27:Y27"/>
    <mergeCell ref="V28:W28"/>
    <mergeCell ref="X28:Y28"/>
    <mergeCell ref="Z30:AB30"/>
    <mergeCell ref="Z36:AB36"/>
    <mergeCell ref="Z46:AB46"/>
    <mergeCell ref="V53:W53"/>
    <mergeCell ref="X53:Y53"/>
    <mergeCell ref="V48:W48"/>
    <mergeCell ref="V45:W45"/>
    <mergeCell ref="Z53:AB53"/>
    <mergeCell ref="Z6:AB6"/>
    <mergeCell ref="Z39:AB39"/>
    <mergeCell ref="Z40:AB40"/>
    <mergeCell ref="Z41:AB41"/>
    <mergeCell ref="Z42:AB42"/>
    <mergeCell ref="Z35:AB35"/>
    <mergeCell ref="Z7:AB7"/>
    <mergeCell ref="Z8:AB8"/>
    <mergeCell ref="Z9:AB9"/>
    <mergeCell ref="Z37:AB37"/>
    <mergeCell ref="Z10:AB10"/>
    <mergeCell ref="Z11:AB11"/>
    <mergeCell ref="Z24:AB24"/>
    <mergeCell ref="Z25:AB25"/>
    <mergeCell ref="Z22:AB22"/>
    <mergeCell ref="Z23:AB23"/>
    <mergeCell ref="Z29:AB29"/>
    <mergeCell ref="Z48:AB48"/>
    <mergeCell ref="Z49:AB49"/>
    <mergeCell ref="V50:W50"/>
    <mergeCell ref="X50:Y50"/>
    <mergeCell ref="V51:W51"/>
    <mergeCell ref="X51:Y51"/>
    <mergeCell ref="Z27:AB27"/>
    <mergeCell ref="Z16:AB16"/>
    <mergeCell ref="Z20:AB20"/>
    <mergeCell ref="Z21:AB21"/>
  </mergeCells>
  <phoneticPr fontId="0" type="noConversion"/>
  <pageMargins left="0.25" right="0.25" top="0.75" bottom="0.75" header="0.3" footer="0.3"/>
  <pageSetup orientation="portrait" horizontalDpi="1200" verticalDpi="1200" r:id="rId1"/>
  <headerFooter alignWithMargins="0"/>
  <rowBreaks count="2" manualBreakCount="2">
    <brk id="109" max="16383" man="1"/>
    <brk id="218" max="16383" man="1"/>
  </rowBreaks>
</worksheet>
</file>

<file path=xl/worksheets/sheet9.xml><?xml version="1.0" encoding="utf-8"?>
<worksheet xmlns="http://schemas.openxmlformats.org/spreadsheetml/2006/main" xmlns:r="http://schemas.openxmlformats.org/officeDocument/2006/relationships">
  <sheetPr codeName="Sheet10"/>
  <dimension ref="A1:AB53"/>
  <sheetViews>
    <sheetView topLeftCell="A97" zoomScale="35" zoomScaleNormal="35" workbookViewId="0">
      <selection activeCell="H10" sqref="H10:I10"/>
    </sheetView>
  </sheetViews>
  <sheetFormatPr defaultColWidth="9.375" defaultRowHeight="13"/>
  <cols>
    <col min="1" max="13" width="10.5" style="228" customWidth="1"/>
    <col min="14" max="16384" width="9.375" style="228"/>
  </cols>
  <sheetData>
    <row r="1" spans="1:28" s="255" customFormat="1" ht="14">
      <c r="A1" s="793" t="str">
        <f>"CAPITAL PROJECT FUND ACCOUNTS COVERING THE PERIOD JULY 1, "&amp;Help!C18&amp;", to JUNE 30, "&amp;Help!C18+1</f>
        <v>CAPITAL PROJECT FUND ACCOUNTS COVERING THE PERIOD JULY 1, 2011, to JUNE 30, 2012</v>
      </c>
      <c r="B1" s="793"/>
      <c r="C1" s="793"/>
      <c r="D1" s="793"/>
      <c r="E1" s="793"/>
      <c r="F1" s="793"/>
      <c r="G1" s="793"/>
      <c r="H1" s="793"/>
      <c r="I1" s="793"/>
      <c r="J1" s="793"/>
      <c r="K1" s="793"/>
      <c r="L1" s="793"/>
      <c r="M1" s="793"/>
      <c r="N1" s="793" t="str">
        <f>A1</f>
        <v>CAPITAL PROJECT FUND ACCOUNTS COVERING THE PERIOD JULY 1, 2011, to JUNE 30, 2012</v>
      </c>
      <c r="O1" s="793"/>
      <c r="P1" s="793"/>
      <c r="Q1" s="793"/>
      <c r="R1" s="793"/>
      <c r="S1" s="793"/>
      <c r="T1" s="793"/>
      <c r="U1" s="793"/>
      <c r="V1" s="793"/>
      <c r="W1" s="793"/>
      <c r="X1" s="793"/>
      <c r="Y1" s="793"/>
      <c r="Z1" s="793"/>
      <c r="AA1" s="793"/>
      <c r="AB1" s="793"/>
    </row>
    <row r="2" spans="1:28" s="255" customFormat="1" ht="14">
      <c r="A2" s="793" t="str">
        <f>"ESTIMATE OF NEEDS FOR "&amp;Help!C18+1&amp;"-"&amp;Help!C18+2</f>
        <v>ESTIMATE OF NEEDS FOR 2012-2013</v>
      </c>
      <c r="B2" s="793"/>
      <c r="C2" s="793"/>
      <c r="D2" s="793"/>
      <c r="E2" s="793"/>
      <c r="F2" s="793"/>
      <c r="G2" s="793"/>
      <c r="H2" s="793"/>
      <c r="I2" s="793"/>
      <c r="J2" s="793"/>
      <c r="K2" s="793"/>
      <c r="L2" s="793"/>
      <c r="M2" s="793"/>
      <c r="N2" s="793" t="str">
        <f>A2</f>
        <v>ESTIMATE OF NEEDS FOR 2012-2013</v>
      </c>
      <c r="O2" s="793"/>
      <c r="P2" s="793"/>
      <c r="Q2" s="793"/>
      <c r="R2" s="793"/>
      <c r="S2" s="793"/>
      <c r="T2" s="793"/>
      <c r="U2" s="793"/>
      <c r="V2" s="793"/>
      <c r="W2" s="793"/>
      <c r="X2" s="793"/>
      <c r="Y2" s="793"/>
      <c r="Z2" s="793"/>
      <c r="AA2" s="793"/>
      <c r="AB2" s="793"/>
    </row>
    <row r="3" spans="1:28" ht="13.5" thickBot="1">
      <c r="A3" s="130" t="s">
        <v>878</v>
      </c>
      <c r="B3" s="130"/>
      <c r="C3" s="130"/>
      <c r="D3" s="130"/>
      <c r="E3" s="130"/>
      <c r="F3" s="130"/>
      <c r="G3" s="130"/>
      <c r="H3" s="130"/>
      <c r="I3" s="130"/>
      <c r="J3" s="130"/>
      <c r="K3" s="130"/>
      <c r="L3" s="130"/>
      <c r="M3" s="170" t="s">
        <v>22</v>
      </c>
      <c r="N3" s="130" t="s">
        <v>878</v>
      </c>
      <c r="O3" s="130"/>
      <c r="P3" s="130"/>
      <c r="Q3" s="130"/>
      <c r="R3" s="130"/>
      <c r="S3" s="130"/>
      <c r="T3" s="130"/>
      <c r="U3" s="130"/>
      <c r="V3" s="130"/>
      <c r="W3" s="130"/>
      <c r="X3" s="130"/>
      <c r="Y3" s="130"/>
      <c r="Z3" s="170"/>
      <c r="AB3" s="170">
        <v>1</v>
      </c>
    </row>
    <row r="4" spans="1:28" ht="13.5" thickTop="1">
      <c r="A4" s="229" t="s">
        <v>879</v>
      </c>
      <c r="B4" s="230"/>
      <c r="C4" s="230"/>
      <c r="D4" s="230"/>
      <c r="E4" s="230"/>
      <c r="F4" s="230"/>
      <c r="G4" s="230"/>
      <c r="H4" s="230"/>
      <c r="I4" s="230"/>
      <c r="J4" s="230"/>
      <c r="K4" s="230"/>
      <c r="L4" s="230"/>
      <c r="M4" s="231"/>
      <c r="N4" s="229"/>
      <c r="O4" s="230"/>
      <c r="P4" s="230"/>
      <c r="Q4" s="230"/>
      <c r="R4" s="230"/>
      <c r="S4" s="230"/>
      <c r="T4" s="230"/>
      <c r="U4" s="230"/>
      <c r="V4" s="230"/>
      <c r="W4" s="230"/>
      <c r="X4" s="230"/>
      <c r="Y4" s="230"/>
      <c r="Z4" s="230"/>
      <c r="AA4" s="230"/>
      <c r="AB4" s="231"/>
    </row>
    <row r="5" spans="1:28" ht="13.5" thickBot="1">
      <c r="A5" s="232"/>
      <c r="B5" s="233"/>
      <c r="C5" s="233"/>
      <c r="D5" s="233"/>
      <c r="E5" s="233"/>
      <c r="F5" s="233"/>
      <c r="G5" s="233"/>
      <c r="H5" s="890" t="s">
        <v>871</v>
      </c>
      <c r="I5" s="890"/>
      <c r="J5" s="890" t="s">
        <v>871</v>
      </c>
      <c r="K5" s="890"/>
      <c r="L5" s="890" t="s">
        <v>871</v>
      </c>
      <c r="M5" s="892"/>
      <c r="N5" s="893" t="s">
        <v>871</v>
      </c>
      <c r="O5" s="890"/>
      <c r="P5" s="890" t="s">
        <v>871</v>
      </c>
      <c r="Q5" s="890"/>
      <c r="R5" s="890" t="s">
        <v>871</v>
      </c>
      <c r="S5" s="890"/>
      <c r="T5" s="890" t="s">
        <v>871</v>
      </c>
      <c r="U5" s="890"/>
      <c r="V5" s="890" t="s">
        <v>871</v>
      </c>
      <c r="W5" s="890"/>
      <c r="X5" s="890" t="s">
        <v>871</v>
      </c>
      <c r="Y5" s="890"/>
      <c r="Z5" s="890"/>
      <c r="AA5" s="890"/>
      <c r="AB5" s="892"/>
    </row>
    <row r="6" spans="1:28" ht="14" thickTop="1" thickBot="1">
      <c r="A6" s="171" t="str">
        <f>"Schedule 1, Current Balance Sheet - June 30, "&amp;Help!C18+1</f>
        <v>Schedule 1, Current Balance Sheet - June 30, 2012</v>
      </c>
      <c r="B6" s="172"/>
      <c r="C6" s="172"/>
      <c r="D6" s="172"/>
      <c r="E6" s="172"/>
      <c r="F6" s="172"/>
      <c r="G6" s="172"/>
      <c r="H6" s="826" t="str">
        <f>Help!C18&amp;"-"&amp;Help!C18+1</f>
        <v>2011-2012</v>
      </c>
      <c r="I6" s="826"/>
      <c r="J6" s="826" t="str">
        <f>$H$6</f>
        <v>2011-2012</v>
      </c>
      <c r="K6" s="826"/>
      <c r="L6" s="826" t="str">
        <f>$H$6</f>
        <v>2011-2012</v>
      </c>
      <c r="M6" s="826"/>
      <c r="N6" s="830" t="str">
        <f>$H$6</f>
        <v>2011-2012</v>
      </c>
      <c r="O6" s="826"/>
      <c r="P6" s="826" t="str">
        <f>$H$6</f>
        <v>2011-2012</v>
      </c>
      <c r="Q6" s="826"/>
      <c r="R6" s="826" t="str">
        <f>$H$6</f>
        <v>2011-2012</v>
      </c>
      <c r="S6" s="826"/>
      <c r="T6" s="826" t="str">
        <f>$H$6</f>
        <v>2011-2012</v>
      </c>
      <c r="U6" s="826"/>
      <c r="V6" s="826" t="str">
        <f>$H$6</f>
        <v>2011-2012</v>
      </c>
      <c r="W6" s="826"/>
      <c r="X6" s="826" t="str">
        <f>$H$6</f>
        <v>2011-2012</v>
      </c>
      <c r="Y6" s="826"/>
      <c r="Z6" s="888"/>
      <c r="AA6" s="888"/>
      <c r="AB6" s="889"/>
    </row>
    <row r="7" spans="1:28" ht="14" thickTop="1" thickBot="1">
      <c r="A7" s="234" t="s">
        <v>872</v>
      </c>
      <c r="B7" s="235"/>
      <c r="C7" s="235"/>
      <c r="D7" s="235"/>
      <c r="E7" s="235"/>
      <c r="F7" s="235"/>
      <c r="G7" s="235"/>
      <c r="H7" s="888" t="s">
        <v>32</v>
      </c>
      <c r="I7" s="888"/>
      <c r="J7" s="888" t="s">
        <v>32</v>
      </c>
      <c r="K7" s="888"/>
      <c r="L7" s="888" t="s">
        <v>32</v>
      </c>
      <c r="M7" s="889"/>
      <c r="N7" s="888" t="s">
        <v>32</v>
      </c>
      <c r="O7" s="888"/>
      <c r="P7" s="888" t="s">
        <v>32</v>
      </c>
      <c r="Q7" s="888"/>
      <c r="R7" s="888" t="s">
        <v>32</v>
      </c>
      <c r="S7" s="888"/>
      <c r="T7" s="888" t="s">
        <v>32</v>
      </c>
      <c r="U7" s="888"/>
      <c r="V7" s="888" t="s">
        <v>32</v>
      </c>
      <c r="W7" s="888"/>
      <c r="X7" s="888" t="s">
        <v>32</v>
      </c>
      <c r="Y7" s="888"/>
      <c r="Z7" s="891" t="s">
        <v>43</v>
      </c>
      <c r="AA7" s="888"/>
      <c r="AB7" s="889"/>
    </row>
    <row r="8" spans="1:28" ht="13.5" thickTop="1">
      <c r="A8" s="229" t="s">
        <v>33</v>
      </c>
      <c r="B8" s="230"/>
      <c r="C8" s="230"/>
      <c r="D8" s="230"/>
      <c r="E8" s="230"/>
      <c r="F8" s="230"/>
      <c r="G8" s="231"/>
      <c r="H8" s="887"/>
      <c r="I8" s="887"/>
      <c r="J8" s="887"/>
      <c r="K8" s="887"/>
      <c r="L8" s="887"/>
      <c r="M8" s="887"/>
      <c r="N8" s="887"/>
      <c r="O8" s="887"/>
      <c r="P8" s="887"/>
      <c r="Q8" s="887"/>
      <c r="R8" s="887"/>
      <c r="S8" s="887"/>
      <c r="T8" s="887"/>
      <c r="U8" s="887"/>
      <c r="V8" s="887"/>
      <c r="W8" s="887"/>
      <c r="X8" s="887"/>
      <c r="Y8" s="887"/>
      <c r="Z8" s="884"/>
      <c r="AA8" s="885"/>
      <c r="AB8" s="886"/>
    </row>
    <row r="9" spans="1:28">
      <c r="A9" s="236" t="str">
        <f>"Cash Balance June 30, "&amp;Help!C18+1</f>
        <v>Cash Balance June 30, 2012</v>
      </c>
      <c r="B9" s="237"/>
      <c r="C9" s="237"/>
      <c r="D9" s="237"/>
      <c r="E9" s="237"/>
      <c r="F9" s="237"/>
      <c r="G9" s="238"/>
      <c r="H9" s="846">
        <f>H34</f>
        <v>0</v>
      </c>
      <c r="I9" s="846"/>
      <c r="J9" s="846">
        <f>J34</f>
        <v>0</v>
      </c>
      <c r="K9" s="846"/>
      <c r="L9" s="846">
        <f>L34</f>
        <v>0</v>
      </c>
      <c r="M9" s="846"/>
      <c r="N9" s="846">
        <f>N34</f>
        <v>0</v>
      </c>
      <c r="O9" s="846"/>
      <c r="P9" s="846">
        <f>P34</f>
        <v>0</v>
      </c>
      <c r="Q9" s="846"/>
      <c r="R9" s="846">
        <f>R34</f>
        <v>0</v>
      </c>
      <c r="S9" s="846"/>
      <c r="T9" s="846">
        <f>T34</f>
        <v>0</v>
      </c>
      <c r="U9" s="846"/>
      <c r="V9" s="846">
        <f>V34</f>
        <v>0</v>
      </c>
      <c r="W9" s="846"/>
      <c r="X9" s="846">
        <f>X34</f>
        <v>0</v>
      </c>
      <c r="Y9" s="846"/>
      <c r="Z9" s="876">
        <f>SUM(H9:Y9)</f>
        <v>0</v>
      </c>
      <c r="AA9" s="877"/>
      <c r="AB9" s="878"/>
    </row>
    <row r="10" spans="1:28">
      <c r="A10" s="239" t="s">
        <v>34</v>
      </c>
      <c r="B10" s="240"/>
      <c r="C10" s="240"/>
      <c r="D10" s="240"/>
      <c r="E10" s="240"/>
      <c r="F10" s="240"/>
      <c r="G10" s="241"/>
      <c r="H10" s="816">
        <v>0</v>
      </c>
      <c r="I10" s="816"/>
      <c r="J10" s="816">
        <v>0</v>
      </c>
      <c r="K10" s="816"/>
      <c r="L10" s="816">
        <v>0</v>
      </c>
      <c r="M10" s="816"/>
      <c r="N10" s="816">
        <v>0</v>
      </c>
      <c r="O10" s="816"/>
      <c r="P10" s="816">
        <v>0</v>
      </c>
      <c r="Q10" s="816"/>
      <c r="R10" s="816">
        <v>0</v>
      </c>
      <c r="S10" s="816"/>
      <c r="T10" s="816">
        <v>0</v>
      </c>
      <c r="U10" s="816"/>
      <c r="V10" s="816">
        <v>0</v>
      </c>
      <c r="W10" s="816"/>
      <c r="X10" s="816">
        <v>0</v>
      </c>
      <c r="Y10" s="816"/>
      <c r="Z10" s="767">
        <f>SUM(H10:Y10)</f>
        <v>0</v>
      </c>
      <c r="AA10" s="810"/>
      <c r="AB10" s="768"/>
    </row>
    <row r="11" spans="1:28" ht="13.5" thickBot="1">
      <c r="A11" s="242" t="s">
        <v>35</v>
      </c>
      <c r="B11" s="243"/>
      <c r="C11" s="243"/>
      <c r="D11" s="243"/>
      <c r="E11" s="243"/>
      <c r="F11" s="243"/>
      <c r="G11" s="244"/>
      <c r="H11" s="845">
        <f>SUM(H9:I10)</f>
        <v>0</v>
      </c>
      <c r="I11" s="845"/>
      <c r="J11" s="845">
        <f>SUM(J9:K10)</f>
        <v>0</v>
      </c>
      <c r="K11" s="845"/>
      <c r="L11" s="845">
        <f>SUM(L9:M10)</f>
        <v>0</v>
      </c>
      <c r="M11" s="845"/>
      <c r="N11" s="845">
        <f>SUM(N9:O10)</f>
        <v>0</v>
      </c>
      <c r="O11" s="845"/>
      <c r="P11" s="845">
        <f>SUM(P9:Q10)</f>
        <v>0</v>
      </c>
      <c r="Q11" s="845"/>
      <c r="R11" s="845">
        <f>SUM(R9:S10)</f>
        <v>0</v>
      </c>
      <c r="S11" s="845"/>
      <c r="T11" s="845">
        <f>SUM(T9:U10)</f>
        <v>0</v>
      </c>
      <c r="U11" s="845"/>
      <c r="V11" s="845">
        <f>SUM(V9:W10)</f>
        <v>0</v>
      </c>
      <c r="W11" s="845"/>
      <c r="X11" s="845">
        <f>SUM(X9:Y10)</f>
        <v>0</v>
      </c>
      <c r="Y11" s="845"/>
      <c r="Z11" s="769">
        <f>SUM(Z9:AB10)</f>
        <v>0</v>
      </c>
      <c r="AA11" s="811"/>
      <c r="AB11" s="770"/>
    </row>
    <row r="12" spans="1:28" ht="13.5" thickTop="1">
      <c r="A12" s="229" t="s">
        <v>36</v>
      </c>
      <c r="B12" s="230"/>
      <c r="C12" s="230"/>
      <c r="D12" s="230"/>
      <c r="E12" s="230"/>
      <c r="F12" s="230"/>
      <c r="G12" s="231"/>
      <c r="H12" s="881"/>
      <c r="I12" s="881"/>
      <c r="J12" s="881"/>
      <c r="K12" s="881"/>
      <c r="L12" s="881"/>
      <c r="M12" s="881"/>
      <c r="N12" s="881"/>
      <c r="O12" s="881"/>
      <c r="P12" s="881"/>
      <c r="Q12" s="881"/>
      <c r="R12" s="881"/>
      <c r="S12" s="881"/>
      <c r="T12" s="881"/>
      <c r="U12" s="881"/>
      <c r="V12" s="881"/>
      <c r="W12" s="881"/>
      <c r="X12" s="881"/>
      <c r="Y12" s="881"/>
      <c r="Z12" s="873"/>
      <c r="AA12" s="874"/>
      <c r="AB12" s="875"/>
    </row>
    <row r="13" spans="1:28">
      <c r="A13" s="236" t="s">
        <v>37</v>
      </c>
      <c r="B13" s="237"/>
      <c r="C13" s="237"/>
      <c r="D13" s="237"/>
      <c r="E13" s="237"/>
      <c r="F13" s="237"/>
      <c r="G13" s="238"/>
      <c r="H13" s="846">
        <f>H35</f>
        <v>0</v>
      </c>
      <c r="I13" s="846"/>
      <c r="J13" s="846">
        <f>J35</f>
        <v>0</v>
      </c>
      <c r="K13" s="846"/>
      <c r="L13" s="846">
        <f>L35</f>
        <v>0</v>
      </c>
      <c r="M13" s="846"/>
      <c r="N13" s="846">
        <f>N35</f>
        <v>0</v>
      </c>
      <c r="O13" s="846"/>
      <c r="P13" s="846">
        <f>P35</f>
        <v>0</v>
      </c>
      <c r="Q13" s="846"/>
      <c r="R13" s="846">
        <f>R35</f>
        <v>0</v>
      </c>
      <c r="S13" s="846"/>
      <c r="T13" s="846">
        <f>T35</f>
        <v>0</v>
      </c>
      <c r="U13" s="846"/>
      <c r="V13" s="846">
        <f>V35</f>
        <v>0</v>
      </c>
      <c r="W13" s="846"/>
      <c r="X13" s="846">
        <f>X35</f>
        <v>0</v>
      </c>
      <c r="Y13" s="846"/>
      <c r="Z13" s="876">
        <f>SUM(H13:Y13)</f>
        <v>0</v>
      </c>
      <c r="AA13" s="877"/>
      <c r="AB13" s="878"/>
    </row>
    <row r="14" spans="1:28">
      <c r="A14" s="245" t="s">
        <v>38</v>
      </c>
      <c r="B14" s="240"/>
      <c r="C14" s="240"/>
      <c r="D14" s="240"/>
      <c r="E14" s="240"/>
      <c r="F14" s="240"/>
      <c r="G14" s="241"/>
      <c r="H14" s="816">
        <v>0</v>
      </c>
      <c r="I14" s="816"/>
      <c r="J14" s="816">
        <v>0</v>
      </c>
      <c r="K14" s="816"/>
      <c r="L14" s="816">
        <v>0</v>
      </c>
      <c r="M14" s="816"/>
      <c r="N14" s="816">
        <v>0</v>
      </c>
      <c r="O14" s="816"/>
      <c r="P14" s="816">
        <v>0</v>
      </c>
      <c r="Q14" s="816"/>
      <c r="R14" s="816">
        <v>0</v>
      </c>
      <c r="S14" s="816"/>
      <c r="T14" s="816">
        <v>0</v>
      </c>
      <c r="U14" s="816"/>
      <c r="V14" s="816">
        <v>0</v>
      </c>
      <c r="W14" s="816"/>
      <c r="X14" s="816">
        <v>0</v>
      </c>
      <c r="Y14" s="816"/>
      <c r="Z14" s="767">
        <f>SUM(H14:Y14)</f>
        <v>0</v>
      </c>
      <c r="AA14" s="810"/>
      <c r="AB14" s="768"/>
    </row>
    <row r="15" spans="1:28">
      <c r="A15" s="245" t="s">
        <v>39</v>
      </c>
      <c r="B15" s="240"/>
      <c r="C15" s="240"/>
      <c r="D15" s="240"/>
      <c r="E15" s="240"/>
      <c r="F15" s="240"/>
      <c r="G15" s="241"/>
      <c r="H15" s="840">
        <f>H37</f>
        <v>0</v>
      </c>
      <c r="I15" s="840"/>
      <c r="J15" s="840">
        <f>J37</f>
        <v>0</v>
      </c>
      <c r="K15" s="840"/>
      <c r="L15" s="840">
        <f>L37</f>
        <v>0</v>
      </c>
      <c r="M15" s="840"/>
      <c r="N15" s="840">
        <f>N37</f>
        <v>0</v>
      </c>
      <c r="O15" s="840"/>
      <c r="P15" s="840">
        <f>P37</f>
        <v>0</v>
      </c>
      <c r="Q15" s="840"/>
      <c r="R15" s="840">
        <f>R37</f>
        <v>0</v>
      </c>
      <c r="S15" s="840"/>
      <c r="T15" s="840">
        <f>T37</f>
        <v>0</v>
      </c>
      <c r="U15" s="840"/>
      <c r="V15" s="840">
        <f>V37</f>
        <v>0</v>
      </c>
      <c r="W15" s="840"/>
      <c r="X15" s="840">
        <f>X37</f>
        <v>0</v>
      </c>
      <c r="Y15" s="840"/>
      <c r="Z15" s="767">
        <f>SUM(H15:Y15)</f>
        <v>0</v>
      </c>
      <c r="AA15" s="810"/>
      <c r="AB15" s="768"/>
    </row>
    <row r="16" spans="1:28" ht="13.5" thickBot="1">
      <c r="A16" s="242" t="s">
        <v>40</v>
      </c>
      <c r="B16" s="243"/>
      <c r="C16" s="243"/>
      <c r="D16" s="243"/>
      <c r="E16" s="243"/>
      <c r="F16" s="243"/>
      <c r="G16" s="244"/>
      <c r="H16" s="838">
        <f>SUM(H13:I15)</f>
        <v>0</v>
      </c>
      <c r="I16" s="838"/>
      <c r="J16" s="838">
        <f>SUM(J13:K15)</f>
        <v>0</v>
      </c>
      <c r="K16" s="838"/>
      <c r="L16" s="838">
        <f>SUM(L13:M15)</f>
        <v>0</v>
      </c>
      <c r="M16" s="838"/>
      <c r="N16" s="838">
        <f t="shared" ref="N16:X16" si="0">SUM(N13:O15)</f>
        <v>0</v>
      </c>
      <c r="O16" s="838"/>
      <c r="P16" s="838">
        <f t="shared" si="0"/>
        <v>0</v>
      </c>
      <c r="Q16" s="838"/>
      <c r="R16" s="838">
        <f t="shared" si="0"/>
        <v>0</v>
      </c>
      <c r="S16" s="838"/>
      <c r="T16" s="838">
        <f t="shared" si="0"/>
        <v>0</v>
      </c>
      <c r="U16" s="838"/>
      <c r="V16" s="838">
        <f t="shared" si="0"/>
        <v>0</v>
      </c>
      <c r="W16" s="838"/>
      <c r="X16" s="838">
        <f t="shared" si="0"/>
        <v>0</v>
      </c>
      <c r="Y16" s="838"/>
      <c r="Z16" s="767">
        <f>SUM(H16:Y16)</f>
        <v>0</v>
      </c>
      <c r="AA16" s="810"/>
      <c r="AB16" s="768"/>
    </row>
    <row r="17" spans="1:28" ht="13.5" thickTop="1">
      <c r="A17" s="246" t="str">
        <f>"CASH FUND BALANCE JUNE 30, "&amp;Help!C18+1</f>
        <v>CASH FUND BALANCE JUNE 30, 2012</v>
      </c>
      <c r="B17" s="247"/>
      <c r="C17" s="247"/>
      <c r="D17" s="247"/>
      <c r="E17" s="247"/>
      <c r="F17" s="247"/>
      <c r="G17" s="248"/>
      <c r="H17" s="846">
        <f>H11-H16</f>
        <v>0</v>
      </c>
      <c r="I17" s="846"/>
      <c r="J17" s="846">
        <f>J11-J16</f>
        <v>0</v>
      </c>
      <c r="K17" s="846"/>
      <c r="L17" s="846">
        <f>L11-L16</f>
        <v>0</v>
      </c>
      <c r="M17" s="846"/>
      <c r="N17" s="846">
        <f>N11-N16</f>
        <v>0</v>
      </c>
      <c r="O17" s="846"/>
      <c r="P17" s="846">
        <f>P11-P16</f>
        <v>0</v>
      </c>
      <c r="Q17" s="846"/>
      <c r="R17" s="846">
        <f>R11-R16</f>
        <v>0</v>
      </c>
      <c r="S17" s="846"/>
      <c r="T17" s="846">
        <f>T11-T16</f>
        <v>0</v>
      </c>
      <c r="U17" s="846"/>
      <c r="V17" s="846">
        <f>V11-V16</f>
        <v>0</v>
      </c>
      <c r="W17" s="846"/>
      <c r="X17" s="846">
        <f>X11-X16</f>
        <v>0</v>
      </c>
      <c r="Y17" s="846"/>
      <c r="Z17" s="848">
        <f>SUM(H17:Y17)</f>
        <v>0</v>
      </c>
      <c r="AA17" s="849"/>
      <c r="AB17" s="850"/>
    </row>
    <row r="18" spans="1:28" ht="13.5" thickBot="1">
      <c r="A18" s="242" t="s">
        <v>41</v>
      </c>
      <c r="B18" s="243"/>
      <c r="C18" s="243"/>
      <c r="D18" s="243"/>
      <c r="E18" s="243"/>
      <c r="F18" s="243"/>
      <c r="G18" s="244"/>
      <c r="H18" s="838">
        <f>H16+H17</f>
        <v>0</v>
      </c>
      <c r="I18" s="838"/>
      <c r="J18" s="838">
        <f>J16+J17</f>
        <v>0</v>
      </c>
      <c r="K18" s="838"/>
      <c r="L18" s="838">
        <f>L16+L17</f>
        <v>0</v>
      </c>
      <c r="M18" s="838"/>
      <c r="N18" s="838">
        <f>N16+N17</f>
        <v>0</v>
      </c>
      <c r="O18" s="838"/>
      <c r="P18" s="838">
        <f>P16+P17</f>
        <v>0</v>
      </c>
      <c r="Q18" s="838"/>
      <c r="R18" s="838">
        <f>R16+R17</f>
        <v>0</v>
      </c>
      <c r="S18" s="838"/>
      <c r="T18" s="838">
        <f>T16+T17</f>
        <v>0</v>
      </c>
      <c r="U18" s="838"/>
      <c r="V18" s="838">
        <f>V16+V17</f>
        <v>0</v>
      </c>
      <c r="W18" s="838"/>
      <c r="X18" s="838">
        <f>X16+X17</f>
        <v>0</v>
      </c>
      <c r="Y18" s="838"/>
      <c r="Z18" s="769">
        <f>Z16+Z17</f>
        <v>0</v>
      </c>
      <c r="AA18" s="811"/>
      <c r="AB18" s="770"/>
    </row>
    <row r="19" spans="1:28" ht="14" thickTop="1" thickBot="1">
      <c r="H19" s="879"/>
      <c r="I19" s="879"/>
      <c r="J19" s="879"/>
      <c r="K19" s="879"/>
      <c r="L19" s="879"/>
      <c r="M19" s="879"/>
      <c r="N19" s="879"/>
      <c r="O19" s="879"/>
      <c r="P19" s="879"/>
      <c r="Q19" s="879"/>
      <c r="R19" s="879"/>
      <c r="S19" s="879"/>
      <c r="T19" s="879"/>
      <c r="U19" s="879"/>
      <c r="V19" s="879"/>
      <c r="W19" s="879"/>
      <c r="X19" s="879"/>
      <c r="Y19" s="879"/>
      <c r="Z19" s="872"/>
      <c r="AA19" s="872"/>
      <c r="AB19" s="872"/>
    </row>
    <row r="20" spans="1:28" ht="14" thickTop="1" thickBot="1">
      <c r="A20" s="234" t="s">
        <v>880</v>
      </c>
      <c r="B20" s="235"/>
      <c r="C20" s="235"/>
      <c r="D20" s="235"/>
      <c r="E20" s="235"/>
      <c r="F20" s="235"/>
      <c r="G20" s="235"/>
      <c r="H20" s="826" t="str">
        <f>$H$6</f>
        <v>2011-2012</v>
      </c>
      <c r="I20" s="826"/>
      <c r="J20" s="826" t="str">
        <f>$H$6</f>
        <v>2011-2012</v>
      </c>
      <c r="K20" s="826"/>
      <c r="L20" s="826" t="str">
        <f>$H$6</f>
        <v>2011-2012</v>
      </c>
      <c r="M20" s="826"/>
      <c r="N20" s="830" t="str">
        <f>$H$6</f>
        <v>2011-2012</v>
      </c>
      <c r="O20" s="826"/>
      <c r="P20" s="826" t="str">
        <f>$H$6</f>
        <v>2011-2012</v>
      </c>
      <c r="Q20" s="826"/>
      <c r="R20" s="826" t="str">
        <f>$H$6</f>
        <v>2011-2012</v>
      </c>
      <c r="S20" s="826"/>
      <c r="T20" s="826" t="str">
        <f>$H$6</f>
        <v>2011-2012</v>
      </c>
      <c r="U20" s="826"/>
      <c r="V20" s="826" t="str">
        <f>$H$6</f>
        <v>2011-2012</v>
      </c>
      <c r="W20" s="826"/>
      <c r="X20" s="826" t="str">
        <f>$H$6</f>
        <v>2011-2012</v>
      </c>
      <c r="Y20" s="826"/>
      <c r="Z20" s="867"/>
      <c r="AA20" s="867"/>
      <c r="AB20" s="868"/>
    </row>
    <row r="21" spans="1:28" ht="14" thickTop="1" thickBot="1">
      <c r="A21" s="234" t="s">
        <v>872</v>
      </c>
      <c r="B21" s="235"/>
      <c r="C21" s="235"/>
      <c r="D21" s="235"/>
      <c r="E21" s="235"/>
      <c r="F21" s="235"/>
      <c r="G21" s="235"/>
      <c r="H21" s="867" t="s">
        <v>32</v>
      </c>
      <c r="I21" s="867"/>
      <c r="J21" s="867" t="s">
        <v>32</v>
      </c>
      <c r="K21" s="867"/>
      <c r="L21" s="867" t="s">
        <v>32</v>
      </c>
      <c r="M21" s="868"/>
      <c r="N21" s="867" t="s">
        <v>32</v>
      </c>
      <c r="O21" s="867"/>
      <c r="P21" s="867" t="s">
        <v>32</v>
      </c>
      <c r="Q21" s="867"/>
      <c r="R21" s="867" t="s">
        <v>32</v>
      </c>
      <c r="S21" s="867"/>
      <c r="T21" s="867" t="s">
        <v>32</v>
      </c>
      <c r="U21" s="867"/>
      <c r="V21" s="867" t="s">
        <v>32</v>
      </c>
      <c r="W21" s="867"/>
      <c r="X21" s="867" t="s">
        <v>32</v>
      </c>
      <c r="Y21" s="867"/>
      <c r="Z21" s="866" t="s">
        <v>152</v>
      </c>
      <c r="AA21" s="867"/>
      <c r="AB21" s="868"/>
    </row>
    <row r="22" spans="1:28" ht="13.5" thickTop="1">
      <c r="A22" s="249" t="str">
        <f>"Cash Balance Reported to Excise Board 6-30-"&amp;Help!C18</f>
        <v>Cash Balance Reported to Excise Board 6-30-2011</v>
      </c>
      <c r="B22" s="247"/>
      <c r="C22" s="247"/>
      <c r="D22" s="247"/>
      <c r="E22" s="247"/>
      <c r="F22" s="247"/>
      <c r="G22" s="248"/>
      <c r="H22" s="831">
        <v>0</v>
      </c>
      <c r="I22" s="831"/>
      <c r="J22" s="831">
        <v>0</v>
      </c>
      <c r="K22" s="831"/>
      <c r="L22" s="831">
        <v>0</v>
      </c>
      <c r="M22" s="831"/>
      <c r="N22" s="831">
        <v>0</v>
      </c>
      <c r="O22" s="831"/>
      <c r="P22" s="831">
        <v>0</v>
      </c>
      <c r="Q22" s="831"/>
      <c r="R22" s="831">
        <v>0</v>
      </c>
      <c r="S22" s="831"/>
      <c r="T22" s="831">
        <v>0</v>
      </c>
      <c r="U22" s="831"/>
      <c r="V22" s="831">
        <v>0</v>
      </c>
      <c r="W22" s="831"/>
      <c r="X22" s="831">
        <v>0</v>
      </c>
      <c r="Y22" s="831"/>
      <c r="Z22" s="848">
        <f>SUM(H22:Y22)</f>
        <v>0</v>
      </c>
      <c r="AA22" s="849"/>
      <c r="AB22" s="850"/>
    </row>
    <row r="23" spans="1:28">
      <c r="A23" s="245" t="s">
        <v>135</v>
      </c>
      <c r="B23" s="240"/>
      <c r="C23" s="240"/>
      <c r="D23" s="240"/>
      <c r="E23" s="240"/>
      <c r="F23" s="240"/>
      <c r="G23" s="241"/>
      <c r="H23" s="816">
        <v>0</v>
      </c>
      <c r="I23" s="816"/>
      <c r="J23" s="816">
        <v>0</v>
      </c>
      <c r="K23" s="816"/>
      <c r="L23" s="816">
        <v>0</v>
      </c>
      <c r="M23" s="816"/>
      <c r="N23" s="816">
        <v>0</v>
      </c>
      <c r="O23" s="816"/>
      <c r="P23" s="816">
        <v>0</v>
      </c>
      <c r="Q23" s="816"/>
      <c r="R23" s="816">
        <v>0</v>
      </c>
      <c r="S23" s="816"/>
      <c r="T23" s="816">
        <v>0</v>
      </c>
      <c r="U23" s="816"/>
      <c r="V23" s="816">
        <v>0</v>
      </c>
      <c r="W23" s="816"/>
      <c r="X23" s="816">
        <v>0</v>
      </c>
      <c r="Y23" s="816"/>
      <c r="Z23" s="767">
        <f t="shared" ref="Z23:Z40" si="1">SUM(H23:Y23)</f>
        <v>0</v>
      </c>
      <c r="AA23" s="810"/>
      <c r="AB23" s="768"/>
    </row>
    <row r="24" spans="1:28">
      <c r="A24" s="245" t="s">
        <v>136</v>
      </c>
      <c r="B24" s="240"/>
      <c r="C24" s="240"/>
      <c r="D24" s="240"/>
      <c r="E24" s="240"/>
      <c r="F24" s="240"/>
      <c r="G24" s="241"/>
      <c r="H24" s="816">
        <v>0</v>
      </c>
      <c r="I24" s="816"/>
      <c r="J24" s="816">
        <v>0</v>
      </c>
      <c r="K24" s="816"/>
      <c r="L24" s="816">
        <v>0</v>
      </c>
      <c r="M24" s="816"/>
      <c r="N24" s="816">
        <v>0</v>
      </c>
      <c r="O24" s="816"/>
      <c r="P24" s="816">
        <v>0</v>
      </c>
      <c r="Q24" s="816"/>
      <c r="R24" s="816">
        <v>0</v>
      </c>
      <c r="S24" s="816"/>
      <c r="T24" s="816">
        <v>0</v>
      </c>
      <c r="U24" s="816"/>
      <c r="V24" s="816">
        <v>0</v>
      </c>
      <c r="W24" s="816"/>
      <c r="X24" s="816">
        <v>0</v>
      </c>
      <c r="Y24" s="816"/>
      <c r="Z24" s="767">
        <f t="shared" si="1"/>
        <v>0</v>
      </c>
      <c r="AA24" s="810"/>
      <c r="AB24" s="768"/>
    </row>
    <row r="25" spans="1:28">
      <c r="A25" s="245" t="s">
        <v>137</v>
      </c>
      <c r="B25" s="240"/>
      <c r="C25" s="240"/>
      <c r="D25" s="240"/>
      <c r="E25" s="240"/>
      <c r="F25" s="240"/>
      <c r="G25" s="241"/>
      <c r="H25" s="840">
        <f>SUM(H22:I24)</f>
        <v>0</v>
      </c>
      <c r="I25" s="840"/>
      <c r="J25" s="840">
        <f>SUM(J22:K24)</f>
        <v>0</v>
      </c>
      <c r="K25" s="840"/>
      <c r="L25" s="840">
        <f>SUM(L22:M24)</f>
        <v>0</v>
      </c>
      <c r="M25" s="840"/>
      <c r="N25" s="840">
        <f>SUM(N22:O24)</f>
        <v>0</v>
      </c>
      <c r="O25" s="840"/>
      <c r="P25" s="840">
        <f>SUM(P22:Q24)</f>
        <v>0</v>
      </c>
      <c r="Q25" s="840"/>
      <c r="R25" s="840">
        <f>SUM(R22:S24)</f>
        <v>0</v>
      </c>
      <c r="S25" s="840"/>
      <c r="T25" s="840">
        <f>SUM(T22:U24)</f>
        <v>0</v>
      </c>
      <c r="U25" s="840"/>
      <c r="V25" s="840">
        <f>SUM(V22:W24)</f>
        <v>0</v>
      </c>
      <c r="W25" s="840"/>
      <c r="X25" s="840">
        <f>SUM(X22:Y24)</f>
        <v>0</v>
      </c>
      <c r="Y25" s="840"/>
      <c r="Z25" s="767">
        <f t="shared" si="1"/>
        <v>0</v>
      </c>
      <c r="AA25" s="810"/>
      <c r="AB25" s="768"/>
    </row>
    <row r="26" spans="1:28">
      <c r="A26" s="245" t="s">
        <v>139</v>
      </c>
      <c r="B26" s="240"/>
      <c r="C26" s="240"/>
      <c r="D26" s="240"/>
      <c r="E26" s="240"/>
      <c r="F26" s="240"/>
      <c r="G26" s="241"/>
      <c r="H26" s="816">
        <v>0</v>
      </c>
      <c r="I26" s="816"/>
      <c r="J26" s="816">
        <v>0</v>
      </c>
      <c r="K26" s="816"/>
      <c r="L26" s="816">
        <v>0</v>
      </c>
      <c r="M26" s="816"/>
      <c r="N26" s="763">
        <v>0</v>
      </c>
      <c r="O26" s="764"/>
      <c r="P26" s="763">
        <v>0</v>
      </c>
      <c r="Q26" s="764"/>
      <c r="R26" s="763">
        <v>0</v>
      </c>
      <c r="S26" s="764"/>
      <c r="T26" s="763">
        <v>0</v>
      </c>
      <c r="U26" s="764"/>
      <c r="V26" s="763">
        <v>0</v>
      </c>
      <c r="W26" s="764"/>
      <c r="X26" s="763">
        <v>0</v>
      </c>
      <c r="Y26" s="764"/>
      <c r="Z26" s="767">
        <f t="shared" si="1"/>
        <v>0</v>
      </c>
      <c r="AA26" s="810"/>
      <c r="AB26" s="768"/>
    </row>
    <row r="27" spans="1:28">
      <c r="A27" s="245" t="s">
        <v>140</v>
      </c>
      <c r="B27" s="240"/>
      <c r="C27" s="240"/>
      <c r="D27" s="240"/>
      <c r="E27" s="240"/>
      <c r="F27" s="240"/>
      <c r="G27" s="241"/>
      <c r="H27" s="816">
        <v>0</v>
      </c>
      <c r="I27" s="816"/>
      <c r="J27" s="816">
        <v>0</v>
      </c>
      <c r="K27" s="816"/>
      <c r="L27" s="816">
        <v>0</v>
      </c>
      <c r="M27" s="816"/>
      <c r="N27" s="816">
        <v>0</v>
      </c>
      <c r="O27" s="816"/>
      <c r="P27" s="816">
        <v>0</v>
      </c>
      <c r="Q27" s="816"/>
      <c r="R27" s="816">
        <v>0</v>
      </c>
      <c r="S27" s="816"/>
      <c r="T27" s="816">
        <v>0</v>
      </c>
      <c r="U27" s="816"/>
      <c r="V27" s="816">
        <v>0</v>
      </c>
      <c r="W27" s="816"/>
      <c r="X27" s="816">
        <v>0</v>
      </c>
      <c r="Y27" s="816"/>
      <c r="Z27" s="767">
        <f t="shared" si="1"/>
        <v>0</v>
      </c>
      <c r="AA27" s="810"/>
      <c r="AB27" s="768"/>
    </row>
    <row r="28" spans="1:28">
      <c r="A28" s="245" t="s">
        <v>141</v>
      </c>
      <c r="B28" s="240"/>
      <c r="C28" s="240"/>
      <c r="D28" s="240"/>
      <c r="E28" s="240"/>
      <c r="F28" s="240"/>
      <c r="G28" s="241"/>
      <c r="H28" s="816">
        <v>0</v>
      </c>
      <c r="I28" s="816"/>
      <c r="J28" s="816">
        <v>0</v>
      </c>
      <c r="K28" s="816"/>
      <c r="L28" s="816">
        <v>0</v>
      </c>
      <c r="M28" s="816"/>
      <c r="N28" s="816">
        <v>0</v>
      </c>
      <c r="O28" s="816"/>
      <c r="P28" s="816">
        <v>0</v>
      </c>
      <c r="Q28" s="816"/>
      <c r="R28" s="816">
        <v>0</v>
      </c>
      <c r="S28" s="816"/>
      <c r="T28" s="816">
        <v>0</v>
      </c>
      <c r="U28" s="816"/>
      <c r="V28" s="816">
        <v>0</v>
      </c>
      <c r="W28" s="816"/>
      <c r="X28" s="816">
        <v>0</v>
      </c>
      <c r="Y28" s="816"/>
      <c r="Z28" s="767">
        <f t="shared" si="1"/>
        <v>0</v>
      </c>
      <c r="AA28" s="810"/>
      <c r="AB28" s="768"/>
    </row>
    <row r="29" spans="1:28">
      <c r="A29" s="245" t="s">
        <v>142</v>
      </c>
      <c r="B29" s="240"/>
      <c r="C29" s="240"/>
      <c r="D29" s="240"/>
      <c r="E29" s="240"/>
      <c r="F29" s="240"/>
      <c r="G29" s="241"/>
      <c r="H29" s="840">
        <f>SUM(H26:I28)</f>
        <v>0</v>
      </c>
      <c r="I29" s="840"/>
      <c r="J29" s="840">
        <f>SUM(J26:K28)</f>
        <v>0</v>
      </c>
      <c r="K29" s="840"/>
      <c r="L29" s="840">
        <f>SUM(L26:M28)</f>
        <v>0</v>
      </c>
      <c r="M29" s="840"/>
      <c r="N29" s="840">
        <f>SUM(N26:O28)</f>
        <v>0</v>
      </c>
      <c r="O29" s="840"/>
      <c r="P29" s="840">
        <f>SUM(P26:Q28)</f>
        <v>0</v>
      </c>
      <c r="Q29" s="840"/>
      <c r="R29" s="840">
        <f>SUM(R26:S28)</f>
        <v>0</v>
      </c>
      <c r="S29" s="840"/>
      <c r="T29" s="840">
        <f>SUM(T26:U28)</f>
        <v>0</v>
      </c>
      <c r="U29" s="840"/>
      <c r="V29" s="840">
        <f>SUM(V26:W28)</f>
        <v>0</v>
      </c>
      <c r="W29" s="840"/>
      <c r="X29" s="840">
        <f>SUM(X26:Y28)</f>
        <v>0</v>
      </c>
      <c r="Y29" s="840"/>
      <c r="Z29" s="767">
        <f t="shared" si="1"/>
        <v>0</v>
      </c>
      <c r="AA29" s="810"/>
      <c r="AB29" s="768"/>
    </row>
    <row r="30" spans="1:28">
      <c r="A30" s="245" t="s">
        <v>143</v>
      </c>
      <c r="B30" s="240"/>
      <c r="C30" s="240"/>
      <c r="D30" s="240"/>
      <c r="E30" s="240"/>
      <c r="F30" s="240"/>
      <c r="G30" s="241"/>
      <c r="H30" s="840">
        <f>H29+H25</f>
        <v>0</v>
      </c>
      <c r="I30" s="840"/>
      <c r="J30" s="840">
        <f>J29+J25</f>
        <v>0</v>
      </c>
      <c r="K30" s="840"/>
      <c r="L30" s="840">
        <f>L29+L25</f>
        <v>0</v>
      </c>
      <c r="M30" s="840"/>
      <c r="N30" s="840">
        <f>N29+N25</f>
        <v>0</v>
      </c>
      <c r="O30" s="840"/>
      <c r="P30" s="840">
        <f>P29+P25</f>
        <v>0</v>
      </c>
      <c r="Q30" s="840"/>
      <c r="R30" s="840">
        <f>R29+R25</f>
        <v>0</v>
      </c>
      <c r="S30" s="840"/>
      <c r="T30" s="840">
        <f>T29+T25</f>
        <v>0</v>
      </c>
      <c r="U30" s="840"/>
      <c r="V30" s="840">
        <f>V29+V25</f>
        <v>0</v>
      </c>
      <c r="W30" s="840"/>
      <c r="X30" s="840">
        <f>X29+X25</f>
        <v>0</v>
      </c>
      <c r="Y30" s="840"/>
      <c r="Z30" s="767">
        <f t="shared" si="1"/>
        <v>0</v>
      </c>
      <c r="AA30" s="810"/>
      <c r="AB30" s="768"/>
    </row>
    <row r="31" spans="1:28">
      <c r="A31" s="245" t="s">
        <v>144</v>
      </c>
      <c r="B31" s="240"/>
      <c r="C31" s="240"/>
      <c r="D31" s="240"/>
      <c r="E31" s="240"/>
      <c r="F31" s="240"/>
      <c r="G31" s="241"/>
      <c r="H31" s="816">
        <v>0</v>
      </c>
      <c r="I31" s="816"/>
      <c r="J31" s="816">
        <v>0</v>
      </c>
      <c r="K31" s="816"/>
      <c r="L31" s="816">
        <v>0</v>
      </c>
      <c r="M31" s="816"/>
      <c r="N31" s="816">
        <v>0</v>
      </c>
      <c r="O31" s="816"/>
      <c r="P31" s="816">
        <v>0</v>
      </c>
      <c r="Q31" s="816"/>
      <c r="R31" s="816">
        <v>0</v>
      </c>
      <c r="S31" s="816"/>
      <c r="T31" s="816">
        <v>0</v>
      </c>
      <c r="U31" s="816"/>
      <c r="V31" s="816">
        <v>0</v>
      </c>
      <c r="W31" s="816"/>
      <c r="X31" s="816">
        <v>0</v>
      </c>
      <c r="Y31" s="816"/>
      <c r="Z31" s="767">
        <f t="shared" si="1"/>
        <v>0</v>
      </c>
      <c r="AA31" s="810"/>
      <c r="AB31" s="768"/>
    </row>
    <row r="32" spans="1:28">
      <c r="A32" s="245" t="s">
        <v>145</v>
      </c>
      <c r="B32" s="240"/>
      <c r="C32" s="240"/>
      <c r="D32" s="240"/>
      <c r="E32" s="240"/>
      <c r="F32" s="240"/>
      <c r="G32" s="241"/>
      <c r="H32" s="816">
        <v>0</v>
      </c>
      <c r="I32" s="816"/>
      <c r="J32" s="816">
        <v>0</v>
      </c>
      <c r="K32" s="816"/>
      <c r="L32" s="816">
        <v>0</v>
      </c>
      <c r="M32" s="816"/>
      <c r="N32" s="816">
        <v>0</v>
      </c>
      <c r="O32" s="816"/>
      <c r="P32" s="816">
        <v>0</v>
      </c>
      <c r="Q32" s="816"/>
      <c r="R32" s="816">
        <v>0</v>
      </c>
      <c r="S32" s="816"/>
      <c r="T32" s="816">
        <v>0</v>
      </c>
      <c r="U32" s="816"/>
      <c r="V32" s="816">
        <v>0</v>
      </c>
      <c r="W32" s="816"/>
      <c r="X32" s="816">
        <v>0</v>
      </c>
      <c r="Y32" s="816"/>
      <c r="Z32" s="767">
        <f t="shared" si="1"/>
        <v>0</v>
      </c>
      <c r="AA32" s="810"/>
      <c r="AB32" s="768"/>
    </row>
    <row r="33" spans="1:28">
      <c r="A33" s="245" t="s">
        <v>146</v>
      </c>
      <c r="B33" s="240"/>
      <c r="C33" s="240"/>
      <c r="D33" s="240"/>
      <c r="E33" s="240"/>
      <c r="F33" s="240"/>
      <c r="G33" s="241"/>
      <c r="H33" s="840">
        <f>SUM(H31:I32)</f>
        <v>0</v>
      </c>
      <c r="I33" s="840"/>
      <c r="J33" s="840">
        <f>SUM(J31:K32)</f>
        <v>0</v>
      </c>
      <c r="K33" s="840"/>
      <c r="L33" s="840">
        <f>SUM(L31:M32)</f>
        <v>0</v>
      </c>
      <c r="M33" s="840"/>
      <c r="N33" s="840">
        <f>SUM(N31:O32)</f>
        <v>0</v>
      </c>
      <c r="O33" s="840"/>
      <c r="P33" s="840">
        <f>SUM(P31:Q32)</f>
        <v>0</v>
      </c>
      <c r="Q33" s="840"/>
      <c r="R33" s="840">
        <f>SUM(R31:S32)</f>
        <v>0</v>
      </c>
      <c r="S33" s="840"/>
      <c r="T33" s="840">
        <f>SUM(T31:U32)</f>
        <v>0</v>
      </c>
      <c r="U33" s="840"/>
      <c r="V33" s="840">
        <f>SUM(V31:W32)</f>
        <v>0</v>
      </c>
      <c r="W33" s="840"/>
      <c r="X33" s="840">
        <f>SUM(X31:Y32)</f>
        <v>0</v>
      </c>
      <c r="Y33" s="840"/>
      <c r="Z33" s="767">
        <f t="shared" si="1"/>
        <v>0</v>
      </c>
      <c r="AA33" s="810"/>
      <c r="AB33" s="768"/>
    </row>
    <row r="34" spans="1:28" ht="13.5" thickBot="1">
      <c r="A34" s="250" t="str">
        <f>"CASH BALANCE JUNE 30, "&amp;Help!C18+1</f>
        <v>CASH BALANCE JUNE 30, 2012</v>
      </c>
      <c r="B34" s="243"/>
      <c r="C34" s="243"/>
      <c r="D34" s="243"/>
      <c r="E34" s="243"/>
      <c r="F34" s="243"/>
      <c r="G34" s="244"/>
      <c r="H34" s="838">
        <f>H30-H33</f>
        <v>0</v>
      </c>
      <c r="I34" s="838"/>
      <c r="J34" s="838">
        <f>J30-J33</f>
        <v>0</v>
      </c>
      <c r="K34" s="838"/>
      <c r="L34" s="838">
        <f>L30-L33</f>
        <v>0</v>
      </c>
      <c r="M34" s="838"/>
      <c r="N34" s="838">
        <f>N30-N33</f>
        <v>0</v>
      </c>
      <c r="O34" s="838"/>
      <c r="P34" s="838">
        <f>P30-P33</f>
        <v>0</v>
      </c>
      <c r="Q34" s="838"/>
      <c r="R34" s="838">
        <f>R30-R33</f>
        <v>0</v>
      </c>
      <c r="S34" s="838"/>
      <c r="T34" s="838">
        <f>T30-T33</f>
        <v>0</v>
      </c>
      <c r="U34" s="838"/>
      <c r="V34" s="838">
        <f>V30-V33</f>
        <v>0</v>
      </c>
      <c r="W34" s="838"/>
      <c r="X34" s="838">
        <f>X30-X33</f>
        <v>0</v>
      </c>
      <c r="Y34" s="838"/>
      <c r="Z34" s="769">
        <f t="shared" si="1"/>
        <v>0</v>
      </c>
      <c r="AA34" s="811"/>
      <c r="AB34" s="770"/>
    </row>
    <row r="35" spans="1:28" ht="13.5" thickTop="1">
      <c r="A35" s="249" t="s">
        <v>147</v>
      </c>
      <c r="B35" s="247"/>
      <c r="C35" s="247"/>
      <c r="D35" s="247"/>
      <c r="E35" s="247"/>
      <c r="F35" s="247"/>
      <c r="G35" s="248"/>
      <c r="H35" s="831">
        <v>0</v>
      </c>
      <c r="I35" s="831"/>
      <c r="J35" s="831">
        <v>0</v>
      </c>
      <c r="K35" s="831"/>
      <c r="L35" s="831">
        <v>0</v>
      </c>
      <c r="M35" s="831"/>
      <c r="N35" s="831">
        <v>0</v>
      </c>
      <c r="O35" s="831"/>
      <c r="P35" s="831">
        <v>0</v>
      </c>
      <c r="Q35" s="831"/>
      <c r="R35" s="831">
        <v>0</v>
      </c>
      <c r="S35" s="831"/>
      <c r="T35" s="831">
        <v>0</v>
      </c>
      <c r="U35" s="831"/>
      <c r="V35" s="831">
        <v>0</v>
      </c>
      <c r="W35" s="831"/>
      <c r="X35" s="831">
        <v>0</v>
      </c>
      <c r="Y35" s="831"/>
      <c r="Z35" s="848">
        <f t="shared" si="1"/>
        <v>0</v>
      </c>
      <c r="AA35" s="849"/>
      <c r="AB35" s="850"/>
    </row>
    <row r="36" spans="1:28">
      <c r="A36" s="245" t="s">
        <v>38</v>
      </c>
      <c r="B36" s="240"/>
      <c r="C36" s="240"/>
      <c r="D36" s="240"/>
      <c r="E36" s="240"/>
      <c r="F36" s="240"/>
      <c r="G36" s="241"/>
      <c r="H36" s="816">
        <v>0</v>
      </c>
      <c r="I36" s="816"/>
      <c r="J36" s="816">
        <v>0</v>
      </c>
      <c r="K36" s="816"/>
      <c r="L36" s="816">
        <v>0</v>
      </c>
      <c r="M36" s="816"/>
      <c r="N36" s="816">
        <v>0</v>
      </c>
      <c r="O36" s="816"/>
      <c r="P36" s="816">
        <v>0</v>
      </c>
      <c r="Q36" s="816"/>
      <c r="R36" s="816">
        <v>0</v>
      </c>
      <c r="S36" s="816"/>
      <c r="T36" s="816">
        <v>0</v>
      </c>
      <c r="U36" s="816"/>
      <c r="V36" s="816">
        <v>0</v>
      </c>
      <c r="W36" s="816"/>
      <c r="X36" s="816">
        <v>0</v>
      </c>
      <c r="Y36" s="816"/>
      <c r="Z36" s="767">
        <f t="shared" si="1"/>
        <v>0</v>
      </c>
      <c r="AA36" s="810"/>
      <c r="AB36" s="768"/>
    </row>
    <row r="37" spans="1:28">
      <c r="A37" s="245" t="s">
        <v>39</v>
      </c>
      <c r="B37" s="240"/>
      <c r="C37" s="240"/>
      <c r="D37" s="240"/>
      <c r="E37" s="240"/>
      <c r="F37" s="240"/>
      <c r="G37" s="241"/>
      <c r="H37" s="816">
        <v>0</v>
      </c>
      <c r="I37" s="816"/>
      <c r="J37" s="816">
        <v>0</v>
      </c>
      <c r="K37" s="816"/>
      <c r="L37" s="816">
        <v>0</v>
      </c>
      <c r="M37" s="816"/>
      <c r="N37" s="816">
        <v>0</v>
      </c>
      <c r="O37" s="816"/>
      <c r="P37" s="816">
        <v>0</v>
      </c>
      <c r="Q37" s="816"/>
      <c r="R37" s="816">
        <v>0</v>
      </c>
      <c r="S37" s="816"/>
      <c r="T37" s="816">
        <v>0</v>
      </c>
      <c r="U37" s="816"/>
      <c r="V37" s="816">
        <v>0</v>
      </c>
      <c r="W37" s="816"/>
      <c r="X37" s="816">
        <v>0</v>
      </c>
      <c r="Y37" s="816"/>
      <c r="Z37" s="767">
        <f t="shared" si="1"/>
        <v>0</v>
      </c>
      <c r="AA37" s="810"/>
      <c r="AB37" s="768"/>
    </row>
    <row r="38" spans="1:28">
      <c r="A38" s="245" t="s">
        <v>874</v>
      </c>
      <c r="B38" s="240"/>
      <c r="C38" s="240"/>
      <c r="D38" s="240"/>
      <c r="E38" s="240"/>
      <c r="F38" s="240"/>
      <c r="G38" s="241"/>
      <c r="H38" s="840">
        <f>SUM(H35:I37)</f>
        <v>0</v>
      </c>
      <c r="I38" s="840"/>
      <c r="J38" s="840">
        <f>SUM(J35:K37)</f>
        <v>0</v>
      </c>
      <c r="K38" s="840"/>
      <c r="L38" s="840">
        <f>SUM(L35:M37)</f>
        <v>0</v>
      </c>
      <c r="M38" s="840"/>
      <c r="N38" s="840">
        <f>SUM(N35:O37)</f>
        <v>0</v>
      </c>
      <c r="O38" s="840"/>
      <c r="P38" s="840">
        <f>SUM(P35:Q37)</f>
        <v>0</v>
      </c>
      <c r="Q38" s="840"/>
      <c r="R38" s="840">
        <f>SUM(R35:S37)</f>
        <v>0</v>
      </c>
      <c r="S38" s="840"/>
      <c r="T38" s="840">
        <f>SUM(T35:U37)</f>
        <v>0</v>
      </c>
      <c r="U38" s="840"/>
      <c r="V38" s="840">
        <f>SUM(V35:W37)</f>
        <v>0</v>
      </c>
      <c r="W38" s="840"/>
      <c r="X38" s="840">
        <f>SUM(X35:Y37)</f>
        <v>0</v>
      </c>
      <c r="Y38" s="840"/>
      <c r="Z38" s="767">
        <f t="shared" si="1"/>
        <v>0</v>
      </c>
      <c r="AA38" s="810"/>
      <c r="AB38" s="768"/>
    </row>
    <row r="39" spans="1:28">
      <c r="A39" s="251" t="s">
        <v>149</v>
      </c>
      <c r="B39" s="240"/>
      <c r="C39" s="240"/>
      <c r="D39" s="240"/>
      <c r="E39" s="240"/>
      <c r="F39" s="240"/>
      <c r="G39" s="241"/>
      <c r="H39" s="816">
        <v>0</v>
      </c>
      <c r="I39" s="816"/>
      <c r="J39" s="816">
        <v>0</v>
      </c>
      <c r="K39" s="816"/>
      <c r="L39" s="816">
        <v>0</v>
      </c>
      <c r="M39" s="816"/>
      <c r="N39" s="816">
        <v>0</v>
      </c>
      <c r="O39" s="816"/>
      <c r="P39" s="816">
        <v>0</v>
      </c>
      <c r="Q39" s="816"/>
      <c r="R39" s="816">
        <v>0</v>
      </c>
      <c r="S39" s="816"/>
      <c r="T39" s="816">
        <v>0</v>
      </c>
      <c r="U39" s="816"/>
      <c r="V39" s="816">
        <v>0</v>
      </c>
      <c r="W39" s="816"/>
      <c r="X39" s="816">
        <v>0</v>
      </c>
      <c r="Y39" s="816"/>
      <c r="Z39" s="767">
        <f t="shared" si="1"/>
        <v>0</v>
      </c>
      <c r="AA39" s="810"/>
      <c r="AB39" s="768"/>
    </row>
    <row r="40" spans="1:28" ht="13.5" thickBot="1">
      <c r="A40" s="250" t="s">
        <v>875</v>
      </c>
      <c r="B40" s="243"/>
      <c r="C40" s="243"/>
      <c r="D40" s="243"/>
      <c r="E40" s="243"/>
      <c r="F40" s="243"/>
      <c r="G40" s="244"/>
      <c r="H40" s="838">
        <f>H34-H38-H39</f>
        <v>0</v>
      </c>
      <c r="I40" s="838"/>
      <c r="J40" s="838">
        <f>J34-J38-J39</f>
        <v>0</v>
      </c>
      <c r="K40" s="838"/>
      <c r="L40" s="838">
        <f>L34-L38-L39</f>
        <v>0</v>
      </c>
      <c r="M40" s="838"/>
      <c r="N40" s="838">
        <f>N34-N38-N39</f>
        <v>0</v>
      </c>
      <c r="O40" s="838"/>
      <c r="P40" s="838">
        <f>P34-P38-P39</f>
        <v>0</v>
      </c>
      <c r="Q40" s="838"/>
      <c r="R40" s="838">
        <f>R34-R38-R39</f>
        <v>0</v>
      </c>
      <c r="S40" s="838"/>
      <c r="T40" s="838">
        <f>T34-T38-T39</f>
        <v>0</v>
      </c>
      <c r="U40" s="838"/>
      <c r="V40" s="838">
        <f>V34-V38-V39</f>
        <v>0</v>
      </c>
      <c r="W40" s="838"/>
      <c r="X40" s="838">
        <f>X34-X38-X39</f>
        <v>0</v>
      </c>
      <c r="Y40" s="838"/>
      <c r="Z40" s="769">
        <f t="shared" si="1"/>
        <v>0</v>
      </c>
      <c r="AA40" s="811"/>
      <c r="AB40" s="770"/>
    </row>
    <row r="41" spans="1:28" ht="14" thickTop="1" thickBot="1">
      <c r="H41" s="879"/>
      <c r="I41" s="879"/>
      <c r="J41" s="879"/>
      <c r="K41" s="879"/>
      <c r="L41" s="879"/>
      <c r="M41" s="879"/>
      <c r="N41" s="879"/>
      <c r="O41" s="879"/>
      <c r="P41" s="879"/>
      <c r="Q41" s="879"/>
      <c r="R41" s="879"/>
      <c r="S41" s="879"/>
      <c r="T41" s="879"/>
      <c r="U41" s="879"/>
      <c r="V41" s="879"/>
      <c r="W41" s="879"/>
      <c r="X41" s="879"/>
      <c r="Y41" s="879"/>
      <c r="Z41" s="872"/>
      <c r="AA41" s="872"/>
      <c r="AB41" s="872"/>
    </row>
    <row r="42" spans="1:28" ht="14" thickTop="1" thickBot="1">
      <c r="A42" s="234" t="s">
        <v>876</v>
      </c>
      <c r="B42" s="235"/>
      <c r="C42" s="235"/>
      <c r="D42" s="235"/>
      <c r="E42" s="235"/>
      <c r="F42" s="235"/>
      <c r="G42" s="235"/>
      <c r="H42" s="826" t="str">
        <f>$H$6</f>
        <v>2011-2012</v>
      </c>
      <c r="I42" s="826"/>
      <c r="J42" s="826" t="str">
        <f>$H$6</f>
        <v>2011-2012</v>
      </c>
      <c r="K42" s="826"/>
      <c r="L42" s="826" t="str">
        <f>$H$6</f>
        <v>2011-2012</v>
      </c>
      <c r="M42" s="826"/>
      <c r="N42" s="830" t="str">
        <f>$H$6</f>
        <v>2011-2012</v>
      </c>
      <c r="O42" s="826"/>
      <c r="P42" s="826" t="str">
        <f>$H$6</f>
        <v>2011-2012</v>
      </c>
      <c r="Q42" s="826"/>
      <c r="R42" s="826" t="str">
        <f>$H$6</f>
        <v>2011-2012</v>
      </c>
      <c r="S42" s="826"/>
      <c r="T42" s="826" t="str">
        <f>$H$6</f>
        <v>2011-2012</v>
      </c>
      <c r="U42" s="826"/>
      <c r="V42" s="826" t="str">
        <f>$H$6</f>
        <v>2011-2012</v>
      </c>
      <c r="W42" s="826"/>
      <c r="X42" s="826" t="str">
        <f>$H$6</f>
        <v>2011-2012</v>
      </c>
      <c r="Y42" s="826"/>
      <c r="Z42" s="867"/>
      <c r="AA42" s="867"/>
      <c r="AB42" s="868"/>
    </row>
    <row r="43" spans="1:28" ht="14" thickTop="1" thickBot="1">
      <c r="A43" s="232" t="s">
        <v>872</v>
      </c>
      <c r="B43" s="233"/>
      <c r="C43" s="233"/>
      <c r="D43" s="233"/>
      <c r="E43" s="233"/>
      <c r="F43" s="233"/>
      <c r="G43" s="233"/>
      <c r="H43" s="880" t="s">
        <v>32</v>
      </c>
      <c r="I43" s="880"/>
      <c r="J43" s="867" t="s">
        <v>32</v>
      </c>
      <c r="K43" s="867"/>
      <c r="L43" s="867" t="s">
        <v>32</v>
      </c>
      <c r="M43" s="868"/>
      <c r="N43" s="880" t="s">
        <v>32</v>
      </c>
      <c r="O43" s="880"/>
      <c r="P43" s="867" t="s">
        <v>32</v>
      </c>
      <c r="Q43" s="867"/>
      <c r="R43" s="880" t="s">
        <v>32</v>
      </c>
      <c r="S43" s="880"/>
      <c r="T43" s="867" t="s">
        <v>32</v>
      </c>
      <c r="U43" s="867"/>
      <c r="V43" s="880" t="s">
        <v>32</v>
      </c>
      <c r="W43" s="880"/>
      <c r="X43" s="867" t="s">
        <v>32</v>
      </c>
      <c r="Y43" s="867"/>
      <c r="Z43" s="866" t="s">
        <v>152</v>
      </c>
      <c r="AA43" s="867"/>
      <c r="AB43" s="868"/>
    </row>
    <row r="44" spans="1:28" ht="13.5" thickTop="1">
      <c r="A44" s="249" t="str">
        <f>"Warrants Outstanding 6-30-"&amp;Help!C18&amp;" of Year in Caption"</f>
        <v>Warrants Outstanding 6-30-2011 of Year in Caption</v>
      </c>
      <c r="B44" s="247"/>
      <c r="C44" s="247"/>
      <c r="D44" s="247"/>
      <c r="E44" s="247"/>
      <c r="F44" s="247"/>
      <c r="G44" s="248"/>
      <c r="H44" s="816">
        <v>0</v>
      </c>
      <c r="I44" s="816"/>
      <c r="J44" s="816">
        <v>0</v>
      </c>
      <c r="K44" s="816"/>
      <c r="L44" s="816">
        <v>0</v>
      </c>
      <c r="M44" s="816"/>
      <c r="N44" s="816">
        <v>0</v>
      </c>
      <c r="O44" s="816"/>
      <c r="P44" s="816">
        <v>0</v>
      </c>
      <c r="Q44" s="816"/>
      <c r="R44" s="816">
        <v>0</v>
      </c>
      <c r="S44" s="816"/>
      <c r="T44" s="816">
        <v>0</v>
      </c>
      <c r="U44" s="816"/>
      <c r="V44" s="816">
        <v>0</v>
      </c>
      <c r="W44" s="816"/>
      <c r="X44" s="816">
        <v>0</v>
      </c>
      <c r="Y44" s="816"/>
      <c r="Z44" s="848">
        <f t="shared" ref="Z44:Z52" si="2">SUM(H44:Y44)</f>
        <v>0</v>
      </c>
      <c r="AA44" s="849"/>
      <c r="AB44" s="850"/>
    </row>
    <row r="45" spans="1:28">
      <c r="A45" s="245" t="s">
        <v>153</v>
      </c>
      <c r="B45" s="240"/>
      <c r="C45" s="240"/>
      <c r="D45" s="240"/>
      <c r="E45" s="240"/>
      <c r="F45" s="240"/>
      <c r="G45" s="241"/>
      <c r="H45" s="816">
        <v>0</v>
      </c>
      <c r="I45" s="816"/>
      <c r="J45" s="816">
        <v>0</v>
      </c>
      <c r="K45" s="816"/>
      <c r="L45" s="816">
        <v>0</v>
      </c>
      <c r="M45" s="816"/>
      <c r="N45" s="816">
        <v>0</v>
      </c>
      <c r="O45" s="816"/>
      <c r="P45" s="816">
        <v>0</v>
      </c>
      <c r="Q45" s="816"/>
      <c r="R45" s="816">
        <v>0</v>
      </c>
      <c r="S45" s="816"/>
      <c r="T45" s="816">
        <v>0</v>
      </c>
      <c r="U45" s="816"/>
      <c r="V45" s="816">
        <v>0</v>
      </c>
      <c r="W45" s="816"/>
      <c r="X45" s="816">
        <v>0</v>
      </c>
      <c r="Y45" s="816"/>
      <c r="Z45" s="767">
        <f t="shared" si="2"/>
        <v>0</v>
      </c>
      <c r="AA45" s="810"/>
      <c r="AB45" s="768"/>
    </row>
    <row r="46" spans="1:28" ht="13.5" thickBot="1">
      <c r="A46" s="242" t="s">
        <v>152</v>
      </c>
      <c r="B46" s="243"/>
      <c r="C46" s="243"/>
      <c r="D46" s="243"/>
      <c r="E46" s="243"/>
      <c r="F46" s="243"/>
      <c r="G46" s="244"/>
      <c r="H46" s="838">
        <f>SUM(H44:I45)</f>
        <v>0</v>
      </c>
      <c r="I46" s="838"/>
      <c r="J46" s="838">
        <f>SUM(J44:K45)</f>
        <v>0</v>
      </c>
      <c r="K46" s="838"/>
      <c r="L46" s="838">
        <f>SUM(L44:M45)</f>
        <v>0</v>
      </c>
      <c r="M46" s="838"/>
      <c r="N46" s="838">
        <f>SUM(N44:O45)</f>
        <v>0</v>
      </c>
      <c r="O46" s="838"/>
      <c r="P46" s="838">
        <f>SUM(P44:Q45)</f>
        <v>0</v>
      </c>
      <c r="Q46" s="838"/>
      <c r="R46" s="838">
        <f>SUM(R44:S45)</f>
        <v>0</v>
      </c>
      <c r="S46" s="838"/>
      <c r="T46" s="838">
        <f>SUM(T44:U45)</f>
        <v>0</v>
      </c>
      <c r="U46" s="838"/>
      <c r="V46" s="838">
        <f>SUM(V44:W45)</f>
        <v>0</v>
      </c>
      <c r="W46" s="838"/>
      <c r="X46" s="838">
        <f>SUM(X44:Y45)</f>
        <v>0</v>
      </c>
      <c r="Y46" s="838"/>
      <c r="Z46" s="769">
        <f t="shared" si="2"/>
        <v>0</v>
      </c>
      <c r="AA46" s="811"/>
      <c r="AB46" s="770"/>
    </row>
    <row r="47" spans="1:28" ht="13.5" thickTop="1">
      <c r="A47" s="249" t="s">
        <v>154</v>
      </c>
      <c r="B47" s="247"/>
      <c r="C47" s="247"/>
      <c r="D47" s="247"/>
      <c r="E47" s="247"/>
      <c r="F47" s="247"/>
      <c r="G47" s="248"/>
      <c r="H47" s="831">
        <v>0</v>
      </c>
      <c r="I47" s="831"/>
      <c r="J47" s="831">
        <v>0</v>
      </c>
      <c r="K47" s="831"/>
      <c r="L47" s="831">
        <v>0</v>
      </c>
      <c r="M47" s="831"/>
      <c r="N47" s="831">
        <v>0</v>
      </c>
      <c r="O47" s="831"/>
      <c r="P47" s="831">
        <v>0</v>
      </c>
      <c r="Q47" s="831"/>
      <c r="R47" s="831">
        <v>0</v>
      </c>
      <c r="S47" s="831"/>
      <c r="T47" s="831">
        <v>0</v>
      </c>
      <c r="U47" s="831"/>
      <c r="V47" s="831">
        <v>0</v>
      </c>
      <c r="W47" s="831"/>
      <c r="X47" s="831">
        <v>0</v>
      </c>
      <c r="Y47" s="831"/>
      <c r="Z47" s="848">
        <f t="shared" si="2"/>
        <v>0</v>
      </c>
      <c r="AA47" s="849"/>
      <c r="AB47" s="850"/>
    </row>
    <row r="48" spans="1:28">
      <c r="A48" s="245" t="s">
        <v>877</v>
      </c>
      <c r="B48" s="240"/>
      <c r="C48" s="240"/>
      <c r="D48" s="240"/>
      <c r="E48" s="240"/>
      <c r="F48" s="240"/>
      <c r="G48" s="241"/>
      <c r="H48" s="816">
        <v>0</v>
      </c>
      <c r="I48" s="816"/>
      <c r="J48" s="816">
        <v>0</v>
      </c>
      <c r="K48" s="816"/>
      <c r="L48" s="816">
        <v>0</v>
      </c>
      <c r="M48" s="816"/>
      <c r="N48" s="816">
        <v>0</v>
      </c>
      <c r="O48" s="816"/>
      <c r="P48" s="816">
        <v>0</v>
      </c>
      <c r="Q48" s="816"/>
      <c r="R48" s="816">
        <v>0</v>
      </c>
      <c r="S48" s="816"/>
      <c r="T48" s="816">
        <v>0</v>
      </c>
      <c r="U48" s="816"/>
      <c r="V48" s="816">
        <v>0</v>
      </c>
      <c r="W48" s="816"/>
      <c r="X48" s="816">
        <v>0</v>
      </c>
      <c r="Y48" s="816"/>
      <c r="Z48" s="767">
        <f t="shared" si="2"/>
        <v>0</v>
      </c>
      <c r="AA48" s="810"/>
      <c r="AB48" s="768"/>
    </row>
    <row r="49" spans="1:28">
      <c r="A49" s="245" t="s">
        <v>156</v>
      </c>
      <c r="B49" s="240"/>
      <c r="C49" s="240"/>
      <c r="D49" s="240"/>
      <c r="E49" s="240"/>
      <c r="F49" s="240"/>
      <c r="G49" s="241"/>
      <c r="H49" s="816">
        <v>0</v>
      </c>
      <c r="I49" s="816"/>
      <c r="J49" s="816">
        <v>0</v>
      </c>
      <c r="K49" s="816"/>
      <c r="L49" s="816">
        <v>0</v>
      </c>
      <c r="M49" s="816"/>
      <c r="N49" s="816">
        <v>0</v>
      </c>
      <c r="O49" s="816"/>
      <c r="P49" s="816">
        <v>0</v>
      </c>
      <c r="Q49" s="816"/>
      <c r="R49" s="816">
        <v>0</v>
      </c>
      <c r="S49" s="816"/>
      <c r="T49" s="816">
        <v>0</v>
      </c>
      <c r="U49" s="816"/>
      <c r="V49" s="816">
        <v>0</v>
      </c>
      <c r="W49" s="816"/>
      <c r="X49" s="816">
        <v>0</v>
      </c>
      <c r="Y49" s="816"/>
      <c r="Z49" s="767">
        <f t="shared" si="2"/>
        <v>0</v>
      </c>
      <c r="AA49" s="810"/>
      <c r="AB49" s="768"/>
    </row>
    <row r="50" spans="1:28">
      <c r="A50" s="245" t="s">
        <v>157</v>
      </c>
      <c r="B50" s="240"/>
      <c r="C50" s="240"/>
      <c r="D50" s="240"/>
      <c r="E50" s="240"/>
      <c r="F50" s="240"/>
      <c r="G50" s="241"/>
      <c r="H50" s="816">
        <v>0</v>
      </c>
      <c r="I50" s="816"/>
      <c r="J50" s="816">
        <v>0</v>
      </c>
      <c r="K50" s="816"/>
      <c r="L50" s="816">
        <v>0</v>
      </c>
      <c r="M50" s="816"/>
      <c r="N50" s="816">
        <v>0</v>
      </c>
      <c r="O50" s="816"/>
      <c r="P50" s="816">
        <v>0</v>
      </c>
      <c r="Q50" s="816"/>
      <c r="R50" s="816">
        <v>0</v>
      </c>
      <c r="S50" s="816"/>
      <c r="T50" s="816">
        <v>0</v>
      </c>
      <c r="U50" s="816"/>
      <c r="V50" s="816">
        <v>0</v>
      </c>
      <c r="W50" s="816"/>
      <c r="X50" s="816">
        <v>0</v>
      </c>
      <c r="Y50" s="816"/>
      <c r="Z50" s="767">
        <f t="shared" si="2"/>
        <v>0</v>
      </c>
      <c r="AA50" s="810"/>
      <c r="AB50" s="768"/>
    </row>
    <row r="51" spans="1:28" ht="13.5" thickBot="1">
      <c r="A51" s="242" t="s">
        <v>158</v>
      </c>
      <c r="B51" s="243"/>
      <c r="C51" s="243"/>
      <c r="D51" s="243"/>
      <c r="E51" s="243"/>
      <c r="F51" s="243"/>
      <c r="G51" s="244"/>
      <c r="H51" s="845">
        <f>SUM(H47:I50)</f>
        <v>0</v>
      </c>
      <c r="I51" s="845"/>
      <c r="J51" s="845">
        <f>SUM(J47:K50)</f>
        <v>0</v>
      </c>
      <c r="K51" s="845"/>
      <c r="L51" s="845">
        <f>SUM(L47:M50)</f>
        <v>0</v>
      </c>
      <c r="M51" s="845"/>
      <c r="N51" s="845">
        <f>SUM(N47:O50)</f>
        <v>0</v>
      </c>
      <c r="O51" s="845"/>
      <c r="P51" s="845">
        <f>SUM(P47:Q50)</f>
        <v>0</v>
      </c>
      <c r="Q51" s="845"/>
      <c r="R51" s="845">
        <f>SUM(R47:S50)</f>
        <v>0</v>
      </c>
      <c r="S51" s="845"/>
      <c r="T51" s="845">
        <f>SUM(T47:U50)</f>
        <v>0</v>
      </c>
      <c r="U51" s="845"/>
      <c r="V51" s="845">
        <f>SUM(V47:W50)</f>
        <v>0</v>
      </c>
      <c r="W51" s="845"/>
      <c r="X51" s="845">
        <f>SUM(X47:Y50)</f>
        <v>0</v>
      </c>
      <c r="Y51" s="845"/>
      <c r="Z51" s="769">
        <f t="shared" si="2"/>
        <v>0</v>
      </c>
      <c r="AA51" s="811"/>
      <c r="AB51" s="770"/>
    </row>
    <row r="52" spans="1:28" ht="14" thickTop="1" thickBot="1">
      <c r="A52" s="252" t="str">
        <f>"BALANCE WARRANTS OUTSTANDING JUNE 30, "&amp;Help!C18+1</f>
        <v>BALANCE WARRANTS OUTSTANDING JUNE 30, 2012</v>
      </c>
      <c r="B52" s="235"/>
      <c r="C52" s="235"/>
      <c r="D52" s="235"/>
      <c r="E52" s="235"/>
      <c r="F52" s="235"/>
      <c r="G52" s="253"/>
      <c r="H52" s="839">
        <f>H46-H51</f>
        <v>0</v>
      </c>
      <c r="I52" s="839"/>
      <c r="J52" s="839">
        <f>J46-J51</f>
        <v>0</v>
      </c>
      <c r="K52" s="839"/>
      <c r="L52" s="839">
        <f>L46-L51</f>
        <v>0</v>
      </c>
      <c r="M52" s="839"/>
      <c r="N52" s="839">
        <f>N46-N51</f>
        <v>0</v>
      </c>
      <c r="O52" s="839"/>
      <c r="P52" s="839">
        <f>P46-P51</f>
        <v>0</v>
      </c>
      <c r="Q52" s="839"/>
      <c r="R52" s="839">
        <f>R46-R51</f>
        <v>0</v>
      </c>
      <c r="S52" s="839"/>
      <c r="T52" s="839">
        <f>T46-T51</f>
        <v>0</v>
      </c>
      <c r="U52" s="839"/>
      <c r="V52" s="839">
        <f>V46-V51</f>
        <v>0</v>
      </c>
      <c r="W52" s="839"/>
      <c r="X52" s="839">
        <f>X46-X51</f>
        <v>0</v>
      </c>
      <c r="Y52" s="839"/>
      <c r="Z52" s="866">
        <f t="shared" si="2"/>
        <v>0</v>
      </c>
      <c r="AA52" s="867"/>
      <c r="AB52" s="868"/>
    </row>
    <row r="53" spans="1:28" ht="13.5" thickTop="1">
      <c r="A53" s="206" t="str">
        <f>'Exhibit I'!A54</f>
        <v>S.A.&amp;I. Form 2641R99 Entity: Type in Name of City City, 99</v>
      </c>
      <c r="K53" s="883">
        <f ca="1">Coversheets!$BI$50</f>
        <v>41499.346880902776</v>
      </c>
      <c r="L53" s="883"/>
      <c r="M53" s="883"/>
      <c r="N53" s="254" t="str">
        <f>A53</f>
        <v>S.A.&amp;I. Form 2641R99 Entity: Type in Name of City City, 99</v>
      </c>
      <c r="Z53" s="883">
        <f ca="1">Coversheets!$BI$50</f>
        <v>41499.346880902776</v>
      </c>
      <c r="AA53" s="883"/>
      <c r="AB53" s="883"/>
    </row>
  </sheetData>
  <mergeCells count="486">
    <mergeCell ref="X6:Y6"/>
    <mergeCell ref="L5:M5"/>
    <mergeCell ref="N5:O5"/>
    <mergeCell ref="P5:Q5"/>
    <mergeCell ref="R5:S5"/>
    <mergeCell ref="T5:U5"/>
    <mergeCell ref="V5:W5"/>
    <mergeCell ref="R6:S6"/>
    <mergeCell ref="T6:U6"/>
    <mergeCell ref="V6:W6"/>
    <mergeCell ref="Z6:AB6"/>
    <mergeCell ref="H7:I7"/>
    <mergeCell ref="J7:K7"/>
    <mergeCell ref="L7:M7"/>
    <mergeCell ref="N7:O7"/>
    <mergeCell ref="P7:Q7"/>
    <mergeCell ref="A1:M1"/>
    <mergeCell ref="N1:AB1"/>
    <mergeCell ref="A2:M2"/>
    <mergeCell ref="N2:AB2"/>
    <mergeCell ref="H5:I5"/>
    <mergeCell ref="J5:K5"/>
    <mergeCell ref="R7:S7"/>
    <mergeCell ref="T7:U7"/>
    <mergeCell ref="V7:W7"/>
    <mergeCell ref="X7:Y7"/>
    <mergeCell ref="Z7:AB7"/>
    <mergeCell ref="H6:I6"/>
    <mergeCell ref="J6:K6"/>
    <mergeCell ref="L6:M6"/>
    <mergeCell ref="N6:O6"/>
    <mergeCell ref="P6:Q6"/>
    <mergeCell ref="X5:Y5"/>
    <mergeCell ref="Z5:AB5"/>
    <mergeCell ref="Z8:AB8"/>
    <mergeCell ref="H9:I9"/>
    <mergeCell ref="J9:K9"/>
    <mergeCell ref="L9:M9"/>
    <mergeCell ref="N9:O9"/>
    <mergeCell ref="P9:Q9"/>
    <mergeCell ref="R9:S9"/>
    <mergeCell ref="T9:U9"/>
    <mergeCell ref="V9:W9"/>
    <mergeCell ref="X9:Y9"/>
    <mergeCell ref="Z9:AB9"/>
    <mergeCell ref="H8:I8"/>
    <mergeCell ref="J8:K8"/>
    <mergeCell ref="L8:M8"/>
    <mergeCell ref="N8:O8"/>
    <mergeCell ref="P8:Q8"/>
    <mergeCell ref="R8:S8"/>
    <mergeCell ref="T8:U8"/>
    <mergeCell ref="V8:W8"/>
    <mergeCell ref="X8:Y8"/>
    <mergeCell ref="Z10:AB10"/>
    <mergeCell ref="H11:I11"/>
    <mergeCell ref="J11:K11"/>
    <mergeCell ref="L11:M11"/>
    <mergeCell ref="N11:O11"/>
    <mergeCell ref="P11:Q11"/>
    <mergeCell ref="R11:S11"/>
    <mergeCell ref="T11:U11"/>
    <mergeCell ref="V11:W11"/>
    <mergeCell ref="X11:Y11"/>
    <mergeCell ref="Z11:AB11"/>
    <mergeCell ref="H10:I10"/>
    <mergeCell ref="J10:K10"/>
    <mergeCell ref="L10:M10"/>
    <mergeCell ref="N10:O10"/>
    <mergeCell ref="P10:Q10"/>
    <mergeCell ref="R10:S10"/>
    <mergeCell ref="T10:U10"/>
    <mergeCell ref="V10:W10"/>
    <mergeCell ref="X10:Y10"/>
    <mergeCell ref="Z12:AB12"/>
    <mergeCell ref="H13:I13"/>
    <mergeCell ref="J13:K13"/>
    <mergeCell ref="L13:M13"/>
    <mergeCell ref="N13:O13"/>
    <mergeCell ref="P13:Q13"/>
    <mergeCell ref="R13:S13"/>
    <mergeCell ref="T13:U13"/>
    <mergeCell ref="V13:W13"/>
    <mergeCell ref="X13:Y13"/>
    <mergeCell ref="Z13:AB13"/>
    <mergeCell ref="H12:I12"/>
    <mergeCell ref="J12:K12"/>
    <mergeCell ref="L12:M12"/>
    <mergeCell ref="N12:O12"/>
    <mergeCell ref="P12:Q12"/>
    <mergeCell ref="R12:S12"/>
    <mergeCell ref="T12:U12"/>
    <mergeCell ref="V12:W12"/>
    <mergeCell ref="X12:Y12"/>
    <mergeCell ref="Z14:AB14"/>
    <mergeCell ref="H15:I15"/>
    <mergeCell ref="J15:K15"/>
    <mergeCell ref="L15:M15"/>
    <mergeCell ref="N15:O15"/>
    <mergeCell ref="P15:Q15"/>
    <mergeCell ref="R15:S15"/>
    <mergeCell ref="T15:U15"/>
    <mergeCell ref="V15:W15"/>
    <mergeCell ref="X15:Y15"/>
    <mergeCell ref="Z15:AB15"/>
    <mergeCell ref="H14:I14"/>
    <mergeCell ref="J14:K14"/>
    <mergeCell ref="L14:M14"/>
    <mergeCell ref="N14:O14"/>
    <mergeCell ref="P14:Q14"/>
    <mergeCell ref="R14:S14"/>
    <mergeCell ref="T14:U14"/>
    <mergeCell ref="V14:W14"/>
    <mergeCell ref="X14:Y14"/>
    <mergeCell ref="Z16:AB16"/>
    <mergeCell ref="H17:I17"/>
    <mergeCell ref="J17:K17"/>
    <mergeCell ref="L17:M17"/>
    <mergeCell ref="N17:O17"/>
    <mergeCell ref="P17:Q17"/>
    <mergeCell ref="R17:S17"/>
    <mergeCell ref="T17:U17"/>
    <mergeCell ref="V17:W17"/>
    <mergeCell ref="X17:Y17"/>
    <mergeCell ref="Z17:AB17"/>
    <mergeCell ref="H16:I16"/>
    <mergeCell ref="J16:K16"/>
    <mergeCell ref="L16:M16"/>
    <mergeCell ref="N16:O16"/>
    <mergeCell ref="P16:Q16"/>
    <mergeCell ref="R16:S16"/>
    <mergeCell ref="T16:U16"/>
    <mergeCell ref="V16:W16"/>
    <mergeCell ref="X16:Y16"/>
    <mergeCell ref="Z18:AB18"/>
    <mergeCell ref="H19:I19"/>
    <mergeCell ref="J19:K19"/>
    <mergeCell ref="L19:M19"/>
    <mergeCell ref="N19:O19"/>
    <mergeCell ref="P19:Q19"/>
    <mergeCell ref="R19:S19"/>
    <mergeCell ref="T19:U19"/>
    <mergeCell ref="V19:W19"/>
    <mergeCell ref="X19:Y19"/>
    <mergeCell ref="Z19:AB19"/>
    <mergeCell ref="H18:I18"/>
    <mergeCell ref="J18:K18"/>
    <mergeCell ref="L18:M18"/>
    <mergeCell ref="N18:O18"/>
    <mergeCell ref="P18:Q18"/>
    <mergeCell ref="R18:S18"/>
    <mergeCell ref="T18:U18"/>
    <mergeCell ref="V18:W18"/>
    <mergeCell ref="X18:Y18"/>
    <mergeCell ref="Z20:AB20"/>
    <mergeCell ref="H21:I21"/>
    <mergeCell ref="J21:K21"/>
    <mergeCell ref="L21:M21"/>
    <mergeCell ref="N21:O21"/>
    <mergeCell ref="P21:Q21"/>
    <mergeCell ref="R21:S21"/>
    <mergeCell ref="T21:U21"/>
    <mergeCell ref="V21:W21"/>
    <mergeCell ref="X21:Y21"/>
    <mergeCell ref="Z21:AB21"/>
    <mergeCell ref="H20:I20"/>
    <mergeCell ref="J20:K20"/>
    <mergeCell ref="L20:M20"/>
    <mergeCell ref="N20:O20"/>
    <mergeCell ref="P20:Q20"/>
    <mergeCell ref="R20:S20"/>
    <mergeCell ref="T20:U20"/>
    <mergeCell ref="V20:W20"/>
    <mergeCell ref="X20:Y20"/>
    <mergeCell ref="Z23:AB23"/>
    <mergeCell ref="H22:I22"/>
    <mergeCell ref="J22:K22"/>
    <mergeCell ref="L22:M22"/>
    <mergeCell ref="N22:O22"/>
    <mergeCell ref="P22:Q22"/>
    <mergeCell ref="R22:S22"/>
    <mergeCell ref="T22:U22"/>
    <mergeCell ref="V22:W22"/>
    <mergeCell ref="X22:Y22"/>
    <mergeCell ref="H25:I25"/>
    <mergeCell ref="J25:K25"/>
    <mergeCell ref="L25:M25"/>
    <mergeCell ref="N25:O25"/>
    <mergeCell ref="Z22:AB22"/>
    <mergeCell ref="H23:I23"/>
    <mergeCell ref="J23:K23"/>
    <mergeCell ref="L23:M23"/>
    <mergeCell ref="N23:O23"/>
    <mergeCell ref="P23:Q23"/>
    <mergeCell ref="X24:Y24"/>
    <mergeCell ref="Z24:AB24"/>
    <mergeCell ref="T24:U24"/>
    <mergeCell ref="V24:W24"/>
    <mergeCell ref="H24:I24"/>
    <mergeCell ref="J24:K24"/>
    <mergeCell ref="L24:M24"/>
    <mergeCell ref="N24:O24"/>
    <mergeCell ref="P24:Q24"/>
    <mergeCell ref="R24:S24"/>
    <mergeCell ref="R23:S23"/>
    <mergeCell ref="T23:U23"/>
    <mergeCell ref="V23:W23"/>
    <mergeCell ref="X23:Y23"/>
    <mergeCell ref="X25:Y25"/>
    <mergeCell ref="Z25:AB25"/>
    <mergeCell ref="P25:Q25"/>
    <mergeCell ref="R25:S25"/>
    <mergeCell ref="T25:U25"/>
    <mergeCell ref="V25:W25"/>
    <mergeCell ref="V27:W27"/>
    <mergeCell ref="X27:Y27"/>
    <mergeCell ref="Z27:AB27"/>
    <mergeCell ref="Z26:AB26"/>
    <mergeCell ref="H26:I26"/>
    <mergeCell ref="J26:K26"/>
    <mergeCell ref="L26:M26"/>
    <mergeCell ref="N26:O26"/>
    <mergeCell ref="P26:Q26"/>
    <mergeCell ref="R26:S26"/>
    <mergeCell ref="T26:U26"/>
    <mergeCell ref="V28:W28"/>
    <mergeCell ref="X28:Y28"/>
    <mergeCell ref="H27:I27"/>
    <mergeCell ref="J27:K27"/>
    <mergeCell ref="L27:M27"/>
    <mergeCell ref="N27:O27"/>
    <mergeCell ref="P27:Q27"/>
    <mergeCell ref="R27:S27"/>
    <mergeCell ref="T27:U27"/>
    <mergeCell ref="V26:W26"/>
    <mergeCell ref="X26:Y26"/>
    <mergeCell ref="Z28:AB28"/>
    <mergeCell ref="H29:I29"/>
    <mergeCell ref="J29:K29"/>
    <mergeCell ref="L29:M29"/>
    <mergeCell ref="N29:O29"/>
    <mergeCell ref="P29:Q29"/>
    <mergeCell ref="R29:S29"/>
    <mergeCell ref="T29:U29"/>
    <mergeCell ref="V29:W29"/>
    <mergeCell ref="X29:Y29"/>
    <mergeCell ref="Z29:AB29"/>
    <mergeCell ref="H28:I28"/>
    <mergeCell ref="J28:K28"/>
    <mergeCell ref="L28:M28"/>
    <mergeCell ref="N28:O28"/>
    <mergeCell ref="P28:Q28"/>
    <mergeCell ref="R28:S28"/>
    <mergeCell ref="T28:U28"/>
    <mergeCell ref="Z30:AB30"/>
    <mergeCell ref="H31:I31"/>
    <mergeCell ref="J31:K31"/>
    <mergeCell ref="L31:M31"/>
    <mergeCell ref="N31:O31"/>
    <mergeCell ref="P31:Q31"/>
    <mergeCell ref="R31:S31"/>
    <mergeCell ref="T31:U31"/>
    <mergeCell ref="V31:W31"/>
    <mergeCell ref="X31:Y31"/>
    <mergeCell ref="Z31:AB31"/>
    <mergeCell ref="H30:I30"/>
    <mergeCell ref="J30:K30"/>
    <mergeCell ref="L30:M30"/>
    <mergeCell ref="N30:O30"/>
    <mergeCell ref="P30:Q30"/>
    <mergeCell ref="R30:S30"/>
    <mergeCell ref="T30:U30"/>
    <mergeCell ref="V30:W30"/>
    <mergeCell ref="X30:Y30"/>
    <mergeCell ref="Z32:AB32"/>
    <mergeCell ref="H33:I33"/>
    <mergeCell ref="J33:K33"/>
    <mergeCell ref="L33:M33"/>
    <mergeCell ref="N33:O33"/>
    <mergeCell ref="P33:Q33"/>
    <mergeCell ref="R33:S33"/>
    <mergeCell ref="T33:U33"/>
    <mergeCell ref="V33:W33"/>
    <mergeCell ref="X33:Y33"/>
    <mergeCell ref="Z33:AB33"/>
    <mergeCell ref="H32:I32"/>
    <mergeCell ref="J32:K32"/>
    <mergeCell ref="L32:M32"/>
    <mergeCell ref="N32:O32"/>
    <mergeCell ref="P32:Q32"/>
    <mergeCell ref="R32:S32"/>
    <mergeCell ref="T32:U32"/>
    <mergeCell ref="V32:W32"/>
    <mergeCell ref="X32:Y32"/>
    <mergeCell ref="Z34:AB34"/>
    <mergeCell ref="H35:I35"/>
    <mergeCell ref="J35:K35"/>
    <mergeCell ref="L35:M35"/>
    <mergeCell ref="N35:O35"/>
    <mergeCell ref="P35:Q35"/>
    <mergeCell ref="R35:S35"/>
    <mergeCell ref="T35:U35"/>
    <mergeCell ref="V35:W35"/>
    <mergeCell ref="X35:Y35"/>
    <mergeCell ref="Z35:AB35"/>
    <mergeCell ref="H34:I34"/>
    <mergeCell ref="J34:K34"/>
    <mergeCell ref="L34:M34"/>
    <mergeCell ref="N34:O34"/>
    <mergeCell ref="P34:Q34"/>
    <mergeCell ref="R34:S34"/>
    <mergeCell ref="T34:U34"/>
    <mergeCell ref="V34:W34"/>
    <mergeCell ref="X34:Y34"/>
    <mergeCell ref="Z36:AB36"/>
    <mergeCell ref="H37:I37"/>
    <mergeCell ref="J37:K37"/>
    <mergeCell ref="L37:M37"/>
    <mergeCell ref="N37:O37"/>
    <mergeCell ref="P37:Q37"/>
    <mergeCell ref="R37:S37"/>
    <mergeCell ref="T37:U37"/>
    <mergeCell ref="V37:W37"/>
    <mergeCell ref="X37:Y37"/>
    <mergeCell ref="Z37:AB37"/>
    <mergeCell ref="H36:I36"/>
    <mergeCell ref="J36:K36"/>
    <mergeCell ref="L36:M36"/>
    <mergeCell ref="N36:O36"/>
    <mergeCell ref="P36:Q36"/>
    <mergeCell ref="R36:S36"/>
    <mergeCell ref="T36:U36"/>
    <mergeCell ref="V36:W36"/>
    <mergeCell ref="X36:Y36"/>
    <mergeCell ref="Z38:AB38"/>
    <mergeCell ref="H39:I39"/>
    <mergeCell ref="J39:K39"/>
    <mergeCell ref="L39:M39"/>
    <mergeCell ref="N39:O39"/>
    <mergeCell ref="P39:Q39"/>
    <mergeCell ref="R39:S39"/>
    <mergeCell ref="T39:U39"/>
    <mergeCell ref="V39:W39"/>
    <mergeCell ref="X39:Y39"/>
    <mergeCell ref="Z39:AB39"/>
    <mergeCell ref="H38:I38"/>
    <mergeCell ref="J38:K38"/>
    <mergeCell ref="L38:M38"/>
    <mergeCell ref="N38:O38"/>
    <mergeCell ref="P38:Q38"/>
    <mergeCell ref="R38:S38"/>
    <mergeCell ref="T38:U38"/>
    <mergeCell ref="V38:W38"/>
    <mergeCell ref="X38:Y38"/>
    <mergeCell ref="Z40:AB40"/>
    <mergeCell ref="H41:I41"/>
    <mergeCell ref="J41:K41"/>
    <mergeCell ref="L41:M41"/>
    <mergeCell ref="N41:O41"/>
    <mergeCell ref="P41:Q41"/>
    <mergeCell ref="R41:S41"/>
    <mergeCell ref="T41:U41"/>
    <mergeCell ref="V41:W41"/>
    <mergeCell ref="X41:Y41"/>
    <mergeCell ref="Z41:AB41"/>
    <mergeCell ref="H40:I40"/>
    <mergeCell ref="J40:K40"/>
    <mergeCell ref="L40:M40"/>
    <mergeCell ref="N40:O40"/>
    <mergeCell ref="P40:Q40"/>
    <mergeCell ref="R40:S40"/>
    <mergeCell ref="T40:U40"/>
    <mergeCell ref="V40:W40"/>
    <mergeCell ref="X40:Y40"/>
    <mergeCell ref="V44:W44"/>
    <mergeCell ref="X44:Y44"/>
    <mergeCell ref="Z42:AB42"/>
    <mergeCell ref="H43:I43"/>
    <mergeCell ref="J43:K43"/>
    <mergeCell ref="L43:M43"/>
    <mergeCell ref="N43:O43"/>
    <mergeCell ref="P43:Q43"/>
    <mergeCell ref="R43:S43"/>
    <mergeCell ref="T43:U43"/>
    <mergeCell ref="V43:W43"/>
    <mergeCell ref="X43:Y43"/>
    <mergeCell ref="Z43:AB43"/>
    <mergeCell ref="H42:I42"/>
    <mergeCell ref="J42:K42"/>
    <mergeCell ref="L42:M42"/>
    <mergeCell ref="N42:O42"/>
    <mergeCell ref="P42:Q42"/>
    <mergeCell ref="R42:S42"/>
    <mergeCell ref="T42:U42"/>
    <mergeCell ref="V42:W42"/>
    <mergeCell ref="X42:Y42"/>
    <mergeCell ref="N46:O46"/>
    <mergeCell ref="P46:Q46"/>
    <mergeCell ref="R46:S46"/>
    <mergeCell ref="T46:U46"/>
    <mergeCell ref="V46:W46"/>
    <mergeCell ref="X46:Y46"/>
    <mergeCell ref="Z44:AB44"/>
    <mergeCell ref="H45:I45"/>
    <mergeCell ref="J45:K45"/>
    <mergeCell ref="L45:M45"/>
    <mergeCell ref="N45:O45"/>
    <mergeCell ref="P45:Q45"/>
    <mergeCell ref="R45:S45"/>
    <mergeCell ref="T45:U45"/>
    <mergeCell ref="V45:W45"/>
    <mergeCell ref="X45:Y45"/>
    <mergeCell ref="Z45:AB45"/>
    <mergeCell ref="H44:I44"/>
    <mergeCell ref="J44:K44"/>
    <mergeCell ref="L44:M44"/>
    <mergeCell ref="N44:O44"/>
    <mergeCell ref="P44:Q44"/>
    <mergeCell ref="R44:S44"/>
    <mergeCell ref="T44:U44"/>
    <mergeCell ref="V48:W48"/>
    <mergeCell ref="X48:Y48"/>
    <mergeCell ref="Z46:AB46"/>
    <mergeCell ref="H47:I47"/>
    <mergeCell ref="J47:K47"/>
    <mergeCell ref="L47:M47"/>
    <mergeCell ref="N47:O47"/>
    <mergeCell ref="P47:Q47"/>
    <mergeCell ref="R47:S47"/>
    <mergeCell ref="T47:U47"/>
    <mergeCell ref="J48:K48"/>
    <mergeCell ref="L48:M48"/>
    <mergeCell ref="N48:O48"/>
    <mergeCell ref="P48:Q48"/>
    <mergeCell ref="R48:S48"/>
    <mergeCell ref="T48:U48"/>
    <mergeCell ref="Z48:AB48"/>
    <mergeCell ref="H48:I48"/>
    <mergeCell ref="V47:W47"/>
    <mergeCell ref="X47:Y47"/>
    <mergeCell ref="Z47:AB47"/>
    <mergeCell ref="H46:I46"/>
    <mergeCell ref="J46:K46"/>
    <mergeCell ref="L46:M46"/>
    <mergeCell ref="T50:U50"/>
    <mergeCell ref="V50:W50"/>
    <mergeCell ref="X49:Y49"/>
    <mergeCell ref="Z49:AB49"/>
    <mergeCell ref="X50:Y50"/>
    <mergeCell ref="Z50:AB50"/>
    <mergeCell ref="H50:I50"/>
    <mergeCell ref="J50:K50"/>
    <mergeCell ref="L50:M50"/>
    <mergeCell ref="N50:O50"/>
    <mergeCell ref="P50:Q50"/>
    <mergeCell ref="R50:S50"/>
    <mergeCell ref="H49:I49"/>
    <mergeCell ref="J49:K49"/>
    <mergeCell ref="L49:M49"/>
    <mergeCell ref="N49:O49"/>
    <mergeCell ref="P49:Q49"/>
    <mergeCell ref="R49:S49"/>
    <mergeCell ref="T49:U49"/>
    <mergeCell ref="V49:W49"/>
    <mergeCell ref="X52:Y52"/>
    <mergeCell ref="Z52:AB52"/>
    <mergeCell ref="K53:M53"/>
    <mergeCell ref="Z53:AB53"/>
    <mergeCell ref="H51:I51"/>
    <mergeCell ref="J51:K51"/>
    <mergeCell ref="L51:M51"/>
    <mergeCell ref="N51:O51"/>
    <mergeCell ref="X51:Y51"/>
    <mergeCell ref="Z51:AB51"/>
    <mergeCell ref="P51:Q51"/>
    <mergeCell ref="R51:S51"/>
    <mergeCell ref="H52:I52"/>
    <mergeCell ref="J52:K52"/>
    <mergeCell ref="L52:M52"/>
    <mergeCell ref="N52:O52"/>
    <mergeCell ref="P52:Q52"/>
    <mergeCell ref="R52:S52"/>
    <mergeCell ref="T51:U51"/>
    <mergeCell ref="V51:W51"/>
    <mergeCell ref="T52:U52"/>
    <mergeCell ref="V52:W52"/>
  </mergeCells>
  <phoneticPr fontId="1" type="noConversion"/>
  <pageMargins left="0.25" right="0.25" top="0.75" bottom="0.75" header="0.3" footer="0.3"/>
  <pageSetup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sheetPr codeName="Sheet11"/>
  <dimension ref="A1:AB53"/>
  <sheetViews>
    <sheetView topLeftCell="A4" zoomScale="29" zoomScaleNormal="29" workbookViewId="0">
      <selection activeCell="H10" sqref="H10:I10"/>
    </sheetView>
  </sheetViews>
  <sheetFormatPr defaultColWidth="9.375" defaultRowHeight="13"/>
  <cols>
    <col min="1" max="13" width="10.5" style="228" customWidth="1"/>
    <col min="14" max="28" width="9.5" style="228" customWidth="1"/>
    <col min="29" max="16384" width="9.375" style="228"/>
  </cols>
  <sheetData>
    <row r="1" spans="1:28" s="255" customFormat="1" ht="14">
      <c r="A1" s="793" t="str">
        <f>"ENTERPRISE FUND ACCOUNTS COVERING THE PERIOD JULY 1, "&amp;Help!C18&amp;", to JUNE 30, "&amp;Help!C18+1</f>
        <v>ENTERPRISE FUND ACCOUNTS COVERING THE PERIOD JULY 1, 2011, to JUNE 30, 2012</v>
      </c>
      <c r="B1" s="793"/>
      <c r="C1" s="793"/>
      <c r="D1" s="793"/>
      <c r="E1" s="793"/>
      <c r="F1" s="793"/>
      <c r="G1" s="793"/>
      <c r="H1" s="793"/>
      <c r="I1" s="793"/>
      <c r="J1" s="793"/>
      <c r="K1" s="793"/>
      <c r="L1" s="793"/>
      <c r="M1" s="793"/>
      <c r="N1" s="793" t="str">
        <f>A1</f>
        <v>ENTERPRISE FUND ACCOUNTS COVERING THE PERIOD JULY 1, 2011, to JUNE 30, 2012</v>
      </c>
      <c r="O1" s="793"/>
      <c r="P1" s="793"/>
      <c r="Q1" s="793"/>
      <c r="R1" s="793"/>
      <c r="S1" s="793"/>
      <c r="T1" s="793"/>
      <c r="U1" s="793"/>
      <c r="V1" s="793"/>
      <c r="W1" s="793"/>
      <c r="X1" s="793"/>
      <c r="Y1" s="793"/>
      <c r="Z1" s="793"/>
      <c r="AA1" s="793"/>
      <c r="AB1" s="793"/>
    </row>
    <row r="2" spans="1:28" s="255" customFormat="1" ht="14">
      <c r="A2" s="793" t="str">
        <f>"ESTIMATE OF NEEDS FOR "&amp;Help!C18+1&amp;"-"&amp;Help!C18+2</f>
        <v>ESTIMATE OF NEEDS FOR 2012-2013</v>
      </c>
      <c r="B2" s="793"/>
      <c r="C2" s="793"/>
      <c r="D2" s="793"/>
      <c r="E2" s="793"/>
      <c r="F2" s="793"/>
      <c r="G2" s="793"/>
      <c r="H2" s="793"/>
      <c r="I2" s="793"/>
      <c r="J2" s="793"/>
      <c r="K2" s="793"/>
      <c r="L2" s="793"/>
      <c r="M2" s="793"/>
      <c r="N2" s="793" t="str">
        <f>A2</f>
        <v>ESTIMATE OF NEEDS FOR 2012-2013</v>
      </c>
      <c r="O2" s="793"/>
      <c r="P2" s="793"/>
      <c r="Q2" s="793"/>
      <c r="R2" s="793"/>
      <c r="S2" s="793"/>
      <c r="T2" s="793"/>
      <c r="U2" s="793"/>
      <c r="V2" s="793"/>
      <c r="W2" s="793"/>
      <c r="X2" s="793"/>
      <c r="Y2" s="793"/>
      <c r="Z2" s="793"/>
      <c r="AA2" s="793"/>
      <c r="AB2" s="793"/>
    </row>
    <row r="3" spans="1:28" ht="13.5" thickBot="1">
      <c r="A3" s="130" t="s">
        <v>881</v>
      </c>
      <c r="B3" s="130"/>
      <c r="C3" s="130"/>
      <c r="D3" s="130"/>
      <c r="E3" s="130"/>
      <c r="F3" s="130"/>
      <c r="G3" s="130"/>
      <c r="H3" s="130"/>
      <c r="I3" s="130"/>
      <c r="J3" s="130"/>
      <c r="K3" s="130"/>
      <c r="L3" s="130"/>
      <c r="M3" s="170" t="s">
        <v>22</v>
      </c>
      <c r="N3" s="130" t="s">
        <v>881</v>
      </c>
      <c r="O3" s="130"/>
      <c r="P3" s="130"/>
      <c r="Q3" s="130"/>
      <c r="R3" s="130"/>
      <c r="S3" s="130"/>
      <c r="T3" s="130"/>
      <c r="U3" s="130"/>
      <c r="V3" s="130"/>
      <c r="W3" s="130"/>
      <c r="X3" s="130"/>
      <c r="Y3" s="130"/>
      <c r="Z3" s="170"/>
      <c r="AB3" s="170">
        <v>1</v>
      </c>
    </row>
    <row r="4" spans="1:28" ht="13.5" thickTop="1">
      <c r="A4" s="229" t="s">
        <v>882</v>
      </c>
      <c r="B4" s="230"/>
      <c r="C4" s="230"/>
      <c r="D4" s="230"/>
      <c r="E4" s="230"/>
      <c r="F4" s="230"/>
      <c r="G4" s="230"/>
      <c r="H4" s="230"/>
      <c r="I4" s="230"/>
      <c r="J4" s="230"/>
      <c r="K4" s="230"/>
      <c r="L4" s="230"/>
      <c r="M4" s="231"/>
      <c r="N4" s="229"/>
      <c r="O4" s="230"/>
      <c r="P4" s="230"/>
      <c r="Q4" s="230"/>
      <c r="R4" s="230"/>
      <c r="S4" s="230"/>
      <c r="T4" s="230"/>
      <c r="U4" s="230"/>
      <c r="V4" s="230"/>
      <c r="W4" s="230"/>
      <c r="X4" s="230"/>
      <c r="Y4" s="230"/>
      <c r="Z4" s="230"/>
      <c r="AA4" s="230"/>
      <c r="AB4" s="231"/>
    </row>
    <row r="5" spans="1:28" ht="13.5" thickBot="1">
      <c r="A5" s="232"/>
      <c r="B5" s="233"/>
      <c r="C5" s="233"/>
      <c r="D5" s="233"/>
      <c r="E5" s="233"/>
      <c r="F5" s="233"/>
      <c r="G5" s="233"/>
      <c r="H5" s="890" t="s">
        <v>871</v>
      </c>
      <c r="I5" s="890"/>
      <c r="J5" s="890" t="s">
        <v>871</v>
      </c>
      <c r="K5" s="890"/>
      <c r="L5" s="890" t="s">
        <v>871</v>
      </c>
      <c r="M5" s="892"/>
      <c r="N5" s="893" t="s">
        <v>871</v>
      </c>
      <c r="O5" s="890"/>
      <c r="P5" s="890" t="s">
        <v>871</v>
      </c>
      <c r="Q5" s="890"/>
      <c r="R5" s="890" t="s">
        <v>871</v>
      </c>
      <c r="S5" s="890"/>
      <c r="T5" s="890" t="s">
        <v>871</v>
      </c>
      <c r="U5" s="890"/>
      <c r="V5" s="890" t="s">
        <v>871</v>
      </c>
      <c r="W5" s="890"/>
      <c r="X5" s="890" t="s">
        <v>871</v>
      </c>
      <c r="Y5" s="890"/>
      <c r="Z5" s="890"/>
      <c r="AA5" s="890"/>
      <c r="AB5" s="892"/>
    </row>
    <row r="6" spans="1:28" ht="14" thickTop="1" thickBot="1">
      <c r="A6" s="171" t="str">
        <f>"Schedule 1, Current Balance Sheet - June 30, "&amp;Help!C18+1</f>
        <v>Schedule 1, Current Balance Sheet - June 30, 2012</v>
      </c>
      <c r="B6" s="172"/>
      <c r="C6" s="172"/>
      <c r="D6" s="172"/>
      <c r="E6" s="172"/>
      <c r="F6" s="172"/>
      <c r="G6" s="172"/>
      <c r="H6" s="826" t="str">
        <f>Help!C18&amp;"-"&amp;Help!C18+1</f>
        <v>2011-2012</v>
      </c>
      <c r="I6" s="826"/>
      <c r="J6" s="826" t="str">
        <f>$H$6</f>
        <v>2011-2012</v>
      </c>
      <c r="K6" s="826"/>
      <c r="L6" s="826" t="str">
        <f>$H$6</f>
        <v>2011-2012</v>
      </c>
      <c r="M6" s="826"/>
      <c r="N6" s="830" t="str">
        <f>$H$6</f>
        <v>2011-2012</v>
      </c>
      <c r="O6" s="826"/>
      <c r="P6" s="826" t="str">
        <f>$H$6</f>
        <v>2011-2012</v>
      </c>
      <c r="Q6" s="826"/>
      <c r="R6" s="826" t="str">
        <f>$H$6</f>
        <v>2011-2012</v>
      </c>
      <c r="S6" s="826"/>
      <c r="T6" s="826" t="str">
        <f>$H$6</f>
        <v>2011-2012</v>
      </c>
      <c r="U6" s="826"/>
      <c r="V6" s="826" t="str">
        <f>$H$6</f>
        <v>2011-2012</v>
      </c>
      <c r="W6" s="826"/>
      <c r="X6" s="826" t="str">
        <f>$H$6</f>
        <v>2011-2012</v>
      </c>
      <c r="Y6" s="826"/>
      <c r="Z6" s="888"/>
      <c r="AA6" s="888"/>
      <c r="AB6" s="889"/>
    </row>
    <row r="7" spans="1:28" ht="14" thickTop="1" thickBot="1">
      <c r="A7" s="234" t="s">
        <v>872</v>
      </c>
      <c r="B7" s="235"/>
      <c r="C7" s="235"/>
      <c r="D7" s="235"/>
      <c r="E7" s="235"/>
      <c r="F7" s="235"/>
      <c r="G7" s="235"/>
      <c r="H7" s="888" t="s">
        <v>32</v>
      </c>
      <c r="I7" s="888"/>
      <c r="J7" s="888" t="s">
        <v>32</v>
      </c>
      <c r="K7" s="888"/>
      <c r="L7" s="888" t="s">
        <v>32</v>
      </c>
      <c r="M7" s="889"/>
      <c r="N7" s="888" t="s">
        <v>32</v>
      </c>
      <c r="O7" s="888"/>
      <c r="P7" s="888" t="s">
        <v>32</v>
      </c>
      <c r="Q7" s="888"/>
      <c r="R7" s="888" t="s">
        <v>32</v>
      </c>
      <c r="S7" s="888"/>
      <c r="T7" s="888" t="s">
        <v>32</v>
      </c>
      <c r="U7" s="888"/>
      <c r="V7" s="888" t="s">
        <v>32</v>
      </c>
      <c r="W7" s="888"/>
      <c r="X7" s="888" t="s">
        <v>32</v>
      </c>
      <c r="Y7" s="888"/>
      <c r="Z7" s="891" t="s">
        <v>43</v>
      </c>
      <c r="AA7" s="888"/>
      <c r="AB7" s="889"/>
    </row>
    <row r="8" spans="1:28" ht="13.5" thickTop="1">
      <c r="A8" s="229" t="s">
        <v>33</v>
      </c>
      <c r="B8" s="230"/>
      <c r="C8" s="230"/>
      <c r="D8" s="230"/>
      <c r="E8" s="230"/>
      <c r="F8" s="230"/>
      <c r="G8" s="231"/>
      <c r="H8" s="887"/>
      <c r="I8" s="887"/>
      <c r="J8" s="887"/>
      <c r="K8" s="887"/>
      <c r="L8" s="887"/>
      <c r="M8" s="887"/>
      <c r="N8" s="887"/>
      <c r="O8" s="887"/>
      <c r="P8" s="887"/>
      <c r="Q8" s="887"/>
      <c r="R8" s="887"/>
      <c r="S8" s="887"/>
      <c r="T8" s="887"/>
      <c r="U8" s="887"/>
      <c r="V8" s="887"/>
      <c r="W8" s="887"/>
      <c r="X8" s="887"/>
      <c r="Y8" s="887"/>
      <c r="Z8" s="884"/>
      <c r="AA8" s="885"/>
      <c r="AB8" s="886"/>
    </row>
    <row r="9" spans="1:28">
      <c r="A9" s="236" t="str">
        <f>"Cash Balance June 30, "&amp;Help!C18+1</f>
        <v>Cash Balance June 30, 2012</v>
      </c>
      <c r="B9" s="237"/>
      <c r="C9" s="237"/>
      <c r="D9" s="237"/>
      <c r="E9" s="237"/>
      <c r="F9" s="237"/>
      <c r="G9" s="238"/>
      <c r="H9" s="846">
        <f>H34</f>
        <v>0</v>
      </c>
      <c r="I9" s="846"/>
      <c r="J9" s="846">
        <f>J34</f>
        <v>0</v>
      </c>
      <c r="K9" s="846"/>
      <c r="L9" s="846">
        <f>L34</f>
        <v>0</v>
      </c>
      <c r="M9" s="846"/>
      <c r="N9" s="846">
        <f>N34</f>
        <v>0</v>
      </c>
      <c r="O9" s="846"/>
      <c r="P9" s="846">
        <f>P34</f>
        <v>0</v>
      </c>
      <c r="Q9" s="846"/>
      <c r="R9" s="846">
        <f>R34</f>
        <v>0</v>
      </c>
      <c r="S9" s="846"/>
      <c r="T9" s="846">
        <f>T34</f>
        <v>0</v>
      </c>
      <c r="U9" s="846"/>
      <c r="V9" s="846">
        <f>V34</f>
        <v>0</v>
      </c>
      <c r="W9" s="846"/>
      <c r="X9" s="846">
        <f>X34</f>
        <v>0</v>
      </c>
      <c r="Y9" s="846"/>
      <c r="Z9" s="876">
        <f>SUM(H9:Y9)</f>
        <v>0</v>
      </c>
      <c r="AA9" s="877"/>
      <c r="AB9" s="878"/>
    </row>
    <row r="10" spans="1:28">
      <c r="A10" s="239" t="s">
        <v>34</v>
      </c>
      <c r="B10" s="240"/>
      <c r="C10" s="240"/>
      <c r="D10" s="240"/>
      <c r="E10" s="240"/>
      <c r="F10" s="240"/>
      <c r="G10" s="241"/>
      <c r="H10" s="816">
        <v>0</v>
      </c>
      <c r="I10" s="816"/>
      <c r="J10" s="816">
        <v>0</v>
      </c>
      <c r="K10" s="816"/>
      <c r="L10" s="816">
        <v>0</v>
      </c>
      <c r="M10" s="816"/>
      <c r="N10" s="816">
        <v>0</v>
      </c>
      <c r="O10" s="816"/>
      <c r="P10" s="816">
        <v>0</v>
      </c>
      <c r="Q10" s="816"/>
      <c r="R10" s="816">
        <v>0</v>
      </c>
      <c r="S10" s="816"/>
      <c r="T10" s="816">
        <v>0</v>
      </c>
      <c r="U10" s="816"/>
      <c r="V10" s="816">
        <v>0</v>
      </c>
      <c r="W10" s="816"/>
      <c r="X10" s="816">
        <v>0</v>
      </c>
      <c r="Y10" s="816"/>
      <c r="Z10" s="767">
        <f>SUM(H10:Y10)</f>
        <v>0</v>
      </c>
      <c r="AA10" s="810"/>
      <c r="AB10" s="768"/>
    </row>
    <row r="11" spans="1:28" ht="13.5" thickBot="1">
      <c r="A11" s="242" t="s">
        <v>35</v>
      </c>
      <c r="B11" s="243"/>
      <c r="C11" s="243"/>
      <c r="D11" s="243"/>
      <c r="E11" s="243"/>
      <c r="F11" s="243"/>
      <c r="G11" s="244"/>
      <c r="H11" s="845">
        <f>SUM(H9:I10)</f>
        <v>0</v>
      </c>
      <c r="I11" s="845"/>
      <c r="J11" s="845">
        <f>SUM(J9:K10)</f>
        <v>0</v>
      </c>
      <c r="K11" s="845"/>
      <c r="L11" s="845">
        <f>SUM(L9:M10)</f>
        <v>0</v>
      </c>
      <c r="M11" s="845"/>
      <c r="N11" s="845">
        <f>SUM(N9:O10)</f>
        <v>0</v>
      </c>
      <c r="O11" s="845"/>
      <c r="P11" s="845">
        <f>SUM(P9:Q10)</f>
        <v>0</v>
      </c>
      <c r="Q11" s="845"/>
      <c r="R11" s="845">
        <f>SUM(R9:S10)</f>
        <v>0</v>
      </c>
      <c r="S11" s="845"/>
      <c r="T11" s="845">
        <f>SUM(T9:U10)</f>
        <v>0</v>
      </c>
      <c r="U11" s="845"/>
      <c r="V11" s="845">
        <f>SUM(V9:W10)</f>
        <v>0</v>
      </c>
      <c r="W11" s="845"/>
      <c r="X11" s="845">
        <f>SUM(X9:Y10)</f>
        <v>0</v>
      </c>
      <c r="Y11" s="845"/>
      <c r="Z11" s="769">
        <f>SUM(Z9:AB10)</f>
        <v>0</v>
      </c>
      <c r="AA11" s="811"/>
      <c r="AB11" s="770"/>
    </row>
    <row r="12" spans="1:28" ht="13.5" thickTop="1">
      <c r="A12" s="229" t="s">
        <v>36</v>
      </c>
      <c r="B12" s="230"/>
      <c r="C12" s="230"/>
      <c r="D12" s="230"/>
      <c r="E12" s="230"/>
      <c r="F12" s="230"/>
      <c r="G12" s="231"/>
      <c r="H12" s="881"/>
      <c r="I12" s="881"/>
      <c r="J12" s="881"/>
      <c r="K12" s="881"/>
      <c r="L12" s="881"/>
      <c r="M12" s="881"/>
      <c r="N12" s="881"/>
      <c r="O12" s="881"/>
      <c r="P12" s="881"/>
      <c r="Q12" s="881"/>
      <c r="R12" s="881"/>
      <c r="S12" s="881"/>
      <c r="T12" s="881"/>
      <c r="U12" s="881"/>
      <c r="V12" s="881"/>
      <c r="W12" s="881"/>
      <c r="X12" s="881"/>
      <c r="Y12" s="881"/>
      <c r="Z12" s="873"/>
      <c r="AA12" s="874"/>
      <c r="AB12" s="875"/>
    </row>
    <row r="13" spans="1:28">
      <c r="A13" s="236" t="s">
        <v>37</v>
      </c>
      <c r="B13" s="237"/>
      <c r="C13" s="237"/>
      <c r="D13" s="237"/>
      <c r="E13" s="237"/>
      <c r="F13" s="237"/>
      <c r="G13" s="238"/>
      <c r="H13" s="846">
        <f>H35</f>
        <v>0</v>
      </c>
      <c r="I13" s="846"/>
      <c r="J13" s="846">
        <f>J35</f>
        <v>0</v>
      </c>
      <c r="K13" s="846"/>
      <c r="L13" s="846">
        <f>L35</f>
        <v>0</v>
      </c>
      <c r="M13" s="846"/>
      <c r="N13" s="846">
        <f>N35</f>
        <v>0</v>
      </c>
      <c r="O13" s="846"/>
      <c r="P13" s="846">
        <f>P35</f>
        <v>0</v>
      </c>
      <c r="Q13" s="846"/>
      <c r="R13" s="846">
        <f>R35</f>
        <v>0</v>
      </c>
      <c r="S13" s="846"/>
      <c r="T13" s="846">
        <f>T35</f>
        <v>0</v>
      </c>
      <c r="U13" s="846"/>
      <c r="V13" s="846">
        <f>V35</f>
        <v>0</v>
      </c>
      <c r="W13" s="846"/>
      <c r="X13" s="846">
        <f>X35</f>
        <v>0</v>
      </c>
      <c r="Y13" s="846"/>
      <c r="Z13" s="876">
        <f>SUM(H13:Y13)</f>
        <v>0</v>
      </c>
      <c r="AA13" s="877"/>
      <c r="AB13" s="878"/>
    </row>
    <row r="14" spans="1:28">
      <c r="A14" s="245" t="s">
        <v>38</v>
      </c>
      <c r="B14" s="240"/>
      <c r="C14" s="240"/>
      <c r="D14" s="240"/>
      <c r="E14" s="240"/>
      <c r="F14" s="240"/>
      <c r="G14" s="241"/>
      <c r="H14" s="816">
        <v>0</v>
      </c>
      <c r="I14" s="816"/>
      <c r="J14" s="816">
        <v>0</v>
      </c>
      <c r="K14" s="816"/>
      <c r="L14" s="816">
        <v>0</v>
      </c>
      <c r="M14" s="816"/>
      <c r="N14" s="816">
        <v>0</v>
      </c>
      <c r="O14" s="816"/>
      <c r="P14" s="816">
        <v>0</v>
      </c>
      <c r="Q14" s="816"/>
      <c r="R14" s="816">
        <v>0</v>
      </c>
      <c r="S14" s="816"/>
      <c r="T14" s="816">
        <v>0</v>
      </c>
      <c r="U14" s="816"/>
      <c r="V14" s="816">
        <v>0</v>
      </c>
      <c r="W14" s="816"/>
      <c r="X14" s="816">
        <v>0</v>
      </c>
      <c r="Y14" s="816"/>
      <c r="Z14" s="767">
        <f>SUM(H14:Y14)</f>
        <v>0</v>
      </c>
      <c r="AA14" s="810"/>
      <c r="AB14" s="768"/>
    </row>
    <row r="15" spans="1:28">
      <c r="A15" s="245" t="s">
        <v>39</v>
      </c>
      <c r="B15" s="240"/>
      <c r="C15" s="240"/>
      <c r="D15" s="240"/>
      <c r="E15" s="240"/>
      <c r="F15" s="240"/>
      <c r="G15" s="241"/>
      <c r="H15" s="840">
        <f>H37</f>
        <v>0</v>
      </c>
      <c r="I15" s="840"/>
      <c r="J15" s="840">
        <f>J37</f>
        <v>0</v>
      </c>
      <c r="K15" s="840"/>
      <c r="L15" s="840">
        <f>L37</f>
        <v>0</v>
      </c>
      <c r="M15" s="840"/>
      <c r="N15" s="840">
        <f>N37</f>
        <v>0</v>
      </c>
      <c r="O15" s="840"/>
      <c r="P15" s="840">
        <f>P37</f>
        <v>0</v>
      </c>
      <c r="Q15" s="840"/>
      <c r="R15" s="840">
        <f>R37</f>
        <v>0</v>
      </c>
      <c r="S15" s="840"/>
      <c r="T15" s="840">
        <f>T37</f>
        <v>0</v>
      </c>
      <c r="U15" s="840"/>
      <c r="V15" s="840">
        <f>V37</f>
        <v>0</v>
      </c>
      <c r="W15" s="840"/>
      <c r="X15" s="840">
        <f>X37</f>
        <v>0</v>
      </c>
      <c r="Y15" s="840"/>
      <c r="Z15" s="767">
        <f>SUM(H15:Y15)</f>
        <v>0</v>
      </c>
      <c r="AA15" s="810"/>
      <c r="AB15" s="768"/>
    </row>
    <row r="16" spans="1:28" ht="13.5" thickBot="1">
      <c r="A16" s="242" t="s">
        <v>40</v>
      </c>
      <c r="B16" s="243"/>
      <c r="C16" s="243"/>
      <c r="D16" s="243"/>
      <c r="E16" s="243"/>
      <c r="F16" s="243"/>
      <c r="G16" s="244"/>
      <c r="H16" s="838">
        <f>SUM(H13:I15)</f>
        <v>0</v>
      </c>
      <c r="I16" s="838"/>
      <c r="J16" s="838">
        <f>SUM(J13:K15)</f>
        <v>0</v>
      </c>
      <c r="K16" s="838"/>
      <c r="L16" s="838">
        <f>SUM(L13:M15)</f>
        <v>0</v>
      </c>
      <c r="M16" s="838"/>
      <c r="N16" s="838">
        <f t="shared" ref="N16:X16" si="0">SUM(N13:O15)</f>
        <v>0</v>
      </c>
      <c r="O16" s="838"/>
      <c r="P16" s="838">
        <f t="shared" si="0"/>
        <v>0</v>
      </c>
      <c r="Q16" s="838"/>
      <c r="R16" s="838">
        <f t="shared" si="0"/>
        <v>0</v>
      </c>
      <c r="S16" s="838"/>
      <c r="T16" s="838">
        <f t="shared" si="0"/>
        <v>0</v>
      </c>
      <c r="U16" s="838"/>
      <c r="V16" s="838">
        <f t="shared" si="0"/>
        <v>0</v>
      </c>
      <c r="W16" s="838"/>
      <c r="X16" s="838">
        <f t="shared" si="0"/>
        <v>0</v>
      </c>
      <c r="Y16" s="838"/>
      <c r="Z16" s="767">
        <f>SUM(H16:Y16)</f>
        <v>0</v>
      </c>
      <c r="AA16" s="810"/>
      <c r="AB16" s="768"/>
    </row>
    <row r="17" spans="1:28" ht="13.5" thickTop="1">
      <c r="A17" s="246" t="str">
        <f>"CASH FUND BALANCE JUNE 30, "&amp;Help!C18+1</f>
        <v>CASH FUND BALANCE JUNE 30, 2012</v>
      </c>
      <c r="B17" s="247"/>
      <c r="C17" s="247"/>
      <c r="D17" s="247"/>
      <c r="E17" s="247"/>
      <c r="F17" s="247"/>
      <c r="G17" s="248"/>
      <c r="H17" s="846">
        <f>H11-H16</f>
        <v>0</v>
      </c>
      <c r="I17" s="846"/>
      <c r="J17" s="846">
        <f>J11-J16</f>
        <v>0</v>
      </c>
      <c r="K17" s="846"/>
      <c r="L17" s="846">
        <f>L11-L16</f>
        <v>0</v>
      </c>
      <c r="M17" s="846"/>
      <c r="N17" s="846">
        <f>N11-N16</f>
        <v>0</v>
      </c>
      <c r="O17" s="846"/>
      <c r="P17" s="846">
        <f>P11-P16</f>
        <v>0</v>
      </c>
      <c r="Q17" s="846"/>
      <c r="R17" s="846">
        <f>R11-R16</f>
        <v>0</v>
      </c>
      <c r="S17" s="846"/>
      <c r="T17" s="846">
        <f>T11-T16</f>
        <v>0</v>
      </c>
      <c r="U17" s="846"/>
      <c r="V17" s="846">
        <f>V11-V16</f>
        <v>0</v>
      </c>
      <c r="W17" s="846"/>
      <c r="X17" s="846">
        <f>X11-X16</f>
        <v>0</v>
      </c>
      <c r="Y17" s="846"/>
      <c r="Z17" s="848">
        <f>SUM(H17:Y17)</f>
        <v>0</v>
      </c>
      <c r="AA17" s="849"/>
      <c r="AB17" s="850"/>
    </row>
    <row r="18" spans="1:28" ht="13.5" thickBot="1">
      <c r="A18" s="242" t="s">
        <v>41</v>
      </c>
      <c r="B18" s="243"/>
      <c r="C18" s="243"/>
      <c r="D18" s="243"/>
      <c r="E18" s="243"/>
      <c r="F18" s="243"/>
      <c r="G18" s="244"/>
      <c r="H18" s="838">
        <f>H16+H17</f>
        <v>0</v>
      </c>
      <c r="I18" s="838"/>
      <c r="J18" s="838">
        <f>J16+J17</f>
        <v>0</v>
      </c>
      <c r="K18" s="838"/>
      <c r="L18" s="838">
        <f>L16+L17</f>
        <v>0</v>
      </c>
      <c r="M18" s="838"/>
      <c r="N18" s="838">
        <f>N16+N17</f>
        <v>0</v>
      </c>
      <c r="O18" s="838"/>
      <c r="P18" s="838">
        <f>P16+P17</f>
        <v>0</v>
      </c>
      <c r="Q18" s="838"/>
      <c r="R18" s="838">
        <f>R16+R17</f>
        <v>0</v>
      </c>
      <c r="S18" s="838"/>
      <c r="T18" s="838">
        <f>T16+T17</f>
        <v>0</v>
      </c>
      <c r="U18" s="838"/>
      <c r="V18" s="838">
        <f>V16+V17</f>
        <v>0</v>
      </c>
      <c r="W18" s="838"/>
      <c r="X18" s="838">
        <f>X16+X17</f>
        <v>0</v>
      </c>
      <c r="Y18" s="838"/>
      <c r="Z18" s="769">
        <f>Z16+Z17</f>
        <v>0</v>
      </c>
      <c r="AA18" s="811"/>
      <c r="AB18" s="770"/>
    </row>
    <row r="19" spans="1:28" ht="14" thickTop="1" thickBot="1">
      <c r="H19" s="879"/>
      <c r="I19" s="879"/>
      <c r="J19" s="879"/>
      <c r="K19" s="879"/>
      <c r="L19" s="879"/>
      <c r="M19" s="879"/>
      <c r="N19" s="879"/>
      <c r="O19" s="879"/>
      <c r="P19" s="879"/>
      <c r="Q19" s="879"/>
      <c r="R19" s="879"/>
      <c r="S19" s="879"/>
      <c r="T19" s="879"/>
      <c r="U19" s="879"/>
      <c r="V19" s="879"/>
      <c r="W19" s="879"/>
      <c r="X19" s="879"/>
      <c r="Y19" s="879"/>
      <c r="Z19" s="872"/>
      <c r="AA19" s="872"/>
      <c r="AB19" s="872"/>
    </row>
    <row r="20" spans="1:28" ht="14" thickTop="1" thickBot="1">
      <c r="A20" s="234" t="s">
        <v>883</v>
      </c>
      <c r="B20" s="235"/>
      <c r="C20" s="235"/>
      <c r="D20" s="235"/>
      <c r="E20" s="235"/>
      <c r="F20" s="235"/>
      <c r="G20" s="235"/>
      <c r="H20" s="826" t="str">
        <f>$H$6</f>
        <v>2011-2012</v>
      </c>
      <c r="I20" s="826"/>
      <c r="J20" s="826" t="str">
        <f>$H$6</f>
        <v>2011-2012</v>
      </c>
      <c r="K20" s="826"/>
      <c r="L20" s="826" t="str">
        <f>$H$6</f>
        <v>2011-2012</v>
      </c>
      <c r="M20" s="826"/>
      <c r="N20" s="830" t="str">
        <f>$H$6</f>
        <v>2011-2012</v>
      </c>
      <c r="O20" s="826"/>
      <c r="P20" s="826" t="str">
        <f>$H$6</f>
        <v>2011-2012</v>
      </c>
      <c r="Q20" s="826"/>
      <c r="R20" s="826" t="str">
        <f>$H$6</f>
        <v>2011-2012</v>
      </c>
      <c r="S20" s="826"/>
      <c r="T20" s="826" t="str">
        <f>$H$6</f>
        <v>2011-2012</v>
      </c>
      <c r="U20" s="826"/>
      <c r="V20" s="826" t="str">
        <f>$H$6</f>
        <v>2011-2012</v>
      </c>
      <c r="W20" s="826"/>
      <c r="X20" s="826" t="str">
        <f>$H$6</f>
        <v>2011-2012</v>
      </c>
      <c r="Y20" s="826"/>
      <c r="Z20" s="867"/>
      <c r="AA20" s="867"/>
      <c r="AB20" s="868"/>
    </row>
    <row r="21" spans="1:28" ht="14" thickTop="1" thickBot="1">
      <c r="A21" s="234" t="s">
        <v>872</v>
      </c>
      <c r="B21" s="235"/>
      <c r="C21" s="235"/>
      <c r="D21" s="235"/>
      <c r="E21" s="235"/>
      <c r="F21" s="235"/>
      <c r="G21" s="235"/>
      <c r="H21" s="867" t="s">
        <v>32</v>
      </c>
      <c r="I21" s="867"/>
      <c r="J21" s="867" t="s">
        <v>32</v>
      </c>
      <c r="K21" s="867"/>
      <c r="L21" s="867" t="s">
        <v>32</v>
      </c>
      <c r="M21" s="868"/>
      <c r="N21" s="867" t="s">
        <v>32</v>
      </c>
      <c r="O21" s="867"/>
      <c r="P21" s="867" t="s">
        <v>32</v>
      </c>
      <c r="Q21" s="867"/>
      <c r="R21" s="867" t="s">
        <v>32</v>
      </c>
      <c r="S21" s="867"/>
      <c r="T21" s="867" t="s">
        <v>32</v>
      </c>
      <c r="U21" s="867"/>
      <c r="V21" s="867" t="s">
        <v>32</v>
      </c>
      <c r="W21" s="867"/>
      <c r="X21" s="867" t="s">
        <v>32</v>
      </c>
      <c r="Y21" s="867"/>
      <c r="Z21" s="866" t="s">
        <v>152</v>
      </c>
      <c r="AA21" s="867"/>
      <c r="AB21" s="868"/>
    </row>
    <row r="22" spans="1:28" ht="13.5" thickTop="1">
      <c r="A22" s="249" t="str">
        <f>"Cash Balance Reported to Excise Board 6-30-"&amp;Help!C18+1</f>
        <v>Cash Balance Reported to Excise Board 6-30-2012</v>
      </c>
      <c r="B22" s="247"/>
      <c r="C22" s="247"/>
      <c r="D22" s="247"/>
      <c r="E22" s="247"/>
      <c r="F22" s="247"/>
      <c r="G22" s="248"/>
      <c r="H22" s="831">
        <v>0</v>
      </c>
      <c r="I22" s="831"/>
      <c r="J22" s="831">
        <v>0</v>
      </c>
      <c r="K22" s="831"/>
      <c r="L22" s="831">
        <v>0</v>
      </c>
      <c r="M22" s="831"/>
      <c r="N22" s="831">
        <v>0</v>
      </c>
      <c r="O22" s="831"/>
      <c r="P22" s="831">
        <v>0</v>
      </c>
      <c r="Q22" s="831"/>
      <c r="R22" s="831">
        <v>0</v>
      </c>
      <c r="S22" s="831"/>
      <c r="T22" s="831">
        <v>0</v>
      </c>
      <c r="U22" s="831"/>
      <c r="V22" s="831">
        <v>0</v>
      </c>
      <c r="W22" s="831"/>
      <c r="X22" s="831">
        <v>0</v>
      </c>
      <c r="Y22" s="831"/>
      <c r="Z22" s="848">
        <f>SUM(H22:Y22)</f>
        <v>0</v>
      </c>
      <c r="AA22" s="849"/>
      <c r="AB22" s="850"/>
    </row>
    <row r="23" spans="1:28">
      <c r="A23" s="245" t="s">
        <v>135</v>
      </c>
      <c r="B23" s="240"/>
      <c r="C23" s="240"/>
      <c r="D23" s="240"/>
      <c r="E23" s="240"/>
      <c r="F23" s="240"/>
      <c r="G23" s="241"/>
      <c r="H23" s="816">
        <v>0</v>
      </c>
      <c r="I23" s="816"/>
      <c r="J23" s="816">
        <v>0</v>
      </c>
      <c r="K23" s="816"/>
      <c r="L23" s="816">
        <v>0</v>
      </c>
      <c r="M23" s="816"/>
      <c r="N23" s="816">
        <v>0</v>
      </c>
      <c r="O23" s="816"/>
      <c r="P23" s="816">
        <v>0</v>
      </c>
      <c r="Q23" s="816"/>
      <c r="R23" s="816">
        <v>0</v>
      </c>
      <c r="S23" s="816"/>
      <c r="T23" s="816">
        <v>0</v>
      </c>
      <c r="U23" s="816"/>
      <c r="V23" s="816">
        <v>0</v>
      </c>
      <c r="W23" s="816"/>
      <c r="X23" s="816">
        <v>0</v>
      </c>
      <c r="Y23" s="816"/>
      <c r="Z23" s="767">
        <f t="shared" ref="Z23:Z40" si="1">SUM(H23:Y23)</f>
        <v>0</v>
      </c>
      <c r="AA23" s="810"/>
      <c r="AB23" s="768"/>
    </row>
    <row r="24" spans="1:28">
      <c r="A24" s="245" t="s">
        <v>136</v>
      </c>
      <c r="B24" s="240"/>
      <c r="C24" s="240"/>
      <c r="D24" s="240"/>
      <c r="E24" s="240"/>
      <c r="F24" s="240"/>
      <c r="G24" s="241"/>
      <c r="H24" s="816">
        <v>0</v>
      </c>
      <c r="I24" s="816"/>
      <c r="J24" s="816">
        <v>0</v>
      </c>
      <c r="K24" s="816"/>
      <c r="L24" s="816">
        <v>0</v>
      </c>
      <c r="M24" s="816"/>
      <c r="N24" s="816">
        <v>0</v>
      </c>
      <c r="O24" s="816"/>
      <c r="P24" s="816">
        <v>0</v>
      </c>
      <c r="Q24" s="816"/>
      <c r="R24" s="816">
        <v>0</v>
      </c>
      <c r="S24" s="816"/>
      <c r="T24" s="816">
        <v>0</v>
      </c>
      <c r="U24" s="816"/>
      <c r="V24" s="816">
        <v>0</v>
      </c>
      <c r="W24" s="816"/>
      <c r="X24" s="816">
        <v>0</v>
      </c>
      <c r="Y24" s="816"/>
      <c r="Z24" s="767">
        <f t="shared" si="1"/>
        <v>0</v>
      </c>
      <c r="AA24" s="810"/>
      <c r="AB24" s="768"/>
    </row>
    <row r="25" spans="1:28">
      <c r="A25" s="245" t="s">
        <v>137</v>
      </c>
      <c r="B25" s="240"/>
      <c r="C25" s="240"/>
      <c r="D25" s="240"/>
      <c r="E25" s="240"/>
      <c r="F25" s="240"/>
      <c r="G25" s="241"/>
      <c r="H25" s="840">
        <f>SUM(H22:I24)</f>
        <v>0</v>
      </c>
      <c r="I25" s="840"/>
      <c r="J25" s="840">
        <f>SUM(J22:K24)</f>
        <v>0</v>
      </c>
      <c r="K25" s="840"/>
      <c r="L25" s="840">
        <f>SUM(L22:M24)</f>
        <v>0</v>
      </c>
      <c r="M25" s="840"/>
      <c r="N25" s="840">
        <f>SUM(N22:O24)</f>
        <v>0</v>
      </c>
      <c r="O25" s="840"/>
      <c r="P25" s="840">
        <f>SUM(P22:Q24)</f>
        <v>0</v>
      </c>
      <c r="Q25" s="840"/>
      <c r="R25" s="840">
        <f>SUM(R22:S24)</f>
        <v>0</v>
      </c>
      <c r="S25" s="840"/>
      <c r="T25" s="840">
        <f>SUM(T22:U24)</f>
        <v>0</v>
      </c>
      <c r="U25" s="840"/>
      <c r="V25" s="840">
        <f>SUM(V22:W24)</f>
        <v>0</v>
      </c>
      <c r="W25" s="840"/>
      <c r="X25" s="840">
        <f>SUM(X22:Y24)</f>
        <v>0</v>
      </c>
      <c r="Y25" s="840"/>
      <c r="Z25" s="767">
        <f t="shared" si="1"/>
        <v>0</v>
      </c>
      <c r="AA25" s="810"/>
      <c r="AB25" s="768"/>
    </row>
    <row r="26" spans="1:28">
      <c r="A26" s="245" t="s">
        <v>139</v>
      </c>
      <c r="B26" s="240"/>
      <c r="C26" s="240"/>
      <c r="D26" s="240"/>
      <c r="E26" s="240"/>
      <c r="F26" s="240"/>
      <c r="G26" s="241"/>
      <c r="H26" s="816">
        <v>0</v>
      </c>
      <c r="I26" s="816"/>
      <c r="J26" s="816">
        <v>0</v>
      </c>
      <c r="K26" s="816"/>
      <c r="L26" s="816">
        <v>0</v>
      </c>
      <c r="M26" s="816"/>
      <c r="N26" s="763">
        <v>0</v>
      </c>
      <c r="O26" s="764"/>
      <c r="P26" s="763">
        <v>0</v>
      </c>
      <c r="Q26" s="764"/>
      <c r="R26" s="763">
        <v>0</v>
      </c>
      <c r="S26" s="764"/>
      <c r="T26" s="763">
        <v>0</v>
      </c>
      <c r="U26" s="764"/>
      <c r="V26" s="763">
        <v>0</v>
      </c>
      <c r="W26" s="764"/>
      <c r="X26" s="763">
        <v>0</v>
      </c>
      <c r="Y26" s="764"/>
      <c r="Z26" s="767">
        <f t="shared" si="1"/>
        <v>0</v>
      </c>
      <c r="AA26" s="810"/>
      <c r="AB26" s="768"/>
    </row>
    <row r="27" spans="1:28">
      <c r="A27" s="245" t="s">
        <v>140</v>
      </c>
      <c r="B27" s="240"/>
      <c r="C27" s="240"/>
      <c r="D27" s="240"/>
      <c r="E27" s="240"/>
      <c r="F27" s="240"/>
      <c r="G27" s="241"/>
      <c r="H27" s="816">
        <v>0</v>
      </c>
      <c r="I27" s="816"/>
      <c r="J27" s="816">
        <v>0</v>
      </c>
      <c r="K27" s="816"/>
      <c r="L27" s="816">
        <v>0</v>
      </c>
      <c r="M27" s="816"/>
      <c r="N27" s="816">
        <v>0</v>
      </c>
      <c r="O27" s="816"/>
      <c r="P27" s="816">
        <v>0</v>
      </c>
      <c r="Q27" s="816"/>
      <c r="R27" s="816">
        <v>0</v>
      </c>
      <c r="S27" s="816"/>
      <c r="T27" s="816">
        <v>0</v>
      </c>
      <c r="U27" s="816"/>
      <c r="V27" s="816">
        <v>0</v>
      </c>
      <c r="W27" s="816"/>
      <c r="X27" s="816">
        <v>0</v>
      </c>
      <c r="Y27" s="816"/>
      <c r="Z27" s="767">
        <f t="shared" si="1"/>
        <v>0</v>
      </c>
      <c r="AA27" s="810"/>
      <c r="AB27" s="768"/>
    </row>
    <row r="28" spans="1:28">
      <c r="A28" s="245" t="s">
        <v>141</v>
      </c>
      <c r="B28" s="240"/>
      <c r="C28" s="240"/>
      <c r="D28" s="240"/>
      <c r="E28" s="240"/>
      <c r="F28" s="240"/>
      <c r="G28" s="241"/>
      <c r="H28" s="816">
        <v>0</v>
      </c>
      <c r="I28" s="816"/>
      <c r="J28" s="816">
        <v>0</v>
      </c>
      <c r="K28" s="816"/>
      <c r="L28" s="816">
        <v>0</v>
      </c>
      <c r="M28" s="816"/>
      <c r="N28" s="816">
        <v>0</v>
      </c>
      <c r="O28" s="816"/>
      <c r="P28" s="816">
        <v>0</v>
      </c>
      <c r="Q28" s="816"/>
      <c r="R28" s="816">
        <v>0</v>
      </c>
      <c r="S28" s="816"/>
      <c r="T28" s="816">
        <v>0</v>
      </c>
      <c r="U28" s="816"/>
      <c r="V28" s="816">
        <v>0</v>
      </c>
      <c r="W28" s="816"/>
      <c r="X28" s="816">
        <v>0</v>
      </c>
      <c r="Y28" s="816"/>
      <c r="Z28" s="767">
        <f t="shared" si="1"/>
        <v>0</v>
      </c>
      <c r="AA28" s="810"/>
      <c r="AB28" s="768"/>
    </row>
    <row r="29" spans="1:28">
      <c r="A29" s="245" t="s">
        <v>142</v>
      </c>
      <c r="B29" s="240"/>
      <c r="C29" s="240"/>
      <c r="D29" s="240"/>
      <c r="E29" s="240"/>
      <c r="F29" s="240"/>
      <c r="G29" s="241"/>
      <c r="H29" s="840">
        <f>SUM(H26:I28)</f>
        <v>0</v>
      </c>
      <c r="I29" s="840"/>
      <c r="J29" s="840">
        <f>SUM(J26:K28)</f>
        <v>0</v>
      </c>
      <c r="K29" s="840"/>
      <c r="L29" s="840">
        <f>SUM(L26:M28)</f>
        <v>0</v>
      </c>
      <c r="M29" s="840"/>
      <c r="N29" s="840">
        <f>SUM(N26:O28)</f>
        <v>0</v>
      </c>
      <c r="O29" s="840"/>
      <c r="P29" s="840">
        <f>SUM(P26:Q28)</f>
        <v>0</v>
      </c>
      <c r="Q29" s="840"/>
      <c r="R29" s="840">
        <f>SUM(R26:S28)</f>
        <v>0</v>
      </c>
      <c r="S29" s="840"/>
      <c r="T29" s="840">
        <f>SUM(T26:U28)</f>
        <v>0</v>
      </c>
      <c r="U29" s="840"/>
      <c r="V29" s="840">
        <f>SUM(V26:W28)</f>
        <v>0</v>
      </c>
      <c r="W29" s="840"/>
      <c r="X29" s="840">
        <f>SUM(X26:Y28)</f>
        <v>0</v>
      </c>
      <c r="Y29" s="840"/>
      <c r="Z29" s="767">
        <f t="shared" si="1"/>
        <v>0</v>
      </c>
      <c r="AA29" s="810"/>
      <c r="AB29" s="768"/>
    </row>
    <row r="30" spans="1:28">
      <c r="A30" s="245" t="s">
        <v>143</v>
      </c>
      <c r="B30" s="240"/>
      <c r="C30" s="240"/>
      <c r="D30" s="240"/>
      <c r="E30" s="240"/>
      <c r="F30" s="240"/>
      <c r="G30" s="241"/>
      <c r="H30" s="840">
        <f>H29+H25</f>
        <v>0</v>
      </c>
      <c r="I30" s="840"/>
      <c r="J30" s="840">
        <f>J29+J25</f>
        <v>0</v>
      </c>
      <c r="K30" s="840"/>
      <c r="L30" s="840">
        <f>L29+L25</f>
        <v>0</v>
      </c>
      <c r="M30" s="840"/>
      <c r="N30" s="840">
        <f>N29+N25</f>
        <v>0</v>
      </c>
      <c r="O30" s="840"/>
      <c r="P30" s="840">
        <f>P29+P25</f>
        <v>0</v>
      </c>
      <c r="Q30" s="840"/>
      <c r="R30" s="840">
        <f>R29+R25</f>
        <v>0</v>
      </c>
      <c r="S30" s="840"/>
      <c r="T30" s="840">
        <f>T29+T25</f>
        <v>0</v>
      </c>
      <c r="U30" s="840"/>
      <c r="V30" s="840">
        <f>V29+V25</f>
        <v>0</v>
      </c>
      <c r="W30" s="840"/>
      <c r="X30" s="840">
        <f>X29+X25</f>
        <v>0</v>
      </c>
      <c r="Y30" s="840"/>
      <c r="Z30" s="767">
        <f t="shared" si="1"/>
        <v>0</v>
      </c>
      <c r="AA30" s="810"/>
      <c r="AB30" s="768"/>
    </row>
    <row r="31" spans="1:28">
      <c r="A31" s="245" t="s">
        <v>144</v>
      </c>
      <c r="B31" s="240"/>
      <c r="C31" s="240"/>
      <c r="D31" s="240"/>
      <c r="E31" s="240"/>
      <c r="F31" s="240"/>
      <c r="G31" s="241"/>
      <c r="H31" s="816">
        <v>0</v>
      </c>
      <c r="I31" s="816"/>
      <c r="J31" s="816">
        <v>0</v>
      </c>
      <c r="K31" s="816"/>
      <c r="L31" s="816">
        <v>0</v>
      </c>
      <c r="M31" s="816"/>
      <c r="N31" s="816">
        <v>0</v>
      </c>
      <c r="O31" s="816"/>
      <c r="P31" s="816">
        <v>0</v>
      </c>
      <c r="Q31" s="816"/>
      <c r="R31" s="816">
        <v>0</v>
      </c>
      <c r="S31" s="816"/>
      <c r="T31" s="816">
        <v>0</v>
      </c>
      <c r="U31" s="816"/>
      <c r="V31" s="816">
        <v>0</v>
      </c>
      <c r="W31" s="816"/>
      <c r="X31" s="816">
        <v>0</v>
      </c>
      <c r="Y31" s="816"/>
      <c r="Z31" s="767">
        <f t="shared" si="1"/>
        <v>0</v>
      </c>
      <c r="AA31" s="810"/>
      <c r="AB31" s="768"/>
    </row>
    <row r="32" spans="1:28">
      <c r="A32" s="245" t="s">
        <v>145</v>
      </c>
      <c r="B32" s="240"/>
      <c r="C32" s="240"/>
      <c r="D32" s="240"/>
      <c r="E32" s="240"/>
      <c r="F32" s="240"/>
      <c r="G32" s="241"/>
      <c r="H32" s="816">
        <v>0</v>
      </c>
      <c r="I32" s="816"/>
      <c r="J32" s="816">
        <v>0</v>
      </c>
      <c r="K32" s="816"/>
      <c r="L32" s="816">
        <v>0</v>
      </c>
      <c r="M32" s="816"/>
      <c r="N32" s="816">
        <v>0</v>
      </c>
      <c r="O32" s="816"/>
      <c r="P32" s="816">
        <v>0</v>
      </c>
      <c r="Q32" s="816"/>
      <c r="R32" s="816">
        <v>0</v>
      </c>
      <c r="S32" s="816"/>
      <c r="T32" s="816">
        <v>0</v>
      </c>
      <c r="U32" s="816"/>
      <c r="V32" s="816">
        <v>0</v>
      </c>
      <c r="W32" s="816"/>
      <c r="X32" s="816">
        <v>0</v>
      </c>
      <c r="Y32" s="816"/>
      <c r="Z32" s="767">
        <f t="shared" si="1"/>
        <v>0</v>
      </c>
      <c r="AA32" s="810"/>
      <c r="AB32" s="768"/>
    </row>
    <row r="33" spans="1:28">
      <c r="A33" s="245" t="s">
        <v>146</v>
      </c>
      <c r="B33" s="240"/>
      <c r="C33" s="240"/>
      <c r="D33" s="240"/>
      <c r="E33" s="240"/>
      <c r="F33" s="240"/>
      <c r="G33" s="241"/>
      <c r="H33" s="840">
        <f>SUM(H31:I32)</f>
        <v>0</v>
      </c>
      <c r="I33" s="840"/>
      <c r="J33" s="840">
        <f>SUM(J31:K32)</f>
        <v>0</v>
      </c>
      <c r="K33" s="840"/>
      <c r="L33" s="840">
        <f>SUM(L31:M32)</f>
        <v>0</v>
      </c>
      <c r="M33" s="840"/>
      <c r="N33" s="840">
        <f>SUM(N31:O32)</f>
        <v>0</v>
      </c>
      <c r="O33" s="840"/>
      <c r="P33" s="840">
        <f>SUM(P31:Q32)</f>
        <v>0</v>
      </c>
      <c r="Q33" s="840"/>
      <c r="R33" s="840">
        <f>SUM(R31:S32)</f>
        <v>0</v>
      </c>
      <c r="S33" s="840"/>
      <c r="T33" s="840">
        <f>SUM(T31:U32)</f>
        <v>0</v>
      </c>
      <c r="U33" s="840"/>
      <c r="V33" s="840">
        <f>SUM(V31:W32)</f>
        <v>0</v>
      </c>
      <c r="W33" s="840"/>
      <c r="X33" s="840">
        <f>SUM(X31:Y32)</f>
        <v>0</v>
      </c>
      <c r="Y33" s="840"/>
      <c r="Z33" s="767">
        <f t="shared" si="1"/>
        <v>0</v>
      </c>
      <c r="AA33" s="810"/>
      <c r="AB33" s="768"/>
    </row>
    <row r="34" spans="1:28" ht="13.5" thickBot="1">
      <c r="A34" s="250" t="str">
        <f>"CASH BALANCE JUNE 30, "&amp;Help!C18+1</f>
        <v>CASH BALANCE JUNE 30, 2012</v>
      </c>
      <c r="B34" s="243"/>
      <c r="C34" s="243"/>
      <c r="D34" s="243"/>
      <c r="E34" s="243"/>
      <c r="F34" s="243"/>
      <c r="G34" s="244"/>
      <c r="H34" s="838">
        <f>H30-H33</f>
        <v>0</v>
      </c>
      <c r="I34" s="838"/>
      <c r="J34" s="838">
        <f>J30-J33</f>
        <v>0</v>
      </c>
      <c r="K34" s="838"/>
      <c r="L34" s="838">
        <f>L30-L33</f>
        <v>0</v>
      </c>
      <c r="M34" s="838"/>
      <c r="N34" s="838">
        <f>N30-N33</f>
        <v>0</v>
      </c>
      <c r="O34" s="838"/>
      <c r="P34" s="838">
        <f>P30-P33</f>
        <v>0</v>
      </c>
      <c r="Q34" s="838"/>
      <c r="R34" s="838">
        <f>R30-R33</f>
        <v>0</v>
      </c>
      <c r="S34" s="838"/>
      <c r="T34" s="838">
        <f>T30-T33</f>
        <v>0</v>
      </c>
      <c r="U34" s="838"/>
      <c r="V34" s="838">
        <f>V30-V33</f>
        <v>0</v>
      </c>
      <c r="W34" s="838"/>
      <c r="X34" s="838">
        <f>X30-X33</f>
        <v>0</v>
      </c>
      <c r="Y34" s="838"/>
      <c r="Z34" s="769">
        <f t="shared" si="1"/>
        <v>0</v>
      </c>
      <c r="AA34" s="811"/>
      <c r="AB34" s="770"/>
    </row>
    <row r="35" spans="1:28" ht="13.5" thickTop="1">
      <c r="A35" s="249" t="s">
        <v>147</v>
      </c>
      <c r="B35" s="247"/>
      <c r="C35" s="247"/>
      <c r="D35" s="247"/>
      <c r="E35" s="247"/>
      <c r="F35" s="247"/>
      <c r="G35" s="248"/>
      <c r="H35" s="831">
        <v>0</v>
      </c>
      <c r="I35" s="831"/>
      <c r="J35" s="831">
        <v>0</v>
      </c>
      <c r="K35" s="831"/>
      <c r="L35" s="831">
        <v>0</v>
      </c>
      <c r="M35" s="831"/>
      <c r="N35" s="831">
        <v>0</v>
      </c>
      <c r="O35" s="831"/>
      <c r="P35" s="831">
        <v>0</v>
      </c>
      <c r="Q35" s="831"/>
      <c r="R35" s="831">
        <v>0</v>
      </c>
      <c r="S35" s="831"/>
      <c r="T35" s="831">
        <v>0</v>
      </c>
      <c r="U35" s="831"/>
      <c r="V35" s="831">
        <v>0</v>
      </c>
      <c r="W35" s="831"/>
      <c r="X35" s="831">
        <v>0</v>
      </c>
      <c r="Y35" s="831"/>
      <c r="Z35" s="848">
        <f t="shared" si="1"/>
        <v>0</v>
      </c>
      <c r="AA35" s="849"/>
      <c r="AB35" s="850"/>
    </row>
    <row r="36" spans="1:28">
      <c r="A36" s="245" t="s">
        <v>38</v>
      </c>
      <c r="B36" s="240"/>
      <c r="C36" s="240"/>
      <c r="D36" s="240"/>
      <c r="E36" s="240"/>
      <c r="F36" s="240"/>
      <c r="G36" s="241"/>
      <c r="H36" s="816">
        <v>0</v>
      </c>
      <c r="I36" s="816"/>
      <c r="J36" s="816">
        <v>0</v>
      </c>
      <c r="K36" s="816"/>
      <c r="L36" s="816">
        <v>0</v>
      </c>
      <c r="M36" s="816"/>
      <c r="N36" s="816">
        <v>0</v>
      </c>
      <c r="O36" s="816"/>
      <c r="P36" s="816">
        <v>0</v>
      </c>
      <c r="Q36" s="816"/>
      <c r="R36" s="816">
        <v>0</v>
      </c>
      <c r="S36" s="816"/>
      <c r="T36" s="816">
        <v>0</v>
      </c>
      <c r="U36" s="816"/>
      <c r="V36" s="816">
        <v>0</v>
      </c>
      <c r="W36" s="816"/>
      <c r="X36" s="816">
        <v>0</v>
      </c>
      <c r="Y36" s="816"/>
      <c r="Z36" s="767">
        <f t="shared" si="1"/>
        <v>0</v>
      </c>
      <c r="AA36" s="810"/>
      <c r="AB36" s="768"/>
    </row>
    <row r="37" spans="1:28">
      <c r="A37" s="245" t="s">
        <v>39</v>
      </c>
      <c r="B37" s="240"/>
      <c r="C37" s="240"/>
      <c r="D37" s="240"/>
      <c r="E37" s="240"/>
      <c r="F37" s="240"/>
      <c r="G37" s="241"/>
      <c r="H37" s="816">
        <v>0</v>
      </c>
      <c r="I37" s="816"/>
      <c r="J37" s="816">
        <v>0</v>
      </c>
      <c r="K37" s="816"/>
      <c r="L37" s="816">
        <v>0</v>
      </c>
      <c r="M37" s="816"/>
      <c r="N37" s="816">
        <v>0</v>
      </c>
      <c r="O37" s="816"/>
      <c r="P37" s="816">
        <v>0</v>
      </c>
      <c r="Q37" s="816"/>
      <c r="R37" s="816">
        <v>0</v>
      </c>
      <c r="S37" s="816"/>
      <c r="T37" s="816">
        <v>0</v>
      </c>
      <c r="U37" s="816"/>
      <c r="V37" s="816">
        <v>0</v>
      </c>
      <c r="W37" s="816"/>
      <c r="X37" s="816">
        <v>0</v>
      </c>
      <c r="Y37" s="816"/>
      <c r="Z37" s="767">
        <f t="shared" si="1"/>
        <v>0</v>
      </c>
      <c r="AA37" s="810"/>
      <c r="AB37" s="768"/>
    </row>
    <row r="38" spans="1:28">
      <c r="A38" s="245" t="s">
        <v>874</v>
      </c>
      <c r="B38" s="240"/>
      <c r="C38" s="240"/>
      <c r="D38" s="240"/>
      <c r="E38" s="240"/>
      <c r="F38" s="240"/>
      <c r="G38" s="241"/>
      <c r="H38" s="840">
        <f>SUM(H35:I37)</f>
        <v>0</v>
      </c>
      <c r="I38" s="840"/>
      <c r="J38" s="840">
        <f>SUM(J35:K37)</f>
        <v>0</v>
      </c>
      <c r="K38" s="840"/>
      <c r="L38" s="840">
        <f>SUM(L35:M37)</f>
        <v>0</v>
      </c>
      <c r="M38" s="840"/>
      <c r="N38" s="840">
        <f>SUM(N35:O37)</f>
        <v>0</v>
      </c>
      <c r="O38" s="840"/>
      <c r="P38" s="840">
        <f>SUM(P35:Q37)</f>
        <v>0</v>
      </c>
      <c r="Q38" s="840"/>
      <c r="R38" s="840">
        <f>SUM(R35:S37)</f>
        <v>0</v>
      </c>
      <c r="S38" s="840"/>
      <c r="T38" s="840">
        <f>SUM(T35:U37)</f>
        <v>0</v>
      </c>
      <c r="U38" s="840"/>
      <c r="V38" s="840">
        <f>SUM(V35:W37)</f>
        <v>0</v>
      </c>
      <c r="W38" s="840"/>
      <c r="X38" s="840">
        <f>SUM(X35:Y37)</f>
        <v>0</v>
      </c>
      <c r="Y38" s="840"/>
      <c r="Z38" s="767">
        <f t="shared" si="1"/>
        <v>0</v>
      </c>
      <c r="AA38" s="810"/>
      <c r="AB38" s="768"/>
    </row>
    <row r="39" spans="1:28">
      <c r="A39" s="251" t="s">
        <v>149</v>
      </c>
      <c r="B39" s="240"/>
      <c r="C39" s="240"/>
      <c r="D39" s="240"/>
      <c r="E39" s="240"/>
      <c r="F39" s="240"/>
      <c r="G39" s="241"/>
      <c r="H39" s="816">
        <v>0</v>
      </c>
      <c r="I39" s="816"/>
      <c r="J39" s="816">
        <v>0</v>
      </c>
      <c r="K39" s="816"/>
      <c r="L39" s="816">
        <v>0</v>
      </c>
      <c r="M39" s="816"/>
      <c r="N39" s="816">
        <v>0</v>
      </c>
      <c r="O39" s="816"/>
      <c r="P39" s="816">
        <v>0</v>
      </c>
      <c r="Q39" s="816"/>
      <c r="R39" s="816">
        <v>0</v>
      </c>
      <c r="S39" s="816"/>
      <c r="T39" s="816">
        <v>0</v>
      </c>
      <c r="U39" s="816"/>
      <c r="V39" s="816">
        <v>0</v>
      </c>
      <c r="W39" s="816"/>
      <c r="X39" s="816">
        <v>0</v>
      </c>
      <c r="Y39" s="816"/>
      <c r="Z39" s="767">
        <f t="shared" si="1"/>
        <v>0</v>
      </c>
      <c r="AA39" s="810"/>
      <c r="AB39" s="768"/>
    </row>
    <row r="40" spans="1:28" ht="13.5" thickBot="1">
      <c r="A40" s="250" t="s">
        <v>875</v>
      </c>
      <c r="B40" s="243"/>
      <c r="C40" s="243"/>
      <c r="D40" s="243"/>
      <c r="E40" s="243"/>
      <c r="F40" s="243"/>
      <c r="G40" s="244"/>
      <c r="H40" s="838">
        <f>H34-H38-H39</f>
        <v>0</v>
      </c>
      <c r="I40" s="838"/>
      <c r="J40" s="838">
        <f>J34-J38-J39</f>
        <v>0</v>
      </c>
      <c r="K40" s="838"/>
      <c r="L40" s="838">
        <f>L34-L38-L39</f>
        <v>0</v>
      </c>
      <c r="M40" s="838"/>
      <c r="N40" s="838">
        <f>N34-N38-N39</f>
        <v>0</v>
      </c>
      <c r="O40" s="838"/>
      <c r="P40" s="838">
        <f>P34-P38-P39</f>
        <v>0</v>
      </c>
      <c r="Q40" s="838"/>
      <c r="R40" s="838">
        <f>R34-R38-R39</f>
        <v>0</v>
      </c>
      <c r="S40" s="838"/>
      <c r="T40" s="838">
        <f>T34-T38-T39</f>
        <v>0</v>
      </c>
      <c r="U40" s="838"/>
      <c r="V40" s="838">
        <f>V34-V38-V39</f>
        <v>0</v>
      </c>
      <c r="W40" s="838"/>
      <c r="X40" s="838">
        <f>X34-X38-X39</f>
        <v>0</v>
      </c>
      <c r="Y40" s="838"/>
      <c r="Z40" s="769">
        <f t="shared" si="1"/>
        <v>0</v>
      </c>
      <c r="AA40" s="811"/>
      <c r="AB40" s="770"/>
    </row>
    <row r="41" spans="1:28" ht="14" thickTop="1" thickBot="1">
      <c r="H41" s="879"/>
      <c r="I41" s="879"/>
      <c r="J41" s="879"/>
      <c r="K41" s="879"/>
      <c r="L41" s="879"/>
      <c r="M41" s="879"/>
      <c r="N41" s="879"/>
      <c r="O41" s="879"/>
      <c r="P41" s="879"/>
      <c r="Q41" s="879"/>
      <c r="R41" s="879"/>
      <c r="S41" s="879"/>
      <c r="T41" s="879"/>
      <c r="U41" s="879"/>
      <c r="V41" s="879"/>
      <c r="W41" s="879"/>
      <c r="X41" s="879"/>
      <c r="Y41" s="879"/>
      <c r="Z41" s="872"/>
      <c r="AA41" s="872"/>
      <c r="AB41" s="872"/>
    </row>
    <row r="42" spans="1:28" ht="14" thickTop="1" thickBot="1">
      <c r="A42" s="234" t="s">
        <v>884</v>
      </c>
      <c r="B42" s="235"/>
      <c r="C42" s="235"/>
      <c r="D42" s="235"/>
      <c r="E42" s="235"/>
      <c r="F42" s="235"/>
      <c r="G42" s="235"/>
      <c r="H42" s="826" t="str">
        <f>$H$6</f>
        <v>2011-2012</v>
      </c>
      <c r="I42" s="826"/>
      <c r="J42" s="826" t="str">
        <f>$H$6</f>
        <v>2011-2012</v>
      </c>
      <c r="K42" s="826"/>
      <c r="L42" s="826" t="str">
        <f>$H$6</f>
        <v>2011-2012</v>
      </c>
      <c r="M42" s="826"/>
      <c r="N42" s="830" t="str">
        <f>$H$6</f>
        <v>2011-2012</v>
      </c>
      <c r="O42" s="826"/>
      <c r="P42" s="826" t="str">
        <f>$H$6</f>
        <v>2011-2012</v>
      </c>
      <c r="Q42" s="826"/>
      <c r="R42" s="826" t="str">
        <f>$H$6</f>
        <v>2011-2012</v>
      </c>
      <c r="S42" s="826"/>
      <c r="T42" s="826" t="str">
        <f>$H$6</f>
        <v>2011-2012</v>
      </c>
      <c r="U42" s="826"/>
      <c r="V42" s="826" t="str">
        <f>$H$6</f>
        <v>2011-2012</v>
      </c>
      <c r="W42" s="826"/>
      <c r="X42" s="826" t="str">
        <f>$H$6</f>
        <v>2011-2012</v>
      </c>
      <c r="Y42" s="826"/>
      <c r="Z42" s="867"/>
      <c r="AA42" s="867"/>
      <c r="AB42" s="868"/>
    </row>
    <row r="43" spans="1:28" ht="14" thickTop="1" thickBot="1">
      <c r="A43" s="232" t="s">
        <v>872</v>
      </c>
      <c r="B43" s="233"/>
      <c r="C43" s="233"/>
      <c r="D43" s="233"/>
      <c r="E43" s="233"/>
      <c r="F43" s="233"/>
      <c r="G43" s="233"/>
      <c r="H43" s="880" t="s">
        <v>32</v>
      </c>
      <c r="I43" s="880"/>
      <c r="J43" s="867" t="s">
        <v>32</v>
      </c>
      <c r="K43" s="867"/>
      <c r="L43" s="867" t="s">
        <v>32</v>
      </c>
      <c r="M43" s="868"/>
      <c r="N43" s="880" t="s">
        <v>32</v>
      </c>
      <c r="O43" s="880"/>
      <c r="P43" s="867" t="s">
        <v>32</v>
      </c>
      <c r="Q43" s="867"/>
      <c r="R43" s="880" t="s">
        <v>32</v>
      </c>
      <c r="S43" s="880"/>
      <c r="T43" s="867" t="s">
        <v>32</v>
      </c>
      <c r="U43" s="867"/>
      <c r="V43" s="880" t="s">
        <v>32</v>
      </c>
      <c r="W43" s="880"/>
      <c r="X43" s="867" t="s">
        <v>32</v>
      </c>
      <c r="Y43" s="867"/>
      <c r="Z43" s="866" t="s">
        <v>152</v>
      </c>
      <c r="AA43" s="867"/>
      <c r="AB43" s="868"/>
    </row>
    <row r="44" spans="1:28" ht="13.5" thickTop="1">
      <c r="A44" s="249" t="str">
        <f>"Warrants Outstanding 6-30-"&amp;Help!C18&amp;" of Year in Caption"</f>
        <v>Warrants Outstanding 6-30-2011 of Year in Caption</v>
      </c>
      <c r="B44" s="247"/>
      <c r="C44" s="247"/>
      <c r="D44" s="247"/>
      <c r="E44" s="247"/>
      <c r="F44" s="247"/>
      <c r="G44" s="248"/>
      <c r="H44" s="816">
        <v>0</v>
      </c>
      <c r="I44" s="816"/>
      <c r="J44" s="816">
        <v>0</v>
      </c>
      <c r="K44" s="816"/>
      <c r="L44" s="816">
        <v>0</v>
      </c>
      <c r="M44" s="816"/>
      <c r="N44" s="816">
        <v>0</v>
      </c>
      <c r="O44" s="816"/>
      <c r="P44" s="816">
        <v>0</v>
      </c>
      <c r="Q44" s="816"/>
      <c r="R44" s="816">
        <v>0</v>
      </c>
      <c r="S44" s="816"/>
      <c r="T44" s="816">
        <v>0</v>
      </c>
      <c r="U44" s="816"/>
      <c r="V44" s="816">
        <v>0</v>
      </c>
      <c r="W44" s="816"/>
      <c r="X44" s="816">
        <v>0</v>
      </c>
      <c r="Y44" s="816"/>
      <c r="Z44" s="848">
        <f t="shared" ref="Z44:Z52" si="2">SUM(H44:Y44)</f>
        <v>0</v>
      </c>
      <c r="AA44" s="849"/>
      <c r="AB44" s="850"/>
    </row>
    <row r="45" spans="1:28">
      <c r="A45" s="245" t="s">
        <v>153</v>
      </c>
      <c r="B45" s="240"/>
      <c r="C45" s="240"/>
      <c r="D45" s="240"/>
      <c r="E45" s="240"/>
      <c r="F45" s="240"/>
      <c r="G45" s="241"/>
      <c r="H45" s="816">
        <v>0</v>
      </c>
      <c r="I45" s="816"/>
      <c r="J45" s="816">
        <v>0</v>
      </c>
      <c r="K45" s="816"/>
      <c r="L45" s="816">
        <v>0</v>
      </c>
      <c r="M45" s="816"/>
      <c r="N45" s="816">
        <v>0</v>
      </c>
      <c r="O45" s="816"/>
      <c r="P45" s="816">
        <v>0</v>
      </c>
      <c r="Q45" s="816"/>
      <c r="R45" s="816">
        <v>0</v>
      </c>
      <c r="S45" s="816"/>
      <c r="T45" s="816">
        <v>0</v>
      </c>
      <c r="U45" s="816"/>
      <c r="V45" s="816">
        <v>0</v>
      </c>
      <c r="W45" s="816"/>
      <c r="X45" s="816">
        <v>0</v>
      </c>
      <c r="Y45" s="816"/>
      <c r="Z45" s="767">
        <f t="shared" si="2"/>
        <v>0</v>
      </c>
      <c r="AA45" s="810"/>
      <c r="AB45" s="768"/>
    </row>
    <row r="46" spans="1:28" ht="13.5" thickBot="1">
      <c r="A46" s="242" t="s">
        <v>152</v>
      </c>
      <c r="B46" s="243"/>
      <c r="C46" s="243"/>
      <c r="D46" s="243"/>
      <c r="E46" s="243"/>
      <c r="F46" s="243"/>
      <c r="G46" s="244"/>
      <c r="H46" s="838">
        <f>SUM(H44:I45)</f>
        <v>0</v>
      </c>
      <c r="I46" s="838"/>
      <c r="J46" s="838">
        <f>SUM(J44:K45)</f>
        <v>0</v>
      </c>
      <c r="K46" s="838"/>
      <c r="L46" s="838">
        <f>SUM(L44:M45)</f>
        <v>0</v>
      </c>
      <c r="M46" s="838"/>
      <c r="N46" s="838">
        <f>SUM(N44:O45)</f>
        <v>0</v>
      </c>
      <c r="O46" s="838"/>
      <c r="P46" s="838">
        <f>SUM(P44:Q45)</f>
        <v>0</v>
      </c>
      <c r="Q46" s="838"/>
      <c r="R46" s="838">
        <f>SUM(R44:S45)</f>
        <v>0</v>
      </c>
      <c r="S46" s="838"/>
      <c r="T46" s="838">
        <f>SUM(T44:U45)</f>
        <v>0</v>
      </c>
      <c r="U46" s="838"/>
      <c r="V46" s="838">
        <f>SUM(V44:W45)</f>
        <v>0</v>
      </c>
      <c r="W46" s="838"/>
      <c r="X46" s="838">
        <f>SUM(X44:Y45)</f>
        <v>0</v>
      </c>
      <c r="Y46" s="838"/>
      <c r="Z46" s="769">
        <f t="shared" si="2"/>
        <v>0</v>
      </c>
      <c r="AA46" s="811"/>
      <c r="AB46" s="770"/>
    </row>
    <row r="47" spans="1:28" ht="13.5" thickTop="1">
      <c r="A47" s="249" t="s">
        <v>154</v>
      </c>
      <c r="B47" s="247"/>
      <c r="C47" s="247"/>
      <c r="D47" s="247"/>
      <c r="E47" s="247"/>
      <c r="F47" s="247"/>
      <c r="G47" s="248"/>
      <c r="H47" s="831">
        <v>0</v>
      </c>
      <c r="I47" s="831"/>
      <c r="J47" s="831">
        <v>0</v>
      </c>
      <c r="K47" s="831"/>
      <c r="L47" s="831">
        <v>0</v>
      </c>
      <c r="M47" s="831"/>
      <c r="N47" s="831">
        <v>0</v>
      </c>
      <c r="O47" s="831"/>
      <c r="P47" s="831">
        <v>0</v>
      </c>
      <c r="Q47" s="831"/>
      <c r="R47" s="831">
        <v>0</v>
      </c>
      <c r="S47" s="831"/>
      <c r="T47" s="831">
        <v>0</v>
      </c>
      <c r="U47" s="831"/>
      <c r="V47" s="831">
        <v>0</v>
      </c>
      <c r="W47" s="831"/>
      <c r="X47" s="831">
        <v>0</v>
      </c>
      <c r="Y47" s="831"/>
      <c r="Z47" s="848">
        <f t="shared" si="2"/>
        <v>0</v>
      </c>
      <c r="AA47" s="849"/>
      <c r="AB47" s="850"/>
    </row>
    <row r="48" spans="1:28">
      <c r="A48" s="245" t="s">
        <v>877</v>
      </c>
      <c r="B48" s="240"/>
      <c r="C48" s="240"/>
      <c r="D48" s="240"/>
      <c r="E48" s="240"/>
      <c r="F48" s="240"/>
      <c r="G48" s="241"/>
      <c r="H48" s="816">
        <v>0</v>
      </c>
      <c r="I48" s="816"/>
      <c r="J48" s="816">
        <v>0</v>
      </c>
      <c r="K48" s="816"/>
      <c r="L48" s="816">
        <v>0</v>
      </c>
      <c r="M48" s="816"/>
      <c r="N48" s="816">
        <v>0</v>
      </c>
      <c r="O48" s="816"/>
      <c r="P48" s="816">
        <v>0</v>
      </c>
      <c r="Q48" s="816"/>
      <c r="R48" s="816">
        <v>0</v>
      </c>
      <c r="S48" s="816"/>
      <c r="T48" s="816">
        <v>0</v>
      </c>
      <c r="U48" s="816"/>
      <c r="V48" s="816">
        <v>0</v>
      </c>
      <c r="W48" s="816"/>
      <c r="X48" s="816">
        <v>0</v>
      </c>
      <c r="Y48" s="816"/>
      <c r="Z48" s="767">
        <f t="shared" si="2"/>
        <v>0</v>
      </c>
      <c r="AA48" s="810"/>
      <c r="AB48" s="768"/>
    </row>
    <row r="49" spans="1:28">
      <c r="A49" s="245" t="s">
        <v>156</v>
      </c>
      <c r="B49" s="240"/>
      <c r="C49" s="240"/>
      <c r="D49" s="240"/>
      <c r="E49" s="240"/>
      <c r="F49" s="240"/>
      <c r="G49" s="241"/>
      <c r="H49" s="816">
        <v>0</v>
      </c>
      <c r="I49" s="816"/>
      <c r="J49" s="816">
        <v>0</v>
      </c>
      <c r="K49" s="816"/>
      <c r="L49" s="816">
        <v>0</v>
      </c>
      <c r="M49" s="816"/>
      <c r="N49" s="816">
        <v>0</v>
      </c>
      <c r="O49" s="816"/>
      <c r="P49" s="816">
        <v>0</v>
      </c>
      <c r="Q49" s="816"/>
      <c r="R49" s="816">
        <v>0</v>
      </c>
      <c r="S49" s="816"/>
      <c r="T49" s="816">
        <v>0</v>
      </c>
      <c r="U49" s="816"/>
      <c r="V49" s="816">
        <v>0</v>
      </c>
      <c r="W49" s="816"/>
      <c r="X49" s="816">
        <v>0</v>
      </c>
      <c r="Y49" s="816"/>
      <c r="Z49" s="767">
        <f t="shared" si="2"/>
        <v>0</v>
      </c>
      <c r="AA49" s="810"/>
      <c r="AB49" s="768"/>
    </row>
    <row r="50" spans="1:28">
      <c r="A50" s="245" t="s">
        <v>157</v>
      </c>
      <c r="B50" s="240"/>
      <c r="C50" s="240"/>
      <c r="D50" s="240"/>
      <c r="E50" s="240"/>
      <c r="F50" s="240"/>
      <c r="G50" s="241"/>
      <c r="H50" s="816">
        <v>0</v>
      </c>
      <c r="I50" s="816"/>
      <c r="J50" s="816">
        <v>0</v>
      </c>
      <c r="K50" s="816"/>
      <c r="L50" s="816">
        <v>0</v>
      </c>
      <c r="M50" s="816"/>
      <c r="N50" s="816">
        <v>0</v>
      </c>
      <c r="O50" s="816"/>
      <c r="P50" s="816">
        <v>0</v>
      </c>
      <c r="Q50" s="816"/>
      <c r="R50" s="816">
        <v>0</v>
      </c>
      <c r="S50" s="816"/>
      <c r="T50" s="816">
        <v>0</v>
      </c>
      <c r="U50" s="816"/>
      <c r="V50" s="816">
        <v>0</v>
      </c>
      <c r="W50" s="816"/>
      <c r="X50" s="816">
        <v>0</v>
      </c>
      <c r="Y50" s="816"/>
      <c r="Z50" s="767">
        <f t="shared" si="2"/>
        <v>0</v>
      </c>
      <c r="AA50" s="810"/>
      <c r="AB50" s="768"/>
    </row>
    <row r="51" spans="1:28" ht="13.5" thickBot="1">
      <c r="A51" s="242" t="s">
        <v>158</v>
      </c>
      <c r="B51" s="243"/>
      <c r="C51" s="243"/>
      <c r="D51" s="243"/>
      <c r="E51" s="243"/>
      <c r="F51" s="243"/>
      <c r="G51" s="244"/>
      <c r="H51" s="845">
        <f>SUM(H47:I50)</f>
        <v>0</v>
      </c>
      <c r="I51" s="845"/>
      <c r="J51" s="845">
        <f>SUM(J47:K50)</f>
        <v>0</v>
      </c>
      <c r="K51" s="845"/>
      <c r="L51" s="845">
        <f>SUM(L47:M50)</f>
        <v>0</v>
      </c>
      <c r="M51" s="845"/>
      <c r="N51" s="845">
        <f>SUM(N47:O50)</f>
        <v>0</v>
      </c>
      <c r="O51" s="845"/>
      <c r="P51" s="845">
        <f>SUM(P47:Q50)</f>
        <v>0</v>
      </c>
      <c r="Q51" s="845"/>
      <c r="R51" s="845">
        <f>SUM(R47:S50)</f>
        <v>0</v>
      </c>
      <c r="S51" s="845"/>
      <c r="T51" s="845">
        <f>SUM(T47:U50)</f>
        <v>0</v>
      </c>
      <c r="U51" s="845"/>
      <c r="V51" s="845">
        <f>SUM(V47:W50)</f>
        <v>0</v>
      </c>
      <c r="W51" s="845"/>
      <c r="X51" s="845">
        <f>SUM(X47:Y50)</f>
        <v>0</v>
      </c>
      <c r="Y51" s="845"/>
      <c r="Z51" s="769">
        <f t="shared" si="2"/>
        <v>0</v>
      </c>
      <c r="AA51" s="811"/>
      <c r="AB51" s="770"/>
    </row>
    <row r="52" spans="1:28" ht="14" thickTop="1" thickBot="1">
      <c r="A52" s="252" t="str">
        <f>"BALANCE WARRANTS OUTSTANDING JUNE 30, "&amp;Help!C18+1</f>
        <v>BALANCE WARRANTS OUTSTANDING JUNE 30, 2012</v>
      </c>
      <c r="B52" s="235"/>
      <c r="C52" s="235"/>
      <c r="D52" s="235"/>
      <c r="E52" s="235"/>
      <c r="F52" s="235"/>
      <c r="G52" s="253"/>
      <c r="H52" s="839">
        <f>H46-H51</f>
        <v>0</v>
      </c>
      <c r="I52" s="839"/>
      <c r="J52" s="839">
        <f>J46-J51</f>
        <v>0</v>
      </c>
      <c r="K52" s="839"/>
      <c r="L52" s="839">
        <f>L46-L51</f>
        <v>0</v>
      </c>
      <c r="M52" s="839"/>
      <c r="N52" s="839">
        <f>N46-N51</f>
        <v>0</v>
      </c>
      <c r="O52" s="839"/>
      <c r="P52" s="839">
        <f>P46-P51</f>
        <v>0</v>
      </c>
      <c r="Q52" s="839"/>
      <c r="R52" s="839">
        <f>R46-R51</f>
        <v>0</v>
      </c>
      <c r="S52" s="839"/>
      <c r="T52" s="839">
        <f>T46-T51</f>
        <v>0</v>
      </c>
      <c r="U52" s="839"/>
      <c r="V52" s="839">
        <f>V46-V51</f>
        <v>0</v>
      </c>
      <c r="W52" s="839"/>
      <c r="X52" s="839">
        <f>X46-X51</f>
        <v>0</v>
      </c>
      <c r="Y52" s="839"/>
      <c r="Z52" s="866">
        <f t="shared" si="2"/>
        <v>0</v>
      </c>
      <c r="AA52" s="867"/>
      <c r="AB52" s="868"/>
    </row>
    <row r="53" spans="1:28" ht="13.5" thickTop="1">
      <c r="A53" s="206" t="str">
        <f>'Exhibit J'!A53</f>
        <v>S.A.&amp;I. Form 2641R99 Entity: Type in Name of City City, 99</v>
      </c>
      <c r="K53" s="883">
        <f ca="1">Coversheets!$BI$50</f>
        <v>41499.346880902776</v>
      </c>
      <c r="L53" s="883"/>
      <c r="M53" s="883"/>
      <c r="N53" s="254" t="str">
        <f>A53</f>
        <v>S.A.&amp;I. Form 2641R99 Entity: Type in Name of City City, 99</v>
      </c>
      <c r="Z53" s="883">
        <f ca="1">Coversheets!$BI$50</f>
        <v>41499.346880902776</v>
      </c>
      <c r="AA53" s="883"/>
      <c r="AB53" s="883"/>
    </row>
  </sheetData>
  <mergeCells count="486">
    <mergeCell ref="P5:Q5"/>
    <mergeCell ref="R5:S5"/>
    <mergeCell ref="T5:U5"/>
    <mergeCell ref="V5:W5"/>
    <mergeCell ref="X5:Y5"/>
    <mergeCell ref="Z5:AB5"/>
    <mergeCell ref="V6:W6"/>
    <mergeCell ref="X6:Y6"/>
    <mergeCell ref="A1:M1"/>
    <mergeCell ref="N1:AB1"/>
    <mergeCell ref="A2:M2"/>
    <mergeCell ref="N2:AB2"/>
    <mergeCell ref="H5:I5"/>
    <mergeCell ref="J5:K5"/>
    <mergeCell ref="L5:M5"/>
    <mergeCell ref="N5:O5"/>
    <mergeCell ref="Z6:AB6"/>
    <mergeCell ref="Z7:AB7"/>
    <mergeCell ref="H6:I6"/>
    <mergeCell ref="J6:K6"/>
    <mergeCell ref="L6:M6"/>
    <mergeCell ref="N6:O6"/>
    <mergeCell ref="P6:Q6"/>
    <mergeCell ref="R6:S6"/>
    <mergeCell ref="T6:U6"/>
    <mergeCell ref="Z8:AB8"/>
    <mergeCell ref="H7:I7"/>
    <mergeCell ref="J7:K7"/>
    <mergeCell ref="L7:M7"/>
    <mergeCell ref="N7:O7"/>
    <mergeCell ref="P7:Q7"/>
    <mergeCell ref="R7:S7"/>
    <mergeCell ref="T7:U7"/>
    <mergeCell ref="V7:W7"/>
    <mergeCell ref="X7:Y7"/>
    <mergeCell ref="Z9:AB9"/>
    <mergeCell ref="H8:I8"/>
    <mergeCell ref="J8:K8"/>
    <mergeCell ref="L8:M8"/>
    <mergeCell ref="N8:O8"/>
    <mergeCell ref="P8:Q8"/>
    <mergeCell ref="R8:S8"/>
    <mergeCell ref="T8:U8"/>
    <mergeCell ref="V8:W8"/>
    <mergeCell ref="X8:Y8"/>
    <mergeCell ref="H9:I9"/>
    <mergeCell ref="J9:K9"/>
    <mergeCell ref="L9:M9"/>
    <mergeCell ref="N9:O9"/>
    <mergeCell ref="P9:Q9"/>
    <mergeCell ref="R9:S9"/>
    <mergeCell ref="T9:U9"/>
    <mergeCell ref="V9:W9"/>
    <mergeCell ref="X9:Y9"/>
    <mergeCell ref="Z10:AB10"/>
    <mergeCell ref="H11:I11"/>
    <mergeCell ref="J11:K11"/>
    <mergeCell ref="L11:M11"/>
    <mergeCell ref="N11:O11"/>
    <mergeCell ref="P11:Q11"/>
    <mergeCell ref="R11:S11"/>
    <mergeCell ref="T11:U11"/>
    <mergeCell ref="V11:W11"/>
    <mergeCell ref="X11:Y11"/>
    <mergeCell ref="Z11:AB11"/>
    <mergeCell ref="H10:I10"/>
    <mergeCell ref="J10:K10"/>
    <mergeCell ref="L10:M10"/>
    <mergeCell ref="N10:O10"/>
    <mergeCell ref="P10:Q10"/>
    <mergeCell ref="R10:S10"/>
    <mergeCell ref="T10:U10"/>
    <mergeCell ref="V10:W10"/>
    <mergeCell ref="X10:Y10"/>
    <mergeCell ref="Z12:AB12"/>
    <mergeCell ref="H13:I13"/>
    <mergeCell ref="J13:K13"/>
    <mergeCell ref="L13:M13"/>
    <mergeCell ref="N13:O13"/>
    <mergeCell ref="P13:Q13"/>
    <mergeCell ref="R13:S13"/>
    <mergeCell ref="T13:U13"/>
    <mergeCell ref="V13:W13"/>
    <mergeCell ref="X13:Y13"/>
    <mergeCell ref="Z13:AB13"/>
    <mergeCell ref="H12:I12"/>
    <mergeCell ref="J12:K12"/>
    <mergeCell ref="L12:M12"/>
    <mergeCell ref="N12:O12"/>
    <mergeCell ref="P12:Q12"/>
    <mergeCell ref="R12:S12"/>
    <mergeCell ref="T12:U12"/>
    <mergeCell ref="V12:W12"/>
    <mergeCell ref="X12:Y12"/>
    <mergeCell ref="Z14:AB14"/>
    <mergeCell ref="H15:I15"/>
    <mergeCell ref="J15:K15"/>
    <mergeCell ref="L15:M15"/>
    <mergeCell ref="N15:O15"/>
    <mergeCell ref="P15:Q15"/>
    <mergeCell ref="R15:S15"/>
    <mergeCell ref="T15:U15"/>
    <mergeCell ref="V15:W15"/>
    <mergeCell ref="X15:Y15"/>
    <mergeCell ref="Z15:AB15"/>
    <mergeCell ref="H14:I14"/>
    <mergeCell ref="J14:K14"/>
    <mergeCell ref="L14:M14"/>
    <mergeCell ref="N14:O14"/>
    <mergeCell ref="P14:Q14"/>
    <mergeCell ref="R14:S14"/>
    <mergeCell ref="T14:U14"/>
    <mergeCell ref="V14:W14"/>
    <mergeCell ref="X14:Y14"/>
    <mergeCell ref="Z16:AB16"/>
    <mergeCell ref="H17:I17"/>
    <mergeCell ref="J17:K17"/>
    <mergeCell ref="L17:M17"/>
    <mergeCell ref="N17:O17"/>
    <mergeCell ref="P17:Q17"/>
    <mergeCell ref="R17:S17"/>
    <mergeCell ref="T17:U17"/>
    <mergeCell ref="V17:W17"/>
    <mergeCell ref="X17:Y17"/>
    <mergeCell ref="Z17:AB17"/>
    <mergeCell ref="H16:I16"/>
    <mergeCell ref="J16:K16"/>
    <mergeCell ref="L16:M16"/>
    <mergeCell ref="N16:O16"/>
    <mergeCell ref="P16:Q16"/>
    <mergeCell ref="R16:S16"/>
    <mergeCell ref="T16:U16"/>
    <mergeCell ref="V16:W16"/>
    <mergeCell ref="X16:Y16"/>
    <mergeCell ref="Z18:AB18"/>
    <mergeCell ref="H19:I19"/>
    <mergeCell ref="J19:K19"/>
    <mergeCell ref="L19:M19"/>
    <mergeCell ref="N19:O19"/>
    <mergeCell ref="P19:Q19"/>
    <mergeCell ref="R19:S19"/>
    <mergeCell ref="T19:U19"/>
    <mergeCell ref="V19:W19"/>
    <mergeCell ref="X19:Y19"/>
    <mergeCell ref="Z19:AB19"/>
    <mergeCell ref="H18:I18"/>
    <mergeCell ref="J18:K18"/>
    <mergeCell ref="L18:M18"/>
    <mergeCell ref="N18:O18"/>
    <mergeCell ref="P18:Q18"/>
    <mergeCell ref="R18:S18"/>
    <mergeCell ref="T18:U18"/>
    <mergeCell ref="V18:W18"/>
    <mergeCell ref="X18:Y18"/>
    <mergeCell ref="Z20:AB20"/>
    <mergeCell ref="H21:I21"/>
    <mergeCell ref="J21:K21"/>
    <mergeCell ref="L21:M21"/>
    <mergeCell ref="N21:O21"/>
    <mergeCell ref="P21:Q21"/>
    <mergeCell ref="R21:S21"/>
    <mergeCell ref="T21:U21"/>
    <mergeCell ref="V21:W21"/>
    <mergeCell ref="X21:Y21"/>
    <mergeCell ref="Z21:AB21"/>
    <mergeCell ref="H20:I20"/>
    <mergeCell ref="J20:K20"/>
    <mergeCell ref="L20:M20"/>
    <mergeCell ref="N20:O20"/>
    <mergeCell ref="P20:Q20"/>
    <mergeCell ref="R20:S20"/>
    <mergeCell ref="T20:U20"/>
    <mergeCell ref="V20:W20"/>
    <mergeCell ref="X20:Y20"/>
    <mergeCell ref="Z22:AB22"/>
    <mergeCell ref="H23:I23"/>
    <mergeCell ref="J23:K23"/>
    <mergeCell ref="L23:M23"/>
    <mergeCell ref="N23:O23"/>
    <mergeCell ref="P23:Q23"/>
    <mergeCell ref="R23:S23"/>
    <mergeCell ref="T23:U23"/>
    <mergeCell ref="V23:W23"/>
    <mergeCell ref="X23:Y23"/>
    <mergeCell ref="Z23:AB23"/>
    <mergeCell ref="H22:I22"/>
    <mergeCell ref="J22:K22"/>
    <mergeCell ref="L22:M22"/>
    <mergeCell ref="N22:O22"/>
    <mergeCell ref="P22:Q22"/>
    <mergeCell ref="R22:S22"/>
    <mergeCell ref="T22:U22"/>
    <mergeCell ref="V22:W22"/>
    <mergeCell ref="X22:Y22"/>
    <mergeCell ref="Z24:AB24"/>
    <mergeCell ref="H25:I25"/>
    <mergeCell ref="J25:K25"/>
    <mergeCell ref="L25:M25"/>
    <mergeCell ref="N25:O25"/>
    <mergeCell ref="P25:Q25"/>
    <mergeCell ref="R25:S25"/>
    <mergeCell ref="T25:U25"/>
    <mergeCell ref="V25:W25"/>
    <mergeCell ref="X25:Y25"/>
    <mergeCell ref="Z25:AB25"/>
    <mergeCell ref="H24:I24"/>
    <mergeCell ref="J24:K24"/>
    <mergeCell ref="L24:M24"/>
    <mergeCell ref="N24:O24"/>
    <mergeCell ref="P24:Q24"/>
    <mergeCell ref="R24:S24"/>
    <mergeCell ref="T24:U24"/>
    <mergeCell ref="V24:W24"/>
    <mergeCell ref="X24:Y24"/>
    <mergeCell ref="Z26:AB26"/>
    <mergeCell ref="H27:I27"/>
    <mergeCell ref="J27:K27"/>
    <mergeCell ref="L27:M27"/>
    <mergeCell ref="N27:O27"/>
    <mergeCell ref="P27:Q27"/>
    <mergeCell ref="R27:S27"/>
    <mergeCell ref="T27:U27"/>
    <mergeCell ref="V27:W27"/>
    <mergeCell ref="X27:Y27"/>
    <mergeCell ref="Z27:AB27"/>
    <mergeCell ref="H26:I26"/>
    <mergeCell ref="J26:K26"/>
    <mergeCell ref="L26:M26"/>
    <mergeCell ref="N26:O26"/>
    <mergeCell ref="P26:Q26"/>
    <mergeCell ref="R26:S26"/>
    <mergeCell ref="T26:U26"/>
    <mergeCell ref="V26:W26"/>
    <mergeCell ref="X26:Y26"/>
    <mergeCell ref="Z28:AB28"/>
    <mergeCell ref="H29:I29"/>
    <mergeCell ref="J29:K29"/>
    <mergeCell ref="L29:M29"/>
    <mergeCell ref="N29:O29"/>
    <mergeCell ref="P29:Q29"/>
    <mergeCell ref="R29:S29"/>
    <mergeCell ref="T29:U29"/>
    <mergeCell ref="V29:W29"/>
    <mergeCell ref="X29:Y29"/>
    <mergeCell ref="Z29:AB29"/>
    <mergeCell ref="H28:I28"/>
    <mergeCell ref="J28:K28"/>
    <mergeCell ref="L28:M28"/>
    <mergeCell ref="N28:O28"/>
    <mergeCell ref="P28:Q28"/>
    <mergeCell ref="R28:S28"/>
    <mergeCell ref="T28:U28"/>
    <mergeCell ref="V28:W28"/>
    <mergeCell ref="X28:Y28"/>
    <mergeCell ref="Z30:AB30"/>
    <mergeCell ref="H31:I31"/>
    <mergeCell ref="J31:K31"/>
    <mergeCell ref="L31:M31"/>
    <mergeCell ref="N31:O31"/>
    <mergeCell ref="P31:Q31"/>
    <mergeCell ref="R31:S31"/>
    <mergeCell ref="T31:U31"/>
    <mergeCell ref="V31:W31"/>
    <mergeCell ref="X31:Y31"/>
    <mergeCell ref="Z31:AB31"/>
    <mergeCell ref="H30:I30"/>
    <mergeCell ref="J30:K30"/>
    <mergeCell ref="L30:M30"/>
    <mergeCell ref="N30:O30"/>
    <mergeCell ref="P30:Q30"/>
    <mergeCell ref="R30:S30"/>
    <mergeCell ref="T30:U30"/>
    <mergeCell ref="V30:W30"/>
    <mergeCell ref="X30:Y30"/>
    <mergeCell ref="Z32:AB32"/>
    <mergeCell ref="H33:I33"/>
    <mergeCell ref="J33:K33"/>
    <mergeCell ref="L33:M33"/>
    <mergeCell ref="N33:O33"/>
    <mergeCell ref="P33:Q33"/>
    <mergeCell ref="R33:S33"/>
    <mergeCell ref="T33:U33"/>
    <mergeCell ref="V33:W33"/>
    <mergeCell ref="X33:Y33"/>
    <mergeCell ref="Z33:AB33"/>
    <mergeCell ref="H32:I32"/>
    <mergeCell ref="J32:K32"/>
    <mergeCell ref="L32:M32"/>
    <mergeCell ref="N32:O32"/>
    <mergeCell ref="P32:Q32"/>
    <mergeCell ref="R32:S32"/>
    <mergeCell ref="T32:U32"/>
    <mergeCell ref="V32:W32"/>
    <mergeCell ref="X32:Y32"/>
    <mergeCell ref="Z34:AB34"/>
    <mergeCell ref="H35:I35"/>
    <mergeCell ref="J35:K35"/>
    <mergeCell ref="L35:M35"/>
    <mergeCell ref="N35:O35"/>
    <mergeCell ref="P35:Q35"/>
    <mergeCell ref="R35:S35"/>
    <mergeCell ref="T35:U35"/>
    <mergeCell ref="V35:W35"/>
    <mergeCell ref="X35:Y35"/>
    <mergeCell ref="Z35:AB35"/>
    <mergeCell ref="H34:I34"/>
    <mergeCell ref="J34:K34"/>
    <mergeCell ref="L34:M34"/>
    <mergeCell ref="N34:O34"/>
    <mergeCell ref="P34:Q34"/>
    <mergeCell ref="R34:S34"/>
    <mergeCell ref="T34:U34"/>
    <mergeCell ref="V34:W34"/>
    <mergeCell ref="X34:Y34"/>
    <mergeCell ref="Z36:AB36"/>
    <mergeCell ref="H37:I37"/>
    <mergeCell ref="J37:K37"/>
    <mergeCell ref="L37:M37"/>
    <mergeCell ref="N37:O37"/>
    <mergeCell ref="P37:Q37"/>
    <mergeCell ref="R37:S37"/>
    <mergeCell ref="T37:U37"/>
    <mergeCell ref="V37:W37"/>
    <mergeCell ref="X37:Y37"/>
    <mergeCell ref="Z37:AB37"/>
    <mergeCell ref="H36:I36"/>
    <mergeCell ref="J36:K36"/>
    <mergeCell ref="L36:M36"/>
    <mergeCell ref="N36:O36"/>
    <mergeCell ref="P36:Q36"/>
    <mergeCell ref="R36:S36"/>
    <mergeCell ref="T36:U36"/>
    <mergeCell ref="V36:W36"/>
    <mergeCell ref="X36:Y36"/>
    <mergeCell ref="Z38:AB38"/>
    <mergeCell ref="H39:I39"/>
    <mergeCell ref="J39:K39"/>
    <mergeCell ref="L39:M39"/>
    <mergeCell ref="N39:O39"/>
    <mergeCell ref="P39:Q39"/>
    <mergeCell ref="R39:S39"/>
    <mergeCell ref="T39:U39"/>
    <mergeCell ref="V39:W39"/>
    <mergeCell ref="X39:Y39"/>
    <mergeCell ref="Z39:AB39"/>
    <mergeCell ref="H38:I38"/>
    <mergeCell ref="J38:K38"/>
    <mergeCell ref="L38:M38"/>
    <mergeCell ref="N38:O38"/>
    <mergeCell ref="P38:Q38"/>
    <mergeCell ref="R38:S38"/>
    <mergeCell ref="T38:U38"/>
    <mergeCell ref="V38:W38"/>
    <mergeCell ref="X38:Y38"/>
    <mergeCell ref="Z40:AB40"/>
    <mergeCell ref="H41:I41"/>
    <mergeCell ref="J41:K41"/>
    <mergeCell ref="L41:M41"/>
    <mergeCell ref="N41:O41"/>
    <mergeCell ref="P41:Q41"/>
    <mergeCell ref="R41:S41"/>
    <mergeCell ref="T41:U41"/>
    <mergeCell ref="V41:W41"/>
    <mergeCell ref="X41:Y41"/>
    <mergeCell ref="Z41:AB41"/>
    <mergeCell ref="H40:I40"/>
    <mergeCell ref="J40:K40"/>
    <mergeCell ref="L40:M40"/>
    <mergeCell ref="N40:O40"/>
    <mergeCell ref="P40:Q40"/>
    <mergeCell ref="R40:S40"/>
    <mergeCell ref="T40:U40"/>
    <mergeCell ref="V40:W40"/>
    <mergeCell ref="X40:Y40"/>
    <mergeCell ref="V44:W44"/>
    <mergeCell ref="X44:Y44"/>
    <mergeCell ref="Z42:AB42"/>
    <mergeCell ref="H43:I43"/>
    <mergeCell ref="J43:K43"/>
    <mergeCell ref="L43:M43"/>
    <mergeCell ref="N43:O43"/>
    <mergeCell ref="P43:Q43"/>
    <mergeCell ref="R43:S43"/>
    <mergeCell ref="T43:U43"/>
    <mergeCell ref="V43:W43"/>
    <mergeCell ref="X43:Y43"/>
    <mergeCell ref="Z43:AB43"/>
    <mergeCell ref="H42:I42"/>
    <mergeCell ref="J42:K42"/>
    <mergeCell ref="L42:M42"/>
    <mergeCell ref="N42:O42"/>
    <mergeCell ref="P42:Q42"/>
    <mergeCell ref="R42:S42"/>
    <mergeCell ref="T42:U42"/>
    <mergeCell ref="V42:W42"/>
    <mergeCell ref="X42:Y42"/>
    <mergeCell ref="N46:O46"/>
    <mergeCell ref="P46:Q46"/>
    <mergeCell ref="R46:S46"/>
    <mergeCell ref="T46:U46"/>
    <mergeCell ref="V46:W46"/>
    <mergeCell ref="X46:Y46"/>
    <mergeCell ref="Z44:AB44"/>
    <mergeCell ref="H45:I45"/>
    <mergeCell ref="J45:K45"/>
    <mergeCell ref="L45:M45"/>
    <mergeCell ref="N45:O45"/>
    <mergeCell ref="P45:Q45"/>
    <mergeCell ref="R45:S45"/>
    <mergeCell ref="T45:U45"/>
    <mergeCell ref="V45:W45"/>
    <mergeCell ref="X45:Y45"/>
    <mergeCell ref="Z45:AB45"/>
    <mergeCell ref="H44:I44"/>
    <mergeCell ref="J44:K44"/>
    <mergeCell ref="L44:M44"/>
    <mergeCell ref="N44:O44"/>
    <mergeCell ref="P44:Q44"/>
    <mergeCell ref="R44:S44"/>
    <mergeCell ref="T44:U44"/>
    <mergeCell ref="V48:W48"/>
    <mergeCell ref="X48:Y48"/>
    <mergeCell ref="Z46:AB46"/>
    <mergeCell ref="H47:I47"/>
    <mergeCell ref="J47:K47"/>
    <mergeCell ref="L47:M47"/>
    <mergeCell ref="N47:O47"/>
    <mergeCell ref="P47:Q47"/>
    <mergeCell ref="R47:S47"/>
    <mergeCell ref="T47:U47"/>
    <mergeCell ref="J48:K48"/>
    <mergeCell ref="L48:M48"/>
    <mergeCell ref="N48:O48"/>
    <mergeCell ref="P48:Q48"/>
    <mergeCell ref="R48:S48"/>
    <mergeCell ref="T48:U48"/>
    <mergeCell ref="Z48:AB48"/>
    <mergeCell ref="H48:I48"/>
    <mergeCell ref="V47:W47"/>
    <mergeCell ref="X47:Y47"/>
    <mergeCell ref="Z47:AB47"/>
    <mergeCell ref="H46:I46"/>
    <mergeCell ref="J46:K46"/>
    <mergeCell ref="L46:M46"/>
    <mergeCell ref="T50:U50"/>
    <mergeCell ref="V50:W50"/>
    <mergeCell ref="X49:Y49"/>
    <mergeCell ref="Z49:AB49"/>
    <mergeCell ref="X50:Y50"/>
    <mergeCell ref="Z50:AB50"/>
    <mergeCell ref="H50:I50"/>
    <mergeCell ref="J50:K50"/>
    <mergeCell ref="L50:M50"/>
    <mergeCell ref="N50:O50"/>
    <mergeCell ref="P50:Q50"/>
    <mergeCell ref="R50:S50"/>
    <mergeCell ref="H49:I49"/>
    <mergeCell ref="J49:K49"/>
    <mergeCell ref="L49:M49"/>
    <mergeCell ref="N49:O49"/>
    <mergeCell ref="P49:Q49"/>
    <mergeCell ref="R49:S49"/>
    <mergeCell ref="T49:U49"/>
    <mergeCell ref="V49:W49"/>
    <mergeCell ref="X52:Y52"/>
    <mergeCell ref="Z52:AB52"/>
    <mergeCell ref="K53:M53"/>
    <mergeCell ref="Z53:AB53"/>
    <mergeCell ref="H51:I51"/>
    <mergeCell ref="J51:K51"/>
    <mergeCell ref="L51:M51"/>
    <mergeCell ref="N51:O51"/>
    <mergeCell ref="X51:Y51"/>
    <mergeCell ref="Z51:AB51"/>
    <mergeCell ref="P51:Q51"/>
    <mergeCell ref="R51:S51"/>
    <mergeCell ref="H52:I52"/>
    <mergeCell ref="J52:K52"/>
    <mergeCell ref="L52:M52"/>
    <mergeCell ref="N52:O52"/>
    <mergeCell ref="P52:Q52"/>
    <mergeCell ref="R52:S52"/>
    <mergeCell ref="T51:U51"/>
    <mergeCell ref="V51:W51"/>
    <mergeCell ref="T52:U52"/>
    <mergeCell ref="V52:W52"/>
  </mergeCells>
  <phoneticPr fontId="0" type="noConversion"/>
  <pageMargins left="0.25" right="0.25" top="0.75" bottom="0.75" header="0.3" footer="0.3"/>
  <pageSetup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sheetPr codeName="Sheet12"/>
  <dimension ref="A1:AB53"/>
  <sheetViews>
    <sheetView topLeftCell="A31" zoomScale="45" zoomScaleNormal="45" workbookViewId="0">
      <selection activeCell="H10" sqref="H10:I10"/>
    </sheetView>
  </sheetViews>
  <sheetFormatPr defaultColWidth="9.375" defaultRowHeight="13"/>
  <cols>
    <col min="1" max="13" width="10.625" style="228" customWidth="1"/>
    <col min="14" max="16384" width="9.375" style="228"/>
  </cols>
  <sheetData>
    <row r="1" spans="1:28" ht="14">
      <c r="A1" s="793" t="str">
        <f>"INTERNAL SERVICE FUND ACCOUNTS COVERING THE PERIOD JULY 1, "&amp;Help!C18&amp;", to JUNE 30, "&amp;Help!C18+1</f>
        <v>INTERNAL SERVICE FUND ACCOUNTS COVERING THE PERIOD JULY 1, 2011, to JUNE 30, 2012</v>
      </c>
      <c r="B1" s="793"/>
      <c r="C1" s="793"/>
      <c r="D1" s="793"/>
      <c r="E1" s="793"/>
      <c r="F1" s="793"/>
      <c r="G1" s="793"/>
      <c r="H1" s="793"/>
      <c r="I1" s="793"/>
      <c r="J1" s="793"/>
      <c r="K1" s="793"/>
      <c r="L1" s="793"/>
      <c r="M1" s="793"/>
      <c r="N1" s="793" t="str">
        <f>A1</f>
        <v>INTERNAL SERVICE FUND ACCOUNTS COVERING THE PERIOD JULY 1, 2011, to JUNE 30, 2012</v>
      </c>
      <c r="O1" s="793"/>
      <c r="P1" s="793"/>
      <c r="Q1" s="793"/>
      <c r="R1" s="793"/>
      <c r="S1" s="793"/>
      <c r="T1" s="793"/>
      <c r="U1" s="793"/>
      <c r="V1" s="793"/>
      <c r="W1" s="793"/>
      <c r="X1" s="793"/>
      <c r="Y1" s="793"/>
      <c r="Z1" s="793"/>
      <c r="AA1" s="793"/>
      <c r="AB1" s="793"/>
    </row>
    <row r="2" spans="1:28" ht="14">
      <c r="A2" s="793" t="str">
        <f>"ESTIMATE OF NEEDS FOR "&amp;Help!C18+1&amp;"-"&amp;Help!C18+2</f>
        <v>ESTIMATE OF NEEDS FOR 2012-2013</v>
      </c>
      <c r="B2" s="793"/>
      <c r="C2" s="793"/>
      <c r="D2" s="793"/>
      <c r="E2" s="793"/>
      <c r="F2" s="793"/>
      <c r="G2" s="793"/>
      <c r="H2" s="793"/>
      <c r="I2" s="793"/>
      <c r="J2" s="793"/>
      <c r="K2" s="793"/>
      <c r="L2" s="793"/>
      <c r="M2" s="793"/>
      <c r="N2" s="793" t="str">
        <f>A2</f>
        <v>ESTIMATE OF NEEDS FOR 2012-2013</v>
      </c>
      <c r="O2" s="793"/>
      <c r="P2" s="793"/>
      <c r="Q2" s="793"/>
      <c r="R2" s="793"/>
      <c r="S2" s="793"/>
      <c r="T2" s="793"/>
      <c r="U2" s="793"/>
      <c r="V2" s="793"/>
      <c r="W2" s="793"/>
      <c r="X2" s="793"/>
      <c r="Y2" s="793"/>
      <c r="Z2" s="793"/>
      <c r="AA2" s="793"/>
      <c r="AB2" s="793"/>
    </row>
    <row r="3" spans="1:28" ht="13.5" thickBot="1">
      <c r="A3" s="130" t="s">
        <v>885</v>
      </c>
      <c r="B3" s="130"/>
      <c r="C3" s="130"/>
      <c r="D3" s="130"/>
      <c r="E3" s="130"/>
      <c r="F3" s="130"/>
      <c r="G3" s="130"/>
      <c r="H3" s="130"/>
      <c r="I3" s="130"/>
      <c r="J3" s="130"/>
      <c r="K3" s="130"/>
      <c r="L3" s="130"/>
      <c r="M3" s="170" t="s">
        <v>22</v>
      </c>
      <c r="N3" s="130" t="s">
        <v>885</v>
      </c>
      <c r="O3" s="130"/>
      <c r="P3" s="130"/>
      <c r="Q3" s="130"/>
      <c r="R3" s="130"/>
      <c r="S3" s="130"/>
      <c r="T3" s="130"/>
      <c r="U3" s="130"/>
      <c r="V3" s="130"/>
      <c r="W3" s="130"/>
      <c r="X3" s="130"/>
      <c r="Y3" s="130"/>
      <c r="Z3" s="170"/>
      <c r="AB3" s="170">
        <v>1</v>
      </c>
    </row>
    <row r="4" spans="1:28" ht="13.5" thickTop="1">
      <c r="A4" s="229" t="s">
        <v>886</v>
      </c>
      <c r="B4" s="230"/>
      <c r="C4" s="230"/>
      <c r="D4" s="230"/>
      <c r="E4" s="230"/>
      <c r="F4" s="230"/>
      <c r="G4" s="230"/>
      <c r="H4" s="230"/>
      <c r="I4" s="230"/>
      <c r="J4" s="230"/>
      <c r="K4" s="230"/>
      <c r="L4" s="230"/>
      <c r="M4" s="231"/>
      <c r="N4" s="229"/>
      <c r="O4" s="230"/>
      <c r="P4" s="230"/>
      <c r="Q4" s="230"/>
      <c r="R4" s="230"/>
      <c r="S4" s="230"/>
      <c r="T4" s="230"/>
      <c r="U4" s="230"/>
      <c r="V4" s="230"/>
      <c r="W4" s="230"/>
      <c r="X4" s="230"/>
      <c r="Y4" s="230"/>
      <c r="Z4" s="230"/>
      <c r="AA4" s="230"/>
      <c r="AB4" s="231"/>
    </row>
    <row r="5" spans="1:28" ht="13.5" thickBot="1">
      <c r="A5" s="232"/>
      <c r="B5" s="233"/>
      <c r="C5" s="233"/>
      <c r="D5" s="233"/>
      <c r="E5" s="233"/>
      <c r="F5" s="233"/>
      <c r="G5" s="233"/>
      <c r="H5" s="890" t="s">
        <v>871</v>
      </c>
      <c r="I5" s="890"/>
      <c r="J5" s="890" t="s">
        <v>871</v>
      </c>
      <c r="K5" s="890"/>
      <c r="L5" s="890" t="s">
        <v>871</v>
      </c>
      <c r="M5" s="892"/>
      <c r="N5" s="893" t="s">
        <v>871</v>
      </c>
      <c r="O5" s="890"/>
      <c r="P5" s="890" t="s">
        <v>871</v>
      </c>
      <c r="Q5" s="890"/>
      <c r="R5" s="890" t="s">
        <v>871</v>
      </c>
      <c r="S5" s="890"/>
      <c r="T5" s="890" t="s">
        <v>871</v>
      </c>
      <c r="U5" s="890"/>
      <c r="V5" s="890" t="s">
        <v>871</v>
      </c>
      <c r="W5" s="890"/>
      <c r="X5" s="890" t="s">
        <v>871</v>
      </c>
      <c r="Y5" s="890"/>
      <c r="Z5" s="890"/>
      <c r="AA5" s="890"/>
      <c r="AB5" s="892"/>
    </row>
    <row r="6" spans="1:28" ht="14" thickTop="1" thickBot="1">
      <c r="A6" s="171" t="str">
        <f>"Schedule 1, Current Balance Sheet - June 30, "&amp;Help!C18+1</f>
        <v>Schedule 1, Current Balance Sheet - June 30, 2012</v>
      </c>
      <c r="B6" s="172"/>
      <c r="C6" s="172"/>
      <c r="D6" s="172"/>
      <c r="E6" s="172"/>
      <c r="F6" s="172"/>
      <c r="G6" s="172"/>
      <c r="H6" s="826" t="str">
        <f>Help!C18&amp;"-"&amp;Help!C18+1</f>
        <v>2011-2012</v>
      </c>
      <c r="I6" s="826"/>
      <c r="J6" s="826" t="str">
        <f>$H$6</f>
        <v>2011-2012</v>
      </c>
      <c r="K6" s="826"/>
      <c r="L6" s="826" t="str">
        <f>$H$6</f>
        <v>2011-2012</v>
      </c>
      <c r="M6" s="826"/>
      <c r="N6" s="830" t="str">
        <f>$H$6</f>
        <v>2011-2012</v>
      </c>
      <c r="O6" s="826"/>
      <c r="P6" s="826" t="str">
        <f>$H$6</f>
        <v>2011-2012</v>
      </c>
      <c r="Q6" s="826"/>
      <c r="R6" s="826" t="str">
        <f>$H$6</f>
        <v>2011-2012</v>
      </c>
      <c r="S6" s="826"/>
      <c r="T6" s="826" t="str">
        <f>$H$6</f>
        <v>2011-2012</v>
      </c>
      <c r="U6" s="826"/>
      <c r="V6" s="826" t="str">
        <f>$H$6</f>
        <v>2011-2012</v>
      </c>
      <c r="W6" s="826"/>
      <c r="X6" s="826" t="str">
        <f>$H$6</f>
        <v>2011-2012</v>
      </c>
      <c r="Y6" s="826"/>
      <c r="Z6" s="888"/>
      <c r="AA6" s="888"/>
      <c r="AB6" s="889"/>
    </row>
    <row r="7" spans="1:28" ht="14" thickTop="1" thickBot="1">
      <c r="A7" s="234" t="s">
        <v>872</v>
      </c>
      <c r="B7" s="235"/>
      <c r="C7" s="235"/>
      <c r="D7" s="235"/>
      <c r="E7" s="235"/>
      <c r="F7" s="235"/>
      <c r="G7" s="235"/>
      <c r="H7" s="888" t="s">
        <v>32</v>
      </c>
      <c r="I7" s="888"/>
      <c r="J7" s="888" t="s">
        <v>32</v>
      </c>
      <c r="K7" s="888"/>
      <c r="L7" s="888" t="s">
        <v>32</v>
      </c>
      <c r="M7" s="889"/>
      <c r="N7" s="888" t="s">
        <v>32</v>
      </c>
      <c r="O7" s="888"/>
      <c r="P7" s="888" t="s">
        <v>32</v>
      </c>
      <c r="Q7" s="888"/>
      <c r="R7" s="888" t="s">
        <v>32</v>
      </c>
      <c r="S7" s="888"/>
      <c r="T7" s="888" t="s">
        <v>32</v>
      </c>
      <c r="U7" s="888"/>
      <c r="V7" s="888" t="s">
        <v>32</v>
      </c>
      <c r="W7" s="888"/>
      <c r="X7" s="888" t="s">
        <v>32</v>
      </c>
      <c r="Y7" s="888"/>
      <c r="Z7" s="891" t="s">
        <v>43</v>
      </c>
      <c r="AA7" s="888"/>
      <c r="AB7" s="889"/>
    </row>
    <row r="8" spans="1:28" ht="13.5" thickTop="1">
      <c r="A8" s="229" t="s">
        <v>33</v>
      </c>
      <c r="B8" s="230"/>
      <c r="C8" s="230"/>
      <c r="D8" s="230"/>
      <c r="E8" s="230"/>
      <c r="F8" s="230"/>
      <c r="G8" s="231"/>
      <c r="H8" s="887"/>
      <c r="I8" s="887"/>
      <c r="J8" s="887"/>
      <c r="K8" s="887"/>
      <c r="L8" s="887"/>
      <c r="M8" s="887"/>
      <c r="N8" s="887"/>
      <c r="O8" s="887"/>
      <c r="P8" s="887"/>
      <c r="Q8" s="887"/>
      <c r="R8" s="887"/>
      <c r="S8" s="887"/>
      <c r="T8" s="887"/>
      <c r="U8" s="887"/>
      <c r="V8" s="887"/>
      <c r="W8" s="887"/>
      <c r="X8" s="887"/>
      <c r="Y8" s="887"/>
      <c r="Z8" s="884"/>
      <c r="AA8" s="885"/>
      <c r="AB8" s="886"/>
    </row>
    <row r="9" spans="1:28">
      <c r="A9" s="236" t="str">
        <f>"Cash Balance June 30, "&amp;Help!C18+1</f>
        <v>Cash Balance June 30, 2012</v>
      </c>
      <c r="B9" s="237"/>
      <c r="C9" s="237"/>
      <c r="D9" s="237"/>
      <c r="E9" s="237"/>
      <c r="F9" s="237"/>
      <c r="G9" s="238"/>
      <c r="H9" s="846">
        <f>H34</f>
        <v>0</v>
      </c>
      <c r="I9" s="846"/>
      <c r="J9" s="846">
        <f>J34</f>
        <v>0</v>
      </c>
      <c r="K9" s="846"/>
      <c r="L9" s="846">
        <f>L34</f>
        <v>0</v>
      </c>
      <c r="M9" s="846"/>
      <c r="N9" s="846">
        <f>N34</f>
        <v>0</v>
      </c>
      <c r="O9" s="846"/>
      <c r="P9" s="846">
        <f>P34</f>
        <v>0</v>
      </c>
      <c r="Q9" s="846"/>
      <c r="R9" s="846">
        <f>R34</f>
        <v>0</v>
      </c>
      <c r="S9" s="846"/>
      <c r="T9" s="846">
        <f>T34</f>
        <v>0</v>
      </c>
      <c r="U9" s="846"/>
      <c r="V9" s="846">
        <f>V34</f>
        <v>0</v>
      </c>
      <c r="W9" s="846"/>
      <c r="X9" s="846">
        <f>X34</f>
        <v>0</v>
      </c>
      <c r="Y9" s="846"/>
      <c r="Z9" s="876">
        <f>SUM(H9:Y9)</f>
        <v>0</v>
      </c>
      <c r="AA9" s="877"/>
      <c r="AB9" s="878"/>
    </row>
    <row r="10" spans="1:28">
      <c r="A10" s="239" t="s">
        <v>34</v>
      </c>
      <c r="B10" s="240"/>
      <c r="C10" s="240"/>
      <c r="D10" s="240"/>
      <c r="E10" s="240"/>
      <c r="F10" s="240"/>
      <c r="G10" s="241"/>
      <c r="H10" s="816">
        <v>0</v>
      </c>
      <c r="I10" s="816"/>
      <c r="J10" s="816">
        <v>0</v>
      </c>
      <c r="K10" s="816"/>
      <c r="L10" s="816">
        <v>0</v>
      </c>
      <c r="M10" s="816"/>
      <c r="N10" s="816">
        <v>0</v>
      </c>
      <c r="O10" s="816"/>
      <c r="P10" s="816">
        <v>0</v>
      </c>
      <c r="Q10" s="816"/>
      <c r="R10" s="816">
        <v>0</v>
      </c>
      <c r="S10" s="816"/>
      <c r="T10" s="816">
        <v>0</v>
      </c>
      <c r="U10" s="816"/>
      <c r="V10" s="816">
        <v>0</v>
      </c>
      <c r="W10" s="816"/>
      <c r="X10" s="816">
        <v>0</v>
      </c>
      <c r="Y10" s="816"/>
      <c r="Z10" s="767">
        <f>SUM(H10:Y10)</f>
        <v>0</v>
      </c>
      <c r="AA10" s="810"/>
      <c r="AB10" s="768"/>
    </row>
    <row r="11" spans="1:28" ht="13.5" thickBot="1">
      <c r="A11" s="242" t="s">
        <v>35</v>
      </c>
      <c r="B11" s="243"/>
      <c r="C11" s="243"/>
      <c r="D11" s="243"/>
      <c r="E11" s="243"/>
      <c r="F11" s="243"/>
      <c r="G11" s="244"/>
      <c r="H11" s="845">
        <f>SUM(H9:I10)</f>
        <v>0</v>
      </c>
      <c r="I11" s="845"/>
      <c r="J11" s="845">
        <f>SUM(J9:K10)</f>
        <v>0</v>
      </c>
      <c r="K11" s="845"/>
      <c r="L11" s="845">
        <f>SUM(L9:M10)</f>
        <v>0</v>
      </c>
      <c r="M11" s="845"/>
      <c r="N11" s="845">
        <f>SUM(N9:O10)</f>
        <v>0</v>
      </c>
      <c r="O11" s="845"/>
      <c r="P11" s="845">
        <f>SUM(P9:Q10)</f>
        <v>0</v>
      </c>
      <c r="Q11" s="845"/>
      <c r="R11" s="845">
        <f>SUM(R9:S10)</f>
        <v>0</v>
      </c>
      <c r="S11" s="845"/>
      <c r="T11" s="845">
        <f>SUM(T9:U10)</f>
        <v>0</v>
      </c>
      <c r="U11" s="845"/>
      <c r="V11" s="845">
        <f>SUM(V9:W10)</f>
        <v>0</v>
      </c>
      <c r="W11" s="845"/>
      <c r="X11" s="845">
        <f>SUM(X9:Y10)</f>
        <v>0</v>
      </c>
      <c r="Y11" s="845"/>
      <c r="Z11" s="769">
        <f>SUM(Z9:AB10)</f>
        <v>0</v>
      </c>
      <c r="AA11" s="811"/>
      <c r="AB11" s="770"/>
    </row>
    <row r="12" spans="1:28" ht="13.5" thickTop="1">
      <c r="A12" s="229" t="s">
        <v>36</v>
      </c>
      <c r="B12" s="230"/>
      <c r="C12" s="230"/>
      <c r="D12" s="230"/>
      <c r="E12" s="230"/>
      <c r="F12" s="230"/>
      <c r="G12" s="231"/>
      <c r="H12" s="881"/>
      <c r="I12" s="881"/>
      <c r="J12" s="881"/>
      <c r="K12" s="881"/>
      <c r="L12" s="881"/>
      <c r="M12" s="881"/>
      <c r="N12" s="881"/>
      <c r="O12" s="881"/>
      <c r="P12" s="881"/>
      <c r="Q12" s="881"/>
      <c r="R12" s="881"/>
      <c r="S12" s="881"/>
      <c r="T12" s="881"/>
      <c r="U12" s="881"/>
      <c r="V12" s="881"/>
      <c r="W12" s="881"/>
      <c r="X12" s="881"/>
      <c r="Y12" s="881"/>
      <c r="Z12" s="873"/>
      <c r="AA12" s="874"/>
      <c r="AB12" s="875"/>
    </row>
    <row r="13" spans="1:28">
      <c r="A13" s="236" t="s">
        <v>37</v>
      </c>
      <c r="B13" s="237"/>
      <c r="C13" s="237"/>
      <c r="D13" s="237"/>
      <c r="E13" s="237"/>
      <c r="F13" s="237"/>
      <c r="G13" s="238"/>
      <c r="H13" s="846">
        <f>H35</f>
        <v>0</v>
      </c>
      <c r="I13" s="846"/>
      <c r="J13" s="846">
        <f>J35</f>
        <v>0</v>
      </c>
      <c r="K13" s="846"/>
      <c r="L13" s="846">
        <f>L35</f>
        <v>0</v>
      </c>
      <c r="M13" s="846"/>
      <c r="N13" s="846">
        <f>N35</f>
        <v>0</v>
      </c>
      <c r="O13" s="846"/>
      <c r="P13" s="846">
        <f>P35</f>
        <v>0</v>
      </c>
      <c r="Q13" s="846"/>
      <c r="R13" s="846">
        <f>R35</f>
        <v>0</v>
      </c>
      <c r="S13" s="846"/>
      <c r="T13" s="846">
        <f>T35</f>
        <v>0</v>
      </c>
      <c r="U13" s="846"/>
      <c r="V13" s="846">
        <f>V35</f>
        <v>0</v>
      </c>
      <c r="W13" s="846"/>
      <c r="X13" s="846">
        <f>X35</f>
        <v>0</v>
      </c>
      <c r="Y13" s="846"/>
      <c r="Z13" s="876">
        <f>SUM(H13:Y13)</f>
        <v>0</v>
      </c>
      <c r="AA13" s="877"/>
      <c r="AB13" s="878"/>
    </row>
    <row r="14" spans="1:28">
      <c r="A14" s="245" t="s">
        <v>38</v>
      </c>
      <c r="B14" s="240"/>
      <c r="C14" s="240"/>
      <c r="D14" s="240"/>
      <c r="E14" s="240"/>
      <c r="F14" s="240"/>
      <c r="G14" s="241"/>
      <c r="H14" s="816">
        <v>0</v>
      </c>
      <c r="I14" s="816"/>
      <c r="J14" s="816">
        <v>0</v>
      </c>
      <c r="K14" s="816"/>
      <c r="L14" s="816">
        <v>0</v>
      </c>
      <c r="M14" s="816"/>
      <c r="N14" s="816">
        <v>0</v>
      </c>
      <c r="O14" s="816"/>
      <c r="P14" s="816">
        <v>0</v>
      </c>
      <c r="Q14" s="816"/>
      <c r="R14" s="816">
        <v>0</v>
      </c>
      <c r="S14" s="816"/>
      <c r="T14" s="816">
        <v>0</v>
      </c>
      <c r="U14" s="816"/>
      <c r="V14" s="816">
        <v>0</v>
      </c>
      <c r="W14" s="816"/>
      <c r="X14" s="816">
        <v>0</v>
      </c>
      <c r="Y14" s="816"/>
      <c r="Z14" s="767">
        <f>SUM(H14:Y14)</f>
        <v>0</v>
      </c>
      <c r="AA14" s="810"/>
      <c r="AB14" s="768"/>
    </row>
    <row r="15" spans="1:28">
      <c r="A15" s="245" t="s">
        <v>39</v>
      </c>
      <c r="B15" s="240"/>
      <c r="C15" s="240"/>
      <c r="D15" s="240"/>
      <c r="E15" s="240"/>
      <c r="F15" s="240"/>
      <c r="G15" s="241"/>
      <c r="H15" s="840">
        <f>H37</f>
        <v>0</v>
      </c>
      <c r="I15" s="840"/>
      <c r="J15" s="840">
        <f>J37</f>
        <v>0</v>
      </c>
      <c r="K15" s="840"/>
      <c r="L15" s="840">
        <f>L37</f>
        <v>0</v>
      </c>
      <c r="M15" s="840"/>
      <c r="N15" s="840">
        <f>N37</f>
        <v>0</v>
      </c>
      <c r="O15" s="840"/>
      <c r="P15" s="840">
        <f>P37</f>
        <v>0</v>
      </c>
      <c r="Q15" s="840"/>
      <c r="R15" s="840">
        <f>R37</f>
        <v>0</v>
      </c>
      <c r="S15" s="840"/>
      <c r="T15" s="840">
        <f>T37</f>
        <v>0</v>
      </c>
      <c r="U15" s="840"/>
      <c r="V15" s="840">
        <f>V37</f>
        <v>0</v>
      </c>
      <c r="W15" s="840"/>
      <c r="X15" s="840">
        <f>X37</f>
        <v>0</v>
      </c>
      <c r="Y15" s="840"/>
      <c r="Z15" s="767">
        <f>SUM(H15:Y15)</f>
        <v>0</v>
      </c>
      <c r="AA15" s="810"/>
      <c r="AB15" s="768"/>
    </row>
    <row r="16" spans="1:28" ht="13.5" thickBot="1">
      <c r="A16" s="242" t="s">
        <v>40</v>
      </c>
      <c r="B16" s="243"/>
      <c r="C16" s="243"/>
      <c r="D16" s="243"/>
      <c r="E16" s="243"/>
      <c r="F16" s="243"/>
      <c r="G16" s="244"/>
      <c r="H16" s="838">
        <f>SUM(H13:I15)</f>
        <v>0</v>
      </c>
      <c r="I16" s="838"/>
      <c r="J16" s="838">
        <f>SUM(J13:K15)</f>
        <v>0</v>
      </c>
      <c r="K16" s="838"/>
      <c r="L16" s="838">
        <f>SUM(L13:M15)</f>
        <v>0</v>
      </c>
      <c r="M16" s="838"/>
      <c r="N16" s="838">
        <f t="shared" ref="N16:X16" si="0">SUM(N13:O15)</f>
        <v>0</v>
      </c>
      <c r="O16" s="838"/>
      <c r="P16" s="838">
        <f t="shared" si="0"/>
        <v>0</v>
      </c>
      <c r="Q16" s="838"/>
      <c r="R16" s="838">
        <f t="shared" si="0"/>
        <v>0</v>
      </c>
      <c r="S16" s="838"/>
      <c r="T16" s="838">
        <f t="shared" si="0"/>
        <v>0</v>
      </c>
      <c r="U16" s="838"/>
      <c r="V16" s="838">
        <f t="shared" si="0"/>
        <v>0</v>
      </c>
      <c r="W16" s="838"/>
      <c r="X16" s="838">
        <f t="shared" si="0"/>
        <v>0</v>
      </c>
      <c r="Y16" s="838"/>
      <c r="Z16" s="767">
        <f>SUM(H16:Y16)</f>
        <v>0</v>
      </c>
      <c r="AA16" s="810"/>
      <c r="AB16" s="768"/>
    </row>
    <row r="17" spans="1:28" ht="13.5" thickTop="1">
      <c r="A17" s="246" t="str">
        <f>"CASH FUND BALANCE JUNE 30, "&amp;Help!C18+1</f>
        <v>CASH FUND BALANCE JUNE 30, 2012</v>
      </c>
      <c r="B17" s="247"/>
      <c r="C17" s="247"/>
      <c r="D17" s="247"/>
      <c r="E17" s="247"/>
      <c r="F17" s="247"/>
      <c r="G17" s="248"/>
      <c r="H17" s="846">
        <f>H11-H16</f>
        <v>0</v>
      </c>
      <c r="I17" s="846"/>
      <c r="J17" s="846">
        <f>J11-J16</f>
        <v>0</v>
      </c>
      <c r="K17" s="846"/>
      <c r="L17" s="846">
        <f>L11-L16</f>
        <v>0</v>
      </c>
      <c r="M17" s="846"/>
      <c r="N17" s="846">
        <f>N11-N16</f>
        <v>0</v>
      </c>
      <c r="O17" s="846"/>
      <c r="P17" s="846">
        <f>P11-P16</f>
        <v>0</v>
      </c>
      <c r="Q17" s="846"/>
      <c r="R17" s="846">
        <f>R11-R16</f>
        <v>0</v>
      </c>
      <c r="S17" s="846"/>
      <c r="T17" s="846">
        <f>T11-T16</f>
        <v>0</v>
      </c>
      <c r="U17" s="846"/>
      <c r="V17" s="846">
        <f>V11-V16</f>
        <v>0</v>
      </c>
      <c r="W17" s="846"/>
      <c r="X17" s="846">
        <f>X11-X16</f>
        <v>0</v>
      </c>
      <c r="Y17" s="846"/>
      <c r="Z17" s="848">
        <f>SUM(H17:Y17)</f>
        <v>0</v>
      </c>
      <c r="AA17" s="849"/>
      <c r="AB17" s="850"/>
    </row>
    <row r="18" spans="1:28" ht="13.5" thickBot="1">
      <c r="A18" s="242" t="s">
        <v>41</v>
      </c>
      <c r="B18" s="243"/>
      <c r="C18" s="243"/>
      <c r="D18" s="243"/>
      <c r="E18" s="243"/>
      <c r="F18" s="243"/>
      <c r="G18" s="244"/>
      <c r="H18" s="838">
        <f>H16+H17</f>
        <v>0</v>
      </c>
      <c r="I18" s="838"/>
      <c r="J18" s="838">
        <f>J16+J17</f>
        <v>0</v>
      </c>
      <c r="K18" s="838"/>
      <c r="L18" s="838">
        <f>L16+L17</f>
        <v>0</v>
      </c>
      <c r="M18" s="838"/>
      <c r="N18" s="838">
        <f>N16+N17</f>
        <v>0</v>
      </c>
      <c r="O18" s="838"/>
      <c r="P18" s="838">
        <f>P16+P17</f>
        <v>0</v>
      </c>
      <c r="Q18" s="838"/>
      <c r="R18" s="838">
        <f>R16+R17</f>
        <v>0</v>
      </c>
      <c r="S18" s="838"/>
      <c r="T18" s="838">
        <f>T16+T17</f>
        <v>0</v>
      </c>
      <c r="U18" s="838"/>
      <c r="V18" s="838">
        <f>V16+V17</f>
        <v>0</v>
      </c>
      <c r="W18" s="838"/>
      <c r="X18" s="838">
        <f>X16+X17</f>
        <v>0</v>
      </c>
      <c r="Y18" s="838"/>
      <c r="Z18" s="769">
        <f>Z16+Z17</f>
        <v>0</v>
      </c>
      <c r="AA18" s="811"/>
      <c r="AB18" s="770"/>
    </row>
    <row r="19" spans="1:28" ht="14" thickTop="1" thickBot="1">
      <c r="H19" s="879"/>
      <c r="I19" s="879"/>
      <c r="J19" s="879"/>
      <c r="K19" s="879"/>
      <c r="L19" s="879"/>
      <c r="M19" s="879"/>
      <c r="N19" s="879"/>
      <c r="O19" s="879"/>
      <c r="P19" s="879"/>
      <c r="Q19" s="879"/>
      <c r="R19" s="879"/>
      <c r="S19" s="879"/>
      <c r="T19" s="879"/>
      <c r="U19" s="879"/>
      <c r="V19" s="879"/>
      <c r="W19" s="879"/>
      <c r="X19" s="879"/>
      <c r="Y19" s="879"/>
      <c r="Z19" s="872"/>
      <c r="AA19" s="872"/>
      <c r="AB19" s="872"/>
    </row>
    <row r="20" spans="1:28" ht="14" thickTop="1" thickBot="1">
      <c r="A20" s="234" t="s">
        <v>887</v>
      </c>
      <c r="B20" s="235"/>
      <c r="C20" s="235"/>
      <c r="D20" s="235"/>
      <c r="E20" s="235"/>
      <c r="F20" s="235"/>
      <c r="G20" s="235"/>
      <c r="H20" s="826" t="str">
        <f>$H$6</f>
        <v>2011-2012</v>
      </c>
      <c r="I20" s="826"/>
      <c r="J20" s="826" t="str">
        <f>$H$6</f>
        <v>2011-2012</v>
      </c>
      <c r="K20" s="826"/>
      <c r="L20" s="826" t="str">
        <f>$H$6</f>
        <v>2011-2012</v>
      </c>
      <c r="M20" s="826"/>
      <c r="N20" s="830" t="str">
        <f>$H$6</f>
        <v>2011-2012</v>
      </c>
      <c r="O20" s="826"/>
      <c r="P20" s="826" t="str">
        <f>$H$6</f>
        <v>2011-2012</v>
      </c>
      <c r="Q20" s="826"/>
      <c r="R20" s="826" t="str">
        <f>$H$6</f>
        <v>2011-2012</v>
      </c>
      <c r="S20" s="826"/>
      <c r="T20" s="826" t="str">
        <f>$H$6</f>
        <v>2011-2012</v>
      </c>
      <c r="U20" s="826"/>
      <c r="V20" s="826" t="str">
        <f>$H$6</f>
        <v>2011-2012</v>
      </c>
      <c r="W20" s="826"/>
      <c r="X20" s="826" t="str">
        <f>$H$6</f>
        <v>2011-2012</v>
      </c>
      <c r="Y20" s="826"/>
      <c r="Z20" s="867"/>
      <c r="AA20" s="867"/>
      <c r="AB20" s="868"/>
    </row>
    <row r="21" spans="1:28" ht="14" thickTop="1" thickBot="1">
      <c r="A21" s="234" t="s">
        <v>872</v>
      </c>
      <c r="B21" s="235"/>
      <c r="C21" s="235"/>
      <c r="D21" s="235"/>
      <c r="E21" s="235"/>
      <c r="F21" s="235"/>
      <c r="G21" s="235"/>
      <c r="H21" s="867" t="s">
        <v>32</v>
      </c>
      <c r="I21" s="867"/>
      <c r="J21" s="867" t="s">
        <v>32</v>
      </c>
      <c r="K21" s="867"/>
      <c r="L21" s="867" t="s">
        <v>32</v>
      </c>
      <c r="M21" s="868"/>
      <c r="N21" s="867" t="s">
        <v>32</v>
      </c>
      <c r="O21" s="867"/>
      <c r="P21" s="867" t="s">
        <v>32</v>
      </c>
      <c r="Q21" s="867"/>
      <c r="R21" s="867" t="s">
        <v>32</v>
      </c>
      <c r="S21" s="867"/>
      <c r="T21" s="867" t="s">
        <v>32</v>
      </c>
      <c r="U21" s="867"/>
      <c r="V21" s="867" t="s">
        <v>32</v>
      </c>
      <c r="W21" s="867"/>
      <c r="X21" s="867" t="s">
        <v>32</v>
      </c>
      <c r="Y21" s="867"/>
      <c r="Z21" s="866" t="s">
        <v>152</v>
      </c>
      <c r="AA21" s="867"/>
      <c r="AB21" s="868"/>
    </row>
    <row r="22" spans="1:28" ht="13.5" thickTop="1">
      <c r="A22" s="249" t="str">
        <f>"Cash Balance Reported to Excise Board 6-30-"&amp;Help!C18</f>
        <v>Cash Balance Reported to Excise Board 6-30-2011</v>
      </c>
      <c r="B22" s="247"/>
      <c r="C22" s="247"/>
      <c r="D22" s="247"/>
      <c r="E22" s="247"/>
      <c r="F22" s="247"/>
      <c r="G22" s="248"/>
      <c r="H22" s="831">
        <v>0</v>
      </c>
      <c r="I22" s="831"/>
      <c r="J22" s="831">
        <v>0</v>
      </c>
      <c r="K22" s="831"/>
      <c r="L22" s="831">
        <v>0</v>
      </c>
      <c r="M22" s="831"/>
      <c r="N22" s="831">
        <v>0</v>
      </c>
      <c r="O22" s="831"/>
      <c r="P22" s="831">
        <v>0</v>
      </c>
      <c r="Q22" s="831"/>
      <c r="R22" s="831">
        <v>0</v>
      </c>
      <c r="S22" s="831"/>
      <c r="T22" s="831">
        <v>0</v>
      </c>
      <c r="U22" s="831"/>
      <c r="V22" s="831">
        <v>0</v>
      </c>
      <c r="W22" s="831"/>
      <c r="X22" s="831">
        <v>0</v>
      </c>
      <c r="Y22" s="831"/>
      <c r="Z22" s="848">
        <f>SUM(H22:Y22)</f>
        <v>0</v>
      </c>
      <c r="AA22" s="849"/>
      <c r="AB22" s="850"/>
    </row>
    <row r="23" spans="1:28">
      <c r="A23" s="245" t="s">
        <v>135</v>
      </c>
      <c r="B23" s="240"/>
      <c r="C23" s="240"/>
      <c r="D23" s="240"/>
      <c r="E23" s="240"/>
      <c r="F23" s="240"/>
      <c r="G23" s="241"/>
      <c r="H23" s="816">
        <v>0</v>
      </c>
      <c r="I23" s="816"/>
      <c r="J23" s="816">
        <v>0</v>
      </c>
      <c r="K23" s="816"/>
      <c r="L23" s="816">
        <v>0</v>
      </c>
      <c r="M23" s="816"/>
      <c r="N23" s="816">
        <v>0</v>
      </c>
      <c r="O23" s="816"/>
      <c r="P23" s="816">
        <v>0</v>
      </c>
      <c r="Q23" s="816"/>
      <c r="R23" s="816">
        <v>0</v>
      </c>
      <c r="S23" s="816"/>
      <c r="T23" s="816">
        <v>0</v>
      </c>
      <c r="U23" s="816"/>
      <c r="V23" s="816">
        <v>0</v>
      </c>
      <c r="W23" s="816"/>
      <c r="X23" s="816">
        <v>0</v>
      </c>
      <c r="Y23" s="816"/>
      <c r="Z23" s="767">
        <f t="shared" ref="Z23:Z40" si="1">SUM(H23:Y23)</f>
        <v>0</v>
      </c>
      <c r="AA23" s="810"/>
      <c r="AB23" s="768"/>
    </row>
    <row r="24" spans="1:28">
      <c r="A24" s="245" t="s">
        <v>136</v>
      </c>
      <c r="B24" s="240"/>
      <c r="C24" s="240"/>
      <c r="D24" s="240"/>
      <c r="E24" s="240"/>
      <c r="F24" s="240"/>
      <c r="G24" s="241"/>
      <c r="H24" s="816">
        <v>0</v>
      </c>
      <c r="I24" s="816"/>
      <c r="J24" s="816">
        <v>0</v>
      </c>
      <c r="K24" s="816"/>
      <c r="L24" s="816">
        <v>0</v>
      </c>
      <c r="M24" s="816"/>
      <c r="N24" s="816">
        <v>0</v>
      </c>
      <c r="O24" s="816"/>
      <c r="P24" s="816">
        <v>0</v>
      </c>
      <c r="Q24" s="816"/>
      <c r="R24" s="816">
        <v>0</v>
      </c>
      <c r="S24" s="816"/>
      <c r="T24" s="816">
        <v>0</v>
      </c>
      <c r="U24" s="816"/>
      <c r="V24" s="816">
        <v>0</v>
      </c>
      <c r="W24" s="816"/>
      <c r="X24" s="816">
        <v>0</v>
      </c>
      <c r="Y24" s="816"/>
      <c r="Z24" s="767">
        <f t="shared" si="1"/>
        <v>0</v>
      </c>
      <c r="AA24" s="810"/>
      <c r="AB24" s="768"/>
    </row>
    <row r="25" spans="1:28">
      <c r="A25" s="245" t="s">
        <v>137</v>
      </c>
      <c r="B25" s="240"/>
      <c r="C25" s="240"/>
      <c r="D25" s="240"/>
      <c r="E25" s="240"/>
      <c r="F25" s="240"/>
      <c r="G25" s="241"/>
      <c r="H25" s="840">
        <f>SUM(H22:I24)</f>
        <v>0</v>
      </c>
      <c r="I25" s="840"/>
      <c r="J25" s="840">
        <f>SUM(J22:K24)</f>
        <v>0</v>
      </c>
      <c r="K25" s="840"/>
      <c r="L25" s="840">
        <f>SUM(L22:M24)</f>
        <v>0</v>
      </c>
      <c r="M25" s="840"/>
      <c r="N25" s="840">
        <f>SUM(N22:O24)</f>
        <v>0</v>
      </c>
      <c r="O25" s="840"/>
      <c r="P25" s="840">
        <f>SUM(P22:Q24)</f>
        <v>0</v>
      </c>
      <c r="Q25" s="840"/>
      <c r="R25" s="840">
        <f>SUM(R22:S24)</f>
        <v>0</v>
      </c>
      <c r="S25" s="840"/>
      <c r="T25" s="840">
        <f>SUM(T22:U24)</f>
        <v>0</v>
      </c>
      <c r="U25" s="840"/>
      <c r="V25" s="840">
        <f>SUM(V22:W24)</f>
        <v>0</v>
      </c>
      <c r="W25" s="840"/>
      <c r="X25" s="840">
        <f>SUM(X22:Y24)</f>
        <v>0</v>
      </c>
      <c r="Y25" s="840"/>
      <c r="Z25" s="767">
        <f t="shared" si="1"/>
        <v>0</v>
      </c>
      <c r="AA25" s="810"/>
      <c r="AB25" s="768"/>
    </row>
    <row r="26" spans="1:28">
      <c r="A26" s="245" t="s">
        <v>139</v>
      </c>
      <c r="B26" s="240"/>
      <c r="C26" s="240"/>
      <c r="D26" s="240"/>
      <c r="E26" s="240"/>
      <c r="F26" s="240"/>
      <c r="G26" s="241"/>
      <c r="H26" s="816">
        <v>0</v>
      </c>
      <c r="I26" s="816"/>
      <c r="J26" s="816">
        <v>0</v>
      </c>
      <c r="K26" s="816"/>
      <c r="L26" s="816">
        <v>0</v>
      </c>
      <c r="M26" s="816"/>
      <c r="N26" s="763">
        <v>0</v>
      </c>
      <c r="O26" s="764"/>
      <c r="P26" s="763">
        <v>0</v>
      </c>
      <c r="Q26" s="764"/>
      <c r="R26" s="763">
        <v>0</v>
      </c>
      <c r="S26" s="764"/>
      <c r="T26" s="763">
        <v>0</v>
      </c>
      <c r="U26" s="764"/>
      <c r="V26" s="763">
        <v>0</v>
      </c>
      <c r="W26" s="764"/>
      <c r="X26" s="763">
        <v>0</v>
      </c>
      <c r="Y26" s="764"/>
      <c r="Z26" s="767">
        <f t="shared" si="1"/>
        <v>0</v>
      </c>
      <c r="AA26" s="810"/>
      <c r="AB26" s="768"/>
    </row>
    <row r="27" spans="1:28">
      <c r="A27" s="245" t="s">
        <v>140</v>
      </c>
      <c r="B27" s="240"/>
      <c r="C27" s="240"/>
      <c r="D27" s="240"/>
      <c r="E27" s="240"/>
      <c r="F27" s="240"/>
      <c r="G27" s="241"/>
      <c r="H27" s="816">
        <v>0</v>
      </c>
      <c r="I27" s="816"/>
      <c r="J27" s="816">
        <v>0</v>
      </c>
      <c r="K27" s="816"/>
      <c r="L27" s="816">
        <v>0</v>
      </c>
      <c r="M27" s="816"/>
      <c r="N27" s="816">
        <v>0</v>
      </c>
      <c r="O27" s="816"/>
      <c r="P27" s="816">
        <v>0</v>
      </c>
      <c r="Q27" s="816"/>
      <c r="R27" s="816">
        <v>0</v>
      </c>
      <c r="S27" s="816"/>
      <c r="T27" s="816">
        <v>0</v>
      </c>
      <c r="U27" s="816"/>
      <c r="V27" s="816">
        <v>0</v>
      </c>
      <c r="W27" s="816"/>
      <c r="X27" s="816">
        <v>0</v>
      </c>
      <c r="Y27" s="816"/>
      <c r="Z27" s="767">
        <f t="shared" si="1"/>
        <v>0</v>
      </c>
      <c r="AA27" s="810"/>
      <c r="AB27" s="768"/>
    </row>
    <row r="28" spans="1:28">
      <c r="A28" s="245" t="s">
        <v>141</v>
      </c>
      <c r="B28" s="240"/>
      <c r="C28" s="240"/>
      <c r="D28" s="240"/>
      <c r="E28" s="240"/>
      <c r="F28" s="240"/>
      <c r="G28" s="241"/>
      <c r="H28" s="816">
        <v>0</v>
      </c>
      <c r="I28" s="816"/>
      <c r="J28" s="816">
        <v>0</v>
      </c>
      <c r="K28" s="816"/>
      <c r="L28" s="816">
        <v>0</v>
      </c>
      <c r="M28" s="816"/>
      <c r="N28" s="816">
        <v>0</v>
      </c>
      <c r="O28" s="816"/>
      <c r="P28" s="816">
        <v>0</v>
      </c>
      <c r="Q28" s="816"/>
      <c r="R28" s="816">
        <v>0</v>
      </c>
      <c r="S28" s="816"/>
      <c r="T28" s="816">
        <v>0</v>
      </c>
      <c r="U28" s="816"/>
      <c r="V28" s="816">
        <v>0</v>
      </c>
      <c r="W28" s="816"/>
      <c r="X28" s="816">
        <v>0</v>
      </c>
      <c r="Y28" s="816"/>
      <c r="Z28" s="767">
        <f t="shared" si="1"/>
        <v>0</v>
      </c>
      <c r="AA28" s="810"/>
      <c r="AB28" s="768"/>
    </row>
    <row r="29" spans="1:28">
      <c r="A29" s="245" t="s">
        <v>142</v>
      </c>
      <c r="B29" s="240"/>
      <c r="C29" s="240"/>
      <c r="D29" s="240"/>
      <c r="E29" s="240"/>
      <c r="F29" s="240"/>
      <c r="G29" s="241"/>
      <c r="H29" s="840">
        <f>SUM(H26:I28)</f>
        <v>0</v>
      </c>
      <c r="I29" s="840"/>
      <c r="J29" s="840">
        <f>SUM(J26:K28)</f>
        <v>0</v>
      </c>
      <c r="K29" s="840"/>
      <c r="L29" s="840">
        <f>SUM(L26:M28)</f>
        <v>0</v>
      </c>
      <c r="M29" s="840"/>
      <c r="N29" s="840">
        <f>SUM(N26:O28)</f>
        <v>0</v>
      </c>
      <c r="O29" s="840"/>
      <c r="P29" s="840">
        <f>SUM(P26:Q28)</f>
        <v>0</v>
      </c>
      <c r="Q29" s="840"/>
      <c r="R29" s="840">
        <f>SUM(R26:S28)</f>
        <v>0</v>
      </c>
      <c r="S29" s="840"/>
      <c r="T29" s="840">
        <f>SUM(T26:U28)</f>
        <v>0</v>
      </c>
      <c r="U29" s="840"/>
      <c r="V29" s="840">
        <f>SUM(V26:W28)</f>
        <v>0</v>
      </c>
      <c r="W29" s="840"/>
      <c r="X29" s="840">
        <f>SUM(X26:Y28)</f>
        <v>0</v>
      </c>
      <c r="Y29" s="840"/>
      <c r="Z29" s="767">
        <f t="shared" si="1"/>
        <v>0</v>
      </c>
      <c r="AA29" s="810"/>
      <c r="AB29" s="768"/>
    </row>
    <row r="30" spans="1:28">
      <c r="A30" s="245" t="s">
        <v>143</v>
      </c>
      <c r="B30" s="240"/>
      <c r="C30" s="240"/>
      <c r="D30" s="240"/>
      <c r="E30" s="240"/>
      <c r="F30" s="240"/>
      <c r="G30" s="241"/>
      <c r="H30" s="840">
        <f>H29+H25</f>
        <v>0</v>
      </c>
      <c r="I30" s="840"/>
      <c r="J30" s="840">
        <f>J29+J25</f>
        <v>0</v>
      </c>
      <c r="K30" s="840"/>
      <c r="L30" s="840">
        <f>L29+L25</f>
        <v>0</v>
      </c>
      <c r="M30" s="840"/>
      <c r="N30" s="840">
        <f>N29+N25</f>
        <v>0</v>
      </c>
      <c r="O30" s="840"/>
      <c r="P30" s="840">
        <f>P29+P25</f>
        <v>0</v>
      </c>
      <c r="Q30" s="840"/>
      <c r="R30" s="840">
        <f>R29+R25</f>
        <v>0</v>
      </c>
      <c r="S30" s="840"/>
      <c r="T30" s="840">
        <f>T29+T25</f>
        <v>0</v>
      </c>
      <c r="U30" s="840"/>
      <c r="V30" s="840">
        <f>V29+V25</f>
        <v>0</v>
      </c>
      <c r="W30" s="840"/>
      <c r="X30" s="840">
        <f>X29+X25</f>
        <v>0</v>
      </c>
      <c r="Y30" s="840"/>
      <c r="Z30" s="767">
        <f t="shared" si="1"/>
        <v>0</v>
      </c>
      <c r="AA30" s="810"/>
      <c r="AB30" s="768"/>
    </row>
    <row r="31" spans="1:28">
      <c r="A31" s="245" t="s">
        <v>144</v>
      </c>
      <c r="B31" s="240"/>
      <c r="C31" s="240"/>
      <c r="D31" s="240"/>
      <c r="E31" s="240"/>
      <c r="F31" s="240"/>
      <c r="G31" s="241"/>
      <c r="H31" s="816">
        <v>0</v>
      </c>
      <c r="I31" s="816"/>
      <c r="J31" s="816">
        <v>0</v>
      </c>
      <c r="K31" s="816"/>
      <c r="L31" s="816">
        <v>0</v>
      </c>
      <c r="M31" s="816"/>
      <c r="N31" s="816">
        <v>0</v>
      </c>
      <c r="O31" s="816"/>
      <c r="P31" s="816">
        <v>0</v>
      </c>
      <c r="Q31" s="816"/>
      <c r="R31" s="816">
        <v>0</v>
      </c>
      <c r="S31" s="816"/>
      <c r="T31" s="816">
        <v>0</v>
      </c>
      <c r="U31" s="816"/>
      <c r="V31" s="816">
        <v>0</v>
      </c>
      <c r="W31" s="816"/>
      <c r="X31" s="816">
        <v>0</v>
      </c>
      <c r="Y31" s="816"/>
      <c r="Z31" s="767">
        <f t="shared" si="1"/>
        <v>0</v>
      </c>
      <c r="AA31" s="810"/>
      <c r="AB31" s="768"/>
    </row>
    <row r="32" spans="1:28">
      <c r="A32" s="245" t="s">
        <v>145</v>
      </c>
      <c r="B32" s="240"/>
      <c r="C32" s="240"/>
      <c r="D32" s="240"/>
      <c r="E32" s="240"/>
      <c r="F32" s="240"/>
      <c r="G32" s="241"/>
      <c r="H32" s="816">
        <v>0</v>
      </c>
      <c r="I32" s="816"/>
      <c r="J32" s="816">
        <v>0</v>
      </c>
      <c r="K32" s="816"/>
      <c r="L32" s="816">
        <v>0</v>
      </c>
      <c r="M32" s="816"/>
      <c r="N32" s="816">
        <v>0</v>
      </c>
      <c r="O32" s="816"/>
      <c r="P32" s="816">
        <v>0</v>
      </c>
      <c r="Q32" s="816"/>
      <c r="R32" s="816">
        <v>0</v>
      </c>
      <c r="S32" s="816"/>
      <c r="T32" s="816">
        <v>0</v>
      </c>
      <c r="U32" s="816"/>
      <c r="V32" s="816">
        <v>0</v>
      </c>
      <c r="W32" s="816"/>
      <c r="X32" s="816">
        <v>0</v>
      </c>
      <c r="Y32" s="816"/>
      <c r="Z32" s="767">
        <f t="shared" si="1"/>
        <v>0</v>
      </c>
      <c r="AA32" s="810"/>
      <c r="AB32" s="768"/>
    </row>
    <row r="33" spans="1:28">
      <c r="A33" s="245" t="s">
        <v>146</v>
      </c>
      <c r="B33" s="240"/>
      <c r="C33" s="240"/>
      <c r="D33" s="240"/>
      <c r="E33" s="240"/>
      <c r="F33" s="240"/>
      <c r="G33" s="241"/>
      <c r="H33" s="840">
        <f>SUM(H31:I32)</f>
        <v>0</v>
      </c>
      <c r="I33" s="840"/>
      <c r="J33" s="840">
        <f>SUM(J31:K32)</f>
        <v>0</v>
      </c>
      <c r="K33" s="840"/>
      <c r="L33" s="840">
        <f>SUM(L31:M32)</f>
        <v>0</v>
      </c>
      <c r="M33" s="840"/>
      <c r="N33" s="840">
        <f>SUM(N31:O32)</f>
        <v>0</v>
      </c>
      <c r="O33" s="840"/>
      <c r="P33" s="840">
        <f>SUM(P31:Q32)</f>
        <v>0</v>
      </c>
      <c r="Q33" s="840"/>
      <c r="R33" s="840">
        <f>SUM(R31:S32)</f>
        <v>0</v>
      </c>
      <c r="S33" s="840"/>
      <c r="T33" s="840">
        <f>SUM(T31:U32)</f>
        <v>0</v>
      </c>
      <c r="U33" s="840"/>
      <c r="V33" s="840">
        <f>SUM(V31:W32)</f>
        <v>0</v>
      </c>
      <c r="W33" s="840"/>
      <c r="X33" s="840">
        <f>SUM(X31:Y32)</f>
        <v>0</v>
      </c>
      <c r="Y33" s="840"/>
      <c r="Z33" s="767">
        <f t="shared" si="1"/>
        <v>0</v>
      </c>
      <c r="AA33" s="810"/>
      <c r="AB33" s="768"/>
    </row>
    <row r="34" spans="1:28" ht="13.5" thickBot="1">
      <c r="A34" s="250" t="str">
        <f>"CASH BALANCE JUNE 30, "&amp;Help!C18+1</f>
        <v>CASH BALANCE JUNE 30, 2012</v>
      </c>
      <c r="B34" s="243"/>
      <c r="C34" s="243"/>
      <c r="D34" s="243"/>
      <c r="E34" s="243"/>
      <c r="F34" s="243"/>
      <c r="G34" s="244"/>
      <c r="H34" s="838">
        <f>H30-H33</f>
        <v>0</v>
      </c>
      <c r="I34" s="838"/>
      <c r="J34" s="838">
        <f>J30-J33</f>
        <v>0</v>
      </c>
      <c r="K34" s="838"/>
      <c r="L34" s="838">
        <f>L30-L33</f>
        <v>0</v>
      </c>
      <c r="M34" s="838"/>
      <c r="N34" s="838">
        <f>N30-N33</f>
        <v>0</v>
      </c>
      <c r="O34" s="838"/>
      <c r="P34" s="838">
        <f>P30-P33</f>
        <v>0</v>
      </c>
      <c r="Q34" s="838"/>
      <c r="R34" s="838">
        <f>R30-R33</f>
        <v>0</v>
      </c>
      <c r="S34" s="838"/>
      <c r="T34" s="838">
        <f>T30-T33</f>
        <v>0</v>
      </c>
      <c r="U34" s="838"/>
      <c r="V34" s="838">
        <f>V30-V33</f>
        <v>0</v>
      </c>
      <c r="W34" s="838"/>
      <c r="X34" s="838">
        <f>X30-X33</f>
        <v>0</v>
      </c>
      <c r="Y34" s="838"/>
      <c r="Z34" s="769">
        <f t="shared" si="1"/>
        <v>0</v>
      </c>
      <c r="AA34" s="811"/>
      <c r="AB34" s="770"/>
    </row>
    <row r="35" spans="1:28" ht="13.5" thickTop="1">
      <c r="A35" s="249" t="s">
        <v>147</v>
      </c>
      <c r="B35" s="247"/>
      <c r="C35" s="247"/>
      <c r="D35" s="247"/>
      <c r="E35" s="247"/>
      <c r="F35" s="247"/>
      <c r="G35" s="248"/>
      <c r="H35" s="831">
        <v>0</v>
      </c>
      <c r="I35" s="831"/>
      <c r="J35" s="831">
        <v>0</v>
      </c>
      <c r="K35" s="831"/>
      <c r="L35" s="831">
        <v>0</v>
      </c>
      <c r="M35" s="831"/>
      <c r="N35" s="831">
        <v>0</v>
      </c>
      <c r="O35" s="831"/>
      <c r="P35" s="831">
        <v>0</v>
      </c>
      <c r="Q35" s="831"/>
      <c r="R35" s="831">
        <v>0</v>
      </c>
      <c r="S35" s="831"/>
      <c r="T35" s="831">
        <v>0</v>
      </c>
      <c r="U35" s="831"/>
      <c r="V35" s="831">
        <v>0</v>
      </c>
      <c r="W35" s="831"/>
      <c r="X35" s="831">
        <v>0</v>
      </c>
      <c r="Y35" s="831"/>
      <c r="Z35" s="848">
        <f t="shared" si="1"/>
        <v>0</v>
      </c>
      <c r="AA35" s="849"/>
      <c r="AB35" s="850"/>
    </row>
    <row r="36" spans="1:28">
      <c r="A36" s="245" t="s">
        <v>38</v>
      </c>
      <c r="B36" s="240"/>
      <c r="C36" s="240"/>
      <c r="D36" s="240"/>
      <c r="E36" s="240"/>
      <c r="F36" s="240"/>
      <c r="G36" s="241"/>
      <c r="H36" s="816">
        <v>0</v>
      </c>
      <c r="I36" s="816"/>
      <c r="J36" s="816">
        <v>0</v>
      </c>
      <c r="K36" s="816"/>
      <c r="L36" s="816">
        <v>0</v>
      </c>
      <c r="M36" s="816"/>
      <c r="N36" s="816">
        <v>0</v>
      </c>
      <c r="O36" s="816"/>
      <c r="P36" s="816">
        <v>0</v>
      </c>
      <c r="Q36" s="816"/>
      <c r="R36" s="816">
        <v>0</v>
      </c>
      <c r="S36" s="816"/>
      <c r="T36" s="816">
        <v>0</v>
      </c>
      <c r="U36" s="816"/>
      <c r="V36" s="816">
        <v>0</v>
      </c>
      <c r="W36" s="816"/>
      <c r="X36" s="816">
        <v>0</v>
      </c>
      <c r="Y36" s="816"/>
      <c r="Z36" s="767">
        <f t="shared" si="1"/>
        <v>0</v>
      </c>
      <c r="AA36" s="810"/>
      <c r="AB36" s="768"/>
    </row>
    <row r="37" spans="1:28">
      <c r="A37" s="245" t="s">
        <v>39</v>
      </c>
      <c r="B37" s="240"/>
      <c r="C37" s="240"/>
      <c r="D37" s="240"/>
      <c r="E37" s="240"/>
      <c r="F37" s="240"/>
      <c r="G37" s="241"/>
      <c r="H37" s="816">
        <v>0</v>
      </c>
      <c r="I37" s="816"/>
      <c r="J37" s="816">
        <v>0</v>
      </c>
      <c r="K37" s="816"/>
      <c r="L37" s="816">
        <v>0</v>
      </c>
      <c r="M37" s="816"/>
      <c r="N37" s="816">
        <v>0</v>
      </c>
      <c r="O37" s="816"/>
      <c r="P37" s="816">
        <v>0</v>
      </c>
      <c r="Q37" s="816"/>
      <c r="R37" s="816">
        <v>0</v>
      </c>
      <c r="S37" s="816"/>
      <c r="T37" s="816">
        <v>0</v>
      </c>
      <c r="U37" s="816"/>
      <c r="V37" s="816">
        <v>0</v>
      </c>
      <c r="W37" s="816"/>
      <c r="X37" s="816">
        <v>0</v>
      </c>
      <c r="Y37" s="816"/>
      <c r="Z37" s="767">
        <f t="shared" si="1"/>
        <v>0</v>
      </c>
      <c r="AA37" s="810"/>
      <c r="AB37" s="768"/>
    </row>
    <row r="38" spans="1:28">
      <c r="A38" s="245" t="s">
        <v>874</v>
      </c>
      <c r="B38" s="240"/>
      <c r="C38" s="240"/>
      <c r="D38" s="240"/>
      <c r="E38" s="240"/>
      <c r="F38" s="240"/>
      <c r="G38" s="241"/>
      <c r="H38" s="840">
        <f>SUM(H35:I37)</f>
        <v>0</v>
      </c>
      <c r="I38" s="840"/>
      <c r="J38" s="840">
        <f>SUM(J35:K37)</f>
        <v>0</v>
      </c>
      <c r="K38" s="840"/>
      <c r="L38" s="840">
        <f>SUM(L35:M37)</f>
        <v>0</v>
      </c>
      <c r="M38" s="840"/>
      <c r="N38" s="840">
        <f>SUM(N35:O37)</f>
        <v>0</v>
      </c>
      <c r="O38" s="840"/>
      <c r="P38" s="840">
        <f>SUM(P35:Q37)</f>
        <v>0</v>
      </c>
      <c r="Q38" s="840"/>
      <c r="R38" s="840">
        <f>SUM(R35:S37)</f>
        <v>0</v>
      </c>
      <c r="S38" s="840"/>
      <c r="T38" s="840">
        <f>SUM(T35:U37)</f>
        <v>0</v>
      </c>
      <c r="U38" s="840"/>
      <c r="V38" s="840">
        <f>SUM(V35:W37)</f>
        <v>0</v>
      </c>
      <c r="W38" s="840"/>
      <c r="X38" s="840">
        <f>SUM(X35:Y37)</f>
        <v>0</v>
      </c>
      <c r="Y38" s="840"/>
      <c r="Z38" s="767">
        <f t="shared" si="1"/>
        <v>0</v>
      </c>
      <c r="AA38" s="810"/>
      <c r="AB38" s="768"/>
    </row>
    <row r="39" spans="1:28">
      <c r="A39" s="251" t="s">
        <v>149</v>
      </c>
      <c r="B39" s="240"/>
      <c r="C39" s="240"/>
      <c r="D39" s="240"/>
      <c r="E39" s="240"/>
      <c r="F39" s="240"/>
      <c r="G39" s="241"/>
      <c r="H39" s="816">
        <v>0</v>
      </c>
      <c r="I39" s="816"/>
      <c r="J39" s="816">
        <v>0</v>
      </c>
      <c r="K39" s="816"/>
      <c r="L39" s="816">
        <v>0</v>
      </c>
      <c r="M39" s="816"/>
      <c r="N39" s="816">
        <v>0</v>
      </c>
      <c r="O39" s="816"/>
      <c r="P39" s="816">
        <v>0</v>
      </c>
      <c r="Q39" s="816"/>
      <c r="R39" s="816">
        <v>0</v>
      </c>
      <c r="S39" s="816"/>
      <c r="T39" s="816">
        <v>0</v>
      </c>
      <c r="U39" s="816"/>
      <c r="V39" s="816">
        <v>0</v>
      </c>
      <c r="W39" s="816"/>
      <c r="X39" s="816">
        <v>0</v>
      </c>
      <c r="Y39" s="816"/>
      <c r="Z39" s="767">
        <f t="shared" si="1"/>
        <v>0</v>
      </c>
      <c r="AA39" s="810"/>
      <c r="AB39" s="768"/>
    </row>
    <row r="40" spans="1:28" ht="13.5" thickBot="1">
      <c r="A40" s="250" t="s">
        <v>875</v>
      </c>
      <c r="B40" s="243"/>
      <c r="C40" s="243"/>
      <c r="D40" s="243"/>
      <c r="E40" s="243"/>
      <c r="F40" s="243"/>
      <c r="G40" s="244"/>
      <c r="H40" s="838">
        <f>H34-H38-H39</f>
        <v>0</v>
      </c>
      <c r="I40" s="838"/>
      <c r="J40" s="838">
        <f>J34-J38-J39</f>
        <v>0</v>
      </c>
      <c r="K40" s="838"/>
      <c r="L40" s="838">
        <f>L34-L38-L39</f>
        <v>0</v>
      </c>
      <c r="M40" s="838"/>
      <c r="N40" s="838">
        <f>N34-N38-N39</f>
        <v>0</v>
      </c>
      <c r="O40" s="838"/>
      <c r="P40" s="838">
        <f>P34-P38-P39</f>
        <v>0</v>
      </c>
      <c r="Q40" s="838"/>
      <c r="R40" s="838">
        <f>R34-R38-R39</f>
        <v>0</v>
      </c>
      <c r="S40" s="838"/>
      <c r="T40" s="838">
        <f>T34-T38-T39</f>
        <v>0</v>
      </c>
      <c r="U40" s="838"/>
      <c r="V40" s="838">
        <f>V34-V38-V39</f>
        <v>0</v>
      </c>
      <c r="W40" s="838"/>
      <c r="X40" s="838">
        <f>X34-X38-X39</f>
        <v>0</v>
      </c>
      <c r="Y40" s="838"/>
      <c r="Z40" s="769">
        <f t="shared" si="1"/>
        <v>0</v>
      </c>
      <c r="AA40" s="811"/>
      <c r="AB40" s="770"/>
    </row>
    <row r="41" spans="1:28" ht="14" thickTop="1" thickBot="1">
      <c r="H41" s="879"/>
      <c r="I41" s="879"/>
      <c r="J41" s="879"/>
      <c r="K41" s="879"/>
      <c r="L41" s="879"/>
      <c r="M41" s="879"/>
      <c r="N41" s="879"/>
      <c r="O41" s="879"/>
      <c r="P41" s="879"/>
      <c r="Q41" s="879"/>
      <c r="R41" s="879"/>
      <c r="S41" s="879"/>
      <c r="T41" s="879"/>
      <c r="U41" s="879"/>
      <c r="V41" s="879"/>
      <c r="W41" s="879"/>
      <c r="X41" s="879"/>
      <c r="Y41" s="879"/>
      <c r="Z41" s="872"/>
      <c r="AA41" s="872"/>
      <c r="AB41" s="872"/>
    </row>
    <row r="42" spans="1:28" ht="14" thickTop="1" thickBot="1">
      <c r="A42" s="234" t="s">
        <v>888</v>
      </c>
      <c r="B42" s="235"/>
      <c r="C42" s="235"/>
      <c r="D42" s="235"/>
      <c r="E42" s="235"/>
      <c r="F42" s="235"/>
      <c r="G42" s="235"/>
      <c r="H42" s="826" t="str">
        <f>$H$6</f>
        <v>2011-2012</v>
      </c>
      <c r="I42" s="826"/>
      <c r="J42" s="826" t="str">
        <f>$H$6</f>
        <v>2011-2012</v>
      </c>
      <c r="K42" s="826"/>
      <c r="L42" s="826" t="str">
        <f>$H$6</f>
        <v>2011-2012</v>
      </c>
      <c r="M42" s="826"/>
      <c r="N42" s="830" t="str">
        <f>$H$6</f>
        <v>2011-2012</v>
      </c>
      <c r="O42" s="826"/>
      <c r="P42" s="826" t="str">
        <f>$H$6</f>
        <v>2011-2012</v>
      </c>
      <c r="Q42" s="826"/>
      <c r="R42" s="826" t="str">
        <f>$H$6</f>
        <v>2011-2012</v>
      </c>
      <c r="S42" s="826"/>
      <c r="T42" s="826" t="str">
        <f>$H$6</f>
        <v>2011-2012</v>
      </c>
      <c r="U42" s="826"/>
      <c r="V42" s="826" t="str">
        <f>$H$6</f>
        <v>2011-2012</v>
      </c>
      <c r="W42" s="826"/>
      <c r="X42" s="826" t="str">
        <f>$H$6</f>
        <v>2011-2012</v>
      </c>
      <c r="Y42" s="826"/>
      <c r="Z42" s="867"/>
      <c r="AA42" s="867"/>
      <c r="AB42" s="868"/>
    </row>
    <row r="43" spans="1:28" ht="14" thickTop="1" thickBot="1">
      <c r="A43" s="232" t="s">
        <v>872</v>
      </c>
      <c r="B43" s="233"/>
      <c r="C43" s="233"/>
      <c r="D43" s="233"/>
      <c r="E43" s="233"/>
      <c r="F43" s="233"/>
      <c r="G43" s="233"/>
      <c r="H43" s="880" t="s">
        <v>32</v>
      </c>
      <c r="I43" s="880"/>
      <c r="J43" s="867" t="s">
        <v>32</v>
      </c>
      <c r="K43" s="867"/>
      <c r="L43" s="867" t="s">
        <v>32</v>
      </c>
      <c r="M43" s="868"/>
      <c r="N43" s="880" t="s">
        <v>32</v>
      </c>
      <c r="O43" s="880"/>
      <c r="P43" s="867" t="s">
        <v>32</v>
      </c>
      <c r="Q43" s="867"/>
      <c r="R43" s="880" t="s">
        <v>32</v>
      </c>
      <c r="S43" s="880"/>
      <c r="T43" s="867" t="s">
        <v>32</v>
      </c>
      <c r="U43" s="867"/>
      <c r="V43" s="880" t="s">
        <v>32</v>
      </c>
      <c r="W43" s="880"/>
      <c r="X43" s="867" t="s">
        <v>32</v>
      </c>
      <c r="Y43" s="867"/>
      <c r="Z43" s="866" t="s">
        <v>152</v>
      </c>
      <c r="AA43" s="867"/>
      <c r="AB43" s="868"/>
    </row>
    <row r="44" spans="1:28" ht="13.5" thickTop="1">
      <c r="A44" s="249" t="str">
        <f>"Warrants Outstanding 6-30-"&amp;Help!C18&amp;" of Year in Caption"</f>
        <v>Warrants Outstanding 6-30-2011 of Year in Caption</v>
      </c>
      <c r="B44" s="247"/>
      <c r="C44" s="247"/>
      <c r="D44" s="247"/>
      <c r="E44" s="247"/>
      <c r="F44" s="247"/>
      <c r="G44" s="248"/>
      <c r="H44" s="816">
        <v>0</v>
      </c>
      <c r="I44" s="816"/>
      <c r="J44" s="816">
        <v>0</v>
      </c>
      <c r="K44" s="816"/>
      <c r="L44" s="816">
        <v>0</v>
      </c>
      <c r="M44" s="816"/>
      <c r="N44" s="816">
        <v>0</v>
      </c>
      <c r="O44" s="816"/>
      <c r="P44" s="816">
        <v>0</v>
      </c>
      <c r="Q44" s="816"/>
      <c r="R44" s="816">
        <v>0</v>
      </c>
      <c r="S44" s="816"/>
      <c r="T44" s="816">
        <v>0</v>
      </c>
      <c r="U44" s="816"/>
      <c r="V44" s="816">
        <v>0</v>
      </c>
      <c r="W44" s="816"/>
      <c r="X44" s="816">
        <v>0</v>
      </c>
      <c r="Y44" s="816"/>
      <c r="Z44" s="848">
        <f t="shared" ref="Z44:Z52" si="2">SUM(H44:Y44)</f>
        <v>0</v>
      </c>
      <c r="AA44" s="849"/>
      <c r="AB44" s="850"/>
    </row>
    <row r="45" spans="1:28">
      <c r="A45" s="245" t="s">
        <v>153</v>
      </c>
      <c r="B45" s="240"/>
      <c r="C45" s="240"/>
      <c r="D45" s="240"/>
      <c r="E45" s="240"/>
      <c r="F45" s="240"/>
      <c r="G45" s="241"/>
      <c r="H45" s="816">
        <v>0</v>
      </c>
      <c r="I45" s="816"/>
      <c r="J45" s="816">
        <v>0</v>
      </c>
      <c r="K45" s="816"/>
      <c r="L45" s="816">
        <v>0</v>
      </c>
      <c r="M45" s="816"/>
      <c r="N45" s="816">
        <v>0</v>
      </c>
      <c r="O45" s="816"/>
      <c r="P45" s="816">
        <v>0</v>
      </c>
      <c r="Q45" s="816"/>
      <c r="R45" s="816">
        <v>0</v>
      </c>
      <c r="S45" s="816"/>
      <c r="T45" s="816">
        <v>0</v>
      </c>
      <c r="U45" s="816"/>
      <c r="V45" s="816">
        <v>0</v>
      </c>
      <c r="W45" s="816"/>
      <c r="X45" s="816">
        <v>0</v>
      </c>
      <c r="Y45" s="816"/>
      <c r="Z45" s="767">
        <f t="shared" si="2"/>
        <v>0</v>
      </c>
      <c r="AA45" s="810"/>
      <c r="AB45" s="768"/>
    </row>
    <row r="46" spans="1:28" ht="13.5" thickBot="1">
      <c r="A46" s="242" t="s">
        <v>152</v>
      </c>
      <c r="B46" s="243"/>
      <c r="C46" s="243"/>
      <c r="D46" s="243"/>
      <c r="E46" s="243"/>
      <c r="F46" s="243"/>
      <c r="G46" s="244"/>
      <c r="H46" s="838">
        <f>SUM(H44:I45)</f>
        <v>0</v>
      </c>
      <c r="I46" s="838"/>
      <c r="J46" s="838">
        <f>SUM(J44:K45)</f>
        <v>0</v>
      </c>
      <c r="K46" s="838"/>
      <c r="L46" s="838">
        <f>SUM(L44:M45)</f>
        <v>0</v>
      </c>
      <c r="M46" s="838"/>
      <c r="N46" s="838">
        <f>SUM(N44:O45)</f>
        <v>0</v>
      </c>
      <c r="O46" s="838"/>
      <c r="P46" s="838">
        <f>SUM(P44:Q45)</f>
        <v>0</v>
      </c>
      <c r="Q46" s="838"/>
      <c r="R46" s="838">
        <f>SUM(R44:S45)</f>
        <v>0</v>
      </c>
      <c r="S46" s="838"/>
      <c r="T46" s="838">
        <f>SUM(T44:U45)</f>
        <v>0</v>
      </c>
      <c r="U46" s="838"/>
      <c r="V46" s="838">
        <f>SUM(V44:W45)</f>
        <v>0</v>
      </c>
      <c r="W46" s="838"/>
      <c r="X46" s="838">
        <f>SUM(X44:Y45)</f>
        <v>0</v>
      </c>
      <c r="Y46" s="838"/>
      <c r="Z46" s="769">
        <f t="shared" si="2"/>
        <v>0</v>
      </c>
      <c r="AA46" s="811"/>
      <c r="AB46" s="770"/>
    </row>
    <row r="47" spans="1:28" ht="13.5" thickTop="1">
      <c r="A47" s="249" t="s">
        <v>154</v>
      </c>
      <c r="B47" s="247"/>
      <c r="C47" s="247"/>
      <c r="D47" s="247"/>
      <c r="E47" s="247"/>
      <c r="F47" s="247"/>
      <c r="G47" s="248"/>
      <c r="H47" s="831">
        <v>0</v>
      </c>
      <c r="I47" s="831"/>
      <c r="J47" s="831">
        <v>0</v>
      </c>
      <c r="K47" s="831"/>
      <c r="L47" s="831">
        <v>0</v>
      </c>
      <c r="M47" s="831"/>
      <c r="N47" s="831">
        <v>0</v>
      </c>
      <c r="O47" s="831"/>
      <c r="P47" s="831">
        <v>0</v>
      </c>
      <c r="Q47" s="831"/>
      <c r="R47" s="831">
        <v>0</v>
      </c>
      <c r="S47" s="831"/>
      <c r="T47" s="831">
        <v>0</v>
      </c>
      <c r="U47" s="831"/>
      <c r="V47" s="831">
        <v>0</v>
      </c>
      <c r="W47" s="831"/>
      <c r="X47" s="831">
        <v>0</v>
      </c>
      <c r="Y47" s="831"/>
      <c r="Z47" s="848">
        <f t="shared" si="2"/>
        <v>0</v>
      </c>
      <c r="AA47" s="849"/>
      <c r="AB47" s="850"/>
    </row>
    <row r="48" spans="1:28">
      <c r="A48" s="245" t="s">
        <v>877</v>
      </c>
      <c r="B48" s="240"/>
      <c r="C48" s="240"/>
      <c r="D48" s="240"/>
      <c r="E48" s="240"/>
      <c r="F48" s="240"/>
      <c r="G48" s="241"/>
      <c r="H48" s="816">
        <v>0</v>
      </c>
      <c r="I48" s="816"/>
      <c r="J48" s="816">
        <v>0</v>
      </c>
      <c r="K48" s="816"/>
      <c r="L48" s="816">
        <v>0</v>
      </c>
      <c r="M48" s="816"/>
      <c r="N48" s="816">
        <v>0</v>
      </c>
      <c r="O48" s="816"/>
      <c r="P48" s="816">
        <v>0</v>
      </c>
      <c r="Q48" s="816"/>
      <c r="R48" s="816">
        <v>0</v>
      </c>
      <c r="S48" s="816"/>
      <c r="T48" s="816">
        <v>0</v>
      </c>
      <c r="U48" s="816"/>
      <c r="V48" s="816">
        <v>0</v>
      </c>
      <c r="W48" s="816"/>
      <c r="X48" s="816">
        <v>0</v>
      </c>
      <c r="Y48" s="816"/>
      <c r="Z48" s="767">
        <f t="shared" si="2"/>
        <v>0</v>
      </c>
      <c r="AA48" s="810"/>
      <c r="AB48" s="768"/>
    </row>
    <row r="49" spans="1:28">
      <c r="A49" s="245" t="s">
        <v>156</v>
      </c>
      <c r="B49" s="240"/>
      <c r="C49" s="240"/>
      <c r="D49" s="240"/>
      <c r="E49" s="240"/>
      <c r="F49" s="240"/>
      <c r="G49" s="241"/>
      <c r="H49" s="816">
        <v>0</v>
      </c>
      <c r="I49" s="816"/>
      <c r="J49" s="816">
        <v>0</v>
      </c>
      <c r="K49" s="816"/>
      <c r="L49" s="816">
        <v>0</v>
      </c>
      <c r="M49" s="816"/>
      <c r="N49" s="816">
        <v>0</v>
      </c>
      <c r="O49" s="816"/>
      <c r="P49" s="816">
        <v>0</v>
      </c>
      <c r="Q49" s="816"/>
      <c r="R49" s="816">
        <v>0</v>
      </c>
      <c r="S49" s="816"/>
      <c r="T49" s="816">
        <v>0</v>
      </c>
      <c r="U49" s="816"/>
      <c r="V49" s="816">
        <v>0</v>
      </c>
      <c r="W49" s="816"/>
      <c r="X49" s="816">
        <v>0</v>
      </c>
      <c r="Y49" s="816"/>
      <c r="Z49" s="767">
        <f t="shared" si="2"/>
        <v>0</v>
      </c>
      <c r="AA49" s="810"/>
      <c r="AB49" s="768"/>
    </row>
    <row r="50" spans="1:28">
      <c r="A50" s="245" t="s">
        <v>157</v>
      </c>
      <c r="B50" s="240"/>
      <c r="C50" s="240"/>
      <c r="D50" s="240"/>
      <c r="E50" s="240"/>
      <c r="F50" s="240"/>
      <c r="G50" s="241"/>
      <c r="H50" s="816">
        <v>0</v>
      </c>
      <c r="I50" s="816"/>
      <c r="J50" s="816">
        <v>0</v>
      </c>
      <c r="K50" s="816"/>
      <c r="L50" s="816">
        <v>0</v>
      </c>
      <c r="M50" s="816"/>
      <c r="N50" s="816">
        <v>0</v>
      </c>
      <c r="O50" s="816"/>
      <c r="P50" s="816">
        <v>0</v>
      </c>
      <c r="Q50" s="816"/>
      <c r="R50" s="816">
        <v>0</v>
      </c>
      <c r="S50" s="816"/>
      <c r="T50" s="816">
        <v>0</v>
      </c>
      <c r="U50" s="816"/>
      <c r="V50" s="816">
        <v>0</v>
      </c>
      <c r="W50" s="816"/>
      <c r="X50" s="816">
        <v>0</v>
      </c>
      <c r="Y50" s="816"/>
      <c r="Z50" s="767">
        <f t="shared" si="2"/>
        <v>0</v>
      </c>
      <c r="AA50" s="810"/>
      <c r="AB50" s="768"/>
    </row>
    <row r="51" spans="1:28" ht="13.5" thickBot="1">
      <c r="A51" s="242" t="s">
        <v>158</v>
      </c>
      <c r="B51" s="243"/>
      <c r="C51" s="243"/>
      <c r="D51" s="243"/>
      <c r="E51" s="243"/>
      <c r="F51" s="243"/>
      <c r="G51" s="244"/>
      <c r="H51" s="845">
        <f>SUM(H47:I50)</f>
        <v>0</v>
      </c>
      <c r="I51" s="845"/>
      <c r="J51" s="845">
        <f>SUM(J47:K50)</f>
        <v>0</v>
      </c>
      <c r="K51" s="845"/>
      <c r="L51" s="845">
        <f>SUM(L47:M50)</f>
        <v>0</v>
      </c>
      <c r="M51" s="845"/>
      <c r="N51" s="845">
        <f>SUM(N47:O50)</f>
        <v>0</v>
      </c>
      <c r="O51" s="845"/>
      <c r="P51" s="845">
        <f>SUM(P47:Q50)</f>
        <v>0</v>
      </c>
      <c r="Q51" s="845"/>
      <c r="R51" s="845">
        <f>SUM(R47:S50)</f>
        <v>0</v>
      </c>
      <c r="S51" s="845"/>
      <c r="T51" s="845">
        <f>SUM(T47:U50)</f>
        <v>0</v>
      </c>
      <c r="U51" s="845"/>
      <c r="V51" s="845">
        <f>SUM(V47:W50)</f>
        <v>0</v>
      </c>
      <c r="W51" s="845"/>
      <c r="X51" s="845">
        <f>SUM(X47:Y50)</f>
        <v>0</v>
      </c>
      <c r="Y51" s="845"/>
      <c r="Z51" s="769">
        <f t="shared" si="2"/>
        <v>0</v>
      </c>
      <c r="AA51" s="811"/>
      <c r="AB51" s="770"/>
    </row>
    <row r="52" spans="1:28" ht="14" thickTop="1" thickBot="1">
      <c r="A52" s="252" t="str">
        <f>"BALANCE WARRANTS OUTSTANDING JUNE 30, "&amp;Help!C18+1</f>
        <v>BALANCE WARRANTS OUTSTANDING JUNE 30, 2012</v>
      </c>
      <c r="B52" s="235"/>
      <c r="C52" s="235"/>
      <c r="D52" s="235"/>
      <c r="E52" s="235"/>
      <c r="F52" s="235"/>
      <c r="G52" s="253"/>
      <c r="H52" s="839">
        <f>H46-H51</f>
        <v>0</v>
      </c>
      <c r="I52" s="839"/>
      <c r="J52" s="839">
        <f>J46-J51</f>
        <v>0</v>
      </c>
      <c r="K52" s="839"/>
      <c r="L52" s="839">
        <f>L46-L51</f>
        <v>0</v>
      </c>
      <c r="M52" s="839"/>
      <c r="N52" s="839">
        <f>N46-N51</f>
        <v>0</v>
      </c>
      <c r="O52" s="839"/>
      <c r="P52" s="839">
        <f>P46-P51</f>
        <v>0</v>
      </c>
      <c r="Q52" s="839"/>
      <c r="R52" s="839">
        <f>R46-R51</f>
        <v>0</v>
      </c>
      <c r="S52" s="839"/>
      <c r="T52" s="839">
        <f>T46-T51</f>
        <v>0</v>
      </c>
      <c r="U52" s="839"/>
      <c r="V52" s="839">
        <f>V46-V51</f>
        <v>0</v>
      </c>
      <c r="W52" s="839"/>
      <c r="X52" s="839">
        <f>X46-X51</f>
        <v>0</v>
      </c>
      <c r="Y52" s="839"/>
      <c r="Z52" s="866">
        <f t="shared" si="2"/>
        <v>0</v>
      </c>
      <c r="AA52" s="867"/>
      <c r="AB52" s="868"/>
    </row>
    <row r="53" spans="1:28" ht="13.5" thickTop="1">
      <c r="A53" s="206" t="str">
        <f>'Exhibit K'!A53</f>
        <v>S.A.&amp;I. Form 2641R99 Entity: Type in Name of City City, 99</v>
      </c>
      <c r="K53" s="883">
        <f ca="1">Coversheets!$BI$50</f>
        <v>41499.346880902776</v>
      </c>
      <c r="L53" s="883"/>
      <c r="M53" s="883"/>
      <c r="N53" s="254" t="str">
        <f>A53</f>
        <v>S.A.&amp;I. Form 2641R99 Entity: Type in Name of City City, 99</v>
      </c>
      <c r="Z53" s="883">
        <f ca="1">Coversheets!$BI$50</f>
        <v>41499.346880902776</v>
      </c>
      <c r="AA53" s="883"/>
      <c r="AB53" s="883"/>
    </row>
  </sheetData>
  <mergeCells count="486">
    <mergeCell ref="P5:Q5"/>
    <mergeCell ref="R5:S5"/>
    <mergeCell ref="T5:U5"/>
    <mergeCell ref="V5:W5"/>
    <mergeCell ref="X5:Y5"/>
    <mergeCell ref="Z5:AB5"/>
    <mergeCell ref="V6:W6"/>
    <mergeCell ref="X6:Y6"/>
    <mergeCell ref="A1:M1"/>
    <mergeCell ref="N1:AB1"/>
    <mergeCell ref="A2:M2"/>
    <mergeCell ref="N2:AB2"/>
    <mergeCell ref="H5:I5"/>
    <mergeCell ref="J5:K5"/>
    <mergeCell ref="L5:M5"/>
    <mergeCell ref="N5:O5"/>
    <mergeCell ref="Z6:AB6"/>
    <mergeCell ref="Z7:AB7"/>
    <mergeCell ref="H6:I6"/>
    <mergeCell ref="J6:K6"/>
    <mergeCell ref="L6:M6"/>
    <mergeCell ref="N6:O6"/>
    <mergeCell ref="P6:Q6"/>
    <mergeCell ref="R6:S6"/>
    <mergeCell ref="T6:U6"/>
    <mergeCell ref="Z8:AB8"/>
    <mergeCell ref="H7:I7"/>
    <mergeCell ref="J7:K7"/>
    <mergeCell ref="L7:M7"/>
    <mergeCell ref="N7:O7"/>
    <mergeCell ref="P7:Q7"/>
    <mergeCell ref="R7:S7"/>
    <mergeCell ref="T7:U7"/>
    <mergeCell ref="V7:W7"/>
    <mergeCell ref="X7:Y7"/>
    <mergeCell ref="Z9:AB9"/>
    <mergeCell ref="H8:I8"/>
    <mergeCell ref="J8:K8"/>
    <mergeCell ref="L8:M8"/>
    <mergeCell ref="N8:O8"/>
    <mergeCell ref="P8:Q8"/>
    <mergeCell ref="R8:S8"/>
    <mergeCell ref="T8:U8"/>
    <mergeCell ref="V8:W8"/>
    <mergeCell ref="X8:Y8"/>
    <mergeCell ref="H9:I9"/>
    <mergeCell ref="J9:K9"/>
    <mergeCell ref="L9:M9"/>
    <mergeCell ref="N9:O9"/>
    <mergeCell ref="P9:Q9"/>
    <mergeCell ref="R9:S9"/>
    <mergeCell ref="T9:U9"/>
    <mergeCell ref="V9:W9"/>
    <mergeCell ref="X9:Y9"/>
    <mergeCell ref="Z10:AB10"/>
    <mergeCell ref="H11:I11"/>
    <mergeCell ref="J11:K11"/>
    <mergeCell ref="L11:M11"/>
    <mergeCell ref="N11:O11"/>
    <mergeCell ref="P11:Q11"/>
    <mergeCell ref="R11:S11"/>
    <mergeCell ref="T11:U11"/>
    <mergeCell ref="V11:W11"/>
    <mergeCell ref="X11:Y11"/>
    <mergeCell ref="Z11:AB11"/>
    <mergeCell ref="H10:I10"/>
    <mergeCell ref="J10:K10"/>
    <mergeCell ref="L10:M10"/>
    <mergeCell ref="N10:O10"/>
    <mergeCell ref="P10:Q10"/>
    <mergeCell ref="R10:S10"/>
    <mergeCell ref="T10:U10"/>
    <mergeCell ref="V10:W10"/>
    <mergeCell ref="X10:Y10"/>
    <mergeCell ref="Z12:AB12"/>
    <mergeCell ref="H13:I13"/>
    <mergeCell ref="J13:K13"/>
    <mergeCell ref="L13:M13"/>
    <mergeCell ref="N13:O13"/>
    <mergeCell ref="P13:Q13"/>
    <mergeCell ref="R13:S13"/>
    <mergeCell ref="T13:U13"/>
    <mergeCell ref="V13:W13"/>
    <mergeCell ref="X13:Y13"/>
    <mergeCell ref="Z13:AB13"/>
    <mergeCell ref="H12:I12"/>
    <mergeCell ref="J12:K12"/>
    <mergeCell ref="L12:M12"/>
    <mergeCell ref="N12:O12"/>
    <mergeCell ref="P12:Q12"/>
    <mergeCell ref="R12:S12"/>
    <mergeCell ref="T12:U12"/>
    <mergeCell ref="V12:W12"/>
    <mergeCell ref="X12:Y12"/>
    <mergeCell ref="Z14:AB14"/>
    <mergeCell ref="H15:I15"/>
    <mergeCell ref="J15:K15"/>
    <mergeCell ref="L15:M15"/>
    <mergeCell ref="N15:O15"/>
    <mergeCell ref="P15:Q15"/>
    <mergeCell ref="R15:S15"/>
    <mergeCell ref="T15:U15"/>
    <mergeCell ref="V15:W15"/>
    <mergeCell ref="X15:Y15"/>
    <mergeCell ref="Z15:AB15"/>
    <mergeCell ref="H14:I14"/>
    <mergeCell ref="J14:K14"/>
    <mergeCell ref="L14:M14"/>
    <mergeCell ref="N14:O14"/>
    <mergeCell ref="P14:Q14"/>
    <mergeCell ref="R14:S14"/>
    <mergeCell ref="T14:U14"/>
    <mergeCell ref="V14:W14"/>
    <mergeCell ref="X14:Y14"/>
    <mergeCell ref="Z16:AB16"/>
    <mergeCell ref="H17:I17"/>
    <mergeCell ref="J17:K17"/>
    <mergeCell ref="L17:M17"/>
    <mergeCell ref="N17:O17"/>
    <mergeCell ref="P17:Q17"/>
    <mergeCell ref="R17:S17"/>
    <mergeCell ref="T17:U17"/>
    <mergeCell ref="V17:W17"/>
    <mergeCell ref="X17:Y17"/>
    <mergeCell ref="Z17:AB17"/>
    <mergeCell ref="H16:I16"/>
    <mergeCell ref="J16:K16"/>
    <mergeCell ref="L16:M16"/>
    <mergeCell ref="N16:O16"/>
    <mergeCell ref="P16:Q16"/>
    <mergeCell ref="R16:S16"/>
    <mergeCell ref="T16:U16"/>
    <mergeCell ref="V16:W16"/>
    <mergeCell ref="X16:Y16"/>
    <mergeCell ref="Z18:AB18"/>
    <mergeCell ref="H19:I19"/>
    <mergeCell ref="J19:K19"/>
    <mergeCell ref="L19:M19"/>
    <mergeCell ref="N19:O19"/>
    <mergeCell ref="P19:Q19"/>
    <mergeCell ref="R19:S19"/>
    <mergeCell ref="T19:U19"/>
    <mergeCell ref="V19:W19"/>
    <mergeCell ref="X19:Y19"/>
    <mergeCell ref="Z19:AB19"/>
    <mergeCell ref="H18:I18"/>
    <mergeCell ref="J18:K18"/>
    <mergeCell ref="L18:M18"/>
    <mergeCell ref="N18:O18"/>
    <mergeCell ref="P18:Q18"/>
    <mergeCell ref="R18:S18"/>
    <mergeCell ref="T18:U18"/>
    <mergeCell ref="V18:W18"/>
    <mergeCell ref="X18:Y18"/>
    <mergeCell ref="Z20:AB20"/>
    <mergeCell ref="H21:I21"/>
    <mergeCell ref="J21:K21"/>
    <mergeCell ref="L21:M21"/>
    <mergeCell ref="N21:O21"/>
    <mergeCell ref="P21:Q21"/>
    <mergeCell ref="R21:S21"/>
    <mergeCell ref="T21:U21"/>
    <mergeCell ref="V21:W21"/>
    <mergeCell ref="X21:Y21"/>
    <mergeCell ref="Z21:AB21"/>
    <mergeCell ref="H20:I20"/>
    <mergeCell ref="J20:K20"/>
    <mergeCell ref="L20:M20"/>
    <mergeCell ref="N20:O20"/>
    <mergeCell ref="P20:Q20"/>
    <mergeCell ref="R20:S20"/>
    <mergeCell ref="T20:U20"/>
    <mergeCell ref="V20:W20"/>
    <mergeCell ref="X20:Y20"/>
    <mergeCell ref="Z22:AB22"/>
    <mergeCell ref="H23:I23"/>
    <mergeCell ref="J23:K23"/>
    <mergeCell ref="L23:M23"/>
    <mergeCell ref="N23:O23"/>
    <mergeCell ref="P23:Q23"/>
    <mergeCell ref="R23:S23"/>
    <mergeCell ref="T23:U23"/>
    <mergeCell ref="V23:W23"/>
    <mergeCell ref="X23:Y23"/>
    <mergeCell ref="Z23:AB23"/>
    <mergeCell ref="H22:I22"/>
    <mergeCell ref="J22:K22"/>
    <mergeCell ref="L22:M22"/>
    <mergeCell ref="N22:O22"/>
    <mergeCell ref="P22:Q22"/>
    <mergeCell ref="R22:S22"/>
    <mergeCell ref="T22:U22"/>
    <mergeCell ref="V22:W22"/>
    <mergeCell ref="X22:Y22"/>
    <mergeCell ref="Z24:AB24"/>
    <mergeCell ref="H25:I25"/>
    <mergeCell ref="J25:K25"/>
    <mergeCell ref="L25:M25"/>
    <mergeCell ref="N25:O25"/>
    <mergeCell ref="P25:Q25"/>
    <mergeCell ref="R25:S25"/>
    <mergeCell ref="T25:U25"/>
    <mergeCell ref="V25:W25"/>
    <mergeCell ref="X25:Y25"/>
    <mergeCell ref="Z25:AB25"/>
    <mergeCell ref="H24:I24"/>
    <mergeCell ref="J24:K24"/>
    <mergeCell ref="L24:M24"/>
    <mergeCell ref="N24:O24"/>
    <mergeCell ref="P24:Q24"/>
    <mergeCell ref="R24:S24"/>
    <mergeCell ref="T24:U24"/>
    <mergeCell ref="V24:W24"/>
    <mergeCell ref="X24:Y24"/>
    <mergeCell ref="Z26:AB26"/>
    <mergeCell ref="H27:I27"/>
    <mergeCell ref="J27:K27"/>
    <mergeCell ref="L27:M27"/>
    <mergeCell ref="N27:O27"/>
    <mergeCell ref="P27:Q27"/>
    <mergeCell ref="R27:S27"/>
    <mergeCell ref="T27:U27"/>
    <mergeCell ref="V27:W27"/>
    <mergeCell ref="X27:Y27"/>
    <mergeCell ref="Z27:AB27"/>
    <mergeCell ref="H26:I26"/>
    <mergeCell ref="J26:K26"/>
    <mergeCell ref="L26:M26"/>
    <mergeCell ref="N26:O26"/>
    <mergeCell ref="P26:Q26"/>
    <mergeCell ref="R26:S26"/>
    <mergeCell ref="T26:U26"/>
    <mergeCell ref="V26:W26"/>
    <mergeCell ref="X26:Y26"/>
    <mergeCell ref="Z28:AB28"/>
    <mergeCell ref="H29:I29"/>
    <mergeCell ref="J29:K29"/>
    <mergeCell ref="L29:M29"/>
    <mergeCell ref="N29:O29"/>
    <mergeCell ref="P29:Q29"/>
    <mergeCell ref="R29:S29"/>
    <mergeCell ref="T29:U29"/>
    <mergeCell ref="V29:W29"/>
    <mergeCell ref="X29:Y29"/>
    <mergeCell ref="Z29:AB29"/>
    <mergeCell ref="H28:I28"/>
    <mergeCell ref="J28:K28"/>
    <mergeCell ref="L28:M28"/>
    <mergeCell ref="N28:O28"/>
    <mergeCell ref="P28:Q28"/>
    <mergeCell ref="R28:S28"/>
    <mergeCell ref="T28:U28"/>
    <mergeCell ref="V28:W28"/>
    <mergeCell ref="X28:Y28"/>
    <mergeCell ref="Z30:AB30"/>
    <mergeCell ref="H31:I31"/>
    <mergeCell ref="J31:K31"/>
    <mergeCell ref="L31:M31"/>
    <mergeCell ref="N31:O31"/>
    <mergeCell ref="P31:Q31"/>
    <mergeCell ref="R31:S31"/>
    <mergeCell ref="T31:U31"/>
    <mergeCell ref="V31:W31"/>
    <mergeCell ref="X31:Y31"/>
    <mergeCell ref="Z31:AB31"/>
    <mergeCell ref="H30:I30"/>
    <mergeCell ref="J30:K30"/>
    <mergeCell ref="L30:M30"/>
    <mergeCell ref="N30:O30"/>
    <mergeCell ref="P30:Q30"/>
    <mergeCell ref="R30:S30"/>
    <mergeCell ref="T30:U30"/>
    <mergeCell ref="V30:W30"/>
    <mergeCell ref="X30:Y30"/>
    <mergeCell ref="Z32:AB32"/>
    <mergeCell ref="H33:I33"/>
    <mergeCell ref="J33:K33"/>
    <mergeCell ref="L33:M33"/>
    <mergeCell ref="N33:O33"/>
    <mergeCell ref="P33:Q33"/>
    <mergeCell ref="R33:S33"/>
    <mergeCell ref="T33:U33"/>
    <mergeCell ref="V33:W33"/>
    <mergeCell ref="X33:Y33"/>
    <mergeCell ref="Z33:AB33"/>
    <mergeCell ref="H32:I32"/>
    <mergeCell ref="J32:K32"/>
    <mergeCell ref="L32:M32"/>
    <mergeCell ref="N32:O32"/>
    <mergeCell ref="P32:Q32"/>
    <mergeCell ref="R32:S32"/>
    <mergeCell ref="T32:U32"/>
    <mergeCell ref="V32:W32"/>
    <mergeCell ref="X32:Y32"/>
    <mergeCell ref="Z34:AB34"/>
    <mergeCell ref="H35:I35"/>
    <mergeCell ref="J35:K35"/>
    <mergeCell ref="L35:M35"/>
    <mergeCell ref="N35:O35"/>
    <mergeCell ref="P35:Q35"/>
    <mergeCell ref="R35:S35"/>
    <mergeCell ref="T35:U35"/>
    <mergeCell ref="V35:W35"/>
    <mergeCell ref="X35:Y35"/>
    <mergeCell ref="Z35:AB35"/>
    <mergeCell ref="H34:I34"/>
    <mergeCell ref="J34:K34"/>
    <mergeCell ref="L34:M34"/>
    <mergeCell ref="N34:O34"/>
    <mergeCell ref="P34:Q34"/>
    <mergeCell ref="R34:S34"/>
    <mergeCell ref="T34:U34"/>
    <mergeCell ref="V34:W34"/>
    <mergeCell ref="X34:Y34"/>
    <mergeCell ref="Z36:AB36"/>
    <mergeCell ref="H37:I37"/>
    <mergeCell ref="J37:K37"/>
    <mergeCell ref="L37:M37"/>
    <mergeCell ref="N37:O37"/>
    <mergeCell ref="P37:Q37"/>
    <mergeCell ref="R37:S37"/>
    <mergeCell ref="T37:U37"/>
    <mergeCell ref="V37:W37"/>
    <mergeCell ref="X37:Y37"/>
    <mergeCell ref="Z37:AB37"/>
    <mergeCell ref="H36:I36"/>
    <mergeCell ref="J36:K36"/>
    <mergeCell ref="L36:M36"/>
    <mergeCell ref="N36:O36"/>
    <mergeCell ref="P36:Q36"/>
    <mergeCell ref="R36:S36"/>
    <mergeCell ref="T36:U36"/>
    <mergeCell ref="V36:W36"/>
    <mergeCell ref="X36:Y36"/>
    <mergeCell ref="Z38:AB38"/>
    <mergeCell ref="H39:I39"/>
    <mergeCell ref="J39:K39"/>
    <mergeCell ref="L39:M39"/>
    <mergeCell ref="N39:O39"/>
    <mergeCell ref="P39:Q39"/>
    <mergeCell ref="R39:S39"/>
    <mergeCell ref="T39:U39"/>
    <mergeCell ref="V39:W39"/>
    <mergeCell ref="X39:Y39"/>
    <mergeCell ref="Z39:AB39"/>
    <mergeCell ref="H38:I38"/>
    <mergeCell ref="J38:K38"/>
    <mergeCell ref="L38:M38"/>
    <mergeCell ref="N38:O38"/>
    <mergeCell ref="P38:Q38"/>
    <mergeCell ref="R38:S38"/>
    <mergeCell ref="T38:U38"/>
    <mergeCell ref="V38:W38"/>
    <mergeCell ref="X38:Y38"/>
    <mergeCell ref="Z40:AB40"/>
    <mergeCell ref="H41:I41"/>
    <mergeCell ref="J41:K41"/>
    <mergeCell ref="L41:M41"/>
    <mergeCell ref="N41:O41"/>
    <mergeCell ref="P41:Q41"/>
    <mergeCell ref="R41:S41"/>
    <mergeCell ref="T41:U41"/>
    <mergeCell ref="V41:W41"/>
    <mergeCell ref="X41:Y41"/>
    <mergeCell ref="Z41:AB41"/>
    <mergeCell ref="H40:I40"/>
    <mergeCell ref="J40:K40"/>
    <mergeCell ref="L40:M40"/>
    <mergeCell ref="N40:O40"/>
    <mergeCell ref="P40:Q40"/>
    <mergeCell ref="R40:S40"/>
    <mergeCell ref="T40:U40"/>
    <mergeCell ref="V40:W40"/>
    <mergeCell ref="X40:Y40"/>
    <mergeCell ref="V44:W44"/>
    <mergeCell ref="X44:Y44"/>
    <mergeCell ref="Z42:AB42"/>
    <mergeCell ref="H43:I43"/>
    <mergeCell ref="J43:K43"/>
    <mergeCell ref="L43:M43"/>
    <mergeCell ref="N43:O43"/>
    <mergeCell ref="P43:Q43"/>
    <mergeCell ref="R43:S43"/>
    <mergeCell ref="T43:U43"/>
    <mergeCell ref="V43:W43"/>
    <mergeCell ref="X43:Y43"/>
    <mergeCell ref="Z43:AB43"/>
    <mergeCell ref="H42:I42"/>
    <mergeCell ref="J42:K42"/>
    <mergeCell ref="L42:M42"/>
    <mergeCell ref="N42:O42"/>
    <mergeCell ref="P42:Q42"/>
    <mergeCell ref="R42:S42"/>
    <mergeCell ref="T42:U42"/>
    <mergeCell ref="V42:W42"/>
    <mergeCell ref="X42:Y42"/>
    <mergeCell ref="N46:O46"/>
    <mergeCell ref="P46:Q46"/>
    <mergeCell ref="R46:S46"/>
    <mergeCell ref="T46:U46"/>
    <mergeCell ref="V46:W46"/>
    <mergeCell ref="X46:Y46"/>
    <mergeCell ref="Z44:AB44"/>
    <mergeCell ref="H45:I45"/>
    <mergeCell ref="J45:K45"/>
    <mergeCell ref="L45:M45"/>
    <mergeCell ref="N45:O45"/>
    <mergeCell ref="P45:Q45"/>
    <mergeCell ref="R45:S45"/>
    <mergeCell ref="T45:U45"/>
    <mergeCell ref="V45:W45"/>
    <mergeCell ref="X45:Y45"/>
    <mergeCell ref="Z45:AB45"/>
    <mergeCell ref="H44:I44"/>
    <mergeCell ref="J44:K44"/>
    <mergeCell ref="L44:M44"/>
    <mergeCell ref="N44:O44"/>
    <mergeCell ref="P44:Q44"/>
    <mergeCell ref="R44:S44"/>
    <mergeCell ref="T44:U44"/>
    <mergeCell ref="V48:W48"/>
    <mergeCell ref="X48:Y48"/>
    <mergeCell ref="Z46:AB46"/>
    <mergeCell ref="H47:I47"/>
    <mergeCell ref="J47:K47"/>
    <mergeCell ref="L47:M47"/>
    <mergeCell ref="N47:O47"/>
    <mergeCell ref="P47:Q47"/>
    <mergeCell ref="R47:S47"/>
    <mergeCell ref="T47:U47"/>
    <mergeCell ref="J48:K48"/>
    <mergeCell ref="L48:M48"/>
    <mergeCell ref="N48:O48"/>
    <mergeCell ref="P48:Q48"/>
    <mergeCell ref="R48:S48"/>
    <mergeCell ref="T48:U48"/>
    <mergeCell ref="Z48:AB48"/>
    <mergeCell ref="H48:I48"/>
    <mergeCell ref="V47:W47"/>
    <mergeCell ref="X47:Y47"/>
    <mergeCell ref="Z47:AB47"/>
    <mergeCell ref="H46:I46"/>
    <mergeCell ref="J46:K46"/>
    <mergeCell ref="L46:M46"/>
    <mergeCell ref="T50:U50"/>
    <mergeCell ref="V50:W50"/>
    <mergeCell ref="X49:Y49"/>
    <mergeCell ref="Z49:AB49"/>
    <mergeCell ref="X50:Y50"/>
    <mergeCell ref="Z50:AB50"/>
    <mergeCell ref="H50:I50"/>
    <mergeCell ref="J50:K50"/>
    <mergeCell ref="L50:M50"/>
    <mergeCell ref="N50:O50"/>
    <mergeCell ref="P50:Q50"/>
    <mergeCell ref="R50:S50"/>
    <mergeCell ref="H49:I49"/>
    <mergeCell ref="J49:K49"/>
    <mergeCell ref="L49:M49"/>
    <mergeCell ref="N49:O49"/>
    <mergeCell ref="P49:Q49"/>
    <mergeCell ref="R49:S49"/>
    <mergeCell ref="T49:U49"/>
    <mergeCell ref="V49:W49"/>
    <mergeCell ref="X52:Y52"/>
    <mergeCell ref="Z52:AB52"/>
    <mergeCell ref="K53:M53"/>
    <mergeCell ref="Z53:AB53"/>
    <mergeCell ref="H51:I51"/>
    <mergeCell ref="J51:K51"/>
    <mergeCell ref="L51:M51"/>
    <mergeCell ref="N51:O51"/>
    <mergeCell ref="X51:Y51"/>
    <mergeCell ref="Z51:AB51"/>
    <mergeCell ref="P51:Q51"/>
    <mergeCell ref="R51:S51"/>
    <mergeCell ref="H52:I52"/>
    <mergeCell ref="J52:K52"/>
    <mergeCell ref="L52:M52"/>
    <mergeCell ref="N52:O52"/>
    <mergeCell ref="P52:Q52"/>
    <mergeCell ref="R52:S52"/>
    <mergeCell ref="T51:U51"/>
    <mergeCell ref="V51:W51"/>
    <mergeCell ref="T52:U52"/>
    <mergeCell ref="V52:W52"/>
  </mergeCells>
  <phoneticPr fontId="0" type="noConversion"/>
  <pageMargins left="0.25" right="0.25" top="0.75" bottom="0.75" header="0.3" footer="0.3"/>
  <pageSetup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sheetPr codeName="Sheet13"/>
  <dimension ref="A1:AZ157"/>
  <sheetViews>
    <sheetView zoomScaleNormal="100" workbookViewId="0">
      <selection activeCell="I87" sqref="I87"/>
    </sheetView>
  </sheetViews>
  <sheetFormatPr defaultColWidth="9.375" defaultRowHeight="13"/>
  <cols>
    <col min="1" max="17" width="9.5" style="130" customWidth="1"/>
    <col min="18" max="16384" width="9.375" style="130"/>
  </cols>
  <sheetData>
    <row r="1" spans="1:15" ht="13.5" thickBot="1">
      <c r="A1" s="130" t="s">
        <v>889</v>
      </c>
      <c r="O1" s="131" t="s">
        <v>22</v>
      </c>
    </row>
    <row r="2" spans="1:15" s="258" customFormat="1" ht="14.5" thickTop="1">
      <c r="A2" s="912" t="s">
        <v>890</v>
      </c>
      <c r="B2" s="913"/>
      <c r="C2" s="913"/>
      <c r="D2" s="913"/>
      <c r="E2" s="913"/>
      <c r="F2" s="913"/>
      <c r="G2" s="913"/>
      <c r="H2" s="913"/>
      <c r="I2" s="913"/>
      <c r="J2" s="913"/>
      <c r="K2" s="913"/>
      <c r="L2" s="913"/>
      <c r="M2" s="913"/>
      <c r="N2" s="913"/>
      <c r="O2" s="914"/>
    </row>
    <row r="3" spans="1:15" s="258" customFormat="1" ht="14">
      <c r="A3" s="915" t="str">
        <f>"ESTIMATE OF NEEDS FOR "&amp;Help!C18+1&amp;"-"&amp;Help!C18+2</f>
        <v>ESTIMATE OF NEEDS FOR 2012-2013</v>
      </c>
      <c r="B3" s="916"/>
      <c r="C3" s="916"/>
      <c r="D3" s="916"/>
      <c r="E3" s="916"/>
      <c r="F3" s="916"/>
      <c r="G3" s="916"/>
      <c r="H3" s="916"/>
      <c r="I3" s="916"/>
      <c r="J3" s="916"/>
      <c r="K3" s="916"/>
      <c r="L3" s="916"/>
      <c r="M3" s="916"/>
      <c r="N3" s="916"/>
      <c r="O3" s="917"/>
    </row>
    <row r="4" spans="1:15">
      <c r="A4" s="96"/>
      <c r="B4" s="95"/>
      <c r="C4" s="95"/>
      <c r="D4" s="95"/>
      <c r="E4" s="95"/>
      <c r="F4" s="95"/>
      <c r="G4" s="95"/>
      <c r="H4" s="95"/>
      <c r="I4" s="95"/>
      <c r="J4" s="95"/>
      <c r="K4" s="95"/>
      <c r="L4" s="95"/>
      <c r="M4" s="95"/>
      <c r="N4" s="95"/>
      <c r="O4" s="132"/>
    </row>
    <row r="5" spans="1:15">
      <c r="A5" s="96"/>
      <c r="B5" s="95"/>
      <c r="C5" s="95"/>
      <c r="D5" s="95"/>
      <c r="E5" s="95"/>
      <c r="F5" s="95"/>
      <c r="G5" s="95"/>
      <c r="H5" s="95"/>
      <c r="I5" s="95"/>
      <c r="J5" s="95"/>
      <c r="K5" s="95"/>
      <c r="L5" s="95"/>
      <c r="M5" s="95"/>
      <c r="N5" s="95"/>
      <c r="O5" s="132"/>
    </row>
    <row r="6" spans="1:15">
      <c r="A6" s="96"/>
      <c r="B6" s="95"/>
      <c r="C6" s="95"/>
      <c r="D6" s="95"/>
      <c r="E6" s="95"/>
      <c r="F6" s="95"/>
      <c r="G6" s="95"/>
      <c r="H6" s="95"/>
      <c r="I6" s="95"/>
      <c r="J6" s="95"/>
      <c r="K6" s="95"/>
      <c r="L6" s="95"/>
      <c r="M6" s="95"/>
      <c r="N6" s="95"/>
      <c r="O6" s="132"/>
    </row>
    <row r="7" spans="1:15">
      <c r="A7" s="96"/>
      <c r="B7" s="95"/>
      <c r="C7" s="95"/>
      <c r="D7" s="95"/>
      <c r="E7" s="95"/>
      <c r="F7" s="95"/>
      <c r="G7" s="95"/>
      <c r="H7" s="95"/>
      <c r="I7" s="95"/>
      <c r="J7" s="95"/>
      <c r="K7" s="95"/>
      <c r="L7" s="95"/>
      <c r="M7" s="95"/>
      <c r="N7" s="95"/>
      <c r="O7" s="132"/>
    </row>
    <row r="8" spans="1:15">
      <c r="A8" s="96"/>
      <c r="B8" s="95"/>
      <c r="C8" s="95"/>
      <c r="D8" s="95"/>
      <c r="E8" s="95"/>
      <c r="F8" s="95"/>
      <c r="G8" s="95"/>
      <c r="H8" s="95"/>
      <c r="I8" s="95"/>
      <c r="J8" s="95"/>
      <c r="K8" s="95"/>
      <c r="L8" s="95"/>
      <c r="M8" s="95"/>
      <c r="N8" s="95"/>
      <c r="O8" s="132"/>
    </row>
    <row r="9" spans="1:15">
      <c r="A9" s="96"/>
      <c r="B9" s="95"/>
      <c r="C9" s="95"/>
      <c r="D9" s="95"/>
      <c r="E9" s="95"/>
      <c r="F9" s="95"/>
      <c r="G9" s="95"/>
      <c r="H9" s="95"/>
      <c r="I9" s="95"/>
      <c r="J9" s="95"/>
      <c r="K9" s="95"/>
      <c r="L9" s="95"/>
      <c r="M9" s="95"/>
      <c r="N9" s="95"/>
      <c r="O9" s="132"/>
    </row>
    <row r="10" spans="1:15">
      <c r="A10" s="96"/>
      <c r="B10" s="95"/>
      <c r="C10" s="95"/>
      <c r="D10" s="95"/>
      <c r="E10" s="95"/>
      <c r="F10" s="95"/>
      <c r="G10" s="95"/>
      <c r="H10" s="95"/>
      <c r="I10" s="95"/>
      <c r="J10" s="95"/>
      <c r="K10" s="95"/>
      <c r="L10" s="95"/>
      <c r="M10" s="95"/>
      <c r="N10" s="95"/>
      <c r="O10" s="132"/>
    </row>
    <row r="11" spans="1:15">
      <c r="A11" s="96"/>
      <c r="B11" s="95"/>
      <c r="C11" s="95"/>
      <c r="D11" s="95"/>
      <c r="E11" s="95"/>
      <c r="F11" s="95"/>
      <c r="G11" s="95"/>
      <c r="H11" s="95"/>
      <c r="I11" s="95"/>
      <c r="J11" s="95"/>
      <c r="K11" s="95"/>
      <c r="L11" s="95"/>
      <c r="M11" s="95"/>
      <c r="N11" s="95"/>
      <c r="O11" s="132"/>
    </row>
    <row r="12" spans="1:15">
      <c r="A12" s="96"/>
      <c r="B12" s="95"/>
      <c r="C12" s="95"/>
      <c r="D12" s="95"/>
      <c r="E12" s="95"/>
      <c r="F12" s="95"/>
      <c r="G12" s="95"/>
      <c r="H12" s="95"/>
      <c r="I12" s="95"/>
      <c r="J12" s="95"/>
      <c r="K12" s="95"/>
      <c r="L12" s="95"/>
      <c r="M12" s="95"/>
      <c r="N12" s="95"/>
      <c r="O12" s="132"/>
    </row>
    <row r="13" spans="1:15">
      <c r="A13" s="96" t="str">
        <f>"STATE OF OKLAHOMA, COUNTY OF "&amp;Help!C16</f>
        <v>STATE OF OKLAHOMA, COUNTY OF TYPE IN NAME OF COUNTY</v>
      </c>
      <c r="B13" s="95"/>
      <c r="C13" s="95"/>
      <c r="D13" s="95"/>
      <c r="E13" s="95"/>
      <c r="F13" s="95"/>
      <c r="G13" s="95"/>
      <c r="H13" s="95"/>
      <c r="I13" s="95"/>
      <c r="J13" s="95"/>
      <c r="K13" s="95"/>
      <c r="L13" s="95"/>
      <c r="M13" s="95"/>
      <c r="N13" s="95"/>
      <c r="O13" s="132"/>
    </row>
    <row r="14" spans="1:15">
      <c r="A14" s="96"/>
      <c r="B14" s="95"/>
      <c r="C14" s="95"/>
      <c r="D14" s="95"/>
      <c r="E14" s="95"/>
      <c r="F14" s="95"/>
      <c r="G14" s="95"/>
      <c r="H14" s="95"/>
      <c r="I14" s="95"/>
      <c r="J14" s="95"/>
      <c r="K14" s="95"/>
      <c r="L14" s="95"/>
      <c r="M14" s="95"/>
      <c r="N14" s="95"/>
      <c r="O14" s="132"/>
    </row>
    <row r="15" spans="1:15" ht="93.75" customHeight="1">
      <c r="A15" s="909" t="str">
        <f>"We, the members of the Excise Board of said County and State, do hereby certify that we have examined the foregoing estimates of proposed current expenses for the ensuing fiscal year as filed with the Governing Board of "&amp;Help!C22&amp;" Oklahoma, and those directly under, or in contractual relationship with, the Governing Board of "&amp;Help!C22&amp;" Oklahoma; we have ascertained from the Financial Statements submitted therewith the amount"&amp;" of Surplus Balances of Cash on Hand; we have considered the uncollected ad valorem taxes of the previous year or years; and we have ascertained that the "&amp;"probable Income estimated to be collected from all sources other than ad valorem taxation may reasonably be expected as a revenue for the"&amp;" ensuing fiscal year, and that the same does not exceed 90% of the actual collection from such sources for the previous fiscal year."</f>
        <v>We, the members of the Excise Board of said County and State, do hereby certify that we have examined the foregoing estimates of proposed current expenses for the ensuing fiscal year as filed with the Governing Board of Type in Name of City Oklahoma, and those directly under, or in contractual relationship with, the Governing Board of Type in Name of City Oklahoma; we have ascertained from the Financial Statements submitted therewith the amount of Surplus Balances of Cash on Hand; we have considered the uncollected ad valorem taxes of the previous year or years; and we have ascertained that the probable Income estimated to be collected from all sources other than ad valorem taxation may reasonably be expected as a revenue for the ensuing fiscal year, and that the same does not exceed 90% of the actual collection from such sources for the previous fiscal year.</v>
      </c>
      <c r="B15" s="910"/>
      <c r="C15" s="910"/>
      <c r="D15" s="910"/>
      <c r="E15" s="910"/>
      <c r="F15" s="910"/>
      <c r="G15" s="910"/>
      <c r="H15" s="910"/>
      <c r="I15" s="910"/>
      <c r="J15" s="910"/>
      <c r="K15" s="910"/>
      <c r="L15" s="910"/>
      <c r="M15" s="910"/>
      <c r="N15" s="910"/>
      <c r="O15" s="911"/>
    </row>
    <row r="16" spans="1:15">
      <c r="A16" s="96"/>
      <c r="B16" s="95"/>
      <c r="C16" s="95"/>
      <c r="D16" s="95"/>
      <c r="E16" s="95"/>
      <c r="F16" s="95"/>
      <c r="G16" s="95"/>
      <c r="H16" s="95"/>
      <c r="I16" s="95"/>
      <c r="J16" s="95"/>
      <c r="K16" s="95"/>
      <c r="L16" s="95"/>
      <c r="M16" s="95"/>
      <c r="N16" s="95"/>
      <c r="O16" s="132"/>
    </row>
    <row r="17" spans="1:30" ht="90" customHeight="1">
      <c r="A17" s="909" t="s">
        <v>892</v>
      </c>
      <c r="B17" s="910"/>
      <c r="C17" s="910"/>
      <c r="D17" s="910"/>
      <c r="E17" s="910"/>
      <c r="F17" s="910"/>
      <c r="G17" s="910"/>
      <c r="H17" s="910"/>
      <c r="I17" s="910"/>
      <c r="J17" s="910"/>
      <c r="K17" s="910"/>
      <c r="L17" s="910"/>
      <c r="M17" s="910"/>
      <c r="N17" s="910"/>
      <c r="O17" s="911"/>
    </row>
    <row r="18" spans="1:30">
      <c r="A18" s="907"/>
      <c r="B18" s="900"/>
      <c r="C18" s="900"/>
      <c r="D18" s="900"/>
      <c r="E18" s="900"/>
      <c r="F18" s="900"/>
      <c r="G18" s="900"/>
      <c r="H18" s="900"/>
      <c r="I18" s="900"/>
      <c r="J18" s="900"/>
      <c r="K18" s="900"/>
      <c r="L18" s="900"/>
      <c r="M18" s="900"/>
      <c r="N18" s="900"/>
      <c r="O18" s="908"/>
    </row>
    <row r="19" spans="1:30" ht="92.25" customHeight="1">
      <c r="A19" s="909" t="s">
        <v>891</v>
      </c>
      <c r="B19" s="910"/>
      <c r="C19" s="910"/>
      <c r="D19" s="910"/>
      <c r="E19" s="910"/>
      <c r="F19" s="910"/>
      <c r="G19" s="910"/>
      <c r="H19" s="910"/>
      <c r="I19" s="910"/>
      <c r="J19" s="910"/>
      <c r="K19" s="910"/>
      <c r="L19" s="910"/>
      <c r="M19" s="910"/>
      <c r="N19" s="910"/>
      <c r="O19" s="911"/>
    </row>
    <row r="20" spans="1:30">
      <c r="A20" s="96"/>
      <c r="B20" s="95"/>
      <c r="C20" s="95"/>
      <c r="D20" s="95"/>
      <c r="E20" s="95"/>
      <c r="F20" s="95"/>
      <c r="G20" s="95"/>
      <c r="H20" s="95"/>
      <c r="I20" s="95"/>
      <c r="J20" s="95"/>
      <c r="K20" s="95"/>
      <c r="L20" s="95"/>
      <c r="M20" s="95"/>
      <c r="N20" s="95"/>
      <c r="O20" s="132"/>
    </row>
    <row r="21" spans="1:30" ht="15.75" customHeight="1">
      <c r="A21" s="909" t="str">
        <f>"We further certify that we have examined the within statements of account and estimated needs or requirements of the Governing "&amp;"Board of  "&amp;Help!C22&amp;" Oklahoma, in relation to the Sinking Fund or Funds thereof, and after finding the same correct or having "&amp;"caused the same to be corrected pursuant to 68 O. S. 1991 Section 3009, have approved the requirements therefor"&amp;" to fulfill the conditions of Section 26 and 28 of Article 10, Oklahoma Constitution, and have made and certified a tax levy therefor to the extent of the "&amp;"excess of said total requirements over the total of items 2, 3, 6, and 12 of Exhibit ''Y'' (Page 2) and any other legal deduction, including a reserve of "&amp;"____% for delinquent taxes."</f>
        <v>We further certify that we have examined the within statements of account and estimated needs or requirements of the Governing Board of  Type in Name of City Oklahoma, in relation to the Sinking Fund or Funds thereof, and after finding the same correct or having caused the same to be corrected pursuant to 68 O. S. 1991 Section 3009, have approved the requirements therefor to fulfill the conditions of Section 26 and 28 of Article 10, Oklahoma Constitution, and have made and certified a tax levy therefor to the extent of the excess of said total requirements over the total of items 2, 3, 6, and 12 of Exhibit ''Y'' (Page 2) and any other legal deduction, including a reserve of ____% for delinquent taxes.</v>
      </c>
      <c r="B21" s="910"/>
      <c r="C21" s="910"/>
      <c r="D21" s="910"/>
      <c r="E21" s="910"/>
      <c r="F21" s="910"/>
      <c r="G21" s="910"/>
      <c r="H21" s="910"/>
      <c r="I21" s="910"/>
      <c r="J21" s="910"/>
      <c r="K21" s="910"/>
      <c r="L21" s="910"/>
      <c r="M21" s="910"/>
      <c r="N21" s="910"/>
      <c r="O21" s="911"/>
    </row>
    <row r="22" spans="1:30" ht="14.25" customHeight="1">
      <c r="A22" s="909"/>
      <c r="B22" s="910"/>
      <c r="C22" s="910"/>
      <c r="D22" s="910"/>
      <c r="E22" s="910"/>
      <c r="F22" s="910"/>
      <c r="G22" s="910"/>
      <c r="H22" s="910"/>
      <c r="I22" s="910"/>
      <c r="J22" s="910"/>
      <c r="K22" s="910"/>
      <c r="L22" s="910"/>
      <c r="M22" s="910"/>
      <c r="N22" s="910"/>
      <c r="O22" s="911"/>
    </row>
    <row r="23" spans="1:30" ht="37.5" customHeight="1">
      <c r="A23" s="909"/>
      <c r="B23" s="910"/>
      <c r="C23" s="910"/>
      <c r="D23" s="910"/>
      <c r="E23" s="910"/>
      <c r="F23" s="910"/>
      <c r="G23" s="910"/>
      <c r="H23" s="910"/>
      <c r="I23" s="910"/>
      <c r="J23" s="910"/>
      <c r="K23" s="910"/>
      <c r="L23" s="910"/>
      <c r="M23" s="910"/>
      <c r="N23" s="910"/>
      <c r="O23" s="911"/>
    </row>
    <row r="24" spans="1:30">
      <c r="A24" s="133"/>
      <c r="B24" s="95"/>
      <c r="C24" s="95"/>
      <c r="D24" s="95"/>
      <c r="E24" s="95"/>
      <c r="F24" s="95"/>
      <c r="G24" s="95"/>
      <c r="H24" s="95"/>
      <c r="I24" s="95"/>
      <c r="J24" s="95"/>
      <c r="K24" s="95"/>
      <c r="L24" s="95"/>
      <c r="M24" s="95"/>
      <c r="N24" s="95"/>
      <c r="O24" s="132"/>
    </row>
    <row r="25" spans="1:30">
      <c r="A25" s="96"/>
      <c r="B25" s="95"/>
      <c r="C25" s="95"/>
      <c r="D25" s="95"/>
      <c r="E25" s="95"/>
      <c r="F25" s="95"/>
      <c r="G25" s="95"/>
      <c r="H25" s="95"/>
      <c r="I25" s="95"/>
      <c r="J25" s="95"/>
      <c r="K25" s="95"/>
      <c r="L25" s="95"/>
      <c r="M25" s="95"/>
      <c r="N25" s="95"/>
      <c r="O25" s="132"/>
    </row>
    <row r="26" spans="1:30">
      <c r="A26" s="96"/>
      <c r="B26" s="95"/>
      <c r="C26" s="95"/>
      <c r="D26" s="95"/>
      <c r="E26" s="95"/>
      <c r="F26" s="95"/>
      <c r="G26" s="95"/>
      <c r="H26" s="95"/>
      <c r="I26" s="95"/>
      <c r="J26" s="95"/>
      <c r="K26" s="95"/>
      <c r="L26" s="95"/>
      <c r="M26" s="95"/>
      <c r="N26" s="95"/>
      <c r="O26" s="132"/>
      <c r="AC26" s="259"/>
      <c r="AD26" s="259"/>
    </row>
    <row r="27" spans="1:30">
      <c r="A27" s="96"/>
      <c r="B27" s="95"/>
      <c r="C27" s="95"/>
      <c r="D27" s="95"/>
      <c r="E27" s="95"/>
      <c r="F27" s="95"/>
      <c r="G27" s="95"/>
      <c r="H27" s="95"/>
      <c r="I27" s="95"/>
      <c r="J27" s="95"/>
      <c r="K27" s="95"/>
      <c r="L27" s="95"/>
      <c r="M27" s="95"/>
      <c r="N27" s="95"/>
      <c r="O27" s="132"/>
    </row>
    <row r="28" spans="1:30">
      <c r="A28" s="96"/>
      <c r="B28" s="95"/>
      <c r="C28" s="95"/>
      <c r="D28" s="95"/>
      <c r="E28" s="95"/>
      <c r="F28" s="95"/>
      <c r="G28" s="95"/>
      <c r="H28" s="95"/>
      <c r="I28" s="95"/>
      <c r="J28" s="95"/>
      <c r="K28" s="95"/>
      <c r="L28" s="95"/>
      <c r="M28" s="95"/>
      <c r="N28" s="95"/>
      <c r="O28" s="132"/>
    </row>
    <row r="29" spans="1:30">
      <c r="A29" s="96"/>
      <c r="B29" s="95"/>
      <c r="C29" s="95"/>
      <c r="D29" s="95"/>
      <c r="E29" s="95"/>
      <c r="F29" s="95"/>
      <c r="G29" s="95"/>
      <c r="H29" s="95"/>
      <c r="I29" s="95"/>
      <c r="J29" s="95"/>
      <c r="K29" s="95"/>
      <c r="L29" s="95"/>
      <c r="M29" s="95"/>
      <c r="N29" s="95"/>
      <c r="O29" s="132"/>
    </row>
    <row r="30" spans="1:30">
      <c r="A30" s="96"/>
      <c r="B30" s="95"/>
      <c r="C30" s="95"/>
      <c r="D30" s="95"/>
      <c r="E30" s="95"/>
      <c r="F30" s="95"/>
      <c r="G30" s="95"/>
      <c r="H30" s="95"/>
      <c r="I30" s="95"/>
      <c r="J30" s="95"/>
      <c r="K30" s="95"/>
      <c r="L30" s="95"/>
      <c r="M30" s="95"/>
      <c r="N30" s="95"/>
      <c r="O30" s="132"/>
    </row>
    <row r="31" spans="1:30" ht="30" customHeight="1">
      <c r="A31" s="96"/>
      <c r="B31" s="95"/>
      <c r="C31" s="95"/>
      <c r="D31" s="95"/>
      <c r="E31" s="95"/>
      <c r="F31" s="95"/>
      <c r="G31" s="95"/>
      <c r="H31" s="95"/>
      <c r="I31" s="95"/>
      <c r="J31" s="95"/>
      <c r="K31" s="95"/>
      <c r="L31" s="95"/>
      <c r="M31" s="95"/>
      <c r="N31" s="95"/>
      <c r="O31" s="132"/>
    </row>
    <row r="32" spans="1:30">
      <c r="A32" s="96"/>
      <c r="B32" s="95"/>
      <c r="C32" s="95"/>
      <c r="D32" s="95"/>
      <c r="E32" s="95"/>
      <c r="F32" s="95"/>
      <c r="G32" s="95"/>
      <c r="H32" s="95"/>
      <c r="I32" s="95"/>
      <c r="J32" s="95"/>
      <c r="K32" s="95"/>
      <c r="L32" s="95"/>
      <c r="M32" s="95"/>
      <c r="N32" s="95"/>
      <c r="O32" s="132"/>
    </row>
    <row r="33" spans="1:52">
      <c r="A33" s="96"/>
      <c r="B33" s="95"/>
      <c r="C33" s="95"/>
      <c r="D33" s="95"/>
      <c r="E33" s="95"/>
      <c r="F33" s="95"/>
      <c r="G33" s="95"/>
      <c r="H33" s="95"/>
      <c r="I33" s="95"/>
      <c r="J33" s="95"/>
      <c r="K33" s="95"/>
      <c r="L33" s="95"/>
      <c r="M33" s="95"/>
      <c r="N33" s="95"/>
      <c r="O33" s="132"/>
    </row>
    <row r="34" spans="1:52" ht="13.5" thickBot="1">
      <c r="A34" s="154"/>
      <c r="B34" s="155"/>
      <c r="C34" s="155"/>
      <c r="D34" s="155"/>
      <c r="E34" s="155"/>
      <c r="F34" s="155"/>
      <c r="G34" s="155"/>
      <c r="H34" s="155"/>
      <c r="I34" s="155"/>
      <c r="J34" s="155"/>
      <c r="K34" s="155"/>
      <c r="L34" s="155"/>
      <c r="M34" s="155"/>
      <c r="N34" s="155"/>
      <c r="O34" s="157"/>
    </row>
    <row r="35" spans="1:52" ht="13.5" thickTop="1">
      <c r="A35" s="257" t="e">
        <f>#REF!</f>
        <v>#REF!</v>
      </c>
      <c r="M35" s="633">
        <f ca="1">NOW()</f>
        <v>41499.346880902776</v>
      </c>
      <c r="N35" s="633"/>
      <c r="O35" s="633"/>
    </row>
    <row r="36" spans="1:52" s="258" customFormat="1" ht="12.75" customHeight="1">
      <c r="A36" s="793" t="s">
        <v>890</v>
      </c>
      <c r="B36" s="793"/>
      <c r="C36" s="793"/>
      <c r="D36" s="793"/>
      <c r="E36" s="793"/>
      <c r="F36" s="793"/>
      <c r="G36" s="793"/>
      <c r="H36" s="793"/>
      <c r="I36" s="793"/>
      <c r="J36" s="793"/>
      <c r="K36" s="793"/>
      <c r="L36" s="793"/>
      <c r="M36" s="793"/>
      <c r="N36" s="793"/>
      <c r="O36" s="793"/>
    </row>
    <row r="37" spans="1:52" s="258" customFormat="1" ht="12.75" customHeight="1">
      <c r="A37" s="793" t="str">
        <f>"ESTIMATE OF NEEDS FOR "&amp;Help!C18+1&amp;"-"&amp;Help!C18+2</f>
        <v>ESTIMATE OF NEEDS FOR 2012-2013</v>
      </c>
      <c r="B37" s="793"/>
      <c r="C37" s="793"/>
      <c r="D37" s="793"/>
      <c r="E37" s="793"/>
      <c r="F37" s="793"/>
      <c r="G37" s="793"/>
      <c r="H37" s="793"/>
      <c r="I37" s="793"/>
      <c r="J37" s="793"/>
      <c r="K37" s="793"/>
      <c r="L37" s="793"/>
      <c r="M37" s="793"/>
      <c r="N37" s="793"/>
      <c r="O37" s="793"/>
    </row>
    <row r="38" spans="1:52" ht="12" customHeight="1" thickBot="1">
      <c r="O38" s="170" t="s">
        <v>23</v>
      </c>
    </row>
    <row r="39" spans="1:52" ht="12" customHeight="1" thickTop="1" thickBot="1">
      <c r="A39" s="260" t="s">
        <v>900</v>
      </c>
      <c r="B39" s="261"/>
      <c r="C39" s="261"/>
      <c r="D39" s="261"/>
      <c r="E39" s="261"/>
      <c r="F39" s="826"/>
      <c r="G39" s="826"/>
      <c r="H39" s="826"/>
      <c r="I39" s="826"/>
      <c r="J39" s="826"/>
      <c r="K39" s="826"/>
      <c r="L39" s="826"/>
      <c r="M39" s="826"/>
      <c r="N39" s="423"/>
      <c r="O39" s="424"/>
      <c r="P39" s="262"/>
      <c r="Q39" s="262"/>
      <c r="R39" s="262"/>
      <c r="S39" s="262"/>
      <c r="T39" s="262"/>
      <c r="U39" s="262"/>
      <c r="V39" s="262"/>
      <c r="W39" s="262"/>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row>
    <row r="40" spans="1:52" ht="12" customHeight="1" thickTop="1">
      <c r="A40" s="263" t="s">
        <v>901</v>
      </c>
      <c r="B40" s="264"/>
      <c r="C40" s="264"/>
      <c r="D40" s="264"/>
      <c r="E40" s="265"/>
      <c r="F40" s="821" t="s">
        <v>893</v>
      </c>
      <c r="G40" s="821"/>
      <c r="H40" s="821" t="s">
        <v>894</v>
      </c>
      <c r="I40" s="821"/>
      <c r="J40" s="821" t="s">
        <v>895</v>
      </c>
      <c r="K40" s="821"/>
      <c r="L40" s="821" t="s">
        <v>896</v>
      </c>
      <c r="M40" s="821"/>
      <c r="N40" s="266"/>
      <c r="O40" s="262"/>
      <c r="P40" s="267"/>
      <c r="Q40" s="262"/>
      <c r="R40" s="266"/>
      <c r="S40" s="262"/>
      <c r="T40" s="905"/>
      <c r="U40" s="90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row>
    <row r="41" spans="1:52" ht="12" customHeight="1">
      <c r="A41" s="268" t="s">
        <v>902</v>
      </c>
      <c r="B41" s="166"/>
      <c r="C41" s="166"/>
      <c r="D41" s="166"/>
      <c r="E41" s="269"/>
      <c r="F41" s="824" t="s">
        <v>871</v>
      </c>
      <c r="G41" s="824"/>
      <c r="H41" s="824" t="s">
        <v>871</v>
      </c>
      <c r="I41" s="824"/>
      <c r="J41" s="824" t="s">
        <v>934</v>
      </c>
      <c r="K41" s="824"/>
      <c r="L41" s="824" t="s">
        <v>911</v>
      </c>
      <c r="M41" s="824"/>
      <c r="N41" s="266"/>
      <c r="O41" s="262"/>
      <c r="P41" s="267"/>
      <c r="Q41" s="262"/>
      <c r="R41" s="266"/>
      <c r="S41" s="906"/>
      <c r="T41" s="906"/>
      <c r="U41" s="270"/>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row>
    <row r="42" spans="1:52" ht="12" customHeight="1">
      <c r="A42" s="271" t="s">
        <v>903</v>
      </c>
      <c r="B42" s="272"/>
      <c r="C42" s="272"/>
      <c r="D42" s="272"/>
      <c r="E42" s="273"/>
      <c r="F42" s="840">
        <f>'Exhibit A'!CS453</f>
        <v>0</v>
      </c>
      <c r="G42" s="840"/>
      <c r="H42" s="840">
        <f>'Exhibit B'!GS112</f>
        <v>0</v>
      </c>
      <c r="I42" s="840"/>
      <c r="J42" s="816">
        <v>0</v>
      </c>
      <c r="K42" s="816"/>
      <c r="L42" s="816">
        <v>0</v>
      </c>
      <c r="M42" s="816"/>
      <c r="N42" s="262"/>
      <c r="O42" s="262"/>
      <c r="P42" s="270"/>
      <c r="Q42" s="266"/>
      <c r="R42" s="262"/>
      <c r="S42" s="262"/>
      <c r="T42" s="262"/>
      <c r="U42" s="262"/>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row>
    <row r="43" spans="1:52" ht="12" customHeight="1">
      <c r="A43" s="271" t="s">
        <v>904</v>
      </c>
      <c r="B43" s="272"/>
      <c r="C43" s="272"/>
      <c r="D43" s="272"/>
      <c r="E43" s="273"/>
      <c r="F43" s="816">
        <v>0</v>
      </c>
      <c r="G43" s="816"/>
      <c r="H43" s="816">
        <v>0</v>
      </c>
      <c r="I43" s="816"/>
      <c r="J43" s="816">
        <v>0</v>
      </c>
      <c r="K43" s="816"/>
      <c r="L43" s="816">
        <v>0</v>
      </c>
      <c r="M43" s="816"/>
      <c r="N43" s="262"/>
      <c r="O43" s="262"/>
      <c r="P43" s="262"/>
      <c r="Q43" s="262"/>
      <c r="R43" s="262"/>
      <c r="S43" s="262"/>
      <c r="T43" s="262"/>
      <c r="U43" s="262"/>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row>
    <row r="44" spans="1:52" ht="12" customHeight="1">
      <c r="A44" s="271" t="s">
        <v>905</v>
      </c>
      <c r="B44" s="272"/>
      <c r="C44" s="272"/>
      <c r="D44" s="272"/>
      <c r="E44" s="274"/>
      <c r="F44" s="840">
        <f>'Exhibit A'!AQ15</f>
        <v>0</v>
      </c>
      <c r="G44" s="840"/>
      <c r="H44" s="840">
        <f>'Exhibit B'!AQ84</f>
        <v>0</v>
      </c>
      <c r="I44" s="840"/>
      <c r="J44" s="816">
        <v>0</v>
      </c>
      <c r="K44" s="816"/>
      <c r="L44" s="816">
        <v>0</v>
      </c>
      <c r="M44" s="816"/>
      <c r="N44" s="262"/>
      <c r="O44" s="262"/>
      <c r="P44" s="262"/>
      <c r="Q44" s="266"/>
      <c r="R44" s="262"/>
      <c r="S44" s="266"/>
      <c r="T44" s="262"/>
      <c r="U44" s="262"/>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row>
    <row r="45" spans="1:52" ht="12" customHeight="1">
      <c r="A45" s="271" t="s">
        <v>906</v>
      </c>
      <c r="B45" s="272"/>
      <c r="C45" s="272"/>
      <c r="D45" s="272"/>
      <c r="E45" s="273"/>
      <c r="F45" s="840">
        <v>0</v>
      </c>
      <c r="G45" s="840"/>
      <c r="H45" s="840">
        <v>0</v>
      </c>
      <c r="I45" s="840"/>
      <c r="J45" s="816">
        <v>0</v>
      </c>
      <c r="K45" s="816"/>
      <c r="L45" s="816">
        <v>0</v>
      </c>
      <c r="M45" s="816"/>
      <c r="N45" s="262"/>
      <c r="O45" s="262"/>
      <c r="P45" s="262"/>
      <c r="Q45" s="262"/>
      <c r="R45" s="262"/>
      <c r="S45" s="262"/>
      <c r="T45" s="262"/>
      <c r="U45" s="262"/>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row>
    <row r="46" spans="1:52" ht="12" customHeight="1">
      <c r="A46" s="271" t="s">
        <v>907</v>
      </c>
      <c r="B46" s="272"/>
      <c r="C46" s="272"/>
      <c r="D46" s="272"/>
      <c r="E46" s="273"/>
      <c r="F46" s="840">
        <f>'Exhibit A'!CF114</f>
        <v>0</v>
      </c>
      <c r="G46" s="840"/>
      <c r="H46" s="840">
        <f>'Exhibit B'!EP56</f>
        <v>0</v>
      </c>
      <c r="I46" s="840"/>
      <c r="J46" s="816">
        <v>0</v>
      </c>
      <c r="K46" s="816"/>
      <c r="L46" s="816">
        <v>0</v>
      </c>
      <c r="M46" s="816"/>
      <c r="N46" s="262"/>
      <c r="O46" s="262"/>
      <c r="P46" s="262"/>
      <c r="Q46" s="262"/>
      <c r="R46" s="267"/>
      <c r="S46" s="262"/>
      <c r="T46" s="906"/>
      <c r="U46" s="906"/>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row>
    <row r="47" spans="1:52" ht="12" customHeight="1">
      <c r="A47" s="271" t="s">
        <v>908</v>
      </c>
      <c r="B47" s="272"/>
      <c r="C47" s="272"/>
      <c r="D47" s="275"/>
      <c r="E47" s="274"/>
      <c r="F47" s="840">
        <f>'Exhibit A'!EQ108</f>
        <v>0</v>
      </c>
      <c r="G47" s="840"/>
      <c r="H47" s="840">
        <f>'Exhibit B'!AQ109</f>
        <v>0</v>
      </c>
      <c r="I47" s="840"/>
      <c r="J47" s="816">
        <v>0</v>
      </c>
      <c r="K47" s="816"/>
      <c r="L47" s="816">
        <v>0</v>
      </c>
      <c r="M47" s="816"/>
      <c r="N47" s="262"/>
      <c r="O47" s="262"/>
      <c r="P47" s="262"/>
      <c r="Q47" s="262"/>
      <c r="R47" s="267"/>
      <c r="S47" s="262"/>
      <c r="T47" s="906"/>
      <c r="U47" s="906"/>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row>
    <row r="48" spans="1:52" ht="12" customHeight="1">
      <c r="A48" s="271" t="s">
        <v>909</v>
      </c>
      <c r="B48" s="272"/>
      <c r="C48" s="272"/>
      <c r="D48" s="272"/>
      <c r="E48" s="273"/>
      <c r="F48" s="840">
        <v>0</v>
      </c>
      <c r="G48" s="840"/>
      <c r="H48" s="840">
        <v>0</v>
      </c>
      <c r="I48" s="840"/>
      <c r="J48" s="816">
        <v>0</v>
      </c>
      <c r="K48" s="816"/>
      <c r="L48" s="816">
        <v>0</v>
      </c>
      <c r="M48" s="816"/>
      <c r="N48" s="262"/>
      <c r="O48" s="262"/>
      <c r="P48" s="262"/>
      <c r="Q48" s="262"/>
      <c r="R48" s="262"/>
      <c r="S48" s="262"/>
      <c r="T48" s="262"/>
      <c r="U48" s="262"/>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row>
    <row r="49" spans="1:52" ht="12" customHeight="1">
      <c r="A49" s="271" t="s">
        <v>910</v>
      </c>
      <c r="B49" s="272"/>
      <c r="C49" s="272"/>
      <c r="D49" s="272"/>
      <c r="E49" s="273"/>
      <c r="F49" s="840">
        <v>0</v>
      </c>
      <c r="G49" s="840"/>
      <c r="H49" s="840">
        <v>0</v>
      </c>
      <c r="I49" s="840"/>
      <c r="J49" s="816">
        <v>0</v>
      </c>
      <c r="K49" s="816"/>
      <c r="L49" s="816">
        <v>0</v>
      </c>
      <c r="M49" s="816"/>
      <c r="N49" s="262"/>
      <c r="O49" s="262"/>
      <c r="P49" s="262"/>
      <c r="Q49" s="262"/>
      <c r="R49" s="262"/>
      <c r="S49" s="262"/>
      <c r="T49" s="262"/>
      <c r="U49" s="262"/>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row>
    <row r="50" spans="1:52" ht="12" customHeight="1">
      <c r="A50" s="271" t="str">
        <f>"Total Other Than "&amp;Help!C18&amp;" Tax"</f>
        <v>Total Other Than 2011 Tax</v>
      </c>
      <c r="B50" s="272"/>
      <c r="C50" s="272"/>
      <c r="D50" s="275"/>
      <c r="E50" s="274"/>
      <c r="F50" s="840">
        <f>SUM(F43:G49)</f>
        <v>0</v>
      </c>
      <c r="G50" s="840"/>
      <c r="H50" s="840">
        <f>SUM(H43:I49)</f>
        <v>0</v>
      </c>
      <c r="I50" s="840"/>
      <c r="J50" s="816">
        <v>0</v>
      </c>
      <c r="K50" s="816"/>
      <c r="L50" s="816">
        <v>0</v>
      </c>
      <c r="M50" s="816"/>
      <c r="N50" s="262"/>
      <c r="O50" s="262"/>
      <c r="P50" s="262"/>
      <c r="Q50" s="266"/>
      <c r="R50" s="262"/>
      <c r="S50" s="266"/>
      <c r="T50" s="262"/>
      <c r="U50" s="262"/>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row>
    <row r="51" spans="1:52" ht="12" customHeight="1">
      <c r="A51" s="271" t="s">
        <v>835</v>
      </c>
      <c r="B51" s="272"/>
      <c r="C51" s="272"/>
      <c r="D51" s="275"/>
      <c r="E51" s="274"/>
      <c r="F51" s="840">
        <f>F53-F52</f>
        <v>0</v>
      </c>
      <c r="G51" s="840"/>
      <c r="H51" s="840">
        <f>H53-H52</f>
        <v>0</v>
      </c>
      <c r="I51" s="840"/>
      <c r="J51" s="840">
        <f>J53-J52</f>
        <v>0</v>
      </c>
      <c r="K51" s="840"/>
      <c r="L51" s="840">
        <f>L53-L52</f>
        <v>0</v>
      </c>
      <c r="M51" s="840"/>
      <c r="N51" s="262"/>
      <c r="O51" s="262"/>
      <c r="P51" s="262"/>
      <c r="Q51" s="266"/>
      <c r="R51" s="262"/>
      <c r="S51" s="266"/>
      <c r="T51" s="262"/>
      <c r="U51" s="262"/>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row>
    <row r="52" spans="1:52" ht="12" customHeight="1">
      <c r="A52" s="271" t="s">
        <v>1121</v>
      </c>
      <c r="B52" s="272"/>
      <c r="C52" s="272"/>
      <c r="D52" s="275"/>
      <c r="E52" s="274"/>
      <c r="F52" s="840">
        <f>ROUND(F53/11,2)</f>
        <v>0</v>
      </c>
      <c r="G52" s="840"/>
      <c r="H52" s="840">
        <f>ROUND(H53/11,2)</f>
        <v>0</v>
      </c>
      <c r="I52" s="840"/>
      <c r="J52" s="840">
        <f>ROUND(J53/11,2)</f>
        <v>0</v>
      </c>
      <c r="K52" s="840"/>
      <c r="L52" s="840">
        <f>ROUND(L53/11,2)</f>
        <v>0</v>
      </c>
      <c r="M52" s="840"/>
      <c r="N52" s="262"/>
      <c r="O52" s="262"/>
      <c r="P52" s="262"/>
      <c r="Q52" s="266"/>
      <c r="R52" s="262"/>
      <c r="S52" s="266"/>
      <c r="T52" s="262"/>
      <c r="U52" s="262"/>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row>
    <row r="53" spans="1:52" ht="12" customHeight="1" thickBot="1">
      <c r="A53" s="276" t="str">
        <f>"Total Required for "&amp;Help!C18&amp;" Tax"</f>
        <v>Total Required for 2011 Tax</v>
      </c>
      <c r="B53" s="277"/>
      <c r="C53" s="277"/>
      <c r="D53" s="278"/>
      <c r="E53" s="279"/>
      <c r="F53" s="840">
        <f>ROUND(N61*F54/1000,2)</f>
        <v>0</v>
      </c>
      <c r="G53" s="840"/>
      <c r="H53" s="840">
        <f>ROUND(N61*H54/1000,2)</f>
        <v>0</v>
      </c>
      <c r="I53" s="840"/>
      <c r="J53" s="840">
        <f>ROUND(N61*J54/1000,2)</f>
        <v>0</v>
      </c>
      <c r="K53" s="840"/>
      <c r="L53" s="840">
        <f>ROUND(N61*L54/1000,2)</f>
        <v>0</v>
      </c>
      <c r="M53" s="840"/>
      <c r="N53" s="262"/>
      <c r="O53" s="262"/>
      <c r="P53" s="262"/>
      <c r="Q53" s="266"/>
      <c r="R53" s="262"/>
      <c r="S53" s="266"/>
      <c r="T53" s="262"/>
      <c r="U53" s="262"/>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row>
    <row r="54" spans="1:52" ht="12" customHeight="1" thickTop="1" thickBot="1">
      <c r="A54" s="260" t="s">
        <v>1123</v>
      </c>
      <c r="B54" s="261"/>
      <c r="C54" s="261"/>
      <c r="D54" s="261"/>
      <c r="E54" s="280"/>
      <c r="F54" s="903">
        <f>'Exhibit A'!EE99</f>
        <v>0</v>
      </c>
      <c r="G54" s="903"/>
      <c r="H54" s="903">
        <f>'Exhibit B'!AE100</f>
        <v>0</v>
      </c>
      <c r="I54" s="903"/>
      <c r="J54" s="903">
        <f>'Exhibit H'!U199</f>
        <v>0</v>
      </c>
      <c r="K54" s="903"/>
      <c r="L54" s="904">
        <f>'Exhibit G'!U199</f>
        <v>0</v>
      </c>
      <c r="M54" s="904"/>
      <c r="N54" s="262"/>
      <c r="O54" s="262"/>
      <c r="P54" s="262"/>
      <c r="Q54" s="266"/>
      <c r="R54" s="262"/>
      <c r="S54" s="270"/>
      <c r="T54" s="262"/>
      <c r="U54" s="262"/>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row>
    <row r="55" spans="1:52" ht="12" customHeight="1" thickTop="1">
      <c r="A55" s="137"/>
      <c r="B55" s="137"/>
      <c r="C55" s="137"/>
      <c r="D55" s="137"/>
      <c r="E55" s="137"/>
      <c r="F55" s="137"/>
      <c r="G55" s="137"/>
      <c r="H55" s="137"/>
      <c r="I55" s="137"/>
      <c r="J55" s="137"/>
      <c r="K55" s="137"/>
      <c r="L55" s="137"/>
      <c r="M55" s="94"/>
      <c r="N55" s="137"/>
      <c r="O55" s="94"/>
      <c r="P55" s="262"/>
      <c r="Q55" s="262"/>
      <c r="R55" s="262"/>
      <c r="S55" s="266"/>
      <c r="T55" s="262"/>
      <c r="U55" s="266"/>
      <c r="V55" s="262"/>
      <c r="W55" s="262"/>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row>
    <row r="56" spans="1:52" ht="12" customHeight="1">
      <c r="A56" s="905" t="s">
        <v>912</v>
      </c>
      <c r="B56" s="905"/>
      <c r="C56" s="905"/>
      <c r="D56" s="905"/>
      <c r="E56" s="905"/>
      <c r="F56" s="905"/>
      <c r="G56" s="905"/>
      <c r="H56" s="905"/>
      <c r="I56" s="905"/>
      <c r="J56" s="905"/>
      <c r="K56" s="905"/>
      <c r="L56" s="905"/>
      <c r="M56" s="905"/>
      <c r="N56" s="905"/>
      <c r="O56" s="905"/>
      <c r="P56" s="262"/>
      <c r="Q56" s="262"/>
      <c r="R56" s="262"/>
      <c r="S56" s="266"/>
      <c r="T56" s="262"/>
      <c r="U56" s="266"/>
      <c r="V56" s="262"/>
      <c r="W56" s="262"/>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row>
    <row r="57" spans="1:52" ht="12" customHeight="1">
      <c r="A57" s="137" t="str">
        <f>"deducted in the said County as finally equalized and certified by the State Board of Equalization for the current year "&amp;Help!C18+1&amp;"-"&amp;Help!C18+2&amp;" is as follows:"</f>
        <v>deducted in the said County as finally equalized and certified by the State Board of Equalization for the current year 2012-2013 is as follows:</v>
      </c>
      <c r="B57" s="137"/>
      <c r="C57" s="137"/>
      <c r="D57" s="137"/>
      <c r="E57" s="137"/>
      <c r="F57" s="137"/>
      <c r="G57" s="137"/>
      <c r="H57" s="137"/>
      <c r="I57" s="137"/>
      <c r="J57" s="137"/>
      <c r="K57" s="137"/>
      <c r="L57" s="137"/>
      <c r="M57" s="137"/>
      <c r="N57" s="101"/>
      <c r="O57" s="137"/>
      <c r="P57" s="270"/>
      <c r="Q57" s="262"/>
      <c r="R57" s="270"/>
      <c r="S57" s="262"/>
      <c r="T57" s="270"/>
      <c r="U57" s="262"/>
      <c r="V57" s="902"/>
      <c r="W57" s="902"/>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row>
    <row r="58" spans="1:52" ht="12" customHeight="1" thickBot="1">
      <c r="A58" s="137"/>
      <c r="B58" s="137"/>
      <c r="C58" s="137"/>
      <c r="D58" s="137"/>
      <c r="E58" s="137"/>
      <c r="F58" s="137"/>
      <c r="G58" s="137"/>
      <c r="H58" s="137"/>
      <c r="I58" s="137"/>
      <c r="J58" s="137"/>
      <c r="K58" s="137"/>
      <c r="L58" s="137"/>
      <c r="M58" s="137"/>
      <c r="N58" s="137"/>
      <c r="O58" s="137"/>
      <c r="P58" s="262"/>
      <c r="Q58" s="262"/>
      <c r="R58" s="262"/>
      <c r="S58" s="262"/>
      <c r="T58" s="262"/>
      <c r="U58" s="262"/>
      <c r="V58" s="262"/>
      <c r="W58" s="262"/>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row>
    <row r="59" spans="1:52" ht="12" customHeight="1" thickTop="1" thickBot="1">
      <c r="A59" s="895" t="s">
        <v>913</v>
      </c>
      <c r="B59" s="895"/>
      <c r="C59" s="895"/>
      <c r="D59" s="895"/>
      <c r="E59" s="895"/>
      <c r="F59" s="895"/>
      <c r="G59" s="895"/>
      <c r="H59" s="895"/>
      <c r="I59" s="895"/>
      <c r="J59" s="895"/>
      <c r="K59" s="895"/>
      <c r="L59" s="895"/>
      <c r="M59" s="895"/>
      <c r="N59" s="895"/>
      <c r="O59" s="8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row>
    <row r="60" spans="1:52" ht="12" customHeight="1" thickTop="1" thickBot="1">
      <c r="A60" s="901" t="s">
        <v>760</v>
      </c>
      <c r="B60" s="901"/>
      <c r="C60" s="901"/>
      <c r="D60" s="901"/>
      <c r="E60" s="901"/>
      <c r="F60" s="901"/>
      <c r="G60" s="901"/>
      <c r="H60" s="898" t="s">
        <v>897</v>
      </c>
      <c r="I60" s="898"/>
      <c r="J60" s="898" t="s">
        <v>898</v>
      </c>
      <c r="K60" s="898"/>
      <c r="L60" s="898" t="s">
        <v>914</v>
      </c>
      <c r="M60" s="898"/>
      <c r="N60" s="898" t="s">
        <v>43</v>
      </c>
      <c r="O60" s="898"/>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row>
    <row r="61" spans="1:52" ht="12" customHeight="1" thickTop="1" thickBot="1">
      <c r="A61" s="174" t="s">
        <v>899</v>
      </c>
      <c r="B61" s="175"/>
      <c r="C61" s="175"/>
      <c r="D61" s="281"/>
      <c r="E61" s="261"/>
      <c r="F61" s="261"/>
      <c r="G61" s="280"/>
      <c r="H61" s="839">
        <f>G113</f>
        <v>0</v>
      </c>
      <c r="I61" s="839"/>
      <c r="J61" s="839">
        <f>G116</f>
        <v>0</v>
      </c>
      <c r="K61" s="839"/>
      <c r="L61" s="839">
        <f>G117</f>
        <v>0</v>
      </c>
      <c r="M61" s="839"/>
      <c r="N61" s="839">
        <f>G119</f>
        <v>0</v>
      </c>
      <c r="O61" s="839"/>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row>
    <row r="62" spans="1:52" ht="12" customHeight="1" thickTop="1">
      <c r="A62" s="101"/>
      <c r="B62" s="101"/>
      <c r="C62" s="101"/>
      <c r="D62" s="101"/>
      <c r="E62" s="282"/>
      <c r="F62" s="101"/>
      <c r="G62" s="283"/>
      <c r="H62" s="94"/>
      <c r="I62" s="137"/>
      <c r="J62" s="101"/>
      <c r="K62" s="137"/>
      <c r="L62" s="134"/>
      <c r="M62" s="137"/>
      <c r="N62" s="137"/>
      <c r="O62" s="137"/>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row>
    <row r="63" spans="1:52" ht="12" customHeight="1">
      <c r="A63" s="900" t="s">
        <v>915</v>
      </c>
      <c r="B63" s="900"/>
      <c r="C63" s="900"/>
      <c r="D63" s="900"/>
      <c r="E63" s="900"/>
      <c r="F63" s="900"/>
      <c r="G63" s="900"/>
      <c r="H63" s="900"/>
      <c r="I63" s="900"/>
      <c r="J63" s="900"/>
      <c r="K63" s="900"/>
      <c r="L63" s="900"/>
      <c r="M63" s="900"/>
      <c r="N63" s="900"/>
      <c r="O63" s="900"/>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row>
    <row r="64" spans="1:52" ht="12" customHeight="1">
      <c r="A64" s="900"/>
      <c r="B64" s="900"/>
      <c r="C64" s="900"/>
      <c r="D64" s="900"/>
      <c r="E64" s="900"/>
      <c r="F64" s="900"/>
      <c r="G64" s="900"/>
      <c r="H64" s="900"/>
      <c r="I64" s="900"/>
      <c r="J64" s="900"/>
      <c r="K64" s="900"/>
      <c r="L64" s="900"/>
      <c r="M64" s="900"/>
      <c r="N64" s="900"/>
      <c r="O64" s="900"/>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row>
    <row r="65" spans="1:52" ht="12" customHeight="1">
      <c r="A65" s="900"/>
      <c r="B65" s="900"/>
      <c r="C65" s="900"/>
      <c r="D65" s="900"/>
      <c r="E65" s="900"/>
      <c r="F65" s="900"/>
      <c r="G65" s="900"/>
      <c r="H65" s="900"/>
      <c r="I65" s="900"/>
      <c r="J65" s="900"/>
      <c r="K65" s="900"/>
      <c r="L65" s="900"/>
      <c r="M65" s="900"/>
      <c r="N65" s="900"/>
      <c r="O65" s="900"/>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row>
    <row r="66" spans="1:52" ht="12" customHeight="1">
      <c r="A66" s="137"/>
      <c r="B66" s="137"/>
      <c r="C66" s="137"/>
      <c r="D66" s="137"/>
      <c r="E66" s="137"/>
      <c r="F66" s="137"/>
      <c r="G66" s="137"/>
      <c r="H66" s="137"/>
      <c r="I66" s="137"/>
      <c r="J66" s="137"/>
      <c r="K66" s="137"/>
      <c r="L66" s="137"/>
      <c r="M66" s="137"/>
      <c r="N66" s="137"/>
      <c r="O66" s="137"/>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row>
    <row r="67" spans="1:52" ht="12" customHeight="1">
      <c r="A67" s="327" t="s">
        <v>916</v>
      </c>
      <c r="B67" s="328">
        <f>F54</f>
        <v>0</v>
      </c>
      <c r="C67" s="328" t="s">
        <v>917</v>
      </c>
      <c r="D67" s="328" t="s">
        <v>918</v>
      </c>
      <c r="E67" s="329"/>
      <c r="F67" s="328">
        <f>H54</f>
        <v>0</v>
      </c>
      <c r="G67" s="328" t="s">
        <v>917</v>
      </c>
      <c r="H67" s="328" t="s">
        <v>896</v>
      </c>
      <c r="I67" s="329"/>
      <c r="J67" s="328">
        <f>L54</f>
        <v>0</v>
      </c>
      <c r="K67" s="328" t="s">
        <v>917</v>
      </c>
      <c r="L67" s="328" t="s">
        <v>919</v>
      </c>
      <c r="M67" s="329"/>
      <c r="N67" s="328">
        <f>B67+F67+J67</f>
        <v>0</v>
      </c>
      <c r="O67" s="137" t="s">
        <v>917</v>
      </c>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row>
    <row r="68" spans="1:52" ht="12" customHeight="1" thickBot="1">
      <c r="A68" s="284"/>
      <c r="B68" s="285"/>
      <c r="C68" s="285"/>
      <c r="D68" s="284"/>
      <c r="E68" s="284"/>
      <c r="F68" s="284"/>
      <c r="G68" s="284"/>
      <c r="H68" s="284"/>
      <c r="I68" s="285"/>
      <c r="J68" s="285"/>
      <c r="K68" s="284"/>
      <c r="L68" s="284"/>
      <c r="M68" s="284"/>
      <c r="N68" s="284"/>
      <c r="O68" s="284"/>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row>
    <row r="69" spans="1:52" ht="12" customHeight="1">
      <c r="A69" s="137"/>
      <c r="B69" s="137"/>
      <c r="E69" s="137"/>
      <c r="H69" s="137"/>
      <c r="I69" s="137"/>
      <c r="J69" s="137"/>
      <c r="K69" s="137"/>
      <c r="M69" s="137"/>
      <c r="N69" s="137"/>
      <c r="O69" s="137"/>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row>
    <row r="70" spans="1:52" ht="12" customHeight="1">
      <c r="A70" s="137" t="s">
        <v>920</v>
      </c>
      <c r="B70" s="137"/>
      <c r="C70" s="137"/>
      <c r="D70" s="137"/>
      <c r="E70" s="137"/>
      <c r="F70" s="137"/>
      <c r="G70" s="137"/>
      <c r="H70" s="137"/>
      <c r="I70" s="137"/>
      <c r="J70" s="137"/>
      <c r="K70" s="137"/>
      <c r="L70" s="137"/>
      <c r="M70" s="137"/>
      <c r="N70" s="330">
        <v>0</v>
      </c>
      <c r="O70" s="137" t="s">
        <v>917</v>
      </c>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row>
    <row r="71" spans="1:52" ht="12" customHeight="1">
      <c r="A71" s="137" t="s">
        <v>921</v>
      </c>
      <c r="B71" s="137"/>
      <c r="C71" s="137"/>
      <c r="D71" s="137"/>
      <c r="E71" s="137"/>
      <c r="F71" s="137"/>
      <c r="G71" s="137"/>
      <c r="H71" s="137"/>
      <c r="I71" s="137"/>
      <c r="J71" s="137"/>
      <c r="K71" s="137"/>
      <c r="L71" s="137"/>
      <c r="M71" s="137"/>
      <c r="N71" s="330">
        <v>0</v>
      </c>
      <c r="O71" s="137" t="s">
        <v>917</v>
      </c>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row>
    <row r="72" spans="1:52" ht="12" customHeight="1">
      <c r="A72" s="137" t="s">
        <v>922</v>
      </c>
      <c r="B72" s="137"/>
      <c r="C72" s="137"/>
      <c r="D72" s="137"/>
      <c r="E72" s="137"/>
      <c r="F72" s="137"/>
      <c r="G72" s="137"/>
      <c r="H72" s="137"/>
      <c r="I72" s="137"/>
      <c r="J72" s="137"/>
      <c r="K72" s="137"/>
      <c r="L72" s="137"/>
      <c r="M72" s="137"/>
      <c r="N72" s="330">
        <v>0</v>
      </c>
      <c r="O72" s="137" t="s">
        <v>917</v>
      </c>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row>
    <row r="73" spans="1:52" ht="12" customHeight="1">
      <c r="A73" s="137" t="s">
        <v>923</v>
      </c>
      <c r="B73" s="137"/>
      <c r="C73" s="137"/>
      <c r="D73" s="137"/>
      <c r="E73" s="137"/>
      <c r="F73" s="137"/>
      <c r="G73" s="137"/>
      <c r="H73" s="137"/>
      <c r="I73" s="137"/>
      <c r="J73" s="137"/>
      <c r="K73" s="137"/>
      <c r="L73" s="137"/>
      <c r="M73" s="137"/>
      <c r="N73" s="330">
        <v>0</v>
      </c>
      <c r="O73" s="137" t="s">
        <v>917</v>
      </c>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row>
    <row r="74" spans="1:52" ht="12" customHeight="1">
      <c r="A74" s="137" t="s">
        <v>924</v>
      </c>
      <c r="B74" s="137"/>
      <c r="C74" s="137"/>
      <c r="D74" s="137"/>
      <c r="E74" s="137"/>
      <c r="F74" s="137"/>
      <c r="G74" s="137"/>
      <c r="H74" s="137"/>
      <c r="I74" s="137"/>
      <c r="J74" s="137"/>
      <c r="K74" s="137"/>
      <c r="L74" s="137"/>
      <c r="M74" s="137"/>
      <c r="N74" s="330">
        <v>0</v>
      </c>
      <c r="O74" s="137" t="s">
        <v>917</v>
      </c>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row>
    <row r="75" spans="1:52" ht="12" customHeight="1">
      <c r="A75" s="137" t="s">
        <v>1254</v>
      </c>
      <c r="B75" s="137"/>
      <c r="C75" s="137"/>
      <c r="D75" s="137"/>
      <c r="E75" s="137"/>
      <c r="F75" s="137"/>
      <c r="G75" s="137"/>
      <c r="H75" s="137"/>
      <c r="I75" s="137"/>
      <c r="J75" s="137"/>
      <c r="K75" s="137"/>
      <c r="L75" s="137"/>
      <c r="M75" s="137"/>
      <c r="N75" s="330">
        <v>0</v>
      </c>
      <c r="O75" s="137" t="s">
        <v>917</v>
      </c>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row>
    <row r="76" spans="1:52" ht="12" customHeight="1">
      <c r="A76" s="137" t="s">
        <v>925</v>
      </c>
      <c r="B76" s="137"/>
      <c r="C76" s="137"/>
      <c r="D76" s="137"/>
      <c r="E76" s="137"/>
      <c r="F76" s="137"/>
      <c r="G76" s="137"/>
      <c r="H76" s="137"/>
      <c r="I76" s="137"/>
      <c r="J76" s="137"/>
      <c r="K76" s="137"/>
      <c r="L76" s="137"/>
      <c r="M76" s="137"/>
      <c r="N76" s="330">
        <v>0</v>
      </c>
      <c r="O76" s="137" t="s">
        <v>917</v>
      </c>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row>
    <row r="77" spans="1:52" ht="12" customHeight="1">
      <c r="A77" s="137" t="s">
        <v>1253</v>
      </c>
      <c r="B77" s="137"/>
      <c r="C77" s="137"/>
      <c r="D77" s="137"/>
      <c r="E77" s="137"/>
      <c r="F77" s="137"/>
      <c r="G77" s="137"/>
      <c r="H77" s="137"/>
      <c r="I77" s="137"/>
      <c r="J77" s="137"/>
      <c r="K77" s="137"/>
      <c r="L77" s="137"/>
      <c r="M77" s="137"/>
      <c r="N77" s="330">
        <v>0</v>
      </c>
      <c r="O77" s="137" t="s">
        <v>917</v>
      </c>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row>
    <row r="78" spans="1:52" ht="12" customHeight="1">
      <c r="A78" s="137" t="s">
        <v>926</v>
      </c>
      <c r="B78" s="137"/>
      <c r="C78" s="137"/>
      <c r="D78" s="137"/>
      <c r="E78" s="137"/>
      <c r="F78" s="137"/>
      <c r="G78" s="137"/>
      <c r="H78" s="137"/>
      <c r="I78" s="137"/>
      <c r="J78" s="137"/>
      <c r="K78" s="137"/>
      <c r="L78" s="137"/>
      <c r="M78" s="137"/>
      <c r="N78" s="330">
        <v>0</v>
      </c>
      <c r="O78" s="137" t="s">
        <v>917</v>
      </c>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row>
    <row r="79" spans="1:52" ht="12" customHeight="1">
      <c r="A79" s="137" t="s">
        <v>1250</v>
      </c>
      <c r="B79" s="137"/>
      <c r="C79" s="137"/>
      <c r="D79" s="137"/>
      <c r="E79" s="137"/>
      <c r="F79" s="137"/>
      <c r="G79" s="137"/>
      <c r="H79" s="137"/>
      <c r="I79" s="137"/>
      <c r="J79" s="137"/>
      <c r="K79" s="137"/>
      <c r="L79" s="137"/>
      <c r="M79" s="137"/>
      <c r="N79" s="328">
        <f>SUM(N70:N78)+N67</f>
        <v>0</v>
      </c>
      <c r="O79" s="137" t="s">
        <v>917</v>
      </c>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row>
    <row r="80" spans="1:52" ht="12" customHeight="1">
      <c r="A80" s="137" t="s">
        <v>1251</v>
      </c>
      <c r="B80" s="137"/>
      <c r="C80" s="137"/>
      <c r="D80" s="137"/>
      <c r="E80" s="137"/>
      <c r="F80" s="137"/>
      <c r="G80" s="137"/>
      <c r="H80" s="137"/>
      <c r="I80" s="137"/>
      <c r="J80" s="137"/>
      <c r="K80" s="137"/>
      <c r="L80" s="137"/>
      <c r="M80" s="137"/>
      <c r="N80" s="330">
        <v>0</v>
      </c>
      <c r="O80" s="137" t="s">
        <v>917</v>
      </c>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row>
    <row r="81" spans="1:52" ht="12" customHeight="1">
      <c r="A81" s="137" t="s">
        <v>1252</v>
      </c>
      <c r="B81" s="137"/>
      <c r="C81" s="137"/>
      <c r="D81" s="137"/>
      <c r="E81" s="137"/>
      <c r="F81" s="137"/>
      <c r="G81" s="137"/>
      <c r="H81" s="137"/>
      <c r="I81" s="137"/>
      <c r="J81" s="137"/>
      <c r="K81" s="137"/>
      <c r="L81" s="137"/>
      <c r="M81" s="137"/>
      <c r="N81" s="328">
        <f>N79+N80</f>
        <v>0</v>
      </c>
      <c r="O81" s="137" t="s">
        <v>917</v>
      </c>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row>
    <row r="82" spans="1:52" ht="12" customHeight="1" thickBot="1">
      <c r="A82" s="284"/>
      <c r="B82" s="284"/>
      <c r="C82" s="284"/>
      <c r="D82" s="284"/>
      <c r="E82" s="284"/>
      <c r="F82" s="284"/>
      <c r="G82" s="284"/>
      <c r="H82" s="284"/>
      <c r="I82" s="284"/>
      <c r="J82" s="284"/>
      <c r="K82" s="284"/>
      <c r="L82" s="284"/>
      <c r="M82" s="284"/>
      <c r="N82" s="284"/>
      <c r="O82" s="284"/>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row>
    <row r="83" spans="1:52" ht="3.75" customHeight="1">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row>
    <row r="84" spans="1:52" ht="12" customHeight="1">
      <c r="A84" s="900" t="s">
        <v>1255</v>
      </c>
      <c r="B84" s="900"/>
      <c r="C84" s="900"/>
      <c r="D84" s="900"/>
      <c r="E84" s="900"/>
      <c r="F84" s="900"/>
      <c r="G84" s="900"/>
      <c r="H84" s="900"/>
      <c r="I84" s="900"/>
      <c r="J84" s="900"/>
      <c r="K84" s="900"/>
      <c r="L84" s="900"/>
      <c r="M84" s="900"/>
      <c r="N84" s="900"/>
      <c r="O84" s="900"/>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row>
    <row r="85" spans="1:52" ht="12" customHeight="1">
      <c r="A85" s="95" t="str">
        <f>"Assessor may immediately extend said levies upon the Tax Rolls for the year "&amp;Help!C18+2&amp;" without regard to any protest that may be filed against"</f>
        <v>Assessor may immediately extend said levies upon the Tax Rolls for the year 2013 without regard to any protest that may be filed against</v>
      </c>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row>
    <row r="86" spans="1:52" ht="12" customHeight="1">
      <c r="A86" s="95" t="s">
        <v>1148</v>
      </c>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row>
    <row r="87" spans="1:52" ht="12" customHeight="1"/>
    <row r="88" spans="1:52" ht="12" customHeight="1"/>
    <row r="89" spans="1:52" ht="12" customHeight="1" thickBot="1">
      <c r="A89" s="130" t="s">
        <v>927</v>
      </c>
      <c r="B89" s="285"/>
      <c r="C89" s="130" t="s">
        <v>1122</v>
      </c>
      <c r="F89" s="285"/>
      <c r="G89" s="285"/>
      <c r="H89" s="285"/>
      <c r="I89" s="285"/>
      <c r="J89" s="285"/>
      <c r="K89" s="285"/>
      <c r="L89" s="285"/>
      <c r="M89" s="285"/>
      <c r="N89" s="95" t="str">
        <f>", "&amp;Help!C18+2&amp;"."</f>
        <v>, 2013.</v>
      </c>
    </row>
    <row r="90" spans="1:52" ht="12" customHeight="1"/>
    <row r="91" spans="1:52" ht="12" customHeight="1"/>
    <row r="92" spans="1:52" ht="12" customHeight="1" thickBot="1">
      <c r="B92" s="894"/>
      <c r="C92" s="894"/>
      <c r="D92" s="894"/>
      <c r="E92" s="285"/>
      <c r="I92" s="894"/>
      <c r="J92" s="894"/>
      <c r="K92" s="894"/>
      <c r="L92" s="894"/>
      <c r="M92" s="894"/>
    </row>
    <row r="93" spans="1:52" ht="12" customHeight="1">
      <c r="B93" s="899" t="s">
        <v>928</v>
      </c>
      <c r="C93" s="899"/>
      <c r="D93" s="899"/>
      <c r="E93" s="899"/>
      <c r="I93" s="899" t="s">
        <v>929</v>
      </c>
      <c r="J93" s="899"/>
      <c r="K93" s="899"/>
      <c r="L93" s="899"/>
      <c r="M93" s="899"/>
    </row>
    <row r="94" spans="1:52" ht="12" customHeight="1"/>
    <row r="95" spans="1:52" ht="12" customHeight="1" thickBot="1">
      <c r="B95" s="894"/>
      <c r="C95" s="894"/>
      <c r="D95" s="894"/>
      <c r="E95" s="894"/>
      <c r="I95" s="894"/>
      <c r="J95" s="894"/>
      <c r="K95" s="894"/>
      <c r="L95" s="894"/>
      <c r="M95" s="894"/>
    </row>
    <row r="96" spans="1:52" ht="12" customHeight="1">
      <c r="B96" s="899" t="s">
        <v>928</v>
      </c>
      <c r="C96" s="899"/>
      <c r="D96" s="899"/>
      <c r="E96" s="899"/>
      <c r="I96" s="899" t="s">
        <v>930</v>
      </c>
      <c r="J96" s="899"/>
      <c r="K96" s="899"/>
      <c r="L96" s="899"/>
      <c r="M96" s="899"/>
      <c r="N96" s="95"/>
      <c r="O96" s="95"/>
    </row>
    <row r="97" spans="1:15" ht="12" customHeight="1">
      <c r="A97" s="257" t="e">
        <f>A35</f>
        <v>#REF!</v>
      </c>
      <c r="M97" s="897">
        <f ca="1">Coversheets!$BI$50</f>
        <v>41499.346880902776</v>
      </c>
      <c r="N97" s="897"/>
      <c r="O97" s="897"/>
    </row>
    <row r="98" spans="1:15" ht="3.75" customHeight="1"/>
    <row r="99" spans="1:15" ht="3.75" customHeight="1"/>
    <row r="101" spans="1:15">
      <c r="A101" s="834" t="str">
        <f>Help!C16&amp;" COUNTY, "&amp;Help!C19</f>
        <v>TYPE IN NAME OF COUNTY COUNTY, 99</v>
      </c>
      <c r="B101" s="834"/>
      <c r="C101" s="834"/>
      <c r="D101" s="834"/>
      <c r="E101" s="834"/>
      <c r="F101" s="834"/>
      <c r="G101" s="834"/>
      <c r="H101" s="834"/>
      <c r="I101" s="834"/>
      <c r="J101" s="834"/>
      <c r="K101" s="834"/>
      <c r="L101" s="834"/>
      <c r="M101" s="834"/>
      <c r="N101" s="834"/>
      <c r="O101" s="834"/>
    </row>
    <row r="102" spans="1:15">
      <c r="A102" s="834" t="s">
        <v>1133</v>
      </c>
      <c r="B102" s="834"/>
      <c r="C102" s="834"/>
      <c r="D102" s="834"/>
      <c r="E102" s="834"/>
      <c r="F102" s="834"/>
      <c r="G102" s="834"/>
      <c r="H102" s="834"/>
      <c r="I102" s="834"/>
      <c r="J102" s="834"/>
      <c r="K102" s="834"/>
      <c r="L102" s="834"/>
      <c r="M102" s="834"/>
      <c r="N102" s="834"/>
      <c r="O102" s="834"/>
    </row>
    <row r="103" spans="1:15">
      <c r="A103" s="834" t="str">
        <f>"FISCAL YEAR "&amp;Help!C18&amp;"-"&amp;Help!C18+1</f>
        <v>FISCAL YEAR 2011-2012</v>
      </c>
      <c r="B103" s="834"/>
      <c r="C103" s="834"/>
      <c r="D103" s="834"/>
      <c r="E103" s="834"/>
      <c r="F103" s="834"/>
      <c r="G103" s="834"/>
      <c r="H103" s="834"/>
      <c r="I103" s="834"/>
      <c r="J103" s="834"/>
      <c r="K103" s="834"/>
      <c r="L103" s="834"/>
      <c r="M103" s="834"/>
      <c r="N103" s="834"/>
      <c r="O103" s="834"/>
    </row>
    <row r="108" spans="1:15">
      <c r="B108" s="130" t="s">
        <v>1134</v>
      </c>
    </row>
    <row r="110" spans="1:15">
      <c r="B110" s="130" t="s">
        <v>1135</v>
      </c>
      <c r="G110" s="896">
        <v>0</v>
      </c>
      <c r="H110" s="896"/>
      <c r="I110" s="896"/>
    </row>
    <row r="111" spans="1:15">
      <c r="B111" s="130" t="s">
        <v>1136</v>
      </c>
      <c r="G111" s="896">
        <v>0</v>
      </c>
      <c r="H111" s="896"/>
      <c r="I111" s="896"/>
    </row>
    <row r="112" spans="1:15">
      <c r="G112" s="872"/>
      <c r="H112" s="872"/>
      <c r="I112" s="872"/>
    </row>
    <row r="113" spans="2:9">
      <c r="B113" s="130" t="s">
        <v>1137</v>
      </c>
      <c r="G113" s="872">
        <f>G110-G111</f>
        <v>0</v>
      </c>
      <c r="H113" s="872"/>
      <c r="I113" s="872"/>
    </row>
    <row r="114" spans="2:9">
      <c r="G114" s="872"/>
      <c r="H114" s="872"/>
      <c r="I114" s="872"/>
    </row>
    <row r="115" spans="2:9">
      <c r="G115" s="872"/>
      <c r="H115" s="872"/>
      <c r="I115" s="872"/>
    </row>
    <row r="116" spans="2:9">
      <c r="B116" s="130" t="s">
        <v>1138</v>
      </c>
      <c r="G116" s="896">
        <v>0</v>
      </c>
      <c r="H116" s="896"/>
      <c r="I116" s="896"/>
    </row>
    <row r="117" spans="2:9">
      <c r="B117" s="130" t="s">
        <v>1139</v>
      </c>
      <c r="G117" s="896">
        <v>0</v>
      </c>
      <c r="H117" s="896"/>
      <c r="I117" s="896"/>
    </row>
    <row r="118" spans="2:9">
      <c r="G118" s="872"/>
      <c r="H118" s="872"/>
      <c r="I118" s="872"/>
    </row>
    <row r="119" spans="2:9">
      <c r="B119" s="130" t="s">
        <v>1140</v>
      </c>
      <c r="G119" s="872">
        <f>G113+G116+G117</f>
        <v>0</v>
      </c>
      <c r="H119" s="872"/>
      <c r="I119" s="872"/>
    </row>
    <row r="157" ht="6.75" customHeight="1"/>
  </sheetData>
  <mergeCells count="115">
    <mergeCell ref="L42:M42"/>
    <mergeCell ref="A2:O2"/>
    <mergeCell ref="A3:O3"/>
    <mergeCell ref="A15:O15"/>
    <mergeCell ref="A17:O17"/>
    <mergeCell ref="L41:M41"/>
    <mergeCell ref="F42:G42"/>
    <mergeCell ref="H42:I42"/>
    <mergeCell ref="J42:K42"/>
    <mergeCell ref="F40:G40"/>
    <mergeCell ref="H40:I40"/>
    <mergeCell ref="A36:O36"/>
    <mergeCell ref="A37:O37"/>
    <mergeCell ref="N39:O39"/>
    <mergeCell ref="L39:M39"/>
    <mergeCell ref="J39:K39"/>
    <mergeCell ref="H39:I39"/>
    <mergeCell ref="F39:G39"/>
    <mergeCell ref="T40:U40"/>
    <mergeCell ref="J40:K40"/>
    <mergeCell ref="L40:M40"/>
    <mergeCell ref="A18:O18"/>
    <mergeCell ref="A19:O19"/>
    <mergeCell ref="S41:T41"/>
    <mergeCell ref="F41:G41"/>
    <mergeCell ref="H41:I41"/>
    <mergeCell ref="J41:K41"/>
    <mergeCell ref="M35:O35"/>
    <mergeCell ref="A21:O23"/>
    <mergeCell ref="F44:G44"/>
    <mergeCell ref="F43:G43"/>
    <mergeCell ref="H43:I43"/>
    <mergeCell ref="F53:G53"/>
    <mergeCell ref="H53:I53"/>
    <mergeCell ref="F51:G51"/>
    <mergeCell ref="H51:I51"/>
    <mergeCell ref="T46:U46"/>
    <mergeCell ref="T47:U47"/>
    <mergeCell ref="F45:G45"/>
    <mergeCell ref="H45:I45"/>
    <mergeCell ref="J45:K45"/>
    <mergeCell ref="L45:M45"/>
    <mergeCell ref="F46:G46"/>
    <mergeCell ref="H46:I46"/>
    <mergeCell ref="L43:M43"/>
    <mergeCell ref="H44:I44"/>
    <mergeCell ref="J44:K44"/>
    <mergeCell ref="L44:M44"/>
    <mergeCell ref="J46:K46"/>
    <mergeCell ref="L46:M46"/>
    <mergeCell ref="J43:K43"/>
    <mergeCell ref="H47:I47"/>
    <mergeCell ref="J47:K47"/>
    <mergeCell ref="F47:G47"/>
    <mergeCell ref="L47:M47"/>
    <mergeCell ref="I96:M96"/>
    <mergeCell ref="I95:M95"/>
    <mergeCell ref="J51:K51"/>
    <mergeCell ref="F52:G52"/>
    <mergeCell ref="H52:I52"/>
    <mergeCell ref="V57:W57"/>
    <mergeCell ref="F54:G54"/>
    <mergeCell ref="H54:I54"/>
    <mergeCell ref="J54:K54"/>
    <mergeCell ref="L54:M54"/>
    <mergeCell ref="A56:O56"/>
    <mergeCell ref="F48:G48"/>
    <mergeCell ref="H48:I48"/>
    <mergeCell ref="J48:K48"/>
    <mergeCell ref="L48:M48"/>
    <mergeCell ref="L50:M50"/>
    <mergeCell ref="F49:G49"/>
    <mergeCell ref="H49:I49"/>
    <mergeCell ref="F50:G50"/>
    <mergeCell ref="H50:I50"/>
    <mergeCell ref="J50:K50"/>
    <mergeCell ref="J52:K52"/>
    <mergeCell ref="L52:M52"/>
    <mergeCell ref="M97:O97"/>
    <mergeCell ref="J49:K49"/>
    <mergeCell ref="L49:M49"/>
    <mergeCell ref="J60:K60"/>
    <mergeCell ref="H60:I60"/>
    <mergeCell ref="L53:M53"/>
    <mergeCell ref="L51:M51"/>
    <mergeCell ref="A101:O101"/>
    <mergeCell ref="B95:E95"/>
    <mergeCell ref="B96:E96"/>
    <mergeCell ref="B93:E93"/>
    <mergeCell ref="I92:M92"/>
    <mergeCell ref="I93:M93"/>
    <mergeCell ref="J53:K53"/>
    <mergeCell ref="J61:K61"/>
    <mergeCell ref="L61:M61"/>
    <mergeCell ref="A63:O65"/>
    <mergeCell ref="A84:O84"/>
    <mergeCell ref="N61:O61"/>
    <mergeCell ref="N60:O60"/>
    <mergeCell ref="H61:I61"/>
    <mergeCell ref="A60:G60"/>
    <mergeCell ref="L60:M60"/>
    <mergeCell ref="A102:O102"/>
    <mergeCell ref="B92:D92"/>
    <mergeCell ref="A59:O59"/>
    <mergeCell ref="A103:O103"/>
    <mergeCell ref="G110:I110"/>
    <mergeCell ref="G111:I111"/>
    <mergeCell ref="G112:I112"/>
    <mergeCell ref="G119:I119"/>
    <mergeCell ref="G113:I113"/>
    <mergeCell ref="G114:I114"/>
    <mergeCell ref="G115:I115"/>
    <mergeCell ref="G116:I116"/>
    <mergeCell ref="G117:I117"/>
    <mergeCell ref="G118:I118"/>
  </mergeCells>
  <phoneticPr fontId="1" type="noConversion"/>
  <pageMargins left="0.25" right="0.25" top="0.75" bottom="0.75" header="0.3" footer="0.3"/>
  <pageSetup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sheetPr codeName="Sheet14"/>
  <dimension ref="B1:CY407"/>
  <sheetViews>
    <sheetView zoomScale="90" zoomScaleNormal="90" workbookViewId="0">
      <selection activeCell="B2" sqref="B2:AS2"/>
    </sheetView>
  </sheetViews>
  <sheetFormatPr defaultColWidth="2.625" defaultRowHeight="13"/>
  <cols>
    <col min="1" max="1" width="1.125" style="130" customWidth="1"/>
    <col min="2" max="45" width="3.125" style="130" customWidth="1"/>
    <col min="46" max="46" width="1.875" style="130" customWidth="1"/>
    <col min="47" max="47" width="1.625" style="130" customWidth="1"/>
    <col min="48" max="90" width="3.125" style="130" customWidth="1"/>
    <col min="91" max="91" width="4" style="130" customWidth="1"/>
    <col min="92" max="16384" width="2.625" style="130"/>
  </cols>
  <sheetData>
    <row r="1" spans="2:91" s="258" customFormat="1" ht="14">
      <c r="B1" s="793" t="str">
        <f>"PUBLICATION SHEET - "&amp;Help!C21&amp;", OKLAHOMA"</f>
        <v>PUBLICATION SHEET - TYPE IN NAME OF CITY, OKLAHOMA</v>
      </c>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V1" s="793" t="str">
        <f>B1</f>
        <v>PUBLICATION SHEET - TYPE IN NAME OF CITY, OKLAHOMA</v>
      </c>
      <c r="AW1" s="793"/>
      <c r="AX1" s="793"/>
      <c r="AY1" s="793"/>
      <c r="AZ1" s="793"/>
      <c r="BA1" s="793"/>
      <c r="BB1" s="793"/>
      <c r="BC1" s="793"/>
      <c r="BD1" s="793"/>
      <c r="BE1" s="793"/>
      <c r="BF1" s="793"/>
      <c r="BG1" s="793"/>
      <c r="BH1" s="793"/>
      <c r="BI1" s="793"/>
      <c r="BJ1" s="793"/>
      <c r="BK1" s="793"/>
      <c r="BL1" s="793"/>
      <c r="BM1" s="793"/>
      <c r="BN1" s="793"/>
      <c r="BO1" s="793"/>
      <c r="BP1" s="793"/>
      <c r="BQ1" s="793"/>
      <c r="BR1" s="793"/>
      <c r="BS1" s="793"/>
      <c r="BT1" s="793"/>
      <c r="BU1" s="793"/>
      <c r="BV1" s="793"/>
      <c r="BW1" s="793"/>
      <c r="BX1" s="793"/>
      <c r="BY1" s="793"/>
      <c r="BZ1" s="793"/>
      <c r="CA1" s="793"/>
      <c r="CB1" s="793"/>
      <c r="CC1" s="793"/>
      <c r="CD1" s="793"/>
      <c r="CE1" s="793"/>
      <c r="CF1" s="793"/>
      <c r="CG1" s="793"/>
      <c r="CH1" s="793"/>
      <c r="CI1" s="793"/>
      <c r="CJ1" s="793"/>
      <c r="CK1" s="793"/>
      <c r="CL1" s="793"/>
      <c r="CM1" s="793"/>
    </row>
    <row r="2" spans="2:91" s="258" customFormat="1" ht="14">
      <c r="B2" s="834" t="str">
        <f>"FINANCIAL STATEMENT OF THE VARIOUS FUNDS FOR THE FISCAL YEAR ENDING JUNE 30, "&amp;Help!C18+1&amp;", AND ESTIMATE OF NEEDS"</f>
        <v>FINANCIAL STATEMENT OF THE VARIOUS FUNDS FOR THE FISCAL YEAR ENDING JUNE 30, 2012, AND ESTIMATE OF NEEDS</v>
      </c>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c r="AQ2" s="834"/>
      <c r="AR2" s="834"/>
      <c r="AS2" s="834"/>
      <c r="AV2" s="834" t="str">
        <f>B2</f>
        <v>FINANCIAL STATEMENT OF THE VARIOUS FUNDS FOR THE FISCAL YEAR ENDING JUNE 30, 2012, AND ESTIMATE OF NEEDS</v>
      </c>
      <c r="AW2" s="834"/>
      <c r="AX2" s="834"/>
      <c r="AY2" s="834"/>
      <c r="AZ2" s="834"/>
      <c r="BA2" s="834"/>
      <c r="BB2" s="834"/>
      <c r="BC2" s="834"/>
      <c r="BD2" s="834"/>
      <c r="BE2" s="834"/>
      <c r="BF2" s="834"/>
      <c r="BG2" s="834"/>
      <c r="BH2" s="834"/>
      <c r="BI2" s="834"/>
      <c r="BJ2" s="834"/>
      <c r="BK2" s="834"/>
      <c r="BL2" s="834"/>
      <c r="BM2" s="834"/>
      <c r="BN2" s="834"/>
      <c r="BO2" s="834"/>
      <c r="BP2" s="834"/>
      <c r="BQ2" s="834"/>
      <c r="BR2" s="834"/>
      <c r="BS2" s="834"/>
      <c r="BT2" s="834"/>
      <c r="BU2" s="834"/>
      <c r="BV2" s="834"/>
      <c r="BW2" s="834"/>
      <c r="BX2" s="834"/>
      <c r="BY2" s="834"/>
      <c r="BZ2" s="834"/>
      <c r="CA2" s="834"/>
      <c r="CB2" s="834"/>
      <c r="CC2" s="834"/>
      <c r="CD2" s="834"/>
      <c r="CE2" s="834"/>
      <c r="CF2" s="834"/>
      <c r="CG2" s="834"/>
      <c r="CH2" s="834"/>
      <c r="CI2" s="834"/>
      <c r="CJ2" s="834"/>
      <c r="CK2" s="834"/>
      <c r="CL2" s="834"/>
      <c r="CM2" s="834"/>
    </row>
    <row r="3" spans="2:91" s="258" customFormat="1" ht="14">
      <c r="B3" s="793" t="str">
        <f>"FOR THE FISCAL YEAR ENDING JUNE 30, "&amp;Help!C18+2&amp;", OF THE GOVERNING BOARD OF"</f>
        <v>FOR THE FISCAL YEAR ENDING JUNE 30, 2013, OF THE GOVERNING BOARD OF</v>
      </c>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c r="AV3" s="793" t="str">
        <f>B3</f>
        <v>FOR THE FISCAL YEAR ENDING JUNE 30, 2013, OF THE GOVERNING BOARD OF</v>
      </c>
      <c r="AW3" s="793"/>
      <c r="AX3" s="793"/>
      <c r="AY3" s="793"/>
      <c r="AZ3" s="793"/>
      <c r="BA3" s="793"/>
      <c r="BB3" s="793"/>
      <c r="BC3" s="793"/>
      <c r="BD3" s="793"/>
      <c r="BE3" s="793"/>
      <c r="BF3" s="793"/>
      <c r="BG3" s="793"/>
      <c r="BH3" s="793"/>
      <c r="BI3" s="793"/>
      <c r="BJ3" s="793"/>
      <c r="BK3" s="793"/>
      <c r="BL3" s="793"/>
      <c r="BM3" s="793"/>
      <c r="BN3" s="793"/>
      <c r="BO3" s="793"/>
      <c r="BP3" s="793"/>
      <c r="BQ3" s="793"/>
      <c r="BR3" s="793"/>
      <c r="BS3" s="793"/>
      <c r="BT3" s="793"/>
      <c r="BU3" s="793"/>
      <c r="BV3" s="793"/>
      <c r="BW3" s="793"/>
      <c r="BX3" s="793"/>
      <c r="BY3" s="793"/>
      <c r="BZ3" s="793"/>
      <c r="CA3" s="793"/>
      <c r="CB3" s="793"/>
      <c r="CC3" s="793"/>
      <c r="CD3" s="793"/>
      <c r="CE3" s="793"/>
      <c r="CF3" s="793"/>
      <c r="CG3" s="793"/>
      <c r="CH3" s="793"/>
      <c r="CI3" s="793"/>
      <c r="CJ3" s="793"/>
      <c r="CK3" s="793"/>
      <c r="CL3" s="793"/>
      <c r="CM3" s="793"/>
    </row>
    <row r="4" spans="2:91" s="258" customFormat="1" ht="14">
      <c r="B4" s="793" t="str">
        <f>Help!C21&amp;", OKLAHOMA"</f>
        <v>TYPE IN NAME OF CITY, OKLAHOMA</v>
      </c>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V4" s="793" t="str">
        <f>B4</f>
        <v>TYPE IN NAME OF CITY, OKLAHOMA</v>
      </c>
      <c r="AW4" s="793"/>
      <c r="AX4" s="793"/>
      <c r="AY4" s="793"/>
      <c r="AZ4" s="793"/>
      <c r="BA4" s="793"/>
      <c r="BB4" s="793"/>
      <c r="BC4" s="793"/>
      <c r="BD4" s="793"/>
      <c r="BE4" s="793"/>
      <c r="BF4" s="793"/>
      <c r="BG4" s="793"/>
      <c r="BH4" s="793"/>
      <c r="BI4" s="793"/>
      <c r="BJ4" s="793"/>
      <c r="BK4" s="793"/>
      <c r="BL4" s="793"/>
      <c r="BM4" s="793"/>
      <c r="BN4" s="793"/>
      <c r="BO4" s="793"/>
      <c r="BP4" s="793"/>
      <c r="BQ4" s="793"/>
      <c r="BR4" s="793"/>
      <c r="BS4" s="793"/>
      <c r="BT4" s="793"/>
      <c r="BU4" s="793"/>
      <c r="BV4" s="793"/>
      <c r="BW4" s="793"/>
      <c r="BX4" s="793"/>
      <c r="BY4" s="793"/>
      <c r="BZ4" s="793"/>
      <c r="CA4" s="793"/>
      <c r="CB4" s="793"/>
      <c r="CC4" s="793"/>
      <c r="CD4" s="793"/>
      <c r="CE4" s="793"/>
      <c r="CF4" s="793"/>
      <c r="CG4" s="793"/>
      <c r="CH4" s="793"/>
      <c r="CI4" s="793"/>
      <c r="CJ4" s="793"/>
      <c r="CK4" s="793"/>
      <c r="CL4" s="793"/>
      <c r="CM4" s="793"/>
    </row>
    <row r="5" spans="2:91" ht="12" customHeight="1" thickBot="1">
      <c r="B5" s="130" t="s">
        <v>798</v>
      </c>
      <c r="AS5" s="170" t="s">
        <v>22</v>
      </c>
      <c r="AV5" s="130" t="s">
        <v>798</v>
      </c>
    </row>
    <row r="6" spans="2:91" ht="12" customHeight="1" thickTop="1" thickBot="1">
      <c r="B6" s="959" t="s">
        <v>799</v>
      </c>
      <c r="C6" s="959"/>
      <c r="D6" s="959"/>
      <c r="E6" s="959"/>
      <c r="F6" s="959"/>
      <c r="G6" s="959"/>
      <c r="H6" s="959"/>
      <c r="I6" s="959"/>
      <c r="J6" s="959"/>
      <c r="K6" s="959"/>
      <c r="L6" s="959"/>
      <c r="M6" s="959"/>
      <c r="N6" s="959"/>
      <c r="O6" s="959"/>
      <c r="P6" s="959"/>
      <c r="Q6" s="959"/>
      <c r="R6" s="959"/>
      <c r="S6" s="959"/>
      <c r="T6" s="959"/>
      <c r="U6" s="959"/>
      <c r="V6" s="898" t="s">
        <v>800</v>
      </c>
      <c r="W6" s="898"/>
      <c r="X6" s="898"/>
      <c r="Y6" s="898"/>
      <c r="Z6" s="898"/>
      <c r="AA6" s="898"/>
      <c r="AB6" s="898" t="s">
        <v>1089</v>
      </c>
      <c r="AC6" s="898"/>
      <c r="AD6" s="898"/>
      <c r="AE6" s="898"/>
      <c r="AF6" s="898"/>
      <c r="AG6" s="898"/>
      <c r="AH6" s="771"/>
      <c r="AI6" s="794"/>
      <c r="AJ6" s="794"/>
      <c r="AK6" s="794"/>
      <c r="AL6" s="794"/>
      <c r="AM6" s="794"/>
      <c r="AN6" s="794"/>
      <c r="AO6" s="794"/>
      <c r="AP6" s="794"/>
      <c r="AQ6" s="794"/>
      <c r="AR6" s="794"/>
      <c r="AS6" s="772"/>
      <c r="AV6" s="140" t="s">
        <v>1081</v>
      </c>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59"/>
      <c r="CH6" s="771" t="s">
        <v>1087</v>
      </c>
      <c r="CI6" s="794"/>
      <c r="CJ6" s="794"/>
      <c r="CK6" s="794"/>
      <c r="CL6" s="794"/>
      <c r="CM6" s="772"/>
    </row>
    <row r="7" spans="2:91" ht="12" customHeight="1" thickTop="1" thickBot="1">
      <c r="B7" s="960" t="str">
        <f>"AS OF JUNE 30, "&amp;Help!C18+1</f>
        <v>AS OF JUNE 30, 2012</v>
      </c>
      <c r="C7" s="960"/>
      <c r="D7" s="960"/>
      <c r="E7" s="960"/>
      <c r="F7" s="960"/>
      <c r="G7" s="960"/>
      <c r="H7" s="960"/>
      <c r="I7" s="960"/>
      <c r="J7" s="960"/>
      <c r="K7" s="960"/>
      <c r="L7" s="960"/>
      <c r="M7" s="960"/>
      <c r="N7" s="960"/>
      <c r="O7" s="960"/>
      <c r="P7" s="960"/>
      <c r="Q7" s="960"/>
      <c r="R7" s="960"/>
      <c r="S7" s="960"/>
      <c r="T7" s="960"/>
      <c r="U7" s="960"/>
      <c r="V7" s="898" t="s">
        <v>42</v>
      </c>
      <c r="W7" s="898"/>
      <c r="X7" s="898"/>
      <c r="Y7" s="898"/>
      <c r="Z7" s="898"/>
      <c r="AA7" s="898"/>
      <c r="AB7" s="898" t="s">
        <v>42</v>
      </c>
      <c r="AC7" s="898"/>
      <c r="AD7" s="898"/>
      <c r="AE7" s="898"/>
      <c r="AF7" s="898"/>
      <c r="AG7" s="898"/>
      <c r="AH7" s="423"/>
      <c r="AI7" s="424"/>
      <c r="AJ7" s="424"/>
      <c r="AK7" s="424"/>
      <c r="AL7" s="424"/>
      <c r="AM7" s="424"/>
      <c r="AN7" s="424"/>
      <c r="AO7" s="424"/>
      <c r="AP7" s="424"/>
      <c r="AQ7" s="424"/>
      <c r="AR7" s="424"/>
      <c r="AS7" s="425"/>
      <c r="AV7" s="158" t="s">
        <v>1091</v>
      </c>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7"/>
      <c r="CH7" s="780" t="s">
        <v>1088</v>
      </c>
      <c r="CI7" s="795"/>
      <c r="CJ7" s="795"/>
      <c r="CK7" s="795"/>
      <c r="CL7" s="795"/>
      <c r="CM7" s="781"/>
    </row>
    <row r="8" spans="2:91" ht="12" customHeight="1" thickTop="1">
      <c r="B8" s="959" t="s">
        <v>33</v>
      </c>
      <c r="C8" s="959"/>
      <c r="D8" s="959"/>
      <c r="E8" s="959"/>
      <c r="F8" s="959"/>
      <c r="G8" s="959"/>
      <c r="H8" s="959"/>
      <c r="I8" s="959"/>
      <c r="J8" s="959"/>
      <c r="K8" s="959"/>
      <c r="L8" s="959"/>
      <c r="M8" s="959"/>
      <c r="N8" s="959"/>
      <c r="O8" s="959"/>
      <c r="P8" s="959"/>
      <c r="Q8" s="959"/>
      <c r="R8" s="959"/>
      <c r="S8" s="959"/>
      <c r="T8" s="959"/>
      <c r="U8" s="959"/>
      <c r="V8" s="930"/>
      <c r="W8" s="930"/>
      <c r="X8" s="930"/>
      <c r="Y8" s="930"/>
      <c r="Z8" s="930"/>
      <c r="AA8" s="930"/>
      <c r="AB8" s="930"/>
      <c r="AC8" s="930"/>
      <c r="AD8" s="930"/>
      <c r="AE8" s="930"/>
      <c r="AF8" s="930"/>
      <c r="AG8" s="930"/>
      <c r="AH8" s="932"/>
      <c r="AI8" s="933"/>
      <c r="AJ8" s="933"/>
      <c r="AK8" s="933"/>
      <c r="AL8" s="933"/>
      <c r="AM8" s="933"/>
      <c r="AN8" s="933"/>
      <c r="AO8" s="933"/>
      <c r="AP8" s="933"/>
      <c r="AQ8" s="933"/>
      <c r="AR8" s="933"/>
      <c r="AS8" s="934"/>
      <c r="AV8" s="176" t="str">
        <f>"13d. j. Unmatured Coupons Due 4-1-"&amp;Help!C18+2</f>
        <v>13d. j. Unmatured Coupons Due 4-1-2013</v>
      </c>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8"/>
      <c r="CH8" s="966">
        <v>0</v>
      </c>
      <c r="CI8" s="967"/>
      <c r="CJ8" s="967"/>
      <c r="CK8" s="967"/>
      <c r="CL8" s="967"/>
      <c r="CM8" s="968"/>
    </row>
    <row r="9" spans="2:91" ht="12" customHeight="1">
      <c r="B9" s="952" t="str">
        <f>"Cash Balance June 30, "&amp;Help!C18+1</f>
        <v>Cash Balance June 30, 2012</v>
      </c>
      <c r="C9" s="952"/>
      <c r="D9" s="952"/>
      <c r="E9" s="952"/>
      <c r="F9" s="952"/>
      <c r="G9" s="952"/>
      <c r="H9" s="952"/>
      <c r="I9" s="952"/>
      <c r="J9" s="952"/>
      <c r="K9" s="952"/>
      <c r="L9" s="952"/>
      <c r="M9" s="952"/>
      <c r="N9" s="952"/>
      <c r="O9" s="952"/>
      <c r="P9" s="952"/>
      <c r="Q9" s="952"/>
      <c r="R9" s="952"/>
      <c r="S9" s="952"/>
      <c r="T9" s="952"/>
      <c r="U9" s="952"/>
      <c r="V9" s="846">
        <f>'Exhibit A'!AQ6</f>
        <v>0</v>
      </c>
      <c r="W9" s="846"/>
      <c r="X9" s="846"/>
      <c r="Y9" s="846"/>
      <c r="Z9" s="846"/>
      <c r="AA9" s="846"/>
      <c r="AB9" s="846">
        <f>'Exhibit B'!AR6</f>
        <v>0</v>
      </c>
      <c r="AC9" s="846"/>
      <c r="AD9" s="846"/>
      <c r="AE9" s="846"/>
      <c r="AF9" s="846"/>
      <c r="AG9" s="846"/>
      <c r="AH9" s="931"/>
      <c r="AI9" s="928"/>
      <c r="AJ9" s="928"/>
      <c r="AK9" s="928"/>
      <c r="AL9" s="928"/>
      <c r="AM9" s="928"/>
      <c r="AN9" s="928"/>
      <c r="AO9" s="928"/>
      <c r="AP9" s="928"/>
      <c r="AQ9" s="928"/>
      <c r="AR9" s="928"/>
      <c r="AS9" s="929"/>
      <c r="AV9" s="179" t="s">
        <v>1082</v>
      </c>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1"/>
      <c r="CH9" s="969"/>
      <c r="CI9" s="970"/>
      <c r="CJ9" s="970"/>
      <c r="CK9" s="970"/>
      <c r="CL9" s="970"/>
      <c r="CM9" s="971"/>
    </row>
    <row r="10" spans="2:91" ht="12" customHeight="1" thickBot="1">
      <c r="B10" s="942" t="s">
        <v>34</v>
      </c>
      <c r="C10" s="942"/>
      <c r="D10" s="942"/>
      <c r="E10" s="942"/>
      <c r="F10" s="942"/>
      <c r="G10" s="942"/>
      <c r="H10" s="942"/>
      <c r="I10" s="942"/>
      <c r="J10" s="942"/>
      <c r="K10" s="942"/>
      <c r="L10" s="942"/>
      <c r="M10" s="942"/>
      <c r="N10" s="942"/>
      <c r="O10" s="942"/>
      <c r="P10" s="942"/>
      <c r="Q10" s="942"/>
      <c r="R10" s="942"/>
      <c r="S10" s="942"/>
      <c r="T10" s="942"/>
      <c r="U10" s="942"/>
      <c r="V10" s="840">
        <f>'Exhibit A'!AQ8</f>
        <v>0</v>
      </c>
      <c r="W10" s="840"/>
      <c r="X10" s="840"/>
      <c r="Y10" s="840"/>
      <c r="Z10" s="840"/>
      <c r="AA10" s="840"/>
      <c r="AB10" s="840">
        <f>'Exhibit B'!CS113</f>
        <v>0</v>
      </c>
      <c r="AC10" s="840"/>
      <c r="AD10" s="840"/>
      <c r="AE10" s="840"/>
      <c r="AF10" s="840"/>
      <c r="AG10" s="840"/>
      <c r="AH10" s="931"/>
      <c r="AI10" s="928"/>
      <c r="AJ10" s="928"/>
      <c r="AK10" s="928"/>
      <c r="AL10" s="928"/>
      <c r="AM10" s="928"/>
      <c r="AN10" s="928"/>
      <c r="AO10" s="928"/>
      <c r="AP10" s="928"/>
      <c r="AQ10" s="928"/>
      <c r="AR10" s="928"/>
      <c r="AS10" s="929"/>
      <c r="AV10" s="188" t="s">
        <v>1083</v>
      </c>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90"/>
      <c r="CH10" s="972">
        <v>0</v>
      </c>
      <c r="CI10" s="973"/>
      <c r="CJ10" s="973"/>
      <c r="CK10" s="973"/>
      <c r="CL10" s="973"/>
      <c r="CM10" s="974"/>
    </row>
    <row r="11" spans="2:91" ht="12" customHeight="1" thickTop="1" thickBot="1">
      <c r="B11" s="957" t="s">
        <v>35</v>
      </c>
      <c r="C11" s="957"/>
      <c r="D11" s="957"/>
      <c r="E11" s="957"/>
      <c r="F11" s="957"/>
      <c r="G11" s="957"/>
      <c r="H11" s="957"/>
      <c r="I11" s="957"/>
      <c r="J11" s="957"/>
      <c r="K11" s="957"/>
      <c r="L11" s="957"/>
      <c r="M11" s="957"/>
      <c r="N11" s="957"/>
      <c r="O11" s="957"/>
      <c r="P11" s="957"/>
      <c r="Q11" s="957"/>
      <c r="R11" s="957"/>
      <c r="S11" s="957"/>
      <c r="T11" s="957"/>
      <c r="U11" s="957"/>
      <c r="V11" s="838">
        <f>SUM(V9:AA10)</f>
        <v>0</v>
      </c>
      <c r="W11" s="838"/>
      <c r="X11" s="838"/>
      <c r="Y11" s="838"/>
      <c r="Z11" s="838"/>
      <c r="AA11" s="838"/>
      <c r="AB11" s="838">
        <f>SUM(AB9:AG10)</f>
        <v>0</v>
      </c>
      <c r="AC11" s="838"/>
      <c r="AD11" s="838"/>
      <c r="AE11" s="838"/>
      <c r="AF11" s="838"/>
      <c r="AG11" s="838"/>
      <c r="AH11" s="931"/>
      <c r="AI11" s="928"/>
      <c r="AJ11" s="928"/>
      <c r="AK11" s="928"/>
      <c r="AL11" s="928"/>
      <c r="AM11" s="928"/>
      <c r="AN11" s="928"/>
      <c r="AO11" s="928"/>
      <c r="AP11" s="928"/>
      <c r="AQ11" s="928"/>
      <c r="AR11" s="928"/>
      <c r="AS11" s="929"/>
      <c r="AV11" s="176" t="s">
        <v>1084</v>
      </c>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8"/>
      <c r="CH11" s="966">
        <v>0</v>
      </c>
      <c r="CI11" s="967"/>
      <c r="CJ11" s="967"/>
      <c r="CK11" s="967"/>
      <c r="CL11" s="967"/>
      <c r="CM11" s="968"/>
    </row>
    <row r="12" spans="2:91" ht="12" customHeight="1" thickTop="1">
      <c r="B12" s="959" t="s">
        <v>36</v>
      </c>
      <c r="C12" s="959"/>
      <c r="D12" s="959"/>
      <c r="E12" s="959"/>
      <c r="F12" s="959"/>
      <c r="G12" s="959"/>
      <c r="H12" s="959"/>
      <c r="I12" s="959"/>
      <c r="J12" s="959"/>
      <c r="K12" s="959"/>
      <c r="L12" s="959"/>
      <c r="M12" s="959"/>
      <c r="N12" s="959"/>
      <c r="O12" s="959"/>
      <c r="P12" s="959"/>
      <c r="Q12" s="959"/>
      <c r="R12" s="959"/>
      <c r="S12" s="959"/>
      <c r="T12" s="959"/>
      <c r="U12" s="959"/>
      <c r="V12" s="930"/>
      <c r="W12" s="930"/>
      <c r="X12" s="930"/>
      <c r="Y12" s="930"/>
      <c r="Z12" s="930"/>
      <c r="AA12" s="930"/>
      <c r="AB12" s="930"/>
      <c r="AC12" s="930"/>
      <c r="AD12" s="930"/>
      <c r="AE12" s="930"/>
      <c r="AF12" s="930"/>
      <c r="AG12" s="930"/>
      <c r="AH12" s="931"/>
      <c r="AI12" s="928"/>
      <c r="AJ12" s="928"/>
      <c r="AK12" s="928"/>
      <c r="AL12" s="928"/>
      <c r="AM12" s="928"/>
      <c r="AN12" s="933"/>
      <c r="AO12" s="933"/>
      <c r="AP12" s="933"/>
      <c r="AQ12" s="933"/>
      <c r="AR12" s="933"/>
      <c r="AS12" s="934"/>
      <c r="AV12" s="179" t="s">
        <v>1085</v>
      </c>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1"/>
      <c r="CH12" s="969"/>
      <c r="CI12" s="970"/>
      <c r="CJ12" s="970"/>
      <c r="CK12" s="970"/>
      <c r="CL12" s="970"/>
      <c r="CM12" s="971"/>
    </row>
    <row r="13" spans="2:91" ht="12" customHeight="1" thickBot="1">
      <c r="B13" s="952" t="s">
        <v>37</v>
      </c>
      <c r="C13" s="952"/>
      <c r="D13" s="952"/>
      <c r="E13" s="952"/>
      <c r="F13" s="952"/>
      <c r="G13" s="952"/>
      <c r="H13" s="952"/>
      <c r="I13" s="952"/>
      <c r="J13" s="952"/>
      <c r="K13" s="952"/>
      <c r="L13" s="952"/>
      <c r="M13" s="952"/>
      <c r="N13" s="952"/>
      <c r="O13" s="952"/>
      <c r="P13" s="952"/>
      <c r="Q13" s="952"/>
      <c r="R13" s="952"/>
      <c r="S13" s="952"/>
      <c r="T13" s="952"/>
      <c r="U13" s="952"/>
      <c r="V13" s="846">
        <f>'Exhibit A'!AQ10</f>
        <v>0</v>
      </c>
      <c r="W13" s="846"/>
      <c r="X13" s="846"/>
      <c r="Y13" s="846"/>
      <c r="Z13" s="846"/>
      <c r="AA13" s="846"/>
      <c r="AB13" s="846">
        <f>'Exhibit B'!AR10</f>
        <v>0</v>
      </c>
      <c r="AC13" s="846"/>
      <c r="AD13" s="846"/>
      <c r="AE13" s="846"/>
      <c r="AF13" s="846"/>
      <c r="AG13" s="846"/>
      <c r="AH13" s="931"/>
      <c r="AI13" s="928"/>
      <c r="AJ13" s="928"/>
      <c r="AK13" s="928"/>
      <c r="AL13" s="928"/>
      <c r="AM13" s="928"/>
      <c r="AN13" s="928"/>
      <c r="AO13" s="928"/>
      <c r="AP13" s="928"/>
      <c r="AQ13" s="928"/>
      <c r="AR13" s="928"/>
      <c r="AS13" s="929"/>
      <c r="AV13" s="188" t="s">
        <v>1086</v>
      </c>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90"/>
      <c r="CH13" s="972">
        <v>0</v>
      </c>
      <c r="CI13" s="973"/>
      <c r="CJ13" s="973"/>
      <c r="CK13" s="973"/>
      <c r="CL13" s="973"/>
      <c r="CM13" s="974"/>
    </row>
    <row r="14" spans="2:91" ht="12" customHeight="1" thickTop="1">
      <c r="B14" s="944" t="s">
        <v>38</v>
      </c>
      <c r="C14" s="944"/>
      <c r="D14" s="944"/>
      <c r="E14" s="944"/>
      <c r="F14" s="944"/>
      <c r="G14" s="944"/>
      <c r="H14" s="944"/>
      <c r="I14" s="944"/>
      <c r="J14" s="944"/>
      <c r="K14" s="944"/>
      <c r="L14" s="944"/>
      <c r="M14" s="944"/>
      <c r="N14" s="944"/>
      <c r="O14" s="944"/>
      <c r="P14" s="944"/>
      <c r="Q14" s="944"/>
      <c r="R14" s="944"/>
      <c r="S14" s="944"/>
      <c r="T14" s="944"/>
      <c r="U14" s="944"/>
      <c r="V14" s="840">
        <f>'Exhibit A'!AQ12</f>
        <v>0</v>
      </c>
      <c r="W14" s="840"/>
      <c r="X14" s="840"/>
      <c r="Y14" s="840"/>
      <c r="Z14" s="840"/>
      <c r="AA14" s="840"/>
      <c r="AB14" s="840">
        <f>'Exhibit B'!AR12</f>
        <v>0</v>
      </c>
      <c r="AC14" s="840"/>
      <c r="AD14" s="840"/>
      <c r="AE14" s="840"/>
      <c r="AF14" s="840"/>
      <c r="AG14" s="840"/>
      <c r="AH14" s="931"/>
      <c r="AI14" s="928"/>
      <c r="AJ14" s="928"/>
      <c r="AK14" s="928"/>
      <c r="AL14" s="928"/>
      <c r="AM14" s="928"/>
      <c r="AN14" s="928"/>
      <c r="AO14" s="928"/>
      <c r="AP14" s="928"/>
      <c r="AQ14" s="928"/>
      <c r="AR14" s="928"/>
      <c r="AS14" s="929"/>
    </row>
    <row r="15" spans="2:91" ht="12" customHeight="1">
      <c r="B15" s="944" t="s">
        <v>39</v>
      </c>
      <c r="C15" s="944"/>
      <c r="D15" s="944"/>
      <c r="E15" s="944"/>
      <c r="F15" s="944"/>
      <c r="G15" s="944"/>
      <c r="H15" s="944"/>
      <c r="I15" s="944"/>
      <c r="J15" s="944"/>
      <c r="K15" s="944"/>
      <c r="L15" s="944"/>
      <c r="M15" s="944"/>
      <c r="N15" s="944"/>
      <c r="O15" s="944"/>
      <c r="P15" s="944"/>
      <c r="Q15" s="944"/>
      <c r="R15" s="944"/>
      <c r="S15" s="944"/>
      <c r="T15" s="944"/>
      <c r="U15" s="944"/>
      <c r="V15" s="840">
        <f>'Exhibit A'!AQ13</f>
        <v>0</v>
      </c>
      <c r="W15" s="840"/>
      <c r="X15" s="840"/>
      <c r="Y15" s="840"/>
      <c r="Z15" s="840"/>
      <c r="AA15" s="840"/>
      <c r="AB15" s="840">
        <f>'Exhibit B'!FX106</f>
        <v>0</v>
      </c>
      <c r="AC15" s="840"/>
      <c r="AD15" s="840"/>
      <c r="AE15" s="840"/>
      <c r="AF15" s="840"/>
      <c r="AG15" s="840"/>
      <c r="AH15" s="931"/>
      <c r="AI15" s="928"/>
      <c r="AJ15" s="928"/>
      <c r="AK15" s="928"/>
      <c r="AL15" s="928"/>
      <c r="AM15" s="928"/>
      <c r="AN15" s="928"/>
      <c r="AO15" s="928"/>
      <c r="AP15" s="928"/>
      <c r="AQ15" s="928"/>
      <c r="AR15" s="928"/>
      <c r="AS15" s="929"/>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424"/>
      <c r="BW15" s="424"/>
      <c r="BX15" s="424"/>
      <c r="BY15" s="424"/>
      <c r="BZ15" s="424"/>
      <c r="CA15" s="424"/>
      <c r="CB15" s="424"/>
      <c r="CC15" s="424"/>
      <c r="CD15" s="424"/>
      <c r="CE15" s="424"/>
      <c r="CF15" s="424"/>
      <c r="CG15" s="424"/>
      <c r="CH15" s="424"/>
      <c r="CI15" s="424"/>
      <c r="CJ15" s="424"/>
      <c r="CK15" s="424"/>
      <c r="CL15" s="424"/>
      <c r="CM15" s="424"/>
    </row>
    <row r="16" spans="2:91" ht="12" customHeight="1" thickBot="1">
      <c r="B16" s="957" t="s">
        <v>40</v>
      </c>
      <c r="C16" s="957"/>
      <c r="D16" s="957"/>
      <c r="E16" s="957"/>
      <c r="F16" s="957"/>
      <c r="G16" s="957"/>
      <c r="H16" s="957"/>
      <c r="I16" s="957"/>
      <c r="J16" s="957"/>
      <c r="K16" s="957"/>
      <c r="L16" s="957"/>
      <c r="M16" s="957"/>
      <c r="N16" s="957"/>
      <c r="O16" s="957"/>
      <c r="P16" s="957"/>
      <c r="Q16" s="957"/>
      <c r="R16" s="957"/>
      <c r="S16" s="957"/>
      <c r="T16" s="957"/>
      <c r="U16" s="957"/>
      <c r="V16" s="838">
        <f>SUM(V13:AA15)</f>
        <v>0</v>
      </c>
      <c r="W16" s="838"/>
      <c r="X16" s="838"/>
      <c r="Y16" s="838"/>
      <c r="Z16" s="838"/>
      <c r="AA16" s="838"/>
      <c r="AB16" s="838">
        <f>SUM(AB13:AG15)</f>
        <v>0</v>
      </c>
      <c r="AC16" s="838"/>
      <c r="AD16" s="838"/>
      <c r="AE16" s="838"/>
      <c r="AF16" s="838"/>
      <c r="AG16" s="838"/>
      <c r="AH16" s="931"/>
      <c r="AI16" s="928"/>
      <c r="AJ16" s="928"/>
      <c r="AK16" s="928"/>
      <c r="AL16" s="928"/>
      <c r="AM16" s="928"/>
      <c r="AN16" s="928"/>
      <c r="AO16" s="928"/>
      <c r="AP16" s="928"/>
      <c r="AQ16" s="928"/>
      <c r="AR16" s="928"/>
      <c r="AS16" s="929"/>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760"/>
      <c r="BW16" s="760"/>
      <c r="BX16" s="760"/>
      <c r="BY16" s="760"/>
      <c r="BZ16" s="760"/>
      <c r="CA16" s="760"/>
      <c r="CB16" s="928"/>
      <c r="CC16" s="928"/>
      <c r="CD16" s="928"/>
      <c r="CE16" s="928"/>
      <c r="CF16" s="928"/>
      <c r="CG16" s="928"/>
      <c r="CH16" s="928"/>
      <c r="CI16" s="928"/>
      <c r="CJ16" s="928"/>
      <c r="CK16" s="928"/>
      <c r="CL16" s="928"/>
      <c r="CM16" s="928"/>
    </row>
    <row r="17" spans="2:91" ht="12" customHeight="1" thickTop="1" thickBot="1">
      <c r="B17" s="958" t="str">
        <f>"CASH FUND BALANCE (Deficit) JUNE 30, "&amp;Help!C18+1</f>
        <v>CASH FUND BALANCE (Deficit) JUNE 30, 2012</v>
      </c>
      <c r="C17" s="958"/>
      <c r="D17" s="958"/>
      <c r="E17" s="958"/>
      <c r="F17" s="958"/>
      <c r="G17" s="958"/>
      <c r="H17" s="958"/>
      <c r="I17" s="958"/>
      <c r="J17" s="958"/>
      <c r="K17" s="958"/>
      <c r="L17" s="958"/>
      <c r="M17" s="958"/>
      <c r="N17" s="958"/>
      <c r="O17" s="958"/>
      <c r="P17" s="958"/>
      <c r="Q17" s="958"/>
      <c r="R17" s="958"/>
      <c r="S17" s="958"/>
      <c r="T17" s="958"/>
      <c r="U17" s="958"/>
      <c r="V17" s="839">
        <f>V11-V16</f>
        <v>0</v>
      </c>
      <c r="W17" s="839"/>
      <c r="X17" s="839"/>
      <c r="Y17" s="839"/>
      <c r="Z17" s="839"/>
      <c r="AA17" s="839"/>
      <c r="AB17" s="839">
        <f>AB11-AB16</f>
        <v>0</v>
      </c>
      <c r="AC17" s="839"/>
      <c r="AD17" s="839"/>
      <c r="AE17" s="839"/>
      <c r="AF17" s="839"/>
      <c r="AG17" s="839"/>
      <c r="AH17" s="962"/>
      <c r="AI17" s="880"/>
      <c r="AJ17" s="880"/>
      <c r="AK17" s="880"/>
      <c r="AL17" s="880"/>
      <c r="AM17" s="880"/>
      <c r="AN17" s="880"/>
      <c r="AO17" s="880"/>
      <c r="AP17" s="880"/>
      <c r="AQ17" s="880"/>
      <c r="AR17" s="880"/>
      <c r="AS17" s="961"/>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28"/>
      <c r="BW17" s="928"/>
      <c r="BX17" s="928"/>
      <c r="BY17" s="928"/>
      <c r="BZ17" s="928"/>
      <c r="CA17" s="928"/>
      <c r="CB17" s="928"/>
      <c r="CC17" s="928"/>
      <c r="CD17" s="928"/>
      <c r="CE17" s="928"/>
      <c r="CF17" s="928"/>
      <c r="CG17" s="928"/>
      <c r="CH17" s="928"/>
      <c r="CI17" s="928"/>
      <c r="CJ17" s="928"/>
      <c r="CK17" s="928"/>
      <c r="CL17" s="928"/>
      <c r="CM17" s="928"/>
    </row>
    <row r="18" spans="2:91" ht="14.25" customHeight="1" thickTop="1" thickBot="1">
      <c r="B18" s="827" t="str">
        <f>"ESTIMATED NEEDS FOR FISCAL YEAR ENDING JUNE 30, "&amp;Help!C18+1</f>
        <v>ESTIMATED NEEDS FOR FISCAL YEAR ENDING JUNE 30, 2012</v>
      </c>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898"/>
      <c r="AS18" s="830"/>
      <c r="AV18" s="383"/>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28"/>
      <c r="BW18" s="928"/>
      <c r="BX18" s="928"/>
      <c r="BY18" s="928"/>
      <c r="BZ18" s="928"/>
      <c r="CA18" s="928"/>
      <c r="CB18" s="928"/>
      <c r="CC18" s="928"/>
      <c r="CD18" s="928"/>
      <c r="CE18" s="928"/>
      <c r="CF18" s="928"/>
      <c r="CG18" s="928"/>
      <c r="CH18" s="928"/>
      <c r="CI18" s="928"/>
      <c r="CJ18" s="928"/>
      <c r="CK18" s="928"/>
      <c r="CL18" s="928"/>
      <c r="CM18" s="928"/>
    </row>
    <row r="19" spans="2:91" ht="12" customHeight="1" thickTop="1" thickBot="1">
      <c r="B19" s="956" t="s">
        <v>800</v>
      </c>
      <c r="C19" s="956"/>
      <c r="D19" s="956"/>
      <c r="E19" s="956"/>
      <c r="F19" s="956"/>
      <c r="G19" s="956"/>
      <c r="H19" s="956"/>
      <c r="I19" s="956"/>
      <c r="J19" s="956"/>
      <c r="K19" s="956"/>
      <c r="L19" s="956"/>
      <c r="M19" s="956"/>
      <c r="N19" s="956"/>
      <c r="O19" s="956"/>
      <c r="P19" s="956"/>
      <c r="Q19" s="956"/>
      <c r="R19" s="956"/>
      <c r="S19" s="898" t="s">
        <v>800</v>
      </c>
      <c r="T19" s="898"/>
      <c r="U19" s="898"/>
      <c r="V19" s="898"/>
      <c r="W19" s="898"/>
      <c r="X19" s="898"/>
      <c r="Y19" s="898" t="s">
        <v>836</v>
      </c>
      <c r="Z19" s="898"/>
      <c r="AA19" s="898"/>
      <c r="AB19" s="898"/>
      <c r="AC19" s="898"/>
      <c r="AD19" s="898"/>
      <c r="AE19" s="898"/>
      <c r="AF19" s="898"/>
      <c r="AG19" s="898"/>
      <c r="AH19" s="898"/>
      <c r="AI19" s="898"/>
      <c r="AJ19" s="898"/>
      <c r="AK19" s="898"/>
      <c r="AL19" s="898"/>
      <c r="AM19" s="898"/>
      <c r="AN19" s="898" t="s">
        <v>1036</v>
      </c>
      <c r="AO19" s="898"/>
      <c r="AP19" s="898"/>
      <c r="AQ19" s="898"/>
      <c r="AR19" s="898"/>
      <c r="AS19" s="898"/>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75"/>
      <c r="BW19" s="975"/>
      <c r="BX19" s="975"/>
      <c r="BY19" s="975"/>
      <c r="BZ19" s="975"/>
      <c r="CA19" s="975"/>
      <c r="CB19" s="928"/>
      <c r="CC19" s="928"/>
      <c r="CD19" s="928"/>
      <c r="CE19" s="928"/>
      <c r="CF19" s="928"/>
      <c r="CG19" s="928"/>
      <c r="CH19" s="928"/>
      <c r="CI19" s="928"/>
      <c r="CJ19" s="928"/>
      <c r="CK19" s="928"/>
      <c r="CL19" s="928"/>
      <c r="CM19" s="928"/>
    </row>
    <row r="20" spans="2:91" ht="12" customHeight="1" thickTop="1">
      <c r="B20" s="936" t="s">
        <v>751</v>
      </c>
      <c r="C20" s="936"/>
      <c r="D20" s="936"/>
      <c r="E20" s="936"/>
      <c r="F20" s="936"/>
      <c r="G20" s="936"/>
      <c r="H20" s="936"/>
      <c r="I20" s="936"/>
      <c r="J20" s="936"/>
      <c r="K20" s="936"/>
      <c r="L20" s="936"/>
      <c r="M20" s="936"/>
      <c r="N20" s="936"/>
      <c r="O20" s="936"/>
      <c r="P20" s="936"/>
      <c r="Q20" s="936"/>
      <c r="R20" s="936"/>
      <c r="S20" s="841">
        <f>S22-S21</f>
        <v>0</v>
      </c>
      <c r="T20" s="841"/>
      <c r="U20" s="841"/>
      <c r="V20" s="841"/>
      <c r="W20" s="841"/>
      <c r="X20" s="841"/>
      <c r="Y20" s="936" t="str">
        <f>"1. Cash Balance on Hand June 30, "&amp;Help!C18+1</f>
        <v>1. Cash Balance on Hand June 30, 2012</v>
      </c>
      <c r="Z20" s="936"/>
      <c r="AA20" s="936"/>
      <c r="AB20" s="936"/>
      <c r="AC20" s="936"/>
      <c r="AD20" s="936"/>
      <c r="AE20" s="936"/>
      <c r="AF20" s="936"/>
      <c r="AG20" s="936"/>
      <c r="AH20" s="936"/>
      <c r="AI20" s="936"/>
      <c r="AJ20" s="936"/>
      <c r="AK20" s="936"/>
      <c r="AL20" s="936"/>
      <c r="AM20" s="936"/>
      <c r="AN20" s="841">
        <f>'Exhibit G'!L215</f>
        <v>0</v>
      </c>
      <c r="AO20" s="841"/>
      <c r="AP20" s="841"/>
      <c r="AQ20" s="841"/>
      <c r="AR20" s="841"/>
      <c r="AS20" s="841"/>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28"/>
      <c r="BW20" s="928"/>
      <c r="BX20" s="928"/>
      <c r="BY20" s="928"/>
      <c r="BZ20" s="928"/>
      <c r="CA20" s="928"/>
      <c r="CB20" s="928"/>
      <c r="CC20" s="928"/>
      <c r="CD20" s="928"/>
      <c r="CE20" s="928"/>
      <c r="CF20" s="928"/>
      <c r="CG20" s="928"/>
      <c r="CH20" s="928"/>
      <c r="CI20" s="928"/>
      <c r="CJ20" s="928"/>
      <c r="CK20" s="928"/>
      <c r="CL20" s="928"/>
      <c r="CM20" s="928"/>
    </row>
    <row r="21" spans="2:91" ht="12" customHeight="1">
      <c r="B21" s="935" t="s">
        <v>801</v>
      </c>
      <c r="C21" s="935"/>
      <c r="D21" s="935"/>
      <c r="E21" s="935"/>
      <c r="F21" s="935"/>
      <c r="G21" s="935"/>
      <c r="H21" s="935"/>
      <c r="I21" s="935"/>
      <c r="J21" s="935"/>
      <c r="K21" s="935"/>
      <c r="L21" s="935"/>
      <c r="M21" s="935"/>
      <c r="N21" s="935"/>
      <c r="O21" s="935"/>
      <c r="P21" s="935"/>
      <c r="Q21" s="935"/>
      <c r="R21" s="935"/>
      <c r="S21" s="840">
        <f>'Exhibit A'!CS460+'Exhibit A'!AQ12</f>
        <v>0</v>
      </c>
      <c r="T21" s="840"/>
      <c r="U21" s="840"/>
      <c r="V21" s="840"/>
      <c r="W21" s="840"/>
      <c r="X21" s="840"/>
      <c r="Y21" s="935" t="s">
        <v>816</v>
      </c>
      <c r="Z21" s="935"/>
      <c r="AA21" s="935"/>
      <c r="AB21" s="935"/>
      <c r="AC21" s="935"/>
      <c r="AD21" s="935"/>
      <c r="AE21" s="935"/>
      <c r="AF21" s="935"/>
      <c r="AG21" s="935"/>
      <c r="AH21" s="935"/>
      <c r="AI21" s="935"/>
      <c r="AJ21" s="935"/>
      <c r="AK21" s="935"/>
      <c r="AL21" s="935"/>
      <c r="AM21" s="935"/>
      <c r="AN21" s="840">
        <f>'Exhibit G'!J216</f>
        <v>0</v>
      </c>
      <c r="AO21" s="840"/>
      <c r="AP21" s="840"/>
      <c r="AQ21" s="840"/>
      <c r="AR21" s="840"/>
      <c r="AS21" s="840"/>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28"/>
      <c r="BW21" s="928"/>
      <c r="BX21" s="928"/>
      <c r="BY21" s="928"/>
      <c r="BZ21" s="928"/>
      <c r="CA21" s="928"/>
      <c r="CB21" s="928"/>
      <c r="CC21" s="928"/>
      <c r="CD21" s="928"/>
      <c r="CE21" s="928"/>
      <c r="CF21" s="928"/>
      <c r="CG21" s="928"/>
      <c r="CH21" s="928"/>
      <c r="CI21" s="928"/>
      <c r="CJ21" s="928"/>
      <c r="CK21" s="928"/>
      <c r="CL21" s="928"/>
      <c r="CM21" s="928"/>
    </row>
    <row r="22" spans="2:91" ht="12" customHeight="1" thickBot="1">
      <c r="B22" s="942" t="s">
        <v>802</v>
      </c>
      <c r="C22" s="942"/>
      <c r="D22" s="942"/>
      <c r="E22" s="942"/>
      <c r="F22" s="942"/>
      <c r="G22" s="942"/>
      <c r="H22" s="942"/>
      <c r="I22" s="942"/>
      <c r="J22" s="942"/>
      <c r="K22" s="942"/>
      <c r="L22" s="942"/>
      <c r="M22" s="942"/>
      <c r="N22" s="942"/>
      <c r="O22" s="942"/>
      <c r="P22" s="942"/>
      <c r="Q22" s="942"/>
      <c r="R22" s="942"/>
      <c r="S22" s="840">
        <f>'Exhibit Y'!F42</f>
        <v>0</v>
      </c>
      <c r="T22" s="840"/>
      <c r="U22" s="840"/>
      <c r="V22" s="840"/>
      <c r="W22" s="840"/>
      <c r="X22" s="840"/>
      <c r="Y22" s="935" t="s">
        <v>837</v>
      </c>
      <c r="Z22" s="935"/>
      <c r="AA22" s="935"/>
      <c r="AB22" s="935"/>
      <c r="AC22" s="935"/>
      <c r="AD22" s="935"/>
      <c r="AE22" s="935"/>
      <c r="AF22" s="935"/>
      <c r="AG22" s="935"/>
      <c r="AH22" s="935"/>
      <c r="AI22" s="935"/>
      <c r="AJ22" s="935"/>
      <c r="AK22" s="935"/>
      <c r="AL22" s="935"/>
      <c r="AM22" s="935"/>
      <c r="AN22" s="840">
        <f>'Exhibit G'!J217</f>
        <v>0</v>
      </c>
      <c r="AO22" s="840"/>
      <c r="AP22" s="840"/>
      <c r="AQ22" s="840"/>
      <c r="AR22" s="840"/>
      <c r="AS22" s="840"/>
      <c r="AV22" s="383"/>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28"/>
      <c r="BW22" s="928"/>
      <c r="BX22" s="928"/>
      <c r="BY22" s="928"/>
      <c r="BZ22" s="928"/>
      <c r="CA22" s="928"/>
      <c r="CB22" s="928"/>
      <c r="CC22" s="928"/>
      <c r="CD22" s="928"/>
      <c r="CE22" s="928"/>
      <c r="CF22" s="928"/>
      <c r="CG22" s="928"/>
      <c r="CH22" s="928"/>
      <c r="CI22" s="928"/>
      <c r="CJ22" s="928"/>
      <c r="CK22" s="928"/>
      <c r="CL22" s="928"/>
      <c r="CM22" s="928"/>
    </row>
    <row r="23" spans="2:91" ht="12" customHeight="1" thickTop="1" thickBot="1">
      <c r="B23" s="935" t="s">
        <v>803</v>
      </c>
      <c r="C23" s="935"/>
      <c r="D23" s="935"/>
      <c r="E23" s="935"/>
      <c r="F23" s="935"/>
      <c r="G23" s="935"/>
      <c r="H23" s="935"/>
      <c r="I23" s="935"/>
      <c r="J23" s="935"/>
      <c r="K23" s="935"/>
      <c r="L23" s="935"/>
      <c r="M23" s="935"/>
      <c r="N23" s="935"/>
      <c r="O23" s="935"/>
      <c r="P23" s="935"/>
      <c r="Q23" s="935"/>
      <c r="R23" s="935"/>
      <c r="S23" s="926"/>
      <c r="T23" s="926"/>
      <c r="U23" s="926"/>
      <c r="V23" s="926"/>
      <c r="W23" s="926"/>
      <c r="X23" s="926"/>
      <c r="Y23" s="938" t="s">
        <v>838</v>
      </c>
      <c r="Z23" s="938"/>
      <c r="AA23" s="938"/>
      <c r="AB23" s="938"/>
      <c r="AC23" s="938"/>
      <c r="AD23" s="938"/>
      <c r="AE23" s="938"/>
      <c r="AF23" s="938"/>
      <c r="AG23" s="938"/>
      <c r="AH23" s="938"/>
      <c r="AI23" s="938"/>
      <c r="AJ23" s="938"/>
      <c r="AK23" s="938"/>
      <c r="AL23" s="938"/>
      <c r="AM23" s="938"/>
      <c r="AN23" s="838">
        <f>SUM(AN20:AS22)</f>
        <v>0</v>
      </c>
      <c r="AO23" s="838"/>
      <c r="AP23" s="838"/>
      <c r="AQ23" s="838"/>
      <c r="AR23" s="838"/>
      <c r="AS23" s="838"/>
      <c r="AV23" s="140" t="s">
        <v>1090</v>
      </c>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59"/>
      <c r="CH23" s="979" t="s">
        <v>1095</v>
      </c>
      <c r="CI23" s="980"/>
      <c r="CJ23" s="980"/>
      <c r="CK23" s="980"/>
      <c r="CL23" s="980"/>
      <c r="CM23" s="981"/>
    </row>
    <row r="24" spans="2:91" ht="12" customHeight="1" thickTop="1" thickBot="1">
      <c r="B24" s="935" t="s">
        <v>804</v>
      </c>
      <c r="C24" s="935"/>
      <c r="D24" s="935"/>
      <c r="E24" s="935"/>
      <c r="F24" s="935"/>
      <c r="G24" s="935"/>
      <c r="H24" s="935"/>
      <c r="I24" s="935"/>
      <c r="J24" s="935"/>
      <c r="K24" s="935"/>
      <c r="L24" s="935"/>
      <c r="M24" s="935"/>
      <c r="N24" s="935"/>
      <c r="O24" s="935"/>
      <c r="P24" s="935"/>
      <c r="Q24" s="935"/>
      <c r="R24" s="935"/>
      <c r="S24" s="840">
        <f>'Exhibit A'!AQ15</f>
        <v>0</v>
      </c>
      <c r="T24" s="840"/>
      <c r="U24" s="840"/>
      <c r="V24" s="840"/>
      <c r="W24" s="840"/>
      <c r="X24" s="840"/>
      <c r="Y24" s="936" t="s">
        <v>839</v>
      </c>
      <c r="Z24" s="936"/>
      <c r="AA24" s="936"/>
      <c r="AB24" s="936"/>
      <c r="AC24" s="936"/>
      <c r="AD24" s="936"/>
      <c r="AE24" s="936"/>
      <c r="AF24" s="936"/>
      <c r="AG24" s="936"/>
      <c r="AH24" s="936"/>
      <c r="AI24" s="936"/>
      <c r="AJ24" s="936"/>
      <c r="AK24" s="936"/>
      <c r="AL24" s="936"/>
      <c r="AM24" s="936"/>
      <c r="AN24" s="822"/>
      <c r="AO24" s="822"/>
      <c r="AP24" s="822"/>
      <c r="AQ24" s="822"/>
      <c r="AR24" s="822"/>
      <c r="AS24" s="822"/>
      <c r="AV24" s="158" t="s">
        <v>1091</v>
      </c>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7"/>
      <c r="CH24" s="918" t="s">
        <v>1088</v>
      </c>
      <c r="CI24" s="919"/>
      <c r="CJ24" s="919"/>
      <c r="CK24" s="919"/>
      <c r="CL24" s="919"/>
      <c r="CM24" s="920"/>
    </row>
    <row r="25" spans="2:91" ht="12" customHeight="1" thickTop="1">
      <c r="B25" s="935" t="s">
        <v>805</v>
      </c>
      <c r="C25" s="935"/>
      <c r="D25" s="935"/>
      <c r="E25" s="935"/>
      <c r="F25" s="935"/>
      <c r="G25" s="935"/>
      <c r="H25" s="935"/>
      <c r="I25" s="935"/>
      <c r="J25" s="935"/>
      <c r="K25" s="935"/>
      <c r="L25" s="935"/>
      <c r="M25" s="935"/>
      <c r="N25" s="935"/>
      <c r="O25" s="935"/>
      <c r="P25" s="935"/>
      <c r="Q25" s="935"/>
      <c r="R25" s="935"/>
      <c r="S25" s="840">
        <f>'Exhibit A'!CF114</f>
        <v>0</v>
      </c>
      <c r="T25" s="840"/>
      <c r="U25" s="840"/>
      <c r="V25" s="840"/>
      <c r="W25" s="840"/>
      <c r="X25" s="840"/>
      <c r="Y25" s="935" t="s">
        <v>840</v>
      </c>
      <c r="Z25" s="935"/>
      <c r="AA25" s="935"/>
      <c r="AB25" s="935"/>
      <c r="AC25" s="935"/>
      <c r="AD25" s="935"/>
      <c r="AE25" s="935"/>
      <c r="AF25" s="935"/>
      <c r="AG25" s="935"/>
      <c r="AH25" s="935"/>
      <c r="AI25" s="935"/>
      <c r="AJ25" s="935"/>
      <c r="AK25" s="935"/>
      <c r="AL25" s="935"/>
      <c r="AM25" s="935"/>
      <c r="AN25" s="840">
        <f>'Exhibit G'!J220</f>
        <v>0</v>
      </c>
      <c r="AO25" s="840"/>
      <c r="AP25" s="840"/>
      <c r="AQ25" s="840"/>
      <c r="AR25" s="840"/>
      <c r="AS25" s="840"/>
      <c r="AV25" s="176" t="str">
        <f>"13d. j. Unmatured Coupons Due Before 4-1-"&amp;Help!C18+2</f>
        <v>13d. j. Unmatured Coupons Due Before 4-1-2013</v>
      </c>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8"/>
      <c r="CH25" s="398">
        <v>0</v>
      </c>
      <c r="CI25" s="399"/>
      <c r="CJ25" s="399"/>
      <c r="CK25" s="399"/>
      <c r="CL25" s="399"/>
      <c r="CM25" s="400"/>
    </row>
    <row r="26" spans="2:91" ht="12" customHeight="1">
      <c r="B26" s="942" t="s">
        <v>806</v>
      </c>
      <c r="C26" s="942"/>
      <c r="D26" s="942"/>
      <c r="E26" s="942"/>
      <c r="F26" s="942"/>
      <c r="G26" s="942"/>
      <c r="H26" s="942"/>
      <c r="I26" s="942"/>
      <c r="J26" s="942"/>
      <c r="K26" s="942"/>
      <c r="L26" s="942"/>
      <c r="M26" s="942"/>
      <c r="N26" s="942"/>
      <c r="O26" s="942"/>
      <c r="P26" s="942"/>
      <c r="Q26" s="942"/>
      <c r="R26" s="942"/>
      <c r="S26" s="840">
        <f>S24+S25</f>
        <v>0</v>
      </c>
      <c r="T26" s="840"/>
      <c r="U26" s="840"/>
      <c r="V26" s="840"/>
      <c r="W26" s="840"/>
      <c r="X26" s="840"/>
      <c r="Y26" s="935" t="s">
        <v>841</v>
      </c>
      <c r="Z26" s="935"/>
      <c r="AA26" s="935"/>
      <c r="AB26" s="935"/>
      <c r="AC26" s="935"/>
      <c r="AD26" s="935"/>
      <c r="AE26" s="935"/>
      <c r="AF26" s="935"/>
      <c r="AG26" s="935"/>
      <c r="AH26" s="935"/>
      <c r="AI26" s="935"/>
      <c r="AJ26" s="935"/>
      <c r="AK26" s="935"/>
      <c r="AL26" s="935"/>
      <c r="AM26" s="935"/>
      <c r="AN26" s="840">
        <f>'Exhibit G'!J221</f>
        <v>0</v>
      </c>
      <c r="AO26" s="840"/>
      <c r="AP26" s="840"/>
      <c r="AQ26" s="840"/>
      <c r="AR26" s="840"/>
      <c r="AS26" s="840"/>
      <c r="AV26" s="179" t="s">
        <v>1082</v>
      </c>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1"/>
      <c r="CH26" s="401"/>
      <c r="CI26" s="402"/>
      <c r="CJ26" s="402"/>
      <c r="CK26" s="402"/>
      <c r="CL26" s="402"/>
      <c r="CM26" s="403"/>
    </row>
    <row r="27" spans="2:91" ht="12" customHeight="1" thickBot="1">
      <c r="B27" s="938" t="s">
        <v>807</v>
      </c>
      <c r="C27" s="938"/>
      <c r="D27" s="938"/>
      <c r="E27" s="938"/>
      <c r="F27" s="938"/>
      <c r="G27" s="938"/>
      <c r="H27" s="938"/>
      <c r="I27" s="938"/>
      <c r="J27" s="938"/>
      <c r="K27" s="938"/>
      <c r="L27" s="938"/>
      <c r="M27" s="938"/>
      <c r="N27" s="938"/>
      <c r="O27" s="938"/>
      <c r="P27" s="938"/>
      <c r="Q27" s="938"/>
      <c r="R27" s="938"/>
      <c r="S27" s="838">
        <f>S22-S26</f>
        <v>0</v>
      </c>
      <c r="T27" s="838"/>
      <c r="U27" s="838"/>
      <c r="V27" s="838"/>
      <c r="W27" s="838"/>
      <c r="X27" s="838"/>
      <c r="Y27" s="935" t="s">
        <v>842</v>
      </c>
      <c r="Z27" s="935"/>
      <c r="AA27" s="935"/>
      <c r="AB27" s="935"/>
      <c r="AC27" s="935"/>
      <c r="AD27" s="935"/>
      <c r="AE27" s="935"/>
      <c r="AF27" s="935"/>
      <c r="AG27" s="935"/>
      <c r="AH27" s="935"/>
      <c r="AI27" s="935"/>
      <c r="AJ27" s="935"/>
      <c r="AK27" s="935"/>
      <c r="AL27" s="935"/>
      <c r="AM27" s="935"/>
      <c r="AN27" s="840">
        <f>'Exhibit G'!J222</f>
        <v>0</v>
      </c>
      <c r="AO27" s="840"/>
      <c r="AP27" s="840"/>
      <c r="AQ27" s="840"/>
      <c r="AR27" s="840"/>
      <c r="AS27" s="840"/>
      <c r="AV27" s="188" t="s">
        <v>1092</v>
      </c>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90"/>
      <c r="CH27" s="404">
        <v>0</v>
      </c>
      <c r="CI27" s="405"/>
      <c r="CJ27" s="405"/>
      <c r="CK27" s="405"/>
      <c r="CL27" s="405"/>
      <c r="CM27" s="406"/>
    </row>
    <row r="28" spans="2:91" ht="12" customHeight="1" thickTop="1">
      <c r="B28" s="936" t="s">
        <v>808</v>
      </c>
      <c r="C28" s="936"/>
      <c r="D28" s="936"/>
      <c r="E28" s="936"/>
      <c r="F28" s="936"/>
      <c r="G28" s="936"/>
      <c r="H28" s="936"/>
      <c r="I28" s="936"/>
      <c r="J28" s="936"/>
      <c r="K28" s="936"/>
      <c r="L28" s="936"/>
      <c r="M28" s="936"/>
      <c r="N28" s="936"/>
      <c r="O28" s="936"/>
      <c r="P28" s="936"/>
      <c r="Q28" s="936"/>
      <c r="R28" s="936"/>
      <c r="S28" s="822"/>
      <c r="T28" s="822"/>
      <c r="U28" s="822"/>
      <c r="V28" s="822"/>
      <c r="W28" s="822"/>
      <c r="X28" s="822"/>
      <c r="Y28" s="935" t="s">
        <v>843</v>
      </c>
      <c r="Z28" s="935"/>
      <c r="AA28" s="935"/>
      <c r="AB28" s="935"/>
      <c r="AC28" s="935"/>
      <c r="AD28" s="935"/>
      <c r="AE28" s="935"/>
      <c r="AF28" s="935"/>
      <c r="AG28" s="935"/>
      <c r="AH28" s="935"/>
      <c r="AI28" s="935"/>
      <c r="AJ28" s="935"/>
      <c r="AK28" s="935"/>
      <c r="AL28" s="935"/>
      <c r="AM28" s="935"/>
      <c r="AN28" s="840">
        <f>'Exhibit G'!J223</f>
        <v>0</v>
      </c>
      <c r="AO28" s="840"/>
      <c r="AP28" s="840"/>
      <c r="AQ28" s="840"/>
      <c r="AR28" s="840"/>
      <c r="AS28" s="840"/>
      <c r="AV28" s="176" t="s">
        <v>1093</v>
      </c>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8"/>
      <c r="CH28" s="398">
        <v>0</v>
      </c>
      <c r="CI28" s="399"/>
      <c r="CJ28" s="399"/>
      <c r="CK28" s="399"/>
      <c r="CL28" s="399"/>
      <c r="CM28" s="400"/>
    </row>
    <row r="29" spans="2:91" ht="12" customHeight="1">
      <c r="B29" s="935" t="s">
        <v>809</v>
      </c>
      <c r="C29" s="935"/>
      <c r="D29" s="935"/>
      <c r="E29" s="935"/>
      <c r="F29" s="935"/>
      <c r="G29" s="935"/>
      <c r="H29" s="935"/>
      <c r="I29" s="935"/>
      <c r="J29" s="935"/>
      <c r="K29" s="935"/>
      <c r="L29" s="935"/>
      <c r="M29" s="935"/>
      <c r="N29" s="935"/>
      <c r="O29" s="935"/>
      <c r="P29" s="935"/>
      <c r="Q29" s="935"/>
      <c r="R29" s="935"/>
      <c r="S29" s="840">
        <f>'Exhibit A'!EF19</f>
        <v>0</v>
      </c>
      <c r="T29" s="840"/>
      <c r="U29" s="840"/>
      <c r="V29" s="840"/>
      <c r="W29" s="840"/>
      <c r="X29" s="840"/>
      <c r="Y29" s="935" t="s">
        <v>844</v>
      </c>
      <c r="Z29" s="935"/>
      <c r="AA29" s="935"/>
      <c r="AB29" s="935"/>
      <c r="AC29" s="935"/>
      <c r="AD29" s="935"/>
      <c r="AE29" s="935"/>
      <c r="AF29" s="935"/>
      <c r="AG29" s="935"/>
      <c r="AH29" s="935"/>
      <c r="AI29" s="935"/>
      <c r="AJ29" s="935"/>
      <c r="AK29" s="935"/>
      <c r="AL29" s="935"/>
      <c r="AM29" s="935"/>
      <c r="AN29" s="840">
        <f>'Exhibit G'!J224</f>
        <v>0</v>
      </c>
      <c r="AO29" s="840"/>
      <c r="AP29" s="840"/>
      <c r="AQ29" s="840"/>
      <c r="AR29" s="840"/>
      <c r="AS29" s="840"/>
      <c r="AV29" s="179" t="s">
        <v>1085</v>
      </c>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1"/>
      <c r="CH29" s="401"/>
      <c r="CI29" s="402"/>
      <c r="CJ29" s="402"/>
      <c r="CK29" s="402"/>
      <c r="CL29" s="402"/>
      <c r="CM29" s="403"/>
    </row>
    <row r="30" spans="2:91" ht="12" customHeight="1" thickBot="1">
      <c r="B30" s="935" t="s">
        <v>810</v>
      </c>
      <c r="C30" s="935"/>
      <c r="D30" s="935"/>
      <c r="E30" s="935"/>
      <c r="F30" s="935"/>
      <c r="G30" s="935"/>
      <c r="H30" s="935"/>
      <c r="I30" s="935"/>
      <c r="J30" s="935"/>
      <c r="K30" s="935"/>
      <c r="L30" s="935"/>
      <c r="M30" s="935"/>
      <c r="N30" s="935"/>
      <c r="O30" s="935"/>
      <c r="P30" s="935"/>
      <c r="Q30" s="935"/>
      <c r="R30" s="935"/>
      <c r="S30" s="840">
        <f>'Exhibit A'!EF36</f>
        <v>0</v>
      </c>
      <c r="T30" s="840"/>
      <c r="U30" s="840"/>
      <c r="V30" s="840"/>
      <c r="W30" s="840"/>
      <c r="X30" s="840"/>
      <c r="Y30" s="935" t="s">
        <v>845</v>
      </c>
      <c r="Z30" s="935"/>
      <c r="AA30" s="935"/>
      <c r="AB30" s="935"/>
      <c r="AC30" s="935"/>
      <c r="AD30" s="935"/>
      <c r="AE30" s="935"/>
      <c r="AF30" s="935"/>
      <c r="AG30" s="935"/>
      <c r="AH30" s="935"/>
      <c r="AI30" s="935"/>
      <c r="AJ30" s="935"/>
      <c r="AK30" s="935"/>
      <c r="AL30" s="935"/>
      <c r="AM30" s="935"/>
      <c r="AN30" s="840">
        <f>'Exhibit G'!J225</f>
        <v>0</v>
      </c>
      <c r="AO30" s="840"/>
      <c r="AP30" s="840"/>
      <c r="AQ30" s="840"/>
      <c r="AR30" s="840"/>
      <c r="AS30" s="840"/>
      <c r="AV30" s="188" t="s">
        <v>1094</v>
      </c>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90"/>
      <c r="CH30" s="972">
        <v>0</v>
      </c>
      <c r="CI30" s="973"/>
      <c r="CJ30" s="973"/>
      <c r="CK30" s="973"/>
      <c r="CL30" s="973"/>
      <c r="CM30" s="974"/>
    </row>
    <row r="31" spans="2:91" ht="12" customHeight="1" thickTop="1">
      <c r="B31" s="935" t="s">
        <v>811</v>
      </c>
      <c r="C31" s="935"/>
      <c r="D31" s="935"/>
      <c r="E31" s="935"/>
      <c r="F31" s="935"/>
      <c r="G31" s="935"/>
      <c r="H31" s="935"/>
      <c r="I31" s="935"/>
      <c r="J31" s="935"/>
      <c r="K31" s="935"/>
      <c r="L31" s="935"/>
      <c r="M31" s="935"/>
      <c r="N31" s="935"/>
      <c r="O31" s="935"/>
      <c r="P31" s="935"/>
      <c r="Q31" s="935"/>
      <c r="R31" s="935"/>
      <c r="S31" s="840">
        <f>'Exhibit A'!CF75</f>
        <v>0</v>
      </c>
      <c r="T31" s="840"/>
      <c r="U31" s="840"/>
      <c r="V31" s="840"/>
      <c r="W31" s="840"/>
      <c r="X31" s="840"/>
      <c r="Y31" s="935" t="s">
        <v>846</v>
      </c>
      <c r="Z31" s="935"/>
      <c r="AA31" s="935"/>
      <c r="AB31" s="935"/>
      <c r="AC31" s="935"/>
      <c r="AD31" s="935"/>
      <c r="AE31" s="935"/>
      <c r="AF31" s="935"/>
      <c r="AG31" s="935"/>
      <c r="AH31" s="935"/>
      <c r="AI31" s="935"/>
      <c r="AJ31" s="935"/>
      <c r="AK31" s="935"/>
      <c r="AL31" s="935"/>
      <c r="AM31" s="935"/>
      <c r="AN31" s="840">
        <f>SUM(AN25:AS30)</f>
        <v>0</v>
      </c>
      <c r="AO31" s="840"/>
      <c r="AP31" s="840"/>
      <c r="AQ31" s="840"/>
      <c r="AR31" s="840"/>
      <c r="AS31" s="840"/>
      <c r="AV31" s="257" t="e">
        <f>B59</f>
        <v>#REF!</v>
      </c>
      <c r="CE31" s="758">
        <f ca="1">Coversheets!$BI$50</f>
        <v>41499.346880902776</v>
      </c>
      <c r="CF31" s="758"/>
      <c r="CG31" s="758"/>
      <c r="CH31" s="758"/>
      <c r="CI31" s="758"/>
      <c r="CJ31" s="758"/>
      <c r="CK31" s="758"/>
      <c r="CL31" s="758"/>
      <c r="CM31" s="758"/>
    </row>
    <row r="32" spans="2:91" ht="12" customHeight="1" thickBot="1">
      <c r="B32" s="935" t="s">
        <v>812</v>
      </c>
      <c r="C32" s="935"/>
      <c r="D32" s="935"/>
      <c r="E32" s="935"/>
      <c r="F32" s="935"/>
      <c r="G32" s="935"/>
      <c r="H32" s="935"/>
      <c r="I32" s="935"/>
      <c r="J32" s="935"/>
      <c r="K32" s="935"/>
      <c r="L32" s="935"/>
      <c r="M32" s="935"/>
      <c r="N32" s="935"/>
      <c r="O32" s="935"/>
      <c r="P32" s="935"/>
      <c r="Q32" s="935"/>
      <c r="R32" s="935"/>
      <c r="S32" s="840">
        <f>'Exhibit A'!CF86</f>
        <v>0</v>
      </c>
      <c r="T32" s="840"/>
      <c r="U32" s="840"/>
      <c r="V32" s="840"/>
      <c r="W32" s="840"/>
      <c r="X32" s="840"/>
      <c r="Y32" s="938" t="s">
        <v>847</v>
      </c>
      <c r="Z32" s="938"/>
      <c r="AA32" s="938"/>
      <c r="AB32" s="938"/>
      <c r="AC32" s="938"/>
      <c r="AD32" s="938"/>
      <c r="AE32" s="938"/>
      <c r="AF32" s="938"/>
      <c r="AG32" s="938"/>
      <c r="AH32" s="938"/>
      <c r="AI32" s="938"/>
      <c r="AJ32" s="938"/>
      <c r="AK32" s="938"/>
      <c r="AL32" s="938"/>
      <c r="AM32" s="938"/>
      <c r="AN32" s="838">
        <f>AN23-AN31</f>
        <v>0</v>
      </c>
      <c r="AO32" s="838"/>
      <c r="AP32" s="838"/>
      <c r="AQ32" s="838"/>
      <c r="AR32" s="838"/>
      <c r="AS32" s="838"/>
    </row>
    <row r="33" spans="2:91" ht="12" customHeight="1" thickTop="1">
      <c r="B33" s="935" t="s">
        <v>813</v>
      </c>
      <c r="C33" s="935"/>
      <c r="D33" s="935"/>
      <c r="E33" s="935"/>
      <c r="F33" s="935"/>
      <c r="G33" s="935"/>
      <c r="H33" s="935"/>
      <c r="I33" s="935"/>
      <c r="J33" s="935"/>
      <c r="K33" s="935"/>
      <c r="L33" s="935"/>
      <c r="M33" s="935"/>
      <c r="N33" s="935"/>
      <c r="O33" s="935"/>
      <c r="P33" s="935"/>
      <c r="Q33" s="935"/>
      <c r="R33" s="935"/>
      <c r="S33" s="840">
        <f>'Exhibit A'!CF110</f>
        <v>0</v>
      </c>
      <c r="T33" s="840"/>
      <c r="U33" s="840"/>
      <c r="V33" s="840"/>
      <c r="W33" s="840"/>
      <c r="X33" s="840"/>
      <c r="Y33" s="936" t="s">
        <v>848</v>
      </c>
      <c r="Z33" s="936"/>
      <c r="AA33" s="936"/>
      <c r="AB33" s="936"/>
      <c r="AC33" s="936"/>
      <c r="AD33" s="936"/>
      <c r="AE33" s="936"/>
      <c r="AF33" s="936"/>
      <c r="AG33" s="936"/>
      <c r="AH33" s="936"/>
      <c r="AI33" s="936"/>
      <c r="AJ33" s="936"/>
      <c r="AK33" s="936"/>
      <c r="AL33" s="936"/>
      <c r="AM33" s="936"/>
      <c r="AN33" s="822"/>
      <c r="AO33" s="822"/>
      <c r="AP33" s="822"/>
      <c r="AQ33" s="822"/>
      <c r="AR33" s="822"/>
      <c r="AS33" s="822"/>
      <c r="AV33" s="834" t="s">
        <v>1096</v>
      </c>
      <c r="AW33" s="834"/>
      <c r="AX33" s="834"/>
      <c r="AY33" s="834"/>
      <c r="AZ33" s="834"/>
      <c r="BA33" s="834"/>
      <c r="BB33" s="834"/>
      <c r="BC33" s="834"/>
      <c r="BD33" s="834"/>
      <c r="BE33" s="834"/>
      <c r="BF33" s="834"/>
      <c r="BG33" s="834"/>
      <c r="BH33" s="834"/>
      <c r="BI33" s="834"/>
      <c r="BJ33" s="834"/>
      <c r="BK33" s="834"/>
      <c r="BL33" s="834"/>
      <c r="BM33" s="834"/>
      <c r="BN33" s="834"/>
      <c r="BO33" s="834"/>
      <c r="BP33" s="834"/>
      <c r="BQ33" s="834"/>
      <c r="BR33" s="834"/>
      <c r="BS33" s="834"/>
      <c r="BT33" s="834"/>
      <c r="BU33" s="834"/>
      <c r="BV33" s="834"/>
      <c r="BW33" s="834"/>
      <c r="BX33" s="834"/>
      <c r="BY33" s="834"/>
      <c r="BZ33" s="834"/>
      <c r="CA33" s="834"/>
      <c r="CB33" s="834"/>
      <c r="CC33" s="834"/>
      <c r="CD33" s="834"/>
      <c r="CE33" s="834"/>
      <c r="CF33" s="834"/>
      <c r="CG33" s="834"/>
      <c r="CH33" s="834"/>
      <c r="CI33" s="834"/>
      <c r="CJ33" s="834"/>
      <c r="CK33" s="834"/>
      <c r="CL33" s="834"/>
      <c r="CM33" s="834"/>
    </row>
    <row r="34" spans="2:91" ht="12" customHeight="1">
      <c r="B34" s="935" t="s">
        <v>118</v>
      </c>
      <c r="C34" s="935"/>
      <c r="D34" s="935"/>
      <c r="E34" s="935"/>
      <c r="F34" s="935"/>
      <c r="G34" s="935"/>
      <c r="H34" s="935"/>
      <c r="I34" s="935"/>
      <c r="J34" s="935"/>
      <c r="K34" s="935"/>
      <c r="L34" s="935"/>
      <c r="M34" s="935"/>
      <c r="N34" s="935"/>
      <c r="O34" s="935"/>
      <c r="P34" s="935"/>
      <c r="Q34" s="935"/>
      <c r="R34" s="935"/>
      <c r="S34" s="840">
        <f>'Exhibit A'!CF112</f>
        <v>0</v>
      </c>
      <c r="T34" s="840"/>
      <c r="U34" s="840"/>
      <c r="V34" s="840"/>
      <c r="W34" s="840"/>
      <c r="X34" s="840"/>
      <c r="Y34" s="935" t="s">
        <v>849</v>
      </c>
      <c r="Z34" s="935"/>
      <c r="AA34" s="935"/>
      <c r="AB34" s="935"/>
      <c r="AC34" s="935"/>
      <c r="AD34" s="935"/>
      <c r="AE34" s="935"/>
      <c r="AF34" s="935"/>
      <c r="AG34" s="935"/>
      <c r="AH34" s="935"/>
      <c r="AI34" s="935"/>
      <c r="AJ34" s="935"/>
      <c r="AK34" s="935"/>
      <c r="AL34" s="935"/>
      <c r="AM34" s="935"/>
      <c r="AN34" s="840">
        <f>'Exhibit G'!J229</f>
        <v>0</v>
      </c>
      <c r="AO34" s="840"/>
      <c r="AP34" s="840"/>
      <c r="AQ34" s="840"/>
      <c r="AR34" s="840"/>
      <c r="AS34" s="840"/>
      <c r="AV34" s="921" t="str">
        <f>"STATE OF OKLAHOMA, CITY OF "&amp;Help!C21&amp;", ss:"</f>
        <v>STATE OF OKLAHOMA, CITY OF TYPE IN NAME OF CITY, ss:</v>
      </c>
      <c r="AW34" s="921"/>
      <c r="AX34" s="921"/>
      <c r="AY34" s="921"/>
      <c r="AZ34" s="921"/>
      <c r="BA34" s="921"/>
      <c r="BB34" s="921"/>
      <c r="BC34" s="921"/>
      <c r="BD34" s="921"/>
      <c r="BE34" s="921"/>
      <c r="BF34" s="921"/>
      <c r="BG34" s="921"/>
      <c r="BH34" s="921"/>
      <c r="BI34" s="921"/>
      <c r="BJ34" s="921"/>
      <c r="BK34" s="921"/>
      <c r="BL34" s="921"/>
      <c r="BM34" s="921"/>
      <c r="BN34" s="921"/>
      <c r="BO34" s="921"/>
      <c r="BP34" s="921"/>
      <c r="BQ34" s="921"/>
      <c r="BR34" s="921"/>
      <c r="BS34" s="921"/>
      <c r="BT34" s="921"/>
      <c r="BU34" s="921"/>
      <c r="BV34" s="921"/>
      <c r="BW34" s="921"/>
      <c r="BX34" s="921"/>
      <c r="BY34" s="921"/>
      <c r="BZ34" s="921"/>
      <c r="CA34" s="921"/>
      <c r="CB34" s="921"/>
      <c r="CC34" s="921"/>
      <c r="CD34" s="921"/>
      <c r="CE34" s="921"/>
      <c r="CF34" s="921"/>
      <c r="CG34" s="921"/>
      <c r="CH34" s="921"/>
      <c r="CI34" s="921"/>
      <c r="CJ34" s="921"/>
      <c r="CK34" s="921"/>
      <c r="CL34" s="921"/>
      <c r="CM34" s="921"/>
    </row>
    <row r="35" spans="2:91" ht="12" customHeight="1" thickBot="1">
      <c r="B35" s="955" t="s">
        <v>814</v>
      </c>
      <c r="C35" s="955"/>
      <c r="D35" s="955"/>
      <c r="E35" s="955"/>
      <c r="F35" s="955"/>
      <c r="G35" s="955"/>
      <c r="H35" s="955"/>
      <c r="I35" s="955"/>
      <c r="J35" s="955"/>
      <c r="K35" s="955"/>
      <c r="L35" s="955"/>
      <c r="M35" s="955"/>
      <c r="N35" s="955"/>
      <c r="O35" s="955"/>
      <c r="P35" s="955"/>
      <c r="Q35" s="955"/>
      <c r="R35" s="955"/>
      <c r="S35" s="838">
        <f>SUM(S29:X34)</f>
        <v>0</v>
      </c>
      <c r="T35" s="838"/>
      <c r="U35" s="838"/>
      <c r="V35" s="838"/>
      <c r="W35" s="838"/>
      <c r="X35" s="838"/>
      <c r="Y35" s="944" t="s">
        <v>850</v>
      </c>
      <c r="Z35" s="944"/>
      <c r="AA35" s="944"/>
      <c r="AB35" s="944"/>
      <c r="AC35" s="944"/>
      <c r="AD35" s="944"/>
      <c r="AE35" s="944"/>
      <c r="AF35" s="944"/>
      <c r="AG35" s="944"/>
      <c r="AH35" s="944"/>
      <c r="AI35" s="944"/>
      <c r="AJ35" s="944"/>
      <c r="AK35" s="944"/>
      <c r="AL35" s="944"/>
      <c r="AM35" s="944"/>
      <c r="AN35" s="840">
        <f>'Exhibit G'!J230</f>
        <v>0</v>
      </c>
      <c r="AO35" s="840"/>
      <c r="AP35" s="840"/>
      <c r="AQ35" s="840"/>
      <c r="AR35" s="840"/>
      <c r="AS35" s="840"/>
      <c r="AV35" s="924" t="str">
        <f>"We, the undersigned duly elected, qualified Governing Officers of "&amp;Help!C21&amp;", Oklahoma, do hereby certify that at a meeting"</f>
        <v>We, the undersigned duly elected, qualified Governing Officers of TYPE IN NAME OF CITY, Oklahoma, do hereby certify that at a meeting</v>
      </c>
      <c r="AW35" s="924"/>
      <c r="AX35" s="924"/>
      <c r="AY35" s="924"/>
      <c r="AZ35" s="924"/>
      <c r="BA35" s="924"/>
      <c r="BB35" s="924"/>
      <c r="BC35" s="924"/>
      <c r="BD35" s="924"/>
      <c r="BE35" s="924"/>
      <c r="BF35" s="924"/>
      <c r="BG35" s="924"/>
      <c r="BH35" s="924"/>
      <c r="BI35" s="924"/>
      <c r="BJ35" s="924"/>
      <c r="BK35" s="924"/>
      <c r="BL35" s="924"/>
      <c r="BM35" s="924"/>
      <c r="BN35" s="924"/>
      <c r="BO35" s="924"/>
      <c r="BP35" s="924"/>
      <c r="BQ35" s="924"/>
      <c r="BR35" s="924"/>
      <c r="BS35" s="924"/>
      <c r="BT35" s="924"/>
      <c r="BU35" s="924"/>
      <c r="BV35" s="924"/>
      <c r="BW35" s="924"/>
      <c r="BX35" s="924"/>
      <c r="BY35" s="924"/>
      <c r="BZ35" s="924"/>
      <c r="CA35" s="924"/>
      <c r="CB35" s="924"/>
      <c r="CC35" s="924"/>
      <c r="CD35" s="924"/>
      <c r="CE35" s="924"/>
      <c r="CF35" s="924"/>
      <c r="CG35" s="924"/>
      <c r="CH35" s="924"/>
      <c r="CI35" s="924"/>
      <c r="CJ35" s="924"/>
      <c r="CK35" s="924"/>
      <c r="CL35" s="924"/>
      <c r="CM35" s="924"/>
    </row>
    <row r="36" spans="2:91" ht="12" customHeight="1" thickTop="1" thickBot="1">
      <c r="B36" s="956" t="s">
        <v>815</v>
      </c>
      <c r="C36" s="956"/>
      <c r="D36" s="956"/>
      <c r="E36" s="956"/>
      <c r="F36" s="956"/>
      <c r="G36" s="956"/>
      <c r="H36" s="956"/>
      <c r="I36" s="956"/>
      <c r="J36" s="956"/>
      <c r="K36" s="956"/>
      <c r="L36" s="956"/>
      <c r="M36" s="956"/>
      <c r="N36" s="956"/>
      <c r="O36" s="956"/>
      <c r="P36" s="956"/>
      <c r="Q36" s="956"/>
      <c r="R36" s="956"/>
      <c r="S36" s="953" t="s">
        <v>860</v>
      </c>
      <c r="T36" s="953"/>
      <c r="U36" s="953"/>
      <c r="V36" s="953"/>
      <c r="W36" s="953"/>
      <c r="X36" s="953"/>
      <c r="Y36" s="935" t="s">
        <v>851</v>
      </c>
      <c r="Z36" s="935"/>
      <c r="AA36" s="935"/>
      <c r="AB36" s="935"/>
      <c r="AC36" s="935"/>
      <c r="AD36" s="935"/>
      <c r="AE36" s="935"/>
      <c r="AF36" s="935"/>
      <c r="AG36" s="935"/>
      <c r="AH36" s="935"/>
      <c r="AI36" s="935"/>
      <c r="AJ36" s="935"/>
      <c r="AK36" s="935"/>
      <c r="AL36" s="935"/>
      <c r="AM36" s="935"/>
      <c r="AN36" s="840">
        <f>'Exhibit G'!J231</f>
        <v>0</v>
      </c>
      <c r="AO36" s="840"/>
      <c r="AP36" s="840"/>
      <c r="AQ36" s="840"/>
      <c r="AR36" s="840"/>
      <c r="AS36" s="840"/>
      <c r="AV36" s="922" t="s">
        <v>1275</v>
      </c>
      <c r="AW36" s="922"/>
      <c r="AX36" s="922"/>
      <c r="AY36" s="922"/>
      <c r="AZ36" s="922"/>
      <c r="BA36" s="922"/>
      <c r="BB36" s="922"/>
      <c r="BC36" s="922"/>
      <c r="BD36" s="922"/>
      <c r="BE36" s="922"/>
      <c r="BF36" s="922"/>
      <c r="BG36" s="922"/>
      <c r="BH36" s="922"/>
      <c r="BI36" s="922"/>
      <c r="BJ36" s="922"/>
      <c r="BK36" s="922"/>
      <c r="BL36" s="922"/>
      <c r="BM36" s="922"/>
      <c r="BN36" s="922"/>
      <c r="BO36" s="922"/>
      <c r="BP36" s="922"/>
      <c r="BQ36" s="922"/>
      <c r="BR36" s="922"/>
      <c r="BS36" s="922"/>
      <c r="BT36" s="922"/>
      <c r="BU36" s="922"/>
      <c r="BV36" s="922"/>
      <c r="BW36" s="922"/>
      <c r="BX36" s="922"/>
      <c r="BY36" s="922"/>
      <c r="BZ36" s="922"/>
      <c r="CA36" s="922"/>
      <c r="CB36" s="922"/>
      <c r="CC36" s="922"/>
      <c r="CD36" s="922"/>
      <c r="CE36" s="922"/>
      <c r="CF36" s="922"/>
      <c r="CG36" s="922"/>
      <c r="CH36" s="922"/>
      <c r="CI36" s="922"/>
      <c r="CJ36" s="922"/>
      <c r="CK36" s="922"/>
      <c r="CL36" s="922"/>
      <c r="CM36" s="922"/>
    </row>
    <row r="37" spans="2:91" ht="12" customHeight="1" thickTop="1">
      <c r="B37" s="936" t="str">
        <f>"1. Cash Balance on Hand June 30, "&amp;Help!C18+1</f>
        <v>1. Cash Balance on Hand June 30, 2012</v>
      </c>
      <c r="C37" s="936"/>
      <c r="D37" s="936"/>
      <c r="E37" s="936"/>
      <c r="F37" s="936"/>
      <c r="G37" s="936"/>
      <c r="H37" s="936"/>
      <c r="I37" s="936"/>
      <c r="J37" s="936"/>
      <c r="K37" s="936"/>
      <c r="L37" s="936"/>
      <c r="M37" s="936"/>
      <c r="N37" s="936"/>
      <c r="O37" s="936"/>
      <c r="P37" s="936"/>
      <c r="Q37" s="936"/>
      <c r="R37" s="936"/>
      <c r="S37" s="841">
        <f>'Exhibit H'!L208</f>
        <v>0</v>
      </c>
      <c r="T37" s="841"/>
      <c r="U37" s="841"/>
      <c r="V37" s="841"/>
      <c r="W37" s="841"/>
      <c r="X37" s="841"/>
      <c r="Y37" s="949" t="s">
        <v>852</v>
      </c>
      <c r="Z37" s="950"/>
      <c r="AA37" s="950"/>
      <c r="AB37" s="950"/>
      <c r="AC37" s="950"/>
      <c r="AD37" s="950"/>
      <c r="AE37" s="950"/>
      <c r="AF37" s="950"/>
      <c r="AG37" s="950"/>
      <c r="AH37" s="950"/>
      <c r="AI37" s="950"/>
      <c r="AJ37" s="950"/>
      <c r="AK37" s="950"/>
      <c r="AL37" s="950"/>
      <c r="AM37" s="951"/>
      <c r="AN37" s="840">
        <f>SUM(AN34:AS36)</f>
        <v>0</v>
      </c>
      <c r="AO37" s="840"/>
      <c r="AP37" s="840"/>
      <c r="AQ37" s="840"/>
      <c r="AR37" s="840"/>
      <c r="AS37" s="840"/>
      <c r="AV37" s="922" t="s">
        <v>1276</v>
      </c>
      <c r="AW37" s="922"/>
      <c r="AX37" s="922"/>
      <c r="AY37" s="922"/>
      <c r="AZ37" s="922"/>
      <c r="BA37" s="922"/>
      <c r="BB37" s="922"/>
      <c r="BC37" s="922"/>
      <c r="BD37" s="922"/>
      <c r="BE37" s="922"/>
      <c r="BF37" s="922"/>
      <c r="BG37" s="922"/>
      <c r="BH37" s="922"/>
      <c r="BI37" s="922"/>
      <c r="BJ37" s="922"/>
      <c r="BK37" s="922"/>
      <c r="BL37" s="922"/>
      <c r="BM37" s="922"/>
      <c r="BN37" s="922"/>
      <c r="BO37" s="922"/>
      <c r="BP37" s="922"/>
      <c r="BQ37" s="922"/>
      <c r="BR37" s="922"/>
      <c r="BS37" s="922"/>
      <c r="BT37" s="922"/>
      <c r="BU37" s="922"/>
      <c r="BV37" s="922"/>
      <c r="BW37" s="922"/>
      <c r="BX37" s="922"/>
      <c r="BY37" s="922"/>
      <c r="BZ37" s="922"/>
      <c r="CA37" s="922"/>
      <c r="CB37" s="922"/>
      <c r="CC37" s="922"/>
      <c r="CD37" s="922"/>
      <c r="CE37" s="922"/>
      <c r="CF37" s="922"/>
      <c r="CG37" s="922"/>
      <c r="CH37" s="922"/>
      <c r="CI37" s="922"/>
      <c r="CJ37" s="922"/>
      <c r="CK37" s="922"/>
      <c r="CL37" s="922"/>
      <c r="CM37" s="922"/>
    </row>
    <row r="38" spans="2:91" ht="12" customHeight="1" thickBot="1">
      <c r="B38" s="935" t="s">
        <v>816</v>
      </c>
      <c r="C38" s="935"/>
      <c r="D38" s="935"/>
      <c r="E38" s="935"/>
      <c r="F38" s="935"/>
      <c r="G38" s="935"/>
      <c r="H38" s="935"/>
      <c r="I38" s="935"/>
      <c r="J38" s="935"/>
      <c r="K38" s="935"/>
      <c r="L38" s="935"/>
      <c r="M38" s="935"/>
      <c r="N38" s="935"/>
      <c r="O38" s="935"/>
      <c r="P38" s="935"/>
      <c r="Q38" s="935"/>
      <c r="R38" s="935"/>
      <c r="S38" s="840">
        <f>'Exhibit H'!J188</f>
        <v>0</v>
      </c>
      <c r="T38" s="840"/>
      <c r="U38" s="840"/>
      <c r="V38" s="840"/>
      <c r="W38" s="840"/>
      <c r="X38" s="840"/>
      <c r="Y38" s="946" t="s">
        <v>853</v>
      </c>
      <c r="Z38" s="947"/>
      <c r="AA38" s="947"/>
      <c r="AB38" s="947"/>
      <c r="AC38" s="947"/>
      <c r="AD38" s="947"/>
      <c r="AE38" s="947"/>
      <c r="AF38" s="947"/>
      <c r="AG38" s="947"/>
      <c r="AH38" s="947"/>
      <c r="AI38" s="947"/>
      <c r="AJ38" s="947"/>
      <c r="AK38" s="947"/>
      <c r="AL38" s="947"/>
      <c r="AM38" s="948"/>
      <c r="AN38" s="838">
        <f>AN32-AN37</f>
        <v>0</v>
      </c>
      <c r="AO38" s="838"/>
      <c r="AP38" s="838"/>
      <c r="AQ38" s="838"/>
      <c r="AR38" s="838"/>
      <c r="AS38" s="838"/>
      <c r="AV38" s="922" t="s">
        <v>1277</v>
      </c>
      <c r="AW38" s="922"/>
      <c r="AX38" s="922"/>
      <c r="AY38" s="922"/>
      <c r="AZ38" s="922"/>
      <c r="BA38" s="922"/>
      <c r="BB38" s="922"/>
      <c r="BC38" s="922"/>
      <c r="BD38" s="922"/>
      <c r="BE38" s="922"/>
      <c r="BF38" s="922"/>
      <c r="BG38" s="922"/>
      <c r="BH38" s="922"/>
      <c r="BI38" s="922"/>
      <c r="BJ38" s="922"/>
      <c r="BK38" s="922"/>
      <c r="BL38" s="922"/>
      <c r="BM38" s="922"/>
      <c r="BN38" s="922"/>
      <c r="BO38" s="922"/>
      <c r="BP38" s="922"/>
      <c r="BQ38" s="922"/>
      <c r="BR38" s="922"/>
      <c r="BS38" s="922"/>
      <c r="BT38" s="922"/>
      <c r="BU38" s="922"/>
      <c r="BV38" s="922"/>
      <c r="BW38" s="922"/>
      <c r="BX38" s="922"/>
      <c r="BY38" s="922"/>
      <c r="BZ38" s="922"/>
      <c r="CA38" s="922"/>
      <c r="CB38" s="922"/>
      <c r="CC38" s="922"/>
      <c r="CD38" s="922"/>
      <c r="CE38" s="922"/>
      <c r="CF38" s="922"/>
      <c r="CG38" s="922"/>
      <c r="CH38" s="922"/>
      <c r="CI38" s="922"/>
      <c r="CJ38" s="922"/>
      <c r="CK38" s="922"/>
      <c r="CL38" s="922"/>
      <c r="CM38" s="922"/>
    </row>
    <row r="39" spans="2:91" ht="12" customHeight="1" thickTop="1" thickBot="1">
      <c r="B39" s="938" t="s">
        <v>817</v>
      </c>
      <c r="C39" s="938"/>
      <c r="D39" s="938"/>
      <c r="E39" s="938"/>
      <c r="F39" s="938"/>
      <c r="G39" s="938"/>
      <c r="H39" s="938"/>
      <c r="I39" s="938"/>
      <c r="J39" s="938"/>
      <c r="K39" s="938"/>
      <c r="L39" s="938"/>
      <c r="M39" s="938"/>
      <c r="N39" s="938"/>
      <c r="O39" s="938"/>
      <c r="P39" s="938"/>
      <c r="Q39" s="938"/>
      <c r="R39" s="938"/>
      <c r="S39" s="838">
        <f>SUM(S37:X38)</f>
        <v>0</v>
      </c>
      <c r="T39" s="838"/>
      <c r="U39" s="838"/>
      <c r="V39" s="838"/>
      <c r="W39" s="838"/>
      <c r="X39" s="838"/>
      <c r="Y39" s="945" t="str">
        <f>"SINKING FUND REQUIREMENTS FOR "&amp;Help!C18+1&amp;"-"&amp;Help!C18+2</f>
        <v>SINKING FUND REQUIREMENTS FOR 2012-2013</v>
      </c>
      <c r="Z39" s="945"/>
      <c r="AA39" s="945"/>
      <c r="AB39" s="945"/>
      <c r="AC39" s="945"/>
      <c r="AD39" s="945"/>
      <c r="AE39" s="945"/>
      <c r="AF39" s="945"/>
      <c r="AG39" s="945"/>
      <c r="AH39" s="945"/>
      <c r="AI39" s="945"/>
      <c r="AJ39" s="945"/>
      <c r="AK39" s="945"/>
      <c r="AL39" s="945"/>
      <c r="AM39" s="945"/>
      <c r="AN39" s="925"/>
      <c r="AO39" s="925"/>
      <c r="AP39" s="925"/>
      <c r="AQ39" s="925"/>
      <c r="AR39" s="925"/>
      <c r="AS39" s="925"/>
      <c r="AV39" s="924" t="str">
        <f>"expenses for the fiscal year beginning July 1, "&amp;Help!C18+1&amp;", and ending June 30, "&amp;Help!C18+2&amp;", as shown are reasonably necessary for the proper"</f>
        <v>expenses for the fiscal year beginning July 1, 2012, and ending June 30, 2013, as shown are reasonably necessary for the proper</v>
      </c>
      <c r="AW39" s="924"/>
      <c r="AX39" s="924"/>
      <c r="AY39" s="924"/>
      <c r="AZ39" s="924"/>
      <c r="BA39" s="924"/>
      <c r="BB39" s="924"/>
      <c r="BC39" s="924"/>
      <c r="BD39" s="924"/>
      <c r="BE39" s="924"/>
      <c r="BF39" s="924"/>
      <c r="BG39" s="924"/>
      <c r="BH39" s="924"/>
      <c r="BI39" s="924"/>
      <c r="BJ39" s="924"/>
      <c r="BK39" s="924"/>
      <c r="BL39" s="924"/>
      <c r="BM39" s="924"/>
      <c r="BN39" s="924"/>
      <c r="BO39" s="924"/>
      <c r="BP39" s="924"/>
      <c r="BQ39" s="924"/>
      <c r="BR39" s="924"/>
      <c r="BS39" s="924"/>
      <c r="BT39" s="924"/>
      <c r="BU39" s="924"/>
      <c r="BV39" s="924"/>
      <c r="BW39" s="924"/>
      <c r="BX39" s="924"/>
      <c r="BY39" s="924"/>
      <c r="BZ39" s="924"/>
      <c r="CA39" s="924"/>
      <c r="CB39" s="924"/>
      <c r="CC39" s="924"/>
      <c r="CD39" s="924"/>
      <c r="CE39" s="924"/>
      <c r="CF39" s="924"/>
      <c r="CG39" s="924"/>
      <c r="CH39" s="924"/>
      <c r="CI39" s="924"/>
      <c r="CJ39" s="924"/>
      <c r="CK39" s="924"/>
      <c r="CL39" s="924"/>
      <c r="CM39" s="924"/>
    </row>
    <row r="40" spans="2:91" ht="12" customHeight="1" thickTop="1">
      <c r="B40" s="936" t="s">
        <v>818</v>
      </c>
      <c r="C40" s="936"/>
      <c r="D40" s="936"/>
      <c r="E40" s="936"/>
      <c r="F40" s="936"/>
      <c r="G40" s="936"/>
      <c r="H40" s="936"/>
      <c r="I40" s="936"/>
      <c r="J40" s="936"/>
      <c r="K40" s="936"/>
      <c r="L40" s="936"/>
      <c r="M40" s="936"/>
      <c r="N40" s="936"/>
      <c r="O40" s="936"/>
      <c r="P40" s="936"/>
      <c r="Q40" s="936"/>
      <c r="R40" s="936"/>
      <c r="S40" s="841"/>
      <c r="T40" s="841"/>
      <c r="U40" s="841"/>
      <c r="V40" s="841"/>
      <c r="W40" s="841"/>
      <c r="X40" s="841"/>
      <c r="Y40" s="937" t="s">
        <v>829</v>
      </c>
      <c r="Z40" s="937"/>
      <c r="AA40" s="937"/>
      <c r="AB40" s="937"/>
      <c r="AC40" s="937"/>
      <c r="AD40" s="937"/>
      <c r="AE40" s="937"/>
      <c r="AF40" s="937"/>
      <c r="AG40" s="937"/>
      <c r="AH40" s="937"/>
      <c r="AI40" s="937"/>
      <c r="AJ40" s="937"/>
      <c r="AK40" s="937"/>
      <c r="AL40" s="937"/>
      <c r="AM40" s="937"/>
      <c r="AN40" s="841">
        <f>'Exhibit G'!Y188</f>
        <v>0</v>
      </c>
      <c r="AO40" s="841"/>
      <c r="AP40" s="841"/>
      <c r="AQ40" s="841"/>
      <c r="AR40" s="841"/>
      <c r="AS40" s="841"/>
      <c r="AV40" s="922" t="s">
        <v>1278</v>
      </c>
      <c r="AW40" s="922"/>
      <c r="AX40" s="922"/>
      <c r="AY40" s="922"/>
      <c r="AZ40" s="922"/>
      <c r="BA40" s="922"/>
      <c r="BB40" s="922"/>
      <c r="BC40" s="922"/>
      <c r="BD40" s="922"/>
      <c r="BE40" s="922"/>
      <c r="BF40" s="922"/>
      <c r="BG40" s="922"/>
      <c r="BH40" s="922"/>
      <c r="BI40" s="922"/>
      <c r="BJ40" s="922"/>
      <c r="BK40" s="922"/>
      <c r="BL40" s="922"/>
      <c r="BM40" s="922"/>
      <c r="BN40" s="922"/>
      <c r="BO40" s="922"/>
      <c r="BP40" s="922"/>
      <c r="BQ40" s="922"/>
      <c r="BR40" s="922"/>
      <c r="BS40" s="922"/>
      <c r="BT40" s="922"/>
      <c r="BU40" s="922"/>
      <c r="BV40" s="922"/>
      <c r="BW40" s="922"/>
      <c r="BX40" s="922"/>
      <c r="BY40" s="922"/>
      <c r="BZ40" s="922"/>
      <c r="CA40" s="922"/>
      <c r="CB40" s="922"/>
      <c r="CC40" s="922"/>
      <c r="CD40" s="922"/>
      <c r="CE40" s="922"/>
      <c r="CF40" s="922"/>
      <c r="CG40" s="922"/>
      <c r="CH40" s="922"/>
      <c r="CI40" s="922"/>
      <c r="CJ40" s="922"/>
      <c r="CK40" s="922"/>
      <c r="CL40" s="922"/>
      <c r="CM40" s="922"/>
    </row>
    <row r="41" spans="2:91" ht="12" customHeight="1">
      <c r="B41" s="935" t="s">
        <v>819</v>
      </c>
      <c r="C41" s="935"/>
      <c r="D41" s="935"/>
      <c r="E41" s="935"/>
      <c r="F41" s="935"/>
      <c r="G41" s="935"/>
      <c r="H41" s="935"/>
      <c r="I41" s="935"/>
      <c r="J41" s="935"/>
      <c r="K41" s="935"/>
      <c r="L41" s="935"/>
      <c r="M41" s="935"/>
      <c r="N41" s="935"/>
      <c r="O41" s="935"/>
      <c r="P41" s="935"/>
      <c r="Q41" s="935"/>
      <c r="R41" s="935"/>
      <c r="S41" s="840">
        <f>'Exhibit H'!J220</f>
        <v>0</v>
      </c>
      <c r="T41" s="840"/>
      <c r="U41" s="840"/>
      <c r="V41" s="840"/>
      <c r="W41" s="840"/>
      <c r="X41" s="840"/>
      <c r="Y41" s="944" t="s">
        <v>830</v>
      </c>
      <c r="Z41" s="944"/>
      <c r="AA41" s="944"/>
      <c r="AB41" s="944"/>
      <c r="AC41" s="944"/>
      <c r="AD41" s="944"/>
      <c r="AE41" s="944"/>
      <c r="AF41" s="944"/>
      <c r="AG41" s="944"/>
      <c r="AH41" s="944"/>
      <c r="AI41" s="944"/>
      <c r="AJ41" s="944"/>
      <c r="AK41" s="944"/>
      <c r="AL41" s="944"/>
      <c r="AM41" s="944"/>
      <c r="AN41" s="840">
        <f>'Exhibit G'!Y189</f>
        <v>0</v>
      </c>
      <c r="AO41" s="840"/>
      <c r="AP41" s="840"/>
      <c r="AQ41" s="840"/>
      <c r="AR41" s="840"/>
      <c r="AS41" s="840"/>
      <c r="AV41" s="922" t="s">
        <v>1280</v>
      </c>
      <c r="AW41" s="922"/>
      <c r="AX41" s="922"/>
      <c r="AY41" s="922"/>
      <c r="AZ41" s="922"/>
      <c r="BA41" s="922"/>
      <c r="BB41" s="922"/>
      <c r="BC41" s="922"/>
      <c r="BD41" s="922"/>
      <c r="BE41" s="922"/>
      <c r="BF41" s="922"/>
      <c r="BG41" s="922"/>
      <c r="BH41" s="922"/>
      <c r="BI41" s="922"/>
      <c r="BJ41" s="922"/>
      <c r="BK41" s="922"/>
      <c r="BL41" s="922"/>
      <c r="BM41" s="922"/>
      <c r="BN41" s="922"/>
      <c r="BO41" s="922"/>
      <c r="BP41" s="922"/>
      <c r="BQ41" s="922"/>
      <c r="BR41" s="922"/>
      <c r="BS41" s="922"/>
      <c r="BT41" s="922"/>
      <c r="BU41" s="922"/>
      <c r="BV41" s="922"/>
      <c r="BW41" s="922"/>
      <c r="BX41" s="922"/>
      <c r="BY41" s="922"/>
      <c r="BZ41" s="922"/>
      <c r="CA41" s="922"/>
      <c r="CB41" s="922"/>
      <c r="CC41" s="922"/>
      <c r="CD41" s="922"/>
      <c r="CE41" s="922"/>
      <c r="CF41" s="922"/>
      <c r="CG41" s="922"/>
      <c r="CH41" s="922"/>
      <c r="CI41" s="922"/>
      <c r="CJ41" s="922"/>
      <c r="CK41" s="922"/>
      <c r="CL41" s="922"/>
      <c r="CM41" s="922"/>
    </row>
    <row r="42" spans="2:91" ht="12" customHeight="1">
      <c r="B42" s="935" t="s">
        <v>820</v>
      </c>
      <c r="C42" s="935"/>
      <c r="D42" s="935"/>
      <c r="E42" s="935"/>
      <c r="F42" s="935"/>
      <c r="G42" s="935"/>
      <c r="H42" s="935"/>
      <c r="I42" s="935"/>
      <c r="J42" s="935"/>
      <c r="K42" s="935"/>
      <c r="L42" s="935"/>
      <c r="M42" s="935"/>
      <c r="N42" s="935"/>
      <c r="O42" s="935"/>
      <c r="P42" s="935"/>
      <c r="Q42" s="935"/>
      <c r="R42" s="935"/>
      <c r="S42" s="840">
        <f>'Exhibit H'!J221</f>
        <v>0</v>
      </c>
      <c r="T42" s="840"/>
      <c r="U42" s="840"/>
      <c r="V42" s="840"/>
      <c r="W42" s="840"/>
      <c r="X42" s="840"/>
      <c r="Y42" s="944" t="s">
        <v>854</v>
      </c>
      <c r="Z42" s="944"/>
      <c r="AA42" s="944"/>
      <c r="AB42" s="944"/>
      <c r="AC42" s="944"/>
      <c r="AD42" s="944"/>
      <c r="AE42" s="944"/>
      <c r="AF42" s="944"/>
      <c r="AG42" s="944"/>
      <c r="AH42" s="944"/>
      <c r="AI42" s="944"/>
      <c r="AJ42" s="944"/>
      <c r="AK42" s="944"/>
      <c r="AL42" s="944"/>
      <c r="AM42" s="944"/>
      <c r="AN42" s="840">
        <f>'Exhibit G'!Y190</f>
        <v>0</v>
      </c>
      <c r="AO42" s="840"/>
      <c r="AP42" s="840"/>
      <c r="AQ42" s="840"/>
      <c r="AR42" s="840"/>
      <c r="AS42" s="840"/>
      <c r="AV42" s="923" t="s">
        <v>1279</v>
      </c>
      <c r="AW42" s="923"/>
      <c r="AX42" s="923"/>
      <c r="AY42" s="923"/>
      <c r="AZ42" s="923"/>
      <c r="BA42" s="923"/>
      <c r="BB42" s="923"/>
      <c r="BC42" s="923"/>
      <c r="BD42" s="923"/>
      <c r="BE42" s="923"/>
      <c r="BF42" s="923"/>
      <c r="BG42" s="923"/>
      <c r="BH42" s="923"/>
      <c r="BI42" s="923"/>
      <c r="BJ42" s="923"/>
      <c r="BK42" s="923"/>
      <c r="BL42" s="923"/>
      <c r="BM42" s="923"/>
      <c r="BN42" s="923"/>
      <c r="BO42" s="923"/>
      <c r="BP42" s="923"/>
      <c r="BQ42" s="923"/>
      <c r="BR42" s="923"/>
      <c r="BS42" s="923"/>
      <c r="BT42" s="923"/>
      <c r="BU42" s="923"/>
      <c r="BV42" s="923"/>
      <c r="BW42" s="923"/>
      <c r="BX42" s="923"/>
      <c r="BY42" s="923"/>
      <c r="BZ42" s="923"/>
      <c r="CA42" s="923"/>
      <c r="CB42" s="923"/>
      <c r="CC42" s="923"/>
      <c r="CD42" s="923"/>
      <c r="CE42" s="923"/>
      <c r="CF42" s="923"/>
      <c r="CG42" s="923"/>
      <c r="CH42" s="923"/>
      <c r="CI42" s="923"/>
      <c r="CJ42" s="923"/>
      <c r="CK42" s="923"/>
      <c r="CL42" s="923"/>
      <c r="CM42" s="923"/>
    </row>
    <row r="43" spans="2:91" ht="12" customHeight="1">
      <c r="B43" s="935" t="s">
        <v>821</v>
      </c>
      <c r="C43" s="935"/>
      <c r="D43" s="935"/>
      <c r="E43" s="935"/>
      <c r="F43" s="935"/>
      <c r="G43" s="935"/>
      <c r="H43" s="935"/>
      <c r="I43" s="935"/>
      <c r="J43" s="935"/>
      <c r="K43" s="935"/>
      <c r="L43" s="935"/>
      <c r="M43" s="935"/>
      <c r="N43" s="935"/>
      <c r="O43" s="935"/>
      <c r="P43" s="935"/>
      <c r="Q43" s="935"/>
      <c r="R43" s="935"/>
      <c r="S43" s="840">
        <f>'Exhibit H'!J222</f>
        <v>0</v>
      </c>
      <c r="T43" s="840"/>
      <c r="U43" s="840"/>
      <c r="V43" s="840"/>
      <c r="W43" s="840"/>
      <c r="X43" s="840"/>
      <c r="Y43" s="944" t="s">
        <v>855</v>
      </c>
      <c r="Z43" s="944"/>
      <c r="AA43" s="944"/>
      <c r="AB43" s="944"/>
      <c r="AC43" s="944"/>
      <c r="AD43" s="944"/>
      <c r="AE43" s="944"/>
      <c r="AF43" s="944"/>
      <c r="AG43" s="944"/>
      <c r="AH43" s="944"/>
      <c r="AI43" s="944"/>
      <c r="AJ43" s="944"/>
      <c r="AK43" s="944"/>
      <c r="AL43" s="944"/>
      <c r="AM43" s="944"/>
      <c r="AN43" s="840">
        <f>'Exhibit G'!Y191</f>
        <v>0</v>
      </c>
      <c r="AO43" s="840"/>
      <c r="AP43" s="840"/>
      <c r="AQ43" s="840"/>
      <c r="AR43" s="840"/>
      <c r="AS43" s="840"/>
    </row>
    <row r="44" spans="2:91" ht="12" customHeight="1">
      <c r="B44" s="935" t="s">
        <v>822</v>
      </c>
      <c r="C44" s="935"/>
      <c r="D44" s="935"/>
      <c r="E44" s="935"/>
      <c r="F44" s="935"/>
      <c r="G44" s="935"/>
      <c r="H44" s="935"/>
      <c r="I44" s="935"/>
      <c r="J44" s="935"/>
      <c r="K44" s="935"/>
      <c r="L44" s="935"/>
      <c r="M44" s="935"/>
      <c r="N44" s="935"/>
      <c r="O44" s="935"/>
      <c r="P44" s="935"/>
      <c r="Q44" s="935"/>
      <c r="R44" s="935"/>
      <c r="S44" s="840">
        <f>'Exhibit H'!J223</f>
        <v>0</v>
      </c>
      <c r="T44" s="840"/>
      <c r="U44" s="840"/>
      <c r="V44" s="840"/>
      <c r="W44" s="840"/>
      <c r="X44" s="840"/>
      <c r="Y44" s="944" t="s">
        <v>856</v>
      </c>
      <c r="Z44" s="944"/>
      <c r="AA44" s="944"/>
      <c r="AB44" s="944"/>
      <c r="AC44" s="944"/>
      <c r="AD44" s="944"/>
      <c r="AE44" s="944"/>
      <c r="AF44" s="944"/>
      <c r="AG44" s="944"/>
      <c r="AH44" s="944"/>
      <c r="AI44" s="944"/>
      <c r="AJ44" s="944"/>
      <c r="AK44" s="944"/>
      <c r="AL44" s="944"/>
      <c r="AM44" s="944"/>
      <c r="AN44" s="840">
        <f>'Exhibit G'!Y192</f>
        <v>0</v>
      </c>
      <c r="AO44" s="840"/>
      <c r="AP44" s="840"/>
      <c r="AQ44" s="840"/>
      <c r="AR44" s="840"/>
      <c r="AS44" s="840"/>
      <c r="AV44" s="163"/>
    </row>
    <row r="45" spans="2:91" ht="12" customHeight="1">
      <c r="B45" s="935" t="s">
        <v>823</v>
      </c>
      <c r="C45" s="935"/>
      <c r="D45" s="935"/>
      <c r="E45" s="935"/>
      <c r="F45" s="935"/>
      <c r="G45" s="935"/>
      <c r="H45" s="935"/>
      <c r="I45" s="935"/>
      <c r="J45" s="935"/>
      <c r="K45" s="935"/>
      <c r="L45" s="935"/>
      <c r="M45" s="935"/>
      <c r="N45" s="935"/>
      <c r="O45" s="935"/>
      <c r="P45" s="935"/>
      <c r="Q45" s="935"/>
      <c r="R45" s="935"/>
      <c r="S45" s="840">
        <f>'Exhibit H'!J224</f>
        <v>0</v>
      </c>
      <c r="T45" s="840"/>
      <c r="U45" s="840"/>
      <c r="V45" s="840"/>
      <c r="W45" s="840"/>
      <c r="X45" s="840"/>
      <c r="Y45" s="944" t="s">
        <v>857</v>
      </c>
      <c r="Z45" s="944"/>
      <c r="AA45" s="944"/>
      <c r="AB45" s="944"/>
      <c r="AC45" s="944"/>
      <c r="AD45" s="944"/>
      <c r="AE45" s="944"/>
      <c r="AF45" s="944"/>
      <c r="AG45" s="944"/>
      <c r="AH45" s="944"/>
      <c r="AI45" s="944"/>
      <c r="AJ45" s="944"/>
      <c r="AK45" s="944"/>
      <c r="AL45" s="944"/>
      <c r="AM45" s="944"/>
      <c r="AN45" s="840">
        <f>'Exhibit G'!Y193</f>
        <v>0</v>
      </c>
      <c r="AO45" s="840"/>
      <c r="AP45" s="840"/>
      <c r="AQ45" s="840"/>
      <c r="AR45" s="840"/>
      <c r="AS45" s="840"/>
      <c r="AV45" s="130" t="s">
        <v>1097</v>
      </c>
      <c r="AW45" s="184"/>
      <c r="AX45" s="184"/>
      <c r="AY45" s="184"/>
      <c r="AZ45" s="184"/>
      <c r="BA45" s="184"/>
      <c r="BB45" s="184"/>
      <c r="BC45" s="184"/>
      <c r="BD45" s="184"/>
      <c r="BE45" s="184"/>
      <c r="BF45" s="184"/>
      <c r="BG45" s="184"/>
      <c r="BH45" s="184"/>
      <c r="BI45" s="184"/>
      <c r="BL45" s="184" t="s">
        <v>1167</v>
      </c>
      <c r="BM45" s="184"/>
      <c r="BN45" s="184"/>
      <c r="BO45" s="184"/>
      <c r="BP45" s="184"/>
      <c r="BQ45" s="184"/>
      <c r="BR45" s="184"/>
      <c r="BS45" s="184"/>
      <c r="BT45" s="184"/>
      <c r="BU45" s="184"/>
      <c r="BV45" s="184"/>
      <c r="BW45" s="184"/>
      <c r="BX45" s="184"/>
      <c r="BZ45" s="184" t="s">
        <v>1167</v>
      </c>
      <c r="CA45" s="184"/>
      <c r="CB45" s="184"/>
      <c r="CC45" s="184"/>
      <c r="CD45" s="184"/>
      <c r="CE45" s="184"/>
      <c r="CF45" s="184"/>
      <c r="CG45" s="184"/>
      <c r="CH45" s="184"/>
      <c r="CI45" s="184"/>
      <c r="CJ45" s="184"/>
      <c r="CK45" s="184"/>
      <c r="CL45" s="184"/>
      <c r="CM45" s="184"/>
    </row>
    <row r="46" spans="2:91" ht="12" customHeight="1" thickBot="1">
      <c r="B46" s="954" t="s">
        <v>824</v>
      </c>
      <c r="C46" s="954"/>
      <c r="D46" s="954"/>
      <c r="E46" s="954"/>
      <c r="F46" s="954"/>
      <c r="G46" s="954"/>
      <c r="H46" s="954"/>
      <c r="I46" s="954"/>
      <c r="J46" s="954"/>
      <c r="K46" s="954"/>
      <c r="L46" s="954"/>
      <c r="M46" s="954"/>
      <c r="N46" s="954"/>
      <c r="O46" s="954"/>
      <c r="P46" s="954"/>
      <c r="Q46" s="954"/>
      <c r="R46" s="954"/>
      <c r="S46" s="845">
        <f>S39-SUM(S41:X45)</f>
        <v>0</v>
      </c>
      <c r="T46" s="845"/>
      <c r="U46" s="845"/>
      <c r="V46" s="845"/>
      <c r="W46" s="845"/>
      <c r="X46" s="845"/>
      <c r="Y46" s="814"/>
      <c r="Z46" s="814"/>
      <c r="AA46" s="814"/>
      <c r="AB46" s="814"/>
      <c r="AC46" s="814"/>
      <c r="AD46" s="814"/>
      <c r="AE46" s="814"/>
      <c r="AF46" s="814"/>
      <c r="AG46" s="814"/>
      <c r="AH46" s="814"/>
      <c r="AI46" s="814"/>
      <c r="AJ46" s="814"/>
      <c r="AK46" s="814"/>
      <c r="AL46" s="814"/>
      <c r="AM46" s="814"/>
      <c r="AN46" s="926"/>
      <c r="AO46" s="926"/>
      <c r="AP46" s="926"/>
      <c r="AQ46" s="926"/>
      <c r="AR46" s="926"/>
      <c r="AS46" s="926"/>
      <c r="AW46" s="95"/>
      <c r="AX46" s="95"/>
      <c r="AY46" s="95"/>
      <c r="AZ46" s="95"/>
      <c r="BA46" s="95"/>
      <c r="BB46" s="95"/>
      <c r="BC46" s="95"/>
      <c r="BD46" s="95"/>
      <c r="BE46" s="95"/>
      <c r="BF46" s="95"/>
      <c r="BG46" s="95"/>
      <c r="BH46" s="95"/>
      <c r="BI46" s="95"/>
      <c r="BL46" s="95"/>
      <c r="BM46" s="95"/>
      <c r="BN46" s="95"/>
      <c r="BO46" s="95"/>
      <c r="BP46" s="95"/>
      <c r="BQ46" s="95"/>
      <c r="BR46" s="95"/>
      <c r="BS46" s="95"/>
      <c r="BT46" s="95"/>
      <c r="BU46" s="95"/>
      <c r="BV46" s="95"/>
      <c r="BW46" s="95"/>
      <c r="BX46" s="95"/>
      <c r="BZ46" s="95"/>
      <c r="CA46" s="95"/>
      <c r="CB46" s="95"/>
      <c r="CC46" s="95"/>
      <c r="CD46" s="95"/>
      <c r="CE46" s="95"/>
      <c r="CF46" s="95"/>
      <c r="CG46" s="95"/>
      <c r="CH46" s="95"/>
      <c r="CI46" s="95"/>
      <c r="CJ46" s="95"/>
      <c r="CK46" s="95"/>
      <c r="CL46" s="95"/>
      <c r="CM46" s="95"/>
    </row>
    <row r="47" spans="2:91" ht="12" customHeight="1" thickTop="1" thickBot="1">
      <c r="B47" s="936" t="s">
        <v>825</v>
      </c>
      <c r="C47" s="936"/>
      <c r="D47" s="936"/>
      <c r="E47" s="936"/>
      <c r="F47" s="936"/>
      <c r="G47" s="936"/>
      <c r="H47" s="936"/>
      <c r="I47" s="936"/>
      <c r="J47" s="936"/>
      <c r="K47" s="936"/>
      <c r="L47" s="936"/>
      <c r="M47" s="936"/>
      <c r="N47" s="936"/>
      <c r="O47" s="936"/>
      <c r="P47" s="936"/>
      <c r="Q47" s="936"/>
      <c r="R47" s="936"/>
      <c r="S47" s="841">
        <f>'Exhibit H'!J229</f>
        <v>0</v>
      </c>
      <c r="T47" s="841"/>
      <c r="U47" s="841"/>
      <c r="V47" s="841"/>
      <c r="W47" s="841"/>
      <c r="X47" s="841"/>
      <c r="Y47" s="814"/>
      <c r="Z47" s="814"/>
      <c r="AA47" s="814"/>
      <c r="AB47" s="814"/>
      <c r="AC47" s="814"/>
      <c r="AD47" s="814"/>
      <c r="AE47" s="814"/>
      <c r="AF47" s="814"/>
      <c r="AG47" s="814"/>
      <c r="AH47" s="814"/>
      <c r="AI47" s="814"/>
      <c r="AJ47" s="814"/>
      <c r="AK47" s="814"/>
      <c r="AL47" s="814"/>
      <c r="AM47" s="814"/>
      <c r="AN47" s="926"/>
      <c r="AO47" s="926"/>
      <c r="AP47" s="926"/>
      <c r="AQ47" s="926"/>
      <c r="AR47" s="926"/>
      <c r="AS47" s="926"/>
      <c r="AW47" s="95"/>
      <c r="AX47" s="95"/>
      <c r="AY47" s="95"/>
      <c r="AZ47" s="95"/>
      <c r="BA47" s="95"/>
      <c r="BB47" s="95"/>
      <c r="BC47" s="95"/>
      <c r="BD47" s="95"/>
      <c r="BE47" s="95"/>
      <c r="BF47" s="95"/>
      <c r="BG47" s="95"/>
      <c r="BH47" s="95"/>
      <c r="BI47" s="95"/>
    </row>
    <row r="48" spans="2:91" ht="12" customHeight="1" thickTop="1" thickBot="1">
      <c r="B48" s="935" t="s">
        <v>826</v>
      </c>
      <c r="C48" s="935"/>
      <c r="D48" s="935"/>
      <c r="E48" s="935"/>
      <c r="F48" s="935"/>
      <c r="G48" s="935"/>
      <c r="H48" s="935"/>
      <c r="I48" s="935"/>
      <c r="J48" s="935"/>
      <c r="K48" s="935"/>
      <c r="L48" s="935"/>
      <c r="M48" s="935"/>
      <c r="N48" s="935"/>
      <c r="O48" s="935"/>
      <c r="P48" s="935"/>
      <c r="Q48" s="935"/>
      <c r="R48" s="935"/>
      <c r="S48" s="841">
        <f>'Exhibit H'!J230</f>
        <v>0</v>
      </c>
      <c r="T48" s="841"/>
      <c r="U48" s="841"/>
      <c r="V48" s="841"/>
      <c r="W48" s="841"/>
      <c r="X48" s="841"/>
      <c r="Y48" s="814"/>
      <c r="Z48" s="814"/>
      <c r="AA48" s="814"/>
      <c r="AB48" s="814"/>
      <c r="AC48" s="814"/>
      <c r="AD48" s="814"/>
      <c r="AE48" s="814"/>
      <c r="AF48" s="814"/>
      <c r="AG48" s="814"/>
      <c r="AH48" s="814"/>
      <c r="AI48" s="814"/>
      <c r="AJ48" s="814"/>
      <c r="AK48" s="814"/>
      <c r="AL48" s="814"/>
      <c r="AM48" s="814"/>
      <c r="AN48" s="926"/>
      <c r="AO48" s="926"/>
      <c r="AP48" s="926"/>
      <c r="AQ48" s="926"/>
      <c r="AR48" s="926"/>
      <c r="AS48" s="926"/>
      <c r="AV48" s="184" t="s">
        <v>1167</v>
      </c>
      <c r="AW48" s="184"/>
      <c r="AX48" s="184"/>
      <c r="AY48" s="184"/>
      <c r="AZ48" s="184"/>
      <c r="BA48" s="184"/>
      <c r="BB48" s="184"/>
      <c r="BC48" s="184"/>
      <c r="BD48" s="184"/>
      <c r="BE48" s="184"/>
      <c r="BF48" s="184"/>
      <c r="BG48" s="184"/>
      <c r="BH48" s="184"/>
      <c r="BI48" s="184"/>
      <c r="BL48" s="184" t="s">
        <v>1167</v>
      </c>
      <c r="BM48" s="184"/>
      <c r="BN48" s="184"/>
      <c r="BO48" s="184"/>
      <c r="BP48" s="184"/>
      <c r="BQ48" s="184"/>
      <c r="BR48" s="184"/>
      <c r="BS48" s="184"/>
      <c r="BT48" s="184"/>
      <c r="BU48" s="184"/>
      <c r="BV48" s="184"/>
      <c r="BW48" s="184"/>
      <c r="BX48" s="184"/>
      <c r="BZ48" s="184" t="s">
        <v>0</v>
      </c>
      <c r="CA48" s="184"/>
      <c r="CB48" s="184"/>
      <c r="CC48" s="184"/>
      <c r="CD48" s="184"/>
      <c r="CE48" s="184"/>
      <c r="CF48" s="184"/>
      <c r="CG48" s="184"/>
      <c r="CH48" s="184"/>
      <c r="CI48" s="184"/>
      <c r="CJ48" s="184"/>
      <c r="CK48" s="184"/>
      <c r="CL48" s="184"/>
      <c r="CM48" s="184"/>
    </row>
    <row r="49" spans="2:91" ht="12" customHeight="1" thickTop="1">
      <c r="B49" s="935" t="s">
        <v>827</v>
      </c>
      <c r="C49" s="935"/>
      <c r="D49" s="935"/>
      <c r="E49" s="935"/>
      <c r="F49" s="935"/>
      <c r="G49" s="935"/>
      <c r="H49" s="935"/>
      <c r="I49" s="935"/>
      <c r="J49" s="935"/>
      <c r="K49" s="935"/>
      <c r="L49" s="935"/>
      <c r="M49" s="935"/>
      <c r="N49" s="935"/>
      <c r="O49" s="935"/>
      <c r="P49" s="935"/>
      <c r="Q49" s="935"/>
      <c r="R49" s="935"/>
      <c r="S49" s="841">
        <f>'Exhibit H'!J231</f>
        <v>0</v>
      </c>
      <c r="T49" s="841"/>
      <c r="U49" s="841"/>
      <c r="V49" s="841"/>
      <c r="W49" s="841"/>
      <c r="X49" s="841"/>
      <c r="Y49" s="814"/>
      <c r="Z49" s="814"/>
      <c r="AA49" s="814"/>
      <c r="AB49" s="814"/>
      <c r="AC49" s="814"/>
      <c r="AD49" s="814"/>
      <c r="AE49" s="814"/>
      <c r="AF49" s="814"/>
      <c r="AG49" s="814"/>
      <c r="AH49" s="814"/>
      <c r="AI49" s="814"/>
      <c r="AJ49" s="814"/>
      <c r="AK49" s="814"/>
      <c r="AL49" s="814"/>
      <c r="AM49" s="814"/>
      <c r="AN49" s="926"/>
      <c r="AO49" s="926"/>
      <c r="AP49" s="926"/>
      <c r="AQ49" s="926"/>
      <c r="AR49" s="926"/>
      <c r="AS49" s="926"/>
      <c r="BV49" s="95"/>
      <c r="BW49" s="95"/>
      <c r="BX49" s="95"/>
      <c r="BY49" s="95"/>
      <c r="BZ49" s="95"/>
      <c r="CA49" s="95"/>
      <c r="CB49" s="95"/>
      <c r="CC49" s="95"/>
      <c r="CD49" s="95"/>
      <c r="CE49" s="95"/>
      <c r="CF49" s="95"/>
      <c r="CG49" s="95"/>
      <c r="CH49" s="95"/>
      <c r="CI49" s="95"/>
      <c r="CJ49" s="95"/>
      <c r="CK49" s="95"/>
      <c r="CL49" s="95"/>
      <c r="CM49" s="95"/>
    </row>
    <row r="50" spans="2:91" ht="12" customHeight="1" thickBot="1">
      <c r="B50" s="938" t="s">
        <v>828</v>
      </c>
      <c r="C50" s="938"/>
      <c r="D50" s="938"/>
      <c r="E50" s="938"/>
      <c r="F50" s="938"/>
      <c r="G50" s="938"/>
      <c r="H50" s="938"/>
      <c r="I50" s="938"/>
      <c r="J50" s="938"/>
      <c r="K50" s="938"/>
      <c r="L50" s="938"/>
      <c r="M50" s="938"/>
      <c r="N50" s="938"/>
      <c r="O50" s="938"/>
      <c r="P50" s="938"/>
      <c r="Q50" s="938"/>
      <c r="R50" s="938"/>
      <c r="S50" s="838">
        <f>S46-SUM(S47:X49)</f>
        <v>0</v>
      </c>
      <c r="T50" s="838"/>
      <c r="U50" s="838"/>
      <c r="V50" s="838"/>
      <c r="W50" s="838"/>
      <c r="X50" s="838"/>
      <c r="Y50" s="814"/>
      <c r="Z50" s="814"/>
      <c r="AA50" s="814"/>
      <c r="AB50" s="814"/>
      <c r="AC50" s="814"/>
      <c r="AD50" s="814"/>
      <c r="AE50" s="814"/>
      <c r="AF50" s="814"/>
      <c r="AG50" s="814"/>
      <c r="AH50" s="814"/>
      <c r="AI50" s="814"/>
      <c r="AJ50" s="814"/>
      <c r="AK50" s="814"/>
      <c r="AL50" s="814"/>
      <c r="AM50" s="814"/>
      <c r="AN50" s="926"/>
      <c r="AO50" s="926"/>
      <c r="AP50" s="926"/>
      <c r="AQ50" s="926"/>
      <c r="AR50" s="926"/>
      <c r="AS50" s="926"/>
      <c r="BU50" s="130" t="s">
        <v>1098</v>
      </c>
      <c r="BV50" s="95"/>
      <c r="BW50" s="95"/>
      <c r="BX50" s="163"/>
      <c r="BY50" s="163"/>
      <c r="BZ50" s="163"/>
      <c r="CA50" s="163"/>
      <c r="CB50" s="163"/>
      <c r="CC50" s="163"/>
      <c r="CD50" s="163"/>
      <c r="CE50" s="163"/>
      <c r="CF50" s="163"/>
      <c r="CG50" s="163"/>
      <c r="CH50" s="163"/>
      <c r="CI50" s="163"/>
      <c r="CJ50" s="163"/>
      <c r="CK50" s="163"/>
      <c r="CL50" s="163"/>
      <c r="CM50" s="163"/>
    </row>
    <row r="51" spans="2:91" ht="12" customHeight="1" thickTop="1" thickBot="1">
      <c r="B51" s="943" t="str">
        <f>"INDUSTRIAL BOND REQUIREMENTS FOR "&amp;Help!C18+1&amp;"-"&amp;Help!C18+2</f>
        <v>INDUSTRIAL BOND REQUIREMENTS FOR 2012-2013</v>
      </c>
      <c r="C51" s="943"/>
      <c r="D51" s="943"/>
      <c r="E51" s="943"/>
      <c r="F51" s="943"/>
      <c r="G51" s="943"/>
      <c r="H51" s="943"/>
      <c r="I51" s="943"/>
      <c r="J51" s="943"/>
      <c r="K51" s="943"/>
      <c r="L51" s="943"/>
      <c r="M51" s="943"/>
      <c r="N51" s="943"/>
      <c r="O51" s="943"/>
      <c r="P51" s="943"/>
      <c r="Q51" s="943"/>
      <c r="R51" s="943"/>
      <c r="S51" s="925"/>
      <c r="T51" s="925"/>
      <c r="U51" s="925"/>
      <c r="V51" s="925"/>
      <c r="W51" s="925"/>
      <c r="X51" s="925"/>
      <c r="Y51" s="814"/>
      <c r="Z51" s="814"/>
      <c r="AA51" s="814"/>
      <c r="AB51" s="814"/>
      <c r="AC51" s="814"/>
      <c r="AD51" s="814"/>
      <c r="AE51" s="814"/>
      <c r="AF51" s="814"/>
      <c r="AG51" s="814"/>
      <c r="AH51" s="814"/>
      <c r="AI51" s="814"/>
      <c r="AJ51" s="814"/>
      <c r="AK51" s="814"/>
      <c r="AL51" s="814"/>
      <c r="AM51" s="814"/>
      <c r="AN51" s="926"/>
      <c r="AO51" s="926"/>
      <c r="AP51" s="926"/>
      <c r="AQ51" s="926"/>
      <c r="AR51" s="926"/>
      <c r="AS51" s="926"/>
      <c r="BW51" s="184" t="s">
        <v>1281</v>
      </c>
      <c r="BX51" s="184"/>
      <c r="BY51" s="184"/>
      <c r="BZ51" s="184"/>
      <c r="CA51" s="184"/>
      <c r="CB51" s="184"/>
      <c r="CC51" s="184"/>
      <c r="CD51" s="184"/>
      <c r="CE51" s="184"/>
      <c r="CF51" s="184"/>
      <c r="CG51" s="184"/>
      <c r="CH51" s="184"/>
      <c r="CI51" s="184"/>
      <c r="CJ51" s="184"/>
      <c r="CK51" s="184"/>
      <c r="CL51" s="184"/>
      <c r="CM51" s="407" t="s">
        <v>1099</v>
      </c>
    </row>
    <row r="52" spans="2:91" ht="12" customHeight="1" thickTop="1">
      <c r="B52" s="936" t="s">
        <v>829</v>
      </c>
      <c r="C52" s="936"/>
      <c r="D52" s="936"/>
      <c r="E52" s="936"/>
      <c r="F52" s="936"/>
      <c r="G52" s="936"/>
      <c r="H52" s="936"/>
      <c r="I52" s="936"/>
      <c r="J52" s="936"/>
      <c r="K52" s="936"/>
      <c r="L52" s="936"/>
      <c r="M52" s="936"/>
      <c r="N52" s="936"/>
      <c r="O52" s="936"/>
      <c r="P52" s="936"/>
      <c r="Q52" s="936"/>
      <c r="R52" s="936"/>
      <c r="S52" s="841">
        <f>'Exhibit H'!W188</f>
        <v>0</v>
      </c>
      <c r="T52" s="841"/>
      <c r="U52" s="841"/>
      <c r="V52" s="841"/>
      <c r="W52" s="841"/>
      <c r="X52" s="841"/>
      <c r="Y52" s="814"/>
      <c r="Z52" s="814"/>
      <c r="AA52" s="814"/>
      <c r="AB52" s="814"/>
      <c r="AC52" s="814"/>
      <c r="AD52" s="814"/>
      <c r="AE52" s="814"/>
      <c r="AF52" s="814"/>
      <c r="AG52" s="814"/>
      <c r="AH52" s="814"/>
      <c r="AI52" s="814"/>
      <c r="AJ52" s="814"/>
      <c r="AK52" s="814"/>
      <c r="AL52" s="814"/>
      <c r="AM52" s="814"/>
      <c r="AN52" s="926"/>
      <c r="AO52" s="926"/>
      <c r="AP52" s="926"/>
      <c r="AQ52" s="926"/>
      <c r="AR52" s="926"/>
      <c r="AS52" s="926"/>
    </row>
    <row r="53" spans="2:91" ht="12" customHeight="1">
      <c r="B53" s="935" t="s">
        <v>830</v>
      </c>
      <c r="C53" s="935"/>
      <c r="D53" s="935"/>
      <c r="E53" s="935"/>
      <c r="F53" s="935"/>
      <c r="G53" s="935"/>
      <c r="H53" s="935"/>
      <c r="I53" s="935"/>
      <c r="J53" s="935"/>
      <c r="K53" s="935"/>
      <c r="L53" s="935"/>
      <c r="M53" s="935"/>
      <c r="N53" s="935"/>
      <c r="O53" s="935"/>
      <c r="P53" s="935"/>
      <c r="Q53" s="935"/>
      <c r="R53" s="935"/>
      <c r="S53" s="840">
        <f>'Exhibit H'!W189</f>
        <v>0</v>
      </c>
      <c r="T53" s="840"/>
      <c r="U53" s="840"/>
      <c r="V53" s="840"/>
      <c r="W53" s="840"/>
      <c r="X53" s="840"/>
      <c r="Y53" s="814"/>
      <c r="Z53" s="814"/>
      <c r="AA53" s="814"/>
      <c r="AB53" s="814"/>
      <c r="AC53" s="814"/>
      <c r="AD53" s="814"/>
      <c r="AE53" s="814"/>
      <c r="AF53" s="814"/>
      <c r="AG53" s="814"/>
      <c r="AH53" s="814"/>
      <c r="AI53" s="814"/>
      <c r="AJ53" s="814"/>
      <c r="AK53" s="814"/>
      <c r="AL53" s="814"/>
      <c r="AM53" s="814"/>
      <c r="AN53" s="926"/>
      <c r="AO53" s="926"/>
      <c r="AP53" s="926"/>
      <c r="AQ53" s="926"/>
      <c r="AR53" s="926"/>
      <c r="AS53" s="926"/>
      <c r="AV53" s="130" t="str">
        <f>"Subscribed and sworn to before me this 20 day of June, "&amp;Help!C18+1&amp;"."</f>
        <v>Subscribed and sworn to before me this 20 day of June, 2012.</v>
      </c>
    </row>
    <row r="54" spans="2:91" ht="12" customHeight="1" thickBot="1">
      <c r="B54" s="938" t="s">
        <v>831</v>
      </c>
      <c r="C54" s="938"/>
      <c r="D54" s="938"/>
      <c r="E54" s="938"/>
      <c r="F54" s="938"/>
      <c r="G54" s="938"/>
      <c r="H54" s="938"/>
      <c r="I54" s="938"/>
      <c r="J54" s="938"/>
      <c r="K54" s="938"/>
      <c r="L54" s="938"/>
      <c r="M54" s="938"/>
      <c r="N54" s="938"/>
      <c r="O54" s="938"/>
      <c r="P54" s="938"/>
      <c r="Q54" s="938"/>
      <c r="R54" s="938"/>
      <c r="S54" s="838">
        <f>SUM(S52:X53)</f>
        <v>0</v>
      </c>
      <c r="T54" s="838"/>
      <c r="U54" s="838"/>
      <c r="V54" s="838"/>
      <c r="W54" s="838"/>
      <c r="X54" s="838"/>
      <c r="Y54" s="940" t="s">
        <v>831</v>
      </c>
      <c r="Z54" s="828"/>
      <c r="AA54" s="828"/>
      <c r="AB54" s="828"/>
      <c r="AC54" s="828"/>
      <c r="AD54" s="828"/>
      <c r="AE54" s="828"/>
      <c r="AF54" s="828"/>
      <c r="AG54" s="828"/>
      <c r="AH54" s="828"/>
      <c r="AI54" s="828"/>
      <c r="AJ54" s="828"/>
      <c r="AK54" s="828"/>
      <c r="AL54" s="828"/>
      <c r="AM54" s="829"/>
      <c r="AN54" s="838">
        <f>SUM(AN40:AS53)</f>
        <v>0</v>
      </c>
      <c r="AO54" s="838"/>
      <c r="AP54" s="838"/>
      <c r="AQ54" s="838"/>
      <c r="AR54" s="838"/>
      <c r="AS54" s="838"/>
    </row>
    <row r="55" spans="2:91" ht="12" customHeight="1" thickTop="1">
      <c r="B55" s="941" t="s">
        <v>832</v>
      </c>
      <c r="C55" s="941"/>
      <c r="D55" s="941"/>
      <c r="E55" s="941"/>
      <c r="F55" s="941"/>
      <c r="G55" s="941"/>
      <c r="H55" s="941"/>
      <c r="I55" s="941"/>
      <c r="J55" s="941"/>
      <c r="K55" s="941"/>
      <c r="L55" s="941"/>
      <c r="M55" s="941"/>
      <c r="N55" s="941"/>
      <c r="O55" s="941"/>
      <c r="P55" s="941"/>
      <c r="Q55" s="941"/>
      <c r="R55" s="941"/>
      <c r="S55" s="822"/>
      <c r="T55" s="822"/>
      <c r="U55" s="822"/>
      <c r="V55" s="822"/>
      <c r="W55" s="822"/>
      <c r="X55" s="822"/>
      <c r="Y55" s="941" t="s">
        <v>832</v>
      </c>
      <c r="Z55" s="941"/>
      <c r="AA55" s="941"/>
      <c r="AB55" s="941"/>
      <c r="AC55" s="941"/>
      <c r="AD55" s="941"/>
      <c r="AE55" s="941"/>
      <c r="AF55" s="941"/>
      <c r="AG55" s="941"/>
      <c r="AH55" s="941"/>
      <c r="AI55" s="941"/>
      <c r="AJ55" s="941"/>
      <c r="AK55" s="941"/>
      <c r="AL55" s="941"/>
      <c r="AM55" s="941"/>
      <c r="AN55" s="822"/>
      <c r="AO55" s="822"/>
      <c r="AP55" s="822"/>
      <c r="AQ55" s="822"/>
      <c r="AR55" s="822"/>
      <c r="AS55" s="822"/>
      <c r="AV55" s="163"/>
      <c r="AW55" s="163"/>
      <c r="AX55" s="163"/>
      <c r="AY55" s="163"/>
      <c r="AZ55" s="163"/>
      <c r="BA55" s="163"/>
      <c r="BB55" s="163"/>
      <c r="BC55" s="163"/>
      <c r="BD55" s="163"/>
      <c r="BE55" s="163"/>
      <c r="BF55" s="163"/>
      <c r="BG55" s="163"/>
      <c r="BH55" s="163"/>
      <c r="BI55" s="163"/>
      <c r="BJ55" s="163"/>
      <c r="BK55" s="163"/>
      <c r="BL55" s="163"/>
      <c r="BM55" s="163"/>
      <c r="BN55" s="163"/>
      <c r="BP55" s="130" t="s">
        <v>27</v>
      </c>
    </row>
    <row r="56" spans="2:91" ht="12" customHeight="1">
      <c r="B56" s="935" t="s">
        <v>833</v>
      </c>
      <c r="C56" s="935"/>
      <c r="D56" s="935"/>
      <c r="E56" s="935"/>
      <c r="F56" s="935"/>
      <c r="G56" s="935"/>
      <c r="H56" s="935"/>
      <c r="I56" s="935"/>
      <c r="J56" s="935"/>
      <c r="K56" s="935"/>
      <c r="L56" s="935"/>
      <c r="M56" s="935"/>
      <c r="N56" s="935"/>
      <c r="O56" s="935"/>
      <c r="P56" s="935"/>
      <c r="Q56" s="935"/>
      <c r="R56" s="935"/>
      <c r="S56" s="926">
        <v>0</v>
      </c>
      <c r="T56" s="926"/>
      <c r="U56" s="926"/>
      <c r="V56" s="926"/>
      <c r="W56" s="926"/>
      <c r="X56" s="926"/>
      <c r="Y56" s="935" t="s">
        <v>859</v>
      </c>
      <c r="Z56" s="935"/>
      <c r="AA56" s="935"/>
      <c r="AB56" s="935"/>
      <c r="AC56" s="935"/>
      <c r="AD56" s="935"/>
      <c r="AE56" s="935"/>
      <c r="AF56" s="935"/>
      <c r="AG56" s="935"/>
      <c r="AH56" s="935"/>
      <c r="AI56" s="935"/>
      <c r="AJ56" s="935"/>
      <c r="AK56" s="935"/>
      <c r="AL56" s="935"/>
      <c r="AM56" s="935"/>
      <c r="AN56" s="926">
        <v>0</v>
      </c>
      <c r="AO56" s="926"/>
      <c r="AP56" s="926"/>
      <c r="AQ56" s="926"/>
      <c r="AR56" s="926"/>
      <c r="AS56" s="926"/>
    </row>
    <row r="57" spans="2:91" ht="12" customHeight="1">
      <c r="B57" s="935" t="s">
        <v>834</v>
      </c>
      <c r="C57" s="935"/>
      <c r="D57" s="935"/>
      <c r="E57" s="935"/>
      <c r="F57" s="935"/>
      <c r="G57" s="935"/>
      <c r="H57" s="935"/>
      <c r="I57" s="935"/>
      <c r="J57" s="935"/>
      <c r="K57" s="935"/>
      <c r="L57" s="935"/>
      <c r="M57" s="935"/>
      <c r="N57" s="935"/>
      <c r="O57" s="935"/>
      <c r="P57" s="935"/>
      <c r="Q57" s="935"/>
      <c r="R57" s="935"/>
      <c r="S57" s="926"/>
      <c r="T57" s="926"/>
      <c r="U57" s="926"/>
      <c r="V57" s="926"/>
      <c r="W57" s="926"/>
      <c r="X57" s="926"/>
      <c r="Y57" s="935" t="s">
        <v>834</v>
      </c>
      <c r="Z57" s="935"/>
      <c r="AA57" s="935"/>
      <c r="AB57" s="935"/>
      <c r="AC57" s="935"/>
      <c r="AD57" s="935"/>
      <c r="AE57" s="935"/>
      <c r="AF57" s="935"/>
      <c r="AG57" s="935"/>
      <c r="AH57" s="935"/>
      <c r="AI57" s="935"/>
      <c r="AJ57" s="935"/>
      <c r="AK57" s="935"/>
      <c r="AL57" s="935"/>
      <c r="AM57" s="935"/>
      <c r="AN57" s="926"/>
      <c r="AO57" s="926"/>
      <c r="AP57" s="926"/>
      <c r="AQ57" s="926"/>
      <c r="AR57" s="926"/>
      <c r="AS57" s="926"/>
      <c r="AV57" s="963" t="s">
        <v>1100</v>
      </c>
      <c r="AW57" s="963"/>
      <c r="AX57" s="963"/>
      <c r="AY57" s="963"/>
      <c r="AZ57" s="963"/>
      <c r="BA57" s="963"/>
      <c r="BB57" s="963"/>
      <c r="BC57" s="963"/>
      <c r="BD57" s="963"/>
      <c r="BE57" s="963"/>
      <c r="BF57" s="963"/>
      <c r="BG57" s="963"/>
      <c r="BH57" s="963"/>
      <c r="BI57" s="963"/>
      <c r="BJ57" s="963"/>
      <c r="BK57" s="963"/>
      <c r="BL57" s="963"/>
      <c r="BM57" s="963"/>
      <c r="BN57" s="963"/>
      <c r="BO57" s="963"/>
      <c r="BP57" s="963"/>
      <c r="BQ57" s="963"/>
      <c r="BR57" s="963"/>
      <c r="BS57" s="963"/>
      <c r="BT57" s="963"/>
      <c r="BU57" s="963"/>
      <c r="BV57" s="963"/>
      <c r="BW57" s="963"/>
      <c r="BX57" s="963"/>
      <c r="BY57" s="963"/>
      <c r="BZ57" s="963"/>
      <c r="CA57" s="963"/>
      <c r="CB57" s="963"/>
      <c r="CC57" s="963"/>
      <c r="CD57" s="963"/>
      <c r="CE57" s="963"/>
      <c r="CF57" s="963"/>
      <c r="CG57" s="963"/>
      <c r="CH57" s="963"/>
      <c r="CI57" s="963"/>
      <c r="CJ57" s="963"/>
      <c r="CK57" s="963"/>
      <c r="CL57" s="963"/>
      <c r="CM57" s="963"/>
    </row>
    <row r="58" spans="2:91" ht="12" customHeight="1" thickBot="1">
      <c r="B58" s="939" t="s">
        <v>835</v>
      </c>
      <c r="C58" s="939"/>
      <c r="D58" s="939"/>
      <c r="E58" s="939"/>
      <c r="F58" s="939"/>
      <c r="G58" s="939"/>
      <c r="H58" s="939"/>
      <c r="I58" s="939"/>
      <c r="J58" s="939"/>
      <c r="K58" s="939"/>
      <c r="L58" s="939"/>
      <c r="M58" s="939"/>
      <c r="N58" s="939"/>
      <c r="O58" s="939"/>
      <c r="P58" s="939"/>
      <c r="Q58" s="939"/>
      <c r="R58" s="939"/>
      <c r="S58" s="927">
        <v>0</v>
      </c>
      <c r="T58" s="927"/>
      <c r="U58" s="927"/>
      <c r="V58" s="927"/>
      <c r="W58" s="927"/>
      <c r="X58" s="927"/>
      <c r="Y58" s="939" t="s">
        <v>858</v>
      </c>
      <c r="Z58" s="939"/>
      <c r="AA58" s="939"/>
      <c r="AB58" s="939"/>
      <c r="AC58" s="939"/>
      <c r="AD58" s="939"/>
      <c r="AE58" s="939"/>
      <c r="AF58" s="939"/>
      <c r="AG58" s="939"/>
      <c r="AH58" s="939"/>
      <c r="AI58" s="939"/>
      <c r="AJ58" s="939"/>
      <c r="AK58" s="939"/>
      <c r="AL58" s="939"/>
      <c r="AM58" s="939"/>
      <c r="AN58" s="927">
        <v>0</v>
      </c>
      <c r="AO58" s="927"/>
      <c r="AP58" s="927"/>
      <c r="AQ58" s="927"/>
      <c r="AR58" s="927"/>
      <c r="AS58" s="927"/>
      <c r="AV58" s="963"/>
      <c r="AW58" s="963"/>
      <c r="AX58" s="963"/>
      <c r="AY58" s="963"/>
      <c r="AZ58" s="963"/>
      <c r="BA58" s="963"/>
      <c r="BB58" s="963"/>
      <c r="BC58" s="963"/>
      <c r="BD58" s="963"/>
      <c r="BE58" s="963"/>
      <c r="BF58" s="963"/>
      <c r="BG58" s="963"/>
      <c r="BH58" s="963"/>
      <c r="BI58" s="963"/>
      <c r="BJ58" s="963"/>
      <c r="BK58" s="963"/>
      <c r="BL58" s="963"/>
      <c r="BM58" s="963"/>
      <c r="BN58" s="963"/>
      <c r="BO58" s="963"/>
      <c r="BP58" s="963"/>
      <c r="BQ58" s="963"/>
      <c r="BR58" s="963"/>
      <c r="BS58" s="963"/>
      <c r="BT58" s="963"/>
      <c r="BU58" s="963"/>
      <c r="BV58" s="963"/>
      <c r="BW58" s="963"/>
      <c r="BX58" s="963"/>
      <c r="BY58" s="963"/>
      <c r="BZ58" s="963"/>
      <c r="CA58" s="963"/>
      <c r="CB58" s="963"/>
      <c r="CC58" s="963"/>
      <c r="CD58" s="963"/>
      <c r="CE58" s="963"/>
      <c r="CF58" s="963"/>
      <c r="CG58" s="963"/>
      <c r="CH58" s="963"/>
      <c r="CI58" s="963"/>
      <c r="CJ58" s="963"/>
      <c r="CK58" s="963"/>
      <c r="CL58" s="963"/>
      <c r="CM58" s="963"/>
    </row>
    <row r="59" spans="2:91" ht="12" customHeight="1" thickTop="1">
      <c r="B59" s="257" t="e">
        <f>'Exhibit Y'!A35</f>
        <v>#REF!</v>
      </c>
      <c r="AK59" s="445">
        <f ca="1">Coversheets!$BI$50</f>
        <v>41499.346880902776</v>
      </c>
      <c r="AL59" s="445"/>
      <c r="AM59" s="445"/>
      <c r="AN59" s="445"/>
      <c r="AO59" s="445"/>
      <c r="AP59" s="445"/>
      <c r="AQ59" s="445"/>
      <c r="AR59" s="445"/>
      <c r="AS59" s="445"/>
    </row>
    <row r="61" spans="2:91" ht="18.75" customHeight="1"/>
    <row r="62" spans="2:91" s="258" customFormat="1" ht="14">
      <c r="B62" s="964" t="str">
        <f>"PUBLICATION SHEET - "&amp;Help!C21&amp;", OKLAHOMA"</f>
        <v>PUBLICATION SHEET - TYPE IN NAME OF CITY, OKLAHOMA</v>
      </c>
      <c r="C62" s="964"/>
      <c r="D62" s="964"/>
      <c r="E62" s="964"/>
      <c r="F62" s="964"/>
      <c r="G62" s="964"/>
      <c r="H62" s="964"/>
      <c r="I62" s="964"/>
      <c r="J62" s="964"/>
      <c r="K62" s="964"/>
      <c r="L62" s="964"/>
      <c r="M62" s="964"/>
      <c r="N62" s="964"/>
      <c r="O62" s="964"/>
      <c r="P62" s="964"/>
      <c r="Q62" s="964"/>
      <c r="R62" s="964"/>
      <c r="S62" s="964"/>
      <c r="T62" s="964"/>
      <c r="U62" s="964"/>
      <c r="V62" s="964"/>
      <c r="W62" s="964"/>
      <c r="X62" s="964"/>
      <c r="Y62" s="964"/>
      <c r="Z62" s="964"/>
      <c r="AA62" s="964"/>
      <c r="AB62" s="964"/>
      <c r="AC62" s="964"/>
      <c r="AD62" s="964"/>
      <c r="AE62" s="964"/>
      <c r="AF62" s="964"/>
      <c r="AG62" s="964"/>
      <c r="AH62" s="964"/>
      <c r="AI62" s="964"/>
      <c r="AJ62" s="964"/>
      <c r="AK62" s="964"/>
      <c r="AL62" s="964"/>
      <c r="AM62" s="964"/>
      <c r="AN62" s="964"/>
      <c r="AO62" s="964"/>
      <c r="AP62" s="964"/>
      <c r="AQ62" s="964"/>
      <c r="AR62" s="964"/>
      <c r="AS62" s="964"/>
      <c r="AT62" s="325"/>
      <c r="AU62" s="964" t="str">
        <f>B62</f>
        <v>PUBLICATION SHEET - TYPE IN NAME OF CITY, OKLAHOMA</v>
      </c>
      <c r="AV62" s="964"/>
      <c r="AW62" s="964"/>
      <c r="AX62" s="964"/>
      <c r="AY62" s="964"/>
      <c r="AZ62" s="964"/>
      <c r="BA62" s="964"/>
      <c r="BB62" s="964"/>
      <c r="BC62" s="964"/>
      <c r="BD62" s="964"/>
      <c r="BE62" s="964"/>
      <c r="BF62" s="964"/>
      <c r="BG62" s="964"/>
      <c r="BH62" s="964"/>
      <c r="BI62" s="964"/>
      <c r="BJ62" s="964"/>
      <c r="BK62" s="964"/>
      <c r="BL62" s="964"/>
      <c r="BM62" s="964"/>
      <c r="BN62" s="964"/>
      <c r="BO62" s="964"/>
      <c r="BP62" s="964"/>
      <c r="BQ62" s="964"/>
      <c r="BR62" s="964"/>
      <c r="BS62" s="964"/>
      <c r="BT62" s="964"/>
      <c r="BU62" s="964"/>
      <c r="BV62" s="964"/>
      <c r="BW62" s="964"/>
      <c r="BX62" s="964"/>
      <c r="BY62" s="964"/>
      <c r="BZ62" s="964"/>
      <c r="CA62" s="964"/>
      <c r="CB62" s="964"/>
      <c r="CC62" s="964"/>
      <c r="CD62" s="964"/>
      <c r="CE62" s="964"/>
      <c r="CF62" s="964"/>
      <c r="CG62" s="964"/>
      <c r="CH62" s="964"/>
      <c r="CI62" s="964"/>
      <c r="CJ62" s="964"/>
      <c r="CK62" s="964"/>
      <c r="CL62" s="964"/>
    </row>
    <row r="63" spans="2:91" s="258" customFormat="1" ht="14">
      <c r="B63" s="964" t="str">
        <f>"ESTIMATE OF NEEDS BY APPROPRIATED ACCOUNT FOR "&amp;Help!C18+1&amp;"-"&amp;Help!C18+2</f>
        <v>ESTIMATE OF NEEDS BY APPROPRIATED ACCOUNT FOR 2012-2013</v>
      </c>
      <c r="C63" s="964"/>
      <c r="D63" s="964"/>
      <c r="E63" s="964"/>
      <c r="F63" s="964"/>
      <c r="G63" s="964"/>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325"/>
      <c r="AU63" s="964" t="str">
        <f>B63</f>
        <v>ESTIMATE OF NEEDS BY APPROPRIATED ACCOUNT FOR 2012-2013</v>
      </c>
      <c r="AV63" s="964"/>
      <c r="AW63" s="964"/>
      <c r="AX63" s="964"/>
      <c r="AY63" s="964"/>
      <c r="AZ63" s="964"/>
      <c r="BA63" s="964"/>
      <c r="BB63" s="964"/>
      <c r="BC63" s="964"/>
      <c r="BD63" s="964"/>
      <c r="BE63" s="964"/>
      <c r="BF63" s="964"/>
      <c r="BG63" s="964"/>
      <c r="BH63" s="964"/>
      <c r="BI63" s="964"/>
      <c r="BJ63" s="964"/>
      <c r="BK63" s="964"/>
      <c r="BL63" s="964"/>
      <c r="BM63" s="964"/>
      <c r="BN63" s="964"/>
      <c r="BO63" s="964"/>
      <c r="BP63" s="964"/>
      <c r="BQ63" s="964"/>
      <c r="BR63" s="964"/>
      <c r="BS63" s="964"/>
      <c r="BT63" s="964"/>
      <c r="BU63" s="964"/>
      <c r="BV63" s="964"/>
      <c r="BW63" s="964"/>
      <c r="BX63" s="964"/>
      <c r="BY63" s="964"/>
      <c r="BZ63" s="964"/>
      <c r="CA63" s="964"/>
      <c r="CB63" s="964"/>
      <c r="CC63" s="964"/>
      <c r="CD63" s="964"/>
      <c r="CE63" s="964"/>
      <c r="CF63" s="964"/>
      <c r="CG63" s="964"/>
      <c r="CH63" s="964"/>
      <c r="CI63" s="964"/>
      <c r="CJ63" s="964"/>
      <c r="CK63" s="964"/>
      <c r="CL63" s="964"/>
    </row>
    <row r="64" spans="2:91" ht="13.5" customHeight="1" thickBot="1">
      <c r="B64" s="206" t="s">
        <v>798</v>
      </c>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87" t="s">
        <v>1101</v>
      </c>
      <c r="AT64" s="206"/>
      <c r="AU64" s="206" t="s">
        <v>798</v>
      </c>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87" t="s">
        <v>1104</v>
      </c>
    </row>
    <row r="65" spans="2:96" ht="12.75" customHeight="1" thickTop="1">
      <c r="B65" s="288"/>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177"/>
      <c r="AF65" s="289"/>
      <c r="AG65" s="289"/>
      <c r="AH65" s="849" t="s">
        <v>1103</v>
      </c>
      <c r="AI65" s="849"/>
      <c r="AJ65" s="849"/>
      <c r="AK65" s="849"/>
      <c r="AL65" s="849"/>
      <c r="AM65" s="849"/>
      <c r="AN65" s="849"/>
      <c r="AO65" s="849"/>
      <c r="AP65" s="849"/>
      <c r="AQ65" s="849"/>
      <c r="AR65" s="849"/>
      <c r="AS65" s="850"/>
      <c r="AU65" s="288"/>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177"/>
      <c r="BY65" s="289"/>
      <c r="BZ65" s="289"/>
      <c r="CA65" s="849" t="s">
        <v>1103</v>
      </c>
      <c r="CB65" s="849"/>
      <c r="CC65" s="849"/>
      <c r="CD65" s="849"/>
      <c r="CE65" s="849"/>
      <c r="CF65" s="849"/>
      <c r="CG65" s="849"/>
      <c r="CH65" s="849"/>
      <c r="CI65" s="849"/>
      <c r="CJ65" s="849"/>
      <c r="CK65" s="849"/>
      <c r="CL65" s="850"/>
      <c r="CM65" s="286"/>
      <c r="CN65" s="286"/>
      <c r="CO65" s="286"/>
      <c r="CP65" s="286"/>
      <c r="CQ65" s="286"/>
      <c r="CR65" s="286"/>
    </row>
    <row r="66" spans="2:96" ht="12.75" customHeight="1">
      <c r="B66" s="767"/>
      <c r="C66" s="810"/>
      <c r="D66" s="810"/>
      <c r="E66" s="810"/>
      <c r="F66" s="810"/>
      <c r="G66" s="810"/>
      <c r="H66" s="810"/>
      <c r="I66" s="810"/>
      <c r="J66" s="810"/>
      <c r="K66" s="810"/>
      <c r="L66" s="810"/>
      <c r="M66" s="810"/>
      <c r="N66" s="810"/>
      <c r="O66" s="810"/>
      <c r="P66" s="810"/>
      <c r="Q66" s="810"/>
      <c r="R66" s="810"/>
      <c r="S66" s="810"/>
      <c r="T66" s="810"/>
      <c r="U66" s="810"/>
      <c r="V66" s="810"/>
      <c r="W66" s="810"/>
      <c r="X66" s="982"/>
      <c r="Y66" s="982"/>
      <c r="Z66" s="982"/>
      <c r="AA66" s="982"/>
      <c r="AB66" s="982"/>
      <c r="AC66" s="982"/>
      <c r="AD66" s="982"/>
      <c r="AE66" s="180"/>
      <c r="AF66" s="196"/>
      <c r="AG66" s="196"/>
      <c r="AH66" s="965" t="str">
        <f>"FISCAL YEAR "&amp;Help!C18+1&amp;"-"&amp;Help!C18+2</f>
        <v>FISCAL YEAR 2012-2013</v>
      </c>
      <c r="AI66" s="810"/>
      <c r="AJ66" s="810"/>
      <c r="AK66" s="810"/>
      <c r="AL66" s="810"/>
      <c r="AM66" s="810"/>
      <c r="AN66" s="810"/>
      <c r="AO66" s="810"/>
      <c r="AP66" s="810"/>
      <c r="AQ66" s="810"/>
      <c r="AR66" s="810"/>
      <c r="AS66" s="768"/>
      <c r="AU66" s="767"/>
      <c r="AV66" s="810"/>
      <c r="AW66" s="810"/>
      <c r="AX66" s="810"/>
      <c r="AY66" s="810"/>
      <c r="AZ66" s="810"/>
      <c r="BA66" s="810"/>
      <c r="BB66" s="810"/>
      <c r="BC66" s="810"/>
      <c r="BD66" s="810"/>
      <c r="BE66" s="810"/>
      <c r="BF66" s="810"/>
      <c r="BG66" s="810"/>
      <c r="BH66" s="810"/>
      <c r="BI66" s="810"/>
      <c r="BJ66" s="810"/>
      <c r="BK66" s="810"/>
      <c r="BL66" s="810"/>
      <c r="BM66" s="810"/>
      <c r="BN66" s="810"/>
      <c r="BO66" s="810"/>
      <c r="BP66" s="810"/>
      <c r="BQ66" s="982"/>
      <c r="BR66" s="982"/>
      <c r="BS66" s="982"/>
      <c r="BT66" s="982"/>
      <c r="BU66" s="982"/>
      <c r="BV66" s="982"/>
      <c r="BW66" s="982"/>
      <c r="BX66" s="180"/>
      <c r="BY66" s="196"/>
      <c r="BZ66" s="196"/>
      <c r="CA66" s="965" t="str">
        <f>AH66</f>
        <v>FISCAL YEAR 2012-2013</v>
      </c>
      <c r="CB66" s="810"/>
      <c r="CC66" s="810"/>
      <c r="CD66" s="810"/>
      <c r="CE66" s="810"/>
      <c r="CF66" s="810"/>
      <c r="CG66" s="810"/>
      <c r="CH66" s="810"/>
      <c r="CI66" s="810"/>
      <c r="CJ66" s="810"/>
      <c r="CK66" s="810"/>
      <c r="CL66" s="768"/>
      <c r="CM66" s="286"/>
      <c r="CN66" s="286"/>
      <c r="CO66" s="286"/>
      <c r="CP66" s="286"/>
      <c r="CQ66" s="286"/>
      <c r="CR66" s="286"/>
    </row>
    <row r="67" spans="2:96" ht="12.75" customHeight="1">
      <c r="B67" s="767" t="s">
        <v>186</v>
      </c>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180"/>
      <c r="AF67" s="196"/>
      <c r="AG67" s="196"/>
      <c r="AH67" s="983" t="s">
        <v>247</v>
      </c>
      <c r="AI67" s="983"/>
      <c r="AJ67" s="983"/>
      <c r="AK67" s="983"/>
      <c r="AL67" s="983"/>
      <c r="AM67" s="983"/>
      <c r="AN67" s="983" t="s">
        <v>130</v>
      </c>
      <c r="AO67" s="983"/>
      <c r="AP67" s="983"/>
      <c r="AQ67" s="983"/>
      <c r="AR67" s="983"/>
      <c r="AS67" s="984"/>
      <c r="AU67" s="767" t="s">
        <v>186</v>
      </c>
      <c r="AV67" s="810"/>
      <c r="AW67" s="810"/>
      <c r="AX67" s="810"/>
      <c r="AY67" s="810"/>
      <c r="AZ67" s="810"/>
      <c r="BA67" s="810"/>
      <c r="BB67" s="810"/>
      <c r="BC67" s="810"/>
      <c r="BD67" s="810"/>
      <c r="BE67" s="810"/>
      <c r="BF67" s="810"/>
      <c r="BG67" s="810"/>
      <c r="BH67" s="810"/>
      <c r="BI67" s="810"/>
      <c r="BJ67" s="810"/>
      <c r="BK67" s="810"/>
      <c r="BL67" s="810"/>
      <c r="BM67" s="810"/>
      <c r="BN67" s="810"/>
      <c r="BO67" s="810"/>
      <c r="BP67" s="810"/>
      <c r="BQ67" s="810"/>
      <c r="BR67" s="810"/>
      <c r="BS67" s="810"/>
      <c r="BT67" s="810"/>
      <c r="BU67" s="810"/>
      <c r="BV67" s="810"/>
      <c r="BW67" s="810"/>
      <c r="BX67" s="180"/>
      <c r="BY67" s="196"/>
      <c r="BZ67" s="196"/>
      <c r="CA67" s="983" t="s">
        <v>247</v>
      </c>
      <c r="CB67" s="983"/>
      <c r="CC67" s="983"/>
      <c r="CD67" s="983"/>
      <c r="CE67" s="983"/>
      <c r="CF67" s="983"/>
      <c r="CG67" s="983" t="s">
        <v>130</v>
      </c>
      <c r="CH67" s="983"/>
      <c r="CI67" s="983"/>
      <c r="CJ67" s="983"/>
      <c r="CK67" s="983"/>
      <c r="CL67" s="984"/>
      <c r="CM67" s="286"/>
      <c r="CN67" s="286"/>
      <c r="CO67" s="286"/>
      <c r="CP67" s="286"/>
      <c r="CQ67" s="286"/>
      <c r="CR67" s="286"/>
    </row>
    <row r="68" spans="2:96" ht="12.75" customHeight="1">
      <c r="B68" s="767" t="s">
        <v>187</v>
      </c>
      <c r="C68" s="810"/>
      <c r="D68" s="810"/>
      <c r="E68" s="810"/>
      <c r="F68" s="810"/>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180"/>
      <c r="AF68" s="196"/>
      <c r="AG68" s="196"/>
      <c r="AH68" s="983" t="s">
        <v>1102</v>
      </c>
      <c r="AI68" s="983"/>
      <c r="AJ68" s="983"/>
      <c r="AK68" s="983"/>
      <c r="AL68" s="983"/>
      <c r="AM68" s="983"/>
      <c r="AN68" s="983" t="s">
        <v>1075</v>
      </c>
      <c r="AO68" s="983"/>
      <c r="AP68" s="983"/>
      <c r="AQ68" s="983"/>
      <c r="AR68" s="983"/>
      <c r="AS68" s="984"/>
      <c r="AU68" s="767" t="s">
        <v>187</v>
      </c>
      <c r="AV68" s="810"/>
      <c r="AW68" s="810"/>
      <c r="AX68" s="810"/>
      <c r="AY68" s="810"/>
      <c r="AZ68" s="810"/>
      <c r="BA68" s="810"/>
      <c r="BB68" s="810"/>
      <c r="BC68" s="810"/>
      <c r="BD68" s="810"/>
      <c r="BE68" s="810"/>
      <c r="BF68" s="810"/>
      <c r="BG68" s="810"/>
      <c r="BH68" s="810"/>
      <c r="BI68" s="810"/>
      <c r="BJ68" s="810"/>
      <c r="BK68" s="810"/>
      <c r="BL68" s="810"/>
      <c r="BM68" s="810"/>
      <c r="BN68" s="810"/>
      <c r="BO68" s="810"/>
      <c r="BP68" s="810"/>
      <c r="BQ68" s="810"/>
      <c r="BR68" s="810"/>
      <c r="BS68" s="810"/>
      <c r="BT68" s="810"/>
      <c r="BU68" s="810"/>
      <c r="BV68" s="810"/>
      <c r="BW68" s="810"/>
      <c r="BX68" s="180"/>
      <c r="BY68" s="196"/>
      <c r="BZ68" s="196"/>
      <c r="CA68" s="983" t="s">
        <v>1102</v>
      </c>
      <c r="CB68" s="983"/>
      <c r="CC68" s="983"/>
      <c r="CD68" s="983"/>
      <c r="CE68" s="983"/>
      <c r="CF68" s="983"/>
      <c r="CG68" s="983" t="s">
        <v>1075</v>
      </c>
      <c r="CH68" s="983"/>
      <c r="CI68" s="983"/>
      <c r="CJ68" s="983"/>
      <c r="CK68" s="983"/>
      <c r="CL68" s="984"/>
      <c r="CM68" s="286"/>
      <c r="CN68" s="286"/>
      <c r="CO68" s="286"/>
      <c r="CP68" s="286"/>
      <c r="CQ68" s="286"/>
      <c r="CR68" s="286"/>
    </row>
    <row r="69" spans="2:96" ht="12.75" customHeight="1">
      <c r="B69" s="767"/>
      <c r="C69" s="810"/>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180"/>
      <c r="AF69" s="196"/>
      <c r="AG69" s="196"/>
      <c r="AH69" s="983" t="s">
        <v>253</v>
      </c>
      <c r="AI69" s="983"/>
      <c r="AJ69" s="983"/>
      <c r="AK69" s="983"/>
      <c r="AL69" s="983"/>
      <c r="AM69" s="983"/>
      <c r="AN69" s="983" t="s">
        <v>131</v>
      </c>
      <c r="AO69" s="983"/>
      <c r="AP69" s="983"/>
      <c r="AQ69" s="983"/>
      <c r="AR69" s="983"/>
      <c r="AS69" s="984"/>
      <c r="AU69" s="767"/>
      <c r="AV69" s="810"/>
      <c r="AW69" s="810"/>
      <c r="AX69" s="810"/>
      <c r="AY69" s="810"/>
      <c r="AZ69" s="810"/>
      <c r="BA69" s="810"/>
      <c r="BB69" s="810"/>
      <c r="BC69" s="810"/>
      <c r="BD69" s="810"/>
      <c r="BE69" s="810"/>
      <c r="BF69" s="810"/>
      <c r="BG69" s="810"/>
      <c r="BH69" s="810"/>
      <c r="BI69" s="810"/>
      <c r="BJ69" s="810"/>
      <c r="BK69" s="810"/>
      <c r="BL69" s="810"/>
      <c r="BM69" s="810"/>
      <c r="BN69" s="810"/>
      <c r="BO69" s="810"/>
      <c r="BP69" s="810"/>
      <c r="BQ69" s="810"/>
      <c r="BR69" s="810"/>
      <c r="BS69" s="810"/>
      <c r="BT69" s="810"/>
      <c r="BU69" s="810"/>
      <c r="BV69" s="810"/>
      <c r="BW69" s="810"/>
      <c r="BX69" s="180"/>
      <c r="BY69" s="196"/>
      <c r="BZ69" s="196"/>
      <c r="CA69" s="983" t="s">
        <v>253</v>
      </c>
      <c r="CB69" s="983"/>
      <c r="CC69" s="983"/>
      <c r="CD69" s="983"/>
      <c r="CE69" s="983"/>
      <c r="CF69" s="983"/>
      <c r="CG69" s="983" t="s">
        <v>131</v>
      </c>
      <c r="CH69" s="983"/>
      <c r="CI69" s="983"/>
      <c r="CJ69" s="983"/>
      <c r="CK69" s="983"/>
      <c r="CL69" s="984"/>
      <c r="CM69" s="286"/>
      <c r="CN69" s="286"/>
      <c r="CO69" s="286"/>
      <c r="CP69" s="286"/>
      <c r="CQ69" s="286"/>
      <c r="CR69" s="286"/>
    </row>
    <row r="70" spans="2:96" ht="12.75" customHeight="1" thickBot="1">
      <c r="B70" s="769"/>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189"/>
      <c r="AF70" s="200"/>
      <c r="AG70" s="200"/>
      <c r="AH70" s="1039" t="s">
        <v>256</v>
      </c>
      <c r="AI70" s="1039"/>
      <c r="AJ70" s="1039"/>
      <c r="AK70" s="1039"/>
      <c r="AL70" s="1039"/>
      <c r="AM70" s="1039"/>
      <c r="AN70" s="1039"/>
      <c r="AO70" s="1039"/>
      <c r="AP70" s="1039"/>
      <c r="AQ70" s="1039"/>
      <c r="AR70" s="1039"/>
      <c r="AS70" s="1040"/>
      <c r="AU70" s="769"/>
      <c r="AV70" s="811"/>
      <c r="AW70" s="811"/>
      <c r="AX70" s="811"/>
      <c r="AY70" s="811"/>
      <c r="AZ70" s="811"/>
      <c r="BA70" s="811"/>
      <c r="BB70" s="811"/>
      <c r="BC70" s="811"/>
      <c r="BD70" s="811"/>
      <c r="BE70" s="811"/>
      <c r="BF70" s="811"/>
      <c r="BG70" s="811"/>
      <c r="BH70" s="811"/>
      <c r="BI70" s="811"/>
      <c r="BJ70" s="811"/>
      <c r="BK70" s="811"/>
      <c r="BL70" s="811"/>
      <c r="BM70" s="811"/>
      <c r="BN70" s="811"/>
      <c r="BO70" s="811"/>
      <c r="BP70" s="811"/>
      <c r="BQ70" s="811"/>
      <c r="BR70" s="811"/>
      <c r="BS70" s="811"/>
      <c r="BT70" s="811"/>
      <c r="BU70" s="811"/>
      <c r="BV70" s="811"/>
      <c r="BW70" s="811"/>
      <c r="BX70" s="189"/>
      <c r="BY70" s="200"/>
      <c r="BZ70" s="200"/>
      <c r="CA70" s="1039" t="s">
        <v>256</v>
      </c>
      <c r="CB70" s="1039"/>
      <c r="CC70" s="1039"/>
      <c r="CD70" s="1039"/>
      <c r="CE70" s="1039"/>
      <c r="CF70" s="1039"/>
      <c r="CG70" s="1039"/>
      <c r="CH70" s="1039"/>
      <c r="CI70" s="1039"/>
      <c r="CJ70" s="1039"/>
      <c r="CK70" s="1039"/>
      <c r="CL70" s="1040"/>
      <c r="CM70" s="286"/>
      <c r="CN70" s="286"/>
      <c r="CO70" s="286"/>
      <c r="CP70" s="286"/>
      <c r="CQ70" s="286"/>
      <c r="CR70" s="286"/>
    </row>
    <row r="71" spans="2:96" ht="12" customHeight="1" thickTop="1">
      <c r="B71" s="290" t="s">
        <v>196</v>
      </c>
      <c r="C71" s="291"/>
      <c r="D71" s="291"/>
      <c r="E71" s="291"/>
      <c r="F71" s="291"/>
      <c r="G71" s="291"/>
      <c r="H71" s="291"/>
      <c r="I71" s="291"/>
      <c r="J71" s="291"/>
      <c r="K71" s="291"/>
      <c r="L71" s="291"/>
      <c r="M71" s="291"/>
      <c r="N71" s="291"/>
      <c r="O71" s="291"/>
      <c r="P71" s="291"/>
      <c r="Q71" s="291"/>
      <c r="R71" s="291"/>
      <c r="S71" s="291"/>
      <c r="T71" s="291"/>
      <c r="U71" s="291"/>
      <c r="V71" s="291"/>
      <c r="W71" s="291"/>
      <c r="X71" s="210"/>
      <c r="Y71" s="210"/>
      <c r="Z71" s="210"/>
      <c r="AA71" s="210"/>
      <c r="AB71" s="210"/>
      <c r="AC71" s="210"/>
      <c r="AD71" s="210"/>
      <c r="AE71" s="292"/>
      <c r="AF71" s="210"/>
      <c r="AG71" s="211"/>
      <c r="AH71" s="848"/>
      <c r="AI71" s="849"/>
      <c r="AJ71" s="849"/>
      <c r="AK71" s="849"/>
      <c r="AL71" s="849"/>
      <c r="AM71" s="850"/>
      <c r="AN71" s="848"/>
      <c r="AO71" s="849"/>
      <c r="AP71" s="849"/>
      <c r="AQ71" s="849"/>
      <c r="AR71" s="849"/>
      <c r="AS71" s="850"/>
      <c r="AU71" s="988" t="s">
        <v>259</v>
      </c>
      <c r="AV71" s="989"/>
      <c r="AW71" s="989"/>
      <c r="AX71" s="989"/>
      <c r="AY71" s="989"/>
      <c r="AZ71" s="989"/>
      <c r="BA71" s="989"/>
      <c r="BB71" s="989"/>
      <c r="BC71" s="989"/>
      <c r="BD71" s="989"/>
      <c r="BE71" s="989"/>
      <c r="BF71" s="989"/>
      <c r="BG71" s="989"/>
      <c r="BH71" s="989"/>
      <c r="BI71" s="989"/>
      <c r="BJ71" s="989"/>
      <c r="BK71" s="989"/>
      <c r="BL71" s="989"/>
      <c r="BM71" s="989"/>
      <c r="BN71" s="989"/>
      <c r="BO71" s="989"/>
      <c r="BP71" s="990"/>
      <c r="BQ71" s="210"/>
      <c r="BR71" s="210"/>
      <c r="BS71" s="210"/>
      <c r="BT71" s="210"/>
      <c r="BU71" s="210"/>
      <c r="BV71" s="210"/>
      <c r="BW71" s="210"/>
      <c r="BX71" s="292"/>
      <c r="BY71" s="210"/>
      <c r="BZ71" s="211"/>
      <c r="CA71" s="848"/>
      <c r="CB71" s="849"/>
      <c r="CC71" s="849"/>
      <c r="CD71" s="849"/>
      <c r="CE71" s="849"/>
      <c r="CF71" s="850"/>
      <c r="CG71" s="848"/>
      <c r="CH71" s="849"/>
      <c r="CI71" s="849"/>
      <c r="CJ71" s="849"/>
      <c r="CK71" s="849"/>
      <c r="CL71" s="850"/>
      <c r="CM71" s="286"/>
      <c r="CN71" s="286"/>
      <c r="CO71" s="286"/>
      <c r="CP71" s="286"/>
      <c r="CQ71" s="286"/>
      <c r="CR71" s="286"/>
    </row>
    <row r="72" spans="2:96" ht="12" customHeight="1">
      <c r="B72" s="293" t="s">
        <v>197</v>
      </c>
      <c r="C72" s="294"/>
      <c r="D72" s="294"/>
      <c r="E72" s="294"/>
      <c r="F72" s="294"/>
      <c r="G72" s="294"/>
      <c r="H72" s="294"/>
      <c r="I72" s="294"/>
      <c r="J72" s="294"/>
      <c r="K72" s="294"/>
      <c r="L72" s="294"/>
      <c r="M72" s="294"/>
      <c r="N72" s="294"/>
      <c r="O72" s="294"/>
      <c r="P72" s="294"/>
      <c r="Q72" s="294"/>
      <c r="R72" s="294"/>
      <c r="S72" s="294"/>
      <c r="T72" s="294"/>
      <c r="U72" s="294"/>
      <c r="V72" s="294"/>
      <c r="W72" s="294"/>
      <c r="X72" s="295"/>
      <c r="Y72" s="295"/>
      <c r="Z72" s="295"/>
      <c r="AA72" s="295"/>
      <c r="AB72" s="295"/>
      <c r="AC72" s="295"/>
      <c r="AD72" s="295"/>
      <c r="AE72" s="272"/>
      <c r="AF72" s="295"/>
      <c r="AG72" s="296"/>
      <c r="AH72" s="767">
        <f>'Exhibit A'!CL126</f>
        <v>0</v>
      </c>
      <c r="AI72" s="810"/>
      <c r="AJ72" s="810"/>
      <c r="AK72" s="810"/>
      <c r="AL72" s="810"/>
      <c r="AM72" s="768"/>
      <c r="AN72" s="767">
        <f>'Exhibit A'!CS126</f>
        <v>0</v>
      </c>
      <c r="AO72" s="810"/>
      <c r="AP72" s="810"/>
      <c r="AQ72" s="810"/>
      <c r="AR72" s="810"/>
      <c r="AS72" s="768"/>
      <c r="AU72" s="985" t="s">
        <v>260</v>
      </c>
      <c r="AV72" s="986"/>
      <c r="AW72" s="986"/>
      <c r="AX72" s="986"/>
      <c r="AY72" s="986"/>
      <c r="AZ72" s="986"/>
      <c r="BA72" s="986"/>
      <c r="BB72" s="986"/>
      <c r="BC72" s="986"/>
      <c r="BD72" s="986"/>
      <c r="BE72" s="986"/>
      <c r="BF72" s="986"/>
      <c r="BG72" s="986"/>
      <c r="BH72" s="986"/>
      <c r="BI72" s="986"/>
      <c r="BJ72" s="986"/>
      <c r="BK72" s="986"/>
      <c r="BL72" s="986"/>
      <c r="BM72" s="986"/>
      <c r="BN72" s="986"/>
      <c r="BO72" s="986"/>
      <c r="BP72" s="987"/>
      <c r="BQ72" s="295"/>
      <c r="BR72" s="295"/>
      <c r="BS72" s="295"/>
      <c r="BT72" s="295"/>
      <c r="BU72" s="295"/>
      <c r="BV72" s="295"/>
      <c r="BW72" s="295"/>
      <c r="BX72" s="272"/>
      <c r="BY72" s="295"/>
      <c r="BZ72" s="296"/>
      <c r="CA72" s="767">
        <f>'Exhibit A'!GM126</f>
        <v>0</v>
      </c>
      <c r="CB72" s="810"/>
      <c r="CC72" s="810"/>
      <c r="CD72" s="810"/>
      <c r="CE72" s="810"/>
      <c r="CF72" s="768"/>
      <c r="CG72" s="767">
        <f>'Exhibit A'!GT126</f>
        <v>0</v>
      </c>
      <c r="CH72" s="810"/>
      <c r="CI72" s="810"/>
      <c r="CJ72" s="810"/>
      <c r="CK72" s="810"/>
      <c r="CL72" s="768"/>
      <c r="CM72" s="297"/>
      <c r="CN72" s="297"/>
      <c r="CO72" s="297"/>
      <c r="CP72" s="297"/>
      <c r="CQ72" s="297"/>
      <c r="CR72" s="297"/>
    </row>
    <row r="73" spans="2:96" ht="12" customHeight="1">
      <c r="B73" s="293" t="s">
        <v>198</v>
      </c>
      <c r="C73" s="294"/>
      <c r="D73" s="294"/>
      <c r="E73" s="294"/>
      <c r="F73" s="294"/>
      <c r="G73" s="294"/>
      <c r="H73" s="294"/>
      <c r="I73" s="294"/>
      <c r="J73" s="294"/>
      <c r="K73" s="294"/>
      <c r="L73" s="294"/>
      <c r="M73" s="294"/>
      <c r="N73" s="294"/>
      <c r="O73" s="294"/>
      <c r="P73" s="294"/>
      <c r="Q73" s="294"/>
      <c r="R73" s="294"/>
      <c r="S73" s="294"/>
      <c r="T73" s="294"/>
      <c r="U73" s="294"/>
      <c r="V73" s="294"/>
      <c r="W73" s="294"/>
      <c r="X73" s="295"/>
      <c r="Y73" s="295"/>
      <c r="Z73" s="295"/>
      <c r="AA73" s="295"/>
      <c r="AB73" s="295"/>
      <c r="AC73" s="295"/>
      <c r="AD73" s="295"/>
      <c r="AE73" s="272"/>
      <c r="AF73" s="295"/>
      <c r="AG73" s="296"/>
      <c r="AH73" s="767">
        <f>'Exhibit A'!CL127</f>
        <v>0</v>
      </c>
      <c r="AI73" s="810"/>
      <c r="AJ73" s="810"/>
      <c r="AK73" s="810"/>
      <c r="AL73" s="810"/>
      <c r="AM73" s="768"/>
      <c r="AN73" s="767">
        <f>'Exhibit A'!CS127</f>
        <v>0</v>
      </c>
      <c r="AO73" s="810"/>
      <c r="AP73" s="810"/>
      <c r="AQ73" s="810"/>
      <c r="AR73" s="810"/>
      <c r="AS73" s="768"/>
      <c r="AU73" s="985" t="s">
        <v>261</v>
      </c>
      <c r="AV73" s="986"/>
      <c r="AW73" s="986"/>
      <c r="AX73" s="986"/>
      <c r="AY73" s="986"/>
      <c r="AZ73" s="986"/>
      <c r="BA73" s="986"/>
      <c r="BB73" s="986"/>
      <c r="BC73" s="986"/>
      <c r="BD73" s="986"/>
      <c r="BE73" s="986"/>
      <c r="BF73" s="986"/>
      <c r="BG73" s="986"/>
      <c r="BH73" s="986"/>
      <c r="BI73" s="986"/>
      <c r="BJ73" s="986"/>
      <c r="BK73" s="986"/>
      <c r="BL73" s="986"/>
      <c r="BM73" s="986"/>
      <c r="BN73" s="986"/>
      <c r="BO73" s="986"/>
      <c r="BP73" s="987"/>
      <c r="BQ73" s="295"/>
      <c r="BR73" s="295"/>
      <c r="BS73" s="295"/>
      <c r="BT73" s="295"/>
      <c r="BU73" s="295"/>
      <c r="BV73" s="295"/>
      <c r="BW73" s="295"/>
      <c r="BX73" s="272"/>
      <c r="BY73" s="295"/>
      <c r="BZ73" s="296"/>
      <c r="CA73" s="767">
        <f>'Exhibit A'!GM127</f>
        <v>0</v>
      </c>
      <c r="CB73" s="810"/>
      <c r="CC73" s="810"/>
      <c r="CD73" s="810"/>
      <c r="CE73" s="810"/>
      <c r="CF73" s="768"/>
      <c r="CG73" s="767">
        <f>'Exhibit A'!GT127</f>
        <v>0</v>
      </c>
      <c r="CH73" s="810"/>
      <c r="CI73" s="810"/>
      <c r="CJ73" s="810"/>
      <c r="CK73" s="810"/>
      <c r="CL73" s="768"/>
      <c r="CM73" s="297"/>
      <c r="CN73" s="297"/>
      <c r="CO73" s="297"/>
      <c r="CP73" s="297"/>
      <c r="CQ73" s="297"/>
      <c r="CR73" s="297"/>
    </row>
    <row r="74" spans="2:96" ht="12" customHeight="1">
      <c r="B74" s="293" t="s">
        <v>199</v>
      </c>
      <c r="C74" s="294"/>
      <c r="D74" s="294"/>
      <c r="E74" s="294"/>
      <c r="F74" s="294"/>
      <c r="G74" s="294"/>
      <c r="H74" s="294"/>
      <c r="I74" s="294"/>
      <c r="J74" s="294"/>
      <c r="K74" s="294"/>
      <c r="L74" s="294"/>
      <c r="M74" s="294"/>
      <c r="N74" s="294"/>
      <c r="O74" s="294"/>
      <c r="P74" s="294"/>
      <c r="Q74" s="294"/>
      <c r="R74" s="294"/>
      <c r="S74" s="294"/>
      <c r="T74" s="294"/>
      <c r="U74" s="294"/>
      <c r="V74" s="294"/>
      <c r="W74" s="294"/>
      <c r="X74" s="295"/>
      <c r="Y74" s="295"/>
      <c r="Z74" s="295"/>
      <c r="AA74" s="295"/>
      <c r="AB74" s="295"/>
      <c r="AC74" s="295"/>
      <c r="AD74" s="295"/>
      <c r="AE74" s="272"/>
      <c r="AF74" s="295"/>
      <c r="AG74" s="296"/>
      <c r="AH74" s="767">
        <f>'Exhibit A'!CL128</f>
        <v>0</v>
      </c>
      <c r="AI74" s="810"/>
      <c r="AJ74" s="810"/>
      <c r="AK74" s="810"/>
      <c r="AL74" s="810"/>
      <c r="AM74" s="768"/>
      <c r="AN74" s="767">
        <f>'Exhibit A'!CS128</f>
        <v>0</v>
      </c>
      <c r="AO74" s="810"/>
      <c r="AP74" s="810"/>
      <c r="AQ74" s="810"/>
      <c r="AR74" s="810"/>
      <c r="AS74" s="768"/>
      <c r="AU74" s="985" t="s">
        <v>262</v>
      </c>
      <c r="AV74" s="986"/>
      <c r="AW74" s="986"/>
      <c r="AX74" s="986"/>
      <c r="AY74" s="986"/>
      <c r="AZ74" s="986"/>
      <c r="BA74" s="986"/>
      <c r="BB74" s="986"/>
      <c r="BC74" s="986"/>
      <c r="BD74" s="986"/>
      <c r="BE74" s="986"/>
      <c r="BF74" s="986"/>
      <c r="BG74" s="986"/>
      <c r="BH74" s="986"/>
      <c r="BI74" s="986"/>
      <c r="BJ74" s="986"/>
      <c r="BK74" s="986"/>
      <c r="BL74" s="986"/>
      <c r="BM74" s="986"/>
      <c r="BN74" s="986"/>
      <c r="BO74" s="986"/>
      <c r="BP74" s="987"/>
      <c r="BQ74" s="295"/>
      <c r="BR74" s="295"/>
      <c r="BS74" s="295"/>
      <c r="BT74" s="295"/>
      <c r="BU74" s="295"/>
      <c r="BV74" s="295"/>
      <c r="BW74" s="295"/>
      <c r="BX74" s="272"/>
      <c r="BY74" s="295"/>
      <c r="BZ74" s="296"/>
      <c r="CA74" s="767">
        <f>'Exhibit A'!GM128</f>
        <v>0</v>
      </c>
      <c r="CB74" s="810"/>
      <c r="CC74" s="810"/>
      <c r="CD74" s="810"/>
      <c r="CE74" s="810"/>
      <c r="CF74" s="768"/>
      <c r="CG74" s="767">
        <f>'Exhibit A'!GT128</f>
        <v>0</v>
      </c>
      <c r="CH74" s="810"/>
      <c r="CI74" s="810"/>
      <c r="CJ74" s="810"/>
      <c r="CK74" s="810"/>
      <c r="CL74" s="768"/>
      <c r="CM74" s="297"/>
      <c r="CN74" s="297"/>
      <c r="CO74" s="297"/>
      <c r="CP74" s="297"/>
      <c r="CQ74" s="297"/>
      <c r="CR74" s="297"/>
    </row>
    <row r="75" spans="2:96" ht="12" customHeight="1">
      <c r="B75" s="293" t="s">
        <v>200</v>
      </c>
      <c r="C75" s="294"/>
      <c r="D75" s="294"/>
      <c r="E75" s="294"/>
      <c r="F75" s="294"/>
      <c r="G75" s="294"/>
      <c r="H75" s="294"/>
      <c r="I75" s="294"/>
      <c r="J75" s="294"/>
      <c r="K75" s="294"/>
      <c r="L75" s="294"/>
      <c r="M75" s="294"/>
      <c r="N75" s="294"/>
      <c r="O75" s="294"/>
      <c r="P75" s="294"/>
      <c r="Q75" s="294"/>
      <c r="R75" s="294"/>
      <c r="S75" s="294"/>
      <c r="T75" s="294"/>
      <c r="U75" s="294"/>
      <c r="V75" s="294"/>
      <c r="W75" s="294"/>
      <c r="X75" s="295"/>
      <c r="Y75" s="295"/>
      <c r="Z75" s="295"/>
      <c r="AA75" s="295"/>
      <c r="AB75" s="295"/>
      <c r="AC75" s="295"/>
      <c r="AD75" s="295"/>
      <c r="AE75" s="272"/>
      <c r="AF75" s="295"/>
      <c r="AG75" s="296"/>
      <c r="AH75" s="767">
        <f>'Exhibit A'!CL129</f>
        <v>0</v>
      </c>
      <c r="AI75" s="810"/>
      <c r="AJ75" s="810"/>
      <c r="AK75" s="810"/>
      <c r="AL75" s="810"/>
      <c r="AM75" s="768"/>
      <c r="AN75" s="767">
        <f>'Exhibit A'!CS129</f>
        <v>0</v>
      </c>
      <c r="AO75" s="810"/>
      <c r="AP75" s="810"/>
      <c r="AQ75" s="810"/>
      <c r="AR75" s="810"/>
      <c r="AS75" s="768"/>
      <c r="AU75" s="985" t="s">
        <v>263</v>
      </c>
      <c r="AV75" s="986"/>
      <c r="AW75" s="986"/>
      <c r="AX75" s="986"/>
      <c r="AY75" s="986"/>
      <c r="AZ75" s="986"/>
      <c r="BA75" s="986"/>
      <c r="BB75" s="986"/>
      <c r="BC75" s="986"/>
      <c r="BD75" s="986"/>
      <c r="BE75" s="986"/>
      <c r="BF75" s="986"/>
      <c r="BG75" s="986"/>
      <c r="BH75" s="986"/>
      <c r="BI75" s="986"/>
      <c r="BJ75" s="986"/>
      <c r="BK75" s="986"/>
      <c r="BL75" s="986"/>
      <c r="BM75" s="986"/>
      <c r="BN75" s="986"/>
      <c r="BO75" s="986"/>
      <c r="BP75" s="987"/>
      <c r="BQ75" s="295"/>
      <c r="BR75" s="295"/>
      <c r="BS75" s="295"/>
      <c r="BT75" s="295"/>
      <c r="BU75" s="295"/>
      <c r="BV75" s="295"/>
      <c r="BW75" s="295"/>
      <c r="BX75" s="272"/>
      <c r="BY75" s="295"/>
      <c r="BZ75" s="296"/>
      <c r="CA75" s="767">
        <f>'Exhibit A'!GM129</f>
        <v>0</v>
      </c>
      <c r="CB75" s="810"/>
      <c r="CC75" s="810"/>
      <c r="CD75" s="810"/>
      <c r="CE75" s="810"/>
      <c r="CF75" s="768"/>
      <c r="CG75" s="767">
        <f>'Exhibit A'!GT129</f>
        <v>0</v>
      </c>
      <c r="CH75" s="810"/>
      <c r="CI75" s="810"/>
      <c r="CJ75" s="810"/>
      <c r="CK75" s="810"/>
      <c r="CL75" s="768"/>
      <c r="CM75" s="297"/>
      <c r="CN75" s="297"/>
      <c r="CO75" s="297"/>
      <c r="CP75" s="297"/>
      <c r="CQ75" s="297"/>
      <c r="CR75" s="297"/>
    </row>
    <row r="76" spans="2:96" ht="12" customHeight="1">
      <c r="B76" s="293" t="s">
        <v>201</v>
      </c>
      <c r="C76" s="294"/>
      <c r="D76" s="294"/>
      <c r="E76" s="294"/>
      <c r="F76" s="294"/>
      <c r="G76" s="294"/>
      <c r="H76" s="294"/>
      <c r="I76" s="294"/>
      <c r="J76" s="294"/>
      <c r="K76" s="294"/>
      <c r="L76" s="294"/>
      <c r="M76" s="294"/>
      <c r="N76" s="294"/>
      <c r="O76" s="294"/>
      <c r="P76" s="294"/>
      <c r="Q76" s="294"/>
      <c r="R76" s="294"/>
      <c r="S76" s="294"/>
      <c r="T76" s="294"/>
      <c r="U76" s="294"/>
      <c r="V76" s="294"/>
      <c r="W76" s="294"/>
      <c r="X76" s="295"/>
      <c r="Y76" s="295"/>
      <c r="Z76" s="295"/>
      <c r="AA76" s="295"/>
      <c r="AB76" s="295"/>
      <c r="AC76" s="295"/>
      <c r="AD76" s="295"/>
      <c r="AE76" s="272"/>
      <c r="AF76" s="295"/>
      <c r="AG76" s="296"/>
      <c r="AH76" s="767">
        <f>'Exhibit A'!CL130</f>
        <v>0</v>
      </c>
      <c r="AI76" s="810"/>
      <c r="AJ76" s="810"/>
      <c r="AK76" s="810"/>
      <c r="AL76" s="810"/>
      <c r="AM76" s="768"/>
      <c r="AN76" s="767">
        <f>'Exhibit A'!CS130</f>
        <v>0</v>
      </c>
      <c r="AO76" s="810"/>
      <c r="AP76" s="810"/>
      <c r="AQ76" s="810"/>
      <c r="AR76" s="810"/>
      <c r="AS76" s="768"/>
      <c r="AU76" s="985" t="s">
        <v>264</v>
      </c>
      <c r="AV76" s="986"/>
      <c r="AW76" s="986"/>
      <c r="AX76" s="986"/>
      <c r="AY76" s="986"/>
      <c r="AZ76" s="986"/>
      <c r="BA76" s="986"/>
      <c r="BB76" s="986"/>
      <c r="BC76" s="986"/>
      <c r="BD76" s="986"/>
      <c r="BE76" s="986"/>
      <c r="BF76" s="986"/>
      <c r="BG76" s="986"/>
      <c r="BH76" s="986"/>
      <c r="BI76" s="986"/>
      <c r="BJ76" s="986"/>
      <c r="BK76" s="986"/>
      <c r="BL76" s="986"/>
      <c r="BM76" s="986"/>
      <c r="BN76" s="986"/>
      <c r="BO76" s="986"/>
      <c r="BP76" s="987"/>
      <c r="BQ76" s="295"/>
      <c r="BR76" s="295"/>
      <c r="BS76" s="295"/>
      <c r="BT76" s="295"/>
      <c r="BU76" s="295"/>
      <c r="BV76" s="295"/>
      <c r="BW76" s="295"/>
      <c r="BX76" s="272"/>
      <c r="BY76" s="295"/>
      <c r="BZ76" s="296"/>
      <c r="CA76" s="767">
        <f>'Exhibit A'!GM130</f>
        <v>0</v>
      </c>
      <c r="CB76" s="810"/>
      <c r="CC76" s="810"/>
      <c r="CD76" s="810"/>
      <c r="CE76" s="810"/>
      <c r="CF76" s="768"/>
      <c r="CG76" s="767">
        <f>'Exhibit A'!GT130</f>
        <v>0</v>
      </c>
      <c r="CH76" s="810"/>
      <c r="CI76" s="810"/>
      <c r="CJ76" s="810"/>
      <c r="CK76" s="810"/>
      <c r="CL76" s="768"/>
      <c r="CM76" s="297"/>
      <c r="CN76" s="297"/>
      <c r="CO76" s="297"/>
      <c r="CP76" s="297"/>
      <c r="CQ76" s="297"/>
      <c r="CR76" s="297"/>
    </row>
    <row r="77" spans="2:96" ht="12" customHeight="1">
      <c r="B77" s="293" t="s">
        <v>202</v>
      </c>
      <c r="C77" s="294"/>
      <c r="D77" s="294"/>
      <c r="E77" s="294"/>
      <c r="F77" s="294"/>
      <c r="G77" s="294"/>
      <c r="H77" s="294"/>
      <c r="I77" s="294"/>
      <c r="J77" s="294"/>
      <c r="K77" s="294"/>
      <c r="L77" s="294"/>
      <c r="M77" s="294"/>
      <c r="N77" s="294"/>
      <c r="O77" s="294"/>
      <c r="P77" s="294"/>
      <c r="Q77" s="294"/>
      <c r="R77" s="294"/>
      <c r="S77" s="294"/>
      <c r="T77" s="294"/>
      <c r="U77" s="294"/>
      <c r="V77" s="294"/>
      <c r="W77" s="294"/>
      <c r="X77" s="295"/>
      <c r="Y77" s="295"/>
      <c r="Z77" s="295"/>
      <c r="AA77" s="295"/>
      <c r="AB77" s="295"/>
      <c r="AC77" s="295"/>
      <c r="AD77" s="295"/>
      <c r="AE77" s="272"/>
      <c r="AF77" s="295"/>
      <c r="AG77" s="296"/>
      <c r="AH77" s="767">
        <f>'Exhibit A'!CL131</f>
        <v>0</v>
      </c>
      <c r="AI77" s="810"/>
      <c r="AJ77" s="810"/>
      <c r="AK77" s="810"/>
      <c r="AL77" s="810"/>
      <c r="AM77" s="768"/>
      <c r="AN77" s="767">
        <f>'Exhibit A'!CS131</f>
        <v>0</v>
      </c>
      <c r="AO77" s="810"/>
      <c r="AP77" s="810"/>
      <c r="AQ77" s="810"/>
      <c r="AR77" s="810"/>
      <c r="AS77" s="768"/>
      <c r="AU77" s="985" t="s">
        <v>265</v>
      </c>
      <c r="AV77" s="986"/>
      <c r="AW77" s="986"/>
      <c r="AX77" s="986"/>
      <c r="AY77" s="986"/>
      <c r="AZ77" s="986"/>
      <c r="BA77" s="986"/>
      <c r="BB77" s="986"/>
      <c r="BC77" s="986"/>
      <c r="BD77" s="986"/>
      <c r="BE77" s="986"/>
      <c r="BF77" s="986"/>
      <c r="BG77" s="986"/>
      <c r="BH77" s="986"/>
      <c r="BI77" s="986"/>
      <c r="BJ77" s="986"/>
      <c r="BK77" s="986"/>
      <c r="BL77" s="986"/>
      <c r="BM77" s="986"/>
      <c r="BN77" s="986"/>
      <c r="BO77" s="986"/>
      <c r="BP77" s="987"/>
      <c r="BQ77" s="295"/>
      <c r="BR77" s="295"/>
      <c r="BS77" s="295"/>
      <c r="BT77" s="295"/>
      <c r="BU77" s="295"/>
      <c r="BV77" s="295"/>
      <c r="BW77" s="295"/>
      <c r="BX77" s="272"/>
      <c r="BY77" s="295"/>
      <c r="BZ77" s="296"/>
      <c r="CA77" s="767">
        <f>'Exhibit A'!GM131</f>
        <v>0</v>
      </c>
      <c r="CB77" s="810"/>
      <c r="CC77" s="810"/>
      <c r="CD77" s="810"/>
      <c r="CE77" s="810"/>
      <c r="CF77" s="768"/>
      <c r="CG77" s="767">
        <f>'Exhibit A'!GT131</f>
        <v>0</v>
      </c>
      <c r="CH77" s="810"/>
      <c r="CI77" s="810"/>
      <c r="CJ77" s="810"/>
      <c r="CK77" s="810"/>
      <c r="CL77" s="768"/>
      <c r="CM77" s="297"/>
      <c r="CN77" s="297"/>
      <c r="CO77" s="297"/>
      <c r="CP77" s="297"/>
      <c r="CQ77" s="297"/>
      <c r="CR77" s="297"/>
    </row>
    <row r="78" spans="2:96" ht="12" customHeight="1">
      <c r="B78" s="293" t="s">
        <v>203</v>
      </c>
      <c r="C78" s="294"/>
      <c r="D78" s="294"/>
      <c r="E78" s="294"/>
      <c r="F78" s="294"/>
      <c r="G78" s="294"/>
      <c r="H78" s="294"/>
      <c r="I78" s="294"/>
      <c r="J78" s="294"/>
      <c r="K78" s="294"/>
      <c r="L78" s="294"/>
      <c r="M78" s="294"/>
      <c r="N78" s="294"/>
      <c r="O78" s="294"/>
      <c r="P78" s="294"/>
      <c r="Q78" s="294"/>
      <c r="R78" s="294"/>
      <c r="S78" s="294"/>
      <c r="T78" s="294"/>
      <c r="U78" s="294"/>
      <c r="V78" s="294"/>
      <c r="W78" s="294"/>
      <c r="X78" s="295"/>
      <c r="Y78" s="295"/>
      <c r="Z78" s="295"/>
      <c r="AA78" s="295"/>
      <c r="AB78" s="295"/>
      <c r="AC78" s="295"/>
      <c r="AD78" s="295"/>
      <c r="AE78" s="272"/>
      <c r="AF78" s="295"/>
      <c r="AG78" s="296"/>
      <c r="AH78" s="767">
        <f>'Exhibit A'!CL132</f>
        <v>0</v>
      </c>
      <c r="AI78" s="810"/>
      <c r="AJ78" s="810"/>
      <c r="AK78" s="810"/>
      <c r="AL78" s="810"/>
      <c r="AM78" s="768"/>
      <c r="AN78" s="767">
        <f>'Exhibit A'!CS132</f>
        <v>0</v>
      </c>
      <c r="AO78" s="810"/>
      <c r="AP78" s="810"/>
      <c r="AQ78" s="810"/>
      <c r="AR78" s="810"/>
      <c r="AS78" s="768"/>
      <c r="AU78" s="985" t="s">
        <v>266</v>
      </c>
      <c r="AV78" s="986"/>
      <c r="AW78" s="986"/>
      <c r="AX78" s="986"/>
      <c r="AY78" s="986"/>
      <c r="AZ78" s="986"/>
      <c r="BA78" s="986"/>
      <c r="BB78" s="986"/>
      <c r="BC78" s="986"/>
      <c r="BD78" s="986"/>
      <c r="BE78" s="986"/>
      <c r="BF78" s="986"/>
      <c r="BG78" s="986"/>
      <c r="BH78" s="986"/>
      <c r="BI78" s="986"/>
      <c r="BJ78" s="986"/>
      <c r="BK78" s="986"/>
      <c r="BL78" s="986"/>
      <c r="BM78" s="986"/>
      <c r="BN78" s="986"/>
      <c r="BO78" s="986"/>
      <c r="BP78" s="987"/>
      <c r="BQ78" s="295"/>
      <c r="BR78" s="295"/>
      <c r="BS78" s="295"/>
      <c r="BT78" s="295"/>
      <c r="BU78" s="295"/>
      <c r="BV78" s="295"/>
      <c r="BW78" s="295"/>
      <c r="BX78" s="272"/>
      <c r="BY78" s="295"/>
      <c r="BZ78" s="296"/>
      <c r="CA78" s="767">
        <f>'Exhibit A'!GM132</f>
        <v>0</v>
      </c>
      <c r="CB78" s="810"/>
      <c r="CC78" s="810"/>
      <c r="CD78" s="810"/>
      <c r="CE78" s="810"/>
      <c r="CF78" s="768"/>
      <c r="CG78" s="767">
        <f>'Exhibit A'!GT132</f>
        <v>0</v>
      </c>
      <c r="CH78" s="810"/>
      <c r="CI78" s="810"/>
      <c r="CJ78" s="810"/>
      <c r="CK78" s="810"/>
      <c r="CL78" s="768"/>
      <c r="CM78" s="297"/>
      <c r="CN78" s="297"/>
      <c r="CO78" s="297"/>
      <c r="CP78" s="297"/>
      <c r="CQ78" s="297"/>
      <c r="CR78" s="297"/>
    </row>
    <row r="79" spans="2:96" ht="12" customHeight="1" thickBot="1">
      <c r="B79" s="298" t="s">
        <v>204</v>
      </c>
      <c r="C79" s="299"/>
      <c r="D79" s="299"/>
      <c r="E79" s="299"/>
      <c r="F79" s="299"/>
      <c r="G79" s="299"/>
      <c r="H79" s="299"/>
      <c r="I79" s="299"/>
      <c r="J79" s="299"/>
      <c r="K79" s="299"/>
      <c r="L79" s="299"/>
      <c r="M79" s="299"/>
      <c r="N79" s="299"/>
      <c r="O79" s="299"/>
      <c r="P79" s="299"/>
      <c r="Q79" s="299"/>
      <c r="R79" s="299"/>
      <c r="S79" s="299"/>
      <c r="T79" s="299"/>
      <c r="U79" s="299"/>
      <c r="V79" s="299"/>
      <c r="W79" s="299"/>
      <c r="X79" s="200"/>
      <c r="Y79" s="200"/>
      <c r="Z79" s="200"/>
      <c r="AA79" s="200"/>
      <c r="AB79" s="200"/>
      <c r="AC79" s="200"/>
      <c r="AD79" s="200"/>
      <c r="AE79" s="277"/>
      <c r="AF79" s="200"/>
      <c r="AG79" s="199"/>
      <c r="AH79" s="769">
        <f>SUM(AH72:AM78)</f>
        <v>0</v>
      </c>
      <c r="AI79" s="811"/>
      <c r="AJ79" s="811"/>
      <c r="AK79" s="811"/>
      <c r="AL79" s="811"/>
      <c r="AM79" s="770"/>
      <c r="AN79" s="769">
        <f>SUM(AN72:AS78)</f>
        <v>0</v>
      </c>
      <c r="AO79" s="811"/>
      <c r="AP79" s="811"/>
      <c r="AQ79" s="811"/>
      <c r="AR79" s="811"/>
      <c r="AS79" s="770"/>
      <c r="AU79" s="991" t="s">
        <v>267</v>
      </c>
      <c r="AV79" s="992"/>
      <c r="AW79" s="992"/>
      <c r="AX79" s="992"/>
      <c r="AY79" s="992"/>
      <c r="AZ79" s="992"/>
      <c r="BA79" s="992"/>
      <c r="BB79" s="992"/>
      <c r="BC79" s="992"/>
      <c r="BD79" s="992"/>
      <c r="BE79" s="992"/>
      <c r="BF79" s="992"/>
      <c r="BG79" s="992"/>
      <c r="BH79" s="992"/>
      <c r="BI79" s="992"/>
      <c r="BJ79" s="992"/>
      <c r="BK79" s="992"/>
      <c r="BL79" s="992"/>
      <c r="BM79" s="992"/>
      <c r="BN79" s="992"/>
      <c r="BO79" s="992"/>
      <c r="BP79" s="993"/>
      <c r="BQ79" s="200"/>
      <c r="BR79" s="200"/>
      <c r="BS79" s="200"/>
      <c r="BT79" s="200"/>
      <c r="BU79" s="200"/>
      <c r="BV79" s="200"/>
      <c r="BW79" s="200"/>
      <c r="BX79" s="277"/>
      <c r="BY79" s="200"/>
      <c r="BZ79" s="199"/>
      <c r="CA79" s="769">
        <f>SUM(CA72:CF78)</f>
        <v>0</v>
      </c>
      <c r="CB79" s="811"/>
      <c r="CC79" s="811"/>
      <c r="CD79" s="811"/>
      <c r="CE79" s="811"/>
      <c r="CF79" s="770"/>
      <c r="CG79" s="769">
        <f>SUM(CG72:CL78)</f>
        <v>0</v>
      </c>
      <c r="CH79" s="811"/>
      <c r="CI79" s="811"/>
      <c r="CJ79" s="811"/>
      <c r="CK79" s="811"/>
      <c r="CL79" s="770"/>
      <c r="CM79" s="286"/>
      <c r="CN79" s="286"/>
      <c r="CO79" s="286"/>
      <c r="CP79" s="286"/>
      <c r="CQ79" s="286"/>
      <c r="CR79" s="286"/>
    </row>
    <row r="80" spans="2:96" ht="12" customHeight="1" thickTop="1">
      <c r="B80" s="300" t="s">
        <v>205</v>
      </c>
      <c r="C80" s="301"/>
      <c r="D80" s="301"/>
      <c r="E80" s="301"/>
      <c r="F80" s="301"/>
      <c r="G80" s="301"/>
      <c r="H80" s="301"/>
      <c r="I80" s="301"/>
      <c r="J80" s="301"/>
      <c r="K80" s="301"/>
      <c r="L80" s="301"/>
      <c r="M80" s="301"/>
      <c r="N80" s="301"/>
      <c r="O80" s="301"/>
      <c r="P80" s="301"/>
      <c r="Q80" s="301"/>
      <c r="R80" s="301"/>
      <c r="S80" s="301"/>
      <c r="T80" s="301"/>
      <c r="U80" s="301"/>
      <c r="V80" s="301"/>
      <c r="W80" s="301"/>
      <c r="X80" s="302"/>
      <c r="Y80" s="302"/>
      <c r="Z80" s="302"/>
      <c r="AA80" s="302"/>
      <c r="AB80" s="302"/>
      <c r="AC80" s="302"/>
      <c r="AD80" s="302"/>
      <c r="AE80" s="166"/>
      <c r="AF80" s="302"/>
      <c r="AG80" s="303"/>
      <c r="AH80" s="876"/>
      <c r="AI80" s="877"/>
      <c r="AJ80" s="877"/>
      <c r="AK80" s="877"/>
      <c r="AL80" s="877"/>
      <c r="AM80" s="878"/>
      <c r="AN80" s="876"/>
      <c r="AO80" s="877"/>
      <c r="AP80" s="877"/>
      <c r="AQ80" s="877"/>
      <c r="AR80" s="877"/>
      <c r="AS80" s="878"/>
      <c r="AU80" s="988" t="s">
        <v>268</v>
      </c>
      <c r="AV80" s="989"/>
      <c r="AW80" s="989"/>
      <c r="AX80" s="989"/>
      <c r="AY80" s="989"/>
      <c r="AZ80" s="989"/>
      <c r="BA80" s="989"/>
      <c r="BB80" s="989"/>
      <c r="BC80" s="989"/>
      <c r="BD80" s="989"/>
      <c r="BE80" s="989"/>
      <c r="BF80" s="989"/>
      <c r="BG80" s="989"/>
      <c r="BH80" s="989"/>
      <c r="BI80" s="989"/>
      <c r="BJ80" s="989"/>
      <c r="BK80" s="989"/>
      <c r="BL80" s="989"/>
      <c r="BM80" s="989"/>
      <c r="BN80" s="989"/>
      <c r="BO80" s="989"/>
      <c r="BP80" s="990"/>
      <c r="BQ80" s="302"/>
      <c r="BR80" s="302"/>
      <c r="BS80" s="302"/>
      <c r="BT80" s="302"/>
      <c r="BU80" s="302"/>
      <c r="BV80" s="302"/>
      <c r="BW80" s="302"/>
      <c r="BX80" s="166"/>
      <c r="BY80" s="302"/>
      <c r="BZ80" s="303"/>
      <c r="CA80" s="876"/>
      <c r="CB80" s="877"/>
      <c r="CC80" s="877"/>
      <c r="CD80" s="877"/>
      <c r="CE80" s="877"/>
      <c r="CF80" s="878"/>
      <c r="CG80" s="876"/>
      <c r="CH80" s="877"/>
      <c r="CI80" s="877"/>
      <c r="CJ80" s="877"/>
      <c r="CK80" s="877"/>
      <c r="CL80" s="878"/>
      <c r="CM80" s="286"/>
      <c r="CN80" s="286"/>
      <c r="CO80" s="286"/>
      <c r="CP80" s="286"/>
      <c r="CQ80" s="286"/>
      <c r="CR80" s="286"/>
    </row>
    <row r="81" spans="2:96" ht="12" customHeight="1">
      <c r="B81" s="293" t="s">
        <v>206</v>
      </c>
      <c r="C81" s="294"/>
      <c r="D81" s="294"/>
      <c r="E81" s="294"/>
      <c r="F81" s="294"/>
      <c r="G81" s="294"/>
      <c r="H81" s="294"/>
      <c r="I81" s="294"/>
      <c r="J81" s="294"/>
      <c r="K81" s="294"/>
      <c r="L81" s="294"/>
      <c r="M81" s="294"/>
      <c r="N81" s="294"/>
      <c r="O81" s="294"/>
      <c r="P81" s="294"/>
      <c r="Q81" s="294"/>
      <c r="R81" s="294"/>
      <c r="S81" s="294"/>
      <c r="T81" s="294"/>
      <c r="U81" s="294"/>
      <c r="V81" s="294"/>
      <c r="W81" s="294"/>
      <c r="X81" s="295"/>
      <c r="Y81" s="295"/>
      <c r="Z81" s="295"/>
      <c r="AA81" s="295"/>
      <c r="AB81" s="295"/>
      <c r="AC81" s="295"/>
      <c r="AD81" s="295"/>
      <c r="AE81" s="272"/>
      <c r="AF81" s="295"/>
      <c r="AG81" s="296"/>
      <c r="AH81" s="767">
        <f>'Exhibit A'!CL135</f>
        <v>0</v>
      </c>
      <c r="AI81" s="810"/>
      <c r="AJ81" s="810"/>
      <c r="AK81" s="810"/>
      <c r="AL81" s="810"/>
      <c r="AM81" s="768"/>
      <c r="AN81" s="767">
        <f>'Exhibit A'!CS135</f>
        <v>0</v>
      </c>
      <c r="AO81" s="810"/>
      <c r="AP81" s="810"/>
      <c r="AQ81" s="810"/>
      <c r="AR81" s="810"/>
      <c r="AS81" s="768"/>
      <c r="AU81" s="985" t="s">
        <v>269</v>
      </c>
      <c r="AV81" s="986"/>
      <c r="AW81" s="986"/>
      <c r="AX81" s="986"/>
      <c r="AY81" s="986"/>
      <c r="AZ81" s="986"/>
      <c r="BA81" s="986"/>
      <c r="BB81" s="986"/>
      <c r="BC81" s="986"/>
      <c r="BD81" s="986"/>
      <c r="BE81" s="986"/>
      <c r="BF81" s="986"/>
      <c r="BG81" s="986"/>
      <c r="BH81" s="986"/>
      <c r="BI81" s="986"/>
      <c r="BJ81" s="986"/>
      <c r="BK81" s="986"/>
      <c r="BL81" s="986"/>
      <c r="BM81" s="986"/>
      <c r="BN81" s="986"/>
      <c r="BO81" s="986"/>
      <c r="BP81" s="987"/>
      <c r="BQ81" s="295"/>
      <c r="BR81" s="295"/>
      <c r="BS81" s="295"/>
      <c r="BT81" s="295"/>
      <c r="BU81" s="295"/>
      <c r="BV81" s="295"/>
      <c r="BW81" s="295"/>
      <c r="BX81" s="272"/>
      <c r="BY81" s="295"/>
      <c r="BZ81" s="296"/>
      <c r="CA81" s="767">
        <f>'Exhibit A'!GM135</f>
        <v>0</v>
      </c>
      <c r="CB81" s="810"/>
      <c r="CC81" s="810"/>
      <c r="CD81" s="810"/>
      <c r="CE81" s="810"/>
      <c r="CF81" s="768"/>
      <c r="CG81" s="767">
        <f>'Exhibit A'!GT135</f>
        <v>0</v>
      </c>
      <c r="CH81" s="810"/>
      <c r="CI81" s="810"/>
      <c r="CJ81" s="810"/>
      <c r="CK81" s="810"/>
      <c r="CL81" s="768"/>
      <c r="CM81" s="297"/>
      <c r="CN81" s="297"/>
      <c r="CO81" s="297"/>
      <c r="CP81" s="297"/>
      <c r="CQ81" s="297"/>
      <c r="CR81" s="297"/>
    </row>
    <row r="82" spans="2:96" ht="12" customHeight="1">
      <c r="B82" s="293" t="s">
        <v>207</v>
      </c>
      <c r="C82" s="294"/>
      <c r="D82" s="294"/>
      <c r="E82" s="294"/>
      <c r="F82" s="294"/>
      <c r="G82" s="294"/>
      <c r="H82" s="294"/>
      <c r="I82" s="294"/>
      <c r="J82" s="294"/>
      <c r="K82" s="294"/>
      <c r="L82" s="294"/>
      <c r="M82" s="294"/>
      <c r="N82" s="294"/>
      <c r="O82" s="294"/>
      <c r="P82" s="294"/>
      <c r="Q82" s="294"/>
      <c r="R82" s="294"/>
      <c r="S82" s="294"/>
      <c r="T82" s="294"/>
      <c r="U82" s="294"/>
      <c r="V82" s="294"/>
      <c r="W82" s="294"/>
      <c r="X82" s="295"/>
      <c r="Y82" s="295"/>
      <c r="Z82" s="295"/>
      <c r="AA82" s="295"/>
      <c r="AB82" s="295"/>
      <c r="AC82" s="295"/>
      <c r="AD82" s="295"/>
      <c r="AE82" s="272"/>
      <c r="AF82" s="295"/>
      <c r="AG82" s="296"/>
      <c r="AH82" s="767">
        <f>'Exhibit A'!CL136</f>
        <v>0</v>
      </c>
      <c r="AI82" s="810"/>
      <c r="AJ82" s="810"/>
      <c r="AK82" s="810"/>
      <c r="AL82" s="810"/>
      <c r="AM82" s="768"/>
      <c r="AN82" s="767">
        <f>'Exhibit A'!CS136</f>
        <v>0</v>
      </c>
      <c r="AO82" s="810"/>
      <c r="AP82" s="810"/>
      <c r="AQ82" s="810"/>
      <c r="AR82" s="810"/>
      <c r="AS82" s="768"/>
      <c r="AU82" s="985" t="s">
        <v>270</v>
      </c>
      <c r="AV82" s="986"/>
      <c r="AW82" s="986"/>
      <c r="AX82" s="986"/>
      <c r="AY82" s="986"/>
      <c r="AZ82" s="986"/>
      <c r="BA82" s="986"/>
      <c r="BB82" s="986"/>
      <c r="BC82" s="986"/>
      <c r="BD82" s="986"/>
      <c r="BE82" s="986"/>
      <c r="BF82" s="986"/>
      <c r="BG82" s="986"/>
      <c r="BH82" s="986"/>
      <c r="BI82" s="986"/>
      <c r="BJ82" s="986"/>
      <c r="BK82" s="986"/>
      <c r="BL82" s="986"/>
      <c r="BM82" s="986"/>
      <c r="BN82" s="986"/>
      <c r="BO82" s="986"/>
      <c r="BP82" s="987"/>
      <c r="BQ82" s="295"/>
      <c r="BR82" s="295"/>
      <c r="BS82" s="295"/>
      <c r="BT82" s="295"/>
      <c r="BU82" s="295"/>
      <c r="BV82" s="295"/>
      <c r="BW82" s="295"/>
      <c r="BX82" s="272"/>
      <c r="BY82" s="295"/>
      <c r="BZ82" s="296"/>
      <c r="CA82" s="767">
        <f>'Exhibit A'!GM136</f>
        <v>0</v>
      </c>
      <c r="CB82" s="810"/>
      <c r="CC82" s="810"/>
      <c r="CD82" s="810"/>
      <c r="CE82" s="810"/>
      <c r="CF82" s="768"/>
      <c r="CG82" s="767">
        <f>'Exhibit A'!GT136</f>
        <v>0</v>
      </c>
      <c r="CH82" s="810"/>
      <c r="CI82" s="810"/>
      <c r="CJ82" s="810"/>
      <c r="CK82" s="810"/>
      <c r="CL82" s="768"/>
      <c r="CM82" s="297"/>
      <c r="CN82" s="297"/>
      <c r="CO82" s="297"/>
      <c r="CP82" s="297"/>
      <c r="CQ82" s="297"/>
      <c r="CR82" s="297"/>
    </row>
    <row r="83" spans="2:96" ht="12" customHeight="1">
      <c r="B83" s="293" t="s">
        <v>208</v>
      </c>
      <c r="C83" s="294"/>
      <c r="D83" s="294"/>
      <c r="E83" s="294"/>
      <c r="F83" s="294"/>
      <c r="G83" s="294"/>
      <c r="H83" s="294"/>
      <c r="I83" s="294"/>
      <c r="J83" s="294"/>
      <c r="K83" s="294"/>
      <c r="L83" s="294"/>
      <c r="M83" s="294"/>
      <c r="N83" s="294"/>
      <c r="O83" s="294"/>
      <c r="P83" s="294"/>
      <c r="Q83" s="294"/>
      <c r="R83" s="294"/>
      <c r="S83" s="294"/>
      <c r="T83" s="294"/>
      <c r="U83" s="294"/>
      <c r="V83" s="294"/>
      <c r="W83" s="294"/>
      <c r="X83" s="295"/>
      <c r="Y83" s="295"/>
      <c r="Z83" s="295"/>
      <c r="AA83" s="295"/>
      <c r="AB83" s="295"/>
      <c r="AC83" s="295"/>
      <c r="AD83" s="295"/>
      <c r="AE83" s="272"/>
      <c r="AF83" s="295"/>
      <c r="AG83" s="296"/>
      <c r="AH83" s="767">
        <f>'Exhibit A'!CL137</f>
        <v>0</v>
      </c>
      <c r="AI83" s="810"/>
      <c r="AJ83" s="810"/>
      <c r="AK83" s="810"/>
      <c r="AL83" s="810"/>
      <c r="AM83" s="768"/>
      <c r="AN83" s="767">
        <f>'Exhibit A'!CS137</f>
        <v>0</v>
      </c>
      <c r="AO83" s="810"/>
      <c r="AP83" s="810"/>
      <c r="AQ83" s="810"/>
      <c r="AR83" s="810"/>
      <c r="AS83" s="768"/>
      <c r="AU83" s="985" t="s">
        <v>271</v>
      </c>
      <c r="AV83" s="986"/>
      <c r="AW83" s="986"/>
      <c r="AX83" s="986"/>
      <c r="AY83" s="986"/>
      <c r="AZ83" s="986"/>
      <c r="BA83" s="986"/>
      <c r="BB83" s="986"/>
      <c r="BC83" s="986"/>
      <c r="BD83" s="986"/>
      <c r="BE83" s="986"/>
      <c r="BF83" s="986"/>
      <c r="BG83" s="986"/>
      <c r="BH83" s="986"/>
      <c r="BI83" s="986"/>
      <c r="BJ83" s="986"/>
      <c r="BK83" s="986"/>
      <c r="BL83" s="986"/>
      <c r="BM83" s="986"/>
      <c r="BN83" s="986"/>
      <c r="BO83" s="986"/>
      <c r="BP83" s="987"/>
      <c r="BQ83" s="295"/>
      <c r="BR83" s="295"/>
      <c r="BS83" s="295"/>
      <c r="BT83" s="295"/>
      <c r="BU83" s="295"/>
      <c r="BV83" s="295"/>
      <c r="BW83" s="295"/>
      <c r="BX83" s="272"/>
      <c r="BY83" s="295"/>
      <c r="BZ83" s="296"/>
      <c r="CA83" s="767">
        <f>'Exhibit A'!GM137</f>
        <v>0</v>
      </c>
      <c r="CB83" s="810"/>
      <c r="CC83" s="810"/>
      <c r="CD83" s="810"/>
      <c r="CE83" s="810"/>
      <c r="CF83" s="768"/>
      <c r="CG83" s="767">
        <f>'Exhibit A'!GT137</f>
        <v>0</v>
      </c>
      <c r="CH83" s="810"/>
      <c r="CI83" s="810"/>
      <c r="CJ83" s="810"/>
      <c r="CK83" s="810"/>
      <c r="CL83" s="768"/>
      <c r="CM83" s="297"/>
      <c r="CN83" s="297"/>
      <c r="CO83" s="297"/>
      <c r="CP83" s="297"/>
      <c r="CQ83" s="297"/>
      <c r="CR83" s="297"/>
    </row>
    <row r="84" spans="2:96" ht="12" customHeight="1">
      <c r="B84" s="293" t="s">
        <v>209</v>
      </c>
      <c r="C84" s="294"/>
      <c r="D84" s="294"/>
      <c r="E84" s="294"/>
      <c r="F84" s="294"/>
      <c r="G84" s="294"/>
      <c r="H84" s="294"/>
      <c r="I84" s="294"/>
      <c r="J84" s="294"/>
      <c r="K84" s="294"/>
      <c r="L84" s="294"/>
      <c r="M84" s="294"/>
      <c r="N84" s="294"/>
      <c r="O84" s="294"/>
      <c r="P84" s="294"/>
      <c r="Q84" s="294"/>
      <c r="R84" s="294"/>
      <c r="S84" s="294"/>
      <c r="T84" s="294"/>
      <c r="U84" s="294"/>
      <c r="V84" s="294"/>
      <c r="W84" s="294"/>
      <c r="X84" s="295"/>
      <c r="Y84" s="295"/>
      <c r="Z84" s="295"/>
      <c r="AA84" s="295"/>
      <c r="AB84" s="295"/>
      <c r="AC84" s="295"/>
      <c r="AD84" s="295"/>
      <c r="AE84" s="272"/>
      <c r="AF84" s="295"/>
      <c r="AG84" s="296"/>
      <c r="AH84" s="767">
        <f>'Exhibit A'!CL138</f>
        <v>0</v>
      </c>
      <c r="AI84" s="810"/>
      <c r="AJ84" s="810"/>
      <c r="AK84" s="810"/>
      <c r="AL84" s="810"/>
      <c r="AM84" s="768"/>
      <c r="AN84" s="767">
        <f>'Exhibit A'!CS138</f>
        <v>0</v>
      </c>
      <c r="AO84" s="810"/>
      <c r="AP84" s="810"/>
      <c r="AQ84" s="810"/>
      <c r="AR84" s="810"/>
      <c r="AS84" s="768"/>
      <c r="AU84" s="985" t="s">
        <v>272</v>
      </c>
      <c r="AV84" s="986"/>
      <c r="AW84" s="986"/>
      <c r="AX84" s="986"/>
      <c r="AY84" s="986"/>
      <c r="AZ84" s="986"/>
      <c r="BA84" s="986"/>
      <c r="BB84" s="986"/>
      <c r="BC84" s="986"/>
      <c r="BD84" s="986"/>
      <c r="BE84" s="986"/>
      <c r="BF84" s="986"/>
      <c r="BG84" s="986"/>
      <c r="BH84" s="986"/>
      <c r="BI84" s="986"/>
      <c r="BJ84" s="986"/>
      <c r="BK84" s="986"/>
      <c r="BL84" s="986"/>
      <c r="BM84" s="986"/>
      <c r="BN84" s="986"/>
      <c r="BO84" s="986"/>
      <c r="BP84" s="987"/>
      <c r="BQ84" s="295"/>
      <c r="BR84" s="295"/>
      <c r="BS84" s="295"/>
      <c r="BT84" s="295"/>
      <c r="BU84" s="295"/>
      <c r="BV84" s="295"/>
      <c r="BW84" s="295"/>
      <c r="BX84" s="272"/>
      <c r="BY84" s="295"/>
      <c r="BZ84" s="296"/>
      <c r="CA84" s="767">
        <f>'Exhibit A'!GM138</f>
        <v>0</v>
      </c>
      <c r="CB84" s="810"/>
      <c r="CC84" s="810"/>
      <c r="CD84" s="810"/>
      <c r="CE84" s="810"/>
      <c r="CF84" s="768"/>
      <c r="CG84" s="767">
        <f>'Exhibit A'!GT138</f>
        <v>0</v>
      </c>
      <c r="CH84" s="810"/>
      <c r="CI84" s="810"/>
      <c r="CJ84" s="810"/>
      <c r="CK84" s="810"/>
      <c r="CL84" s="768"/>
      <c r="CM84" s="297"/>
      <c r="CN84" s="297"/>
      <c r="CO84" s="297"/>
      <c r="CP84" s="297"/>
      <c r="CQ84" s="297"/>
      <c r="CR84" s="297"/>
    </row>
    <row r="85" spans="2:96" ht="12" customHeight="1">
      <c r="B85" s="293" t="s">
        <v>210</v>
      </c>
      <c r="C85" s="294"/>
      <c r="D85" s="294"/>
      <c r="E85" s="294"/>
      <c r="F85" s="294"/>
      <c r="G85" s="294"/>
      <c r="H85" s="294"/>
      <c r="I85" s="294"/>
      <c r="J85" s="294"/>
      <c r="K85" s="294"/>
      <c r="L85" s="294"/>
      <c r="M85" s="294"/>
      <c r="N85" s="294"/>
      <c r="O85" s="294"/>
      <c r="P85" s="294"/>
      <c r="Q85" s="294"/>
      <c r="R85" s="294"/>
      <c r="S85" s="294"/>
      <c r="T85" s="294"/>
      <c r="U85" s="294"/>
      <c r="V85" s="294"/>
      <c r="W85" s="294"/>
      <c r="X85" s="295"/>
      <c r="Y85" s="295"/>
      <c r="Z85" s="295"/>
      <c r="AA85" s="295"/>
      <c r="AB85" s="295"/>
      <c r="AC85" s="295"/>
      <c r="AD85" s="295"/>
      <c r="AE85" s="272"/>
      <c r="AF85" s="295"/>
      <c r="AG85" s="296"/>
      <c r="AH85" s="767">
        <f>'Exhibit A'!CL139</f>
        <v>0</v>
      </c>
      <c r="AI85" s="810"/>
      <c r="AJ85" s="810"/>
      <c r="AK85" s="810"/>
      <c r="AL85" s="810"/>
      <c r="AM85" s="768"/>
      <c r="AN85" s="767">
        <f>'Exhibit A'!CS139</f>
        <v>0</v>
      </c>
      <c r="AO85" s="810"/>
      <c r="AP85" s="810"/>
      <c r="AQ85" s="810"/>
      <c r="AR85" s="810"/>
      <c r="AS85" s="768"/>
      <c r="AU85" s="985" t="s">
        <v>273</v>
      </c>
      <c r="AV85" s="986"/>
      <c r="AW85" s="986"/>
      <c r="AX85" s="986"/>
      <c r="AY85" s="986"/>
      <c r="AZ85" s="986"/>
      <c r="BA85" s="986"/>
      <c r="BB85" s="986"/>
      <c r="BC85" s="986"/>
      <c r="BD85" s="986"/>
      <c r="BE85" s="986"/>
      <c r="BF85" s="986"/>
      <c r="BG85" s="986"/>
      <c r="BH85" s="986"/>
      <c r="BI85" s="986"/>
      <c r="BJ85" s="986"/>
      <c r="BK85" s="986"/>
      <c r="BL85" s="986"/>
      <c r="BM85" s="986"/>
      <c r="BN85" s="986"/>
      <c r="BO85" s="986"/>
      <c r="BP85" s="987"/>
      <c r="BQ85" s="295"/>
      <c r="BR85" s="295"/>
      <c r="BS85" s="295"/>
      <c r="BT85" s="295"/>
      <c r="BU85" s="295"/>
      <c r="BV85" s="295"/>
      <c r="BW85" s="295"/>
      <c r="BX85" s="272"/>
      <c r="BY85" s="295"/>
      <c r="BZ85" s="296"/>
      <c r="CA85" s="767">
        <f>'Exhibit A'!GM139</f>
        <v>0</v>
      </c>
      <c r="CB85" s="810"/>
      <c r="CC85" s="810"/>
      <c r="CD85" s="810"/>
      <c r="CE85" s="810"/>
      <c r="CF85" s="768"/>
      <c r="CG85" s="767">
        <f>'Exhibit A'!GT139</f>
        <v>0</v>
      </c>
      <c r="CH85" s="810"/>
      <c r="CI85" s="810"/>
      <c r="CJ85" s="810"/>
      <c r="CK85" s="810"/>
      <c r="CL85" s="768"/>
      <c r="CM85" s="297"/>
      <c r="CN85" s="297"/>
      <c r="CO85" s="297"/>
      <c r="CP85" s="297"/>
      <c r="CQ85" s="297"/>
      <c r="CR85" s="297"/>
    </row>
    <row r="86" spans="2:96" ht="12" customHeight="1">
      <c r="B86" s="293" t="s">
        <v>211</v>
      </c>
      <c r="C86" s="294"/>
      <c r="D86" s="294"/>
      <c r="E86" s="294"/>
      <c r="F86" s="294"/>
      <c r="G86" s="294"/>
      <c r="H86" s="294"/>
      <c r="I86" s="294"/>
      <c r="J86" s="294"/>
      <c r="K86" s="294"/>
      <c r="L86" s="294"/>
      <c r="M86" s="294"/>
      <c r="N86" s="294"/>
      <c r="O86" s="294"/>
      <c r="P86" s="294"/>
      <c r="Q86" s="294"/>
      <c r="R86" s="294"/>
      <c r="S86" s="294"/>
      <c r="T86" s="294"/>
      <c r="U86" s="294"/>
      <c r="V86" s="294"/>
      <c r="W86" s="294"/>
      <c r="X86" s="295"/>
      <c r="Y86" s="295"/>
      <c r="Z86" s="295"/>
      <c r="AA86" s="295"/>
      <c r="AB86" s="295"/>
      <c r="AC86" s="295"/>
      <c r="AD86" s="295"/>
      <c r="AE86" s="272"/>
      <c r="AF86" s="295"/>
      <c r="AG86" s="296"/>
      <c r="AH86" s="767">
        <f>'Exhibit A'!CL140</f>
        <v>0</v>
      </c>
      <c r="AI86" s="810"/>
      <c r="AJ86" s="810"/>
      <c r="AK86" s="810"/>
      <c r="AL86" s="810"/>
      <c r="AM86" s="768"/>
      <c r="AN86" s="767">
        <f>'Exhibit A'!CS140</f>
        <v>0</v>
      </c>
      <c r="AO86" s="810"/>
      <c r="AP86" s="810"/>
      <c r="AQ86" s="810"/>
      <c r="AR86" s="810"/>
      <c r="AS86" s="768"/>
      <c r="AU86" s="985" t="s">
        <v>274</v>
      </c>
      <c r="AV86" s="986"/>
      <c r="AW86" s="986"/>
      <c r="AX86" s="986"/>
      <c r="AY86" s="986"/>
      <c r="AZ86" s="986"/>
      <c r="BA86" s="986"/>
      <c r="BB86" s="986"/>
      <c r="BC86" s="986"/>
      <c r="BD86" s="986"/>
      <c r="BE86" s="986"/>
      <c r="BF86" s="986"/>
      <c r="BG86" s="986"/>
      <c r="BH86" s="986"/>
      <c r="BI86" s="986"/>
      <c r="BJ86" s="986"/>
      <c r="BK86" s="986"/>
      <c r="BL86" s="986"/>
      <c r="BM86" s="986"/>
      <c r="BN86" s="986"/>
      <c r="BO86" s="986"/>
      <c r="BP86" s="987"/>
      <c r="BQ86" s="295"/>
      <c r="BR86" s="295"/>
      <c r="BS86" s="295"/>
      <c r="BT86" s="295"/>
      <c r="BU86" s="295"/>
      <c r="BV86" s="295"/>
      <c r="BW86" s="295"/>
      <c r="BX86" s="272"/>
      <c r="BY86" s="295"/>
      <c r="BZ86" s="296"/>
      <c r="CA86" s="767">
        <f>'Exhibit A'!GM140</f>
        <v>0</v>
      </c>
      <c r="CB86" s="810"/>
      <c r="CC86" s="810"/>
      <c r="CD86" s="810"/>
      <c r="CE86" s="810"/>
      <c r="CF86" s="768"/>
      <c r="CG86" s="767">
        <f>'Exhibit A'!GT140</f>
        <v>0</v>
      </c>
      <c r="CH86" s="810"/>
      <c r="CI86" s="810"/>
      <c r="CJ86" s="810"/>
      <c r="CK86" s="810"/>
      <c r="CL86" s="768"/>
      <c r="CM86" s="297"/>
      <c r="CN86" s="297"/>
      <c r="CO86" s="297"/>
      <c r="CP86" s="297"/>
      <c r="CQ86" s="297"/>
      <c r="CR86" s="297"/>
    </row>
    <row r="87" spans="2:96" ht="12" customHeight="1">
      <c r="B87" s="293" t="s">
        <v>212</v>
      </c>
      <c r="C87" s="294"/>
      <c r="D87" s="294"/>
      <c r="E87" s="294"/>
      <c r="F87" s="294"/>
      <c r="G87" s="294"/>
      <c r="H87" s="294"/>
      <c r="I87" s="294"/>
      <c r="J87" s="294"/>
      <c r="K87" s="294"/>
      <c r="L87" s="294"/>
      <c r="M87" s="294"/>
      <c r="N87" s="294"/>
      <c r="O87" s="294"/>
      <c r="P87" s="294"/>
      <c r="Q87" s="294"/>
      <c r="R87" s="294"/>
      <c r="S87" s="294"/>
      <c r="T87" s="294"/>
      <c r="U87" s="294"/>
      <c r="V87" s="294"/>
      <c r="W87" s="294"/>
      <c r="X87" s="295"/>
      <c r="Y87" s="295"/>
      <c r="Z87" s="295"/>
      <c r="AA87" s="295"/>
      <c r="AB87" s="295"/>
      <c r="AC87" s="295"/>
      <c r="AD87" s="295"/>
      <c r="AE87" s="272"/>
      <c r="AF87" s="295"/>
      <c r="AG87" s="296"/>
      <c r="AH87" s="767">
        <f>'Exhibit A'!CL141</f>
        <v>0</v>
      </c>
      <c r="AI87" s="810"/>
      <c r="AJ87" s="810"/>
      <c r="AK87" s="810"/>
      <c r="AL87" s="810"/>
      <c r="AM87" s="768"/>
      <c r="AN87" s="767">
        <f>'Exhibit A'!CS141</f>
        <v>0</v>
      </c>
      <c r="AO87" s="810"/>
      <c r="AP87" s="810"/>
      <c r="AQ87" s="810"/>
      <c r="AR87" s="810"/>
      <c r="AS87" s="768"/>
      <c r="AU87" s="985" t="s">
        <v>275</v>
      </c>
      <c r="AV87" s="986"/>
      <c r="AW87" s="986"/>
      <c r="AX87" s="986"/>
      <c r="AY87" s="986"/>
      <c r="AZ87" s="986"/>
      <c r="BA87" s="986"/>
      <c r="BB87" s="986"/>
      <c r="BC87" s="986"/>
      <c r="BD87" s="986"/>
      <c r="BE87" s="986"/>
      <c r="BF87" s="986"/>
      <c r="BG87" s="986"/>
      <c r="BH87" s="986"/>
      <c r="BI87" s="986"/>
      <c r="BJ87" s="986"/>
      <c r="BK87" s="986"/>
      <c r="BL87" s="986"/>
      <c r="BM87" s="986"/>
      <c r="BN87" s="986"/>
      <c r="BO87" s="986"/>
      <c r="BP87" s="987"/>
      <c r="BQ87" s="295"/>
      <c r="BR87" s="295"/>
      <c r="BS87" s="295"/>
      <c r="BT87" s="295"/>
      <c r="BU87" s="295"/>
      <c r="BV87" s="295"/>
      <c r="BW87" s="295"/>
      <c r="BX87" s="272"/>
      <c r="BY87" s="295"/>
      <c r="BZ87" s="296"/>
      <c r="CA87" s="767">
        <f>'Exhibit A'!GM141</f>
        <v>0</v>
      </c>
      <c r="CB87" s="810"/>
      <c r="CC87" s="810"/>
      <c r="CD87" s="810"/>
      <c r="CE87" s="810"/>
      <c r="CF87" s="768"/>
      <c r="CG87" s="767">
        <f>'Exhibit A'!GT141</f>
        <v>0</v>
      </c>
      <c r="CH87" s="810"/>
      <c r="CI87" s="810"/>
      <c r="CJ87" s="810"/>
      <c r="CK87" s="810"/>
      <c r="CL87" s="768"/>
      <c r="CM87" s="297"/>
      <c r="CN87" s="297"/>
      <c r="CO87" s="297"/>
      <c r="CP87" s="297"/>
      <c r="CQ87" s="297"/>
      <c r="CR87" s="297"/>
    </row>
    <row r="88" spans="2:96" ht="12" customHeight="1">
      <c r="B88" s="293" t="s">
        <v>213</v>
      </c>
      <c r="C88" s="294"/>
      <c r="D88" s="294"/>
      <c r="E88" s="294"/>
      <c r="F88" s="294"/>
      <c r="G88" s="294"/>
      <c r="H88" s="294"/>
      <c r="I88" s="294"/>
      <c r="J88" s="294"/>
      <c r="K88" s="294"/>
      <c r="L88" s="294"/>
      <c r="M88" s="294"/>
      <c r="N88" s="294"/>
      <c r="O88" s="294"/>
      <c r="P88" s="294"/>
      <c r="Q88" s="294"/>
      <c r="R88" s="294"/>
      <c r="S88" s="294"/>
      <c r="T88" s="294"/>
      <c r="U88" s="294"/>
      <c r="V88" s="294"/>
      <c r="W88" s="294"/>
      <c r="X88" s="295"/>
      <c r="Y88" s="295"/>
      <c r="Z88" s="295"/>
      <c r="AA88" s="295"/>
      <c r="AB88" s="295"/>
      <c r="AC88" s="295"/>
      <c r="AD88" s="295"/>
      <c r="AE88" s="272"/>
      <c r="AF88" s="295"/>
      <c r="AG88" s="296"/>
      <c r="AH88" s="767">
        <f>'Exhibit A'!CL142</f>
        <v>0</v>
      </c>
      <c r="AI88" s="810"/>
      <c r="AJ88" s="810"/>
      <c r="AK88" s="810"/>
      <c r="AL88" s="810"/>
      <c r="AM88" s="768"/>
      <c r="AN88" s="767">
        <f>'Exhibit A'!CS142</f>
        <v>0</v>
      </c>
      <c r="AO88" s="810"/>
      <c r="AP88" s="810"/>
      <c r="AQ88" s="810"/>
      <c r="AR88" s="810"/>
      <c r="AS88" s="768"/>
      <c r="AU88" s="985" t="s">
        <v>276</v>
      </c>
      <c r="AV88" s="986"/>
      <c r="AW88" s="986"/>
      <c r="AX88" s="986"/>
      <c r="AY88" s="986"/>
      <c r="AZ88" s="986"/>
      <c r="BA88" s="986"/>
      <c r="BB88" s="986"/>
      <c r="BC88" s="986"/>
      <c r="BD88" s="986"/>
      <c r="BE88" s="986"/>
      <c r="BF88" s="986"/>
      <c r="BG88" s="986"/>
      <c r="BH88" s="986"/>
      <c r="BI88" s="986"/>
      <c r="BJ88" s="986"/>
      <c r="BK88" s="986"/>
      <c r="BL88" s="986"/>
      <c r="BM88" s="986"/>
      <c r="BN88" s="986"/>
      <c r="BO88" s="986"/>
      <c r="BP88" s="987"/>
      <c r="BQ88" s="295"/>
      <c r="BR88" s="295"/>
      <c r="BS88" s="295"/>
      <c r="BT88" s="295"/>
      <c r="BU88" s="295"/>
      <c r="BV88" s="295"/>
      <c r="BW88" s="295"/>
      <c r="BX88" s="272"/>
      <c r="BY88" s="295"/>
      <c r="BZ88" s="296"/>
      <c r="CA88" s="767">
        <f>'Exhibit A'!GM142</f>
        <v>0</v>
      </c>
      <c r="CB88" s="810"/>
      <c r="CC88" s="810"/>
      <c r="CD88" s="810"/>
      <c r="CE88" s="810"/>
      <c r="CF88" s="768"/>
      <c r="CG88" s="767">
        <f>'Exhibit A'!GT142</f>
        <v>0</v>
      </c>
      <c r="CH88" s="810"/>
      <c r="CI88" s="810"/>
      <c r="CJ88" s="810"/>
      <c r="CK88" s="810"/>
      <c r="CL88" s="768"/>
      <c r="CM88" s="297"/>
      <c r="CN88" s="297"/>
      <c r="CO88" s="297"/>
      <c r="CP88" s="297"/>
      <c r="CQ88" s="297"/>
      <c r="CR88" s="297"/>
    </row>
    <row r="89" spans="2:96" ht="12" customHeight="1" thickBot="1">
      <c r="B89" s="298" t="s">
        <v>214</v>
      </c>
      <c r="C89" s="299"/>
      <c r="D89" s="299"/>
      <c r="E89" s="299"/>
      <c r="F89" s="299"/>
      <c r="G89" s="299"/>
      <c r="H89" s="299"/>
      <c r="I89" s="299"/>
      <c r="J89" s="299"/>
      <c r="K89" s="299"/>
      <c r="L89" s="299"/>
      <c r="M89" s="299"/>
      <c r="N89" s="299"/>
      <c r="O89" s="299"/>
      <c r="P89" s="299"/>
      <c r="Q89" s="299"/>
      <c r="R89" s="299"/>
      <c r="S89" s="299"/>
      <c r="T89" s="299"/>
      <c r="U89" s="299"/>
      <c r="V89" s="299"/>
      <c r="W89" s="299"/>
      <c r="X89" s="200"/>
      <c r="Y89" s="200"/>
      <c r="Z89" s="200"/>
      <c r="AA89" s="200"/>
      <c r="AB89" s="200"/>
      <c r="AC89" s="200"/>
      <c r="AD89" s="200"/>
      <c r="AE89" s="277"/>
      <c r="AF89" s="200"/>
      <c r="AG89" s="199"/>
      <c r="AH89" s="769">
        <f>SUM(AH81:AM88)</f>
        <v>0</v>
      </c>
      <c r="AI89" s="811"/>
      <c r="AJ89" s="811"/>
      <c r="AK89" s="811"/>
      <c r="AL89" s="811"/>
      <c r="AM89" s="770"/>
      <c r="AN89" s="769">
        <f>SUM(AN81:AS88)</f>
        <v>0</v>
      </c>
      <c r="AO89" s="811"/>
      <c r="AP89" s="811"/>
      <c r="AQ89" s="811"/>
      <c r="AR89" s="811"/>
      <c r="AS89" s="770"/>
      <c r="AU89" s="991" t="s">
        <v>277</v>
      </c>
      <c r="AV89" s="992"/>
      <c r="AW89" s="992"/>
      <c r="AX89" s="992"/>
      <c r="AY89" s="992"/>
      <c r="AZ89" s="992"/>
      <c r="BA89" s="992"/>
      <c r="BB89" s="992"/>
      <c r="BC89" s="992"/>
      <c r="BD89" s="992"/>
      <c r="BE89" s="992"/>
      <c r="BF89" s="992"/>
      <c r="BG89" s="992"/>
      <c r="BH89" s="992"/>
      <c r="BI89" s="992"/>
      <c r="BJ89" s="992"/>
      <c r="BK89" s="992"/>
      <c r="BL89" s="992"/>
      <c r="BM89" s="992"/>
      <c r="BN89" s="992"/>
      <c r="BO89" s="992"/>
      <c r="BP89" s="993"/>
      <c r="BQ89" s="200"/>
      <c r="BR89" s="200"/>
      <c r="BS89" s="200"/>
      <c r="BT89" s="200"/>
      <c r="BU89" s="200"/>
      <c r="BV89" s="200"/>
      <c r="BW89" s="200"/>
      <c r="BX89" s="277"/>
      <c r="BY89" s="200"/>
      <c r="BZ89" s="199"/>
      <c r="CA89" s="769">
        <f>SUM(CA81:CF88)</f>
        <v>0</v>
      </c>
      <c r="CB89" s="811"/>
      <c r="CC89" s="811"/>
      <c r="CD89" s="811"/>
      <c r="CE89" s="811"/>
      <c r="CF89" s="770"/>
      <c r="CG89" s="769">
        <f>SUM(CG81:CL88)</f>
        <v>0</v>
      </c>
      <c r="CH89" s="811"/>
      <c r="CI89" s="811"/>
      <c r="CJ89" s="811"/>
      <c r="CK89" s="811"/>
      <c r="CL89" s="770"/>
      <c r="CM89" s="286"/>
      <c r="CN89" s="286"/>
      <c r="CO89" s="286"/>
      <c r="CP89" s="286"/>
      <c r="CQ89" s="286"/>
      <c r="CR89" s="286"/>
    </row>
    <row r="90" spans="2:96" ht="12" customHeight="1" thickTop="1">
      <c r="B90" s="300" t="s">
        <v>215</v>
      </c>
      <c r="C90" s="301"/>
      <c r="D90" s="301"/>
      <c r="E90" s="301"/>
      <c r="F90" s="301"/>
      <c r="G90" s="301"/>
      <c r="H90" s="301"/>
      <c r="I90" s="301"/>
      <c r="J90" s="301"/>
      <c r="K90" s="301"/>
      <c r="L90" s="301"/>
      <c r="M90" s="301"/>
      <c r="N90" s="301"/>
      <c r="O90" s="301"/>
      <c r="P90" s="301"/>
      <c r="Q90" s="301"/>
      <c r="R90" s="301"/>
      <c r="S90" s="301"/>
      <c r="T90" s="301"/>
      <c r="U90" s="301"/>
      <c r="V90" s="301"/>
      <c r="W90" s="301"/>
      <c r="X90" s="302"/>
      <c r="Y90" s="302"/>
      <c r="Z90" s="302"/>
      <c r="AA90" s="302"/>
      <c r="AB90" s="302"/>
      <c r="AC90" s="302"/>
      <c r="AD90" s="302"/>
      <c r="AE90" s="166"/>
      <c r="AF90" s="302"/>
      <c r="AG90" s="303"/>
      <c r="AH90" s="876"/>
      <c r="AI90" s="877"/>
      <c r="AJ90" s="877"/>
      <c r="AK90" s="877"/>
      <c r="AL90" s="877"/>
      <c r="AM90" s="878"/>
      <c r="AN90" s="876"/>
      <c r="AO90" s="877"/>
      <c r="AP90" s="877"/>
      <c r="AQ90" s="877"/>
      <c r="AR90" s="877"/>
      <c r="AS90" s="878"/>
      <c r="AU90" s="988" t="s">
        <v>287</v>
      </c>
      <c r="AV90" s="989"/>
      <c r="AW90" s="989"/>
      <c r="AX90" s="989"/>
      <c r="AY90" s="989"/>
      <c r="AZ90" s="989"/>
      <c r="BA90" s="989"/>
      <c r="BB90" s="989"/>
      <c r="BC90" s="989"/>
      <c r="BD90" s="989"/>
      <c r="BE90" s="989"/>
      <c r="BF90" s="989"/>
      <c r="BG90" s="989"/>
      <c r="BH90" s="989"/>
      <c r="BI90" s="989"/>
      <c r="BJ90" s="989"/>
      <c r="BK90" s="989"/>
      <c r="BL90" s="989"/>
      <c r="BM90" s="989"/>
      <c r="BN90" s="989"/>
      <c r="BO90" s="989"/>
      <c r="BP90" s="990"/>
      <c r="BQ90" s="302"/>
      <c r="BR90" s="302"/>
      <c r="BS90" s="302"/>
      <c r="BT90" s="302"/>
      <c r="BU90" s="302"/>
      <c r="BV90" s="302"/>
      <c r="BW90" s="302"/>
      <c r="BX90" s="166"/>
      <c r="BY90" s="302"/>
      <c r="BZ90" s="303"/>
      <c r="CA90" s="876"/>
      <c r="CB90" s="877"/>
      <c r="CC90" s="877"/>
      <c r="CD90" s="877"/>
      <c r="CE90" s="877"/>
      <c r="CF90" s="878"/>
      <c r="CG90" s="876"/>
      <c r="CH90" s="877"/>
      <c r="CI90" s="877"/>
      <c r="CJ90" s="877"/>
      <c r="CK90" s="877"/>
      <c r="CL90" s="878"/>
      <c r="CM90" s="286"/>
      <c r="CN90" s="286"/>
      <c r="CO90" s="286"/>
      <c r="CP90" s="286"/>
      <c r="CQ90" s="286"/>
      <c r="CR90" s="286"/>
    </row>
    <row r="91" spans="2:96" ht="12" customHeight="1">
      <c r="B91" s="293" t="s">
        <v>216</v>
      </c>
      <c r="C91" s="294"/>
      <c r="D91" s="294"/>
      <c r="E91" s="294"/>
      <c r="F91" s="294"/>
      <c r="G91" s="294"/>
      <c r="H91" s="294"/>
      <c r="I91" s="294"/>
      <c r="J91" s="294"/>
      <c r="K91" s="294"/>
      <c r="L91" s="294"/>
      <c r="M91" s="294"/>
      <c r="N91" s="294"/>
      <c r="O91" s="294"/>
      <c r="P91" s="294"/>
      <c r="Q91" s="294"/>
      <c r="R91" s="294"/>
      <c r="S91" s="294"/>
      <c r="T91" s="294"/>
      <c r="U91" s="294"/>
      <c r="V91" s="294"/>
      <c r="W91" s="294"/>
      <c r="X91" s="295"/>
      <c r="Y91" s="295"/>
      <c r="Z91" s="295"/>
      <c r="AA91" s="295"/>
      <c r="AB91" s="295"/>
      <c r="AC91" s="295"/>
      <c r="AD91" s="295"/>
      <c r="AE91" s="272"/>
      <c r="AF91" s="295"/>
      <c r="AG91" s="296"/>
      <c r="AH91" s="767">
        <f>'Exhibit A'!CL145</f>
        <v>0</v>
      </c>
      <c r="AI91" s="810"/>
      <c r="AJ91" s="810"/>
      <c r="AK91" s="810"/>
      <c r="AL91" s="810"/>
      <c r="AM91" s="768"/>
      <c r="AN91" s="767">
        <f>'Exhibit A'!CS145</f>
        <v>0</v>
      </c>
      <c r="AO91" s="810"/>
      <c r="AP91" s="810"/>
      <c r="AQ91" s="810"/>
      <c r="AR91" s="810"/>
      <c r="AS91" s="768"/>
      <c r="AU91" s="985" t="s">
        <v>278</v>
      </c>
      <c r="AV91" s="986"/>
      <c r="AW91" s="986"/>
      <c r="AX91" s="986"/>
      <c r="AY91" s="986"/>
      <c r="AZ91" s="986"/>
      <c r="BA91" s="986"/>
      <c r="BB91" s="986"/>
      <c r="BC91" s="986"/>
      <c r="BD91" s="986"/>
      <c r="BE91" s="986"/>
      <c r="BF91" s="986"/>
      <c r="BG91" s="986"/>
      <c r="BH91" s="986"/>
      <c r="BI91" s="986"/>
      <c r="BJ91" s="986"/>
      <c r="BK91" s="986"/>
      <c r="BL91" s="986"/>
      <c r="BM91" s="986"/>
      <c r="BN91" s="986"/>
      <c r="BO91" s="986"/>
      <c r="BP91" s="987"/>
      <c r="BQ91" s="295"/>
      <c r="BR91" s="295"/>
      <c r="BS91" s="295"/>
      <c r="BT91" s="295"/>
      <c r="BU91" s="295"/>
      <c r="BV91" s="295"/>
      <c r="BW91" s="295"/>
      <c r="BX91" s="272"/>
      <c r="BY91" s="295"/>
      <c r="BZ91" s="296"/>
      <c r="CA91" s="767">
        <f>'Exhibit A'!GM145</f>
        <v>0</v>
      </c>
      <c r="CB91" s="810"/>
      <c r="CC91" s="810"/>
      <c r="CD91" s="810"/>
      <c r="CE91" s="810"/>
      <c r="CF91" s="768"/>
      <c r="CG91" s="767">
        <f>'Exhibit A'!GT145</f>
        <v>0</v>
      </c>
      <c r="CH91" s="810"/>
      <c r="CI91" s="810"/>
      <c r="CJ91" s="810"/>
      <c r="CK91" s="810"/>
      <c r="CL91" s="768"/>
      <c r="CM91" s="297"/>
      <c r="CN91" s="297"/>
      <c r="CO91" s="297"/>
      <c r="CP91" s="297"/>
      <c r="CQ91" s="297"/>
      <c r="CR91" s="297"/>
    </row>
    <row r="92" spans="2:96" ht="12" customHeight="1">
      <c r="B92" s="293" t="s">
        <v>217</v>
      </c>
      <c r="C92" s="294"/>
      <c r="D92" s="294"/>
      <c r="E92" s="294"/>
      <c r="F92" s="294"/>
      <c r="G92" s="294"/>
      <c r="H92" s="294"/>
      <c r="I92" s="294"/>
      <c r="J92" s="294"/>
      <c r="K92" s="294"/>
      <c r="L92" s="294"/>
      <c r="M92" s="294"/>
      <c r="N92" s="294"/>
      <c r="O92" s="294"/>
      <c r="P92" s="294"/>
      <c r="Q92" s="294"/>
      <c r="R92" s="294"/>
      <c r="S92" s="294"/>
      <c r="T92" s="294"/>
      <c r="U92" s="294"/>
      <c r="V92" s="294"/>
      <c r="W92" s="294"/>
      <c r="X92" s="295"/>
      <c r="Y92" s="295"/>
      <c r="Z92" s="295"/>
      <c r="AA92" s="295"/>
      <c r="AB92" s="295"/>
      <c r="AC92" s="295"/>
      <c r="AD92" s="295"/>
      <c r="AE92" s="272"/>
      <c r="AF92" s="295"/>
      <c r="AG92" s="296"/>
      <c r="AH92" s="767">
        <f>'Exhibit A'!CL146</f>
        <v>0</v>
      </c>
      <c r="AI92" s="810"/>
      <c r="AJ92" s="810"/>
      <c r="AK92" s="810"/>
      <c r="AL92" s="810"/>
      <c r="AM92" s="768"/>
      <c r="AN92" s="767">
        <f>'Exhibit A'!CS146</f>
        <v>0</v>
      </c>
      <c r="AO92" s="810"/>
      <c r="AP92" s="810"/>
      <c r="AQ92" s="810"/>
      <c r="AR92" s="810"/>
      <c r="AS92" s="768"/>
      <c r="AU92" s="985" t="s">
        <v>279</v>
      </c>
      <c r="AV92" s="986"/>
      <c r="AW92" s="986"/>
      <c r="AX92" s="986"/>
      <c r="AY92" s="986"/>
      <c r="AZ92" s="986"/>
      <c r="BA92" s="986"/>
      <c r="BB92" s="986"/>
      <c r="BC92" s="986"/>
      <c r="BD92" s="986"/>
      <c r="BE92" s="986"/>
      <c r="BF92" s="986"/>
      <c r="BG92" s="986"/>
      <c r="BH92" s="986"/>
      <c r="BI92" s="986"/>
      <c r="BJ92" s="986"/>
      <c r="BK92" s="986"/>
      <c r="BL92" s="986"/>
      <c r="BM92" s="986"/>
      <c r="BN92" s="986"/>
      <c r="BO92" s="986"/>
      <c r="BP92" s="987"/>
      <c r="BQ92" s="295"/>
      <c r="BR92" s="295"/>
      <c r="BS92" s="295"/>
      <c r="BT92" s="295"/>
      <c r="BU92" s="295"/>
      <c r="BV92" s="295"/>
      <c r="BW92" s="295"/>
      <c r="BX92" s="272"/>
      <c r="BY92" s="295"/>
      <c r="BZ92" s="296"/>
      <c r="CA92" s="767">
        <f>'Exhibit A'!GM146</f>
        <v>0</v>
      </c>
      <c r="CB92" s="810"/>
      <c r="CC92" s="810"/>
      <c r="CD92" s="810"/>
      <c r="CE92" s="810"/>
      <c r="CF92" s="768"/>
      <c r="CG92" s="767">
        <f>'Exhibit A'!GT146</f>
        <v>0</v>
      </c>
      <c r="CH92" s="810"/>
      <c r="CI92" s="810"/>
      <c r="CJ92" s="810"/>
      <c r="CK92" s="810"/>
      <c r="CL92" s="768"/>
      <c r="CM92" s="297"/>
      <c r="CN92" s="297"/>
      <c r="CO92" s="297"/>
      <c r="CP92" s="297"/>
      <c r="CQ92" s="297"/>
      <c r="CR92" s="297"/>
    </row>
    <row r="93" spans="2:96" ht="12" customHeight="1">
      <c r="B93" s="293" t="s">
        <v>218</v>
      </c>
      <c r="C93" s="294"/>
      <c r="D93" s="294"/>
      <c r="E93" s="294"/>
      <c r="F93" s="294"/>
      <c r="G93" s="294"/>
      <c r="H93" s="294"/>
      <c r="I93" s="294"/>
      <c r="J93" s="294"/>
      <c r="K93" s="294"/>
      <c r="L93" s="294"/>
      <c r="M93" s="294"/>
      <c r="N93" s="294"/>
      <c r="O93" s="294"/>
      <c r="P93" s="294"/>
      <c r="Q93" s="294"/>
      <c r="R93" s="294"/>
      <c r="S93" s="294"/>
      <c r="T93" s="294"/>
      <c r="U93" s="294"/>
      <c r="V93" s="294"/>
      <c r="W93" s="294"/>
      <c r="X93" s="295"/>
      <c r="Y93" s="295"/>
      <c r="Z93" s="295"/>
      <c r="AA93" s="295"/>
      <c r="AB93" s="295"/>
      <c r="AC93" s="295"/>
      <c r="AD93" s="295"/>
      <c r="AE93" s="272"/>
      <c r="AF93" s="295"/>
      <c r="AG93" s="296"/>
      <c r="AH93" s="767">
        <f>'Exhibit A'!CL147</f>
        <v>0</v>
      </c>
      <c r="AI93" s="810"/>
      <c r="AJ93" s="810"/>
      <c r="AK93" s="810"/>
      <c r="AL93" s="810"/>
      <c r="AM93" s="768"/>
      <c r="AN93" s="767">
        <f>'Exhibit A'!CS147</f>
        <v>0</v>
      </c>
      <c r="AO93" s="810"/>
      <c r="AP93" s="810"/>
      <c r="AQ93" s="810"/>
      <c r="AR93" s="810"/>
      <c r="AS93" s="768"/>
      <c r="AU93" s="985" t="s">
        <v>280</v>
      </c>
      <c r="AV93" s="986"/>
      <c r="AW93" s="986"/>
      <c r="AX93" s="986"/>
      <c r="AY93" s="986"/>
      <c r="AZ93" s="986"/>
      <c r="BA93" s="986"/>
      <c r="BB93" s="986"/>
      <c r="BC93" s="986"/>
      <c r="BD93" s="986"/>
      <c r="BE93" s="986"/>
      <c r="BF93" s="986"/>
      <c r="BG93" s="986"/>
      <c r="BH93" s="986"/>
      <c r="BI93" s="986"/>
      <c r="BJ93" s="986"/>
      <c r="BK93" s="986"/>
      <c r="BL93" s="986"/>
      <c r="BM93" s="986"/>
      <c r="BN93" s="986"/>
      <c r="BO93" s="986"/>
      <c r="BP93" s="987"/>
      <c r="BQ93" s="295"/>
      <c r="BR93" s="295"/>
      <c r="BS93" s="295"/>
      <c r="BT93" s="295"/>
      <c r="BU93" s="295"/>
      <c r="BV93" s="295"/>
      <c r="BW93" s="295"/>
      <c r="BX93" s="272"/>
      <c r="BY93" s="295"/>
      <c r="BZ93" s="296"/>
      <c r="CA93" s="767">
        <f>'Exhibit A'!GM147</f>
        <v>0</v>
      </c>
      <c r="CB93" s="810"/>
      <c r="CC93" s="810"/>
      <c r="CD93" s="810"/>
      <c r="CE93" s="810"/>
      <c r="CF93" s="768"/>
      <c r="CG93" s="767">
        <f>'Exhibit A'!GT147</f>
        <v>0</v>
      </c>
      <c r="CH93" s="810"/>
      <c r="CI93" s="810"/>
      <c r="CJ93" s="810"/>
      <c r="CK93" s="810"/>
      <c r="CL93" s="768"/>
      <c r="CM93" s="297"/>
      <c r="CN93" s="297"/>
      <c r="CO93" s="297"/>
      <c r="CP93" s="297"/>
      <c r="CQ93" s="297"/>
      <c r="CR93" s="297"/>
    </row>
    <row r="94" spans="2:96" ht="12" customHeight="1">
      <c r="B94" s="293" t="s">
        <v>219</v>
      </c>
      <c r="C94" s="294"/>
      <c r="D94" s="294"/>
      <c r="E94" s="294"/>
      <c r="F94" s="294"/>
      <c r="G94" s="294"/>
      <c r="H94" s="294"/>
      <c r="I94" s="294"/>
      <c r="J94" s="294"/>
      <c r="K94" s="294"/>
      <c r="L94" s="294"/>
      <c r="M94" s="294"/>
      <c r="N94" s="294"/>
      <c r="O94" s="294"/>
      <c r="P94" s="294"/>
      <c r="Q94" s="294"/>
      <c r="R94" s="294"/>
      <c r="S94" s="294"/>
      <c r="T94" s="294"/>
      <c r="U94" s="294"/>
      <c r="V94" s="294"/>
      <c r="W94" s="294"/>
      <c r="X94" s="295"/>
      <c r="Y94" s="295"/>
      <c r="Z94" s="295"/>
      <c r="AA94" s="295"/>
      <c r="AB94" s="295"/>
      <c r="AC94" s="295"/>
      <c r="AD94" s="295"/>
      <c r="AE94" s="272"/>
      <c r="AF94" s="295"/>
      <c r="AG94" s="296"/>
      <c r="AH94" s="767">
        <f>'Exhibit A'!CL148</f>
        <v>0</v>
      </c>
      <c r="AI94" s="810"/>
      <c r="AJ94" s="810"/>
      <c r="AK94" s="810"/>
      <c r="AL94" s="810"/>
      <c r="AM94" s="768"/>
      <c r="AN94" s="767">
        <f>'Exhibit A'!CS148</f>
        <v>0</v>
      </c>
      <c r="AO94" s="810"/>
      <c r="AP94" s="810"/>
      <c r="AQ94" s="810"/>
      <c r="AR94" s="810"/>
      <c r="AS94" s="768"/>
      <c r="AU94" s="985" t="s">
        <v>281</v>
      </c>
      <c r="AV94" s="986"/>
      <c r="AW94" s="986"/>
      <c r="AX94" s="986"/>
      <c r="AY94" s="986"/>
      <c r="AZ94" s="986"/>
      <c r="BA94" s="986"/>
      <c r="BB94" s="986"/>
      <c r="BC94" s="986"/>
      <c r="BD94" s="986"/>
      <c r="BE94" s="986"/>
      <c r="BF94" s="986"/>
      <c r="BG94" s="986"/>
      <c r="BH94" s="986"/>
      <c r="BI94" s="986"/>
      <c r="BJ94" s="986"/>
      <c r="BK94" s="986"/>
      <c r="BL94" s="986"/>
      <c r="BM94" s="986"/>
      <c r="BN94" s="986"/>
      <c r="BO94" s="986"/>
      <c r="BP94" s="987"/>
      <c r="BQ94" s="295"/>
      <c r="BR94" s="295"/>
      <c r="BS94" s="295"/>
      <c r="BT94" s="295"/>
      <c r="BU94" s="295"/>
      <c r="BV94" s="295"/>
      <c r="BW94" s="295"/>
      <c r="BX94" s="272"/>
      <c r="BY94" s="295"/>
      <c r="BZ94" s="296"/>
      <c r="CA94" s="767">
        <f>'Exhibit A'!GM148</f>
        <v>0</v>
      </c>
      <c r="CB94" s="810"/>
      <c r="CC94" s="810"/>
      <c r="CD94" s="810"/>
      <c r="CE94" s="810"/>
      <c r="CF94" s="768"/>
      <c r="CG94" s="767">
        <f>'Exhibit A'!GT148</f>
        <v>0</v>
      </c>
      <c r="CH94" s="810"/>
      <c r="CI94" s="810"/>
      <c r="CJ94" s="810"/>
      <c r="CK94" s="810"/>
      <c r="CL94" s="768"/>
      <c r="CM94" s="297"/>
      <c r="CN94" s="297"/>
      <c r="CO94" s="297"/>
      <c r="CP94" s="297"/>
      <c r="CQ94" s="297"/>
      <c r="CR94" s="297"/>
    </row>
    <row r="95" spans="2:96" ht="12" customHeight="1">
      <c r="B95" s="293" t="s">
        <v>220</v>
      </c>
      <c r="C95" s="294"/>
      <c r="D95" s="294"/>
      <c r="E95" s="294"/>
      <c r="F95" s="294"/>
      <c r="G95" s="294"/>
      <c r="H95" s="294"/>
      <c r="I95" s="294"/>
      <c r="J95" s="294"/>
      <c r="K95" s="294"/>
      <c r="L95" s="294"/>
      <c r="M95" s="294"/>
      <c r="N95" s="294"/>
      <c r="O95" s="294"/>
      <c r="P95" s="294"/>
      <c r="Q95" s="294"/>
      <c r="R95" s="294"/>
      <c r="S95" s="294"/>
      <c r="T95" s="294"/>
      <c r="U95" s="294"/>
      <c r="V95" s="294"/>
      <c r="W95" s="294"/>
      <c r="X95" s="295"/>
      <c r="Y95" s="295"/>
      <c r="Z95" s="295"/>
      <c r="AA95" s="295"/>
      <c r="AB95" s="295"/>
      <c r="AC95" s="295"/>
      <c r="AD95" s="295"/>
      <c r="AE95" s="272"/>
      <c r="AF95" s="295"/>
      <c r="AG95" s="296"/>
      <c r="AH95" s="767">
        <f>'Exhibit A'!CL149</f>
        <v>0</v>
      </c>
      <c r="AI95" s="810"/>
      <c r="AJ95" s="810"/>
      <c r="AK95" s="810"/>
      <c r="AL95" s="810"/>
      <c r="AM95" s="768"/>
      <c r="AN95" s="767">
        <f>'Exhibit A'!CS149</f>
        <v>0</v>
      </c>
      <c r="AO95" s="810"/>
      <c r="AP95" s="810"/>
      <c r="AQ95" s="810"/>
      <c r="AR95" s="810"/>
      <c r="AS95" s="768"/>
      <c r="AU95" s="985" t="s">
        <v>282</v>
      </c>
      <c r="AV95" s="986"/>
      <c r="AW95" s="986"/>
      <c r="AX95" s="986"/>
      <c r="AY95" s="986"/>
      <c r="AZ95" s="986"/>
      <c r="BA95" s="986"/>
      <c r="BB95" s="986"/>
      <c r="BC95" s="986"/>
      <c r="BD95" s="986"/>
      <c r="BE95" s="986"/>
      <c r="BF95" s="986"/>
      <c r="BG95" s="986"/>
      <c r="BH95" s="986"/>
      <c r="BI95" s="986"/>
      <c r="BJ95" s="986"/>
      <c r="BK95" s="986"/>
      <c r="BL95" s="986"/>
      <c r="BM95" s="986"/>
      <c r="BN95" s="986"/>
      <c r="BO95" s="986"/>
      <c r="BP95" s="987"/>
      <c r="BQ95" s="295"/>
      <c r="BR95" s="295"/>
      <c r="BS95" s="295"/>
      <c r="BT95" s="295"/>
      <c r="BU95" s="295"/>
      <c r="BV95" s="295"/>
      <c r="BW95" s="295"/>
      <c r="BX95" s="272"/>
      <c r="BY95" s="295"/>
      <c r="BZ95" s="296"/>
      <c r="CA95" s="767">
        <f>'Exhibit A'!GM149</f>
        <v>0</v>
      </c>
      <c r="CB95" s="810"/>
      <c r="CC95" s="810"/>
      <c r="CD95" s="810"/>
      <c r="CE95" s="810"/>
      <c r="CF95" s="768"/>
      <c r="CG95" s="767">
        <f>'Exhibit A'!GT149</f>
        <v>0</v>
      </c>
      <c r="CH95" s="810"/>
      <c r="CI95" s="810"/>
      <c r="CJ95" s="810"/>
      <c r="CK95" s="810"/>
      <c r="CL95" s="768"/>
      <c r="CM95" s="297"/>
      <c r="CN95" s="297"/>
      <c r="CO95" s="297"/>
      <c r="CP95" s="297"/>
      <c r="CQ95" s="297"/>
      <c r="CR95" s="297"/>
    </row>
    <row r="96" spans="2:96" ht="12" customHeight="1">
      <c r="B96" s="293" t="s">
        <v>221</v>
      </c>
      <c r="C96" s="294"/>
      <c r="D96" s="294"/>
      <c r="E96" s="294"/>
      <c r="F96" s="294"/>
      <c r="G96" s="294"/>
      <c r="H96" s="294"/>
      <c r="I96" s="294"/>
      <c r="J96" s="294"/>
      <c r="K96" s="294"/>
      <c r="L96" s="294"/>
      <c r="M96" s="294"/>
      <c r="N96" s="294"/>
      <c r="O96" s="294"/>
      <c r="P96" s="294"/>
      <c r="Q96" s="294"/>
      <c r="R96" s="294"/>
      <c r="S96" s="294"/>
      <c r="T96" s="294"/>
      <c r="U96" s="294"/>
      <c r="V96" s="294"/>
      <c r="W96" s="294"/>
      <c r="X96" s="295"/>
      <c r="Y96" s="295"/>
      <c r="Z96" s="295"/>
      <c r="AA96" s="295"/>
      <c r="AB96" s="295"/>
      <c r="AC96" s="295"/>
      <c r="AD96" s="295"/>
      <c r="AE96" s="272"/>
      <c r="AF96" s="295"/>
      <c r="AG96" s="296"/>
      <c r="AH96" s="767">
        <f>'Exhibit A'!CL150</f>
        <v>0</v>
      </c>
      <c r="AI96" s="810"/>
      <c r="AJ96" s="810"/>
      <c r="AK96" s="810"/>
      <c r="AL96" s="810"/>
      <c r="AM96" s="768"/>
      <c r="AN96" s="767">
        <f>'Exhibit A'!CS150</f>
        <v>0</v>
      </c>
      <c r="AO96" s="810"/>
      <c r="AP96" s="810"/>
      <c r="AQ96" s="810"/>
      <c r="AR96" s="810"/>
      <c r="AS96" s="768"/>
      <c r="AU96" s="985" t="s">
        <v>283</v>
      </c>
      <c r="AV96" s="986"/>
      <c r="AW96" s="986"/>
      <c r="AX96" s="986"/>
      <c r="AY96" s="986"/>
      <c r="AZ96" s="986"/>
      <c r="BA96" s="986"/>
      <c r="BB96" s="986"/>
      <c r="BC96" s="986"/>
      <c r="BD96" s="986"/>
      <c r="BE96" s="986"/>
      <c r="BF96" s="986"/>
      <c r="BG96" s="986"/>
      <c r="BH96" s="986"/>
      <c r="BI96" s="986"/>
      <c r="BJ96" s="986"/>
      <c r="BK96" s="986"/>
      <c r="BL96" s="986"/>
      <c r="BM96" s="986"/>
      <c r="BN96" s="986"/>
      <c r="BO96" s="986"/>
      <c r="BP96" s="987"/>
      <c r="BQ96" s="295"/>
      <c r="BR96" s="295"/>
      <c r="BS96" s="295"/>
      <c r="BT96" s="295"/>
      <c r="BU96" s="295"/>
      <c r="BV96" s="295"/>
      <c r="BW96" s="295"/>
      <c r="BX96" s="272"/>
      <c r="BY96" s="295"/>
      <c r="BZ96" s="296"/>
      <c r="CA96" s="767">
        <f>'Exhibit A'!GM150</f>
        <v>0</v>
      </c>
      <c r="CB96" s="810"/>
      <c r="CC96" s="810"/>
      <c r="CD96" s="810"/>
      <c r="CE96" s="810"/>
      <c r="CF96" s="768"/>
      <c r="CG96" s="767">
        <f>'Exhibit A'!GT150</f>
        <v>0</v>
      </c>
      <c r="CH96" s="810"/>
      <c r="CI96" s="810"/>
      <c r="CJ96" s="810"/>
      <c r="CK96" s="810"/>
      <c r="CL96" s="768"/>
      <c r="CM96" s="297"/>
      <c r="CN96" s="297"/>
      <c r="CO96" s="297"/>
      <c r="CP96" s="297"/>
      <c r="CQ96" s="297"/>
      <c r="CR96" s="297"/>
    </row>
    <row r="97" spans="2:96" ht="12" customHeight="1">
      <c r="B97" s="293" t="s">
        <v>222</v>
      </c>
      <c r="C97" s="294"/>
      <c r="D97" s="294"/>
      <c r="E97" s="294"/>
      <c r="F97" s="294"/>
      <c r="G97" s="294"/>
      <c r="H97" s="294"/>
      <c r="I97" s="294"/>
      <c r="J97" s="294"/>
      <c r="K97" s="294"/>
      <c r="L97" s="294"/>
      <c r="M97" s="294"/>
      <c r="N97" s="294"/>
      <c r="O97" s="294"/>
      <c r="P97" s="294"/>
      <c r="Q97" s="294"/>
      <c r="R97" s="294"/>
      <c r="S97" s="294"/>
      <c r="T97" s="294"/>
      <c r="U97" s="294"/>
      <c r="V97" s="294"/>
      <c r="W97" s="294"/>
      <c r="X97" s="295"/>
      <c r="Y97" s="295"/>
      <c r="Z97" s="295"/>
      <c r="AA97" s="295"/>
      <c r="AB97" s="295"/>
      <c r="AC97" s="295"/>
      <c r="AD97" s="295"/>
      <c r="AE97" s="272"/>
      <c r="AF97" s="295"/>
      <c r="AG97" s="296"/>
      <c r="AH97" s="767">
        <f>'Exhibit A'!CL151</f>
        <v>0</v>
      </c>
      <c r="AI97" s="810"/>
      <c r="AJ97" s="810"/>
      <c r="AK97" s="810"/>
      <c r="AL97" s="810"/>
      <c r="AM97" s="768"/>
      <c r="AN97" s="767">
        <f>'Exhibit A'!CS151</f>
        <v>0</v>
      </c>
      <c r="AO97" s="810"/>
      <c r="AP97" s="810"/>
      <c r="AQ97" s="810"/>
      <c r="AR97" s="810"/>
      <c r="AS97" s="768"/>
      <c r="AU97" s="985" t="s">
        <v>284</v>
      </c>
      <c r="AV97" s="986"/>
      <c r="AW97" s="986"/>
      <c r="AX97" s="986"/>
      <c r="AY97" s="986"/>
      <c r="AZ97" s="986"/>
      <c r="BA97" s="986"/>
      <c r="BB97" s="986"/>
      <c r="BC97" s="986"/>
      <c r="BD97" s="986"/>
      <c r="BE97" s="986"/>
      <c r="BF97" s="986"/>
      <c r="BG97" s="986"/>
      <c r="BH97" s="986"/>
      <c r="BI97" s="986"/>
      <c r="BJ97" s="986"/>
      <c r="BK97" s="986"/>
      <c r="BL97" s="986"/>
      <c r="BM97" s="986"/>
      <c r="BN97" s="986"/>
      <c r="BO97" s="986"/>
      <c r="BP97" s="987"/>
      <c r="BQ97" s="295"/>
      <c r="BR97" s="295"/>
      <c r="BS97" s="295"/>
      <c r="BT97" s="295"/>
      <c r="BU97" s="295"/>
      <c r="BV97" s="295"/>
      <c r="BW97" s="295"/>
      <c r="BX97" s="272"/>
      <c r="BY97" s="295"/>
      <c r="BZ97" s="296"/>
      <c r="CA97" s="767">
        <f>'Exhibit A'!GM151</f>
        <v>0</v>
      </c>
      <c r="CB97" s="810"/>
      <c r="CC97" s="810"/>
      <c r="CD97" s="810"/>
      <c r="CE97" s="810"/>
      <c r="CF97" s="768"/>
      <c r="CG97" s="767">
        <f>'Exhibit A'!GT151</f>
        <v>0</v>
      </c>
      <c r="CH97" s="810"/>
      <c r="CI97" s="810"/>
      <c r="CJ97" s="810"/>
      <c r="CK97" s="810"/>
      <c r="CL97" s="768"/>
      <c r="CM97" s="297"/>
      <c r="CN97" s="297"/>
      <c r="CO97" s="297"/>
      <c r="CP97" s="297"/>
      <c r="CQ97" s="297"/>
      <c r="CR97" s="297"/>
    </row>
    <row r="98" spans="2:96" ht="12" customHeight="1" thickBot="1">
      <c r="B98" s="293" t="s">
        <v>223</v>
      </c>
      <c r="C98" s="294"/>
      <c r="D98" s="294"/>
      <c r="E98" s="294"/>
      <c r="F98" s="294"/>
      <c r="G98" s="294"/>
      <c r="H98" s="294"/>
      <c r="I98" s="294"/>
      <c r="J98" s="294"/>
      <c r="K98" s="294"/>
      <c r="L98" s="294"/>
      <c r="M98" s="294"/>
      <c r="N98" s="294"/>
      <c r="O98" s="294"/>
      <c r="P98" s="294"/>
      <c r="Q98" s="294"/>
      <c r="R98" s="294"/>
      <c r="S98" s="294"/>
      <c r="T98" s="294"/>
      <c r="U98" s="294"/>
      <c r="V98" s="294"/>
      <c r="W98" s="294"/>
      <c r="X98" s="295"/>
      <c r="Y98" s="295"/>
      <c r="Z98" s="295"/>
      <c r="AA98" s="295"/>
      <c r="AB98" s="295"/>
      <c r="AC98" s="295"/>
      <c r="AD98" s="295"/>
      <c r="AE98" s="272"/>
      <c r="AF98" s="295"/>
      <c r="AG98" s="296"/>
      <c r="AH98" s="767">
        <f>'Exhibit A'!CL152</f>
        <v>0</v>
      </c>
      <c r="AI98" s="810"/>
      <c r="AJ98" s="810"/>
      <c r="AK98" s="810"/>
      <c r="AL98" s="810"/>
      <c r="AM98" s="768"/>
      <c r="AN98" s="767">
        <f>'Exhibit A'!CS152</f>
        <v>0</v>
      </c>
      <c r="AO98" s="810"/>
      <c r="AP98" s="810"/>
      <c r="AQ98" s="810"/>
      <c r="AR98" s="810"/>
      <c r="AS98" s="768"/>
      <c r="AU98" s="991" t="s">
        <v>285</v>
      </c>
      <c r="AV98" s="992"/>
      <c r="AW98" s="992"/>
      <c r="AX98" s="992"/>
      <c r="AY98" s="992"/>
      <c r="AZ98" s="992"/>
      <c r="BA98" s="992"/>
      <c r="BB98" s="992"/>
      <c r="BC98" s="992"/>
      <c r="BD98" s="992"/>
      <c r="BE98" s="992"/>
      <c r="BF98" s="992"/>
      <c r="BG98" s="992"/>
      <c r="BH98" s="992"/>
      <c r="BI98" s="992"/>
      <c r="BJ98" s="992"/>
      <c r="BK98" s="992"/>
      <c r="BL98" s="992"/>
      <c r="BM98" s="992"/>
      <c r="BN98" s="992"/>
      <c r="BO98" s="992"/>
      <c r="BP98" s="993"/>
      <c r="BQ98" s="304"/>
      <c r="BR98" s="304"/>
      <c r="BS98" s="304"/>
      <c r="BT98" s="304"/>
      <c r="BU98" s="304"/>
      <c r="BV98" s="304"/>
      <c r="BW98" s="304"/>
      <c r="BX98" s="305"/>
      <c r="BY98" s="304"/>
      <c r="BZ98" s="306"/>
      <c r="CA98" s="1036">
        <f>SUM(CA91:CF97)</f>
        <v>0</v>
      </c>
      <c r="CB98" s="1037"/>
      <c r="CC98" s="1037"/>
      <c r="CD98" s="1037"/>
      <c r="CE98" s="1037"/>
      <c r="CF98" s="1038"/>
      <c r="CG98" s="1036">
        <f>SUM(CG91:CL97)</f>
        <v>0</v>
      </c>
      <c r="CH98" s="1037"/>
      <c r="CI98" s="1037"/>
      <c r="CJ98" s="1037"/>
      <c r="CK98" s="1037"/>
      <c r="CL98" s="1038"/>
      <c r="CM98" s="286"/>
      <c r="CN98" s="286"/>
      <c r="CO98" s="286"/>
      <c r="CP98" s="286"/>
      <c r="CQ98" s="286"/>
      <c r="CR98" s="286"/>
    </row>
    <row r="99" spans="2:96" ht="12" customHeight="1" thickTop="1">
      <c r="B99" s="293" t="s">
        <v>224</v>
      </c>
      <c r="C99" s="294"/>
      <c r="D99" s="294"/>
      <c r="E99" s="294"/>
      <c r="F99" s="294"/>
      <c r="G99" s="294"/>
      <c r="H99" s="294"/>
      <c r="I99" s="294"/>
      <c r="J99" s="294"/>
      <c r="K99" s="294"/>
      <c r="L99" s="294"/>
      <c r="M99" s="294"/>
      <c r="N99" s="294"/>
      <c r="O99" s="294"/>
      <c r="P99" s="294"/>
      <c r="Q99" s="294"/>
      <c r="R99" s="294"/>
      <c r="S99" s="294"/>
      <c r="T99" s="294"/>
      <c r="U99" s="294"/>
      <c r="V99" s="294"/>
      <c r="W99" s="294"/>
      <c r="X99" s="295"/>
      <c r="Y99" s="295"/>
      <c r="Z99" s="295"/>
      <c r="AA99" s="295"/>
      <c r="AB99" s="295"/>
      <c r="AC99" s="295"/>
      <c r="AD99" s="295"/>
      <c r="AE99" s="272"/>
      <c r="AF99" s="295"/>
      <c r="AG99" s="296"/>
      <c r="AH99" s="767">
        <f>'Exhibit A'!CL153</f>
        <v>0</v>
      </c>
      <c r="AI99" s="810"/>
      <c r="AJ99" s="810"/>
      <c r="AK99" s="810"/>
      <c r="AL99" s="810"/>
      <c r="AM99" s="768"/>
      <c r="AN99" s="767">
        <f>'Exhibit A'!CS153</f>
        <v>0</v>
      </c>
      <c r="AO99" s="810"/>
      <c r="AP99" s="810"/>
      <c r="AQ99" s="810"/>
      <c r="AR99" s="810"/>
      <c r="AS99" s="768"/>
      <c r="AU99" s="988" t="s">
        <v>286</v>
      </c>
      <c r="AV99" s="989"/>
      <c r="AW99" s="989"/>
      <c r="AX99" s="989"/>
      <c r="AY99" s="989"/>
      <c r="AZ99" s="989"/>
      <c r="BA99" s="989"/>
      <c r="BB99" s="989"/>
      <c r="BC99" s="989"/>
      <c r="BD99" s="989"/>
      <c r="BE99" s="989"/>
      <c r="BF99" s="989"/>
      <c r="BG99" s="989"/>
      <c r="BH99" s="989"/>
      <c r="BI99" s="989"/>
      <c r="BJ99" s="989"/>
      <c r="BK99" s="989"/>
      <c r="BL99" s="989"/>
      <c r="BM99" s="989"/>
      <c r="BN99" s="989"/>
      <c r="BO99" s="989"/>
      <c r="BP99" s="990"/>
      <c r="BQ99" s="307"/>
      <c r="BR99" s="307"/>
      <c r="BS99" s="307"/>
      <c r="BT99" s="307"/>
      <c r="BU99" s="307"/>
      <c r="BV99" s="307"/>
      <c r="BW99" s="307"/>
      <c r="BX99" s="292"/>
      <c r="BY99" s="307"/>
      <c r="BZ99" s="308"/>
      <c r="CA99" s="966"/>
      <c r="CB99" s="967"/>
      <c r="CC99" s="967"/>
      <c r="CD99" s="967"/>
      <c r="CE99" s="967"/>
      <c r="CF99" s="968"/>
      <c r="CG99" s="966"/>
      <c r="CH99" s="967"/>
      <c r="CI99" s="967"/>
      <c r="CJ99" s="967"/>
      <c r="CK99" s="967"/>
      <c r="CL99" s="968"/>
      <c r="CM99" s="286"/>
      <c r="CN99" s="286"/>
      <c r="CO99" s="286"/>
      <c r="CP99" s="286"/>
      <c r="CQ99" s="286"/>
      <c r="CR99" s="286"/>
    </row>
    <row r="100" spans="2:96" ht="12" customHeight="1" thickBot="1">
      <c r="B100" s="298" t="s">
        <v>225</v>
      </c>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00"/>
      <c r="Y100" s="200"/>
      <c r="Z100" s="200"/>
      <c r="AA100" s="200"/>
      <c r="AB100" s="200"/>
      <c r="AC100" s="200"/>
      <c r="AD100" s="200"/>
      <c r="AE100" s="277"/>
      <c r="AF100" s="200"/>
      <c r="AG100" s="199"/>
      <c r="AH100" s="769">
        <f>SUM(AH91:AM99)</f>
        <v>0</v>
      </c>
      <c r="AI100" s="811"/>
      <c r="AJ100" s="811"/>
      <c r="AK100" s="811"/>
      <c r="AL100" s="811"/>
      <c r="AM100" s="770"/>
      <c r="AN100" s="769">
        <f>SUM(AN91:AS99)</f>
        <v>0</v>
      </c>
      <c r="AO100" s="811"/>
      <c r="AP100" s="811"/>
      <c r="AQ100" s="811"/>
      <c r="AR100" s="811"/>
      <c r="AS100" s="770"/>
      <c r="AU100" s="976" t="s">
        <v>290</v>
      </c>
      <c r="AV100" s="977"/>
      <c r="AW100" s="977"/>
      <c r="AX100" s="977"/>
      <c r="AY100" s="977"/>
      <c r="AZ100" s="977"/>
      <c r="BA100" s="977"/>
      <c r="BB100" s="977"/>
      <c r="BC100" s="977"/>
      <c r="BD100" s="977"/>
      <c r="BE100" s="977"/>
      <c r="BF100" s="977"/>
      <c r="BG100" s="977"/>
      <c r="BH100" s="977"/>
      <c r="BI100" s="977"/>
      <c r="BJ100" s="977"/>
      <c r="BK100" s="977"/>
      <c r="BL100" s="977"/>
      <c r="BM100" s="977"/>
      <c r="BN100" s="977"/>
      <c r="BO100" s="977"/>
      <c r="BP100" s="978"/>
      <c r="BQ100" s="196"/>
      <c r="BR100" s="196"/>
      <c r="BS100" s="196"/>
      <c r="BT100" s="196"/>
      <c r="BU100" s="196"/>
      <c r="BV100" s="196"/>
      <c r="BW100" s="196"/>
      <c r="BX100" s="272"/>
      <c r="BY100" s="196"/>
      <c r="BZ100" s="195"/>
      <c r="CA100" s="767">
        <f>'Exhibit A'!GM154</f>
        <v>0</v>
      </c>
      <c r="CB100" s="810"/>
      <c r="CC100" s="810"/>
      <c r="CD100" s="810"/>
      <c r="CE100" s="810"/>
      <c r="CF100" s="768"/>
      <c r="CG100" s="767">
        <f>'Exhibit A'!GT154</f>
        <v>0</v>
      </c>
      <c r="CH100" s="810"/>
      <c r="CI100" s="810"/>
      <c r="CJ100" s="810"/>
      <c r="CK100" s="810"/>
      <c r="CL100" s="768"/>
      <c r="CM100" s="297"/>
      <c r="CN100" s="297"/>
      <c r="CO100" s="297"/>
      <c r="CP100" s="297"/>
      <c r="CQ100" s="297"/>
      <c r="CR100" s="297"/>
    </row>
    <row r="101" spans="2:96" ht="12" customHeight="1" thickTop="1">
      <c r="B101" s="300" t="s">
        <v>226</v>
      </c>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2"/>
      <c r="Y101" s="302"/>
      <c r="Z101" s="302"/>
      <c r="AA101" s="302"/>
      <c r="AB101" s="302"/>
      <c r="AC101" s="302"/>
      <c r="AD101" s="302"/>
      <c r="AE101" s="166"/>
      <c r="AF101" s="302"/>
      <c r="AG101" s="303"/>
      <c r="AH101" s="876"/>
      <c r="AI101" s="877"/>
      <c r="AJ101" s="877"/>
      <c r="AK101" s="877"/>
      <c r="AL101" s="877"/>
      <c r="AM101" s="878"/>
      <c r="AN101" s="876"/>
      <c r="AO101" s="877"/>
      <c r="AP101" s="877"/>
      <c r="AQ101" s="877"/>
      <c r="AR101" s="877"/>
      <c r="AS101" s="878"/>
      <c r="AU101" s="985" t="s">
        <v>291</v>
      </c>
      <c r="AV101" s="986"/>
      <c r="AW101" s="986"/>
      <c r="AX101" s="986"/>
      <c r="AY101" s="986"/>
      <c r="AZ101" s="986"/>
      <c r="BA101" s="986"/>
      <c r="BB101" s="986"/>
      <c r="BC101" s="986"/>
      <c r="BD101" s="986"/>
      <c r="BE101" s="986"/>
      <c r="BF101" s="986"/>
      <c r="BG101" s="986"/>
      <c r="BH101" s="986"/>
      <c r="BI101" s="986"/>
      <c r="BJ101" s="986"/>
      <c r="BK101" s="986"/>
      <c r="BL101" s="986"/>
      <c r="BM101" s="986"/>
      <c r="BN101" s="986"/>
      <c r="BO101" s="986"/>
      <c r="BP101" s="987"/>
      <c r="BQ101" s="302"/>
      <c r="BR101" s="302"/>
      <c r="BS101" s="302"/>
      <c r="BT101" s="302"/>
      <c r="BU101" s="302"/>
      <c r="BV101" s="302"/>
      <c r="BW101" s="302"/>
      <c r="BX101" s="166"/>
      <c r="BY101" s="302"/>
      <c r="BZ101" s="303"/>
      <c r="CA101" s="767">
        <f>'Exhibit A'!GM155</f>
        <v>0</v>
      </c>
      <c r="CB101" s="810"/>
      <c r="CC101" s="810"/>
      <c r="CD101" s="810"/>
      <c r="CE101" s="810"/>
      <c r="CF101" s="768"/>
      <c r="CG101" s="767">
        <f>'Exhibit A'!GT155</f>
        <v>0</v>
      </c>
      <c r="CH101" s="810"/>
      <c r="CI101" s="810"/>
      <c r="CJ101" s="810"/>
      <c r="CK101" s="810"/>
      <c r="CL101" s="768"/>
      <c r="CM101" s="297"/>
      <c r="CN101" s="297"/>
      <c r="CO101" s="297"/>
      <c r="CP101" s="297"/>
      <c r="CQ101" s="297"/>
      <c r="CR101" s="297"/>
    </row>
    <row r="102" spans="2:96" ht="12" customHeight="1">
      <c r="B102" s="293" t="s">
        <v>227</v>
      </c>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5"/>
      <c r="Y102" s="295"/>
      <c r="Z102" s="295"/>
      <c r="AA102" s="295"/>
      <c r="AB102" s="295"/>
      <c r="AC102" s="295"/>
      <c r="AD102" s="295"/>
      <c r="AE102" s="272"/>
      <c r="AF102" s="295"/>
      <c r="AG102" s="296"/>
      <c r="AH102" s="767">
        <f>'Exhibit A'!CL156</f>
        <v>0</v>
      </c>
      <c r="AI102" s="810"/>
      <c r="AJ102" s="810"/>
      <c r="AK102" s="810"/>
      <c r="AL102" s="810"/>
      <c r="AM102" s="768"/>
      <c r="AN102" s="767">
        <f>'Exhibit A'!CS156</f>
        <v>0</v>
      </c>
      <c r="AO102" s="810"/>
      <c r="AP102" s="810"/>
      <c r="AQ102" s="810"/>
      <c r="AR102" s="810"/>
      <c r="AS102" s="768"/>
      <c r="AU102" s="985" t="s">
        <v>292</v>
      </c>
      <c r="AV102" s="986"/>
      <c r="AW102" s="986"/>
      <c r="AX102" s="986"/>
      <c r="AY102" s="986"/>
      <c r="AZ102" s="986"/>
      <c r="BA102" s="986"/>
      <c r="BB102" s="986"/>
      <c r="BC102" s="986"/>
      <c r="BD102" s="986"/>
      <c r="BE102" s="986"/>
      <c r="BF102" s="986"/>
      <c r="BG102" s="986"/>
      <c r="BH102" s="986"/>
      <c r="BI102" s="986"/>
      <c r="BJ102" s="986"/>
      <c r="BK102" s="986"/>
      <c r="BL102" s="986"/>
      <c r="BM102" s="986"/>
      <c r="BN102" s="986"/>
      <c r="BO102" s="986"/>
      <c r="BP102" s="987"/>
      <c r="BQ102" s="295"/>
      <c r="BR102" s="295"/>
      <c r="BS102" s="295"/>
      <c r="BT102" s="295"/>
      <c r="BU102" s="295"/>
      <c r="BV102" s="295"/>
      <c r="BW102" s="295"/>
      <c r="BX102" s="272"/>
      <c r="BY102" s="295"/>
      <c r="BZ102" s="296"/>
      <c r="CA102" s="767">
        <f>'Exhibit A'!GM156</f>
        <v>0</v>
      </c>
      <c r="CB102" s="810"/>
      <c r="CC102" s="810"/>
      <c r="CD102" s="810"/>
      <c r="CE102" s="810"/>
      <c r="CF102" s="768"/>
      <c r="CG102" s="767">
        <f>'Exhibit A'!GT156</f>
        <v>0</v>
      </c>
      <c r="CH102" s="810"/>
      <c r="CI102" s="810"/>
      <c r="CJ102" s="810"/>
      <c r="CK102" s="810"/>
      <c r="CL102" s="768"/>
      <c r="CM102" s="297"/>
      <c r="CN102" s="297"/>
      <c r="CO102" s="297"/>
      <c r="CP102" s="297"/>
      <c r="CQ102" s="297"/>
      <c r="CR102" s="297"/>
    </row>
    <row r="103" spans="2:96" ht="12" customHeight="1">
      <c r="B103" s="293" t="s">
        <v>228</v>
      </c>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5"/>
      <c r="Y103" s="295"/>
      <c r="Z103" s="295"/>
      <c r="AA103" s="295"/>
      <c r="AB103" s="295"/>
      <c r="AC103" s="295"/>
      <c r="AD103" s="295"/>
      <c r="AE103" s="272"/>
      <c r="AF103" s="295"/>
      <c r="AG103" s="296"/>
      <c r="AH103" s="767">
        <f>'Exhibit A'!CL157</f>
        <v>0</v>
      </c>
      <c r="AI103" s="810"/>
      <c r="AJ103" s="810"/>
      <c r="AK103" s="810"/>
      <c r="AL103" s="810"/>
      <c r="AM103" s="768"/>
      <c r="AN103" s="767">
        <f>'Exhibit A'!CS157</f>
        <v>0</v>
      </c>
      <c r="AO103" s="810"/>
      <c r="AP103" s="810"/>
      <c r="AQ103" s="810"/>
      <c r="AR103" s="810"/>
      <c r="AS103" s="768"/>
      <c r="AU103" s="985" t="s">
        <v>293</v>
      </c>
      <c r="AV103" s="986"/>
      <c r="AW103" s="986"/>
      <c r="AX103" s="986"/>
      <c r="AY103" s="986"/>
      <c r="AZ103" s="986"/>
      <c r="BA103" s="986"/>
      <c r="BB103" s="986"/>
      <c r="BC103" s="986"/>
      <c r="BD103" s="986"/>
      <c r="BE103" s="986"/>
      <c r="BF103" s="986"/>
      <c r="BG103" s="986"/>
      <c r="BH103" s="986"/>
      <c r="BI103" s="986"/>
      <c r="BJ103" s="986"/>
      <c r="BK103" s="986"/>
      <c r="BL103" s="986"/>
      <c r="BM103" s="986"/>
      <c r="BN103" s="986"/>
      <c r="BO103" s="986"/>
      <c r="BP103" s="987"/>
      <c r="BQ103" s="295"/>
      <c r="BR103" s="295"/>
      <c r="BS103" s="295"/>
      <c r="BT103" s="295"/>
      <c r="BU103" s="295"/>
      <c r="BV103" s="295"/>
      <c r="BW103" s="295"/>
      <c r="BX103" s="272"/>
      <c r="BY103" s="295"/>
      <c r="BZ103" s="296"/>
      <c r="CA103" s="767">
        <f>'Exhibit A'!GM157</f>
        <v>0</v>
      </c>
      <c r="CB103" s="810"/>
      <c r="CC103" s="810"/>
      <c r="CD103" s="810"/>
      <c r="CE103" s="810"/>
      <c r="CF103" s="768"/>
      <c r="CG103" s="767">
        <f>'Exhibit A'!GT157</f>
        <v>0</v>
      </c>
      <c r="CH103" s="810"/>
      <c r="CI103" s="810"/>
      <c r="CJ103" s="810"/>
      <c r="CK103" s="810"/>
      <c r="CL103" s="768"/>
      <c r="CM103" s="297"/>
      <c r="CN103" s="297"/>
      <c r="CO103" s="297"/>
      <c r="CP103" s="297"/>
      <c r="CQ103" s="297"/>
      <c r="CR103" s="297"/>
    </row>
    <row r="104" spans="2:96" ht="12" customHeight="1">
      <c r="B104" s="293" t="s">
        <v>231</v>
      </c>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5"/>
      <c r="Y104" s="295"/>
      <c r="Z104" s="295"/>
      <c r="AA104" s="295"/>
      <c r="AB104" s="295"/>
      <c r="AC104" s="295"/>
      <c r="AD104" s="295"/>
      <c r="AE104" s="272"/>
      <c r="AF104" s="295"/>
      <c r="AG104" s="296"/>
      <c r="AH104" s="767">
        <f>'Exhibit A'!CL158</f>
        <v>0</v>
      </c>
      <c r="AI104" s="810"/>
      <c r="AJ104" s="810"/>
      <c r="AK104" s="810"/>
      <c r="AL104" s="810"/>
      <c r="AM104" s="768"/>
      <c r="AN104" s="767">
        <f>'Exhibit A'!CS158</f>
        <v>0</v>
      </c>
      <c r="AO104" s="810"/>
      <c r="AP104" s="810"/>
      <c r="AQ104" s="810"/>
      <c r="AR104" s="810"/>
      <c r="AS104" s="768"/>
      <c r="AU104" s="985" t="s">
        <v>294</v>
      </c>
      <c r="AV104" s="986"/>
      <c r="AW104" s="986"/>
      <c r="AX104" s="986"/>
      <c r="AY104" s="986"/>
      <c r="AZ104" s="986"/>
      <c r="BA104" s="986"/>
      <c r="BB104" s="986"/>
      <c r="BC104" s="986"/>
      <c r="BD104" s="986"/>
      <c r="BE104" s="986"/>
      <c r="BF104" s="986"/>
      <c r="BG104" s="986"/>
      <c r="BH104" s="986"/>
      <c r="BI104" s="986"/>
      <c r="BJ104" s="986"/>
      <c r="BK104" s="986"/>
      <c r="BL104" s="986"/>
      <c r="BM104" s="986"/>
      <c r="BN104" s="986"/>
      <c r="BO104" s="986"/>
      <c r="BP104" s="987"/>
      <c r="BQ104" s="295"/>
      <c r="BR104" s="295"/>
      <c r="BS104" s="295"/>
      <c r="BT104" s="295"/>
      <c r="BU104" s="295"/>
      <c r="BV104" s="295"/>
      <c r="BW104" s="295"/>
      <c r="BX104" s="272"/>
      <c r="BY104" s="295"/>
      <c r="BZ104" s="296"/>
      <c r="CA104" s="767">
        <f>'Exhibit A'!GM158</f>
        <v>0</v>
      </c>
      <c r="CB104" s="810"/>
      <c r="CC104" s="810"/>
      <c r="CD104" s="810"/>
      <c r="CE104" s="810"/>
      <c r="CF104" s="768"/>
      <c r="CG104" s="767">
        <f>'Exhibit A'!GT158</f>
        <v>0</v>
      </c>
      <c r="CH104" s="810"/>
      <c r="CI104" s="810"/>
      <c r="CJ104" s="810"/>
      <c r="CK104" s="810"/>
      <c r="CL104" s="768"/>
      <c r="CM104" s="297"/>
      <c r="CN104" s="297"/>
      <c r="CO104" s="297"/>
      <c r="CP104" s="297"/>
      <c r="CQ104" s="297"/>
      <c r="CR104" s="297"/>
    </row>
    <row r="105" spans="2:96" ht="12" customHeight="1">
      <c r="B105" s="293" t="s">
        <v>232</v>
      </c>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5"/>
      <c r="Y105" s="295"/>
      <c r="Z105" s="295"/>
      <c r="AA105" s="295"/>
      <c r="AB105" s="295"/>
      <c r="AC105" s="295"/>
      <c r="AD105" s="295"/>
      <c r="AE105" s="272"/>
      <c r="AF105" s="295"/>
      <c r="AG105" s="296"/>
      <c r="AH105" s="767">
        <f>'Exhibit A'!CL159</f>
        <v>0</v>
      </c>
      <c r="AI105" s="810"/>
      <c r="AJ105" s="810"/>
      <c r="AK105" s="810"/>
      <c r="AL105" s="810"/>
      <c r="AM105" s="768"/>
      <c r="AN105" s="767">
        <f>'Exhibit A'!CS159</f>
        <v>0</v>
      </c>
      <c r="AO105" s="810"/>
      <c r="AP105" s="810"/>
      <c r="AQ105" s="810"/>
      <c r="AR105" s="810"/>
      <c r="AS105" s="768"/>
      <c r="AU105" s="985" t="s">
        <v>295</v>
      </c>
      <c r="AV105" s="986"/>
      <c r="AW105" s="986"/>
      <c r="AX105" s="986"/>
      <c r="AY105" s="986"/>
      <c r="AZ105" s="986"/>
      <c r="BA105" s="986"/>
      <c r="BB105" s="986"/>
      <c r="BC105" s="986"/>
      <c r="BD105" s="986"/>
      <c r="BE105" s="986"/>
      <c r="BF105" s="986"/>
      <c r="BG105" s="986"/>
      <c r="BH105" s="986"/>
      <c r="BI105" s="986"/>
      <c r="BJ105" s="986"/>
      <c r="BK105" s="986"/>
      <c r="BL105" s="986"/>
      <c r="BM105" s="986"/>
      <c r="BN105" s="986"/>
      <c r="BO105" s="986"/>
      <c r="BP105" s="987"/>
      <c r="BQ105" s="295"/>
      <c r="BR105" s="295"/>
      <c r="BS105" s="295"/>
      <c r="BT105" s="295"/>
      <c r="BU105" s="295"/>
      <c r="BV105" s="295"/>
      <c r="BW105" s="295"/>
      <c r="BX105" s="272"/>
      <c r="BY105" s="295"/>
      <c r="BZ105" s="296"/>
      <c r="CA105" s="767">
        <f>'Exhibit A'!GM159</f>
        <v>0</v>
      </c>
      <c r="CB105" s="810"/>
      <c r="CC105" s="810"/>
      <c r="CD105" s="810"/>
      <c r="CE105" s="810"/>
      <c r="CF105" s="768"/>
      <c r="CG105" s="767">
        <f>'Exhibit A'!GT159</f>
        <v>0</v>
      </c>
      <c r="CH105" s="810"/>
      <c r="CI105" s="810"/>
      <c r="CJ105" s="810"/>
      <c r="CK105" s="810"/>
      <c r="CL105" s="768"/>
      <c r="CM105" s="297"/>
      <c r="CN105" s="297"/>
      <c r="CO105" s="297"/>
      <c r="CP105" s="297"/>
      <c r="CQ105" s="297"/>
      <c r="CR105" s="297"/>
    </row>
    <row r="106" spans="2:96" ht="12" customHeight="1">
      <c r="B106" s="293" t="s">
        <v>233</v>
      </c>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5"/>
      <c r="Y106" s="295"/>
      <c r="Z106" s="295"/>
      <c r="AA106" s="295"/>
      <c r="AB106" s="295"/>
      <c r="AC106" s="295"/>
      <c r="AD106" s="295"/>
      <c r="AE106" s="272"/>
      <c r="AF106" s="295"/>
      <c r="AG106" s="296"/>
      <c r="AH106" s="767">
        <f>'Exhibit A'!CL160</f>
        <v>0</v>
      </c>
      <c r="AI106" s="810"/>
      <c r="AJ106" s="810"/>
      <c r="AK106" s="810"/>
      <c r="AL106" s="810"/>
      <c r="AM106" s="768"/>
      <c r="AN106" s="767">
        <f>'Exhibit A'!CS160</f>
        <v>0</v>
      </c>
      <c r="AO106" s="810"/>
      <c r="AP106" s="810"/>
      <c r="AQ106" s="810"/>
      <c r="AR106" s="810"/>
      <c r="AS106" s="768"/>
      <c r="AU106" s="985" t="s">
        <v>296</v>
      </c>
      <c r="AV106" s="986"/>
      <c r="AW106" s="986"/>
      <c r="AX106" s="986"/>
      <c r="AY106" s="986"/>
      <c r="AZ106" s="986"/>
      <c r="BA106" s="986"/>
      <c r="BB106" s="986"/>
      <c r="BC106" s="986"/>
      <c r="BD106" s="986"/>
      <c r="BE106" s="986"/>
      <c r="BF106" s="986"/>
      <c r="BG106" s="986"/>
      <c r="BH106" s="986"/>
      <c r="BI106" s="986"/>
      <c r="BJ106" s="986"/>
      <c r="BK106" s="986"/>
      <c r="BL106" s="986"/>
      <c r="BM106" s="986"/>
      <c r="BN106" s="986"/>
      <c r="BO106" s="986"/>
      <c r="BP106" s="987"/>
      <c r="BQ106" s="295"/>
      <c r="BR106" s="295"/>
      <c r="BS106" s="295"/>
      <c r="BT106" s="295"/>
      <c r="BU106" s="295"/>
      <c r="BV106" s="295"/>
      <c r="BW106" s="295"/>
      <c r="BX106" s="272"/>
      <c r="BY106" s="295"/>
      <c r="BZ106" s="296"/>
      <c r="CA106" s="767">
        <f>'Exhibit A'!GM160</f>
        <v>0</v>
      </c>
      <c r="CB106" s="810"/>
      <c r="CC106" s="810"/>
      <c r="CD106" s="810"/>
      <c r="CE106" s="810"/>
      <c r="CF106" s="768"/>
      <c r="CG106" s="767">
        <f>'Exhibit A'!GT160</f>
        <v>0</v>
      </c>
      <c r="CH106" s="810"/>
      <c r="CI106" s="810"/>
      <c r="CJ106" s="810"/>
      <c r="CK106" s="810"/>
      <c r="CL106" s="768"/>
      <c r="CM106" s="297"/>
      <c r="CN106" s="297"/>
      <c r="CO106" s="297"/>
      <c r="CP106" s="297"/>
      <c r="CQ106" s="297"/>
      <c r="CR106" s="297"/>
    </row>
    <row r="107" spans="2:96" ht="12" customHeight="1">
      <c r="B107" s="293" t="s">
        <v>234</v>
      </c>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5"/>
      <c r="Y107" s="295"/>
      <c r="Z107" s="295"/>
      <c r="AA107" s="295"/>
      <c r="AB107" s="295"/>
      <c r="AC107" s="295"/>
      <c r="AD107" s="295"/>
      <c r="AE107" s="272"/>
      <c r="AF107" s="295"/>
      <c r="AG107" s="296"/>
      <c r="AH107" s="767">
        <f>'Exhibit A'!CL161</f>
        <v>0</v>
      </c>
      <c r="AI107" s="810"/>
      <c r="AJ107" s="810"/>
      <c r="AK107" s="810"/>
      <c r="AL107" s="810"/>
      <c r="AM107" s="768"/>
      <c r="AN107" s="767">
        <f>'Exhibit A'!CS161</f>
        <v>0</v>
      </c>
      <c r="AO107" s="810"/>
      <c r="AP107" s="810"/>
      <c r="AQ107" s="810"/>
      <c r="AR107" s="810"/>
      <c r="AS107" s="768"/>
      <c r="AU107" s="985" t="s">
        <v>288</v>
      </c>
      <c r="AV107" s="986"/>
      <c r="AW107" s="986"/>
      <c r="AX107" s="986"/>
      <c r="AY107" s="986"/>
      <c r="AZ107" s="986"/>
      <c r="BA107" s="986"/>
      <c r="BB107" s="986"/>
      <c r="BC107" s="986"/>
      <c r="BD107" s="986"/>
      <c r="BE107" s="986"/>
      <c r="BF107" s="986"/>
      <c r="BG107" s="986"/>
      <c r="BH107" s="986"/>
      <c r="BI107" s="986"/>
      <c r="BJ107" s="986"/>
      <c r="BK107" s="986"/>
      <c r="BL107" s="986"/>
      <c r="BM107" s="986"/>
      <c r="BN107" s="986"/>
      <c r="BO107" s="986"/>
      <c r="BP107" s="987"/>
      <c r="BQ107" s="295"/>
      <c r="BR107" s="295"/>
      <c r="BS107" s="295"/>
      <c r="BT107" s="295"/>
      <c r="BU107" s="295"/>
      <c r="BV107" s="295"/>
      <c r="BW107" s="295"/>
      <c r="BX107" s="272"/>
      <c r="BY107" s="295"/>
      <c r="BZ107" s="296"/>
      <c r="CA107" s="767">
        <f>'Exhibit A'!GM161</f>
        <v>0</v>
      </c>
      <c r="CB107" s="810"/>
      <c r="CC107" s="810"/>
      <c r="CD107" s="810"/>
      <c r="CE107" s="810"/>
      <c r="CF107" s="768"/>
      <c r="CG107" s="767">
        <f>'Exhibit A'!GT161</f>
        <v>0</v>
      </c>
      <c r="CH107" s="810"/>
      <c r="CI107" s="810"/>
      <c r="CJ107" s="810"/>
      <c r="CK107" s="810"/>
      <c r="CL107" s="768"/>
      <c r="CM107" s="297"/>
      <c r="CN107" s="297"/>
      <c r="CO107" s="297"/>
      <c r="CP107" s="297"/>
      <c r="CQ107" s="297"/>
      <c r="CR107" s="297"/>
    </row>
    <row r="108" spans="2:96" ht="12" customHeight="1" thickBot="1">
      <c r="B108" s="293" t="s">
        <v>229</v>
      </c>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5"/>
      <c r="Y108" s="295"/>
      <c r="Z108" s="295"/>
      <c r="AA108" s="295"/>
      <c r="AB108" s="295"/>
      <c r="AC108" s="295"/>
      <c r="AD108" s="295"/>
      <c r="AE108" s="272"/>
      <c r="AF108" s="295"/>
      <c r="AG108" s="296"/>
      <c r="AH108" s="767">
        <f>'Exhibit A'!CL162</f>
        <v>0</v>
      </c>
      <c r="AI108" s="810"/>
      <c r="AJ108" s="810"/>
      <c r="AK108" s="810"/>
      <c r="AL108" s="810"/>
      <c r="AM108" s="768"/>
      <c r="AN108" s="767">
        <f>'Exhibit A'!CS162</f>
        <v>0</v>
      </c>
      <c r="AO108" s="810"/>
      <c r="AP108" s="810"/>
      <c r="AQ108" s="810"/>
      <c r="AR108" s="810"/>
      <c r="AS108" s="768"/>
      <c r="AU108" s="994" t="s">
        <v>289</v>
      </c>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6"/>
      <c r="BQ108" s="304"/>
      <c r="BR108" s="304"/>
      <c r="BS108" s="304"/>
      <c r="BT108" s="304"/>
      <c r="BU108" s="304"/>
      <c r="BV108" s="304"/>
      <c r="BW108" s="304"/>
      <c r="BX108" s="305"/>
      <c r="BY108" s="304"/>
      <c r="BZ108" s="306"/>
      <c r="CA108" s="1036">
        <f>SUM(CA100:CF107)</f>
        <v>0</v>
      </c>
      <c r="CB108" s="1037"/>
      <c r="CC108" s="1037"/>
      <c r="CD108" s="1037"/>
      <c r="CE108" s="1037"/>
      <c r="CF108" s="1038"/>
      <c r="CG108" s="1036">
        <f>SUM(CG100:CL107)</f>
        <v>0</v>
      </c>
      <c r="CH108" s="1037"/>
      <c r="CI108" s="1037"/>
      <c r="CJ108" s="1037"/>
      <c r="CK108" s="1037"/>
      <c r="CL108" s="1038"/>
      <c r="CM108" s="286"/>
      <c r="CN108" s="286"/>
      <c r="CO108" s="286"/>
      <c r="CP108" s="286"/>
      <c r="CQ108" s="286"/>
      <c r="CR108" s="286"/>
    </row>
    <row r="109" spans="2:96" ht="12" customHeight="1" thickTop="1" thickBot="1">
      <c r="B109" s="298" t="s">
        <v>230</v>
      </c>
      <c r="C109" s="299"/>
      <c r="D109" s="299"/>
      <c r="E109" s="299"/>
      <c r="F109" s="299"/>
      <c r="G109" s="299"/>
      <c r="H109" s="299"/>
      <c r="I109" s="299"/>
      <c r="J109" s="299"/>
      <c r="K109" s="299"/>
      <c r="L109" s="299"/>
      <c r="M109" s="299"/>
      <c r="N109" s="299"/>
      <c r="O109" s="299"/>
      <c r="P109" s="299"/>
      <c r="Q109" s="299"/>
      <c r="R109" s="299"/>
      <c r="S109" s="299"/>
      <c r="T109" s="299"/>
      <c r="U109" s="299"/>
      <c r="V109" s="299"/>
      <c r="W109" s="299"/>
      <c r="X109" s="200"/>
      <c r="Y109" s="200"/>
      <c r="Z109" s="200"/>
      <c r="AA109" s="200"/>
      <c r="AB109" s="200"/>
      <c r="AC109" s="200"/>
      <c r="AD109" s="200"/>
      <c r="AE109" s="277"/>
      <c r="AF109" s="200"/>
      <c r="AG109" s="199"/>
      <c r="AH109" s="769">
        <f>SUM(AH102:AM108)</f>
        <v>0</v>
      </c>
      <c r="AI109" s="811"/>
      <c r="AJ109" s="811"/>
      <c r="AK109" s="811"/>
      <c r="AL109" s="811"/>
      <c r="AM109" s="770"/>
      <c r="AN109" s="769">
        <f>SUM(AN102:AS108)</f>
        <v>0</v>
      </c>
      <c r="AO109" s="811"/>
      <c r="AP109" s="811"/>
      <c r="AQ109" s="811"/>
      <c r="AR109" s="811"/>
      <c r="AS109" s="770"/>
      <c r="AU109" s="1005" t="s">
        <v>297</v>
      </c>
      <c r="AV109" s="1006"/>
      <c r="AW109" s="1006"/>
      <c r="AX109" s="1006"/>
      <c r="AY109" s="1006"/>
      <c r="AZ109" s="1006"/>
      <c r="BA109" s="1006"/>
      <c r="BB109" s="1006"/>
      <c r="BC109" s="1006"/>
      <c r="BD109" s="1006"/>
      <c r="BE109" s="1006"/>
      <c r="BF109" s="1006"/>
      <c r="BG109" s="1006"/>
      <c r="BH109" s="1006"/>
      <c r="BI109" s="1006"/>
      <c r="BJ109" s="1006"/>
      <c r="BK109" s="1006"/>
      <c r="BL109" s="1006"/>
      <c r="BM109" s="1006"/>
      <c r="BN109" s="1006"/>
      <c r="BO109" s="1006"/>
      <c r="BP109" s="1006"/>
      <c r="BQ109" s="210"/>
      <c r="BR109" s="210"/>
      <c r="BS109" s="210"/>
      <c r="BT109" s="210"/>
      <c r="BU109" s="210"/>
      <c r="BV109" s="210"/>
      <c r="BW109" s="210"/>
      <c r="BX109" s="292"/>
      <c r="BY109" s="210"/>
      <c r="BZ109" s="211"/>
      <c r="CA109" s="848"/>
      <c r="CB109" s="849"/>
      <c r="CC109" s="849"/>
      <c r="CD109" s="849"/>
      <c r="CE109" s="849"/>
      <c r="CF109" s="850"/>
      <c r="CG109" s="848"/>
      <c r="CH109" s="849"/>
      <c r="CI109" s="849"/>
      <c r="CJ109" s="849"/>
      <c r="CK109" s="849"/>
      <c r="CL109" s="850"/>
      <c r="CM109" s="286"/>
      <c r="CN109" s="286"/>
      <c r="CO109" s="286"/>
      <c r="CP109" s="286"/>
      <c r="CQ109" s="286"/>
      <c r="CR109" s="286"/>
    </row>
    <row r="110" spans="2:96" ht="12" customHeight="1" thickTop="1">
      <c r="B110" s="300" t="s">
        <v>235</v>
      </c>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2"/>
      <c r="Y110" s="302"/>
      <c r="Z110" s="302"/>
      <c r="AA110" s="302"/>
      <c r="AB110" s="302"/>
      <c r="AC110" s="302"/>
      <c r="AD110" s="302"/>
      <c r="AE110" s="166"/>
      <c r="AF110" s="302"/>
      <c r="AG110" s="303"/>
      <c r="AH110" s="876"/>
      <c r="AI110" s="877"/>
      <c r="AJ110" s="877"/>
      <c r="AK110" s="877"/>
      <c r="AL110" s="877"/>
      <c r="AM110" s="878"/>
      <c r="AN110" s="876"/>
      <c r="AO110" s="877"/>
      <c r="AP110" s="877"/>
      <c r="AQ110" s="877"/>
      <c r="AR110" s="877"/>
      <c r="AS110" s="878"/>
      <c r="AU110" s="985" t="s">
        <v>298</v>
      </c>
      <c r="AV110" s="986"/>
      <c r="AW110" s="986"/>
      <c r="AX110" s="986"/>
      <c r="AY110" s="986"/>
      <c r="AZ110" s="986"/>
      <c r="BA110" s="986"/>
      <c r="BB110" s="986"/>
      <c r="BC110" s="986"/>
      <c r="BD110" s="986"/>
      <c r="BE110" s="986"/>
      <c r="BF110" s="986"/>
      <c r="BG110" s="986"/>
      <c r="BH110" s="986"/>
      <c r="BI110" s="986"/>
      <c r="BJ110" s="986"/>
      <c r="BK110" s="986"/>
      <c r="BL110" s="986"/>
      <c r="BM110" s="986"/>
      <c r="BN110" s="986"/>
      <c r="BO110" s="986"/>
      <c r="BP110" s="987"/>
      <c r="BQ110" s="302"/>
      <c r="BR110" s="302"/>
      <c r="BS110" s="302"/>
      <c r="BT110" s="302"/>
      <c r="BU110" s="302"/>
      <c r="BV110" s="302"/>
      <c r="BW110" s="302"/>
      <c r="BX110" s="166"/>
      <c r="BY110" s="302"/>
      <c r="BZ110" s="303"/>
      <c r="CA110" s="767">
        <f>'Exhibit A'!GM164</f>
        <v>0</v>
      </c>
      <c r="CB110" s="810"/>
      <c r="CC110" s="810"/>
      <c r="CD110" s="810"/>
      <c r="CE110" s="810"/>
      <c r="CF110" s="768"/>
      <c r="CG110" s="767">
        <f>'Exhibit A'!GT164</f>
        <v>0</v>
      </c>
      <c r="CH110" s="810"/>
      <c r="CI110" s="810"/>
      <c r="CJ110" s="810"/>
      <c r="CK110" s="810"/>
      <c r="CL110" s="768"/>
      <c r="CM110" s="297"/>
      <c r="CN110" s="297"/>
      <c r="CO110" s="297"/>
      <c r="CP110" s="297"/>
      <c r="CQ110" s="297"/>
      <c r="CR110" s="297"/>
    </row>
    <row r="111" spans="2:96" ht="12" customHeight="1">
      <c r="B111" s="293" t="s">
        <v>236</v>
      </c>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5"/>
      <c r="Y111" s="295"/>
      <c r="Z111" s="295"/>
      <c r="AA111" s="295"/>
      <c r="AB111" s="295"/>
      <c r="AC111" s="295"/>
      <c r="AD111" s="295"/>
      <c r="AE111" s="272"/>
      <c r="AF111" s="295"/>
      <c r="AG111" s="296"/>
      <c r="AH111" s="767">
        <f>'Exhibit A'!CL165</f>
        <v>0</v>
      </c>
      <c r="AI111" s="810"/>
      <c r="AJ111" s="810"/>
      <c r="AK111" s="810"/>
      <c r="AL111" s="810"/>
      <c r="AM111" s="768"/>
      <c r="AN111" s="767">
        <f>'Exhibit A'!CS165</f>
        <v>0</v>
      </c>
      <c r="AO111" s="810"/>
      <c r="AP111" s="810"/>
      <c r="AQ111" s="810"/>
      <c r="AR111" s="810"/>
      <c r="AS111" s="768"/>
      <c r="AU111" s="985" t="s">
        <v>299</v>
      </c>
      <c r="AV111" s="986"/>
      <c r="AW111" s="986"/>
      <c r="AX111" s="986"/>
      <c r="AY111" s="986"/>
      <c r="AZ111" s="986"/>
      <c r="BA111" s="986"/>
      <c r="BB111" s="986"/>
      <c r="BC111" s="986"/>
      <c r="BD111" s="986"/>
      <c r="BE111" s="986"/>
      <c r="BF111" s="986"/>
      <c r="BG111" s="986"/>
      <c r="BH111" s="986"/>
      <c r="BI111" s="986"/>
      <c r="BJ111" s="986"/>
      <c r="BK111" s="986"/>
      <c r="BL111" s="986"/>
      <c r="BM111" s="986"/>
      <c r="BN111" s="986"/>
      <c r="BO111" s="986"/>
      <c r="BP111" s="987"/>
      <c r="BQ111" s="295"/>
      <c r="BR111" s="295"/>
      <c r="BS111" s="295"/>
      <c r="BT111" s="295"/>
      <c r="BU111" s="295"/>
      <c r="BV111" s="295"/>
      <c r="BW111" s="295"/>
      <c r="BX111" s="272"/>
      <c r="BY111" s="295"/>
      <c r="BZ111" s="296"/>
      <c r="CA111" s="767">
        <f>'Exhibit A'!GM165</f>
        <v>0</v>
      </c>
      <c r="CB111" s="810"/>
      <c r="CC111" s="810"/>
      <c r="CD111" s="810"/>
      <c r="CE111" s="810"/>
      <c r="CF111" s="768"/>
      <c r="CG111" s="767">
        <f>'Exhibit A'!GT165</f>
        <v>0</v>
      </c>
      <c r="CH111" s="810"/>
      <c r="CI111" s="810"/>
      <c r="CJ111" s="810"/>
      <c r="CK111" s="810"/>
      <c r="CL111" s="768"/>
      <c r="CM111" s="297"/>
      <c r="CN111" s="297"/>
      <c r="CO111" s="297"/>
      <c r="CP111" s="297"/>
      <c r="CQ111" s="297"/>
      <c r="CR111" s="297"/>
    </row>
    <row r="112" spans="2:96" ht="12" customHeight="1">
      <c r="B112" s="293" t="s">
        <v>237</v>
      </c>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5"/>
      <c r="Y112" s="295"/>
      <c r="Z112" s="295"/>
      <c r="AA112" s="295"/>
      <c r="AB112" s="295"/>
      <c r="AC112" s="295"/>
      <c r="AD112" s="295"/>
      <c r="AE112" s="272"/>
      <c r="AF112" s="295"/>
      <c r="AG112" s="296"/>
      <c r="AH112" s="767">
        <f>'Exhibit A'!CL166</f>
        <v>0</v>
      </c>
      <c r="AI112" s="810"/>
      <c r="AJ112" s="810"/>
      <c r="AK112" s="810"/>
      <c r="AL112" s="810"/>
      <c r="AM112" s="768"/>
      <c r="AN112" s="767">
        <f>'Exhibit A'!CS166</f>
        <v>0</v>
      </c>
      <c r="AO112" s="810"/>
      <c r="AP112" s="810"/>
      <c r="AQ112" s="810"/>
      <c r="AR112" s="810"/>
      <c r="AS112" s="768"/>
      <c r="AU112" s="985" t="s">
        <v>300</v>
      </c>
      <c r="AV112" s="986"/>
      <c r="AW112" s="986"/>
      <c r="AX112" s="986"/>
      <c r="AY112" s="986"/>
      <c r="AZ112" s="986"/>
      <c r="BA112" s="986"/>
      <c r="BB112" s="986"/>
      <c r="BC112" s="986"/>
      <c r="BD112" s="986"/>
      <c r="BE112" s="986"/>
      <c r="BF112" s="986"/>
      <c r="BG112" s="986"/>
      <c r="BH112" s="986"/>
      <c r="BI112" s="986"/>
      <c r="BJ112" s="986"/>
      <c r="BK112" s="986"/>
      <c r="BL112" s="986"/>
      <c r="BM112" s="986"/>
      <c r="BN112" s="986"/>
      <c r="BO112" s="986"/>
      <c r="BP112" s="987"/>
      <c r="BQ112" s="295"/>
      <c r="BR112" s="295"/>
      <c r="BS112" s="295"/>
      <c r="BT112" s="295"/>
      <c r="BU112" s="295"/>
      <c r="BV112" s="295"/>
      <c r="BW112" s="295"/>
      <c r="BX112" s="272"/>
      <c r="BY112" s="295"/>
      <c r="BZ112" s="296"/>
      <c r="CA112" s="767">
        <f>'Exhibit A'!GM166</f>
        <v>0</v>
      </c>
      <c r="CB112" s="810"/>
      <c r="CC112" s="810"/>
      <c r="CD112" s="810"/>
      <c r="CE112" s="810"/>
      <c r="CF112" s="768"/>
      <c r="CG112" s="767">
        <f>'Exhibit A'!GT166</f>
        <v>0</v>
      </c>
      <c r="CH112" s="810"/>
      <c r="CI112" s="810"/>
      <c r="CJ112" s="810"/>
      <c r="CK112" s="810"/>
      <c r="CL112" s="768"/>
      <c r="CM112" s="297"/>
      <c r="CN112" s="297"/>
      <c r="CO112" s="297"/>
      <c r="CP112" s="297"/>
      <c r="CQ112" s="297"/>
      <c r="CR112" s="297"/>
    </row>
    <row r="113" spans="2:103" ht="12" customHeight="1">
      <c r="B113" s="293" t="s">
        <v>238</v>
      </c>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5"/>
      <c r="Y113" s="295"/>
      <c r="Z113" s="295"/>
      <c r="AA113" s="295"/>
      <c r="AB113" s="295"/>
      <c r="AC113" s="295"/>
      <c r="AD113" s="295"/>
      <c r="AE113" s="272"/>
      <c r="AF113" s="295"/>
      <c r="AG113" s="296"/>
      <c r="AH113" s="767">
        <f>'Exhibit A'!CL167</f>
        <v>0</v>
      </c>
      <c r="AI113" s="810"/>
      <c r="AJ113" s="810"/>
      <c r="AK113" s="810"/>
      <c r="AL113" s="810"/>
      <c r="AM113" s="768"/>
      <c r="AN113" s="767">
        <f>'Exhibit A'!CS167</f>
        <v>0</v>
      </c>
      <c r="AO113" s="810"/>
      <c r="AP113" s="810"/>
      <c r="AQ113" s="810"/>
      <c r="AR113" s="810"/>
      <c r="AS113" s="768"/>
      <c r="AU113" s="985" t="s">
        <v>301</v>
      </c>
      <c r="AV113" s="986"/>
      <c r="AW113" s="986"/>
      <c r="AX113" s="986"/>
      <c r="AY113" s="986"/>
      <c r="AZ113" s="986"/>
      <c r="BA113" s="986"/>
      <c r="BB113" s="986"/>
      <c r="BC113" s="986"/>
      <c r="BD113" s="986"/>
      <c r="BE113" s="986"/>
      <c r="BF113" s="986"/>
      <c r="BG113" s="986"/>
      <c r="BH113" s="986"/>
      <c r="BI113" s="986"/>
      <c r="BJ113" s="986"/>
      <c r="BK113" s="986"/>
      <c r="BL113" s="986"/>
      <c r="BM113" s="986"/>
      <c r="BN113" s="986"/>
      <c r="BO113" s="986"/>
      <c r="BP113" s="987"/>
      <c r="BQ113" s="295"/>
      <c r="BR113" s="295"/>
      <c r="BS113" s="295"/>
      <c r="BT113" s="295"/>
      <c r="BU113" s="295"/>
      <c r="BV113" s="295"/>
      <c r="BW113" s="295"/>
      <c r="BX113" s="272"/>
      <c r="BY113" s="295"/>
      <c r="BZ113" s="296"/>
      <c r="CA113" s="767">
        <f>'Exhibit A'!GM167</f>
        <v>0</v>
      </c>
      <c r="CB113" s="810"/>
      <c r="CC113" s="810"/>
      <c r="CD113" s="810"/>
      <c r="CE113" s="810"/>
      <c r="CF113" s="768"/>
      <c r="CG113" s="767">
        <f>'Exhibit A'!GT167</f>
        <v>0</v>
      </c>
      <c r="CH113" s="810"/>
      <c r="CI113" s="810"/>
      <c r="CJ113" s="810"/>
      <c r="CK113" s="810"/>
      <c r="CL113" s="768"/>
      <c r="CM113" s="297"/>
      <c r="CN113" s="297"/>
      <c r="CO113" s="297"/>
      <c r="CP113" s="297"/>
      <c r="CQ113" s="297"/>
      <c r="CR113" s="297"/>
    </row>
    <row r="114" spans="2:103" ht="12" customHeight="1">
      <c r="B114" s="293" t="s">
        <v>239</v>
      </c>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5"/>
      <c r="Y114" s="295"/>
      <c r="Z114" s="295"/>
      <c r="AA114" s="295"/>
      <c r="AB114" s="295"/>
      <c r="AC114" s="295"/>
      <c r="AD114" s="295"/>
      <c r="AE114" s="272"/>
      <c r="AF114" s="295"/>
      <c r="AG114" s="296"/>
      <c r="AH114" s="767">
        <f>'Exhibit A'!CL168</f>
        <v>0</v>
      </c>
      <c r="AI114" s="810"/>
      <c r="AJ114" s="810"/>
      <c r="AK114" s="810"/>
      <c r="AL114" s="810"/>
      <c r="AM114" s="768"/>
      <c r="AN114" s="767">
        <f>'Exhibit A'!CS168</f>
        <v>0</v>
      </c>
      <c r="AO114" s="810"/>
      <c r="AP114" s="810"/>
      <c r="AQ114" s="810"/>
      <c r="AR114" s="810"/>
      <c r="AS114" s="768"/>
      <c r="AU114" s="985" t="s">
        <v>302</v>
      </c>
      <c r="AV114" s="986"/>
      <c r="AW114" s="986"/>
      <c r="AX114" s="986"/>
      <c r="AY114" s="986"/>
      <c r="AZ114" s="986"/>
      <c r="BA114" s="986"/>
      <c r="BB114" s="986"/>
      <c r="BC114" s="986"/>
      <c r="BD114" s="986"/>
      <c r="BE114" s="986"/>
      <c r="BF114" s="986"/>
      <c r="BG114" s="986"/>
      <c r="BH114" s="986"/>
      <c r="BI114" s="986"/>
      <c r="BJ114" s="986"/>
      <c r="BK114" s="986"/>
      <c r="BL114" s="986"/>
      <c r="BM114" s="986"/>
      <c r="BN114" s="986"/>
      <c r="BO114" s="986"/>
      <c r="BP114" s="987"/>
      <c r="BQ114" s="295"/>
      <c r="BR114" s="295"/>
      <c r="BS114" s="295"/>
      <c r="BT114" s="295"/>
      <c r="BU114" s="295"/>
      <c r="BV114" s="295"/>
      <c r="BW114" s="295"/>
      <c r="BX114" s="272"/>
      <c r="BY114" s="295"/>
      <c r="BZ114" s="296"/>
      <c r="CA114" s="767">
        <f>'Exhibit A'!GM168</f>
        <v>0</v>
      </c>
      <c r="CB114" s="810"/>
      <c r="CC114" s="810"/>
      <c r="CD114" s="810"/>
      <c r="CE114" s="810"/>
      <c r="CF114" s="768"/>
      <c r="CG114" s="767">
        <f>'Exhibit A'!GT168</f>
        <v>0</v>
      </c>
      <c r="CH114" s="810"/>
      <c r="CI114" s="810"/>
      <c r="CJ114" s="810"/>
      <c r="CK114" s="810"/>
      <c r="CL114" s="768"/>
      <c r="CM114" s="297"/>
      <c r="CN114" s="297"/>
      <c r="CO114" s="297"/>
      <c r="CP114" s="297"/>
      <c r="CQ114" s="297"/>
      <c r="CR114" s="297"/>
    </row>
    <row r="115" spans="2:103" ht="12" customHeight="1">
      <c r="B115" s="293" t="s">
        <v>240</v>
      </c>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5"/>
      <c r="Y115" s="295"/>
      <c r="Z115" s="295"/>
      <c r="AA115" s="295"/>
      <c r="AB115" s="295"/>
      <c r="AC115" s="295"/>
      <c r="AD115" s="295"/>
      <c r="AE115" s="272"/>
      <c r="AF115" s="295"/>
      <c r="AG115" s="296"/>
      <c r="AH115" s="767">
        <f>'Exhibit A'!CL169</f>
        <v>0</v>
      </c>
      <c r="AI115" s="810"/>
      <c r="AJ115" s="810"/>
      <c r="AK115" s="810"/>
      <c r="AL115" s="810"/>
      <c r="AM115" s="768"/>
      <c r="AN115" s="767">
        <f>'Exhibit A'!CS169</f>
        <v>0</v>
      </c>
      <c r="AO115" s="810"/>
      <c r="AP115" s="810"/>
      <c r="AQ115" s="810"/>
      <c r="AR115" s="810"/>
      <c r="AS115" s="768"/>
      <c r="AU115" s="985" t="s">
        <v>303</v>
      </c>
      <c r="AV115" s="986"/>
      <c r="AW115" s="986"/>
      <c r="AX115" s="986"/>
      <c r="AY115" s="986"/>
      <c r="AZ115" s="986"/>
      <c r="BA115" s="986"/>
      <c r="BB115" s="986"/>
      <c r="BC115" s="986"/>
      <c r="BD115" s="986"/>
      <c r="BE115" s="986"/>
      <c r="BF115" s="986"/>
      <c r="BG115" s="986"/>
      <c r="BH115" s="986"/>
      <c r="BI115" s="986"/>
      <c r="BJ115" s="986"/>
      <c r="BK115" s="986"/>
      <c r="BL115" s="986"/>
      <c r="BM115" s="986"/>
      <c r="BN115" s="986"/>
      <c r="BO115" s="986"/>
      <c r="BP115" s="987"/>
      <c r="BQ115" s="295"/>
      <c r="BR115" s="295"/>
      <c r="BS115" s="295"/>
      <c r="BT115" s="295"/>
      <c r="BU115" s="295"/>
      <c r="BV115" s="295"/>
      <c r="BW115" s="295"/>
      <c r="BX115" s="272"/>
      <c r="BY115" s="295"/>
      <c r="BZ115" s="296"/>
      <c r="CA115" s="767">
        <f>'Exhibit A'!GM169</f>
        <v>0</v>
      </c>
      <c r="CB115" s="810"/>
      <c r="CC115" s="810"/>
      <c r="CD115" s="810"/>
      <c r="CE115" s="810"/>
      <c r="CF115" s="768"/>
      <c r="CG115" s="767">
        <f>'Exhibit A'!GT169</f>
        <v>0</v>
      </c>
      <c r="CH115" s="810"/>
      <c r="CI115" s="810"/>
      <c r="CJ115" s="810"/>
      <c r="CK115" s="810"/>
      <c r="CL115" s="768"/>
      <c r="CM115" s="297"/>
      <c r="CN115" s="297"/>
      <c r="CO115" s="297"/>
      <c r="CP115" s="297"/>
      <c r="CQ115" s="297"/>
      <c r="CR115" s="297"/>
    </row>
    <row r="116" spans="2:103" ht="12" customHeight="1">
      <c r="B116" s="293" t="s">
        <v>241</v>
      </c>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5"/>
      <c r="Y116" s="295"/>
      <c r="Z116" s="295"/>
      <c r="AA116" s="295"/>
      <c r="AB116" s="295"/>
      <c r="AC116" s="295"/>
      <c r="AD116" s="295"/>
      <c r="AE116" s="272"/>
      <c r="AF116" s="295"/>
      <c r="AG116" s="296"/>
      <c r="AH116" s="767">
        <f>'Exhibit A'!CL170</f>
        <v>0</v>
      </c>
      <c r="AI116" s="810"/>
      <c r="AJ116" s="810"/>
      <c r="AK116" s="810"/>
      <c r="AL116" s="810"/>
      <c r="AM116" s="768"/>
      <c r="AN116" s="767">
        <f>'Exhibit A'!CS170</f>
        <v>0</v>
      </c>
      <c r="AO116" s="810"/>
      <c r="AP116" s="810"/>
      <c r="AQ116" s="810"/>
      <c r="AR116" s="810"/>
      <c r="AS116" s="768"/>
      <c r="AU116" s="985" t="s">
        <v>304</v>
      </c>
      <c r="AV116" s="986"/>
      <c r="AW116" s="986"/>
      <c r="AX116" s="986"/>
      <c r="AY116" s="986"/>
      <c r="AZ116" s="986"/>
      <c r="BA116" s="986"/>
      <c r="BB116" s="986"/>
      <c r="BC116" s="986"/>
      <c r="BD116" s="986"/>
      <c r="BE116" s="986"/>
      <c r="BF116" s="986"/>
      <c r="BG116" s="986"/>
      <c r="BH116" s="986"/>
      <c r="BI116" s="986"/>
      <c r="BJ116" s="986"/>
      <c r="BK116" s="986"/>
      <c r="BL116" s="986"/>
      <c r="BM116" s="986"/>
      <c r="BN116" s="986"/>
      <c r="BO116" s="986"/>
      <c r="BP116" s="987"/>
      <c r="BQ116" s="295"/>
      <c r="BR116" s="295"/>
      <c r="BS116" s="295"/>
      <c r="BT116" s="295"/>
      <c r="BU116" s="295"/>
      <c r="BV116" s="295"/>
      <c r="BW116" s="295"/>
      <c r="BX116" s="272"/>
      <c r="BY116" s="295"/>
      <c r="BZ116" s="296"/>
      <c r="CA116" s="767">
        <f>'Exhibit A'!GM170</f>
        <v>0</v>
      </c>
      <c r="CB116" s="810"/>
      <c r="CC116" s="810"/>
      <c r="CD116" s="810"/>
      <c r="CE116" s="810"/>
      <c r="CF116" s="768"/>
      <c r="CG116" s="767">
        <f>'Exhibit A'!GT170</f>
        <v>0</v>
      </c>
      <c r="CH116" s="810"/>
      <c r="CI116" s="810"/>
      <c r="CJ116" s="810"/>
      <c r="CK116" s="810"/>
      <c r="CL116" s="768"/>
      <c r="CM116" s="297"/>
      <c r="CN116" s="297"/>
      <c r="CO116" s="297"/>
      <c r="CP116" s="297"/>
      <c r="CQ116" s="297"/>
      <c r="CR116" s="297"/>
    </row>
    <row r="117" spans="2:103" ht="12" customHeight="1">
      <c r="B117" s="293" t="s">
        <v>242</v>
      </c>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5"/>
      <c r="Y117" s="295"/>
      <c r="Z117" s="295"/>
      <c r="AA117" s="295"/>
      <c r="AB117" s="295"/>
      <c r="AC117" s="295"/>
      <c r="AD117" s="295"/>
      <c r="AE117" s="272"/>
      <c r="AF117" s="295"/>
      <c r="AG117" s="296"/>
      <c r="AH117" s="767">
        <f>'Exhibit A'!CL171</f>
        <v>0</v>
      </c>
      <c r="AI117" s="810"/>
      <c r="AJ117" s="810"/>
      <c r="AK117" s="810"/>
      <c r="AL117" s="810"/>
      <c r="AM117" s="768"/>
      <c r="AN117" s="767">
        <f>'Exhibit A'!CS171</f>
        <v>0</v>
      </c>
      <c r="AO117" s="810"/>
      <c r="AP117" s="810"/>
      <c r="AQ117" s="810"/>
      <c r="AR117" s="810"/>
      <c r="AS117" s="768"/>
      <c r="AU117" s="985" t="s">
        <v>305</v>
      </c>
      <c r="AV117" s="986"/>
      <c r="AW117" s="986"/>
      <c r="AX117" s="986"/>
      <c r="AY117" s="986"/>
      <c r="AZ117" s="986"/>
      <c r="BA117" s="986"/>
      <c r="BB117" s="986"/>
      <c r="BC117" s="986"/>
      <c r="BD117" s="986"/>
      <c r="BE117" s="986"/>
      <c r="BF117" s="986"/>
      <c r="BG117" s="986"/>
      <c r="BH117" s="986"/>
      <c r="BI117" s="986"/>
      <c r="BJ117" s="986"/>
      <c r="BK117" s="986"/>
      <c r="BL117" s="986"/>
      <c r="BM117" s="986"/>
      <c r="BN117" s="986"/>
      <c r="BO117" s="986"/>
      <c r="BP117" s="987"/>
      <c r="BQ117" s="295"/>
      <c r="BR117" s="295"/>
      <c r="BS117" s="295"/>
      <c r="BT117" s="295"/>
      <c r="BU117" s="295"/>
      <c r="BV117" s="295"/>
      <c r="BW117" s="295"/>
      <c r="BX117" s="272"/>
      <c r="BY117" s="295"/>
      <c r="BZ117" s="296"/>
      <c r="CA117" s="767">
        <f>'Exhibit A'!GM171</f>
        <v>0</v>
      </c>
      <c r="CB117" s="810"/>
      <c r="CC117" s="810"/>
      <c r="CD117" s="810"/>
      <c r="CE117" s="810"/>
      <c r="CF117" s="768"/>
      <c r="CG117" s="767">
        <f>'Exhibit A'!GT171</f>
        <v>0</v>
      </c>
      <c r="CH117" s="810"/>
      <c r="CI117" s="810"/>
      <c r="CJ117" s="810"/>
      <c r="CK117" s="810"/>
      <c r="CL117" s="768"/>
      <c r="CM117" s="297"/>
      <c r="CN117" s="297"/>
      <c r="CO117" s="297"/>
      <c r="CP117" s="297"/>
      <c r="CQ117" s="297"/>
      <c r="CR117" s="297"/>
    </row>
    <row r="118" spans="2:103" ht="12" customHeight="1" thickBot="1">
      <c r="B118" s="298" t="s">
        <v>243</v>
      </c>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00"/>
      <c r="Y118" s="200"/>
      <c r="Z118" s="200"/>
      <c r="AA118" s="200"/>
      <c r="AB118" s="200"/>
      <c r="AC118" s="200"/>
      <c r="AD118" s="200"/>
      <c r="AE118" s="277"/>
      <c r="AF118" s="200"/>
      <c r="AG118" s="199"/>
      <c r="AH118" s="769">
        <f>SUM(AH111:AM117)</f>
        <v>0</v>
      </c>
      <c r="AI118" s="811"/>
      <c r="AJ118" s="811"/>
      <c r="AK118" s="811"/>
      <c r="AL118" s="811"/>
      <c r="AM118" s="770"/>
      <c r="AN118" s="769">
        <f>SUM(AN111:AS117)</f>
        <v>0</v>
      </c>
      <c r="AO118" s="811"/>
      <c r="AP118" s="811"/>
      <c r="AQ118" s="811"/>
      <c r="AR118" s="811"/>
      <c r="AS118" s="770"/>
      <c r="AU118" s="994" t="s">
        <v>306</v>
      </c>
      <c r="AV118" s="995"/>
      <c r="AW118" s="995"/>
      <c r="AX118" s="995"/>
      <c r="AY118" s="995"/>
      <c r="AZ118" s="995"/>
      <c r="BA118" s="995"/>
      <c r="BB118" s="995"/>
      <c r="BC118" s="995"/>
      <c r="BD118" s="995"/>
      <c r="BE118" s="995"/>
      <c r="BF118" s="995"/>
      <c r="BG118" s="995"/>
      <c r="BH118" s="995"/>
      <c r="BI118" s="995"/>
      <c r="BJ118" s="995"/>
      <c r="BK118" s="995"/>
      <c r="BL118" s="995"/>
      <c r="BM118" s="995"/>
      <c r="BN118" s="995"/>
      <c r="BO118" s="995"/>
      <c r="BP118" s="996"/>
      <c r="BQ118" s="200"/>
      <c r="BR118" s="200"/>
      <c r="BS118" s="200"/>
      <c r="BT118" s="200"/>
      <c r="BU118" s="200"/>
      <c r="BV118" s="200"/>
      <c r="BW118" s="200"/>
      <c r="BX118" s="277"/>
      <c r="BY118" s="200"/>
      <c r="BZ118" s="199"/>
      <c r="CA118" s="769">
        <f>SUM(CA110:CF117)</f>
        <v>0</v>
      </c>
      <c r="CB118" s="811"/>
      <c r="CC118" s="811"/>
      <c r="CD118" s="811"/>
      <c r="CE118" s="811"/>
      <c r="CF118" s="770"/>
      <c r="CG118" s="769">
        <f>SUM(CG110:CL117)</f>
        <v>0</v>
      </c>
      <c r="CH118" s="811"/>
      <c r="CI118" s="811"/>
      <c r="CJ118" s="811"/>
      <c r="CK118" s="811"/>
      <c r="CL118" s="770"/>
      <c r="CM118" s="286"/>
      <c r="CN118" s="286"/>
      <c r="CO118" s="286"/>
      <c r="CP118" s="286"/>
      <c r="CQ118" s="286"/>
      <c r="CR118" s="286"/>
    </row>
    <row r="119" spans="2:103" ht="15.75" customHeight="1" thickTop="1">
      <c r="B119" s="206" t="str">
        <f>Coversheets!$B$51</f>
        <v>S.A.&amp;I. Form 2641R99 Entity: Type in Name of City City, 99</v>
      </c>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445">
        <f ca="1">Coversheets!$BI$50</f>
        <v>41499.346880902776</v>
      </c>
      <c r="AL119" s="445"/>
      <c r="AM119" s="445"/>
      <c r="AN119" s="445"/>
      <c r="AO119" s="445"/>
      <c r="AP119" s="445"/>
      <c r="AQ119" s="445"/>
      <c r="AR119" s="445"/>
      <c r="AS119" s="445"/>
      <c r="AT119" s="206"/>
      <c r="AU119" s="206"/>
      <c r="AV119" s="206" t="str">
        <f>Coversheets!$B$51</f>
        <v>S.A.&amp;I. Form 2641R99 Entity: Type in Name of City City, 99</v>
      </c>
      <c r="AW119" s="206"/>
      <c r="AX119" s="206"/>
      <c r="AY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445">
        <f ca="1">Coversheets!$BI$50</f>
        <v>41499.346880902776</v>
      </c>
      <c r="CE119" s="445"/>
      <c r="CF119" s="445"/>
      <c r="CG119" s="445"/>
      <c r="CH119" s="445"/>
      <c r="CI119" s="445"/>
      <c r="CJ119" s="445"/>
      <c r="CK119" s="445"/>
      <c r="CL119" s="445"/>
      <c r="CM119" s="206"/>
      <c r="CN119" s="206"/>
      <c r="CO119" s="206"/>
      <c r="CP119" s="206"/>
      <c r="CQ119" s="206"/>
      <c r="CR119" s="206"/>
      <c r="CS119" s="206"/>
      <c r="CT119" s="206"/>
      <c r="CU119" s="206"/>
      <c r="CV119" s="206"/>
      <c r="CW119" s="206"/>
      <c r="CX119" s="206"/>
      <c r="CY119" s="206"/>
    </row>
    <row r="120" spans="2:103" s="258" customFormat="1" ht="15" customHeight="1">
      <c r="B120" s="964" t="str">
        <f>B62</f>
        <v>PUBLICATION SHEET - TYPE IN NAME OF CITY, OKLAHOMA</v>
      </c>
      <c r="C120" s="964"/>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4"/>
      <c r="AA120" s="964"/>
      <c r="AB120" s="964"/>
      <c r="AC120" s="964"/>
      <c r="AD120" s="964"/>
      <c r="AE120" s="964"/>
      <c r="AF120" s="964"/>
      <c r="AG120" s="964"/>
      <c r="AH120" s="964"/>
      <c r="AI120" s="964"/>
      <c r="AJ120" s="964"/>
      <c r="AK120" s="964"/>
      <c r="AL120" s="964"/>
      <c r="AM120" s="964"/>
      <c r="AN120" s="964"/>
      <c r="AO120" s="964"/>
      <c r="AP120" s="964"/>
      <c r="AQ120" s="964"/>
      <c r="AR120" s="964"/>
      <c r="AS120" s="964"/>
      <c r="AT120" s="325"/>
      <c r="AU120" s="964" t="str">
        <f>B120</f>
        <v>PUBLICATION SHEET - TYPE IN NAME OF CITY, OKLAHOMA</v>
      </c>
      <c r="AV120" s="964"/>
      <c r="AW120" s="964"/>
      <c r="AX120" s="964"/>
      <c r="AY120" s="964"/>
      <c r="AZ120" s="964"/>
      <c r="BA120" s="964"/>
      <c r="BB120" s="964"/>
      <c r="BC120" s="964"/>
      <c r="BD120" s="964"/>
      <c r="BE120" s="964"/>
      <c r="BF120" s="964"/>
      <c r="BG120" s="964"/>
      <c r="BH120" s="964"/>
      <c r="BI120" s="964"/>
      <c r="BJ120" s="964"/>
      <c r="BK120" s="964"/>
      <c r="BL120" s="964"/>
      <c r="BM120" s="964"/>
      <c r="BN120" s="964"/>
      <c r="BO120" s="964"/>
      <c r="BP120" s="964"/>
      <c r="BQ120" s="964"/>
      <c r="BR120" s="964"/>
      <c r="BS120" s="964"/>
      <c r="BT120" s="964"/>
      <c r="BU120" s="964"/>
      <c r="BV120" s="964"/>
      <c r="BW120" s="964"/>
      <c r="BX120" s="964"/>
      <c r="BY120" s="964"/>
      <c r="BZ120" s="964"/>
      <c r="CA120" s="964"/>
      <c r="CB120" s="964"/>
      <c r="CC120" s="964"/>
      <c r="CD120" s="964"/>
      <c r="CE120" s="964"/>
      <c r="CF120" s="964"/>
      <c r="CG120" s="964"/>
      <c r="CH120" s="964"/>
      <c r="CI120" s="964"/>
      <c r="CJ120" s="964"/>
      <c r="CK120" s="964"/>
      <c r="CL120" s="964"/>
      <c r="CM120" s="325"/>
      <c r="CN120" s="325"/>
      <c r="CO120" s="325"/>
      <c r="CP120" s="325"/>
      <c r="CQ120" s="325"/>
      <c r="CR120" s="325"/>
      <c r="CS120" s="325"/>
      <c r="CT120" s="325"/>
      <c r="CU120" s="325"/>
      <c r="CV120" s="325"/>
      <c r="CW120" s="325"/>
      <c r="CX120" s="325"/>
      <c r="CY120" s="325"/>
    </row>
    <row r="121" spans="2:103" s="258" customFormat="1" ht="15" customHeight="1">
      <c r="B121" s="964" t="str">
        <f>B63</f>
        <v>ESTIMATE OF NEEDS BY APPROPRIATED ACCOUNT FOR 2012-2013</v>
      </c>
      <c r="C121" s="964"/>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4"/>
      <c r="AA121" s="964"/>
      <c r="AB121" s="964"/>
      <c r="AC121" s="964"/>
      <c r="AD121" s="964"/>
      <c r="AE121" s="964"/>
      <c r="AF121" s="964"/>
      <c r="AG121" s="964"/>
      <c r="AH121" s="964"/>
      <c r="AI121" s="964"/>
      <c r="AJ121" s="964"/>
      <c r="AK121" s="964"/>
      <c r="AL121" s="964"/>
      <c r="AM121" s="964"/>
      <c r="AN121" s="964"/>
      <c r="AO121" s="964"/>
      <c r="AP121" s="964"/>
      <c r="AQ121" s="964"/>
      <c r="AR121" s="964"/>
      <c r="AS121" s="964"/>
      <c r="AT121" s="325"/>
      <c r="AU121" s="964" t="str">
        <f>B121</f>
        <v>ESTIMATE OF NEEDS BY APPROPRIATED ACCOUNT FOR 2012-2013</v>
      </c>
      <c r="AV121" s="964"/>
      <c r="AW121" s="964"/>
      <c r="AX121" s="964"/>
      <c r="AY121" s="964"/>
      <c r="AZ121" s="964"/>
      <c r="BA121" s="964"/>
      <c r="BB121" s="964"/>
      <c r="BC121" s="964"/>
      <c r="BD121" s="964"/>
      <c r="BE121" s="964"/>
      <c r="BF121" s="964"/>
      <c r="BG121" s="964"/>
      <c r="BH121" s="964"/>
      <c r="BI121" s="964"/>
      <c r="BJ121" s="964"/>
      <c r="BK121" s="964"/>
      <c r="BL121" s="964"/>
      <c r="BM121" s="964"/>
      <c r="BN121" s="964"/>
      <c r="BO121" s="964"/>
      <c r="BP121" s="964"/>
      <c r="BQ121" s="964"/>
      <c r="BR121" s="964"/>
      <c r="BS121" s="964"/>
      <c r="BT121" s="964"/>
      <c r="BU121" s="964"/>
      <c r="BV121" s="964"/>
      <c r="BW121" s="964"/>
      <c r="BX121" s="964"/>
      <c r="BY121" s="964"/>
      <c r="BZ121" s="964"/>
      <c r="CA121" s="964"/>
      <c r="CB121" s="964"/>
      <c r="CC121" s="964"/>
      <c r="CD121" s="964"/>
      <c r="CE121" s="964"/>
      <c r="CF121" s="964"/>
      <c r="CG121" s="964"/>
      <c r="CH121" s="964"/>
      <c r="CI121" s="964"/>
      <c r="CJ121" s="964"/>
      <c r="CK121" s="964"/>
      <c r="CL121" s="964"/>
      <c r="CM121" s="325"/>
      <c r="CN121" s="325"/>
      <c r="CO121" s="325"/>
      <c r="CP121" s="325"/>
      <c r="CQ121" s="325"/>
      <c r="CR121" s="325"/>
      <c r="CS121" s="325"/>
      <c r="CT121" s="325"/>
      <c r="CU121" s="325"/>
      <c r="CV121" s="325"/>
      <c r="CW121" s="325"/>
      <c r="CX121" s="325"/>
      <c r="CY121" s="325"/>
    </row>
    <row r="122" spans="2:103" ht="15" customHeight="1" thickBot="1">
      <c r="B122" s="206" t="s">
        <v>798</v>
      </c>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87" t="s">
        <v>1105</v>
      </c>
      <c r="AT122" s="309"/>
      <c r="AU122" s="206" t="s">
        <v>798</v>
      </c>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87" t="s">
        <v>1106</v>
      </c>
      <c r="CM122" s="309"/>
      <c r="CN122" s="309"/>
      <c r="CO122" s="309"/>
      <c r="CP122" s="309"/>
      <c r="CQ122" s="309"/>
      <c r="CR122" s="309"/>
      <c r="CS122" s="309"/>
      <c r="CT122" s="309"/>
      <c r="CU122" s="309"/>
      <c r="CV122" s="309"/>
      <c r="CW122" s="309"/>
      <c r="CX122" s="309"/>
      <c r="CY122" s="287"/>
    </row>
    <row r="123" spans="2:103" ht="15" customHeight="1" thickTop="1">
      <c r="B123" s="288"/>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177"/>
      <c r="AF123" s="289"/>
      <c r="AG123" s="289"/>
      <c r="AH123" s="849" t="s">
        <v>1103</v>
      </c>
      <c r="AI123" s="849"/>
      <c r="AJ123" s="849"/>
      <c r="AK123" s="849"/>
      <c r="AL123" s="849"/>
      <c r="AM123" s="849"/>
      <c r="AN123" s="849"/>
      <c r="AO123" s="849"/>
      <c r="AP123" s="849"/>
      <c r="AQ123" s="849"/>
      <c r="AR123" s="849"/>
      <c r="AS123" s="850"/>
      <c r="AT123" s="286"/>
      <c r="AU123" s="288"/>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177"/>
      <c r="BY123" s="289"/>
      <c r="BZ123" s="289"/>
      <c r="CA123" s="849" t="s">
        <v>1103</v>
      </c>
      <c r="CB123" s="849"/>
      <c r="CC123" s="849"/>
      <c r="CD123" s="849"/>
      <c r="CE123" s="849"/>
      <c r="CF123" s="849"/>
      <c r="CG123" s="849"/>
      <c r="CH123" s="849"/>
      <c r="CI123" s="849"/>
      <c r="CJ123" s="849"/>
      <c r="CK123" s="849"/>
      <c r="CL123" s="850"/>
      <c r="CM123" s="286"/>
      <c r="CN123" s="286"/>
      <c r="CO123" s="286"/>
      <c r="CP123" s="286"/>
      <c r="CQ123" s="286"/>
      <c r="CR123" s="286"/>
      <c r="CS123" s="286"/>
      <c r="CT123" s="286"/>
      <c r="CU123" s="286"/>
      <c r="CV123" s="286"/>
      <c r="CW123" s="286"/>
      <c r="CX123" s="286"/>
      <c r="CY123" s="286"/>
    </row>
    <row r="124" spans="2:103" ht="15" customHeight="1">
      <c r="B124" s="767"/>
      <c r="C124" s="810"/>
      <c r="D124" s="810"/>
      <c r="E124" s="810"/>
      <c r="F124" s="810"/>
      <c r="G124" s="810"/>
      <c r="H124" s="810"/>
      <c r="I124" s="810"/>
      <c r="J124" s="810"/>
      <c r="K124" s="810"/>
      <c r="L124" s="810"/>
      <c r="M124" s="810"/>
      <c r="N124" s="810"/>
      <c r="O124" s="810"/>
      <c r="P124" s="810"/>
      <c r="Q124" s="810"/>
      <c r="R124" s="810"/>
      <c r="S124" s="810"/>
      <c r="T124" s="810"/>
      <c r="U124" s="810"/>
      <c r="V124" s="810"/>
      <c r="W124" s="810"/>
      <c r="X124" s="982"/>
      <c r="Y124" s="982"/>
      <c r="Z124" s="982"/>
      <c r="AA124" s="982"/>
      <c r="AB124" s="982"/>
      <c r="AC124" s="982"/>
      <c r="AD124" s="982"/>
      <c r="AE124" s="180"/>
      <c r="AF124" s="196"/>
      <c r="AG124" s="196"/>
      <c r="AH124" s="965" t="str">
        <f>AH66</f>
        <v>FISCAL YEAR 2012-2013</v>
      </c>
      <c r="AI124" s="810"/>
      <c r="AJ124" s="810"/>
      <c r="AK124" s="810"/>
      <c r="AL124" s="810"/>
      <c r="AM124" s="810"/>
      <c r="AN124" s="810"/>
      <c r="AO124" s="810"/>
      <c r="AP124" s="810"/>
      <c r="AQ124" s="810"/>
      <c r="AR124" s="810"/>
      <c r="AS124" s="768"/>
      <c r="AT124" s="286"/>
      <c r="AU124" s="767"/>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0"/>
      <c r="BQ124" s="982"/>
      <c r="BR124" s="982"/>
      <c r="BS124" s="982"/>
      <c r="BT124" s="982"/>
      <c r="BU124" s="982"/>
      <c r="BV124" s="982"/>
      <c r="BW124" s="982"/>
      <c r="BX124" s="180"/>
      <c r="BY124" s="196"/>
      <c r="BZ124" s="196"/>
      <c r="CA124" s="965" t="str">
        <f>AH124</f>
        <v>FISCAL YEAR 2012-2013</v>
      </c>
      <c r="CB124" s="810"/>
      <c r="CC124" s="810"/>
      <c r="CD124" s="810"/>
      <c r="CE124" s="810"/>
      <c r="CF124" s="810"/>
      <c r="CG124" s="810"/>
      <c r="CH124" s="810"/>
      <c r="CI124" s="810"/>
      <c r="CJ124" s="810"/>
      <c r="CK124" s="810"/>
      <c r="CL124" s="768"/>
      <c r="CM124" s="286"/>
      <c r="CN124" s="286"/>
      <c r="CO124" s="286"/>
      <c r="CP124" s="286"/>
      <c r="CQ124" s="286"/>
      <c r="CR124" s="286"/>
      <c r="CS124" s="286"/>
      <c r="CT124" s="286"/>
      <c r="CU124" s="286"/>
      <c r="CV124" s="286"/>
      <c r="CW124" s="286"/>
      <c r="CX124" s="286"/>
      <c r="CY124" s="286"/>
    </row>
    <row r="125" spans="2:103" ht="15" customHeight="1">
      <c r="B125" s="767" t="s">
        <v>186</v>
      </c>
      <c r="C125" s="810"/>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0"/>
      <c r="AA125" s="810"/>
      <c r="AB125" s="810"/>
      <c r="AC125" s="810"/>
      <c r="AD125" s="810"/>
      <c r="AE125" s="180"/>
      <c r="AF125" s="196"/>
      <c r="AG125" s="196"/>
      <c r="AH125" s="983" t="s">
        <v>247</v>
      </c>
      <c r="AI125" s="983"/>
      <c r="AJ125" s="983"/>
      <c r="AK125" s="983"/>
      <c r="AL125" s="983"/>
      <c r="AM125" s="983"/>
      <c r="AN125" s="983" t="s">
        <v>130</v>
      </c>
      <c r="AO125" s="983"/>
      <c r="AP125" s="983"/>
      <c r="AQ125" s="983"/>
      <c r="AR125" s="983"/>
      <c r="AS125" s="984"/>
      <c r="AT125" s="286"/>
      <c r="AU125" s="767" t="s">
        <v>186</v>
      </c>
      <c r="AV125" s="810"/>
      <c r="AW125" s="810"/>
      <c r="AX125" s="810"/>
      <c r="AY125" s="810"/>
      <c r="AZ125" s="810"/>
      <c r="BA125" s="810"/>
      <c r="BB125" s="810"/>
      <c r="BC125" s="810"/>
      <c r="BD125" s="810"/>
      <c r="BE125" s="810"/>
      <c r="BF125" s="810"/>
      <c r="BG125" s="810"/>
      <c r="BH125" s="810"/>
      <c r="BI125" s="810"/>
      <c r="BJ125" s="810"/>
      <c r="BK125" s="810"/>
      <c r="BL125" s="810"/>
      <c r="BM125" s="810"/>
      <c r="BN125" s="810"/>
      <c r="BO125" s="810"/>
      <c r="BP125" s="810"/>
      <c r="BQ125" s="810"/>
      <c r="BR125" s="810"/>
      <c r="BS125" s="810"/>
      <c r="BT125" s="810"/>
      <c r="BU125" s="810"/>
      <c r="BV125" s="810"/>
      <c r="BW125" s="810"/>
      <c r="BX125" s="180"/>
      <c r="BY125" s="196"/>
      <c r="BZ125" s="196"/>
      <c r="CA125" s="983" t="s">
        <v>247</v>
      </c>
      <c r="CB125" s="983"/>
      <c r="CC125" s="983"/>
      <c r="CD125" s="983"/>
      <c r="CE125" s="983"/>
      <c r="CF125" s="983"/>
      <c r="CG125" s="983" t="s">
        <v>130</v>
      </c>
      <c r="CH125" s="983"/>
      <c r="CI125" s="983"/>
      <c r="CJ125" s="983"/>
      <c r="CK125" s="983"/>
      <c r="CL125" s="984"/>
      <c r="CM125" s="286"/>
      <c r="CN125" s="286"/>
      <c r="CO125" s="286"/>
      <c r="CP125" s="286"/>
      <c r="CQ125" s="286"/>
      <c r="CR125" s="286"/>
      <c r="CS125" s="286"/>
      <c r="CT125" s="286"/>
      <c r="CU125" s="286"/>
      <c r="CV125" s="286"/>
      <c r="CW125" s="286"/>
      <c r="CX125" s="286"/>
      <c r="CY125" s="286"/>
    </row>
    <row r="126" spans="2:103" ht="15" customHeight="1">
      <c r="B126" s="767" t="s">
        <v>187</v>
      </c>
      <c r="C126" s="810"/>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0"/>
      <c r="AA126" s="810"/>
      <c r="AB126" s="810"/>
      <c r="AC126" s="810"/>
      <c r="AD126" s="810"/>
      <c r="AE126" s="180"/>
      <c r="AF126" s="196"/>
      <c r="AG126" s="196"/>
      <c r="AH126" s="983" t="s">
        <v>1102</v>
      </c>
      <c r="AI126" s="983"/>
      <c r="AJ126" s="983"/>
      <c r="AK126" s="983"/>
      <c r="AL126" s="983"/>
      <c r="AM126" s="983"/>
      <c r="AN126" s="983" t="s">
        <v>1075</v>
      </c>
      <c r="AO126" s="983"/>
      <c r="AP126" s="983"/>
      <c r="AQ126" s="983"/>
      <c r="AR126" s="983"/>
      <c r="AS126" s="984"/>
      <c r="AT126" s="286"/>
      <c r="AU126" s="767" t="s">
        <v>187</v>
      </c>
      <c r="AV126" s="810"/>
      <c r="AW126" s="810"/>
      <c r="AX126" s="810"/>
      <c r="AY126" s="810"/>
      <c r="AZ126" s="810"/>
      <c r="BA126" s="810"/>
      <c r="BB126" s="810"/>
      <c r="BC126" s="810"/>
      <c r="BD126" s="810"/>
      <c r="BE126" s="810"/>
      <c r="BF126" s="810"/>
      <c r="BG126" s="810"/>
      <c r="BH126" s="810"/>
      <c r="BI126" s="810"/>
      <c r="BJ126" s="810"/>
      <c r="BK126" s="810"/>
      <c r="BL126" s="810"/>
      <c r="BM126" s="810"/>
      <c r="BN126" s="810"/>
      <c r="BO126" s="810"/>
      <c r="BP126" s="810"/>
      <c r="BQ126" s="810"/>
      <c r="BR126" s="810"/>
      <c r="BS126" s="810"/>
      <c r="BT126" s="810"/>
      <c r="BU126" s="810"/>
      <c r="BV126" s="810"/>
      <c r="BW126" s="810"/>
      <c r="BX126" s="180"/>
      <c r="BY126" s="196"/>
      <c r="BZ126" s="196"/>
      <c r="CA126" s="983" t="s">
        <v>1102</v>
      </c>
      <c r="CB126" s="983"/>
      <c r="CC126" s="983"/>
      <c r="CD126" s="983"/>
      <c r="CE126" s="983"/>
      <c r="CF126" s="983"/>
      <c r="CG126" s="983" t="s">
        <v>1075</v>
      </c>
      <c r="CH126" s="983"/>
      <c r="CI126" s="983"/>
      <c r="CJ126" s="983"/>
      <c r="CK126" s="983"/>
      <c r="CL126" s="984"/>
      <c r="CM126" s="286"/>
      <c r="CN126" s="286"/>
      <c r="CO126" s="286"/>
      <c r="CP126" s="286"/>
      <c r="CQ126" s="286"/>
      <c r="CR126" s="286"/>
      <c r="CS126" s="286"/>
      <c r="CT126" s="286"/>
      <c r="CU126" s="286"/>
      <c r="CV126" s="286"/>
      <c r="CW126" s="286"/>
      <c r="CX126" s="286"/>
      <c r="CY126" s="286"/>
    </row>
    <row r="127" spans="2:103" ht="15" customHeight="1">
      <c r="B127" s="767"/>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180"/>
      <c r="AF127" s="196"/>
      <c r="AG127" s="196"/>
      <c r="AH127" s="983" t="s">
        <v>253</v>
      </c>
      <c r="AI127" s="983"/>
      <c r="AJ127" s="983"/>
      <c r="AK127" s="983"/>
      <c r="AL127" s="983"/>
      <c r="AM127" s="983"/>
      <c r="AN127" s="983" t="s">
        <v>131</v>
      </c>
      <c r="AO127" s="983"/>
      <c r="AP127" s="983"/>
      <c r="AQ127" s="983"/>
      <c r="AR127" s="983"/>
      <c r="AS127" s="984"/>
      <c r="AT127" s="286"/>
      <c r="AU127" s="767"/>
      <c r="AV127" s="810"/>
      <c r="AW127" s="810"/>
      <c r="AX127" s="810"/>
      <c r="AY127" s="810"/>
      <c r="AZ127" s="810"/>
      <c r="BA127" s="810"/>
      <c r="BB127" s="810"/>
      <c r="BC127" s="810"/>
      <c r="BD127" s="810"/>
      <c r="BE127" s="810"/>
      <c r="BF127" s="810"/>
      <c r="BG127" s="810"/>
      <c r="BH127" s="810"/>
      <c r="BI127" s="810"/>
      <c r="BJ127" s="810"/>
      <c r="BK127" s="810"/>
      <c r="BL127" s="810"/>
      <c r="BM127" s="810"/>
      <c r="BN127" s="810"/>
      <c r="BO127" s="810"/>
      <c r="BP127" s="810"/>
      <c r="BQ127" s="810"/>
      <c r="BR127" s="810"/>
      <c r="BS127" s="810"/>
      <c r="BT127" s="810"/>
      <c r="BU127" s="810"/>
      <c r="BV127" s="810"/>
      <c r="BW127" s="810"/>
      <c r="BX127" s="180"/>
      <c r="BY127" s="196"/>
      <c r="BZ127" s="196"/>
      <c r="CA127" s="983" t="s">
        <v>253</v>
      </c>
      <c r="CB127" s="983"/>
      <c r="CC127" s="983"/>
      <c r="CD127" s="983"/>
      <c r="CE127" s="983"/>
      <c r="CF127" s="983"/>
      <c r="CG127" s="983" t="s">
        <v>131</v>
      </c>
      <c r="CH127" s="983"/>
      <c r="CI127" s="983"/>
      <c r="CJ127" s="983"/>
      <c r="CK127" s="983"/>
      <c r="CL127" s="984"/>
      <c r="CM127" s="286"/>
      <c r="CN127" s="286"/>
      <c r="CO127" s="286"/>
      <c r="CP127" s="286"/>
      <c r="CQ127" s="286"/>
      <c r="CR127" s="286"/>
      <c r="CS127" s="286"/>
      <c r="CT127" s="286"/>
      <c r="CU127" s="286"/>
      <c r="CV127" s="286"/>
      <c r="CW127" s="286"/>
      <c r="CX127" s="286"/>
      <c r="CY127" s="286"/>
    </row>
    <row r="128" spans="2:103" ht="15" customHeight="1" thickBot="1">
      <c r="B128" s="769"/>
      <c r="C128" s="811"/>
      <c r="D128" s="811"/>
      <c r="E128" s="811"/>
      <c r="F128" s="811"/>
      <c r="G128" s="811"/>
      <c r="H128" s="811"/>
      <c r="I128" s="811"/>
      <c r="J128" s="811"/>
      <c r="K128" s="811"/>
      <c r="L128" s="811"/>
      <c r="M128" s="811"/>
      <c r="N128" s="811"/>
      <c r="O128" s="811"/>
      <c r="P128" s="811"/>
      <c r="Q128" s="811"/>
      <c r="R128" s="811"/>
      <c r="S128" s="811"/>
      <c r="T128" s="811"/>
      <c r="U128" s="811"/>
      <c r="V128" s="811"/>
      <c r="W128" s="811"/>
      <c r="X128" s="811"/>
      <c r="Y128" s="811"/>
      <c r="Z128" s="811"/>
      <c r="AA128" s="811"/>
      <c r="AB128" s="811"/>
      <c r="AC128" s="811"/>
      <c r="AD128" s="811"/>
      <c r="AE128" s="184"/>
      <c r="AF128" s="310"/>
      <c r="AG128" s="310"/>
      <c r="AH128" s="1001" t="s">
        <v>256</v>
      </c>
      <c r="AI128" s="1001"/>
      <c r="AJ128" s="1001"/>
      <c r="AK128" s="1001"/>
      <c r="AL128" s="1001"/>
      <c r="AM128" s="1001"/>
      <c r="AN128" s="1001"/>
      <c r="AO128" s="1001"/>
      <c r="AP128" s="1001"/>
      <c r="AQ128" s="1001"/>
      <c r="AR128" s="1001"/>
      <c r="AS128" s="1002"/>
      <c r="AT128" s="286"/>
      <c r="AU128" s="769"/>
      <c r="AV128" s="811"/>
      <c r="AW128" s="811"/>
      <c r="AX128" s="811"/>
      <c r="AY128" s="811"/>
      <c r="AZ128" s="811"/>
      <c r="BA128" s="811"/>
      <c r="BB128" s="811"/>
      <c r="BC128" s="811"/>
      <c r="BD128" s="811"/>
      <c r="BE128" s="811"/>
      <c r="BF128" s="811"/>
      <c r="BG128" s="811"/>
      <c r="BH128" s="811"/>
      <c r="BI128" s="811"/>
      <c r="BJ128" s="811"/>
      <c r="BK128" s="811"/>
      <c r="BL128" s="811"/>
      <c r="BM128" s="811"/>
      <c r="BN128" s="811"/>
      <c r="BO128" s="811"/>
      <c r="BP128" s="811"/>
      <c r="BQ128" s="811"/>
      <c r="BR128" s="811"/>
      <c r="BS128" s="811"/>
      <c r="BT128" s="811"/>
      <c r="BU128" s="811"/>
      <c r="BV128" s="811"/>
      <c r="BW128" s="811"/>
      <c r="BX128" s="184"/>
      <c r="BY128" s="310"/>
      <c r="BZ128" s="310"/>
      <c r="CA128" s="1001" t="s">
        <v>256</v>
      </c>
      <c r="CB128" s="1001"/>
      <c r="CC128" s="1001"/>
      <c r="CD128" s="1001"/>
      <c r="CE128" s="1001"/>
      <c r="CF128" s="1001"/>
      <c r="CG128" s="1001"/>
      <c r="CH128" s="1001"/>
      <c r="CI128" s="1001"/>
      <c r="CJ128" s="1001"/>
      <c r="CK128" s="1001"/>
      <c r="CL128" s="1002"/>
      <c r="CM128" s="286"/>
      <c r="CN128" s="286"/>
      <c r="CO128" s="286"/>
      <c r="CP128" s="286"/>
      <c r="CQ128" s="286"/>
      <c r="CR128" s="286"/>
      <c r="CS128" s="286"/>
      <c r="CT128" s="286"/>
      <c r="CU128" s="286"/>
      <c r="CV128" s="286"/>
      <c r="CW128" s="286"/>
      <c r="CX128" s="286"/>
      <c r="CY128" s="286"/>
    </row>
    <row r="129" spans="2:103" ht="12" customHeight="1" thickTop="1">
      <c r="B129" s="976" t="s">
        <v>308</v>
      </c>
      <c r="C129" s="977"/>
      <c r="D129" s="977"/>
      <c r="E129" s="977"/>
      <c r="F129" s="977"/>
      <c r="G129" s="977"/>
      <c r="H129" s="977"/>
      <c r="I129" s="977"/>
      <c r="J129" s="977"/>
      <c r="K129" s="977"/>
      <c r="L129" s="977"/>
      <c r="M129" s="977"/>
      <c r="N129" s="977"/>
      <c r="O129" s="977"/>
      <c r="P129" s="977"/>
      <c r="Q129" s="977"/>
      <c r="R129" s="977"/>
      <c r="S129" s="977"/>
      <c r="T129" s="977"/>
      <c r="U129" s="977"/>
      <c r="V129" s="977"/>
      <c r="W129" s="978"/>
      <c r="X129" s="210"/>
      <c r="Y129" s="210"/>
      <c r="Z129" s="210"/>
      <c r="AA129" s="210"/>
      <c r="AB129" s="210"/>
      <c r="AC129" s="210"/>
      <c r="AD129" s="210"/>
      <c r="AE129" s="292"/>
      <c r="AF129" s="210"/>
      <c r="AG129" s="211"/>
      <c r="AH129" s="848"/>
      <c r="AI129" s="849"/>
      <c r="AJ129" s="849"/>
      <c r="AK129" s="849"/>
      <c r="AL129" s="849"/>
      <c r="AM129" s="850"/>
      <c r="AN129" s="848"/>
      <c r="AO129" s="849"/>
      <c r="AP129" s="849"/>
      <c r="AQ129" s="849"/>
      <c r="AR129" s="849"/>
      <c r="AS129" s="850"/>
      <c r="AT129" s="286"/>
      <c r="AU129" s="290" t="s">
        <v>360</v>
      </c>
      <c r="AV129" s="291"/>
      <c r="AW129" s="291"/>
      <c r="AX129" s="291"/>
      <c r="AY129" s="291"/>
      <c r="AZ129" s="291"/>
      <c r="BA129" s="291"/>
      <c r="BB129" s="291"/>
      <c r="BC129" s="291"/>
      <c r="BD129" s="291"/>
      <c r="BE129" s="291"/>
      <c r="BF129" s="291"/>
      <c r="BG129" s="291"/>
      <c r="BH129" s="291"/>
      <c r="BI129" s="291"/>
      <c r="BJ129" s="291"/>
      <c r="BK129" s="291"/>
      <c r="BL129" s="291"/>
      <c r="BM129" s="291"/>
      <c r="BN129" s="291"/>
      <c r="BO129" s="291"/>
      <c r="BP129" s="291"/>
      <c r="BQ129" s="210"/>
      <c r="BR129" s="210"/>
      <c r="BS129" s="210"/>
      <c r="BT129" s="210"/>
      <c r="BU129" s="210"/>
      <c r="BV129" s="210"/>
      <c r="BW129" s="210"/>
      <c r="BX129" s="292"/>
      <c r="BY129" s="210"/>
      <c r="BZ129" s="211"/>
      <c r="CA129" s="848"/>
      <c r="CB129" s="849"/>
      <c r="CC129" s="849"/>
      <c r="CD129" s="849"/>
      <c r="CE129" s="849"/>
      <c r="CF129" s="850"/>
      <c r="CG129" s="848"/>
      <c r="CH129" s="849"/>
      <c r="CI129" s="849"/>
      <c r="CJ129" s="849"/>
      <c r="CK129" s="849"/>
      <c r="CL129" s="850"/>
      <c r="CM129" s="286"/>
      <c r="CN129" s="286"/>
      <c r="CO129" s="286"/>
      <c r="CP129" s="286"/>
      <c r="CQ129" s="286"/>
      <c r="CR129" s="286"/>
      <c r="CS129" s="286"/>
      <c r="CT129" s="286"/>
      <c r="CU129" s="286"/>
      <c r="CV129" s="286"/>
      <c r="CW129" s="286"/>
      <c r="CX129" s="286"/>
      <c r="CY129" s="286"/>
    </row>
    <row r="130" spans="2:103" ht="12" customHeight="1">
      <c r="B130" s="985" t="s">
        <v>309</v>
      </c>
      <c r="C130" s="986"/>
      <c r="D130" s="986"/>
      <c r="E130" s="986"/>
      <c r="F130" s="986"/>
      <c r="G130" s="986"/>
      <c r="H130" s="986"/>
      <c r="I130" s="986"/>
      <c r="J130" s="986"/>
      <c r="K130" s="986"/>
      <c r="L130" s="986"/>
      <c r="M130" s="986"/>
      <c r="N130" s="986"/>
      <c r="O130" s="986"/>
      <c r="P130" s="986"/>
      <c r="Q130" s="986"/>
      <c r="R130" s="986"/>
      <c r="S130" s="986"/>
      <c r="T130" s="986"/>
      <c r="U130" s="986"/>
      <c r="V130" s="986"/>
      <c r="W130" s="987"/>
      <c r="X130" s="295"/>
      <c r="Y130" s="295"/>
      <c r="Z130" s="295"/>
      <c r="AA130" s="295"/>
      <c r="AB130" s="295"/>
      <c r="AC130" s="295"/>
      <c r="AD130" s="295"/>
      <c r="AE130" s="272"/>
      <c r="AF130" s="295"/>
      <c r="AG130" s="296"/>
      <c r="AH130" s="767">
        <f>'Exhibit A'!CL184</f>
        <v>0</v>
      </c>
      <c r="AI130" s="810"/>
      <c r="AJ130" s="810"/>
      <c r="AK130" s="810"/>
      <c r="AL130" s="810"/>
      <c r="AM130" s="768"/>
      <c r="AN130" s="767">
        <f>'Exhibit A'!CS184</f>
        <v>0</v>
      </c>
      <c r="AO130" s="810"/>
      <c r="AP130" s="810"/>
      <c r="AQ130" s="810"/>
      <c r="AR130" s="810"/>
      <c r="AS130" s="768"/>
      <c r="AT130" s="297"/>
      <c r="AU130" s="293" t="s">
        <v>361</v>
      </c>
      <c r="AV130" s="294"/>
      <c r="AW130" s="294"/>
      <c r="AX130" s="294"/>
      <c r="AY130" s="294"/>
      <c r="AZ130" s="294"/>
      <c r="BA130" s="294"/>
      <c r="BB130" s="294"/>
      <c r="BC130" s="294"/>
      <c r="BD130" s="294"/>
      <c r="BE130" s="294"/>
      <c r="BF130" s="294"/>
      <c r="BG130" s="294"/>
      <c r="BH130" s="294"/>
      <c r="BI130" s="294"/>
      <c r="BJ130" s="294"/>
      <c r="BK130" s="294"/>
      <c r="BL130" s="294"/>
      <c r="BM130" s="294"/>
      <c r="BN130" s="294"/>
      <c r="BO130" s="294"/>
      <c r="BP130" s="294"/>
      <c r="BQ130" s="295"/>
      <c r="BR130" s="295"/>
      <c r="BS130" s="295"/>
      <c r="BT130" s="295"/>
      <c r="BU130" s="295"/>
      <c r="BV130" s="295"/>
      <c r="BW130" s="295"/>
      <c r="BX130" s="272"/>
      <c r="BY130" s="295"/>
      <c r="BZ130" s="296"/>
      <c r="CA130" s="767">
        <f>'Exhibit A'!GM184</f>
        <v>0</v>
      </c>
      <c r="CB130" s="810"/>
      <c r="CC130" s="810"/>
      <c r="CD130" s="810"/>
      <c r="CE130" s="810"/>
      <c r="CF130" s="768"/>
      <c r="CG130" s="767">
        <f>'Exhibit A'!GT184</f>
        <v>0</v>
      </c>
      <c r="CH130" s="810"/>
      <c r="CI130" s="810"/>
      <c r="CJ130" s="810"/>
      <c r="CK130" s="810"/>
      <c r="CL130" s="768"/>
      <c r="CM130" s="286"/>
      <c r="CN130" s="286"/>
      <c r="CO130" s="286"/>
      <c r="CP130" s="286"/>
      <c r="CQ130" s="286"/>
      <c r="CR130" s="286"/>
      <c r="CS130" s="297"/>
      <c r="CT130" s="297"/>
      <c r="CU130" s="297"/>
      <c r="CV130" s="297"/>
      <c r="CW130" s="297"/>
      <c r="CX130" s="297"/>
      <c r="CY130" s="297"/>
    </row>
    <row r="131" spans="2:103" ht="12" customHeight="1">
      <c r="B131" s="985" t="s">
        <v>310</v>
      </c>
      <c r="C131" s="986"/>
      <c r="D131" s="986"/>
      <c r="E131" s="986"/>
      <c r="F131" s="986"/>
      <c r="G131" s="986"/>
      <c r="H131" s="986"/>
      <c r="I131" s="986"/>
      <c r="J131" s="986"/>
      <c r="K131" s="986"/>
      <c r="L131" s="986"/>
      <c r="M131" s="986"/>
      <c r="N131" s="986"/>
      <c r="O131" s="986"/>
      <c r="P131" s="986"/>
      <c r="Q131" s="986"/>
      <c r="R131" s="986"/>
      <c r="S131" s="986"/>
      <c r="T131" s="986"/>
      <c r="U131" s="986"/>
      <c r="V131" s="986"/>
      <c r="W131" s="987"/>
      <c r="X131" s="295"/>
      <c r="Y131" s="295"/>
      <c r="Z131" s="295"/>
      <c r="AA131" s="295"/>
      <c r="AB131" s="295"/>
      <c r="AC131" s="295"/>
      <c r="AD131" s="295"/>
      <c r="AE131" s="272"/>
      <c r="AF131" s="295"/>
      <c r="AG131" s="296"/>
      <c r="AH131" s="767">
        <f>'Exhibit A'!CL185</f>
        <v>0</v>
      </c>
      <c r="AI131" s="810"/>
      <c r="AJ131" s="810"/>
      <c r="AK131" s="810"/>
      <c r="AL131" s="810"/>
      <c r="AM131" s="768"/>
      <c r="AN131" s="767">
        <f>'Exhibit A'!CS185</f>
        <v>0</v>
      </c>
      <c r="AO131" s="810"/>
      <c r="AP131" s="810"/>
      <c r="AQ131" s="810"/>
      <c r="AR131" s="810"/>
      <c r="AS131" s="768"/>
      <c r="AT131" s="297"/>
      <c r="AU131" s="293" t="s">
        <v>362</v>
      </c>
      <c r="AV131" s="294"/>
      <c r="AW131" s="294"/>
      <c r="AX131" s="294"/>
      <c r="AY131" s="294"/>
      <c r="AZ131" s="294"/>
      <c r="BA131" s="294"/>
      <c r="BB131" s="294"/>
      <c r="BC131" s="294"/>
      <c r="BD131" s="294"/>
      <c r="BE131" s="294"/>
      <c r="BF131" s="294"/>
      <c r="BG131" s="294"/>
      <c r="BH131" s="294"/>
      <c r="BI131" s="294"/>
      <c r="BJ131" s="294"/>
      <c r="BK131" s="294"/>
      <c r="BL131" s="294"/>
      <c r="BM131" s="294"/>
      <c r="BN131" s="294"/>
      <c r="BO131" s="294"/>
      <c r="BP131" s="294"/>
      <c r="BQ131" s="295"/>
      <c r="BR131" s="295"/>
      <c r="BS131" s="295"/>
      <c r="BT131" s="295"/>
      <c r="BU131" s="295"/>
      <c r="BV131" s="295"/>
      <c r="BW131" s="295"/>
      <c r="BX131" s="272"/>
      <c r="BY131" s="295"/>
      <c r="BZ131" s="296"/>
      <c r="CA131" s="767">
        <f>'Exhibit A'!GM185</f>
        <v>0</v>
      </c>
      <c r="CB131" s="810"/>
      <c r="CC131" s="810"/>
      <c r="CD131" s="810"/>
      <c r="CE131" s="810"/>
      <c r="CF131" s="768"/>
      <c r="CG131" s="767">
        <f>'Exhibit A'!GT185</f>
        <v>0</v>
      </c>
      <c r="CH131" s="810"/>
      <c r="CI131" s="810"/>
      <c r="CJ131" s="810"/>
      <c r="CK131" s="810"/>
      <c r="CL131" s="768"/>
      <c r="CM131" s="286"/>
      <c r="CN131" s="286"/>
      <c r="CO131" s="286"/>
      <c r="CP131" s="286"/>
      <c r="CQ131" s="286"/>
      <c r="CR131" s="286"/>
      <c r="CS131" s="297"/>
      <c r="CT131" s="297"/>
      <c r="CU131" s="297"/>
      <c r="CV131" s="297"/>
      <c r="CW131" s="297"/>
      <c r="CX131" s="297"/>
      <c r="CY131" s="297"/>
    </row>
    <row r="132" spans="2:103" ht="12" customHeight="1">
      <c r="B132" s="985" t="s">
        <v>311</v>
      </c>
      <c r="C132" s="986"/>
      <c r="D132" s="986"/>
      <c r="E132" s="986"/>
      <c r="F132" s="986"/>
      <c r="G132" s="986"/>
      <c r="H132" s="986"/>
      <c r="I132" s="986"/>
      <c r="J132" s="986"/>
      <c r="K132" s="986"/>
      <c r="L132" s="986"/>
      <c r="M132" s="986"/>
      <c r="N132" s="986"/>
      <c r="O132" s="986"/>
      <c r="P132" s="986"/>
      <c r="Q132" s="986"/>
      <c r="R132" s="986"/>
      <c r="S132" s="986"/>
      <c r="T132" s="986"/>
      <c r="U132" s="986"/>
      <c r="V132" s="986"/>
      <c r="W132" s="987"/>
      <c r="X132" s="295"/>
      <c r="Y132" s="295"/>
      <c r="Z132" s="295"/>
      <c r="AA132" s="295"/>
      <c r="AB132" s="295"/>
      <c r="AC132" s="295"/>
      <c r="AD132" s="295"/>
      <c r="AE132" s="272"/>
      <c r="AF132" s="295"/>
      <c r="AG132" s="296"/>
      <c r="AH132" s="767">
        <f>'Exhibit A'!CL186</f>
        <v>0</v>
      </c>
      <c r="AI132" s="810"/>
      <c r="AJ132" s="810"/>
      <c r="AK132" s="810"/>
      <c r="AL132" s="810"/>
      <c r="AM132" s="768"/>
      <c r="AN132" s="767">
        <f>'Exhibit A'!CS186</f>
        <v>0</v>
      </c>
      <c r="AO132" s="810"/>
      <c r="AP132" s="810"/>
      <c r="AQ132" s="810"/>
      <c r="AR132" s="810"/>
      <c r="AS132" s="768"/>
      <c r="AT132" s="297"/>
      <c r="AU132" s="293" t="s">
        <v>363</v>
      </c>
      <c r="AV132" s="294"/>
      <c r="AW132" s="294"/>
      <c r="AX132" s="294"/>
      <c r="AY132" s="294"/>
      <c r="AZ132" s="294"/>
      <c r="BA132" s="294"/>
      <c r="BB132" s="294"/>
      <c r="BC132" s="294"/>
      <c r="BD132" s="294"/>
      <c r="BE132" s="294"/>
      <c r="BF132" s="294"/>
      <c r="BG132" s="294"/>
      <c r="BH132" s="294"/>
      <c r="BI132" s="294"/>
      <c r="BJ132" s="294"/>
      <c r="BK132" s="294"/>
      <c r="BL132" s="294"/>
      <c r="BM132" s="294"/>
      <c r="BN132" s="294"/>
      <c r="BO132" s="294"/>
      <c r="BP132" s="294"/>
      <c r="BQ132" s="295"/>
      <c r="BR132" s="295"/>
      <c r="BS132" s="295"/>
      <c r="BT132" s="295"/>
      <c r="BU132" s="295"/>
      <c r="BV132" s="295"/>
      <c r="BW132" s="295"/>
      <c r="BX132" s="272"/>
      <c r="BY132" s="295"/>
      <c r="BZ132" s="296"/>
      <c r="CA132" s="767">
        <f>'Exhibit A'!GM186</f>
        <v>0</v>
      </c>
      <c r="CB132" s="810"/>
      <c r="CC132" s="810"/>
      <c r="CD132" s="810"/>
      <c r="CE132" s="810"/>
      <c r="CF132" s="768"/>
      <c r="CG132" s="767">
        <f>'Exhibit A'!GT186</f>
        <v>0</v>
      </c>
      <c r="CH132" s="810"/>
      <c r="CI132" s="810"/>
      <c r="CJ132" s="810"/>
      <c r="CK132" s="810"/>
      <c r="CL132" s="768"/>
      <c r="CM132" s="286"/>
      <c r="CN132" s="286"/>
      <c r="CO132" s="286"/>
      <c r="CP132" s="286"/>
      <c r="CQ132" s="286"/>
      <c r="CR132" s="286"/>
      <c r="CS132" s="297"/>
      <c r="CT132" s="297"/>
      <c r="CU132" s="297"/>
      <c r="CV132" s="297"/>
      <c r="CW132" s="297"/>
      <c r="CX132" s="297"/>
      <c r="CY132" s="297"/>
    </row>
    <row r="133" spans="2:103" ht="12" customHeight="1">
      <c r="B133" s="985" t="s">
        <v>312</v>
      </c>
      <c r="C133" s="986"/>
      <c r="D133" s="986"/>
      <c r="E133" s="986"/>
      <c r="F133" s="986"/>
      <c r="G133" s="986"/>
      <c r="H133" s="986"/>
      <c r="I133" s="986"/>
      <c r="J133" s="986"/>
      <c r="K133" s="986"/>
      <c r="L133" s="986"/>
      <c r="M133" s="986"/>
      <c r="N133" s="986"/>
      <c r="O133" s="986"/>
      <c r="P133" s="986"/>
      <c r="Q133" s="986"/>
      <c r="R133" s="986"/>
      <c r="S133" s="986"/>
      <c r="T133" s="986"/>
      <c r="U133" s="986"/>
      <c r="V133" s="986"/>
      <c r="W133" s="987"/>
      <c r="X133" s="295"/>
      <c r="Y133" s="295"/>
      <c r="Z133" s="295"/>
      <c r="AA133" s="295"/>
      <c r="AB133" s="295"/>
      <c r="AC133" s="295"/>
      <c r="AD133" s="295"/>
      <c r="AE133" s="272"/>
      <c r="AF133" s="295"/>
      <c r="AG133" s="296"/>
      <c r="AH133" s="767">
        <f>'Exhibit A'!CL187</f>
        <v>0</v>
      </c>
      <c r="AI133" s="810"/>
      <c r="AJ133" s="810"/>
      <c r="AK133" s="810"/>
      <c r="AL133" s="810"/>
      <c r="AM133" s="768"/>
      <c r="AN133" s="767">
        <f>'Exhibit A'!CS187</f>
        <v>0</v>
      </c>
      <c r="AO133" s="810"/>
      <c r="AP133" s="810"/>
      <c r="AQ133" s="810"/>
      <c r="AR133" s="810"/>
      <c r="AS133" s="768"/>
      <c r="AT133" s="297"/>
      <c r="AU133" s="293" t="s">
        <v>364</v>
      </c>
      <c r="AV133" s="294"/>
      <c r="AW133" s="294"/>
      <c r="AX133" s="294"/>
      <c r="AY133" s="294"/>
      <c r="AZ133" s="294"/>
      <c r="BA133" s="294"/>
      <c r="BB133" s="294"/>
      <c r="BC133" s="294"/>
      <c r="BD133" s="294"/>
      <c r="BE133" s="294"/>
      <c r="BF133" s="294"/>
      <c r="BG133" s="294"/>
      <c r="BH133" s="294"/>
      <c r="BI133" s="294"/>
      <c r="BJ133" s="294"/>
      <c r="BK133" s="294"/>
      <c r="BL133" s="294"/>
      <c r="BM133" s="294"/>
      <c r="BN133" s="294"/>
      <c r="BO133" s="294"/>
      <c r="BP133" s="294"/>
      <c r="BQ133" s="295"/>
      <c r="BR133" s="295"/>
      <c r="BS133" s="295"/>
      <c r="BT133" s="295"/>
      <c r="BU133" s="295"/>
      <c r="BV133" s="295"/>
      <c r="BW133" s="295"/>
      <c r="BX133" s="272"/>
      <c r="BY133" s="295"/>
      <c r="BZ133" s="296"/>
      <c r="CA133" s="767">
        <f>'Exhibit A'!GM187</f>
        <v>0</v>
      </c>
      <c r="CB133" s="810"/>
      <c r="CC133" s="810"/>
      <c r="CD133" s="810"/>
      <c r="CE133" s="810"/>
      <c r="CF133" s="768"/>
      <c r="CG133" s="767">
        <f>'Exhibit A'!GT187</f>
        <v>0</v>
      </c>
      <c r="CH133" s="810"/>
      <c r="CI133" s="810"/>
      <c r="CJ133" s="810"/>
      <c r="CK133" s="810"/>
      <c r="CL133" s="768"/>
      <c r="CM133" s="286"/>
      <c r="CN133" s="286"/>
      <c r="CO133" s="286"/>
      <c r="CP133" s="286"/>
      <c r="CQ133" s="286"/>
      <c r="CR133" s="286"/>
      <c r="CS133" s="297"/>
      <c r="CT133" s="297"/>
      <c r="CU133" s="297"/>
      <c r="CV133" s="297"/>
      <c r="CW133" s="297"/>
      <c r="CX133" s="297"/>
      <c r="CY133" s="297"/>
    </row>
    <row r="134" spans="2:103" ht="12" customHeight="1">
      <c r="B134" s="985" t="s">
        <v>313</v>
      </c>
      <c r="C134" s="986"/>
      <c r="D134" s="986"/>
      <c r="E134" s="986"/>
      <c r="F134" s="986"/>
      <c r="G134" s="986"/>
      <c r="H134" s="986"/>
      <c r="I134" s="986"/>
      <c r="J134" s="986"/>
      <c r="K134" s="986"/>
      <c r="L134" s="986"/>
      <c r="M134" s="986"/>
      <c r="N134" s="986"/>
      <c r="O134" s="986"/>
      <c r="P134" s="986"/>
      <c r="Q134" s="986"/>
      <c r="R134" s="986"/>
      <c r="S134" s="986"/>
      <c r="T134" s="986"/>
      <c r="U134" s="986"/>
      <c r="V134" s="986"/>
      <c r="W134" s="987"/>
      <c r="X134" s="295"/>
      <c r="Y134" s="295"/>
      <c r="Z134" s="295"/>
      <c r="AA134" s="295"/>
      <c r="AB134" s="295"/>
      <c r="AC134" s="295"/>
      <c r="AD134" s="295"/>
      <c r="AE134" s="272"/>
      <c r="AF134" s="295"/>
      <c r="AG134" s="296"/>
      <c r="AH134" s="767">
        <f>'Exhibit A'!CL188</f>
        <v>0</v>
      </c>
      <c r="AI134" s="810"/>
      <c r="AJ134" s="810"/>
      <c r="AK134" s="810"/>
      <c r="AL134" s="810"/>
      <c r="AM134" s="768"/>
      <c r="AN134" s="767">
        <f>'Exhibit A'!CS188</f>
        <v>0</v>
      </c>
      <c r="AO134" s="810"/>
      <c r="AP134" s="810"/>
      <c r="AQ134" s="810"/>
      <c r="AR134" s="810"/>
      <c r="AS134" s="768"/>
      <c r="AT134" s="297"/>
      <c r="AU134" s="293" t="s">
        <v>365</v>
      </c>
      <c r="AV134" s="294"/>
      <c r="AW134" s="294"/>
      <c r="AX134" s="294"/>
      <c r="AY134" s="294"/>
      <c r="AZ134" s="294"/>
      <c r="BA134" s="294"/>
      <c r="BB134" s="294"/>
      <c r="BC134" s="294"/>
      <c r="BD134" s="294"/>
      <c r="BE134" s="294"/>
      <c r="BF134" s="294"/>
      <c r="BG134" s="294"/>
      <c r="BH134" s="294"/>
      <c r="BI134" s="294"/>
      <c r="BJ134" s="294"/>
      <c r="BK134" s="294"/>
      <c r="BL134" s="294"/>
      <c r="BM134" s="294"/>
      <c r="BN134" s="294"/>
      <c r="BO134" s="294"/>
      <c r="BP134" s="294"/>
      <c r="BQ134" s="295"/>
      <c r="BR134" s="295"/>
      <c r="BS134" s="295"/>
      <c r="BT134" s="295"/>
      <c r="BU134" s="295"/>
      <c r="BV134" s="295"/>
      <c r="BW134" s="295"/>
      <c r="BX134" s="272"/>
      <c r="BY134" s="295"/>
      <c r="BZ134" s="296"/>
      <c r="CA134" s="767">
        <f>'Exhibit A'!GM188</f>
        <v>0</v>
      </c>
      <c r="CB134" s="810"/>
      <c r="CC134" s="810"/>
      <c r="CD134" s="810"/>
      <c r="CE134" s="810"/>
      <c r="CF134" s="768"/>
      <c r="CG134" s="767">
        <f>'Exhibit A'!GT188</f>
        <v>0</v>
      </c>
      <c r="CH134" s="810"/>
      <c r="CI134" s="810"/>
      <c r="CJ134" s="810"/>
      <c r="CK134" s="810"/>
      <c r="CL134" s="768"/>
      <c r="CM134" s="286"/>
      <c r="CN134" s="286"/>
      <c r="CO134" s="286"/>
      <c r="CP134" s="286"/>
      <c r="CQ134" s="286"/>
      <c r="CR134" s="286"/>
      <c r="CS134" s="297"/>
      <c r="CT134" s="297"/>
      <c r="CU134" s="297"/>
      <c r="CV134" s="297"/>
      <c r="CW134" s="297"/>
      <c r="CX134" s="297"/>
      <c r="CY134" s="297"/>
    </row>
    <row r="135" spans="2:103" ht="12" customHeight="1">
      <c r="B135" s="985" t="s">
        <v>314</v>
      </c>
      <c r="C135" s="986"/>
      <c r="D135" s="986"/>
      <c r="E135" s="986"/>
      <c r="F135" s="986"/>
      <c r="G135" s="986"/>
      <c r="H135" s="986"/>
      <c r="I135" s="986"/>
      <c r="J135" s="986"/>
      <c r="K135" s="986"/>
      <c r="L135" s="986"/>
      <c r="M135" s="986"/>
      <c r="N135" s="986"/>
      <c r="O135" s="986"/>
      <c r="P135" s="986"/>
      <c r="Q135" s="986"/>
      <c r="R135" s="986"/>
      <c r="S135" s="986"/>
      <c r="T135" s="986"/>
      <c r="U135" s="986"/>
      <c r="V135" s="986"/>
      <c r="W135" s="987"/>
      <c r="X135" s="295"/>
      <c r="Y135" s="295"/>
      <c r="Z135" s="295"/>
      <c r="AA135" s="295"/>
      <c r="AB135" s="295"/>
      <c r="AC135" s="295"/>
      <c r="AD135" s="295"/>
      <c r="AE135" s="272"/>
      <c r="AF135" s="295"/>
      <c r="AG135" s="296"/>
      <c r="AH135" s="767">
        <f>'Exhibit A'!CL189</f>
        <v>0</v>
      </c>
      <c r="AI135" s="810"/>
      <c r="AJ135" s="810"/>
      <c r="AK135" s="810"/>
      <c r="AL135" s="810"/>
      <c r="AM135" s="768"/>
      <c r="AN135" s="767">
        <f>'Exhibit A'!CS189</f>
        <v>0</v>
      </c>
      <c r="AO135" s="810"/>
      <c r="AP135" s="810"/>
      <c r="AQ135" s="810"/>
      <c r="AR135" s="810"/>
      <c r="AS135" s="768"/>
      <c r="AT135" s="297"/>
      <c r="AU135" s="293" t="s">
        <v>366</v>
      </c>
      <c r="AV135" s="294"/>
      <c r="AW135" s="294"/>
      <c r="AX135" s="294"/>
      <c r="AY135" s="294"/>
      <c r="AZ135" s="294"/>
      <c r="BA135" s="294"/>
      <c r="BB135" s="294"/>
      <c r="BC135" s="294"/>
      <c r="BD135" s="294"/>
      <c r="BE135" s="294"/>
      <c r="BF135" s="294"/>
      <c r="BG135" s="294"/>
      <c r="BH135" s="294"/>
      <c r="BI135" s="294"/>
      <c r="BJ135" s="294"/>
      <c r="BK135" s="294"/>
      <c r="BL135" s="294"/>
      <c r="BM135" s="294"/>
      <c r="BN135" s="294"/>
      <c r="BO135" s="294"/>
      <c r="BP135" s="294"/>
      <c r="BQ135" s="295"/>
      <c r="BR135" s="295"/>
      <c r="BS135" s="295"/>
      <c r="BT135" s="295"/>
      <c r="BU135" s="295"/>
      <c r="BV135" s="295"/>
      <c r="BW135" s="295"/>
      <c r="BX135" s="272"/>
      <c r="BY135" s="295"/>
      <c r="BZ135" s="296"/>
      <c r="CA135" s="767">
        <f>'Exhibit A'!GM189</f>
        <v>0</v>
      </c>
      <c r="CB135" s="810"/>
      <c r="CC135" s="810"/>
      <c r="CD135" s="810"/>
      <c r="CE135" s="810"/>
      <c r="CF135" s="768"/>
      <c r="CG135" s="767">
        <f>'Exhibit A'!GT189</f>
        <v>0</v>
      </c>
      <c r="CH135" s="810"/>
      <c r="CI135" s="810"/>
      <c r="CJ135" s="810"/>
      <c r="CK135" s="810"/>
      <c r="CL135" s="768"/>
      <c r="CM135" s="286"/>
      <c r="CN135" s="286"/>
      <c r="CO135" s="286"/>
      <c r="CP135" s="286"/>
      <c r="CQ135" s="286"/>
      <c r="CR135" s="286"/>
      <c r="CS135" s="297"/>
      <c r="CT135" s="297"/>
      <c r="CU135" s="297"/>
      <c r="CV135" s="297"/>
      <c r="CW135" s="297"/>
      <c r="CX135" s="297"/>
      <c r="CY135" s="297"/>
    </row>
    <row r="136" spans="2:103" ht="12" customHeight="1">
      <c r="B136" s="985" t="s">
        <v>315</v>
      </c>
      <c r="C136" s="986"/>
      <c r="D136" s="986"/>
      <c r="E136" s="986"/>
      <c r="F136" s="986"/>
      <c r="G136" s="986"/>
      <c r="H136" s="986"/>
      <c r="I136" s="986"/>
      <c r="J136" s="986"/>
      <c r="K136" s="986"/>
      <c r="L136" s="986"/>
      <c r="M136" s="986"/>
      <c r="N136" s="986"/>
      <c r="O136" s="986"/>
      <c r="P136" s="986"/>
      <c r="Q136" s="986"/>
      <c r="R136" s="986"/>
      <c r="S136" s="986"/>
      <c r="T136" s="986"/>
      <c r="U136" s="986"/>
      <c r="V136" s="986"/>
      <c r="W136" s="987"/>
      <c r="X136" s="295"/>
      <c r="Y136" s="295"/>
      <c r="Z136" s="295"/>
      <c r="AA136" s="295"/>
      <c r="AB136" s="295"/>
      <c r="AC136" s="295"/>
      <c r="AD136" s="295"/>
      <c r="AE136" s="272"/>
      <c r="AF136" s="295"/>
      <c r="AG136" s="296"/>
      <c r="AH136" s="767">
        <f>'Exhibit A'!CL190</f>
        <v>0</v>
      </c>
      <c r="AI136" s="810"/>
      <c r="AJ136" s="810"/>
      <c r="AK136" s="810"/>
      <c r="AL136" s="810"/>
      <c r="AM136" s="768"/>
      <c r="AN136" s="767">
        <f>'Exhibit A'!CS190</f>
        <v>0</v>
      </c>
      <c r="AO136" s="810"/>
      <c r="AP136" s="810"/>
      <c r="AQ136" s="810"/>
      <c r="AR136" s="810"/>
      <c r="AS136" s="768"/>
      <c r="AT136" s="297"/>
      <c r="AU136" s="293" t="s">
        <v>367</v>
      </c>
      <c r="AV136" s="294"/>
      <c r="AW136" s="294"/>
      <c r="AX136" s="294"/>
      <c r="AY136" s="294"/>
      <c r="AZ136" s="294"/>
      <c r="BA136" s="294"/>
      <c r="BB136" s="294"/>
      <c r="BC136" s="294"/>
      <c r="BD136" s="294"/>
      <c r="BE136" s="294"/>
      <c r="BF136" s="294"/>
      <c r="BG136" s="294"/>
      <c r="BH136" s="294"/>
      <c r="BI136" s="294"/>
      <c r="BJ136" s="294"/>
      <c r="BK136" s="294"/>
      <c r="BL136" s="294"/>
      <c r="BM136" s="294"/>
      <c r="BN136" s="294"/>
      <c r="BO136" s="294"/>
      <c r="BP136" s="294"/>
      <c r="BQ136" s="295"/>
      <c r="BR136" s="295"/>
      <c r="BS136" s="295"/>
      <c r="BT136" s="295"/>
      <c r="BU136" s="295"/>
      <c r="BV136" s="295"/>
      <c r="BW136" s="295"/>
      <c r="BX136" s="272"/>
      <c r="BY136" s="295"/>
      <c r="BZ136" s="296"/>
      <c r="CA136" s="767">
        <f>'Exhibit A'!GM190</f>
        <v>0</v>
      </c>
      <c r="CB136" s="810"/>
      <c r="CC136" s="810"/>
      <c r="CD136" s="810"/>
      <c r="CE136" s="810"/>
      <c r="CF136" s="768"/>
      <c r="CG136" s="767">
        <f>'Exhibit A'!GT190</f>
        <v>0</v>
      </c>
      <c r="CH136" s="810"/>
      <c r="CI136" s="810"/>
      <c r="CJ136" s="810"/>
      <c r="CK136" s="810"/>
      <c r="CL136" s="768"/>
      <c r="CM136" s="286"/>
      <c r="CN136" s="286"/>
      <c r="CO136" s="286"/>
      <c r="CP136" s="286"/>
      <c r="CQ136" s="286"/>
      <c r="CR136" s="286"/>
      <c r="CS136" s="297"/>
      <c r="CT136" s="297"/>
      <c r="CU136" s="297"/>
      <c r="CV136" s="297"/>
      <c r="CW136" s="297"/>
      <c r="CX136" s="297"/>
      <c r="CY136" s="297"/>
    </row>
    <row r="137" spans="2:103" ht="12" customHeight="1" thickBot="1">
      <c r="B137" s="991" t="s">
        <v>316</v>
      </c>
      <c r="C137" s="992"/>
      <c r="D137" s="992"/>
      <c r="E137" s="992"/>
      <c r="F137" s="992"/>
      <c r="G137" s="992"/>
      <c r="H137" s="992"/>
      <c r="I137" s="992"/>
      <c r="J137" s="992"/>
      <c r="K137" s="992"/>
      <c r="L137" s="992"/>
      <c r="M137" s="992"/>
      <c r="N137" s="992"/>
      <c r="O137" s="992"/>
      <c r="P137" s="992"/>
      <c r="Q137" s="992"/>
      <c r="R137" s="992"/>
      <c r="S137" s="992"/>
      <c r="T137" s="992"/>
      <c r="U137" s="992"/>
      <c r="V137" s="992"/>
      <c r="W137" s="993"/>
      <c r="X137" s="200"/>
      <c r="Y137" s="200"/>
      <c r="Z137" s="200"/>
      <c r="AA137" s="200"/>
      <c r="AB137" s="200"/>
      <c r="AC137" s="200"/>
      <c r="AD137" s="200"/>
      <c r="AE137" s="277"/>
      <c r="AF137" s="200"/>
      <c r="AG137" s="199"/>
      <c r="AH137" s="769">
        <f>SUM(AH130:AM136)</f>
        <v>0</v>
      </c>
      <c r="AI137" s="811"/>
      <c r="AJ137" s="811"/>
      <c r="AK137" s="811"/>
      <c r="AL137" s="811"/>
      <c r="AM137" s="770"/>
      <c r="AN137" s="769">
        <f>SUM(AN130:AS136)</f>
        <v>0</v>
      </c>
      <c r="AO137" s="811"/>
      <c r="AP137" s="811"/>
      <c r="AQ137" s="811"/>
      <c r="AR137" s="811"/>
      <c r="AS137" s="770"/>
      <c r="AT137" s="286"/>
      <c r="AU137" s="293" t="s">
        <v>368</v>
      </c>
      <c r="AV137" s="294"/>
      <c r="AW137" s="294"/>
      <c r="AX137" s="294"/>
      <c r="AY137" s="294"/>
      <c r="AZ137" s="294"/>
      <c r="BA137" s="294"/>
      <c r="BB137" s="294"/>
      <c r="BC137" s="294"/>
      <c r="BD137" s="294"/>
      <c r="BE137" s="294"/>
      <c r="BF137" s="294"/>
      <c r="BG137" s="294"/>
      <c r="BH137" s="294"/>
      <c r="BI137" s="294"/>
      <c r="BJ137" s="294"/>
      <c r="BK137" s="294"/>
      <c r="BL137" s="294"/>
      <c r="BM137" s="294"/>
      <c r="BN137" s="294"/>
      <c r="BO137" s="294"/>
      <c r="BP137" s="294"/>
      <c r="BQ137" s="310"/>
      <c r="BR137" s="310"/>
      <c r="BS137" s="310"/>
      <c r="BT137" s="310"/>
      <c r="BU137" s="310"/>
      <c r="BV137" s="310"/>
      <c r="BW137" s="310"/>
      <c r="BX137" s="305"/>
      <c r="BY137" s="310"/>
      <c r="BZ137" s="311"/>
      <c r="CA137" s="767">
        <f>'Exhibit A'!GM191</f>
        <v>0</v>
      </c>
      <c r="CB137" s="810"/>
      <c r="CC137" s="810"/>
      <c r="CD137" s="810"/>
      <c r="CE137" s="810"/>
      <c r="CF137" s="768"/>
      <c r="CG137" s="767">
        <f>'Exhibit A'!GT191</f>
        <v>0</v>
      </c>
      <c r="CH137" s="810"/>
      <c r="CI137" s="810"/>
      <c r="CJ137" s="810"/>
      <c r="CK137" s="810"/>
      <c r="CL137" s="768"/>
      <c r="CM137" s="286"/>
      <c r="CN137" s="286"/>
      <c r="CO137" s="286"/>
      <c r="CP137" s="286"/>
      <c r="CQ137" s="286"/>
      <c r="CR137" s="286"/>
      <c r="CS137" s="297"/>
      <c r="CT137" s="297"/>
      <c r="CU137" s="297"/>
      <c r="CV137" s="297"/>
      <c r="CW137" s="297"/>
      <c r="CX137" s="297"/>
      <c r="CY137" s="297"/>
    </row>
    <row r="138" spans="2:103" ht="12" customHeight="1" thickTop="1">
      <c r="B138" s="988" t="s">
        <v>318</v>
      </c>
      <c r="C138" s="989"/>
      <c r="D138" s="989"/>
      <c r="E138" s="989"/>
      <c r="F138" s="989"/>
      <c r="G138" s="989"/>
      <c r="H138" s="989"/>
      <c r="I138" s="989"/>
      <c r="J138" s="989"/>
      <c r="K138" s="989"/>
      <c r="L138" s="989"/>
      <c r="M138" s="989"/>
      <c r="N138" s="989"/>
      <c r="O138" s="989"/>
      <c r="P138" s="989"/>
      <c r="Q138" s="989"/>
      <c r="R138" s="989"/>
      <c r="S138" s="989"/>
      <c r="T138" s="989"/>
      <c r="U138" s="989"/>
      <c r="V138" s="989"/>
      <c r="W138" s="990"/>
      <c r="X138" s="302"/>
      <c r="Y138" s="302"/>
      <c r="Z138" s="302"/>
      <c r="AA138" s="302"/>
      <c r="AB138" s="302"/>
      <c r="AC138" s="302"/>
      <c r="AD138" s="302"/>
      <c r="AE138" s="166"/>
      <c r="AF138" s="302"/>
      <c r="AG138" s="303"/>
      <c r="AH138" s="876"/>
      <c r="AI138" s="877"/>
      <c r="AJ138" s="877"/>
      <c r="AK138" s="877"/>
      <c r="AL138" s="877"/>
      <c r="AM138" s="878"/>
      <c r="AN138" s="876"/>
      <c r="AO138" s="877"/>
      <c r="AP138" s="877"/>
      <c r="AQ138" s="877"/>
      <c r="AR138" s="877"/>
      <c r="AS138" s="878"/>
      <c r="AT138" s="286"/>
      <c r="AU138" s="300" t="s">
        <v>369</v>
      </c>
      <c r="AV138" s="301"/>
      <c r="AW138" s="301"/>
      <c r="AX138" s="301"/>
      <c r="AY138" s="301"/>
      <c r="AZ138" s="301"/>
      <c r="BA138" s="301"/>
      <c r="BB138" s="301"/>
      <c r="BC138" s="301"/>
      <c r="BD138" s="301"/>
      <c r="BE138" s="301"/>
      <c r="BF138" s="301"/>
      <c r="BG138" s="301"/>
      <c r="BH138" s="301"/>
      <c r="BI138" s="301"/>
      <c r="BJ138" s="301"/>
      <c r="BK138" s="301"/>
      <c r="BL138" s="301"/>
      <c r="BM138" s="301"/>
      <c r="BN138" s="301"/>
      <c r="BO138" s="301"/>
      <c r="BP138" s="301"/>
      <c r="BQ138" s="196"/>
      <c r="BR138" s="196"/>
      <c r="BS138" s="196"/>
      <c r="BT138" s="196"/>
      <c r="BU138" s="196"/>
      <c r="BV138" s="196"/>
      <c r="BW138" s="196"/>
      <c r="BX138" s="272"/>
      <c r="BY138" s="196"/>
      <c r="BZ138" s="195"/>
      <c r="CA138" s="767">
        <f>'Exhibit A'!GM192</f>
        <v>0</v>
      </c>
      <c r="CB138" s="810"/>
      <c r="CC138" s="810"/>
      <c r="CD138" s="810"/>
      <c r="CE138" s="810"/>
      <c r="CF138" s="768"/>
      <c r="CG138" s="767">
        <f>'Exhibit A'!GT192</f>
        <v>0</v>
      </c>
      <c r="CH138" s="810"/>
      <c r="CI138" s="810"/>
      <c r="CJ138" s="810"/>
      <c r="CK138" s="810"/>
      <c r="CL138" s="768"/>
      <c r="CM138" s="286"/>
      <c r="CN138" s="286"/>
      <c r="CO138" s="286"/>
      <c r="CP138" s="286"/>
      <c r="CQ138" s="286"/>
      <c r="CR138" s="286"/>
      <c r="CS138" s="297"/>
      <c r="CT138" s="297"/>
      <c r="CU138" s="297"/>
      <c r="CV138" s="297"/>
      <c r="CW138" s="297"/>
      <c r="CX138" s="297"/>
      <c r="CY138" s="297"/>
    </row>
    <row r="139" spans="2:103" ht="12" customHeight="1">
      <c r="B139" s="985" t="s">
        <v>319</v>
      </c>
      <c r="C139" s="986"/>
      <c r="D139" s="986"/>
      <c r="E139" s="986"/>
      <c r="F139" s="986"/>
      <c r="G139" s="986"/>
      <c r="H139" s="986"/>
      <c r="I139" s="986"/>
      <c r="J139" s="986"/>
      <c r="K139" s="986"/>
      <c r="L139" s="986"/>
      <c r="M139" s="986"/>
      <c r="N139" s="986"/>
      <c r="O139" s="986"/>
      <c r="P139" s="986"/>
      <c r="Q139" s="986"/>
      <c r="R139" s="986"/>
      <c r="S139" s="986"/>
      <c r="T139" s="986"/>
      <c r="U139" s="986"/>
      <c r="V139" s="986"/>
      <c r="W139" s="987"/>
      <c r="X139" s="295"/>
      <c r="Y139" s="295"/>
      <c r="Z139" s="295"/>
      <c r="AA139" s="295"/>
      <c r="AB139" s="295"/>
      <c r="AC139" s="295"/>
      <c r="AD139" s="295"/>
      <c r="AE139" s="272"/>
      <c r="AF139" s="295"/>
      <c r="AG139" s="296"/>
      <c r="AH139" s="767">
        <f>'Exhibit A'!CL193</f>
        <v>0</v>
      </c>
      <c r="AI139" s="810"/>
      <c r="AJ139" s="810"/>
      <c r="AK139" s="810"/>
      <c r="AL139" s="810"/>
      <c r="AM139" s="768"/>
      <c r="AN139" s="767">
        <f>'Exhibit A'!CS193</f>
        <v>0</v>
      </c>
      <c r="AO139" s="810"/>
      <c r="AP139" s="810"/>
      <c r="AQ139" s="810"/>
      <c r="AR139" s="810"/>
      <c r="AS139" s="768"/>
      <c r="AT139" s="297"/>
      <c r="AU139" s="293" t="s">
        <v>370</v>
      </c>
      <c r="AV139" s="294"/>
      <c r="AW139" s="294"/>
      <c r="AX139" s="294"/>
      <c r="AY139" s="294"/>
      <c r="AZ139" s="294"/>
      <c r="BA139" s="294"/>
      <c r="BB139" s="294"/>
      <c r="BC139" s="294"/>
      <c r="BD139" s="294"/>
      <c r="BE139" s="294"/>
      <c r="BF139" s="294"/>
      <c r="BG139" s="294"/>
      <c r="BH139" s="294"/>
      <c r="BI139" s="294"/>
      <c r="BJ139" s="294"/>
      <c r="BK139" s="294"/>
      <c r="BL139" s="294"/>
      <c r="BM139" s="294"/>
      <c r="BN139" s="294"/>
      <c r="BO139" s="294"/>
      <c r="BP139" s="294"/>
      <c r="BQ139" s="295"/>
      <c r="BR139" s="295"/>
      <c r="BS139" s="295"/>
      <c r="BT139" s="295"/>
      <c r="BU139" s="295"/>
      <c r="BV139" s="295"/>
      <c r="BW139" s="295"/>
      <c r="BX139" s="272"/>
      <c r="BY139" s="295"/>
      <c r="BZ139" s="296"/>
      <c r="CA139" s="767">
        <f>'Exhibit A'!GM193</f>
        <v>0</v>
      </c>
      <c r="CB139" s="810"/>
      <c r="CC139" s="810"/>
      <c r="CD139" s="810"/>
      <c r="CE139" s="810"/>
      <c r="CF139" s="768"/>
      <c r="CG139" s="767">
        <f>'Exhibit A'!GT193</f>
        <v>0</v>
      </c>
      <c r="CH139" s="810"/>
      <c r="CI139" s="810"/>
      <c r="CJ139" s="810"/>
      <c r="CK139" s="810"/>
      <c r="CL139" s="768"/>
      <c r="CM139" s="286"/>
      <c r="CN139" s="286"/>
      <c r="CO139" s="286"/>
      <c r="CP139" s="286"/>
      <c r="CQ139" s="286"/>
      <c r="CR139" s="286"/>
      <c r="CS139" s="297"/>
      <c r="CT139" s="297"/>
      <c r="CU139" s="297"/>
      <c r="CV139" s="297"/>
      <c r="CW139" s="297"/>
      <c r="CX139" s="297"/>
      <c r="CY139" s="297"/>
    </row>
    <row r="140" spans="2:103" ht="12" customHeight="1" thickBot="1">
      <c r="B140" s="985" t="s">
        <v>320</v>
      </c>
      <c r="C140" s="986"/>
      <c r="D140" s="986"/>
      <c r="E140" s="986"/>
      <c r="F140" s="986"/>
      <c r="G140" s="986"/>
      <c r="H140" s="986"/>
      <c r="I140" s="986"/>
      <c r="J140" s="986"/>
      <c r="K140" s="986"/>
      <c r="L140" s="986"/>
      <c r="M140" s="986"/>
      <c r="N140" s="986"/>
      <c r="O140" s="986"/>
      <c r="P140" s="986"/>
      <c r="Q140" s="986"/>
      <c r="R140" s="986"/>
      <c r="S140" s="986"/>
      <c r="T140" s="986"/>
      <c r="U140" s="986"/>
      <c r="V140" s="986"/>
      <c r="W140" s="987"/>
      <c r="X140" s="295"/>
      <c r="Y140" s="295"/>
      <c r="Z140" s="295"/>
      <c r="AA140" s="295"/>
      <c r="AB140" s="295"/>
      <c r="AC140" s="295"/>
      <c r="AD140" s="295"/>
      <c r="AE140" s="272"/>
      <c r="AF140" s="295"/>
      <c r="AG140" s="296"/>
      <c r="AH140" s="767">
        <f>'Exhibit A'!CL194</f>
        <v>0</v>
      </c>
      <c r="AI140" s="810"/>
      <c r="AJ140" s="810"/>
      <c r="AK140" s="810"/>
      <c r="AL140" s="810"/>
      <c r="AM140" s="768"/>
      <c r="AN140" s="767">
        <f>'Exhibit A'!CS194</f>
        <v>0</v>
      </c>
      <c r="AO140" s="810"/>
      <c r="AP140" s="810"/>
      <c r="AQ140" s="810"/>
      <c r="AR140" s="810"/>
      <c r="AS140" s="768"/>
      <c r="AT140" s="297"/>
      <c r="AU140" s="298" t="s">
        <v>371</v>
      </c>
      <c r="AV140" s="299"/>
      <c r="AW140" s="299"/>
      <c r="AX140" s="299"/>
      <c r="AY140" s="299"/>
      <c r="AZ140" s="299"/>
      <c r="BA140" s="299"/>
      <c r="BB140" s="299"/>
      <c r="BC140" s="299"/>
      <c r="BD140" s="299"/>
      <c r="BE140" s="299"/>
      <c r="BF140" s="299"/>
      <c r="BG140" s="299"/>
      <c r="BH140" s="299"/>
      <c r="BI140" s="299"/>
      <c r="BJ140" s="299"/>
      <c r="BK140" s="299"/>
      <c r="BL140" s="299"/>
      <c r="BM140" s="299"/>
      <c r="BN140" s="299"/>
      <c r="BO140" s="299"/>
      <c r="BP140" s="299"/>
      <c r="BQ140" s="312"/>
      <c r="BR140" s="312"/>
      <c r="BS140" s="312"/>
      <c r="BT140" s="312"/>
      <c r="BU140" s="312"/>
      <c r="BV140" s="312"/>
      <c r="BW140" s="312"/>
      <c r="BX140" s="277"/>
      <c r="BY140" s="312"/>
      <c r="BZ140" s="313"/>
      <c r="CA140" s="769">
        <f>SUM(CA130:CF139)</f>
        <v>0</v>
      </c>
      <c r="CB140" s="811"/>
      <c r="CC140" s="811"/>
      <c r="CD140" s="811"/>
      <c r="CE140" s="811"/>
      <c r="CF140" s="770"/>
      <c r="CG140" s="769">
        <f>SUM(CG130:CL139)</f>
        <v>0</v>
      </c>
      <c r="CH140" s="811"/>
      <c r="CI140" s="811"/>
      <c r="CJ140" s="811"/>
      <c r="CK140" s="811"/>
      <c r="CL140" s="770"/>
      <c r="CM140" s="286"/>
      <c r="CN140" s="286"/>
      <c r="CO140" s="286"/>
      <c r="CP140" s="286"/>
      <c r="CQ140" s="286"/>
      <c r="CR140" s="286"/>
      <c r="CS140" s="286"/>
      <c r="CT140" s="286"/>
      <c r="CU140" s="286"/>
      <c r="CV140" s="286"/>
      <c r="CW140" s="286"/>
      <c r="CX140" s="286"/>
      <c r="CY140" s="286"/>
    </row>
    <row r="141" spans="2:103" ht="12" customHeight="1" thickTop="1">
      <c r="B141" s="985" t="s">
        <v>321</v>
      </c>
      <c r="C141" s="986"/>
      <c r="D141" s="986"/>
      <c r="E141" s="986"/>
      <c r="F141" s="986"/>
      <c r="G141" s="986"/>
      <c r="H141" s="986"/>
      <c r="I141" s="986"/>
      <c r="J141" s="986"/>
      <c r="K141" s="986"/>
      <c r="L141" s="986"/>
      <c r="M141" s="986"/>
      <c r="N141" s="986"/>
      <c r="O141" s="986"/>
      <c r="P141" s="986"/>
      <c r="Q141" s="986"/>
      <c r="R141" s="986"/>
      <c r="S141" s="986"/>
      <c r="T141" s="986"/>
      <c r="U141" s="986"/>
      <c r="V141" s="986"/>
      <c r="W141" s="987"/>
      <c r="X141" s="295"/>
      <c r="Y141" s="295"/>
      <c r="Z141" s="295"/>
      <c r="AA141" s="295"/>
      <c r="AB141" s="295"/>
      <c r="AC141" s="295"/>
      <c r="AD141" s="295"/>
      <c r="AE141" s="272"/>
      <c r="AF141" s="295"/>
      <c r="AG141" s="296"/>
      <c r="AH141" s="767">
        <f>'Exhibit A'!CL195</f>
        <v>0</v>
      </c>
      <c r="AI141" s="810"/>
      <c r="AJ141" s="810"/>
      <c r="AK141" s="810"/>
      <c r="AL141" s="810"/>
      <c r="AM141" s="768"/>
      <c r="AN141" s="767">
        <f>'Exhibit A'!CS195</f>
        <v>0</v>
      </c>
      <c r="AO141" s="810"/>
      <c r="AP141" s="810"/>
      <c r="AQ141" s="810"/>
      <c r="AR141" s="810"/>
      <c r="AS141" s="768"/>
      <c r="AT141" s="297"/>
      <c r="AU141" s="300" t="s">
        <v>372</v>
      </c>
      <c r="AV141" s="301"/>
      <c r="AW141" s="301"/>
      <c r="AX141" s="301"/>
      <c r="AY141" s="301"/>
      <c r="AZ141" s="301"/>
      <c r="BA141" s="301"/>
      <c r="BB141" s="301"/>
      <c r="BC141" s="301"/>
      <c r="BD141" s="301"/>
      <c r="BE141" s="301"/>
      <c r="BF141" s="301"/>
      <c r="BG141" s="301"/>
      <c r="BH141" s="301"/>
      <c r="BI141" s="301"/>
      <c r="BJ141" s="301"/>
      <c r="BK141" s="301"/>
      <c r="BL141" s="301"/>
      <c r="BM141" s="301"/>
      <c r="BN141" s="301"/>
      <c r="BO141" s="301"/>
      <c r="BP141" s="301"/>
      <c r="BQ141" s="314"/>
      <c r="BR141" s="314"/>
      <c r="BS141" s="314"/>
      <c r="BT141" s="314"/>
      <c r="BU141" s="314"/>
      <c r="BV141" s="314"/>
      <c r="BW141" s="314"/>
      <c r="BX141" s="166"/>
      <c r="BY141" s="314"/>
      <c r="BZ141" s="315"/>
      <c r="CA141" s="1023"/>
      <c r="CB141" s="1024"/>
      <c r="CC141" s="1024"/>
      <c r="CD141" s="1024"/>
      <c r="CE141" s="1024"/>
      <c r="CF141" s="1025"/>
      <c r="CG141" s="1023"/>
      <c r="CH141" s="1024"/>
      <c r="CI141" s="1024"/>
      <c r="CJ141" s="1024"/>
      <c r="CK141" s="1024"/>
      <c r="CL141" s="1025"/>
      <c r="CM141" s="286"/>
      <c r="CN141" s="286"/>
      <c r="CO141" s="286"/>
      <c r="CP141" s="286"/>
      <c r="CQ141" s="286"/>
      <c r="CR141" s="286"/>
      <c r="CS141" s="286"/>
      <c r="CT141" s="286"/>
      <c r="CU141" s="286"/>
      <c r="CV141" s="286"/>
      <c r="CW141" s="286"/>
      <c r="CX141" s="286"/>
      <c r="CY141" s="286"/>
    </row>
    <row r="142" spans="2:103" ht="12" customHeight="1">
      <c r="B142" s="985" t="s">
        <v>322</v>
      </c>
      <c r="C142" s="986"/>
      <c r="D142" s="986"/>
      <c r="E142" s="986"/>
      <c r="F142" s="986"/>
      <c r="G142" s="986"/>
      <c r="H142" s="986"/>
      <c r="I142" s="986"/>
      <c r="J142" s="986"/>
      <c r="K142" s="986"/>
      <c r="L142" s="986"/>
      <c r="M142" s="986"/>
      <c r="N142" s="986"/>
      <c r="O142" s="986"/>
      <c r="P142" s="986"/>
      <c r="Q142" s="986"/>
      <c r="R142" s="986"/>
      <c r="S142" s="986"/>
      <c r="T142" s="986"/>
      <c r="U142" s="986"/>
      <c r="V142" s="986"/>
      <c r="W142" s="987"/>
      <c r="X142" s="295"/>
      <c r="Y142" s="295"/>
      <c r="Z142" s="295"/>
      <c r="AA142" s="295"/>
      <c r="AB142" s="295"/>
      <c r="AC142" s="295"/>
      <c r="AD142" s="295"/>
      <c r="AE142" s="272"/>
      <c r="AF142" s="295"/>
      <c r="AG142" s="296"/>
      <c r="AH142" s="767">
        <f>'Exhibit A'!CL196</f>
        <v>0</v>
      </c>
      <c r="AI142" s="810"/>
      <c r="AJ142" s="810"/>
      <c r="AK142" s="810"/>
      <c r="AL142" s="810"/>
      <c r="AM142" s="768"/>
      <c r="AN142" s="767">
        <f>'Exhibit A'!CS196</f>
        <v>0</v>
      </c>
      <c r="AO142" s="810"/>
      <c r="AP142" s="810"/>
      <c r="AQ142" s="810"/>
      <c r="AR142" s="810"/>
      <c r="AS142" s="768"/>
      <c r="AT142" s="297"/>
      <c r="AU142" s="293" t="s">
        <v>373</v>
      </c>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5"/>
      <c r="BR142" s="295"/>
      <c r="BS142" s="295"/>
      <c r="BT142" s="295"/>
      <c r="BU142" s="295"/>
      <c r="BV142" s="295"/>
      <c r="BW142" s="295"/>
      <c r="BX142" s="272"/>
      <c r="BY142" s="295"/>
      <c r="BZ142" s="296"/>
      <c r="CA142" s="767">
        <f>'Exhibit A'!GM196</f>
        <v>0</v>
      </c>
      <c r="CB142" s="810"/>
      <c r="CC142" s="810"/>
      <c r="CD142" s="810"/>
      <c r="CE142" s="810"/>
      <c r="CF142" s="768"/>
      <c r="CG142" s="767">
        <f>'Exhibit A'!GT196</f>
        <v>0</v>
      </c>
      <c r="CH142" s="810"/>
      <c r="CI142" s="810"/>
      <c r="CJ142" s="810"/>
      <c r="CK142" s="810"/>
      <c r="CL142" s="768"/>
      <c r="CM142" s="286"/>
      <c r="CN142" s="286"/>
      <c r="CO142" s="286"/>
      <c r="CP142" s="286"/>
      <c r="CQ142" s="286"/>
      <c r="CR142" s="286"/>
      <c r="CS142" s="297"/>
      <c r="CT142" s="297"/>
      <c r="CU142" s="297"/>
      <c r="CV142" s="297"/>
      <c r="CW142" s="297"/>
      <c r="CX142" s="297"/>
      <c r="CY142" s="297"/>
    </row>
    <row r="143" spans="2:103" ht="12" customHeight="1">
      <c r="B143" s="985" t="s">
        <v>323</v>
      </c>
      <c r="C143" s="986"/>
      <c r="D143" s="986"/>
      <c r="E143" s="986"/>
      <c r="F143" s="986"/>
      <c r="G143" s="986"/>
      <c r="H143" s="986"/>
      <c r="I143" s="986"/>
      <c r="J143" s="986"/>
      <c r="K143" s="986"/>
      <c r="L143" s="986"/>
      <c r="M143" s="986"/>
      <c r="N143" s="986"/>
      <c r="O143" s="986"/>
      <c r="P143" s="986"/>
      <c r="Q143" s="986"/>
      <c r="R143" s="986"/>
      <c r="S143" s="986"/>
      <c r="T143" s="986"/>
      <c r="U143" s="986"/>
      <c r="V143" s="986"/>
      <c r="W143" s="987"/>
      <c r="X143" s="295"/>
      <c r="Y143" s="295"/>
      <c r="Z143" s="295"/>
      <c r="AA143" s="295"/>
      <c r="AB143" s="295"/>
      <c r="AC143" s="295"/>
      <c r="AD143" s="295"/>
      <c r="AE143" s="272"/>
      <c r="AF143" s="295"/>
      <c r="AG143" s="296"/>
      <c r="AH143" s="767">
        <f>'Exhibit A'!CL197</f>
        <v>0</v>
      </c>
      <c r="AI143" s="810"/>
      <c r="AJ143" s="810"/>
      <c r="AK143" s="810"/>
      <c r="AL143" s="810"/>
      <c r="AM143" s="768"/>
      <c r="AN143" s="767">
        <f>'Exhibit A'!CS197</f>
        <v>0</v>
      </c>
      <c r="AO143" s="810"/>
      <c r="AP143" s="810"/>
      <c r="AQ143" s="810"/>
      <c r="AR143" s="810"/>
      <c r="AS143" s="768"/>
      <c r="AT143" s="297"/>
      <c r="AU143" s="293" t="s">
        <v>374</v>
      </c>
      <c r="AV143" s="294"/>
      <c r="AW143" s="294"/>
      <c r="AX143" s="294"/>
      <c r="AY143" s="294"/>
      <c r="AZ143" s="294"/>
      <c r="BA143" s="294"/>
      <c r="BB143" s="294"/>
      <c r="BC143" s="294"/>
      <c r="BD143" s="294"/>
      <c r="BE143" s="294"/>
      <c r="BF143" s="294"/>
      <c r="BG143" s="294"/>
      <c r="BH143" s="294"/>
      <c r="BI143" s="294"/>
      <c r="BJ143" s="294"/>
      <c r="BK143" s="294"/>
      <c r="BL143" s="294"/>
      <c r="BM143" s="294"/>
      <c r="BN143" s="294"/>
      <c r="BO143" s="294"/>
      <c r="BP143" s="294"/>
      <c r="BQ143" s="295"/>
      <c r="BR143" s="295"/>
      <c r="BS143" s="295"/>
      <c r="BT143" s="295"/>
      <c r="BU143" s="295"/>
      <c r="BV143" s="295"/>
      <c r="BW143" s="295"/>
      <c r="BX143" s="272"/>
      <c r="BY143" s="295"/>
      <c r="BZ143" s="296"/>
      <c r="CA143" s="767">
        <f>'Exhibit A'!GM197</f>
        <v>0</v>
      </c>
      <c r="CB143" s="810"/>
      <c r="CC143" s="810"/>
      <c r="CD143" s="810"/>
      <c r="CE143" s="810"/>
      <c r="CF143" s="768"/>
      <c r="CG143" s="767">
        <f>'Exhibit A'!GT197</f>
        <v>0</v>
      </c>
      <c r="CH143" s="810"/>
      <c r="CI143" s="810"/>
      <c r="CJ143" s="810"/>
      <c r="CK143" s="810"/>
      <c r="CL143" s="768"/>
      <c r="CM143" s="286"/>
      <c r="CN143" s="286"/>
      <c r="CO143" s="286"/>
      <c r="CP143" s="286"/>
      <c r="CQ143" s="286"/>
      <c r="CR143" s="286"/>
      <c r="CS143" s="297"/>
      <c r="CT143" s="297"/>
      <c r="CU143" s="297"/>
      <c r="CV143" s="297"/>
      <c r="CW143" s="297"/>
      <c r="CX143" s="297"/>
      <c r="CY143" s="297"/>
    </row>
    <row r="144" spans="2:103" ht="12" customHeight="1">
      <c r="B144" s="985" t="s">
        <v>324</v>
      </c>
      <c r="C144" s="986"/>
      <c r="D144" s="986"/>
      <c r="E144" s="986"/>
      <c r="F144" s="986"/>
      <c r="G144" s="986"/>
      <c r="H144" s="986"/>
      <c r="I144" s="986"/>
      <c r="J144" s="986"/>
      <c r="K144" s="986"/>
      <c r="L144" s="986"/>
      <c r="M144" s="986"/>
      <c r="N144" s="986"/>
      <c r="O144" s="986"/>
      <c r="P144" s="986"/>
      <c r="Q144" s="986"/>
      <c r="R144" s="986"/>
      <c r="S144" s="986"/>
      <c r="T144" s="986"/>
      <c r="U144" s="986"/>
      <c r="V144" s="986"/>
      <c r="W144" s="987"/>
      <c r="X144" s="295"/>
      <c r="Y144" s="295"/>
      <c r="Z144" s="295"/>
      <c r="AA144" s="295"/>
      <c r="AB144" s="295"/>
      <c r="AC144" s="295"/>
      <c r="AD144" s="295"/>
      <c r="AE144" s="272"/>
      <c r="AF144" s="295"/>
      <c r="AG144" s="296"/>
      <c r="AH144" s="767">
        <f>'Exhibit A'!CL198</f>
        <v>0</v>
      </c>
      <c r="AI144" s="810"/>
      <c r="AJ144" s="810"/>
      <c r="AK144" s="810"/>
      <c r="AL144" s="810"/>
      <c r="AM144" s="768"/>
      <c r="AN144" s="767">
        <f>'Exhibit A'!CS198</f>
        <v>0</v>
      </c>
      <c r="AO144" s="810"/>
      <c r="AP144" s="810"/>
      <c r="AQ144" s="810"/>
      <c r="AR144" s="810"/>
      <c r="AS144" s="768"/>
      <c r="AT144" s="297"/>
      <c r="AU144" s="293" t="s">
        <v>375</v>
      </c>
      <c r="AV144" s="294"/>
      <c r="AW144" s="294"/>
      <c r="AX144" s="294"/>
      <c r="AY144" s="294"/>
      <c r="AZ144" s="294"/>
      <c r="BA144" s="294"/>
      <c r="BB144" s="294"/>
      <c r="BC144" s="294"/>
      <c r="BD144" s="294"/>
      <c r="BE144" s="294"/>
      <c r="BF144" s="294"/>
      <c r="BG144" s="294"/>
      <c r="BH144" s="294"/>
      <c r="BI144" s="294"/>
      <c r="BJ144" s="294"/>
      <c r="BK144" s="294"/>
      <c r="BL144" s="294"/>
      <c r="BM144" s="294"/>
      <c r="BN144" s="294"/>
      <c r="BO144" s="294"/>
      <c r="BP144" s="294"/>
      <c r="BQ144" s="295"/>
      <c r="BR144" s="295"/>
      <c r="BS144" s="295"/>
      <c r="BT144" s="295"/>
      <c r="BU144" s="295"/>
      <c r="BV144" s="295"/>
      <c r="BW144" s="295"/>
      <c r="BX144" s="272"/>
      <c r="BY144" s="295"/>
      <c r="BZ144" s="296"/>
      <c r="CA144" s="767">
        <f>'Exhibit A'!GM198</f>
        <v>0</v>
      </c>
      <c r="CB144" s="810"/>
      <c r="CC144" s="810"/>
      <c r="CD144" s="810"/>
      <c r="CE144" s="810"/>
      <c r="CF144" s="768"/>
      <c r="CG144" s="767">
        <f>'Exhibit A'!GT198</f>
        <v>0</v>
      </c>
      <c r="CH144" s="810"/>
      <c r="CI144" s="810"/>
      <c r="CJ144" s="810"/>
      <c r="CK144" s="810"/>
      <c r="CL144" s="768"/>
      <c r="CM144" s="286"/>
      <c r="CN144" s="286"/>
      <c r="CO144" s="286"/>
      <c r="CP144" s="286"/>
      <c r="CQ144" s="286"/>
      <c r="CR144" s="286"/>
      <c r="CS144" s="297"/>
      <c r="CT144" s="297"/>
      <c r="CU144" s="297"/>
      <c r="CV144" s="297"/>
      <c r="CW144" s="297"/>
      <c r="CX144" s="297"/>
      <c r="CY144" s="297"/>
    </row>
    <row r="145" spans="2:103" ht="12" customHeight="1">
      <c r="B145" s="985" t="s">
        <v>325</v>
      </c>
      <c r="C145" s="986"/>
      <c r="D145" s="986"/>
      <c r="E145" s="986"/>
      <c r="F145" s="986"/>
      <c r="G145" s="986"/>
      <c r="H145" s="986"/>
      <c r="I145" s="986"/>
      <c r="J145" s="986"/>
      <c r="K145" s="986"/>
      <c r="L145" s="986"/>
      <c r="M145" s="986"/>
      <c r="N145" s="986"/>
      <c r="O145" s="986"/>
      <c r="P145" s="986"/>
      <c r="Q145" s="986"/>
      <c r="R145" s="986"/>
      <c r="S145" s="986"/>
      <c r="T145" s="986"/>
      <c r="U145" s="986"/>
      <c r="V145" s="986"/>
      <c r="W145" s="987"/>
      <c r="X145" s="295"/>
      <c r="Y145" s="295"/>
      <c r="Z145" s="295"/>
      <c r="AA145" s="295"/>
      <c r="AB145" s="295"/>
      <c r="AC145" s="295"/>
      <c r="AD145" s="295"/>
      <c r="AE145" s="272"/>
      <c r="AF145" s="295"/>
      <c r="AG145" s="296"/>
      <c r="AH145" s="767">
        <f>'Exhibit A'!CL199</f>
        <v>0</v>
      </c>
      <c r="AI145" s="810"/>
      <c r="AJ145" s="810"/>
      <c r="AK145" s="810"/>
      <c r="AL145" s="810"/>
      <c r="AM145" s="768"/>
      <c r="AN145" s="767">
        <f>'Exhibit A'!CS199</f>
        <v>0</v>
      </c>
      <c r="AO145" s="810"/>
      <c r="AP145" s="810"/>
      <c r="AQ145" s="810"/>
      <c r="AR145" s="810"/>
      <c r="AS145" s="768"/>
      <c r="AT145" s="297"/>
      <c r="AU145" s="293" t="s">
        <v>376</v>
      </c>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5"/>
      <c r="BR145" s="295"/>
      <c r="BS145" s="295"/>
      <c r="BT145" s="295"/>
      <c r="BU145" s="295"/>
      <c r="BV145" s="295"/>
      <c r="BW145" s="295"/>
      <c r="BX145" s="272"/>
      <c r="BY145" s="295"/>
      <c r="BZ145" s="296"/>
      <c r="CA145" s="767">
        <f>'Exhibit A'!GM199</f>
        <v>0</v>
      </c>
      <c r="CB145" s="810"/>
      <c r="CC145" s="810"/>
      <c r="CD145" s="810"/>
      <c r="CE145" s="810"/>
      <c r="CF145" s="768"/>
      <c r="CG145" s="767">
        <f>'Exhibit A'!GT199</f>
        <v>0</v>
      </c>
      <c r="CH145" s="810"/>
      <c r="CI145" s="810"/>
      <c r="CJ145" s="810"/>
      <c r="CK145" s="810"/>
      <c r="CL145" s="768"/>
      <c r="CM145" s="286"/>
      <c r="CN145" s="286"/>
      <c r="CO145" s="286"/>
      <c r="CP145" s="286"/>
      <c r="CQ145" s="286"/>
      <c r="CR145" s="286"/>
      <c r="CS145" s="297"/>
      <c r="CT145" s="297"/>
      <c r="CU145" s="297"/>
      <c r="CV145" s="297"/>
      <c r="CW145" s="297"/>
      <c r="CX145" s="297"/>
      <c r="CY145" s="297"/>
    </row>
    <row r="146" spans="2:103" ht="12" customHeight="1" thickBot="1">
      <c r="B146" s="991" t="s">
        <v>326</v>
      </c>
      <c r="C146" s="992"/>
      <c r="D146" s="992"/>
      <c r="E146" s="992"/>
      <c r="F146" s="992"/>
      <c r="G146" s="992"/>
      <c r="H146" s="992"/>
      <c r="I146" s="992"/>
      <c r="J146" s="992"/>
      <c r="K146" s="992"/>
      <c r="L146" s="992"/>
      <c r="M146" s="992"/>
      <c r="N146" s="992"/>
      <c r="O146" s="992"/>
      <c r="P146" s="992"/>
      <c r="Q146" s="992"/>
      <c r="R146" s="992"/>
      <c r="S146" s="992"/>
      <c r="T146" s="992"/>
      <c r="U146" s="992"/>
      <c r="V146" s="992"/>
      <c r="W146" s="993"/>
      <c r="X146" s="304"/>
      <c r="Y146" s="304"/>
      <c r="Z146" s="304"/>
      <c r="AA146" s="304"/>
      <c r="AB146" s="304"/>
      <c r="AC146" s="304"/>
      <c r="AD146" s="304"/>
      <c r="AE146" s="305"/>
      <c r="AF146" s="304"/>
      <c r="AG146" s="306"/>
      <c r="AH146" s="1036">
        <f>SUM(AH139:AM145)</f>
        <v>0</v>
      </c>
      <c r="AI146" s="1037"/>
      <c r="AJ146" s="1037"/>
      <c r="AK146" s="1037"/>
      <c r="AL146" s="1037"/>
      <c r="AM146" s="1038"/>
      <c r="AN146" s="1036">
        <f>SUM(AN139:AS145)</f>
        <v>0</v>
      </c>
      <c r="AO146" s="1037"/>
      <c r="AP146" s="1037"/>
      <c r="AQ146" s="1037"/>
      <c r="AR146" s="1037"/>
      <c r="AS146" s="1038"/>
      <c r="AT146" s="286"/>
      <c r="AU146" s="293" t="s">
        <v>377</v>
      </c>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4"/>
      <c r="BQ146" s="304"/>
      <c r="BR146" s="304"/>
      <c r="BS146" s="304"/>
      <c r="BT146" s="304"/>
      <c r="BU146" s="304"/>
      <c r="BV146" s="304"/>
      <c r="BW146" s="304"/>
      <c r="BX146" s="305"/>
      <c r="BY146" s="304"/>
      <c r="BZ146" s="306"/>
      <c r="CA146" s="767">
        <f>'Exhibit A'!GM200</f>
        <v>0</v>
      </c>
      <c r="CB146" s="810"/>
      <c r="CC146" s="810"/>
      <c r="CD146" s="810"/>
      <c r="CE146" s="810"/>
      <c r="CF146" s="768"/>
      <c r="CG146" s="767">
        <f>'Exhibit A'!GT200</f>
        <v>0</v>
      </c>
      <c r="CH146" s="810"/>
      <c r="CI146" s="810"/>
      <c r="CJ146" s="810"/>
      <c r="CK146" s="810"/>
      <c r="CL146" s="768"/>
      <c r="CM146" s="286"/>
      <c r="CN146" s="286"/>
      <c r="CO146" s="286"/>
      <c r="CP146" s="286"/>
      <c r="CQ146" s="286"/>
      <c r="CR146" s="286"/>
      <c r="CS146" s="297"/>
      <c r="CT146" s="297"/>
      <c r="CU146" s="297"/>
      <c r="CV146" s="297"/>
      <c r="CW146" s="297"/>
      <c r="CX146" s="297"/>
      <c r="CY146" s="297"/>
    </row>
    <row r="147" spans="2:103" ht="12" customHeight="1" thickTop="1">
      <c r="B147" s="988" t="s">
        <v>327</v>
      </c>
      <c r="C147" s="989"/>
      <c r="D147" s="989"/>
      <c r="E147" s="989"/>
      <c r="F147" s="989"/>
      <c r="G147" s="989"/>
      <c r="H147" s="989"/>
      <c r="I147" s="989"/>
      <c r="J147" s="989"/>
      <c r="K147" s="989"/>
      <c r="L147" s="989"/>
      <c r="M147" s="989"/>
      <c r="N147" s="989"/>
      <c r="O147" s="989"/>
      <c r="P147" s="989"/>
      <c r="Q147" s="989"/>
      <c r="R147" s="989"/>
      <c r="S147" s="989"/>
      <c r="T147" s="989"/>
      <c r="U147" s="989"/>
      <c r="V147" s="989"/>
      <c r="W147" s="990"/>
      <c r="X147" s="210"/>
      <c r="Y147" s="210"/>
      <c r="Z147" s="210"/>
      <c r="AA147" s="210"/>
      <c r="AB147" s="210"/>
      <c r="AC147" s="210"/>
      <c r="AD147" s="210"/>
      <c r="AE147" s="292"/>
      <c r="AF147" s="210"/>
      <c r="AG147" s="211"/>
      <c r="AH147" s="848"/>
      <c r="AI147" s="849"/>
      <c r="AJ147" s="849"/>
      <c r="AK147" s="849"/>
      <c r="AL147" s="849"/>
      <c r="AM147" s="850"/>
      <c r="AN147" s="848"/>
      <c r="AO147" s="849"/>
      <c r="AP147" s="849"/>
      <c r="AQ147" s="849"/>
      <c r="AR147" s="849"/>
      <c r="AS147" s="850"/>
      <c r="AT147" s="286"/>
      <c r="AU147" s="293" t="s">
        <v>378</v>
      </c>
      <c r="AV147" s="294"/>
      <c r="AW147" s="294"/>
      <c r="AX147" s="294"/>
      <c r="AY147" s="294"/>
      <c r="AZ147" s="294"/>
      <c r="BA147" s="294"/>
      <c r="BB147" s="294"/>
      <c r="BC147" s="294"/>
      <c r="BD147" s="294"/>
      <c r="BE147" s="294"/>
      <c r="BF147" s="294"/>
      <c r="BG147" s="294"/>
      <c r="BH147" s="294"/>
      <c r="BI147" s="294"/>
      <c r="BJ147" s="294"/>
      <c r="BK147" s="294"/>
      <c r="BL147" s="294"/>
      <c r="BM147" s="294"/>
      <c r="BN147" s="294"/>
      <c r="BO147" s="294"/>
      <c r="BP147" s="294"/>
      <c r="BQ147" s="196"/>
      <c r="BR147" s="196"/>
      <c r="BS147" s="196"/>
      <c r="BT147" s="196"/>
      <c r="BU147" s="196"/>
      <c r="BV147" s="196"/>
      <c r="BW147" s="196"/>
      <c r="BX147" s="272"/>
      <c r="BY147" s="196"/>
      <c r="BZ147" s="195"/>
      <c r="CA147" s="767">
        <f>'Exhibit A'!GM201</f>
        <v>0</v>
      </c>
      <c r="CB147" s="810"/>
      <c r="CC147" s="810"/>
      <c r="CD147" s="810"/>
      <c r="CE147" s="810"/>
      <c r="CF147" s="768"/>
      <c r="CG147" s="767">
        <f>'Exhibit A'!GT201</f>
        <v>0</v>
      </c>
      <c r="CH147" s="810"/>
      <c r="CI147" s="810"/>
      <c r="CJ147" s="810"/>
      <c r="CK147" s="810"/>
      <c r="CL147" s="768"/>
      <c r="CM147" s="286"/>
      <c r="CN147" s="286"/>
      <c r="CO147" s="286"/>
      <c r="CP147" s="286"/>
      <c r="CQ147" s="286"/>
      <c r="CR147" s="286"/>
      <c r="CS147" s="297"/>
      <c r="CT147" s="297"/>
      <c r="CU147" s="297"/>
      <c r="CV147" s="297"/>
      <c r="CW147" s="297"/>
      <c r="CX147" s="297"/>
      <c r="CY147" s="297"/>
    </row>
    <row r="148" spans="2:103" ht="12" customHeight="1">
      <c r="B148" s="999" t="s">
        <v>328</v>
      </c>
      <c r="C148" s="1000"/>
      <c r="D148" s="1000"/>
      <c r="E148" s="1000"/>
      <c r="F148" s="1000"/>
      <c r="G148" s="1000"/>
      <c r="H148" s="1000"/>
      <c r="I148" s="1000"/>
      <c r="J148" s="1000"/>
      <c r="K148" s="1000"/>
      <c r="L148" s="1000"/>
      <c r="M148" s="1000"/>
      <c r="N148" s="1000"/>
      <c r="O148" s="1000"/>
      <c r="P148" s="1000"/>
      <c r="Q148" s="1000"/>
      <c r="R148" s="1000"/>
      <c r="S148" s="1000"/>
      <c r="T148" s="1000"/>
      <c r="U148" s="1000"/>
      <c r="V148" s="1000"/>
      <c r="W148" s="1000"/>
      <c r="X148" s="302"/>
      <c r="Y148" s="302"/>
      <c r="Z148" s="302"/>
      <c r="AA148" s="302"/>
      <c r="AB148" s="302"/>
      <c r="AC148" s="302"/>
      <c r="AD148" s="302"/>
      <c r="AE148" s="166"/>
      <c r="AF148" s="302"/>
      <c r="AG148" s="303"/>
      <c r="AH148" s="767">
        <f>'Exhibit A'!CL202</f>
        <v>0</v>
      </c>
      <c r="AI148" s="810"/>
      <c r="AJ148" s="810"/>
      <c r="AK148" s="810"/>
      <c r="AL148" s="810"/>
      <c r="AM148" s="768"/>
      <c r="AN148" s="767">
        <f>'Exhibit A'!CS202</f>
        <v>0</v>
      </c>
      <c r="AO148" s="810"/>
      <c r="AP148" s="810"/>
      <c r="AQ148" s="810"/>
      <c r="AR148" s="810"/>
      <c r="AS148" s="768"/>
      <c r="AT148" s="297"/>
      <c r="AU148" s="316" t="s">
        <v>379</v>
      </c>
      <c r="AV148" s="317"/>
      <c r="AW148" s="317"/>
      <c r="AX148" s="317"/>
      <c r="AY148" s="317"/>
      <c r="AZ148" s="317"/>
      <c r="BA148" s="317"/>
      <c r="BB148" s="317"/>
      <c r="BC148" s="317"/>
      <c r="BD148" s="317"/>
      <c r="BE148" s="317"/>
      <c r="BF148" s="317"/>
      <c r="BG148" s="317"/>
      <c r="BH148" s="317"/>
      <c r="BI148" s="317"/>
      <c r="BJ148" s="317"/>
      <c r="BK148" s="317"/>
      <c r="BL148" s="317"/>
      <c r="BM148" s="317"/>
      <c r="BN148" s="317"/>
      <c r="BO148" s="317"/>
      <c r="BP148" s="317"/>
      <c r="BQ148" s="302"/>
      <c r="BR148" s="302"/>
      <c r="BS148" s="302"/>
      <c r="BT148" s="302"/>
      <c r="BU148" s="302"/>
      <c r="BV148" s="302"/>
      <c r="BW148" s="302"/>
      <c r="BX148" s="166"/>
      <c r="BY148" s="302"/>
      <c r="BZ148" s="303"/>
      <c r="CA148" s="767">
        <f>'Exhibit A'!GM202</f>
        <v>0</v>
      </c>
      <c r="CB148" s="810"/>
      <c r="CC148" s="810"/>
      <c r="CD148" s="810"/>
      <c r="CE148" s="810"/>
      <c r="CF148" s="768"/>
      <c r="CG148" s="767">
        <f>'Exhibit A'!GT202</f>
        <v>0</v>
      </c>
      <c r="CH148" s="810"/>
      <c r="CI148" s="810"/>
      <c r="CJ148" s="810"/>
      <c r="CK148" s="810"/>
      <c r="CL148" s="768"/>
      <c r="CM148" s="286"/>
      <c r="CN148" s="286"/>
      <c r="CO148" s="286"/>
      <c r="CP148" s="286"/>
      <c r="CQ148" s="286"/>
      <c r="CR148" s="286"/>
      <c r="CS148" s="297"/>
      <c r="CT148" s="297"/>
      <c r="CU148" s="297"/>
      <c r="CV148" s="297"/>
      <c r="CW148" s="297"/>
      <c r="CX148" s="297"/>
      <c r="CY148" s="297"/>
    </row>
    <row r="149" spans="2:103" ht="12" customHeight="1" thickBot="1">
      <c r="B149" s="999" t="s">
        <v>329</v>
      </c>
      <c r="C149" s="1000"/>
      <c r="D149" s="1000"/>
      <c r="E149" s="1000"/>
      <c r="F149" s="1000"/>
      <c r="G149" s="1000"/>
      <c r="H149" s="1000"/>
      <c r="I149" s="1000"/>
      <c r="J149" s="1000"/>
      <c r="K149" s="1000"/>
      <c r="L149" s="1000"/>
      <c r="M149" s="1000"/>
      <c r="N149" s="1000"/>
      <c r="O149" s="1000"/>
      <c r="P149" s="1000"/>
      <c r="Q149" s="1000"/>
      <c r="R149" s="1000"/>
      <c r="S149" s="1000"/>
      <c r="T149" s="1000"/>
      <c r="U149" s="1000"/>
      <c r="V149" s="1000"/>
      <c r="W149" s="1000"/>
      <c r="X149" s="295"/>
      <c r="Y149" s="295"/>
      <c r="Z149" s="295"/>
      <c r="AA149" s="295"/>
      <c r="AB149" s="295"/>
      <c r="AC149" s="295"/>
      <c r="AD149" s="295"/>
      <c r="AE149" s="272"/>
      <c r="AF149" s="295"/>
      <c r="AG149" s="296"/>
      <c r="AH149" s="767">
        <f>'Exhibit A'!CL203</f>
        <v>0</v>
      </c>
      <c r="AI149" s="810"/>
      <c r="AJ149" s="810"/>
      <c r="AK149" s="810"/>
      <c r="AL149" s="810"/>
      <c r="AM149" s="768"/>
      <c r="AN149" s="767">
        <f>'Exhibit A'!CS203</f>
        <v>0</v>
      </c>
      <c r="AO149" s="810"/>
      <c r="AP149" s="810"/>
      <c r="AQ149" s="810"/>
      <c r="AR149" s="810"/>
      <c r="AS149" s="768"/>
      <c r="AT149" s="297"/>
      <c r="AU149" s="298" t="s">
        <v>387</v>
      </c>
      <c r="AV149" s="299"/>
      <c r="AW149" s="299"/>
      <c r="AX149" s="299"/>
      <c r="AY149" s="299"/>
      <c r="AZ149" s="299"/>
      <c r="BA149" s="299"/>
      <c r="BB149" s="299"/>
      <c r="BC149" s="299"/>
      <c r="BD149" s="299"/>
      <c r="BE149" s="299"/>
      <c r="BF149" s="299"/>
      <c r="BG149" s="299"/>
      <c r="BH149" s="299"/>
      <c r="BI149" s="299"/>
      <c r="BJ149" s="299"/>
      <c r="BK149" s="299"/>
      <c r="BL149" s="299"/>
      <c r="BM149" s="299"/>
      <c r="BN149" s="299"/>
      <c r="BO149" s="299"/>
      <c r="BP149" s="299"/>
      <c r="BQ149" s="312"/>
      <c r="BR149" s="312"/>
      <c r="BS149" s="312"/>
      <c r="BT149" s="312"/>
      <c r="BU149" s="312"/>
      <c r="BV149" s="312"/>
      <c r="BW149" s="312"/>
      <c r="BX149" s="277"/>
      <c r="BY149" s="312"/>
      <c r="BZ149" s="313"/>
      <c r="CA149" s="769">
        <f>SUM(CA142:CF148)</f>
        <v>0</v>
      </c>
      <c r="CB149" s="811"/>
      <c r="CC149" s="811"/>
      <c r="CD149" s="811"/>
      <c r="CE149" s="811"/>
      <c r="CF149" s="770"/>
      <c r="CG149" s="769">
        <f>SUM(CG142:CL148)</f>
        <v>0</v>
      </c>
      <c r="CH149" s="811"/>
      <c r="CI149" s="811"/>
      <c r="CJ149" s="811"/>
      <c r="CK149" s="811"/>
      <c r="CL149" s="770"/>
      <c r="CM149" s="286"/>
      <c r="CN149" s="286"/>
      <c r="CO149" s="286"/>
      <c r="CP149" s="286"/>
      <c r="CQ149" s="286"/>
      <c r="CR149" s="286"/>
      <c r="CS149" s="286"/>
      <c r="CT149" s="286"/>
      <c r="CU149" s="286"/>
      <c r="CV149" s="286"/>
      <c r="CW149" s="286"/>
      <c r="CX149" s="286"/>
      <c r="CY149" s="286"/>
    </row>
    <row r="150" spans="2:103" ht="12" customHeight="1" thickTop="1">
      <c r="B150" s="997" t="s">
        <v>330</v>
      </c>
      <c r="C150" s="998"/>
      <c r="D150" s="998"/>
      <c r="E150" s="998"/>
      <c r="F150" s="998"/>
      <c r="G150" s="998"/>
      <c r="H150" s="998"/>
      <c r="I150" s="998"/>
      <c r="J150" s="998"/>
      <c r="K150" s="998"/>
      <c r="L150" s="998"/>
      <c r="M150" s="998"/>
      <c r="N150" s="998"/>
      <c r="O150" s="998"/>
      <c r="P150" s="998"/>
      <c r="Q150" s="998"/>
      <c r="R150" s="998"/>
      <c r="S150" s="998"/>
      <c r="T150" s="998"/>
      <c r="U150" s="998"/>
      <c r="V150" s="998"/>
      <c r="W150" s="998"/>
      <c r="X150" s="295"/>
      <c r="Y150" s="295"/>
      <c r="Z150" s="295"/>
      <c r="AA150" s="295"/>
      <c r="AB150" s="295"/>
      <c r="AC150" s="295"/>
      <c r="AD150" s="295"/>
      <c r="AE150" s="272"/>
      <c r="AF150" s="295"/>
      <c r="AG150" s="296"/>
      <c r="AH150" s="767">
        <f>'Exhibit A'!CL204</f>
        <v>0</v>
      </c>
      <c r="AI150" s="810"/>
      <c r="AJ150" s="810"/>
      <c r="AK150" s="810"/>
      <c r="AL150" s="810"/>
      <c r="AM150" s="768"/>
      <c r="AN150" s="767">
        <f>'Exhibit A'!CS204</f>
        <v>0</v>
      </c>
      <c r="AO150" s="810"/>
      <c r="AP150" s="810"/>
      <c r="AQ150" s="810"/>
      <c r="AR150" s="810"/>
      <c r="AS150" s="768"/>
      <c r="AT150" s="297"/>
      <c r="AU150" s="318" t="s">
        <v>388</v>
      </c>
      <c r="AV150" s="319"/>
      <c r="AW150" s="319"/>
      <c r="AX150" s="319"/>
      <c r="AY150" s="319"/>
      <c r="AZ150" s="319"/>
      <c r="BA150" s="319"/>
      <c r="BB150" s="319"/>
      <c r="BC150" s="319"/>
      <c r="BD150" s="319"/>
      <c r="BE150" s="319"/>
      <c r="BF150" s="319"/>
      <c r="BG150" s="319"/>
      <c r="BH150" s="319"/>
      <c r="BI150" s="319"/>
      <c r="BJ150" s="319"/>
      <c r="BK150" s="319"/>
      <c r="BL150" s="319"/>
      <c r="BM150" s="319"/>
      <c r="BN150" s="319"/>
      <c r="BO150" s="319"/>
      <c r="BP150" s="319"/>
      <c r="BQ150" s="314"/>
      <c r="BR150" s="314"/>
      <c r="BS150" s="314"/>
      <c r="BT150" s="314"/>
      <c r="BU150" s="314"/>
      <c r="BV150" s="314"/>
      <c r="BW150" s="314"/>
      <c r="BX150" s="166"/>
      <c r="BY150" s="314"/>
      <c r="BZ150" s="315"/>
      <c r="CA150" s="1023"/>
      <c r="CB150" s="1024"/>
      <c r="CC150" s="1024"/>
      <c r="CD150" s="1024"/>
      <c r="CE150" s="1024"/>
      <c r="CF150" s="1025"/>
      <c r="CG150" s="1023"/>
      <c r="CH150" s="1024"/>
      <c r="CI150" s="1024"/>
      <c r="CJ150" s="1024"/>
      <c r="CK150" s="1024"/>
      <c r="CL150" s="1025"/>
      <c r="CM150" s="286"/>
      <c r="CN150" s="286"/>
      <c r="CO150" s="286"/>
      <c r="CP150" s="286"/>
      <c r="CQ150" s="286"/>
      <c r="CR150" s="286"/>
      <c r="CS150" s="286"/>
      <c r="CT150" s="286"/>
      <c r="CU150" s="286"/>
      <c r="CV150" s="286"/>
      <c r="CW150" s="286"/>
      <c r="CX150" s="286"/>
      <c r="CY150" s="286"/>
    </row>
    <row r="151" spans="2:103" ht="12" customHeight="1">
      <c r="B151" s="997" t="s">
        <v>331</v>
      </c>
      <c r="C151" s="998"/>
      <c r="D151" s="998"/>
      <c r="E151" s="998"/>
      <c r="F151" s="998"/>
      <c r="G151" s="998"/>
      <c r="H151" s="998"/>
      <c r="I151" s="998"/>
      <c r="J151" s="998"/>
      <c r="K151" s="998"/>
      <c r="L151" s="998"/>
      <c r="M151" s="998"/>
      <c r="N151" s="998"/>
      <c r="O151" s="998"/>
      <c r="P151" s="998"/>
      <c r="Q151" s="998"/>
      <c r="R151" s="998"/>
      <c r="S151" s="998"/>
      <c r="T151" s="998"/>
      <c r="U151" s="998"/>
      <c r="V151" s="998"/>
      <c r="W151" s="998"/>
      <c r="X151" s="295"/>
      <c r="Y151" s="295"/>
      <c r="Z151" s="295"/>
      <c r="AA151" s="295"/>
      <c r="AB151" s="295"/>
      <c r="AC151" s="295"/>
      <c r="AD151" s="295"/>
      <c r="AE151" s="272"/>
      <c r="AF151" s="295"/>
      <c r="AG151" s="296"/>
      <c r="AH151" s="767">
        <f>'Exhibit A'!CL205</f>
        <v>0</v>
      </c>
      <c r="AI151" s="810"/>
      <c r="AJ151" s="810"/>
      <c r="AK151" s="810"/>
      <c r="AL151" s="810"/>
      <c r="AM151" s="768"/>
      <c r="AN151" s="767">
        <f>'Exhibit A'!CS205</f>
        <v>0</v>
      </c>
      <c r="AO151" s="810"/>
      <c r="AP151" s="810"/>
      <c r="AQ151" s="810"/>
      <c r="AR151" s="810"/>
      <c r="AS151" s="768"/>
      <c r="AT151" s="297"/>
      <c r="AU151" s="293" t="s">
        <v>389</v>
      </c>
      <c r="AV151" s="294"/>
      <c r="AW151" s="294"/>
      <c r="AX151" s="294"/>
      <c r="AY151" s="294"/>
      <c r="AZ151" s="294"/>
      <c r="BA151" s="294"/>
      <c r="BB151" s="294"/>
      <c r="BC151" s="294"/>
      <c r="BD151" s="294"/>
      <c r="BE151" s="294"/>
      <c r="BF151" s="294"/>
      <c r="BG151" s="294"/>
      <c r="BH151" s="294"/>
      <c r="BI151" s="294"/>
      <c r="BJ151" s="294"/>
      <c r="BK151" s="294"/>
      <c r="BL151" s="294"/>
      <c r="BM151" s="294"/>
      <c r="BN151" s="294"/>
      <c r="BO151" s="294"/>
      <c r="BP151" s="294"/>
      <c r="BQ151" s="295"/>
      <c r="BR151" s="295"/>
      <c r="BS151" s="295"/>
      <c r="BT151" s="295"/>
      <c r="BU151" s="295"/>
      <c r="BV151" s="295"/>
      <c r="BW151" s="295"/>
      <c r="BX151" s="272"/>
      <c r="BY151" s="295"/>
      <c r="BZ151" s="296"/>
      <c r="CA151" s="767">
        <f>'Exhibit A'!GM205</f>
        <v>0</v>
      </c>
      <c r="CB151" s="810"/>
      <c r="CC151" s="810"/>
      <c r="CD151" s="810"/>
      <c r="CE151" s="810"/>
      <c r="CF151" s="768"/>
      <c r="CG151" s="767">
        <f>'Exhibit A'!GT205</f>
        <v>0</v>
      </c>
      <c r="CH151" s="810"/>
      <c r="CI151" s="810"/>
      <c r="CJ151" s="810"/>
      <c r="CK151" s="810"/>
      <c r="CL151" s="768"/>
      <c r="CM151" s="286"/>
      <c r="CN151" s="286"/>
      <c r="CO151" s="286"/>
      <c r="CP151" s="286"/>
      <c r="CQ151" s="286"/>
      <c r="CR151" s="286"/>
      <c r="CS151" s="297"/>
      <c r="CT151" s="297"/>
      <c r="CU151" s="297"/>
      <c r="CV151" s="297"/>
      <c r="CW151" s="297"/>
      <c r="CX151" s="297"/>
      <c r="CY151" s="297"/>
    </row>
    <row r="152" spans="2:103" ht="12" customHeight="1">
      <c r="B152" s="997" t="s">
        <v>332</v>
      </c>
      <c r="C152" s="998"/>
      <c r="D152" s="998"/>
      <c r="E152" s="998"/>
      <c r="F152" s="998"/>
      <c r="G152" s="998"/>
      <c r="H152" s="998"/>
      <c r="I152" s="998"/>
      <c r="J152" s="998"/>
      <c r="K152" s="998"/>
      <c r="L152" s="998"/>
      <c r="M152" s="998"/>
      <c r="N152" s="998"/>
      <c r="O152" s="998"/>
      <c r="P152" s="998"/>
      <c r="Q152" s="998"/>
      <c r="R152" s="998"/>
      <c r="S152" s="998"/>
      <c r="T152" s="998"/>
      <c r="U152" s="998"/>
      <c r="V152" s="998"/>
      <c r="W152" s="998"/>
      <c r="X152" s="295"/>
      <c r="Y152" s="295"/>
      <c r="Z152" s="295"/>
      <c r="AA152" s="295"/>
      <c r="AB152" s="295"/>
      <c r="AC152" s="295"/>
      <c r="AD152" s="295"/>
      <c r="AE152" s="272"/>
      <c r="AF152" s="295"/>
      <c r="AG152" s="296"/>
      <c r="AH152" s="767">
        <f>'Exhibit A'!CL206</f>
        <v>0</v>
      </c>
      <c r="AI152" s="810"/>
      <c r="AJ152" s="810"/>
      <c r="AK152" s="810"/>
      <c r="AL152" s="810"/>
      <c r="AM152" s="768"/>
      <c r="AN152" s="767">
        <f>'Exhibit A'!CS206</f>
        <v>0</v>
      </c>
      <c r="AO152" s="810"/>
      <c r="AP152" s="810"/>
      <c r="AQ152" s="810"/>
      <c r="AR152" s="810"/>
      <c r="AS152" s="768"/>
      <c r="AT152" s="297"/>
      <c r="AU152" s="293" t="s">
        <v>390</v>
      </c>
      <c r="AV152" s="294"/>
      <c r="AW152" s="294"/>
      <c r="AX152" s="294"/>
      <c r="AY152" s="294"/>
      <c r="AZ152" s="294"/>
      <c r="BA152" s="294"/>
      <c r="BB152" s="294"/>
      <c r="BC152" s="294"/>
      <c r="BD152" s="294"/>
      <c r="BE152" s="294"/>
      <c r="BF152" s="294"/>
      <c r="BG152" s="294"/>
      <c r="BH152" s="294"/>
      <c r="BI152" s="294"/>
      <c r="BJ152" s="294"/>
      <c r="BK152" s="294"/>
      <c r="BL152" s="294"/>
      <c r="BM152" s="294"/>
      <c r="BN152" s="294"/>
      <c r="BO152" s="294"/>
      <c r="BP152" s="294"/>
      <c r="BQ152" s="295"/>
      <c r="BR152" s="295"/>
      <c r="BS152" s="295"/>
      <c r="BT152" s="295"/>
      <c r="BU152" s="295"/>
      <c r="BV152" s="295"/>
      <c r="BW152" s="295"/>
      <c r="BX152" s="272"/>
      <c r="BY152" s="295"/>
      <c r="BZ152" s="296"/>
      <c r="CA152" s="767">
        <f>'Exhibit A'!GM206</f>
        <v>0</v>
      </c>
      <c r="CB152" s="810"/>
      <c r="CC152" s="810"/>
      <c r="CD152" s="810"/>
      <c r="CE152" s="810"/>
      <c r="CF152" s="768"/>
      <c r="CG152" s="767">
        <f>'Exhibit A'!GT206</f>
        <v>0</v>
      </c>
      <c r="CH152" s="810"/>
      <c r="CI152" s="810"/>
      <c r="CJ152" s="810"/>
      <c r="CK152" s="810"/>
      <c r="CL152" s="768"/>
      <c r="CM152" s="286"/>
      <c r="CN152" s="286"/>
      <c r="CO152" s="286"/>
      <c r="CP152" s="286"/>
      <c r="CQ152" s="286"/>
      <c r="CR152" s="286"/>
      <c r="CS152" s="297"/>
      <c r="CT152" s="297"/>
      <c r="CU152" s="297"/>
      <c r="CV152" s="297"/>
      <c r="CW152" s="297"/>
      <c r="CX152" s="297"/>
      <c r="CY152" s="297"/>
    </row>
    <row r="153" spans="2:103" ht="12" customHeight="1">
      <c r="B153" s="997" t="s">
        <v>333</v>
      </c>
      <c r="C153" s="998"/>
      <c r="D153" s="998"/>
      <c r="E153" s="998"/>
      <c r="F153" s="998"/>
      <c r="G153" s="998"/>
      <c r="H153" s="998"/>
      <c r="I153" s="998"/>
      <c r="J153" s="998"/>
      <c r="K153" s="998"/>
      <c r="L153" s="998"/>
      <c r="M153" s="998"/>
      <c r="N153" s="998"/>
      <c r="O153" s="998"/>
      <c r="P153" s="998"/>
      <c r="Q153" s="998"/>
      <c r="R153" s="998"/>
      <c r="S153" s="998"/>
      <c r="T153" s="998"/>
      <c r="U153" s="998"/>
      <c r="V153" s="998"/>
      <c r="W153" s="998"/>
      <c r="X153" s="295"/>
      <c r="Y153" s="295"/>
      <c r="Z153" s="295"/>
      <c r="AA153" s="295"/>
      <c r="AB153" s="295"/>
      <c r="AC153" s="295"/>
      <c r="AD153" s="295"/>
      <c r="AE153" s="272"/>
      <c r="AF153" s="295"/>
      <c r="AG153" s="296"/>
      <c r="AH153" s="767">
        <f>'Exhibit A'!CL207</f>
        <v>0</v>
      </c>
      <c r="AI153" s="810"/>
      <c r="AJ153" s="810"/>
      <c r="AK153" s="810"/>
      <c r="AL153" s="810"/>
      <c r="AM153" s="768"/>
      <c r="AN153" s="767">
        <f>'Exhibit A'!CS207</f>
        <v>0</v>
      </c>
      <c r="AO153" s="810"/>
      <c r="AP153" s="810"/>
      <c r="AQ153" s="810"/>
      <c r="AR153" s="810"/>
      <c r="AS153" s="768"/>
      <c r="AT153" s="297"/>
      <c r="AU153" s="293" t="s">
        <v>391</v>
      </c>
      <c r="AV153" s="294"/>
      <c r="AW153" s="294"/>
      <c r="AX153" s="294"/>
      <c r="AY153" s="294"/>
      <c r="AZ153" s="294"/>
      <c r="BA153" s="294"/>
      <c r="BB153" s="294"/>
      <c r="BC153" s="294"/>
      <c r="BD153" s="294"/>
      <c r="BE153" s="294"/>
      <c r="BF153" s="294"/>
      <c r="BG153" s="294"/>
      <c r="BH153" s="294"/>
      <c r="BI153" s="294"/>
      <c r="BJ153" s="294"/>
      <c r="BK153" s="294"/>
      <c r="BL153" s="294"/>
      <c r="BM153" s="294"/>
      <c r="BN153" s="294"/>
      <c r="BO153" s="294"/>
      <c r="BP153" s="294"/>
      <c r="BQ153" s="295"/>
      <c r="BR153" s="295"/>
      <c r="BS153" s="295"/>
      <c r="BT153" s="295"/>
      <c r="BU153" s="295"/>
      <c r="BV153" s="295"/>
      <c r="BW153" s="295"/>
      <c r="BX153" s="272"/>
      <c r="BY153" s="295"/>
      <c r="BZ153" s="296"/>
      <c r="CA153" s="767">
        <f>'Exhibit A'!GM207</f>
        <v>0</v>
      </c>
      <c r="CB153" s="810"/>
      <c r="CC153" s="810"/>
      <c r="CD153" s="810"/>
      <c r="CE153" s="810"/>
      <c r="CF153" s="768"/>
      <c r="CG153" s="767">
        <f>'Exhibit A'!GT207</f>
        <v>0</v>
      </c>
      <c r="CH153" s="810"/>
      <c r="CI153" s="810"/>
      <c r="CJ153" s="810"/>
      <c r="CK153" s="810"/>
      <c r="CL153" s="768"/>
      <c r="CM153" s="286"/>
      <c r="CN153" s="286"/>
      <c r="CO153" s="286"/>
      <c r="CP153" s="286"/>
      <c r="CQ153" s="286"/>
      <c r="CR153" s="286"/>
      <c r="CS153" s="297"/>
      <c r="CT153" s="297"/>
      <c r="CU153" s="297"/>
      <c r="CV153" s="297"/>
      <c r="CW153" s="297"/>
      <c r="CX153" s="297"/>
      <c r="CY153" s="297"/>
    </row>
    <row r="154" spans="2:103" ht="12" customHeight="1">
      <c r="B154" s="985" t="s">
        <v>334</v>
      </c>
      <c r="C154" s="986"/>
      <c r="D154" s="986"/>
      <c r="E154" s="986"/>
      <c r="F154" s="986"/>
      <c r="G154" s="986"/>
      <c r="H154" s="986"/>
      <c r="I154" s="986"/>
      <c r="J154" s="986"/>
      <c r="K154" s="986"/>
      <c r="L154" s="986"/>
      <c r="M154" s="986"/>
      <c r="N154" s="986"/>
      <c r="O154" s="986"/>
      <c r="P154" s="986"/>
      <c r="Q154" s="986"/>
      <c r="R154" s="986"/>
      <c r="S154" s="986"/>
      <c r="T154" s="986"/>
      <c r="U154" s="986"/>
      <c r="V154" s="986"/>
      <c r="W154" s="987"/>
      <c r="X154" s="295"/>
      <c r="Y154" s="295"/>
      <c r="Z154" s="295"/>
      <c r="AA154" s="295"/>
      <c r="AB154" s="295"/>
      <c r="AC154" s="295"/>
      <c r="AD154" s="295"/>
      <c r="AE154" s="272"/>
      <c r="AF154" s="295"/>
      <c r="AG154" s="296"/>
      <c r="AH154" s="767">
        <f>'Exhibit A'!CL208</f>
        <v>0</v>
      </c>
      <c r="AI154" s="810"/>
      <c r="AJ154" s="810"/>
      <c r="AK154" s="810"/>
      <c r="AL154" s="810"/>
      <c r="AM154" s="768"/>
      <c r="AN154" s="767">
        <f>'Exhibit A'!CS208</f>
        <v>0</v>
      </c>
      <c r="AO154" s="810"/>
      <c r="AP154" s="810"/>
      <c r="AQ154" s="810"/>
      <c r="AR154" s="810"/>
      <c r="AS154" s="768"/>
      <c r="AT154" s="297"/>
      <c r="AU154" s="293" t="s">
        <v>392</v>
      </c>
      <c r="AV154" s="294"/>
      <c r="AW154" s="294"/>
      <c r="AX154" s="294"/>
      <c r="AY154" s="294"/>
      <c r="AZ154" s="294"/>
      <c r="BA154" s="294"/>
      <c r="BB154" s="294"/>
      <c r="BC154" s="294"/>
      <c r="BD154" s="294"/>
      <c r="BE154" s="294"/>
      <c r="BF154" s="294"/>
      <c r="BG154" s="294"/>
      <c r="BH154" s="294"/>
      <c r="BI154" s="294"/>
      <c r="BJ154" s="294"/>
      <c r="BK154" s="294"/>
      <c r="BL154" s="294"/>
      <c r="BM154" s="294"/>
      <c r="BN154" s="294"/>
      <c r="BO154" s="294"/>
      <c r="BP154" s="294"/>
      <c r="BQ154" s="295"/>
      <c r="BR154" s="295"/>
      <c r="BS154" s="295"/>
      <c r="BT154" s="295"/>
      <c r="BU154" s="295"/>
      <c r="BV154" s="295"/>
      <c r="BW154" s="295"/>
      <c r="BX154" s="272"/>
      <c r="BY154" s="295"/>
      <c r="BZ154" s="296"/>
      <c r="CA154" s="767">
        <f>'Exhibit A'!GM208</f>
        <v>0</v>
      </c>
      <c r="CB154" s="810"/>
      <c r="CC154" s="810"/>
      <c r="CD154" s="810"/>
      <c r="CE154" s="810"/>
      <c r="CF154" s="768"/>
      <c r="CG154" s="767">
        <f>'Exhibit A'!GT208</f>
        <v>0</v>
      </c>
      <c r="CH154" s="810"/>
      <c r="CI154" s="810"/>
      <c r="CJ154" s="810"/>
      <c r="CK154" s="810"/>
      <c r="CL154" s="768"/>
      <c r="CM154" s="286"/>
      <c r="CN154" s="286"/>
      <c r="CO154" s="286"/>
      <c r="CP154" s="286"/>
      <c r="CQ154" s="286"/>
      <c r="CR154" s="286"/>
      <c r="CS154" s="297"/>
      <c r="CT154" s="297"/>
      <c r="CU154" s="297"/>
      <c r="CV154" s="297"/>
      <c r="CW154" s="297"/>
      <c r="CX154" s="297"/>
      <c r="CY154" s="297"/>
    </row>
    <row r="155" spans="2:103" ht="12" customHeight="1">
      <c r="B155" s="985" t="s">
        <v>335</v>
      </c>
      <c r="C155" s="986"/>
      <c r="D155" s="986"/>
      <c r="E155" s="986"/>
      <c r="F155" s="986"/>
      <c r="G155" s="986"/>
      <c r="H155" s="986"/>
      <c r="I155" s="986"/>
      <c r="J155" s="986"/>
      <c r="K155" s="986"/>
      <c r="L155" s="986"/>
      <c r="M155" s="986"/>
      <c r="N155" s="986"/>
      <c r="O155" s="986"/>
      <c r="P155" s="986"/>
      <c r="Q155" s="986"/>
      <c r="R155" s="986"/>
      <c r="S155" s="986"/>
      <c r="T155" s="986"/>
      <c r="U155" s="986"/>
      <c r="V155" s="986"/>
      <c r="W155" s="987"/>
      <c r="X155" s="295"/>
      <c r="Y155" s="295"/>
      <c r="Z155" s="295"/>
      <c r="AA155" s="295"/>
      <c r="AB155" s="295"/>
      <c r="AC155" s="295"/>
      <c r="AD155" s="295"/>
      <c r="AE155" s="272"/>
      <c r="AF155" s="295"/>
      <c r="AG155" s="296"/>
      <c r="AH155" s="767">
        <f>'Exhibit A'!CL209</f>
        <v>0</v>
      </c>
      <c r="AI155" s="810"/>
      <c r="AJ155" s="810"/>
      <c r="AK155" s="810"/>
      <c r="AL155" s="810"/>
      <c r="AM155" s="768"/>
      <c r="AN155" s="767">
        <f>'Exhibit A'!CS209</f>
        <v>0</v>
      </c>
      <c r="AO155" s="810"/>
      <c r="AP155" s="810"/>
      <c r="AQ155" s="810"/>
      <c r="AR155" s="810"/>
      <c r="AS155" s="768"/>
      <c r="AT155" s="297"/>
      <c r="AU155" s="293" t="s">
        <v>393</v>
      </c>
      <c r="AV155" s="294"/>
      <c r="AW155" s="294"/>
      <c r="AX155" s="294"/>
      <c r="AY155" s="294"/>
      <c r="AZ155" s="294"/>
      <c r="BA155" s="294"/>
      <c r="BB155" s="294"/>
      <c r="BC155" s="294"/>
      <c r="BD155" s="294"/>
      <c r="BE155" s="294"/>
      <c r="BF155" s="294"/>
      <c r="BG155" s="294"/>
      <c r="BH155" s="294"/>
      <c r="BI155" s="294"/>
      <c r="BJ155" s="294"/>
      <c r="BK155" s="294"/>
      <c r="BL155" s="294"/>
      <c r="BM155" s="294"/>
      <c r="BN155" s="294"/>
      <c r="BO155" s="294"/>
      <c r="BP155" s="294"/>
      <c r="BQ155" s="295"/>
      <c r="BR155" s="295"/>
      <c r="BS155" s="295"/>
      <c r="BT155" s="295"/>
      <c r="BU155" s="295"/>
      <c r="BV155" s="295"/>
      <c r="BW155" s="295"/>
      <c r="BX155" s="272"/>
      <c r="BY155" s="295"/>
      <c r="BZ155" s="296"/>
      <c r="CA155" s="767">
        <f>'Exhibit A'!GM209</f>
        <v>0</v>
      </c>
      <c r="CB155" s="810"/>
      <c r="CC155" s="810"/>
      <c r="CD155" s="810"/>
      <c r="CE155" s="810"/>
      <c r="CF155" s="768"/>
      <c r="CG155" s="767">
        <f>'Exhibit A'!GT209</f>
        <v>0</v>
      </c>
      <c r="CH155" s="810"/>
      <c r="CI155" s="810"/>
      <c r="CJ155" s="810"/>
      <c r="CK155" s="810"/>
      <c r="CL155" s="768"/>
      <c r="CM155" s="286"/>
      <c r="CN155" s="286"/>
      <c r="CO155" s="286"/>
      <c r="CP155" s="286"/>
      <c r="CQ155" s="286"/>
      <c r="CR155" s="286"/>
      <c r="CS155" s="297"/>
      <c r="CT155" s="297"/>
      <c r="CU155" s="297"/>
      <c r="CV155" s="297"/>
      <c r="CW155" s="297"/>
      <c r="CX155" s="297"/>
      <c r="CY155" s="297"/>
    </row>
    <row r="156" spans="2:103" ht="12" customHeight="1">
      <c r="B156" s="985" t="s">
        <v>336</v>
      </c>
      <c r="C156" s="986"/>
      <c r="D156" s="986"/>
      <c r="E156" s="986"/>
      <c r="F156" s="986"/>
      <c r="G156" s="986"/>
      <c r="H156" s="986"/>
      <c r="I156" s="986"/>
      <c r="J156" s="986"/>
      <c r="K156" s="986"/>
      <c r="L156" s="986"/>
      <c r="M156" s="986"/>
      <c r="N156" s="986"/>
      <c r="O156" s="986"/>
      <c r="P156" s="986"/>
      <c r="Q156" s="986"/>
      <c r="R156" s="986"/>
      <c r="S156" s="986"/>
      <c r="T156" s="986"/>
      <c r="U156" s="986"/>
      <c r="V156" s="986"/>
      <c r="W156" s="987"/>
      <c r="X156" s="295"/>
      <c r="Y156" s="295"/>
      <c r="Z156" s="295"/>
      <c r="AA156" s="295"/>
      <c r="AB156" s="295"/>
      <c r="AC156" s="295"/>
      <c r="AD156" s="295"/>
      <c r="AE156" s="272"/>
      <c r="AF156" s="295"/>
      <c r="AG156" s="296"/>
      <c r="AH156" s="767">
        <f>'Exhibit A'!CL210</f>
        <v>0</v>
      </c>
      <c r="AI156" s="810"/>
      <c r="AJ156" s="810"/>
      <c r="AK156" s="810"/>
      <c r="AL156" s="810"/>
      <c r="AM156" s="768"/>
      <c r="AN156" s="767">
        <f>'Exhibit A'!CS210</f>
        <v>0</v>
      </c>
      <c r="AO156" s="810"/>
      <c r="AP156" s="810"/>
      <c r="AQ156" s="810"/>
      <c r="AR156" s="810"/>
      <c r="AS156" s="768"/>
      <c r="AT156" s="297"/>
      <c r="AU156" s="293" t="s">
        <v>396</v>
      </c>
      <c r="AV156" s="294"/>
      <c r="AW156" s="294"/>
      <c r="AX156" s="294"/>
      <c r="AY156" s="294"/>
      <c r="AZ156" s="294"/>
      <c r="BA156" s="294"/>
      <c r="BB156" s="294"/>
      <c r="BC156" s="294"/>
      <c r="BD156" s="294"/>
      <c r="BE156" s="294"/>
      <c r="BF156" s="294"/>
      <c r="BG156" s="294"/>
      <c r="BH156" s="294"/>
      <c r="BI156" s="294"/>
      <c r="BJ156" s="294"/>
      <c r="BK156" s="294"/>
      <c r="BL156" s="294"/>
      <c r="BM156" s="294"/>
      <c r="BN156" s="294"/>
      <c r="BO156" s="294"/>
      <c r="BP156" s="294"/>
      <c r="BQ156" s="295"/>
      <c r="BR156" s="295"/>
      <c r="BS156" s="295"/>
      <c r="BT156" s="295"/>
      <c r="BU156" s="295"/>
      <c r="BV156" s="295"/>
      <c r="BW156" s="295"/>
      <c r="BX156" s="272"/>
      <c r="BY156" s="295"/>
      <c r="BZ156" s="296"/>
      <c r="CA156" s="767">
        <f>'Exhibit A'!GM210</f>
        <v>0</v>
      </c>
      <c r="CB156" s="810"/>
      <c r="CC156" s="810"/>
      <c r="CD156" s="810"/>
      <c r="CE156" s="810"/>
      <c r="CF156" s="768"/>
      <c r="CG156" s="767">
        <f>'Exhibit A'!GT210</f>
        <v>0</v>
      </c>
      <c r="CH156" s="810"/>
      <c r="CI156" s="810"/>
      <c r="CJ156" s="810"/>
      <c r="CK156" s="810"/>
      <c r="CL156" s="768"/>
      <c r="CM156" s="286"/>
      <c r="CN156" s="286"/>
      <c r="CO156" s="286"/>
      <c r="CP156" s="286"/>
      <c r="CQ156" s="286"/>
      <c r="CR156" s="286"/>
      <c r="CS156" s="297"/>
      <c r="CT156" s="297"/>
      <c r="CU156" s="297"/>
      <c r="CV156" s="297"/>
      <c r="CW156" s="297"/>
      <c r="CX156" s="297"/>
      <c r="CY156" s="297"/>
    </row>
    <row r="157" spans="2:103" ht="12" customHeight="1">
      <c r="B157" s="976" t="s">
        <v>337</v>
      </c>
      <c r="C157" s="977"/>
      <c r="D157" s="977"/>
      <c r="E157" s="977"/>
      <c r="F157" s="977"/>
      <c r="G157" s="977"/>
      <c r="H157" s="977"/>
      <c r="I157" s="977"/>
      <c r="J157" s="977"/>
      <c r="K157" s="977"/>
      <c r="L157" s="977"/>
      <c r="M157" s="977"/>
      <c r="N157" s="977"/>
      <c r="O157" s="977"/>
      <c r="P157" s="977"/>
      <c r="Q157" s="977"/>
      <c r="R157" s="977"/>
      <c r="S157" s="977"/>
      <c r="T157" s="977"/>
      <c r="U157" s="977"/>
      <c r="V157" s="977"/>
      <c r="W157" s="978"/>
      <c r="X157" s="295"/>
      <c r="Y157" s="295"/>
      <c r="Z157" s="295"/>
      <c r="AA157" s="295"/>
      <c r="AB157" s="295"/>
      <c r="AC157" s="295"/>
      <c r="AD157" s="295"/>
      <c r="AE157" s="272"/>
      <c r="AF157" s="295"/>
      <c r="AG157" s="296"/>
      <c r="AH157" s="767">
        <f>'Exhibit A'!CL211</f>
        <v>0</v>
      </c>
      <c r="AI157" s="810"/>
      <c r="AJ157" s="810"/>
      <c r="AK157" s="810"/>
      <c r="AL157" s="810"/>
      <c r="AM157" s="768"/>
      <c r="AN157" s="767">
        <f>'Exhibit A'!CS211</f>
        <v>0</v>
      </c>
      <c r="AO157" s="810"/>
      <c r="AP157" s="810"/>
      <c r="AQ157" s="810"/>
      <c r="AR157" s="810"/>
      <c r="AS157" s="768"/>
      <c r="AT157" s="297"/>
      <c r="AU157" s="316" t="s">
        <v>394</v>
      </c>
      <c r="AV157" s="317"/>
      <c r="AW157" s="317"/>
      <c r="AX157" s="317"/>
      <c r="AY157" s="317"/>
      <c r="AZ157" s="317"/>
      <c r="BA157" s="317"/>
      <c r="BB157" s="317"/>
      <c r="BC157" s="317"/>
      <c r="BD157" s="317"/>
      <c r="BE157" s="317"/>
      <c r="BF157" s="317"/>
      <c r="BG157" s="317"/>
      <c r="BH157" s="317"/>
      <c r="BI157" s="317"/>
      <c r="BJ157" s="317"/>
      <c r="BK157" s="317"/>
      <c r="BL157" s="317"/>
      <c r="BM157" s="317"/>
      <c r="BN157" s="317"/>
      <c r="BO157" s="317"/>
      <c r="BP157" s="317"/>
      <c r="BQ157" s="295"/>
      <c r="BR157" s="295"/>
      <c r="BS157" s="295"/>
      <c r="BT157" s="295"/>
      <c r="BU157" s="295"/>
      <c r="BV157" s="295"/>
      <c r="BW157" s="295"/>
      <c r="BX157" s="272"/>
      <c r="BY157" s="295"/>
      <c r="BZ157" s="296"/>
      <c r="CA157" s="767">
        <f>'Exhibit A'!GM211</f>
        <v>0</v>
      </c>
      <c r="CB157" s="810"/>
      <c r="CC157" s="810"/>
      <c r="CD157" s="810"/>
      <c r="CE157" s="810"/>
      <c r="CF157" s="768"/>
      <c r="CG157" s="767">
        <f>'Exhibit A'!GT211</f>
        <v>0</v>
      </c>
      <c r="CH157" s="810"/>
      <c r="CI157" s="810"/>
      <c r="CJ157" s="810"/>
      <c r="CK157" s="810"/>
      <c r="CL157" s="768"/>
      <c r="CM157" s="286"/>
      <c r="CN157" s="286"/>
      <c r="CO157" s="286"/>
      <c r="CP157" s="286"/>
      <c r="CQ157" s="286"/>
      <c r="CR157" s="286"/>
      <c r="CS157" s="297"/>
      <c r="CT157" s="297"/>
      <c r="CU157" s="297"/>
      <c r="CV157" s="297"/>
      <c r="CW157" s="297"/>
      <c r="CX157" s="297"/>
      <c r="CY157" s="297"/>
    </row>
    <row r="158" spans="2:103" ht="12" customHeight="1" thickBot="1">
      <c r="B158" s="994" t="s">
        <v>338</v>
      </c>
      <c r="C158" s="995"/>
      <c r="D158" s="995"/>
      <c r="E158" s="995"/>
      <c r="F158" s="995"/>
      <c r="G158" s="995"/>
      <c r="H158" s="995"/>
      <c r="I158" s="995"/>
      <c r="J158" s="995"/>
      <c r="K158" s="995"/>
      <c r="L158" s="995"/>
      <c r="M158" s="995"/>
      <c r="N158" s="995"/>
      <c r="O158" s="995"/>
      <c r="P158" s="995"/>
      <c r="Q158" s="995"/>
      <c r="R158" s="995"/>
      <c r="S158" s="995"/>
      <c r="T158" s="995"/>
      <c r="U158" s="995"/>
      <c r="V158" s="995"/>
      <c r="W158" s="996"/>
      <c r="X158" s="200"/>
      <c r="Y158" s="200"/>
      <c r="Z158" s="200"/>
      <c r="AA158" s="200"/>
      <c r="AB158" s="200"/>
      <c r="AC158" s="200"/>
      <c r="AD158" s="200"/>
      <c r="AE158" s="277"/>
      <c r="AF158" s="200"/>
      <c r="AG158" s="199"/>
      <c r="AH158" s="769">
        <f>SUM(AH149:AM157)</f>
        <v>0</v>
      </c>
      <c r="AI158" s="811"/>
      <c r="AJ158" s="811"/>
      <c r="AK158" s="811"/>
      <c r="AL158" s="811"/>
      <c r="AM158" s="770"/>
      <c r="AN158" s="769">
        <f>SUM(AN149:AS157)</f>
        <v>0</v>
      </c>
      <c r="AO158" s="811"/>
      <c r="AP158" s="811"/>
      <c r="AQ158" s="811"/>
      <c r="AR158" s="811"/>
      <c r="AS158" s="770"/>
      <c r="AT158" s="286"/>
      <c r="AU158" s="298" t="s">
        <v>395</v>
      </c>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c r="BQ158" s="200"/>
      <c r="BR158" s="200"/>
      <c r="BS158" s="200"/>
      <c r="BT158" s="200"/>
      <c r="BU158" s="200"/>
      <c r="BV158" s="200"/>
      <c r="BW158" s="200"/>
      <c r="BX158" s="277"/>
      <c r="BY158" s="200"/>
      <c r="BZ158" s="199"/>
      <c r="CA158" s="769">
        <f>SUM(CA149:CF157)</f>
        <v>0</v>
      </c>
      <c r="CB158" s="811"/>
      <c r="CC158" s="811"/>
      <c r="CD158" s="811"/>
      <c r="CE158" s="811"/>
      <c r="CF158" s="770"/>
      <c r="CG158" s="769">
        <f>SUM(CG149:CL157)</f>
        <v>0</v>
      </c>
      <c r="CH158" s="811"/>
      <c r="CI158" s="811"/>
      <c r="CJ158" s="811"/>
      <c r="CK158" s="811"/>
      <c r="CL158" s="770"/>
      <c r="CM158" s="286"/>
      <c r="CN158" s="286"/>
      <c r="CO158" s="286"/>
      <c r="CP158" s="286"/>
      <c r="CQ158" s="286"/>
      <c r="CR158" s="286"/>
      <c r="CS158" s="286"/>
      <c r="CT158" s="286"/>
      <c r="CU158" s="286"/>
      <c r="CV158" s="286"/>
      <c r="CW158" s="286"/>
      <c r="CX158" s="286"/>
      <c r="CY158" s="286"/>
    </row>
    <row r="159" spans="2:103" ht="12" customHeight="1" thickTop="1">
      <c r="B159" s="976" t="s">
        <v>339</v>
      </c>
      <c r="C159" s="977"/>
      <c r="D159" s="977"/>
      <c r="E159" s="977"/>
      <c r="F159" s="977"/>
      <c r="G159" s="977"/>
      <c r="H159" s="977"/>
      <c r="I159" s="977"/>
      <c r="J159" s="977"/>
      <c r="K159" s="977"/>
      <c r="L159" s="977"/>
      <c r="M159" s="977"/>
      <c r="N159" s="977"/>
      <c r="O159" s="977"/>
      <c r="P159" s="977"/>
      <c r="Q159" s="977"/>
      <c r="R159" s="977"/>
      <c r="S159" s="977"/>
      <c r="T159" s="977"/>
      <c r="U159" s="977"/>
      <c r="V159" s="977"/>
      <c r="W159" s="978"/>
      <c r="X159" s="302"/>
      <c r="Y159" s="302"/>
      <c r="Z159" s="302"/>
      <c r="AA159" s="302"/>
      <c r="AB159" s="302"/>
      <c r="AC159" s="302"/>
      <c r="AD159" s="302"/>
      <c r="AE159" s="166"/>
      <c r="AF159" s="302"/>
      <c r="AG159" s="303"/>
      <c r="AH159" s="876"/>
      <c r="AI159" s="877"/>
      <c r="AJ159" s="877"/>
      <c r="AK159" s="877"/>
      <c r="AL159" s="877"/>
      <c r="AM159" s="878"/>
      <c r="AN159" s="876"/>
      <c r="AO159" s="877"/>
      <c r="AP159" s="877"/>
      <c r="AQ159" s="877"/>
      <c r="AR159" s="877"/>
      <c r="AS159" s="878"/>
      <c r="AT159" s="286"/>
      <c r="AU159" s="300" t="s">
        <v>397</v>
      </c>
      <c r="AV159" s="301"/>
      <c r="AW159" s="301"/>
      <c r="AX159" s="301"/>
      <c r="AY159" s="301"/>
      <c r="AZ159" s="301"/>
      <c r="BA159" s="301"/>
      <c r="BB159" s="301"/>
      <c r="BC159" s="301"/>
      <c r="BD159" s="301"/>
      <c r="BE159" s="301"/>
      <c r="BF159" s="301"/>
      <c r="BG159" s="301"/>
      <c r="BH159" s="301"/>
      <c r="BI159" s="301"/>
      <c r="BJ159" s="301"/>
      <c r="BK159" s="301"/>
      <c r="BL159" s="301"/>
      <c r="BM159" s="301"/>
      <c r="BN159" s="301"/>
      <c r="BO159" s="301"/>
      <c r="BP159" s="301"/>
      <c r="BQ159" s="302"/>
      <c r="BR159" s="302"/>
      <c r="BS159" s="302"/>
      <c r="BT159" s="302"/>
      <c r="BU159" s="302"/>
      <c r="BV159" s="302"/>
      <c r="BW159" s="302"/>
      <c r="BX159" s="166"/>
      <c r="BY159" s="302"/>
      <c r="BZ159" s="303"/>
      <c r="CA159" s="876"/>
      <c r="CB159" s="877"/>
      <c r="CC159" s="877"/>
      <c r="CD159" s="877"/>
      <c r="CE159" s="877"/>
      <c r="CF159" s="878"/>
      <c r="CG159" s="876"/>
      <c r="CH159" s="877"/>
      <c r="CI159" s="877"/>
      <c r="CJ159" s="877"/>
      <c r="CK159" s="877"/>
      <c r="CL159" s="878"/>
      <c r="CM159" s="286"/>
      <c r="CN159" s="286"/>
      <c r="CO159" s="286"/>
      <c r="CP159" s="286"/>
      <c r="CQ159" s="286"/>
      <c r="CR159" s="286"/>
      <c r="CS159" s="286"/>
      <c r="CT159" s="286"/>
      <c r="CU159" s="286"/>
      <c r="CV159" s="286"/>
      <c r="CW159" s="286"/>
      <c r="CX159" s="286"/>
      <c r="CY159" s="286"/>
    </row>
    <row r="160" spans="2:103" ht="12" customHeight="1">
      <c r="B160" s="985" t="s">
        <v>340</v>
      </c>
      <c r="C160" s="986"/>
      <c r="D160" s="986"/>
      <c r="E160" s="986"/>
      <c r="F160" s="986"/>
      <c r="G160" s="986"/>
      <c r="H160" s="986"/>
      <c r="I160" s="986"/>
      <c r="J160" s="986"/>
      <c r="K160" s="986"/>
      <c r="L160" s="986"/>
      <c r="M160" s="986"/>
      <c r="N160" s="986"/>
      <c r="O160" s="986"/>
      <c r="P160" s="986"/>
      <c r="Q160" s="986"/>
      <c r="R160" s="986"/>
      <c r="S160" s="986"/>
      <c r="T160" s="986"/>
      <c r="U160" s="986"/>
      <c r="V160" s="986"/>
      <c r="W160" s="987"/>
      <c r="X160" s="295"/>
      <c r="Y160" s="295"/>
      <c r="Z160" s="295"/>
      <c r="AA160" s="295"/>
      <c r="AB160" s="295"/>
      <c r="AC160" s="295"/>
      <c r="AD160" s="295"/>
      <c r="AE160" s="272"/>
      <c r="AF160" s="295"/>
      <c r="AG160" s="296"/>
      <c r="AH160" s="767">
        <f>'Exhibit A'!CL214</f>
        <v>0</v>
      </c>
      <c r="AI160" s="810"/>
      <c r="AJ160" s="810"/>
      <c r="AK160" s="810"/>
      <c r="AL160" s="810"/>
      <c r="AM160" s="768"/>
      <c r="AN160" s="767">
        <f>'Exhibit A'!CS214</f>
        <v>0</v>
      </c>
      <c r="AO160" s="810"/>
      <c r="AP160" s="810"/>
      <c r="AQ160" s="810"/>
      <c r="AR160" s="810"/>
      <c r="AS160" s="768"/>
      <c r="AT160" s="297"/>
      <c r="AU160" s="293" t="s">
        <v>398</v>
      </c>
      <c r="AV160" s="294"/>
      <c r="AW160" s="294"/>
      <c r="AX160" s="294"/>
      <c r="AY160" s="294"/>
      <c r="AZ160" s="294"/>
      <c r="BA160" s="294"/>
      <c r="BB160" s="294"/>
      <c r="BC160" s="294"/>
      <c r="BD160" s="294"/>
      <c r="BE160" s="294"/>
      <c r="BF160" s="294"/>
      <c r="BG160" s="294"/>
      <c r="BH160" s="294"/>
      <c r="BI160" s="294"/>
      <c r="BJ160" s="294"/>
      <c r="BK160" s="294"/>
      <c r="BL160" s="294"/>
      <c r="BM160" s="294"/>
      <c r="BN160" s="294"/>
      <c r="BO160" s="294"/>
      <c r="BP160" s="294"/>
      <c r="BQ160" s="295"/>
      <c r="BR160" s="295"/>
      <c r="BS160" s="295"/>
      <c r="BT160" s="295"/>
      <c r="BU160" s="295"/>
      <c r="BV160" s="295"/>
      <c r="BW160" s="295"/>
      <c r="BX160" s="272"/>
      <c r="BY160" s="295"/>
      <c r="BZ160" s="296"/>
      <c r="CA160" s="767">
        <f>'Exhibit A'!GM214</f>
        <v>0</v>
      </c>
      <c r="CB160" s="810"/>
      <c r="CC160" s="810"/>
      <c r="CD160" s="810"/>
      <c r="CE160" s="810"/>
      <c r="CF160" s="768"/>
      <c r="CG160" s="767">
        <f>'Exhibit A'!GT214</f>
        <v>0</v>
      </c>
      <c r="CH160" s="810"/>
      <c r="CI160" s="810"/>
      <c r="CJ160" s="810"/>
      <c r="CK160" s="810"/>
      <c r="CL160" s="768"/>
      <c r="CM160" s="286"/>
      <c r="CN160" s="286"/>
      <c r="CO160" s="286"/>
      <c r="CP160" s="286"/>
      <c r="CQ160" s="286"/>
      <c r="CR160" s="286"/>
      <c r="CS160" s="297"/>
      <c r="CT160" s="297"/>
      <c r="CU160" s="297"/>
      <c r="CV160" s="297"/>
      <c r="CW160" s="297"/>
      <c r="CX160" s="297"/>
      <c r="CY160" s="297"/>
    </row>
    <row r="161" spans="2:103" ht="12" customHeight="1">
      <c r="B161" s="985" t="s">
        <v>341</v>
      </c>
      <c r="C161" s="986"/>
      <c r="D161" s="986"/>
      <c r="E161" s="986"/>
      <c r="F161" s="986"/>
      <c r="G161" s="986"/>
      <c r="H161" s="986"/>
      <c r="I161" s="986"/>
      <c r="J161" s="986"/>
      <c r="K161" s="986"/>
      <c r="L161" s="986"/>
      <c r="M161" s="986"/>
      <c r="N161" s="986"/>
      <c r="O161" s="986"/>
      <c r="P161" s="986"/>
      <c r="Q161" s="986"/>
      <c r="R161" s="986"/>
      <c r="S161" s="986"/>
      <c r="T161" s="986"/>
      <c r="U161" s="986"/>
      <c r="V161" s="986"/>
      <c r="W161" s="987"/>
      <c r="X161" s="295"/>
      <c r="Y161" s="295"/>
      <c r="Z161" s="295"/>
      <c r="AA161" s="295"/>
      <c r="AB161" s="295"/>
      <c r="AC161" s="295"/>
      <c r="AD161" s="295"/>
      <c r="AE161" s="272"/>
      <c r="AF161" s="295"/>
      <c r="AG161" s="296"/>
      <c r="AH161" s="767">
        <f>'Exhibit A'!CL215</f>
        <v>0</v>
      </c>
      <c r="AI161" s="810"/>
      <c r="AJ161" s="810"/>
      <c r="AK161" s="810"/>
      <c r="AL161" s="810"/>
      <c r="AM161" s="768"/>
      <c r="AN161" s="767">
        <f>'Exhibit A'!CS215</f>
        <v>0</v>
      </c>
      <c r="AO161" s="810"/>
      <c r="AP161" s="810"/>
      <c r="AQ161" s="810"/>
      <c r="AR161" s="810"/>
      <c r="AS161" s="768"/>
      <c r="AT161" s="297"/>
      <c r="AU161" s="293" t="s">
        <v>399</v>
      </c>
      <c r="AV161" s="294"/>
      <c r="AW161" s="294"/>
      <c r="AX161" s="294"/>
      <c r="AY161" s="294"/>
      <c r="AZ161" s="294"/>
      <c r="BA161" s="294"/>
      <c r="BB161" s="294"/>
      <c r="BC161" s="294"/>
      <c r="BD161" s="294"/>
      <c r="BE161" s="294"/>
      <c r="BF161" s="294"/>
      <c r="BG161" s="294"/>
      <c r="BH161" s="294"/>
      <c r="BI161" s="294"/>
      <c r="BJ161" s="294"/>
      <c r="BK161" s="294"/>
      <c r="BL161" s="294"/>
      <c r="BM161" s="294"/>
      <c r="BN161" s="294"/>
      <c r="BO161" s="294"/>
      <c r="BP161" s="294"/>
      <c r="BQ161" s="295"/>
      <c r="BR161" s="295"/>
      <c r="BS161" s="295"/>
      <c r="BT161" s="295"/>
      <c r="BU161" s="295"/>
      <c r="BV161" s="295"/>
      <c r="BW161" s="295"/>
      <c r="BX161" s="272"/>
      <c r="BY161" s="295"/>
      <c r="BZ161" s="296"/>
      <c r="CA161" s="767">
        <f>'Exhibit A'!GM215</f>
        <v>0</v>
      </c>
      <c r="CB161" s="810"/>
      <c r="CC161" s="810"/>
      <c r="CD161" s="810"/>
      <c r="CE161" s="810"/>
      <c r="CF161" s="768"/>
      <c r="CG161" s="767">
        <f>'Exhibit A'!GT215</f>
        <v>0</v>
      </c>
      <c r="CH161" s="810"/>
      <c r="CI161" s="810"/>
      <c r="CJ161" s="810"/>
      <c r="CK161" s="810"/>
      <c r="CL161" s="768"/>
      <c r="CM161" s="286"/>
      <c r="CN161" s="286"/>
      <c r="CO161" s="286"/>
      <c r="CP161" s="286"/>
      <c r="CQ161" s="286"/>
      <c r="CR161" s="286"/>
      <c r="CS161" s="297"/>
      <c r="CT161" s="297"/>
      <c r="CU161" s="297"/>
      <c r="CV161" s="297"/>
      <c r="CW161" s="297"/>
      <c r="CX161" s="297"/>
      <c r="CY161" s="297"/>
    </row>
    <row r="162" spans="2:103" ht="12" customHeight="1">
      <c r="B162" s="985" t="s">
        <v>342</v>
      </c>
      <c r="C162" s="986"/>
      <c r="D162" s="986"/>
      <c r="E162" s="986"/>
      <c r="F162" s="986"/>
      <c r="G162" s="986"/>
      <c r="H162" s="986"/>
      <c r="I162" s="986"/>
      <c r="J162" s="986"/>
      <c r="K162" s="986"/>
      <c r="L162" s="986"/>
      <c r="M162" s="986"/>
      <c r="N162" s="986"/>
      <c r="O162" s="986"/>
      <c r="P162" s="986"/>
      <c r="Q162" s="986"/>
      <c r="R162" s="986"/>
      <c r="S162" s="986"/>
      <c r="T162" s="986"/>
      <c r="U162" s="986"/>
      <c r="V162" s="986"/>
      <c r="W162" s="987"/>
      <c r="X162" s="295"/>
      <c r="Y162" s="295"/>
      <c r="Z162" s="295"/>
      <c r="AA162" s="295"/>
      <c r="AB162" s="295"/>
      <c r="AC162" s="295"/>
      <c r="AD162" s="295"/>
      <c r="AE162" s="272"/>
      <c r="AF162" s="295"/>
      <c r="AG162" s="296"/>
      <c r="AH162" s="767">
        <f>'Exhibit A'!CL216</f>
        <v>0</v>
      </c>
      <c r="AI162" s="810"/>
      <c r="AJ162" s="810"/>
      <c r="AK162" s="810"/>
      <c r="AL162" s="810"/>
      <c r="AM162" s="768"/>
      <c r="AN162" s="767">
        <f>'Exhibit A'!CS216</f>
        <v>0</v>
      </c>
      <c r="AO162" s="810"/>
      <c r="AP162" s="810"/>
      <c r="AQ162" s="810"/>
      <c r="AR162" s="810"/>
      <c r="AS162" s="768"/>
      <c r="AT162" s="297"/>
      <c r="AU162" s="293" t="s">
        <v>400</v>
      </c>
      <c r="AV162" s="294"/>
      <c r="AW162" s="294"/>
      <c r="AX162" s="294"/>
      <c r="AY162" s="294"/>
      <c r="AZ162" s="294"/>
      <c r="BA162" s="294"/>
      <c r="BB162" s="294"/>
      <c r="BC162" s="294"/>
      <c r="BD162" s="294"/>
      <c r="BE162" s="294"/>
      <c r="BF162" s="294"/>
      <c r="BG162" s="294"/>
      <c r="BH162" s="294"/>
      <c r="BI162" s="294"/>
      <c r="BJ162" s="294"/>
      <c r="BK162" s="294"/>
      <c r="BL162" s="294"/>
      <c r="BM162" s="294"/>
      <c r="BN162" s="294"/>
      <c r="BO162" s="294"/>
      <c r="BP162" s="294"/>
      <c r="BQ162" s="295"/>
      <c r="BR162" s="295"/>
      <c r="BS162" s="295"/>
      <c r="BT162" s="295"/>
      <c r="BU162" s="295"/>
      <c r="BV162" s="295"/>
      <c r="BW162" s="295"/>
      <c r="BX162" s="272"/>
      <c r="BY162" s="295"/>
      <c r="BZ162" s="296"/>
      <c r="CA162" s="767">
        <f>'Exhibit A'!GM216</f>
        <v>0</v>
      </c>
      <c r="CB162" s="810"/>
      <c r="CC162" s="810"/>
      <c r="CD162" s="810"/>
      <c r="CE162" s="810"/>
      <c r="CF162" s="768"/>
      <c r="CG162" s="767">
        <f>'Exhibit A'!GT216</f>
        <v>0</v>
      </c>
      <c r="CH162" s="810"/>
      <c r="CI162" s="810"/>
      <c r="CJ162" s="810"/>
      <c r="CK162" s="810"/>
      <c r="CL162" s="768"/>
      <c r="CM162" s="286"/>
      <c r="CN162" s="286"/>
      <c r="CO162" s="286"/>
      <c r="CP162" s="286"/>
      <c r="CQ162" s="286"/>
      <c r="CR162" s="286"/>
      <c r="CS162" s="297"/>
      <c r="CT162" s="297"/>
      <c r="CU162" s="297"/>
      <c r="CV162" s="297"/>
      <c r="CW162" s="297"/>
      <c r="CX162" s="297"/>
      <c r="CY162" s="297"/>
    </row>
    <row r="163" spans="2:103" ht="12" customHeight="1">
      <c r="B163" s="985" t="s">
        <v>343</v>
      </c>
      <c r="C163" s="986"/>
      <c r="D163" s="986"/>
      <c r="E163" s="986"/>
      <c r="F163" s="986"/>
      <c r="G163" s="986"/>
      <c r="H163" s="986"/>
      <c r="I163" s="986"/>
      <c r="J163" s="986"/>
      <c r="K163" s="986"/>
      <c r="L163" s="986"/>
      <c r="M163" s="986"/>
      <c r="N163" s="986"/>
      <c r="O163" s="986"/>
      <c r="P163" s="986"/>
      <c r="Q163" s="986"/>
      <c r="R163" s="986"/>
      <c r="S163" s="986"/>
      <c r="T163" s="986"/>
      <c r="U163" s="986"/>
      <c r="V163" s="986"/>
      <c r="W163" s="987"/>
      <c r="X163" s="295"/>
      <c r="Y163" s="295"/>
      <c r="Z163" s="295"/>
      <c r="AA163" s="295"/>
      <c r="AB163" s="295"/>
      <c r="AC163" s="295"/>
      <c r="AD163" s="295"/>
      <c r="AE163" s="272"/>
      <c r="AF163" s="295"/>
      <c r="AG163" s="296"/>
      <c r="AH163" s="767">
        <f>'Exhibit A'!CL217</f>
        <v>0</v>
      </c>
      <c r="AI163" s="810"/>
      <c r="AJ163" s="810"/>
      <c r="AK163" s="810"/>
      <c r="AL163" s="810"/>
      <c r="AM163" s="768"/>
      <c r="AN163" s="767">
        <f>'Exhibit A'!CS217</f>
        <v>0</v>
      </c>
      <c r="AO163" s="810"/>
      <c r="AP163" s="810"/>
      <c r="AQ163" s="810"/>
      <c r="AR163" s="810"/>
      <c r="AS163" s="768"/>
      <c r="AT163" s="297"/>
      <c r="AU163" s="293" t="s">
        <v>401</v>
      </c>
      <c r="AV163" s="294"/>
      <c r="AW163" s="294"/>
      <c r="AX163" s="294"/>
      <c r="AY163" s="294"/>
      <c r="AZ163" s="294"/>
      <c r="BA163" s="294"/>
      <c r="BB163" s="294"/>
      <c r="BC163" s="294"/>
      <c r="BD163" s="294"/>
      <c r="BE163" s="294"/>
      <c r="BF163" s="294"/>
      <c r="BG163" s="294"/>
      <c r="BH163" s="294"/>
      <c r="BI163" s="294"/>
      <c r="BJ163" s="294"/>
      <c r="BK163" s="294"/>
      <c r="BL163" s="294"/>
      <c r="BM163" s="294"/>
      <c r="BN163" s="294"/>
      <c r="BO163" s="294"/>
      <c r="BP163" s="294"/>
      <c r="BQ163" s="295"/>
      <c r="BR163" s="295"/>
      <c r="BS163" s="295"/>
      <c r="BT163" s="295"/>
      <c r="BU163" s="295"/>
      <c r="BV163" s="295"/>
      <c r="BW163" s="295"/>
      <c r="BX163" s="272"/>
      <c r="BY163" s="295"/>
      <c r="BZ163" s="296"/>
      <c r="CA163" s="767">
        <f>'Exhibit A'!GM217</f>
        <v>0</v>
      </c>
      <c r="CB163" s="810"/>
      <c r="CC163" s="810"/>
      <c r="CD163" s="810"/>
      <c r="CE163" s="810"/>
      <c r="CF163" s="768"/>
      <c r="CG163" s="767">
        <f>'Exhibit A'!GT217</f>
        <v>0</v>
      </c>
      <c r="CH163" s="810"/>
      <c r="CI163" s="810"/>
      <c r="CJ163" s="810"/>
      <c r="CK163" s="810"/>
      <c r="CL163" s="768"/>
      <c r="CM163" s="286"/>
      <c r="CN163" s="286"/>
      <c r="CO163" s="286"/>
      <c r="CP163" s="286"/>
      <c r="CQ163" s="286"/>
      <c r="CR163" s="286"/>
      <c r="CS163" s="297"/>
      <c r="CT163" s="297"/>
      <c r="CU163" s="297"/>
      <c r="CV163" s="297"/>
      <c r="CW163" s="297"/>
      <c r="CX163" s="297"/>
      <c r="CY163" s="297"/>
    </row>
    <row r="164" spans="2:103" ht="12" customHeight="1">
      <c r="B164" s="985" t="s">
        <v>344</v>
      </c>
      <c r="C164" s="986"/>
      <c r="D164" s="986"/>
      <c r="E164" s="986"/>
      <c r="F164" s="986"/>
      <c r="G164" s="986"/>
      <c r="H164" s="986"/>
      <c r="I164" s="986"/>
      <c r="J164" s="986"/>
      <c r="K164" s="986"/>
      <c r="L164" s="986"/>
      <c r="M164" s="986"/>
      <c r="N164" s="986"/>
      <c r="O164" s="986"/>
      <c r="P164" s="986"/>
      <c r="Q164" s="986"/>
      <c r="R164" s="986"/>
      <c r="S164" s="986"/>
      <c r="T164" s="986"/>
      <c r="U164" s="986"/>
      <c r="V164" s="986"/>
      <c r="W164" s="987"/>
      <c r="X164" s="295"/>
      <c r="Y164" s="295"/>
      <c r="Z164" s="295"/>
      <c r="AA164" s="295"/>
      <c r="AB164" s="295"/>
      <c r="AC164" s="295"/>
      <c r="AD164" s="295"/>
      <c r="AE164" s="272"/>
      <c r="AF164" s="295"/>
      <c r="AG164" s="296"/>
      <c r="AH164" s="767">
        <f>'Exhibit A'!CL218</f>
        <v>0</v>
      </c>
      <c r="AI164" s="810"/>
      <c r="AJ164" s="810"/>
      <c r="AK164" s="810"/>
      <c r="AL164" s="810"/>
      <c r="AM164" s="768"/>
      <c r="AN164" s="767">
        <f>'Exhibit A'!CS218</f>
        <v>0</v>
      </c>
      <c r="AO164" s="810"/>
      <c r="AP164" s="810"/>
      <c r="AQ164" s="810"/>
      <c r="AR164" s="810"/>
      <c r="AS164" s="768"/>
      <c r="AT164" s="297"/>
      <c r="AU164" s="293" t="s">
        <v>402</v>
      </c>
      <c r="AV164" s="294"/>
      <c r="AW164" s="294"/>
      <c r="AX164" s="294"/>
      <c r="AY164" s="294"/>
      <c r="AZ164" s="294"/>
      <c r="BA164" s="294"/>
      <c r="BB164" s="294"/>
      <c r="BC164" s="294"/>
      <c r="BD164" s="294"/>
      <c r="BE164" s="294"/>
      <c r="BF164" s="294"/>
      <c r="BG164" s="294"/>
      <c r="BH164" s="294"/>
      <c r="BI164" s="294"/>
      <c r="BJ164" s="294"/>
      <c r="BK164" s="294"/>
      <c r="BL164" s="294"/>
      <c r="BM164" s="294"/>
      <c r="BN164" s="294"/>
      <c r="BO164" s="294"/>
      <c r="BP164" s="294"/>
      <c r="BQ164" s="295"/>
      <c r="BR164" s="295"/>
      <c r="BS164" s="295"/>
      <c r="BT164" s="295"/>
      <c r="BU164" s="295"/>
      <c r="BV164" s="295"/>
      <c r="BW164" s="295"/>
      <c r="BX164" s="272"/>
      <c r="BY164" s="295"/>
      <c r="BZ164" s="296"/>
      <c r="CA164" s="767">
        <f>'Exhibit A'!GM218</f>
        <v>0</v>
      </c>
      <c r="CB164" s="810"/>
      <c r="CC164" s="810"/>
      <c r="CD164" s="810"/>
      <c r="CE164" s="810"/>
      <c r="CF164" s="768"/>
      <c r="CG164" s="767">
        <f>'Exhibit A'!GT218</f>
        <v>0</v>
      </c>
      <c r="CH164" s="810"/>
      <c r="CI164" s="810"/>
      <c r="CJ164" s="810"/>
      <c r="CK164" s="810"/>
      <c r="CL164" s="768"/>
      <c r="CM164" s="286"/>
      <c r="CN164" s="286"/>
      <c r="CO164" s="286"/>
      <c r="CP164" s="286"/>
      <c r="CQ164" s="286"/>
      <c r="CR164" s="286"/>
      <c r="CS164" s="297"/>
      <c r="CT164" s="297"/>
      <c r="CU164" s="297"/>
      <c r="CV164" s="297"/>
      <c r="CW164" s="297"/>
      <c r="CX164" s="297"/>
      <c r="CY164" s="297"/>
    </row>
    <row r="165" spans="2:103" ht="12" customHeight="1">
      <c r="B165" s="985" t="s">
        <v>345</v>
      </c>
      <c r="C165" s="986"/>
      <c r="D165" s="986"/>
      <c r="E165" s="986"/>
      <c r="F165" s="986"/>
      <c r="G165" s="986"/>
      <c r="H165" s="986"/>
      <c r="I165" s="986"/>
      <c r="J165" s="986"/>
      <c r="K165" s="986"/>
      <c r="L165" s="986"/>
      <c r="M165" s="986"/>
      <c r="N165" s="986"/>
      <c r="O165" s="986"/>
      <c r="P165" s="986"/>
      <c r="Q165" s="986"/>
      <c r="R165" s="986"/>
      <c r="S165" s="986"/>
      <c r="T165" s="986"/>
      <c r="U165" s="986"/>
      <c r="V165" s="986"/>
      <c r="W165" s="987"/>
      <c r="X165" s="295"/>
      <c r="Y165" s="295"/>
      <c r="Z165" s="295"/>
      <c r="AA165" s="295"/>
      <c r="AB165" s="295"/>
      <c r="AC165" s="295"/>
      <c r="AD165" s="295"/>
      <c r="AE165" s="272"/>
      <c r="AF165" s="295"/>
      <c r="AG165" s="296"/>
      <c r="AH165" s="767">
        <f>'Exhibit A'!CL219</f>
        <v>0</v>
      </c>
      <c r="AI165" s="810"/>
      <c r="AJ165" s="810"/>
      <c r="AK165" s="810"/>
      <c r="AL165" s="810"/>
      <c r="AM165" s="768"/>
      <c r="AN165" s="767">
        <f>'Exhibit A'!CS219</f>
        <v>0</v>
      </c>
      <c r="AO165" s="810"/>
      <c r="AP165" s="810"/>
      <c r="AQ165" s="810"/>
      <c r="AR165" s="810"/>
      <c r="AS165" s="768"/>
      <c r="AT165" s="297"/>
      <c r="AU165" s="293" t="s">
        <v>403</v>
      </c>
      <c r="AV165" s="294"/>
      <c r="AW165" s="294"/>
      <c r="AX165" s="294"/>
      <c r="AY165" s="294"/>
      <c r="AZ165" s="294"/>
      <c r="BA165" s="294"/>
      <c r="BB165" s="294"/>
      <c r="BC165" s="294"/>
      <c r="BD165" s="294"/>
      <c r="BE165" s="294"/>
      <c r="BF165" s="294"/>
      <c r="BG165" s="294"/>
      <c r="BH165" s="294"/>
      <c r="BI165" s="294"/>
      <c r="BJ165" s="294"/>
      <c r="BK165" s="294"/>
      <c r="BL165" s="294"/>
      <c r="BM165" s="294"/>
      <c r="BN165" s="294"/>
      <c r="BO165" s="294"/>
      <c r="BP165" s="294"/>
      <c r="BQ165" s="295"/>
      <c r="BR165" s="295"/>
      <c r="BS165" s="295"/>
      <c r="BT165" s="295"/>
      <c r="BU165" s="295"/>
      <c r="BV165" s="295"/>
      <c r="BW165" s="295"/>
      <c r="BX165" s="272"/>
      <c r="BY165" s="295"/>
      <c r="BZ165" s="296"/>
      <c r="CA165" s="767">
        <f>'Exhibit A'!GM219</f>
        <v>0</v>
      </c>
      <c r="CB165" s="810"/>
      <c r="CC165" s="810"/>
      <c r="CD165" s="810"/>
      <c r="CE165" s="810"/>
      <c r="CF165" s="768"/>
      <c r="CG165" s="767">
        <f>'Exhibit A'!GT219</f>
        <v>0</v>
      </c>
      <c r="CH165" s="810"/>
      <c r="CI165" s="810"/>
      <c r="CJ165" s="810"/>
      <c r="CK165" s="810"/>
      <c r="CL165" s="768"/>
      <c r="CM165" s="286"/>
      <c r="CN165" s="286"/>
      <c r="CO165" s="286"/>
      <c r="CP165" s="286"/>
      <c r="CQ165" s="286"/>
      <c r="CR165" s="286"/>
      <c r="CS165" s="297"/>
      <c r="CT165" s="297"/>
      <c r="CU165" s="297"/>
      <c r="CV165" s="297"/>
      <c r="CW165" s="297"/>
      <c r="CX165" s="297"/>
      <c r="CY165" s="297"/>
    </row>
    <row r="166" spans="2:103" ht="12" customHeight="1">
      <c r="B166" s="991" t="s">
        <v>346</v>
      </c>
      <c r="C166" s="992"/>
      <c r="D166" s="992"/>
      <c r="E166" s="992"/>
      <c r="F166" s="992"/>
      <c r="G166" s="992"/>
      <c r="H166" s="992"/>
      <c r="I166" s="992"/>
      <c r="J166" s="992"/>
      <c r="K166" s="992"/>
      <c r="L166" s="992"/>
      <c r="M166" s="992"/>
      <c r="N166" s="992"/>
      <c r="O166" s="992"/>
      <c r="P166" s="992"/>
      <c r="Q166" s="992"/>
      <c r="R166" s="992"/>
      <c r="S166" s="992"/>
      <c r="T166" s="992"/>
      <c r="U166" s="992"/>
      <c r="V166" s="992"/>
      <c r="W166" s="993"/>
      <c r="X166" s="295"/>
      <c r="Y166" s="295"/>
      <c r="Z166" s="295"/>
      <c r="AA166" s="295"/>
      <c r="AB166" s="295"/>
      <c r="AC166" s="295"/>
      <c r="AD166" s="295"/>
      <c r="AE166" s="272"/>
      <c r="AF166" s="295"/>
      <c r="AG166" s="296"/>
      <c r="AH166" s="767">
        <f>'Exhibit A'!CL220</f>
        <v>0</v>
      </c>
      <c r="AI166" s="810"/>
      <c r="AJ166" s="810"/>
      <c r="AK166" s="810"/>
      <c r="AL166" s="810"/>
      <c r="AM166" s="768"/>
      <c r="AN166" s="767">
        <f>'Exhibit A'!CS220</f>
        <v>0</v>
      </c>
      <c r="AO166" s="810"/>
      <c r="AP166" s="810"/>
      <c r="AQ166" s="810"/>
      <c r="AR166" s="810"/>
      <c r="AS166" s="768"/>
      <c r="AT166" s="297"/>
      <c r="AU166" s="316" t="s">
        <v>404</v>
      </c>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295"/>
      <c r="BR166" s="295"/>
      <c r="BS166" s="295"/>
      <c r="BT166" s="295"/>
      <c r="BU166" s="295"/>
      <c r="BV166" s="295"/>
      <c r="BW166" s="295"/>
      <c r="BX166" s="272"/>
      <c r="BY166" s="295"/>
      <c r="BZ166" s="296"/>
      <c r="CA166" s="767">
        <f>'Exhibit A'!GM220</f>
        <v>0</v>
      </c>
      <c r="CB166" s="810"/>
      <c r="CC166" s="810"/>
      <c r="CD166" s="810"/>
      <c r="CE166" s="810"/>
      <c r="CF166" s="768"/>
      <c r="CG166" s="767">
        <f>'Exhibit A'!GT220</f>
        <v>0</v>
      </c>
      <c r="CH166" s="810"/>
      <c r="CI166" s="810"/>
      <c r="CJ166" s="810"/>
      <c r="CK166" s="810"/>
      <c r="CL166" s="768"/>
      <c r="CM166" s="286"/>
      <c r="CN166" s="286"/>
      <c r="CO166" s="286"/>
      <c r="CP166" s="286"/>
      <c r="CQ166" s="286"/>
      <c r="CR166" s="286"/>
      <c r="CS166" s="297"/>
      <c r="CT166" s="297"/>
      <c r="CU166" s="297"/>
      <c r="CV166" s="297"/>
      <c r="CW166" s="297"/>
      <c r="CX166" s="297"/>
      <c r="CY166" s="297"/>
    </row>
    <row r="167" spans="2:103" ht="12" customHeight="1" thickBot="1">
      <c r="B167" s="994" t="s">
        <v>347</v>
      </c>
      <c r="C167" s="995"/>
      <c r="D167" s="995"/>
      <c r="E167" s="995"/>
      <c r="F167" s="995"/>
      <c r="G167" s="995"/>
      <c r="H167" s="995"/>
      <c r="I167" s="995"/>
      <c r="J167" s="995"/>
      <c r="K167" s="995"/>
      <c r="L167" s="995"/>
      <c r="M167" s="995"/>
      <c r="N167" s="995"/>
      <c r="O167" s="995"/>
      <c r="P167" s="995"/>
      <c r="Q167" s="995"/>
      <c r="R167" s="995"/>
      <c r="S167" s="995"/>
      <c r="T167" s="995"/>
      <c r="U167" s="995"/>
      <c r="V167" s="995"/>
      <c r="W167" s="996"/>
      <c r="X167" s="200"/>
      <c r="Y167" s="200"/>
      <c r="Z167" s="200"/>
      <c r="AA167" s="200"/>
      <c r="AB167" s="200"/>
      <c r="AC167" s="200"/>
      <c r="AD167" s="200"/>
      <c r="AE167" s="277"/>
      <c r="AF167" s="200"/>
      <c r="AG167" s="199"/>
      <c r="AH167" s="769">
        <f>SUM(AH160:AM166)</f>
        <v>0</v>
      </c>
      <c r="AI167" s="811"/>
      <c r="AJ167" s="811"/>
      <c r="AK167" s="811"/>
      <c r="AL167" s="811"/>
      <c r="AM167" s="770"/>
      <c r="AN167" s="769">
        <f>SUM(AN160:AS166)</f>
        <v>0</v>
      </c>
      <c r="AO167" s="811"/>
      <c r="AP167" s="811"/>
      <c r="AQ167" s="811"/>
      <c r="AR167" s="811"/>
      <c r="AS167" s="770"/>
      <c r="AT167" s="286"/>
      <c r="AU167" s="298" t="s">
        <v>405</v>
      </c>
      <c r="AV167" s="299"/>
      <c r="AW167" s="299"/>
      <c r="AX167" s="299"/>
      <c r="AY167" s="299"/>
      <c r="AZ167" s="299"/>
      <c r="BA167" s="299"/>
      <c r="BB167" s="299"/>
      <c r="BC167" s="299"/>
      <c r="BD167" s="299"/>
      <c r="BE167" s="299"/>
      <c r="BF167" s="299"/>
      <c r="BG167" s="299"/>
      <c r="BH167" s="299"/>
      <c r="BI167" s="299"/>
      <c r="BJ167" s="299"/>
      <c r="BK167" s="299"/>
      <c r="BL167" s="299"/>
      <c r="BM167" s="299"/>
      <c r="BN167" s="299"/>
      <c r="BO167" s="299"/>
      <c r="BP167" s="299"/>
      <c r="BQ167" s="200"/>
      <c r="BR167" s="200"/>
      <c r="BS167" s="200"/>
      <c r="BT167" s="200"/>
      <c r="BU167" s="200"/>
      <c r="BV167" s="200"/>
      <c r="BW167" s="200"/>
      <c r="BX167" s="277"/>
      <c r="BY167" s="200"/>
      <c r="BZ167" s="199"/>
      <c r="CA167" s="769">
        <f>SUM(CA160:CF166)</f>
        <v>0</v>
      </c>
      <c r="CB167" s="811"/>
      <c r="CC167" s="811"/>
      <c r="CD167" s="811"/>
      <c r="CE167" s="811"/>
      <c r="CF167" s="770"/>
      <c r="CG167" s="769">
        <f>SUM(CG160:CL166)</f>
        <v>0</v>
      </c>
      <c r="CH167" s="811"/>
      <c r="CI167" s="811"/>
      <c r="CJ167" s="811"/>
      <c r="CK167" s="811"/>
      <c r="CL167" s="770"/>
      <c r="CM167" s="286"/>
      <c r="CN167" s="286"/>
      <c r="CO167" s="286"/>
      <c r="CP167" s="286"/>
      <c r="CQ167" s="286"/>
      <c r="CR167" s="286"/>
      <c r="CS167" s="286"/>
      <c r="CT167" s="286"/>
      <c r="CU167" s="286"/>
      <c r="CV167" s="286"/>
      <c r="CW167" s="286"/>
      <c r="CX167" s="286"/>
      <c r="CY167" s="286"/>
    </row>
    <row r="168" spans="2:103" ht="12.75" customHeight="1" thickTop="1">
      <c r="B168" s="976" t="s">
        <v>348</v>
      </c>
      <c r="C168" s="977"/>
      <c r="D168" s="977"/>
      <c r="E168" s="977"/>
      <c r="F168" s="977"/>
      <c r="G168" s="977"/>
      <c r="H168" s="977"/>
      <c r="I168" s="977"/>
      <c r="J168" s="977"/>
      <c r="K168" s="977"/>
      <c r="L168" s="977"/>
      <c r="M168" s="977"/>
      <c r="N168" s="977"/>
      <c r="O168" s="977"/>
      <c r="P168" s="977"/>
      <c r="Q168" s="977"/>
      <c r="R168" s="977"/>
      <c r="S168" s="977"/>
      <c r="T168" s="977"/>
      <c r="U168" s="977"/>
      <c r="V168" s="977"/>
      <c r="W168" s="978"/>
      <c r="X168" s="302"/>
      <c r="Y168" s="302"/>
      <c r="Z168" s="302"/>
      <c r="AA168" s="302"/>
      <c r="AB168" s="302"/>
      <c r="AC168" s="302"/>
      <c r="AD168" s="302"/>
      <c r="AE168" s="166"/>
      <c r="AF168" s="302"/>
      <c r="AG168" s="303"/>
      <c r="AH168" s="876"/>
      <c r="AI168" s="877"/>
      <c r="AJ168" s="877"/>
      <c r="AK168" s="877"/>
      <c r="AL168" s="877"/>
      <c r="AM168" s="878"/>
      <c r="AN168" s="876"/>
      <c r="AO168" s="877"/>
      <c r="AP168" s="877"/>
      <c r="AQ168" s="877"/>
      <c r="AR168" s="877"/>
      <c r="AS168" s="878"/>
      <c r="AT168" s="286"/>
      <c r="AU168" s="300" t="s">
        <v>406</v>
      </c>
      <c r="AV168" s="301"/>
      <c r="AW168" s="301"/>
      <c r="AX168" s="301"/>
      <c r="AY168" s="301"/>
      <c r="AZ168" s="301"/>
      <c r="BA168" s="301"/>
      <c r="BB168" s="301"/>
      <c r="BC168" s="301"/>
      <c r="BD168" s="301"/>
      <c r="BE168" s="301"/>
      <c r="BF168" s="301"/>
      <c r="BG168" s="301"/>
      <c r="BH168" s="301"/>
      <c r="BI168" s="301"/>
      <c r="BJ168" s="301"/>
      <c r="BK168" s="301"/>
      <c r="BL168" s="301"/>
      <c r="BM168" s="301"/>
      <c r="BN168" s="301"/>
      <c r="BO168" s="301"/>
      <c r="BP168" s="301"/>
      <c r="BQ168" s="302"/>
      <c r="BR168" s="302"/>
      <c r="BS168" s="302"/>
      <c r="BT168" s="302"/>
      <c r="BU168" s="302"/>
      <c r="BV168" s="302"/>
      <c r="BW168" s="302"/>
      <c r="BX168" s="166"/>
      <c r="BY168" s="302"/>
      <c r="BZ168" s="303"/>
      <c r="CA168" s="876"/>
      <c r="CB168" s="877"/>
      <c r="CC168" s="877"/>
      <c r="CD168" s="877"/>
      <c r="CE168" s="877"/>
      <c r="CF168" s="878"/>
      <c r="CG168" s="876"/>
      <c r="CH168" s="877"/>
      <c r="CI168" s="877"/>
      <c r="CJ168" s="877"/>
      <c r="CK168" s="877"/>
      <c r="CL168" s="878"/>
      <c r="CM168" s="286"/>
      <c r="CN168" s="286"/>
      <c r="CO168" s="286"/>
      <c r="CP168" s="286"/>
      <c r="CQ168" s="286"/>
      <c r="CR168" s="286"/>
      <c r="CS168" s="286"/>
      <c r="CT168" s="286"/>
      <c r="CU168" s="286"/>
      <c r="CV168" s="286"/>
      <c r="CW168" s="286"/>
      <c r="CX168" s="286"/>
      <c r="CY168" s="286"/>
    </row>
    <row r="169" spans="2:103" ht="12.75" customHeight="1">
      <c r="B169" s="985" t="s">
        <v>349</v>
      </c>
      <c r="C169" s="986"/>
      <c r="D169" s="986"/>
      <c r="E169" s="986"/>
      <c r="F169" s="986"/>
      <c r="G169" s="986"/>
      <c r="H169" s="986"/>
      <c r="I169" s="986"/>
      <c r="J169" s="986"/>
      <c r="K169" s="986"/>
      <c r="L169" s="986"/>
      <c r="M169" s="986"/>
      <c r="N169" s="986"/>
      <c r="O169" s="986"/>
      <c r="P169" s="986"/>
      <c r="Q169" s="986"/>
      <c r="R169" s="986"/>
      <c r="S169" s="986"/>
      <c r="T169" s="986"/>
      <c r="U169" s="986"/>
      <c r="V169" s="986"/>
      <c r="W169" s="987"/>
      <c r="X169" s="295"/>
      <c r="Y169" s="295"/>
      <c r="Z169" s="295"/>
      <c r="AA169" s="295"/>
      <c r="AB169" s="295"/>
      <c r="AC169" s="295"/>
      <c r="AD169" s="295"/>
      <c r="AE169" s="272"/>
      <c r="AF169" s="295"/>
      <c r="AG169" s="296"/>
      <c r="AH169" s="767">
        <f>'Exhibit A'!CL223</f>
        <v>0</v>
      </c>
      <c r="AI169" s="810"/>
      <c r="AJ169" s="810"/>
      <c r="AK169" s="810"/>
      <c r="AL169" s="810"/>
      <c r="AM169" s="768"/>
      <c r="AN169" s="767">
        <f>'Exhibit A'!CS223</f>
        <v>0</v>
      </c>
      <c r="AO169" s="810"/>
      <c r="AP169" s="810"/>
      <c r="AQ169" s="810"/>
      <c r="AR169" s="810"/>
      <c r="AS169" s="768"/>
      <c r="AT169" s="297"/>
      <c r="AU169" s="293" t="s">
        <v>407</v>
      </c>
      <c r="AV169" s="294"/>
      <c r="AW169" s="294"/>
      <c r="AX169" s="294"/>
      <c r="AY169" s="294"/>
      <c r="AZ169" s="294"/>
      <c r="BA169" s="294"/>
      <c r="BB169" s="294"/>
      <c r="BC169" s="294"/>
      <c r="BD169" s="294"/>
      <c r="BE169" s="294"/>
      <c r="BF169" s="294"/>
      <c r="BG169" s="294"/>
      <c r="BH169" s="294"/>
      <c r="BI169" s="294"/>
      <c r="BJ169" s="294"/>
      <c r="BK169" s="294"/>
      <c r="BL169" s="294"/>
      <c r="BM169" s="294"/>
      <c r="BN169" s="294"/>
      <c r="BO169" s="294"/>
      <c r="BP169" s="294"/>
      <c r="BQ169" s="295"/>
      <c r="BR169" s="295"/>
      <c r="BS169" s="295"/>
      <c r="BT169" s="295"/>
      <c r="BU169" s="295"/>
      <c r="BV169" s="295"/>
      <c r="BW169" s="295"/>
      <c r="BX169" s="272"/>
      <c r="BY169" s="295"/>
      <c r="BZ169" s="296"/>
      <c r="CA169" s="767">
        <f>'Exhibit A'!GM223</f>
        <v>0</v>
      </c>
      <c r="CB169" s="810"/>
      <c r="CC169" s="810"/>
      <c r="CD169" s="810"/>
      <c r="CE169" s="810"/>
      <c r="CF169" s="768"/>
      <c r="CG169" s="767">
        <f>'Exhibit A'!GT223</f>
        <v>0</v>
      </c>
      <c r="CH169" s="810"/>
      <c r="CI169" s="810"/>
      <c r="CJ169" s="810"/>
      <c r="CK169" s="810"/>
      <c r="CL169" s="768"/>
      <c r="CM169" s="286"/>
      <c r="CN169" s="286"/>
      <c r="CO169" s="286"/>
      <c r="CP169" s="286"/>
      <c r="CQ169" s="286"/>
      <c r="CR169" s="286"/>
      <c r="CS169" s="297"/>
      <c r="CT169" s="297"/>
      <c r="CU169" s="297"/>
      <c r="CV169" s="297"/>
      <c r="CW169" s="297"/>
      <c r="CX169" s="297"/>
      <c r="CY169" s="297"/>
    </row>
    <row r="170" spans="2:103" ht="12.75" customHeight="1">
      <c r="B170" s="985" t="s">
        <v>350</v>
      </c>
      <c r="C170" s="986"/>
      <c r="D170" s="986"/>
      <c r="E170" s="986"/>
      <c r="F170" s="986"/>
      <c r="G170" s="986"/>
      <c r="H170" s="986"/>
      <c r="I170" s="986"/>
      <c r="J170" s="986"/>
      <c r="K170" s="986"/>
      <c r="L170" s="986"/>
      <c r="M170" s="986"/>
      <c r="N170" s="986"/>
      <c r="O170" s="986"/>
      <c r="P170" s="986"/>
      <c r="Q170" s="986"/>
      <c r="R170" s="986"/>
      <c r="S170" s="986"/>
      <c r="T170" s="986"/>
      <c r="U170" s="986"/>
      <c r="V170" s="986"/>
      <c r="W170" s="987"/>
      <c r="X170" s="295"/>
      <c r="Y170" s="295"/>
      <c r="Z170" s="295"/>
      <c r="AA170" s="295"/>
      <c r="AB170" s="295"/>
      <c r="AC170" s="295"/>
      <c r="AD170" s="295"/>
      <c r="AE170" s="272"/>
      <c r="AF170" s="295"/>
      <c r="AG170" s="296"/>
      <c r="AH170" s="767">
        <f>'Exhibit A'!CL224</f>
        <v>0</v>
      </c>
      <c r="AI170" s="810"/>
      <c r="AJ170" s="810"/>
      <c r="AK170" s="810"/>
      <c r="AL170" s="810"/>
      <c r="AM170" s="768"/>
      <c r="AN170" s="767">
        <f>'Exhibit A'!CS224</f>
        <v>0</v>
      </c>
      <c r="AO170" s="810"/>
      <c r="AP170" s="810"/>
      <c r="AQ170" s="810"/>
      <c r="AR170" s="810"/>
      <c r="AS170" s="768"/>
      <c r="AT170" s="297"/>
      <c r="AU170" s="293" t="s">
        <v>408</v>
      </c>
      <c r="AV170" s="294"/>
      <c r="AW170" s="294"/>
      <c r="AX170" s="294"/>
      <c r="AY170" s="294"/>
      <c r="AZ170" s="294"/>
      <c r="BA170" s="294"/>
      <c r="BB170" s="294"/>
      <c r="BC170" s="294"/>
      <c r="BD170" s="294"/>
      <c r="BE170" s="294"/>
      <c r="BF170" s="294"/>
      <c r="BG170" s="294"/>
      <c r="BH170" s="294"/>
      <c r="BI170" s="294"/>
      <c r="BJ170" s="294"/>
      <c r="BK170" s="294"/>
      <c r="BL170" s="294"/>
      <c r="BM170" s="294"/>
      <c r="BN170" s="294"/>
      <c r="BO170" s="294"/>
      <c r="BP170" s="294"/>
      <c r="BQ170" s="295"/>
      <c r="BR170" s="295"/>
      <c r="BS170" s="295"/>
      <c r="BT170" s="295"/>
      <c r="BU170" s="295"/>
      <c r="BV170" s="295"/>
      <c r="BW170" s="295"/>
      <c r="BX170" s="272"/>
      <c r="BY170" s="295"/>
      <c r="BZ170" s="296"/>
      <c r="CA170" s="767">
        <f>'Exhibit A'!GM224</f>
        <v>0</v>
      </c>
      <c r="CB170" s="810"/>
      <c r="CC170" s="810"/>
      <c r="CD170" s="810"/>
      <c r="CE170" s="810"/>
      <c r="CF170" s="768"/>
      <c r="CG170" s="767">
        <f>'Exhibit A'!GT224</f>
        <v>0</v>
      </c>
      <c r="CH170" s="810"/>
      <c r="CI170" s="810"/>
      <c r="CJ170" s="810"/>
      <c r="CK170" s="810"/>
      <c r="CL170" s="768"/>
      <c r="CM170" s="286"/>
      <c r="CN170" s="286"/>
      <c r="CO170" s="286"/>
      <c r="CP170" s="286"/>
      <c r="CQ170" s="286"/>
      <c r="CR170" s="286"/>
      <c r="CS170" s="297"/>
      <c r="CT170" s="297"/>
      <c r="CU170" s="297"/>
      <c r="CV170" s="297"/>
      <c r="CW170" s="297"/>
      <c r="CX170" s="297"/>
      <c r="CY170" s="297"/>
    </row>
    <row r="171" spans="2:103" ht="12.75" customHeight="1">
      <c r="B171" s="985" t="s">
        <v>351</v>
      </c>
      <c r="C171" s="986"/>
      <c r="D171" s="986"/>
      <c r="E171" s="986"/>
      <c r="F171" s="986"/>
      <c r="G171" s="986"/>
      <c r="H171" s="986"/>
      <c r="I171" s="986"/>
      <c r="J171" s="986"/>
      <c r="K171" s="986"/>
      <c r="L171" s="986"/>
      <c r="M171" s="986"/>
      <c r="N171" s="986"/>
      <c r="O171" s="986"/>
      <c r="P171" s="986"/>
      <c r="Q171" s="986"/>
      <c r="R171" s="986"/>
      <c r="S171" s="986"/>
      <c r="T171" s="986"/>
      <c r="U171" s="986"/>
      <c r="V171" s="986"/>
      <c r="W171" s="987"/>
      <c r="X171" s="295"/>
      <c r="Y171" s="295"/>
      <c r="Z171" s="295"/>
      <c r="AA171" s="295"/>
      <c r="AB171" s="295"/>
      <c r="AC171" s="295"/>
      <c r="AD171" s="295"/>
      <c r="AE171" s="272"/>
      <c r="AF171" s="295"/>
      <c r="AG171" s="296"/>
      <c r="AH171" s="767">
        <f>'Exhibit A'!CL225</f>
        <v>0</v>
      </c>
      <c r="AI171" s="810"/>
      <c r="AJ171" s="810"/>
      <c r="AK171" s="810"/>
      <c r="AL171" s="810"/>
      <c r="AM171" s="768"/>
      <c r="AN171" s="767">
        <f>'Exhibit A'!CS225</f>
        <v>0</v>
      </c>
      <c r="AO171" s="810"/>
      <c r="AP171" s="810"/>
      <c r="AQ171" s="810"/>
      <c r="AR171" s="810"/>
      <c r="AS171" s="768"/>
      <c r="AT171" s="297"/>
      <c r="AU171" s="293" t="s">
        <v>409</v>
      </c>
      <c r="AV171" s="294"/>
      <c r="AW171" s="294"/>
      <c r="AX171" s="294"/>
      <c r="AY171" s="294"/>
      <c r="AZ171" s="294"/>
      <c r="BA171" s="294"/>
      <c r="BB171" s="294"/>
      <c r="BC171" s="294"/>
      <c r="BD171" s="294"/>
      <c r="BE171" s="294"/>
      <c r="BF171" s="294"/>
      <c r="BG171" s="294"/>
      <c r="BH171" s="294"/>
      <c r="BI171" s="294"/>
      <c r="BJ171" s="294"/>
      <c r="BK171" s="294"/>
      <c r="BL171" s="294"/>
      <c r="BM171" s="294"/>
      <c r="BN171" s="294"/>
      <c r="BO171" s="294"/>
      <c r="BP171" s="294"/>
      <c r="BQ171" s="295"/>
      <c r="BR171" s="295"/>
      <c r="BS171" s="295"/>
      <c r="BT171" s="295"/>
      <c r="BU171" s="295"/>
      <c r="BV171" s="295"/>
      <c r="BW171" s="295"/>
      <c r="BX171" s="272"/>
      <c r="BY171" s="295"/>
      <c r="BZ171" s="296"/>
      <c r="CA171" s="767">
        <f>'Exhibit A'!GM225</f>
        <v>0</v>
      </c>
      <c r="CB171" s="810"/>
      <c r="CC171" s="810"/>
      <c r="CD171" s="810"/>
      <c r="CE171" s="810"/>
      <c r="CF171" s="768"/>
      <c r="CG171" s="767">
        <f>'Exhibit A'!GT225</f>
        <v>0</v>
      </c>
      <c r="CH171" s="810"/>
      <c r="CI171" s="810"/>
      <c r="CJ171" s="810"/>
      <c r="CK171" s="810"/>
      <c r="CL171" s="768"/>
      <c r="CM171" s="286"/>
      <c r="CN171" s="286"/>
      <c r="CO171" s="286"/>
      <c r="CP171" s="286"/>
      <c r="CQ171" s="286"/>
      <c r="CR171" s="286"/>
      <c r="CS171" s="297"/>
      <c r="CT171" s="297"/>
      <c r="CU171" s="297"/>
      <c r="CV171" s="297"/>
      <c r="CW171" s="297"/>
      <c r="CX171" s="297"/>
      <c r="CY171" s="297"/>
    </row>
    <row r="172" spans="2:103" ht="12.75" customHeight="1">
      <c r="B172" s="985" t="s">
        <v>352</v>
      </c>
      <c r="C172" s="986"/>
      <c r="D172" s="986"/>
      <c r="E172" s="986"/>
      <c r="F172" s="986"/>
      <c r="G172" s="986"/>
      <c r="H172" s="986"/>
      <c r="I172" s="986"/>
      <c r="J172" s="986"/>
      <c r="K172" s="986"/>
      <c r="L172" s="986"/>
      <c r="M172" s="986"/>
      <c r="N172" s="986"/>
      <c r="O172" s="986"/>
      <c r="P172" s="986"/>
      <c r="Q172" s="986"/>
      <c r="R172" s="986"/>
      <c r="S172" s="986"/>
      <c r="T172" s="986"/>
      <c r="U172" s="986"/>
      <c r="V172" s="986"/>
      <c r="W172" s="987"/>
      <c r="X172" s="295"/>
      <c r="Y172" s="295"/>
      <c r="Z172" s="295"/>
      <c r="AA172" s="295"/>
      <c r="AB172" s="295"/>
      <c r="AC172" s="295"/>
      <c r="AD172" s="295"/>
      <c r="AE172" s="272"/>
      <c r="AF172" s="295"/>
      <c r="AG172" s="296"/>
      <c r="AH172" s="767">
        <f>'Exhibit A'!CL226</f>
        <v>0</v>
      </c>
      <c r="AI172" s="810"/>
      <c r="AJ172" s="810"/>
      <c r="AK172" s="810"/>
      <c r="AL172" s="810"/>
      <c r="AM172" s="768"/>
      <c r="AN172" s="767">
        <f>'Exhibit A'!CS226</f>
        <v>0</v>
      </c>
      <c r="AO172" s="810"/>
      <c r="AP172" s="810"/>
      <c r="AQ172" s="810"/>
      <c r="AR172" s="810"/>
      <c r="AS172" s="768"/>
      <c r="AT172" s="297"/>
      <c r="AU172" s="293" t="s">
        <v>410</v>
      </c>
      <c r="AV172" s="294"/>
      <c r="AW172" s="294"/>
      <c r="AX172" s="294"/>
      <c r="AY172" s="294"/>
      <c r="AZ172" s="294"/>
      <c r="BA172" s="294"/>
      <c r="BB172" s="294"/>
      <c r="BC172" s="294"/>
      <c r="BD172" s="294"/>
      <c r="BE172" s="294"/>
      <c r="BF172" s="294"/>
      <c r="BG172" s="294"/>
      <c r="BH172" s="294"/>
      <c r="BI172" s="294"/>
      <c r="BJ172" s="294"/>
      <c r="BK172" s="294"/>
      <c r="BL172" s="294"/>
      <c r="BM172" s="294"/>
      <c r="BN172" s="294"/>
      <c r="BO172" s="294"/>
      <c r="BP172" s="294"/>
      <c r="BQ172" s="295"/>
      <c r="BR172" s="295"/>
      <c r="BS172" s="295"/>
      <c r="BT172" s="295"/>
      <c r="BU172" s="295"/>
      <c r="BV172" s="295"/>
      <c r="BW172" s="295"/>
      <c r="BX172" s="272"/>
      <c r="BY172" s="295"/>
      <c r="BZ172" s="296"/>
      <c r="CA172" s="767">
        <f>'Exhibit A'!GM226</f>
        <v>0</v>
      </c>
      <c r="CB172" s="810"/>
      <c r="CC172" s="810"/>
      <c r="CD172" s="810"/>
      <c r="CE172" s="810"/>
      <c r="CF172" s="768"/>
      <c r="CG172" s="767">
        <f>'Exhibit A'!GT226</f>
        <v>0</v>
      </c>
      <c r="CH172" s="810"/>
      <c r="CI172" s="810"/>
      <c r="CJ172" s="810"/>
      <c r="CK172" s="810"/>
      <c r="CL172" s="768"/>
      <c r="CM172" s="286"/>
      <c r="CN172" s="286"/>
      <c r="CO172" s="286"/>
      <c r="CP172" s="286"/>
      <c r="CQ172" s="286"/>
      <c r="CR172" s="286"/>
      <c r="CS172" s="297"/>
      <c r="CT172" s="297"/>
      <c r="CU172" s="297"/>
      <c r="CV172" s="297"/>
      <c r="CW172" s="297"/>
      <c r="CX172" s="297"/>
      <c r="CY172" s="297"/>
    </row>
    <row r="173" spans="2:103" ht="12.75" customHeight="1">
      <c r="B173" s="985" t="s">
        <v>353</v>
      </c>
      <c r="C173" s="986"/>
      <c r="D173" s="986"/>
      <c r="E173" s="986"/>
      <c r="F173" s="986"/>
      <c r="G173" s="986"/>
      <c r="H173" s="986"/>
      <c r="I173" s="986"/>
      <c r="J173" s="986"/>
      <c r="K173" s="986"/>
      <c r="L173" s="986"/>
      <c r="M173" s="986"/>
      <c r="N173" s="986"/>
      <c r="O173" s="986"/>
      <c r="P173" s="986"/>
      <c r="Q173" s="986"/>
      <c r="R173" s="986"/>
      <c r="S173" s="986"/>
      <c r="T173" s="986"/>
      <c r="U173" s="986"/>
      <c r="V173" s="986"/>
      <c r="W173" s="987"/>
      <c r="X173" s="295"/>
      <c r="Y173" s="295"/>
      <c r="Z173" s="295"/>
      <c r="AA173" s="295"/>
      <c r="AB173" s="295"/>
      <c r="AC173" s="295"/>
      <c r="AD173" s="295"/>
      <c r="AE173" s="272"/>
      <c r="AF173" s="295"/>
      <c r="AG173" s="296"/>
      <c r="AH173" s="767">
        <f>'Exhibit A'!CL227</f>
        <v>0</v>
      </c>
      <c r="AI173" s="810"/>
      <c r="AJ173" s="810"/>
      <c r="AK173" s="810"/>
      <c r="AL173" s="810"/>
      <c r="AM173" s="768"/>
      <c r="AN173" s="767">
        <f>'Exhibit A'!CS227</f>
        <v>0</v>
      </c>
      <c r="AO173" s="810"/>
      <c r="AP173" s="810"/>
      <c r="AQ173" s="810"/>
      <c r="AR173" s="810"/>
      <c r="AS173" s="768"/>
      <c r="AT173" s="297"/>
      <c r="AU173" s="293" t="s">
        <v>411</v>
      </c>
      <c r="AV173" s="294"/>
      <c r="AW173" s="294"/>
      <c r="AX173" s="294"/>
      <c r="AY173" s="294"/>
      <c r="AZ173" s="294"/>
      <c r="BA173" s="294"/>
      <c r="BB173" s="294"/>
      <c r="BC173" s="294"/>
      <c r="BD173" s="294"/>
      <c r="BE173" s="294"/>
      <c r="BF173" s="294"/>
      <c r="BG173" s="294"/>
      <c r="BH173" s="294"/>
      <c r="BI173" s="294"/>
      <c r="BJ173" s="294"/>
      <c r="BK173" s="294"/>
      <c r="BL173" s="294"/>
      <c r="BM173" s="294"/>
      <c r="BN173" s="294"/>
      <c r="BO173" s="294"/>
      <c r="BP173" s="294"/>
      <c r="BQ173" s="295"/>
      <c r="BR173" s="295"/>
      <c r="BS173" s="295"/>
      <c r="BT173" s="295"/>
      <c r="BU173" s="295"/>
      <c r="BV173" s="295"/>
      <c r="BW173" s="295"/>
      <c r="BX173" s="272"/>
      <c r="BY173" s="295"/>
      <c r="BZ173" s="296"/>
      <c r="CA173" s="767">
        <f>'Exhibit A'!GM227</f>
        <v>0</v>
      </c>
      <c r="CB173" s="810"/>
      <c r="CC173" s="810"/>
      <c r="CD173" s="810"/>
      <c r="CE173" s="810"/>
      <c r="CF173" s="768"/>
      <c r="CG173" s="767">
        <f>'Exhibit A'!GT227</f>
        <v>0</v>
      </c>
      <c r="CH173" s="810"/>
      <c r="CI173" s="810"/>
      <c r="CJ173" s="810"/>
      <c r="CK173" s="810"/>
      <c r="CL173" s="768"/>
      <c r="CM173" s="286"/>
      <c r="CN173" s="286"/>
      <c r="CO173" s="286"/>
      <c r="CP173" s="286"/>
      <c r="CQ173" s="286"/>
      <c r="CR173" s="286"/>
      <c r="CS173" s="297"/>
      <c r="CT173" s="297"/>
      <c r="CU173" s="297"/>
      <c r="CV173" s="297"/>
      <c r="CW173" s="297"/>
      <c r="CX173" s="297"/>
      <c r="CY173" s="297"/>
    </row>
    <row r="174" spans="2:103" ht="12.75" customHeight="1">
      <c r="B174" s="985" t="s">
        <v>354</v>
      </c>
      <c r="C174" s="986"/>
      <c r="D174" s="986"/>
      <c r="E174" s="986"/>
      <c r="F174" s="986"/>
      <c r="G174" s="986"/>
      <c r="H174" s="986"/>
      <c r="I174" s="986"/>
      <c r="J174" s="986"/>
      <c r="K174" s="986"/>
      <c r="L174" s="986"/>
      <c r="M174" s="986"/>
      <c r="N174" s="986"/>
      <c r="O174" s="986"/>
      <c r="P174" s="986"/>
      <c r="Q174" s="986"/>
      <c r="R174" s="986"/>
      <c r="S174" s="986"/>
      <c r="T174" s="986"/>
      <c r="U174" s="986"/>
      <c r="V174" s="986"/>
      <c r="W174" s="987"/>
      <c r="X174" s="295"/>
      <c r="Y174" s="295"/>
      <c r="Z174" s="295"/>
      <c r="AA174" s="295"/>
      <c r="AB174" s="295"/>
      <c r="AC174" s="295"/>
      <c r="AD174" s="295"/>
      <c r="AE174" s="272"/>
      <c r="AF174" s="295"/>
      <c r="AG174" s="296"/>
      <c r="AH174" s="767">
        <f>'Exhibit A'!CL228</f>
        <v>0</v>
      </c>
      <c r="AI174" s="810"/>
      <c r="AJ174" s="810"/>
      <c r="AK174" s="810"/>
      <c r="AL174" s="810"/>
      <c r="AM174" s="768"/>
      <c r="AN174" s="767">
        <f>'Exhibit A'!CS228</f>
        <v>0</v>
      </c>
      <c r="AO174" s="810"/>
      <c r="AP174" s="810"/>
      <c r="AQ174" s="810"/>
      <c r="AR174" s="810"/>
      <c r="AS174" s="768"/>
      <c r="AT174" s="297"/>
      <c r="AU174" s="293" t="s">
        <v>412</v>
      </c>
      <c r="AV174" s="294"/>
      <c r="AW174" s="294"/>
      <c r="AX174" s="294"/>
      <c r="AY174" s="294"/>
      <c r="AZ174" s="294"/>
      <c r="BA174" s="294"/>
      <c r="BB174" s="294"/>
      <c r="BC174" s="294"/>
      <c r="BD174" s="294"/>
      <c r="BE174" s="294"/>
      <c r="BF174" s="294"/>
      <c r="BG174" s="294"/>
      <c r="BH174" s="294"/>
      <c r="BI174" s="294"/>
      <c r="BJ174" s="294"/>
      <c r="BK174" s="294"/>
      <c r="BL174" s="294"/>
      <c r="BM174" s="294"/>
      <c r="BN174" s="294"/>
      <c r="BO174" s="294"/>
      <c r="BP174" s="294"/>
      <c r="BQ174" s="295"/>
      <c r="BR174" s="295"/>
      <c r="BS174" s="295"/>
      <c r="BT174" s="295"/>
      <c r="BU174" s="295"/>
      <c r="BV174" s="295"/>
      <c r="BW174" s="295"/>
      <c r="BX174" s="272"/>
      <c r="BY174" s="295"/>
      <c r="BZ174" s="296"/>
      <c r="CA174" s="767">
        <f>'Exhibit A'!GM228</f>
        <v>0</v>
      </c>
      <c r="CB174" s="810"/>
      <c r="CC174" s="810"/>
      <c r="CD174" s="810"/>
      <c r="CE174" s="810"/>
      <c r="CF174" s="768"/>
      <c r="CG174" s="767">
        <f>'Exhibit A'!GT228</f>
        <v>0</v>
      </c>
      <c r="CH174" s="810"/>
      <c r="CI174" s="810"/>
      <c r="CJ174" s="810"/>
      <c r="CK174" s="810"/>
      <c r="CL174" s="768"/>
      <c r="CM174" s="286"/>
      <c r="CN174" s="286"/>
      <c r="CO174" s="286"/>
      <c r="CP174" s="286"/>
      <c r="CQ174" s="286"/>
      <c r="CR174" s="286"/>
      <c r="CS174" s="297"/>
      <c r="CT174" s="297"/>
      <c r="CU174" s="297"/>
      <c r="CV174" s="297"/>
      <c r="CW174" s="297"/>
      <c r="CX174" s="297"/>
      <c r="CY174" s="297"/>
    </row>
    <row r="175" spans="2:103" ht="12.75" customHeight="1">
      <c r="B175" s="991" t="s">
        <v>355</v>
      </c>
      <c r="C175" s="992"/>
      <c r="D175" s="992"/>
      <c r="E175" s="992"/>
      <c r="F175" s="992"/>
      <c r="G175" s="992"/>
      <c r="H175" s="992"/>
      <c r="I175" s="992"/>
      <c r="J175" s="992"/>
      <c r="K175" s="992"/>
      <c r="L175" s="992"/>
      <c r="M175" s="992"/>
      <c r="N175" s="992"/>
      <c r="O175" s="992"/>
      <c r="P175" s="992"/>
      <c r="Q175" s="992"/>
      <c r="R175" s="992"/>
      <c r="S175" s="992"/>
      <c r="T175" s="992"/>
      <c r="U175" s="992"/>
      <c r="V175" s="992"/>
      <c r="W175" s="993"/>
      <c r="X175" s="295"/>
      <c r="Y175" s="295"/>
      <c r="Z175" s="295"/>
      <c r="AA175" s="295"/>
      <c r="AB175" s="295"/>
      <c r="AC175" s="295"/>
      <c r="AD175" s="295"/>
      <c r="AE175" s="272"/>
      <c r="AF175" s="295"/>
      <c r="AG175" s="296"/>
      <c r="AH175" s="767">
        <f>'Exhibit A'!CL229</f>
        <v>0</v>
      </c>
      <c r="AI175" s="810"/>
      <c r="AJ175" s="810"/>
      <c r="AK175" s="810"/>
      <c r="AL175" s="810"/>
      <c r="AM175" s="768"/>
      <c r="AN175" s="767">
        <f>'Exhibit A'!CS229</f>
        <v>0</v>
      </c>
      <c r="AO175" s="810"/>
      <c r="AP175" s="810"/>
      <c r="AQ175" s="810"/>
      <c r="AR175" s="810"/>
      <c r="AS175" s="768"/>
      <c r="AT175" s="297"/>
      <c r="AU175" s="316" t="s">
        <v>413</v>
      </c>
      <c r="AV175" s="317"/>
      <c r="AW175" s="317"/>
      <c r="AX175" s="317"/>
      <c r="AY175" s="317"/>
      <c r="AZ175" s="317"/>
      <c r="BA175" s="317"/>
      <c r="BB175" s="317"/>
      <c r="BC175" s="317"/>
      <c r="BD175" s="317"/>
      <c r="BE175" s="317"/>
      <c r="BF175" s="317"/>
      <c r="BG175" s="317"/>
      <c r="BH175" s="317"/>
      <c r="BI175" s="317"/>
      <c r="BJ175" s="317"/>
      <c r="BK175" s="317"/>
      <c r="BL175" s="317"/>
      <c r="BM175" s="317"/>
      <c r="BN175" s="317"/>
      <c r="BO175" s="317"/>
      <c r="BP175" s="317"/>
      <c r="BQ175" s="295"/>
      <c r="BR175" s="295"/>
      <c r="BS175" s="295"/>
      <c r="BT175" s="295"/>
      <c r="BU175" s="295"/>
      <c r="BV175" s="295"/>
      <c r="BW175" s="295"/>
      <c r="BX175" s="272"/>
      <c r="BY175" s="295"/>
      <c r="BZ175" s="296"/>
      <c r="CA175" s="767">
        <f>'Exhibit A'!GM229</f>
        <v>0</v>
      </c>
      <c r="CB175" s="810"/>
      <c r="CC175" s="810"/>
      <c r="CD175" s="810"/>
      <c r="CE175" s="810"/>
      <c r="CF175" s="768"/>
      <c r="CG175" s="767">
        <f>'Exhibit A'!GT229</f>
        <v>0</v>
      </c>
      <c r="CH175" s="810"/>
      <c r="CI175" s="810"/>
      <c r="CJ175" s="810"/>
      <c r="CK175" s="810"/>
      <c r="CL175" s="768"/>
      <c r="CM175" s="286"/>
      <c r="CN175" s="286"/>
      <c r="CO175" s="286"/>
      <c r="CP175" s="286"/>
      <c r="CQ175" s="286"/>
      <c r="CR175" s="286"/>
      <c r="CS175" s="297"/>
      <c r="CT175" s="297"/>
      <c r="CU175" s="297"/>
      <c r="CV175" s="297"/>
      <c r="CW175" s="297"/>
      <c r="CX175" s="297"/>
      <c r="CY175" s="297"/>
    </row>
    <row r="176" spans="2:103" ht="12.75" customHeight="1" thickBot="1">
      <c r="B176" s="994" t="s">
        <v>356</v>
      </c>
      <c r="C176" s="995"/>
      <c r="D176" s="995"/>
      <c r="E176" s="995"/>
      <c r="F176" s="995"/>
      <c r="G176" s="995"/>
      <c r="H176" s="995"/>
      <c r="I176" s="995"/>
      <c r="J176" s="995"/>
      <c r="K176" s="995"/>
      <c r="L176" s="995"/>
      <c r="M176" s="995"/>
      <c r="N176" s="995"/>
      <c r="O176" s="995"/>
      <c r="P176" s="995"/>
      <c r="Q176" s="995"/>
      <c r="R176" s="995"/>
      <c r="S176" s="995"/>
      <c r="T176" s="995"/>
      <c r="U176" s="995"/>
      <c r="V176" s="995"/>
      <c r="W176" s="996"/>
      <c r="X176" s="200"/>
      <c r="Y176" s="200"/>
      <c r="Z176" s="200"/>
      <c r="AA176" s="200"/>
      <c r="AB176" s="200"/>
      <c r="AC176" s="200"/>
      <c r="AD176" s="200"/>
      <c r="AE176" s="277"/>
      <c r="AF176" s="200"/>
      <c r="AG176" s="199"/>
      <c r="AH176" s="769">
        <f>SUM(AH169:AM175)</f>
        <v>0</v>
      </c>
      <c r="AI176" s="811"/>
      <c r="AJ176" s="811"/>
      <c r="AK176" s="811"/>
      <c r="AL176" s="811"/>
      <c r="AM176" s="770"/>
      <c r="AN176" s="769">
        <f>SUM(AN169:AS175)</f>
        <v>0</v>
      </c>
      <c r="AO176" s="811"/>
      <c r="AP176" s="811"/>
      <c r="AQ176" s="811"/>
      <c r="AR176" s="811"/>
      <c r="AS176" s="770"/>
      <c r="AT176" s="286"/>
      <c r="AU176" s="298" t="s">
        <v>414</v>
      </c>
      <c r="AV176" s="299"/>
      <c r="AW176" s="299"/>
      <c r="AX176" s="299"/>
      <c r="AY176" s="299"/>
      <c r="AZ176" s="299"/>
      <c r="BA176" s="299"/>
      <c r="BB176" s="299"/>
      <c r="BC176" s="299"/>
      <c r="BD176" s="299"/>
      <c r="BE176" s="299"/>
      <c r="BF176" s="299"/>
      <c r="BG176" s="299"/>
      <c r="BH176" s="299"/>
      <c r="BI176" s="299"/>
      <c r="BJ176" s="299"/>
      <c r="BK176" s="299"/>
      <c r="BL176" s="299"/>
      <c r="BM176" s="299"/>
      <c r="BN176" s="299"/>
      <c r="BO176" s="299"/>
      <c r="BP176" s="299"/>
      <c r="BQ176" s="200"/>
      <c r="BR176" s="200"/>
      <c r="BS176" s="200"/>
      <c r="BT176" s="200"/>
      <c r="BU176" s="200"/>
      <c r="BV176" s="200"/>
      <c r="BW176" s="200"/>
      <c r="BX176" s="277"/>
      <c r="BY176" s="200"/>
      <c r="BZ176" s="199"/>
      <c r="CA176" s="769">
        <f>SUM(CA169:CF175)</f>
        <v>0</v>
      </c>
      <c r="CB176" s="811"/>
      <c r="CC176" s="811"/>
      <c r="CD176" s="811"/>
      <c r="CE176" s="811"/>
      <c r="CF176" s="770"/>
      <c r="CG176" s="769">
        <f>SUM(CG169:CL175)</f>
        <v>0</v>
      </c>
      <c r="CH176" s="811"/>
      <c r="CI176" s="811"/>
      <c r="CJ176" s="811"/>
      <c r="CK176" s="811"/>
      <c r="CL176" s="770"/>
      <c r="CM176" s="286"/>
      <c r="CN176" s="286"/>
      <c r="CO176" s="286"/>
      <c r="CP176" s="286"/>
      <c r="CQ176" s="286"/>
      <c r="CR176" s="286"/>
      <c r="CS176" s="286"/>
      <c r="CT176" s="286"/>
      <c r="CU176" s="286"/>
      <c r="CV176" s="286"/>
      <c r="CW176" s="286"/>
      <c r="CX176" s="286"/>
      <c r="CY176" s="286"/>
    </row>
    <row r="177" spans="2:103" ht="12.75" customHeight="1" thickTop="1">
      <c r="B177" s="206" t="str">
        <f>Coversheets!$B$51</f>
        <v>S.A.&amp;I. Form 2641R99 Entity: Type in Name of City City, 99</v>
      </c>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445">
        <f ca="1">Coversheets!$BI$50</f>
        <v>41499.346880902776</v>
      </c>
      <c r="AL177" s="445"/>
      <c r="AM177" s="445"/>
      <c r="AN177" s="445"/>
      <c r="AO177" s="445"/>
      <c r="AP177" s="445"/>
      <c r="AQ177" s="445"/>
      <c r="AR177" s="445"/>
      <c r="AS177" s="445"/>
      <c r="AT177" s="206"/>
      <c r="AU177" s="206" t="str">
        <f>Coversheets!$B$51</f>
        <v>S.A.&amp;I. Form 2641R99 Entity: Type in Name of City City, 99</v>
      </c>
      <c r="AV177" s="206"/>
      <c r="AW177" s="206"/>
      <c r="AX177" s="206"/>
      <c r="AY177" s="206"/>
      <c r="AZ177" s="206"/>
      <c r="BA177" s="206"/>
      <c r="BB177" s="206"/>
      <c r="BC177" s="206"/>
      <c r="BD177" s="206"/>
      <c r="BE177" s="206"/>
      <c r="BF177" s="206"/>
      <c r="BG177" s="206"/>
      <c r="BH177" s="206"/>
      <c r="BI177" s="206"/>
      <c r="BJ177" s="206"/>
      <c r="BK177" s="206"/>
      <c r="BL177" s="206"/>
      <c r="BM177" s="206"/>
      <c r="BN177" s="206"/>
      <c r="BO177" s="206"/>
      <c r="BP177" s="206"/>
      <c r="BX177" s="206"/>
      <c r="BY177" s="206"/>
      <c r="BZ177" s="206"/>
      <c r="CA177" s="206"/>
      <c r="CB177" s="206"/>
      <c r="CC177" s="206"/>
      <c r="CD177" s="445">
        <f ca="1">Coversheets!$BI$50</f>
        <v>41499.346880902776</v>
      </c>
      <c r="CE177" s="445"/>
      <c r="CF177" s="445"/>
      <c r="CG177" s="445"/>
      <c r="CH177" s="445"/>
      <c r="CI177" s="445"/>
      <c r="CJ177" s="445"/>
      <c r="CK177" s="445"/>
      <c r="CL177" s="445"/>
      <c r="CM177" s="206"/>
      <c r="CN177" s="206"/>
      <c r="CO177" s="206"/>
      <c r="CP177" s="206"/>
      <c r="CQ177" s="206"/>
      <c r="CR177" s="206"/>
      <c r="CS177" s="206"/>
      <c r="CT177" s="206"/>
      <c r="CU177" s="206"/>
      <c r="CV177" s="206"/>
      <c r="CW177" s="206"/>
      <c r="CX177" s="206"/>
      <c r="CY177" s="206"/>
    </row>
    <row r="178" spans="2:103" s="258" customFormat="1" ht="13.5" customHeight="1">
      <c r="B178" s="964" t="str">
        <f>B120</f>
        <v>PUBLICATION SHEET - TYPE IN NAME OF CITY, OKLAHOMA</v>
      </c>
      <c r="C178" s="964"/>
      <c r="D178" s="964"/>
      <c r="E178" s="964"/>
      <c r="F178" s="964"/>
      <c r="G178" s="964"/>
      <c r="H178" s="964"/>
      <c r="I178" s="964"/>
      <c r="J178" s="964"/>
      <c r="K178" s="964"/>
      <c r="L178" s="964"/>
      <c r="M178" s="964"/>
      <c r="N178" s="964"/>
      <c r="O178" s="964"/>
      <c r="P178" s="964"/>
      <c r="Q178" s="964"/>
      <c r="R178" s="964"/>
      <c r="S178" s="964"/>
      <c r="T178" s="964"/>
      <c r="U178" s="964"/>
      <c r="V178" s="964"/>
      <c r="W178" s="964"/>
      <c r="X178" s="964"/>
      <c r="Y178" s="964"/>
      <c r="Z178" s="964"/>
      <c r="AA178" s="964"/>
      <c r="AB178" s="964"/>
      <c r="AC178" s="964"/>
      <c r="AD178" s="964"/>
      <c r="AE178" s="964"/>
      <c r="AF178" s="964"/>
      <c r="AG178" s="964"/>
      <c r="AH178" s="964"/>
      <c r="AI178" s="964"/>
      <c r="AJ178" s="964"/>
      <c r="AK178" s="964"/>
      <c r="AL178" s="964"/>
      <c r="AM178" s="964"/>
      <c r="AN178" s="964"/>
      <c r="AO178" s="964"/>
      <c r="AP178" s="964"/>
      <c r="AQ178" s="964"/>
      <c r="AR178" s="964"/>
      <c r="AS178" s="964"/>
      <c r="AT178" s="325"/>
      <c r="AU178" s="964" t="str">
        <f>B178</f>
        <v>PUBLICATION SHEET - TYPE IN NAME OF CITY, OKLAHOMA</v>
      </c>
      <c r="AV178" s="964"/>
      <c r="AW178" s="964"/>
      <c r="AX178" s="964"/>
      <c r="AY178" s="964"/>
      <c r="AZ178" s="964"/>
      <c r="BA178" s="964"/>
      <c r="BB178" s="964"/>
      <c r="BC178" s="964"/>
      <c r="BD178" s="964"/>
      <c r="BE178" s="964"/>
      <c r="BF178" s="964"/>
      <c r="BG178" s="964"/>
      <c r="BH178" s="964"/>
      <c r="BI178" s="964"/>
      <c r="BJ178" s="964"/>
      <c r="BK178" s="964"/>
      <c r="BL178" s="964"/>
      <c r="BM178" s="964"/>
      <c r="BN178" s="964"/>
      <c r="BO178" s="964"/>
      <c r="BP178" s="964"/>
      <c r="BQ178" s="964"/>
      <c r="BR178" s="964"/>
      <c r="BS178" s="964"/>
      <c r="BT178" s="964"/>
      <c r="BU178" s="964"/>
      <c r="BV178" s="964"/>
      <c r="BW178" s="964"/>
      <c r="BX178" s="964"/>
      <c r="BY178" s="964"/>
      <c r="BZ178" s="964"/>
      <c r="CA178" s="964"/>
      <c r="CB178" s="964"/>
      <c r="CC178" s="964"/>
      <c r="CD178" s="964"/>
      <c r="CE178" s="964"/>
      <c r="CF178" s="964"/>
      <c r="CG178" s="964"/>
      <c r="CH178" s="964"/>
      <c r="CI178" s="964"/>
      <c r="CJ178" s="964"/>
      <c r="CK178" s="964"/>
      <c r="CL178" s="964"/>
      <c r="CM178" s="325"/>
      <c r="CN178" s="325"/>
      <c r="CO178" s="325"/>
      <c r="CP178" s="325"/>
      <c r="CQ178" s="325"/>
      <c r="CR178" s="325"/>
      <c r="CS178" s="325"/>
      <c r="CT178" s="325"/>
      <c r="CU178" s="325"/>
      <c r="CV178" s="325"/>
      <c r="CW178" s="325"/>
      <c r="CX178" s="325"/>
      <c r="CY178" s="325"/>
    </row>
    <row r="179" spans="2:103" s="258" customFormat="1" ht="13.5" customHeight="1">
      <c r="B179" s="964" t="str">
        <f>B121</f>
        <v>ESTIMATE OF NEEDS BY APPROPRIATED ACCOUNT FOR 2012-2013</v>
      </c>
      <c r="C179" s="964"/>
      <c r="D179" s="964"/>
      <c r="E179" s="964"/>
      <c r="F179" s="964"/>
      <c r="G179" s="964"/>
      <c r="H179" s="964"/>
      <c r="I179" s="964"/>
      <c r="J179" s="964"/>
      <c r="K179" s="964"/>
      <c r="L179" s="964"/>
      <c r="M179" s="964"/>
      <c r="N179" s="964"/>
      <c r="O179" s="964"/>
      <c r="P179" s="964"/>
      <c r="Q179" s="964"/>
      <c r="R179" s="964"/>
      <c r="S179" s="964"/>
      <c r="T179" s="964"/>
      <c r="U179" s="964"/>
      <c r="V179" s="964"/>
      <c r="W179" s="964"/>
      <c r="X179" s="964"/>
      <c r="Y179" s="964"/>
      <c r="Z179" s="964"/>
      <c r="AA179" s="964"/>
      <c r="AB179" s="964"/>
      <c r="AC179" s="964"/>
      <c r="AD179" s="964"/>
      <c r="AE179" s="964"/>
      <c r="AF179" s="964"/>
      <c r="AG179" s="964"/>
      <c r="AH179" s="964"/>
      <c r="AI179" s="964"/>
      <c r="AJ179" s="964"/>
      <c r="AK179" s="964"/>
      <c r="AL179" s="964"/>
      <c r="AM179" s="964"/>
      <c r="AN179" s="964"/>
      <c r="AO179" s="964"/>
      <c r="AP179" s="964"/>
      <c r="AQ179" s="964"/>
      <c r="AR179" s="964"/>
      <c r="AS179" s="964"/>
      <c r="AT179" s="325"/>
      <c r="AU179" s="964" t="str">
        <f>B179</f>
        <v>ESTIMATE OF NEEDS BY APPROPRIATED ACCOUNT FOR 2012-2013</v>
      </c>
      <c r="AV179" s="964"/>
      <c r="AW179" s="964"/>
      <c r="AX179" s="964"/>
      <c r="AY179" s="964"/>
      <c r="AZ179" s="964"/>
      <c r="BA179" s="964"/>
      <c r="BB179" s="964"/>
      <c r="BC179" s="964"/>
      <c r="BD179" s="964"/>
      <c r="BE179" s="964"/>
      <c r="BF179" s="964"/>
      <c r="BG179" s="964"/>
      <c r="BH179" s="964"/>
      <c r="BI179" s="964"/>
      <c r="BJ179" s="964"/>
      <c r="BK179" s="964"/>
      <c r="BL179" s="964"/>
      <c r="BM179" s="964"/>
      <c r="BN179" s="964"/>
      <c r="BO179" s="964"/>
      <c r="BP179" s="964"/>
      <c r="BQ179" s="964"/>
      <c r="BR179" s="964"/>
      <c r="BS179" s="964"/>
      <c r="BT179" s="964"/>
      <c r="BU179" s="964"/>
      <c r="BV179" s="964"/>
      <c r="BW179" s="964"/>
      <c r="BX179" s="964"/>
      <c r="BY179" s="964"/>
      <c r="BZ179" s="964"/>
      <c r="CA179" s="964"/>
      <c r="CB179" s="964"/>
      <c r="CC179" s="964"/>
      <c r="CD179" s="964"/>
      <c r="CE179" s="964"/>
      <c r="CF179" s="964"/>
      <c r="CG179" s="964"/>
      <c r="CH179" s="964"/>
      <c r="CI179" s="964"/>
      <c r="CJ179" s="964"/>
      <c r="CK179" s="964"/>
      <c r="CL179" s="964"/>
      <c r="CM179" s="325"/>
      <c r="CN179" s="325"/>
      <c r="CO179" s="325"/>
      <c r="CP179" s="325"/>
      <c r="CQ179" s="325"/>
      <c r="CR179" s="325"/>
      <c r="CS179" s="325"/>
      <c r="CT179" s="325"/>
      <c r="CU179" s="325"/>
      <c r="CV179" s="325"/>
      <c r="CW179" s="325"/>
      <c r="CX179" s="325"/>
      <c r="CY179" s="325"/>
    </row>
    <row r="180" spans="2:103" ht="10.5" customHeight="1" thickBot="1">
      <c r="B180" s="206" t="s">
        <v>798</v>
      </c>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87" t="s">
        <v>1107</v>
      </c>
      <c r="AT180" s="309"/>
      <c r="AU180" s="206" t="s">
        <v>798</v>
      </c>
      <c r="AV180" s="206"/>
      <c r="AW180" s="206"/>
      <c r="AX180" s="206"/>
      <c r="AY180" s="206"/>
      <c r="AZ180" s="206"/>
      <c r="BA180" s="206"/>
      <c r="BB180" s="206"/>
      <c r="BC180" s="206"/>
      <c r="BD180" s="206"/>
      <c r="BE180" s="206"/>
      <c r="BF180" s="206"/>
      <c r="BG180" s="206"/>
      <c r="BH180" s="206"/>
      <c r="BI180" s="206"/>
      <c r="BJ180" s="206"/>
      <c r="BK180" s="206"/>
      <c r="BL180" s="206"/>
      <c r="BM180" s="206"/>
      <c r="BN180" s="206"/>
      <c r="BO180" s="206"/>
      <c r="BP180" s="206"/>
      <c r="BQ180" s="206"/>
      <c r="BR180" s="206"/>
      <c r="BS180" s="206"/>
      <c r="BT180" s="206"/>
      <c r="BU180" s="206"/>
      <c r="BV180" s="206"/>
      <c r="BW180" s="206"/>
      <c r="BX180" s="206"/>
      <c r="BY180" s="206"/>
      <c r="BZ180" s="206"/>
      <c r="CA180" s="206"/>
      <c r="CB180" s="206"/>
      <c r="CC180" s="206"/>
      <c r="CD180" s="206"/>
      <c r="CE180" s="206"/>
      <c r="CF180" s="206"/>
      <c r="CG180" s="206"/>
      <c r="CH180" s="206"/>
      <c r="CI180" s="206"/>
      <c r="CJ180" s="206"/>
      <c r="CK180" s="206"/>
      <c r="CL180" s="287" t="s">
        <v>1108</v>
      </c>
      <c r="CM180" s="309"/>
      <c r="CN180" s="309"/>
      <c r="CO180" s="309"/>
      <c r="CP180" s="309"/>
      <c r="CQ180" s="309"/>
      <c r="CR180" s="309"/>
      <c r="CS180" s="309"/>
      <c r="CT180" s="309"/>
      <c r="CU180" s="309"/>
      <c r="CV180" s="309"/>
      <c r="CW180" s="309"/>
      <c r="CX180" s="309"/>
      <c r="CY180" s="287"/>
    </row>
    <row r="181" spans="2:103" ht="13.5" thickTop="1">
      <c r="B181" s="288"/>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177"/>
      <c r="AF181" s="289"/>
      <c r="AG181" s="289"/>
      <c r="AH181" s="849" t="s">
        <v>1103</v>
      </c>
      <c r="AI181" s="849"/>
      <c r="AJ181" s="849"/>
      <c r="AK181" s="849"/>
      <c r="AL181" s="849"/>
      <c r="AM181" s="849"/>
      <c r="AN181" s="849"/>
      <c r="AO181" s="849"/>
      <c r="AP181" s="849"/>
      <c r="AQ181" s="849"/>
      <c r="AR181" s="849"/>
      <c r="AS181" s="850"/>
      <c r="AT181" s="286"/>
      <c r="AU181" s="288"/>
      <c r="AV181" s="289"/>
      <c r="AW181" s="289"/>
      <c r="AX181" s="289"/>
      <c r="AY181" s="289"/>
      <c r="AZ181" s="289"/>
      <c r="BA181" s="289"/>
      <c r="BB181" s="289"/>
      <c r="BC181" s="289"/>
      <c r="BD181" s="289"/>
      <c r="BE181" s="289"/>
      <c r="BF181" s="289"/>
      <c r="BG181" s="289"/>
      <c r="BH181" s="289"/>
      <c r="BI181" s="289"/>
      <c r="BJ181" s="289"/>
      <c r="BK181" s="289"/>
      <c r="BL181" s="289"/>
      <c r="BM181" s="289"/>
      <c r="BN181" s="289"/>
      <c r="BO181" s="289"/>
      <c r="BP181" s="289"/>
      <c r="BQ181" s="289"/>
      <c r="BR181" s="289"/>
      <c r="BS181" s="289"/>
      <c r="BT181" s="289"/>
      <c r="BU181" s="289"/>
      <c r="BV181" s="289"/>
      <c r="BW181" s="289"/>
      <c r="BX181" s="177"/>
      <c r="BY181" s="289"/>
      <c r="BZ181" s="289"/>
      <c r="CA181" s="849" t="s">
        <v>1103</v>
      </c>
      <c r="CB181" s="849"/>
      <c r="CC181" s="849"/>
      <c r="CD181" s="849"/>
      <c r="CE181" s="849"/>
      <c r="CF181" s="849"/>
      <c r="CG181" s="849"/>
      <c r="CH181" s="849"/>
      <c r="CI181" s="849"/>
      <c r="CJ181" s="849"/>
      <c r="CK181" s="849"/>
      <c r="CL181" s="850"/>
      <c r="CM181" s="286"/>
      <c r="CN181" s="286"/>
      <c r="CO181" s="286"/>
      <c r="CP181" s="286"/>
      <c r="CQ181" s="286"/>
      <c r="CR181" s="286"/>
      <c r="CS181" s="286"/>
      <c r="CT181" s="286"/>
      <c r="CU181" s="286"/>
      <c r="CV181" s="286"/>
      <c r="CW181" s="286"/>
      <c r="CX181" s="286"/>
      <c r="CY181" s="286"/>
    </row>
    <row r="182" spans="2:103">
      <c r="B182" s="767"/>
      <c r="C182" s="810"/>
      <c r="D182" s="810"/>
      <c r="E182" s="810"/>
      <c r="F182" s="810"/>
      <c r="G182" s="810"/>
      <c r="H182" s="810"/>
      <c r="I182" s="810"/>
      <c r="J182" s="810"/>
      <c r="K182" s="810"/>
      <c r="L182" s="810"/>
      <c r="M182" s="810"/>
      <c r="N182" s="810"/>
      <c r="O182" s="810"/>
      <c r="P182" s="810"/>
      <c r="Q182" s="810"/>
      <c r="R182" s="810"/>
      <c r="S182" s="810"/>
      <c r="T182" s="810"/>
      <c r="U182" s="810"/>
      <c r="V182" s="810"/>
      <c r="W182" s="810"/>
      <c r="X182" s="982"/>
      <c r="Y182" s="982"/>
      <c r="Z182" s="982"/>
      <c r="AA182" s="982"/>
      <c r="AB182" s="982"/>
      <c r="AC182" s="982"/>
      <c r="AD182" s="982"/>
      <c r="AE182" s="180"/>
      <c r="AF182" s="196"/>
      <c r="AG182" s="196"/>
      <c r="AH182" s="965" t="str">
        <f>AH124</f>
        <v>FISCAL YEAR 2012-2013</v>
      </c>
      <c r="AI182" s="810"/>
      <c r="AJ182" s="810"/>
      <c r="AK182" s="810"/>
      <c r="AL182" s="810"/>
      <c r="AM182" s="810"/>
      <c r="AN182" s="810"/>
      <c r="AO182" s="810"/>
      <c r="AP182" s="810"/>
      <c r="AQ182" s="810"/>
      <c r="AR182" s="810"/>
      <c r="AS182" s="768"/>
      <c r="AT182" s="286"/>
      <c r="AU182" s="767"/>
      <c r="AV182" s="810"/>
      <c r="AW182" s="810"/>
      <c r="AX182" s="810"/>
      <c r="AY182" s="810"/>
      <c r="AZ182" s="810"/>
      <c r="BA182" s="810"/>
      <c r="BB182" s="810"/>
      <c r="BC182" s="810"/>
      <c r="BD182" s="810"/>
      <c r="BE182" s="810"/>
      <c r="BF182" s="810"/>
      <c r="BG182" s="810"/>
      <c r="BH182" s="810"/>
      <c r="BI182" s="810"/>
      <c r="BJ182" s="810"/>
      <c r="BK182" s="810"/>
      <c r="BL182" s="810"/>
      <c r="BM182" s="810"/>
      <c r="BN182" s="810"/>
      <c r="BO182" s="810"/>
      <c r="BP182" s="810"/>
      <c r="BQ182" s="982"/>
      <c r="BR182" s="982"/>
      <c r="BS182" s="982"/>
      <c r="BT182" s="982"/>
      <c r="BU182" s="982"/>
      <c r="BV182" s="982"/>
      <c r="BW182" s="982"/>
      <c r="BX182" s="180"/>
      <c r="BY182" s="196"/>
      <c r="BZ182" s="196"/>
      <c r="CA182" s="965" t="str">
        <f>AH182</f>
        <v>FISCAL YEAR 2012-2013</v>
      </c>
      <c r="CB182" s="810"/>
      <c r="CC182" s="810"/>
      <c r="CD182" s="810"/>
      <c r="CE182" s="810"/>
      <c r="CF182" s="810"/>
      <c r="CG182" s="810"/>
      <c r="CH182" s="810"/>
      <c r="CI182" s="810"/>
      <c r="CJ182" s="810"/>
      <c r="CK182" s="810"/>
      <c r="CL182" s="768"/>
      <c r="CM182" s="286"/>
      <c r="CN182" s="286"/>
      <c r="CO182" s="286"/>
      <c r="CP182" s="286"/>
      <c r="CQ182" s="286"/>
      <c r="CR182" s="286"/>
      <c r="CS182" s="286"/>
      <c r="CT182" s="286"/>
      <c r="CU182" s="286"/>
      <c r="CV182" s="286"/>
      <c r="CW182" s="286"/>
      <c r="CX182" s="286"/>
      <c r="CY182" s="286"/>
    </row>
    <row r="183" spans="2:103">
      <c r="B183" s="767" t="s">
        <v>186</v>
      </c>
      <c r="C183" s="810"/>
      <c r="D183" s="810"/>
      <c r="E183" s="810"/>
      <c r="F183" s="810"/>
      <c r="G183" s="810"/>
      <c r="H183" s="810"/>
      <c r="I183" s="810"/>
      <c r="J183" s="810"/>
      <c r="K183" s="810"/>
      <c r="L183" s="810"/>
      <c r="M183" s="810"/>
      <c r="N183" s="810"/>
      <c r="O183" s="810"/>
      <c r="P183" s="810"/>
      <c r="Q183" s="810"/>
      <c r="R183" s="810"/>
      <c r="S183" s="810"/>
      <c r="T183" s="810"/>
      <c r="U183" s="810"/>
      <c r="V183" s="810"/>
      <c r="W183" s="810"/>
      <c r="X183" s="810"/>
      <c r="Y183" s="810"/>
      <c r="Z183" s="810"/>
      <c r="AA183" s="810"/>
      <c r="AB183" s="810"/>
      <c r="AC183" s="810"/>
      <c r="AD183" s="810"/>
      <c r="AE183" s="180"/>
      <c r="AF183" s="196"/>
      <c r="AG183" s="196"/>
      <c r="AH183" s="983" t="s">
        <v>247</v>
      </c>
      <c r="AI183" s="983"/>
      <c r="AJ183" s="983"/>
      <c r="AK183" s="983"/>
      <c r="AL183" s="983"/>
      <c r="AM183" s="983"/>
      <c r="AN183" s="983" t="s">
        <v>130</v>
      </c>
      <c r="AO183" s="983"/>
      <c r="AP183" s="983"/>
      <c r="AQ183" s="983"/>
      <c r="AR183" s="983"/>
      <c r="AS183" s="984"/>
      <c r="AT183" s="286"/>
      <c r="AU183" s="767" t="s">
        <v>186</v>
      </c>
      <c r="AV183" s="810"/>
      <c r="AW183" s="810"/>
      <c r="AX183" s="810"/>
      <c r="AY183" s="810"/>
      <c r="AZ183" s="810"/>
      <c r="BA183" s="810"/>
      <c r="BB183" s="810"/>
      <c r="BC183" s="810"/>
      <c r="BD183" s="810"/>
      <c r="BE183" s="810"/>
      <c r="BF183" s="810"/>
      <c r="BG183" s="810"/>
      <c r="BH183" s="810"/>
      <c r="BI183" s="810"/>
      <c r="BJ183" s="810"/>
      <c r="BK183" s="810"/>
      <c r="BL183" s="810"/>
      <c r="BM183" s="810"/>
      <c r="BN183" s="810"/>
      <c r="BO183" s="810"/>
      <c r="BP183" s="810"/>
      <c r="BQ183" s="810"/>
      <c r="BR183" s="810"/>
      <c r="BS183" s="810"/>
      <c r="BT183" s="810"/>
      <c r="BU183" s="810"/>
      <c r="BV183" s="810"/>
      <c r="BW183" s="810"/>
      <c r="BX183" s="180"/>
      <c r="BY183" s="196"/>
      <c r="BZ183" s="196"/>
      <c r="CA183" s="983" t="s">
        <v>247</v>
      </c>
      <c r="CB183" s="983"/>
      <c r="CC183" s="983"/>
      <c r="CD183" s="983"/>
      <c r="CE183" s="983"/>
      <c r="CF183" s="983"/>
      <c r="CG183" s="983" t="s">
        <v>130</v>
      </c>
      <c r="CH183" s="983"/>
      <c r="CI183" s="983"/>
      <c r="CJ183" s="983"/>
      <c r="CK183" s="983"/>
      <c r="CL183" s="984"/>
      <c r="CM183" s="286"/>
      <c r="CN183" s="286"/>
      <c r="CO183" s="286"/>
      <c r="CP183" s="286"/>
      <c r="CQ183" s="286"/>
      <c r="CR183" s="286"/>
      <c r="CS183" s="286"/>
      <c r="CT183" s="286"/>
      <c r="CU183" s="286"/>
      <c r="CV183" s="286"/>
      <c r="CW183" s="286"/>
      <c r="CX183" s="286"/>
      <c r="CY183" s="286"/>
    </row>
    <row r="184" spans="2:103">
      <c r="B184" s="767" t="s">
        <v>187</v>
      </c>
      <c r="C184" s="810"/>
      <c r="D184" s="810"/>
      <c r="E184" s="810"/>
      <c r="F184" s="810"/>
      <c r="G184" s="810"/>
      <c r="H184" s="810"/>
      <c r="I184" s="810"/>
      <c r="J184" s="810"/>
      <c r="K184" s="810"/>
      <c r="L184" s="810"/>
      <c r="M184" s="810"/>
      <c r="N184" s="810"/>
      <c r="O184" s="810"/>
      <c r="P184" s="810"/>
      <c r="Q184" s="810"/>
      <c r="R184" s="810"/>
      <c r="S184" s="810"/>
      <c r="T184" s="810"/>
      <c r="U184" s="810"/>
      <c r="V184" s="810"/>
      <c r="W184" s="810"/>
      <c r="X184" s="810"/>
      <c r="Y184" s="810"/>
      <c r="Z184" s="810"/>
      <c r="AA184" s="810"/>
      <c r="AB184" s="810"/>
      <c r="AC184" s="810"/>
      <c r="AD184" s="810"/>
      <c r="AE184" s="180"/>
      <c r="AF184" s="196"/>
      <c r="AG184" s="196"/>
      <c r="AH184" s="983" t="s">
        <v>1102</v>
      </c>
      <c r="AI184" s="983"/>
      <c r="AJ184" s="983"/>
      <c r="AK184" s="983"/>
      <c r="AL184" s="983"/>
      <c r="AM184" s="983"/>
      <c r="AN184" s="983" t="s">
        <v>1075</v>
      </c>
      <c r="AO184" s="983"/>
      <c r="AP184" s="983"/>
      <c r="AQ184" s="983"/>
      <c r="AR184" s="983"/>
      <c r="AS184" s="984"/>
      <c r="AT184" s="286"/>
      <c r="AU184" s="767" t="s">
        <v>187</v>
      </c>
      <c r="AV184" s="810"/>
      <c r="AW184" s="810"/>
      <c r="AX184" s="810"/>
      <c r="AY184" s="810"/>
      <c r="AZ184" s="810"/>
      <c r="BA184" s="810"/>
      <c r="BB184" s="810"/>
      <c r="BC184" s="810"/>
      <c r="BD184" s="810"/>
      <c r="BE184" s="810"/>
      <c r="BF184" s="810"/>
      <c r="BG184" s="810"/>
      <c r="BH184" s="810"/>
      <c r="BI184" s="810"/>
      <c r="BJ184" s="810"/>
      <c r="BK184" s="810"/>
      <c r="BL184" s="810"/>
      <c r="BM184" s="810"/>
      <c r="BN184" s="810"/>
      <c r="BO184" s="810"/>
      <c r="BP184" s="810"/>
      <c r="BQ184" s="810"/>
      <c r="BR184" s="810"/>
      <c r="BS184" s="810"/>
      <c r="BT184" s="810"/>
      <c r="BU184" s="810"/>
      <c r="BV184" s="810"/>
      <c r="BW184" s="810"/>
      <c r="BX184" s="180"/>
      <c r="BY184" s="196"/>
      <c r="BZ184" s="196"/>
      <c r="CA184" s="983" t="s">
        <v>1102</v>
      </c>
      <c r="CB184" s="983"/>
      <c r="CC184" s="983"/>
      <c r="CD184" s="983"/>
      <c r="CE184" s="983"/>
      <c r="CF184" s="983"/>
      <c r="CG184" s="983" t="s">
        <v>1075</v>
      </c>
      <c r="CH184" s="983"/>
      <c r="CI184" s="983"/>
      <c r="CJ184" s="983"/>
      <c r="CK184" s="983"/>
      <c r="CL184" s="984"/>
      <c r="CM184" s="286"/>
      <c r="CN184" s="286"/>
      <c r="CO184" s="286"/>
      <c r="CP184" s="286"/>
      <c r="CQ184" s="286"/>
      <c r="CR184" s="286"/>
      <c r="CS184" s="286"/>
      <c r="CT184" s="286"/>
      <c r="CU184" s="286"/>
      <c r="CV184" s="286"/>
      <c r="CW184" s="286"/>
      <c r="CX184" s="286"/>
      <c r="CY184" s="286"/>
    </row>
    <row r="185" spans="2:103">
      <c r="B185" s="767"/>
      <c r="C185" s="810"/>
      <c r="D185" s="810"/>
      <c r="E185" s="810"/>
      <c r="F185" s="810"/>
      <c r="G185" s="810"/>
      <c r="H185" s="810"/>
      <c r="I185" s="810"/>
      <c r="J185" s="810"/>
      <c r="K185" s="810"/>
      <c r="L185" s="810"/>
      <c r="M185" s="810"/>
      <c r="N185" s="810"/>
      <c r="O185" s="810"/>
      <c r="P185" s="810"/>
      <c r="Q185" s="810"/>
      <c r="R185" s="810"/>
      <c r="S185" s="810"/>
      <c r="T185" s="810"/>
      <c r="U185" s="810"/>
      <c r="V185" s="810"/>
      <c r="W185" s="810"/>
      <c r="X185" s="810"/>
      <c r="Y185" s="810"/>
      <c r="Z185" s="810"/>
      <c r="AA185" s="810"/>
      <c r="AB185" s="810"/>
      <c r="AC185" s="810"/>
      <c r="AD185" s="810"/>
      <c r="AE185" s="180"/>
      <c r="AF185" s="196"/>
      <c r="AG185" s="196"/>
      <c r="AH185" s="983" t="s">
        <v>253</v>
      </c>
      <c r="AI185" s="983"/>
      <c r="AJ185" s="983"/>
      <c r="AK185" s="983"/>
      <c r="AL185" s="983"/>
      <c r="AM185" s="983"/>
      <c r="AN185" s="983" t="s">
        <v>131</v>
      </c>
      <c r="AO185" s="983"/>
      <c r="AP185" s="983"/>
      <c r="AQ185" s="983"/>
      <c r="AR185" s="983"/>
      <c r="AS185" s="984"/>
      <c r="AT185" s="286"/>
      <c r="AU185" s="767"/>
      <c r="AV185" s="810"/>
      <c r="AW185" s="810"/>
      <c r="AX185" s="810"/>
      <c r="AY185" s="810"/>
      <c r="AZ185" s="810"/>
      <c r="BA185" s="810"/>
      <c r="BB185" s="810"/>
      <c r="BC185" s="810"/>
      <c r="BD185" s="810"/>
      <c r="BE185" s="810"/>
      <c r="BF185" s="810"/>
      <c r="BG185" s="810"/>
      <c r="BH185" s="810"/>
      <c r="BI185" s="810"/>
      <c r="BJ185" s="810"/>
      <c r="BK185" s="810"/>
      <c r="BL185" s="810"/>
      <c r="BM185" s="810"/>
      <c r="BN185" s="810"/>
      <c r="BO185" s="810"/>
      <c r="BP185" s="810"/>
      <c r="BQ185" s="810"/>
      <c r="BR185" s="810"/>
      <c r="BS185" s="810"/>
      <c r="BT185" s="810"/>
      <c r="BU185" s="810"/>
      <c r="BV185" s="810"/>
      <c r="BW185" s="810"/>
      <c r="BX185" s="180"/>
      <c r="BY185" s="196"/>
      <c r="BZ185" s="196"/>
      <c r="CA185" s="983" t="s">
        <v>253</v>
      </c>
      <c r="CB185" s="983"/>
      <c r="CC185" s="983"/>
      <c r="CD185" s="983"/>
      <c r="CE185" s="983"/>
      <c r="CF185" s="983"/>
      <c r="CG185" s="983" t="s">
        <v>131</v>
      </c>
      <c r="CH185" s="983"/>
      <c r="CI185" s="983"/>
      <c r="CJ185" s="983"/>
      <c r="CK185" s="983"/>
      <c r="CL185" s="984"/>
      <c r="CM185" s="286"/>
      <c r="CN185" s="286"/>
      <c r="CO185" s="286"/>
      <c r="CP185" s="286"/>
      <c r="CQ185" s="286"/>
      <c r="CR185" s="286"/>
      <c r="CS185" s="286"/>
      <c r="CT185" s="286"/>
      <c r="CU185" s="286"/>
      <c r="CV185" s="286"/>
      <c r="CW185" s="286"/>
      <c r="CX185" s="286"/>
      <c r="CY185" s="286"/>
    </row>
    <row r="186" spans="2:103" ht="13.5" thickBot="1">
      <c r="B186" s="769"/>
      <c r="C186" s="811"/>
      <c r="D186" s="811"/>
      <c r="E186" s="811"/>
      <c r="F186" s="811"/>
      <c r="G186" s="811"/>
      <c r="H186" s="811"/>
      <c r="I186" s="811"/>
      <c r="J186" s="811"/>
      <c r="K186" s="811"/>
      <c r="L186" s="811"/>
      <c r="M186" s="811"/>
      <c r="N186" s="811"/>
      <c r="O186" s="811"/>
      <c r="P186" s="811"/>
      <c r="Q186" s="811"/>
      <c r="R186" s="811"/>
      <c r="S186" s="811"/>
      <c r="T186" s="811"/>
      <c r="U186" s="811"/>
      <c r="V186" s="811"/>
      <c r="W186" s="811"/>
      <c r="X186" s="811"/>
      <c r="Y186" s="811"/>
      <c r="Z186" s="811"/>
      <c r="AA186" s="811"/>
      <c r="AB186" s="811"/>
      <c r="AC186" s="811"/>
      <c r="AD186" s="811"/>
      <c r="AE186" s="184"/>
      <c r="AF186" s="310"/>
      <c r="AG186" s="310"/>
      <c r="AH186" s="1001" t="s">
        <v>256</v>
      </c>
      <c r="AI186" s="1001"/>
      <c r="AJ186" s="1001"/>
      <c r="AK186" s="1001"/>
      <c r="AL186" s="1001"/>
      <c r="AM186" s="1001"/>
      <c r="AN186" s="1001"/>
      <c r="AO186" s="1001"/>
      <c r="AP186" s="1001"/>
      <c r="AQ186" s="1001"/>
      <c r="AR186" s="1001"/>
      <c r="AS186" s="1002"/>
      <c r="AT186" s="286"/>
      <c r="AU186" s="769"/>
      <c r="AV186" s="811"/>
      <c r="AW186" s="811"/>
      <c r="AX186" s="811"/>
      <c r="AY186" s="811"/>
      <c r="AZ186" s="811"/>
      <c r="BA186" s="811"/>
      <c r="BB186" s="811"/>
      <c r="BC186" s="811"/>
      <c r="BD186" s="811"/>
      <c r="BE186" s="811"/>
      <c r="BF186" s="811"/>
      <c r="BG186" s="811"/>
      <c r="BH186" s="811"/>
      <c r="BI186" s="811"/>
      <c r="BJ186" s="811"/>
      <c r="BK186" s="811"/>
      <c r="BL186" s="811"/>
      <c r="BM186" s="811"/>
      <c r="BN186" s="811"/>
      <c r="BO186" s="811"/>
      <c r="BP186" s="811"/>
      <c r="BQ186" s="811"/>
      <c r="BR186" s="811"/>
      <c r="BS186" s="811"/>
      <c r="BT186" s="811"/>
      <c r="BU186" s="811"/>
      <c r="BV186" s="811"/>
      <c r="BW186" s="811"/>
      <c r="BX186" s="184"/>
      <c r="BY186" s="310"/>
      <c r="BZ186" s="310"/>
      <c r="CA186" s="1001" t="s">
        <v>256</v>
      </c>
      <c r="CB186" s="1001"/>
      <c r="CC186" s="1001"/>
      <c r="CD186" s="1001"/>
      <c r="CE186" s="1001"/>
      <c r="CF186" s="1001"/>
      <c r="CG186" s="1001"/>
      <c r="CH186" s="1001"/>
      <c r="CI186" s="1001"/>
      <c r="CJ186" s="1001"/>
      <c r="CK186" s="1001"/>
      <c r="CL186" s="1002"/>
      <c r="CM186" s="286"/>
      <c r="CN186" s="286"/>
      <c r="CO186" s="286"/>
      <c r="CP186" s="286"/>
      <c r="CQ186" s="286"/>
      <c r="CR186" s="286"/>
      <c r="CS186" s="286"/>
      <c r="CT186" s="286"/>
      <c r="CU186" s="286"/>
      <c r="CV186" s="286"/>
      <c r="CW186" s="286"/>
      <c r="CX186" s="286"/>
      <c r="CY186" s="286"/>
    </row>
    <row r="187" spans="2:103" ht="12.75" customHeight="1" thickTop="1">
      <c r="B187" s="976" t="s">
        <v>418</v>
      </c>
      <c r="C187" s="977"/>
      <c r="D187" s="977"/>
      <c r="E187" s="977"/>
      <c r="F187" s="977"/>
      <c r="G187" s="977"/>
      <c r="H187" s="977"/>
      <c r="I187" s="977"/>
      <c r="J187" s="977"/>
      <c r="K187" s="977"/>
      <c r="L187" s="977"/>
      <c r="M187" s="977"/>
      <c r="N187" s="977"/>
      <c r="O187" s="977"/>
      <c r="P187" s="977"/>
      <c r="Q187" s="977"/>
      <c r="R187" s="977"/>
      <c r="S187" s="977"/>
      <c r="T187" s="977"/>
      <c r="U187" s="977"/>
      <c r="V187" s="977"/>
      <c r="W187" s="978"/>
      <c r="X187" s="210"/>
      <c r="Y187" s="210"/>
      <c r="Z187" s="210"/>
      <c r="AA187" s="210"/>
      <c r="AB187" s="210"/>
      <c r="AC187" s="210"/>
      <c r="AD187" s="210"/>
      <c r="AE187" s="292"/>
      <c r="AF187" s="210"/>
      <c r="AG187" s="211"/>
      <c r="AH187" s="848"/>
      <c r="AI187" s="849"/>
      <c r="AJ187" s="849"/>
      <c r="AK187" s="849"/>
      <c r="AL187" s="849"/>
      <c r="AM187" s="850"/>
      <c r="AN187" s="848"/>
      <c r="AO187" s="849"/>
      <c r="AP187" s="849"/>
      <c r="AQ187" s="849"/>
      <c r="AR187" s="849"/>
      <c r="AS187" s="850"/>
      <c r="AT187" s="286"/>
      <c r="AU187" s="976" t="s">
        <v>469</v>
      </c>
      <c r="AV187" s="977"/>
      <c r="AW187" s="977"/>
      <c r="AX187" s="977"/>
      <c r="AY187" s="977"/>
      <c r="AZ187" s="977"/>
      <c r="BA187" s="977"/>
      <c r="BB187" s="977"/>
      <c r="BC187" s="977"/>
      <c r="BD187" s="977"/>
      <c r="BE187" s="977"/>
      <c r="BF187" s="977"/>
      <c r="BG187" s="977"/>
      <c r="BH187" s="977"/>
      <c r="BI187" s="977"/>
      <c r="BJ187" s="977"/>
      <c r="BK187" s="977"/>
      <c r="BL187" s="977"/>
      <c r="BM187" s="977"/>
      <c r="BN187" s="977"/>
      <c r="BO187" s="977"/>
      <c r="BP187" s="978"/>
      <c r="BQ187" s="210"/>
      <c r="BR187" s="210"/>
      <c r="BS187" s="210"/>
      <c r="BT187" s="210"/>
      <c r="BU187" s="210"/>
      <c r="BV187" s="210"/>
      <c r="BW187" s="210"/>
      <c r="BX187" s="292"/>
      <c r="BY187" s="210"/>
      <c r="BZ187" s="211"/>
      <c r="CA187" s="848"/>
      <c r="CB187" s="849"/>
      <c r="CC187" s="849"/>
      <c r="CD187" s="849"/>
      <c r="CE187" s="849"/>
      <c r="CF187" s="850"/>
      <c r="CG187" s="848"/>
      <c r="CH187" s="849"/>
      <c r="CI187" s="849"/>
      <c r="CJ187" s="849"/>
      <c r="CK187" s="849"/>
      <c r="CL187" s="850"/>
      <c r="CM187" s="286"/>
      <c r="CN187" s="286"/>
      <c r="CO187" s="286"/>
      <c r="CP187" s="286"/>
      <c r="CQ187" s="286"/>
      <c r="CR187" s="286"/>
    </row>
    <row r="188" spans="2:103" ht="12.75" customHeight="1">
      <c r="B188" s="985" t="s">
        <v>419</v>
      </c>
      <c r="C188" s="986"/>
      <c r="D188" s="986"/>
      <c r="E188" s="986"/>
      <c r="F188" s="986"/>
      <c r="G188" s="986"/>
      <c r="H188" s="986"/>
      <c r="I188" s="986"/>
      <c r="J188" s="986"/>
      <c r="K188" s="986"/>
      <c r="L188" s="986"/>
      <c r="M188" s="986"/>
      <c r="N188" s="986"/>
      <c r="O188" s="986"/>
      <c r="P188" s="986"/>
      <c r="Q188" s="986"/>
      <c r="R188" s="986"/>
      <c r="S188" s="986"/>
      <c r="T188" s="986"/>
      <c r="U188" s="986"/>
      <c r="V188" s="986"/>
      <c r="W188" s="987"/>
      <c r="X188" s="295"/>
      <c r="Y188" s="295"/>
      <c r="Z188" s="295"/>
      <c r="AA188" s="295"/>
      <c r="AB188" s="295"/>
      <c r="AC188" s="295"/>
      <c r="AD188" s="295"/>
      <c r="AE188" s="272"/>
      <c r="AF188" s="295"/>
      <c r="AG188" s="296"/>
      <c r="AH188" s="767">
        <f>'Exhibit A'!CL242</f>
        <v>0</v>
      </c>
      <c r="AI188" s="810"/>
      <c r="AJ188" s="810"/>
      <c r="AK188" s="810"/>
      <c r="AL188" s="810"/>
      <c r="AM188" s="768"/>
      <c r="AN188" s="767">
        <f>'Exhibit A'!CS242</f>
        <v>0</v>
      </c>
      <c r="AO188" s="810"/>
      <c r="AP188" s="810"/>
      <c r="AQ188" s="810"/>
      <c r="AR188" s="810"/>
      <c r="AS188" s="768"/>
      <c r="AT188" s="297"/>
      <c r="AU188" s="985" t="s">
        <v>470</v>
      </c>
      <c r="AV188" s="986"/>
      <c r="AW188" s="986"/>
      <c r="AX188" s="986"/>
      <c r="AY188" s="986"/>
      <c r="AZ188" s="986"/>
      <c r="BA188" s="986"/>
      <c r="BB188" s="986"/>
      <c r="BC188" s="986"/>
      <c r="BD188" s="986"/>
      <c r="BE188" s="986"/>
      <c r="BF188" s="986"/>
      <c r="BG188" s="986"/>
      <c r="BH188" s="986"/>
      <c r="BI188" s="986"/>
      <c r="BJ188" s="986"/>
      <c r="BK188" s="986"/>
      <c r="BL188" s="986"/>
      <c r="BM188" s="986"/>
      <c r="BN188" s="986"/>
      <c r="BO188" s="986"/>
      <c r="BP188" s="987"/>
      <c r="BQ188" s="295"/>
      <c r="BR188" s="295"/>
      <c r="BS188" s="295"/>
      <c r="BT188" s="295"/>
      <c r="BU188" s="295"/>
      <c r="BV188" s="295"/>
      <c r="BW188" s="295"/>
      <c r="BX188" s="272"/>
      <c r="BY188" s="295"/>
      <c r="BZ188" s="296"/>
      <c r="CA188" s="767">
        <f>'Exhibit A'!GM242</f>
        <v>0</v>
      </c>
      <c r="CB188" s="810"/>
      <c r="CC188" s="810"/>
      <c r="CD188" s="810"/>
      <c r="CE188" s="810"/>
      <c r="CF188" s="768"/>
      <c r="CG188" s="767">
        <f>'Exhibit A'!GT242</f>
        <v>0</v>
      </c>
      <c r="CH188" s="810"/>
      <c r="CI188" s="810"/>
      <c r="CJ188" s="810"/>
      <c r="CK188" s="810"/>
      <c r="CL188" s="768"/>
      <c r="CM188" s="297"/>
      <c r="CN188" s="297"/>
      <c r="CO188" s="297"/>
      <c r="CP188" s="297"/>
      <c r="CQ188" s="297"/>
      <c r="CR188" s="297"/>
    </row>
    <row r="189" spans="2:103" ht="12.75" customHeight="1">
      <c r="B189" s="985" t="s">
        <v>420</v>
      </c>
      <c r="C189" s="986"/>
      <c r="D189" s="986"/>
      <c r="E189" s="986"/>
      <c r="F189" s="986"/>
      <c r="G189" s="986"/>
      <c r="H189" s="986"/>
      <c r="I189" s="986"/>
      <c r="J189" s="986"/>
      <c r="K189" s="986"/>
      <c r="L189" s="986"/>
      <c r="M189" s="986"/>
      <c r="N189" s="986"/>
      <c r="O189" s="986"/>
      <c r="P189" s="986"/>
      <c r="Q189" s="986"/>
      <c r="R189" s="986"/>
      <c r="S189" s="986"/>
      <c r="T189" s="986"/>
      <c r="U189" s="986"/>
      <c r="V189" s="986"/>
      <c r="W189" s="987"/>
      <c r="X189" s="295"/>
      <c r="Y189" s="295"/>
      <c r="Z189" s="295"/>
      <c r="AA189" s="295"/>
      <c r="AB189" s="295"/>
      <c r="AC189" s="295"/>
      <c r="AD189" s="295"/>
      <c r="AE189" s="272"/>
      <c r="AF189" s="295"/>
      <c r="AG189" s="296"/>
      <c r="AH189" s="767">
        <f>'Exhibit A'!CL243</f>
        <v>0</v>
      </c>
      <c r="AI189" s="810"/>
      <c r="AJ189" s="810"/>
      <c r="AK189" s="810"/>
      <c r="AL189" s="810"/>
      <c r="AM189" s="768"/>
      <c r="AN189" s="767">
        <f>'Exhibit A'!CS243</f>
        <v>0</v>
      </c>
      <c r="AO189" s="810"/>
      <c r="AP189" s="810"/>
      <c r="AQ189" s="810"/>
      <c r="AR189" s="810"/>
      <c r="AS189" s="768"/>
      <c r="AT189" s="297"/>
      <c r="AU189" s="985" t="s">
        <v>471</v>
      </c>
      <c r="AV189" s="986"/>
      <c r="AW189" s="986"/>
      <c r="AX189" s="986"/>
      <c r="AY189" s="986"/>
      <c r="AZ189" s="986"/>
      <c r="BA189" s="986"/>
      <c r="BB189" s="986"/>
      <c r="BC189" s="986"/>
      <c r="BD189" s="986"/>
      <c r="BE189" s="986"/>
      <c r="BF189" s="986"/>
      <c r="BG189" s="986"/>
      <c r="BH189" s="986"/>
      <c r="BI189" s="986"/>
      <c r="BJ189" s="986"/>
      <c r="BK189" s="986"/>
      <c r="BL189" s="986"/>
      <c r="BM189" s="986"/>
      <c r="BN189" s="986"/>
      <c r="BO189" s="986"/>
      <c r="BP189" s="987"/>
      <c r="BQ189" s="295"/>
      <c r="BR189" s="295"/>
      <c r="BS189" s="295"/>
      <c r="BT189" s="295"/>
      <c r="BU189" s="295"/>
      <c r="BV189" s="295"/>
      <c r="BW189" s="295"/>
      <c r="BX189" s="272"/>
      <c r="BY189" s="295"/>
      <c r="BZ189" s="296"/>
      <c r="CA189" s="767">
        <f>'Exhibit A'!GM243</f>
        <v>0</v>
      </c>
      <c r="CB189" s="810"/>
      <c r="CC189" s="810"/>
      <c r="CD189" s="810"/>
      <c r="CE189" s="810"/>
      <c r="CF189" s="768"/>
      <c r="CG189" s="767">
        <f>'Exhibit A'!GT243</f>
        <v>0</v>
      </c>
      <c r="CH189" s="810"/>
      <c r="CI189" s="810"/>
      <c r="CJ189" s="810"/>
      <c r="CK189" s="810"/>
      <c r="CL189" s="768"/>
      <c r="CM189" s="297"/>
      <c r="CN189" s="297"/>
      <c r="CO189" s="297"/>
      <c r="CP189" s="297"/>
      <c r="CQ189" s="297"/>
      <c r="CR189" s="297"/>
    </row>
    <row r="190" spans="2:103" ht="12.75" customHeight="1">
      <c r="B190" s="985" t="s">
        <v>421</v>
      </c>
      <c r="C190" s="986"/>
      <c r="D190" s="986"/>
      <c r="E190" s="986"/>
      <c r="F190" s="986"/>
      <c r="G190" s="986"/>
      <c r="H190" s="986"/>
      <c r="I190" s="986"/>
      <c r="J190" s="986"/>
      <c r="K190" s="986"/>
      <c r="L190" s="986"/>
      <c r="M190" s="986"/>
      <c r="N190" s="986"/>
      <c r="O190" s="986"/>
      <c r="P190" s="986"/>
      <c r="Q190" s="986"/>
      <c r="R190" s="986"/>
      <c r="S190" s="986"/>
      <c r="T190" s="986"/>
      <c r="U190" s="986"/>
      <c r="V190" s="986"/>
      <c r="W190" s="987"/>
      <c r="X190" s="295"/>
      <c r="Y190" s="295"/>
      <c r="Z190" s="295"/>
      <c r="AA190" s="295"/>
      <c r="AB190" s="295"/>
      <c r="AC190" s="295"/>
      <c r="AD190" s="295"/>
      <c r="AE190" s="272"/>
      <c r="AF190" s="295"/>
      <c r="AG190" s="296"/>
      <c r="AH190" s="767">
        <f>'Exhibit A'!CL244</f>
        <v>0</v>
      </c>
      <c r="AI190" s="810"/>
      <c r="AJ190" s="810"/>
      <c r="AK190" s="810"/>
      <c r="AL190" s="810"/>
      <c r="AM190" s="768"/>
      <c r="AN190" s="767">
        <f>'Exhibit A'!CS244</f>
        <v>0</v>
      </c>
      <c r="AO190" s="810"/>
      <c r="AP190" s="810"/>
      <c r="AQ190" s="810"/>
      <c r="AR190" s="810"/>
      <c r="AS190" s="768"/>
      <c r="AT190" s="297"/>
      <c r="AU190" s="985" t="s">
        <v>472</v>
      </c>
      <c r="AV190" s="986"/>
      <c r="AW190" s="986"/>
      <c r="AX190" s="986"/>
      <c r="AY190" s="986"/>
      <c r="AZ190" s="986"/>
      <c r="BA190" s="986"/>
      <c r="BB190" s="986"/>
      <c r="BC190" s="986"/>
      <c r="BD190" s="986"/>
      <c r="BE190" s="986"/>
      <c r="BF190" s="986"/>
      <c r="BG190" s="986"/>
      <c r="BH190" s="986"/>
      <c r="BI190" s="986"/>
      <c r="BJ190" s="986"/>
      <c r="BK190" s="986"/>
      <c r="BL190" s="986"/>
      <c r="BM190" s="986"/>
      <c r="BN190" s="986"/>
      <c r="BO190" s="986"/>
      <c r="BP190" s="987"/>
      <c r="BQ190" s="295"/>
      <c r="BR190" s="295"/>
      <c r="BS190" s="295"/>
      <c r="BT190" s="295"/>
      <c r="BU190" s="295"/>
      <c r="BV190" s="295"/>
      <c r="BW190" s="295"/>
      <c r="BX190" s="272"/>
      <c r="BY190" s="295"/>
      <c r="BZ190" s="296"/>
      <c r="CA190" s="767">
        <f>'Exhibit A'!GM244</f>
        <v>0</v>
      </c>
      <c r="CB190" s="810"/>
      <c r="CC190" s="810"/>
      <c r="CD190" s="810"/>
      <c r="CE190" s="810"/>
      <c r="CF190" s="768"/>
      <c r="CG190" s="767">
        <f>'Exhibit A'!GT244</f>
        <v>0</v>
      </c>
      <c r="CH190" s="810"/>
      <c r="CI190" s="810"/>
      <c r="CJ190" s="810"/>
      <c r="CK190" s="810"/>
      <c r="CL190" s="768"/>
      <c r="CM190" s="297"/>
      <c r="CN190" s="297"/>
      <c r="CO190" s="297"/>
      <c r="CP190" s="297"/>
      <c r="CQ190" s="297"/>
      <c r="CR190" s="297"/>
    </row>
    <row r="191" spans="2:103" ht="12.75" customHeight="1">
      <c r="B191" s="985" t="s">
        <v>422</v>
      </c>
      <c r="C191" s="986"/>
      <c r="D191" s="986"/>
      <c r="E191" s="986"/>
      <c r="F191" s="986"/>
      <c r="G191" s="986"/>
      <c r="H191" s="986"/>
      <c r="I191" s="986"/>
      <c r="J191" s="986"/>
      <c r="K191" s="986"/>
      <c r="L191" s="986"/>
      <c r="M191" s="986"/>
      <c r="N191" s="986"/>
      <c r="O191" s="986"/>
      <c r="P191" s="986"/>
      <c r="Q191" s="986"/>
      <c r="R191" s="986"/>
      <c r="S191" s="986"/>
      <c r="T191" s="986"/>
      <c r="U191" s="986"/>
      <c r="V191" s="986"/>
      <c r="W191" s="987"/>
      <c r="X191" s="295"/>
      <c r="Y191" s="295"/>
      <c r="Z191" s="295"/>
      <c r="AA191" s="295"/>
      <c r="AB191" s="295"/>
      <c r="AC191" s="295"/>
      <c r="AD191" s="295"/>
      <c r="AE191" s="272"/>
      <c r="AF191" s="295"/>
      <c r="AG191" s="296"/>
      <c r="AH191" s="767">
        <f>'Exhibit A'!CL245</f>
        <v>0</v>
      </c>
      <c r="AI191" s="810"/>
      <c r="AJ191" s="810"/>
      <c r="AK191" s="810"/>
      <c r="AL191" s="810"/>
      <c r="AM191" s="768"/>
      <c r="AN191" s="767">
        <f>'Exhibit A'!CS245</f>
        <v>0</v>
      </c>
      <c r="AO191" s="810"/>
      <c r="AP191" s="810"/>
      <c r="AQ191" s="810"/>
      <c r="AR191" s="810"/>
      <c r="AS191" s="768"/>
      <c r="AT191" s="297"/>
      <c r="AU191" s="985" t="s">
        <v>478</v>
      </c>
      <c r="AV191" s="986"/>
      <c r="AW191" s="986"/>
      <c r="AX191" s="986"/>
      <c r="AY191" s="986"/>
      <c r="AZ191" s="986"/>
      <c r="BA191" s="986"/>
      <c r="BB191" s="986"/>
      <c r="BC191" s="986"/>
      <c r="BD191" s="986"/>
      <c r="BE191" s="986"/>
      <c r="BF191" s="986"/>
      <c r="BG191" s="986"/>
      <c r="BH191" s="986"/>
      <c r="BI191" s="986"/>
      <c r="BJ191" s="986"/>
      <c r="BK191" s="986"/>
      <c r="BL191" s="986"/>
      <c r="BM191" s="986"/>
      <c r="BN191" s="986"/>
      <c r="BO191" s="986"/>
      <c r="BP191" s="987"/>
      <c r="BQ191" s="295"/>
      <c r="BR191" s="295"/>
      <c r="BS191" s="295"/>
      <c r="BT191" s="295"/>
      <c r="BU191" s="295"/>
      <c r="BV191" s="295"/>
      <c r="BW191" s="295"/>
      <c r="BX191" s="272"/>
      <c r="BY191" s="295"/>
      <c r="BZ191" s="296"/>
      <c r="CA191" s="767">
        <f>'Exhibit A'!GM245</f>
        <v>0</v>
      </c>
      <c r="CB191" s="810"/>
      <c r="CC191" s="810"/>
      <c r="CD191" s="810"/>
      <c r="CE191" s="810"/>
      <c r="CF191" s="768"/>
      <c r="CG191" s="767">
        <f>'Exhibit A'!GT245</f>
        <v>0</v>
      </c>
      <c r="CH191" s="810"/>
      <c r="CI191" s="810"/>
      <c r="CJ191" s="810"/>
      <c r="CK191" s="810"/>
      <c r="CL191" s="768"/>
      <c r="CM191" s="297"/>
      <c r="CN191" s="297"/>
      <c r="CO191" s="297"/>
      <c r="CP191" s="297"/>
      <c r="CQ191" s="297"/>
      <c r="CR191" s="297"/>
    </row>
    <row r="192" spans="2:103" ht="12.75" customHeight="1">
      <c r="B192" s="985" t="s">
        <v>423</v>
      </c>
      <c r="C192" s="986"/>
      <c r="D192" s="986"/>
      <c r="E192" s="986"/>
      <c r="F192" s="986"/>
      <c r="G192" s="986"/>
      <c r="H192" s="986"/>
      <c r="I192" s="986"/>
      <c r="J192" s="986"/>
      <c r="K192" s="986"/>
      <c r="L192" s="986"/>
      <c r="M192" s="986"/>
      <c r="N192" s="986"/>
      <c r="O192" s="986"/>
      <c r="P192" s="986"/>
      <c r="Q192" s="986"/>
      <c r="R192" s="986"/>
      <c r="S192" s="986"/>
      <c r="T192" s="986"/>
      <c r="U192" s="986"/>
      <c r="V192" s="986"/>
      <c r="W192" s="987"/>
      <c r="X192" s="295"/>
      <c r="Y192" s="295"/>
      <c r="Z192" s="295"/>
      <c r="AA192" s="295"/>
      <c r="AB192" s="295"/>
      <c r="AC192" s="295"/>
      <c r="AD192" s="295"/>
      <c r="AE192" s="272"/>
      <c r="AF192" s="295"/>
      <c r="AG192" s="296"/>
      <c r="AH192" s="767">
        <f>'Exhibit A'!CL246</f>
        <v>0</v>
      </c>
      <c r="AI192" s="810"/>
      <c r="AJ192" s="810"/>
      <c r="AK192" s="810"/>
      <c r="AL192" s="810"/>
      <c r="AM192" s="768"/>
      <c r="AN192" s="767">
        <f>'Exhibit A'!CS246</f>
        <v>0</v>
      </c>
      <c r="AO192" s="810"/>
      <c r="AP192" s="810"/>
      <c r="AQ192" s="810"/>
      <c r="AR192" s="810"/>
      <c r="AS192" s="768"/>
      <c r="AT192" s="297"/>
      <c r="AU192" s="985" t="s">
        <v>473</v>
      </c>
      <c r="AV192" s="986"/>
      <c r="AW192" s="986"/>
      <c r="AX192" s="986"/>
      <c r="AY192" s="986"/>
      <c r="AZ192" s="986"/>
      <c r="BA192" s="986"/>
      <c r="BB192" s="986"/>
      <c r="BC192" s="986"/>
      <c r="BD192" s="986"/>
      <c r="BE192" s="986"/>
      <c r="BF192" s="986"/>
      <c r="BG192" s="986"/>
      <c r="BH192" s="986"/>
      <c r="BI192" s="986"/>
      <c r="BJ192" s="986"/>
      <c r="BK192" s="986"/>
      <c r="BL192" s="986"/>
      <c r="BM192" s="986"/>
      <c r="BN192" s="986"/>
      <c r="BO192" s="986"/>
      <c r="BP192" s="987"/>
      <c r="BQ192" s="295"/>
      <c r="BR192" s="295"/>
      <c r="BS192" s="295"/>
      <c r="BT192" s="295"/>
      <c r="BU192" s="295"/>
      <c r="BV192" s="295"/>
      <c r="BW192" s="295"/>
      <c r="BX192" s="272"/>
      <c r="BY192" s="295"/>
      <c r="BZ192" s="296"/>
      <c r="CA192" s="767">
        <f>'Exhibit A'!GM246</f>
        <v>0</v>
      </c>
      <c r="CB192" s="810"/>
      <c r="CC192" s="810"/>
      <c r="CD192" s="810"/>
      <c r="CE192" s="810"/>
      <c r="CF192" s="768"/>
      <c r="CG192" s="767">
        <f>'Exhibit A'!GT246</f>
        <v>0</v>
      </c>
      <c r="CH192" s="810"/>
      <c r="CI192" s="810"/>
      <c r="CJ192" s="810"/>
      <c r="CK192" s="810"/>
      <c r="CL192" s="768"/>
      <c r="CM192" s="297"/>
      <c r="CN192" s="297"/>
      <c r="CO192" s="297"/>
      <c r="CP192" s="297"/>
      <c r="CQ192" s="297"/>
      <c r="CR192" s="297"/>
    </row>
    <row r="193" spans="2:96" ht="12.75" customHeight="1">
      <c r="B193" s="985" t="s">
        <v>424</v>
      </c>
      <c r="C193" s="986"/>
      <c r="D193" s="986"/>
      <c r="E193" s="986"/>
      <c r="F193" s="986"/>
      <c r="G193" s="986"/>
      <c r="H193" s="986"/>
      <c r="I193" s="986"/>
      <c r="J193" s="986"/>
      <c r="K193" s="986"/>
      <c r="L193" s="986"/>
      <c r="M193" s="986"/>
      <c r="N193" s="986"/>
      <c r="O193" s="986"/>
      <c r="P193" s="986"/>
      <c r="Q193" s="986"/>
      <c r="R193" s="986"/>
      <c r="S193" s="986"/>
      <c r="T193" s="986"/>
      <c r="U193" s="986"/>
      <c r="V193" s="986"/>
      <c r="W193" s="987"/>
      <c r="X193" s="295"/>
      <c r="Y193" s="295"/>
      <c r="Z193" s="295"/>
      <c r="AA193" s="295"/>
      <c r="AB193" s="295"/>
      <c r="AC193" s="295"/>
      <c r="AD193" s="295"/>
      <c r="AE193" s="272"/>
      <c r="AF193" s="295"/>
      <c r="AG193" s="296"/>
      <c r="AH193" s="767">
        <f>'Exhibit A'!CL247</f>
        <v>0</v>
      </c>
      <c r="AI193" s="810"/>
      <c r="AJ193" s="810"/>
      <c r="AK193" s="810"/>
      <c r="AL193" s="810"/>
      <c r="AM193" s="768"/>
      <c r="AN193" s="767">
        <f>'Exhibit A'!CS247</f>
        <v>0</v>
      </c>
      <c r="AO193" s="810"/>
      <c r="AP193" s="810"/>
      <c r="AQ193" s="810"/>
      <c r="AR193" s="810"/>
      <c r="AS193" s="768"/>
      <c r="AT193" s="297"/>
      <c r="AU193" s="985" t="s">
        <v>474</v>
      </c>
      <c r="AV193" s="986"/>
      <c r="AW193" s="986"/>
      <c r="AX193" s="986"/>
      <c r="AY193" s="986"/>
      <c r="AZ193" s="986"/>
      <c r="BA193" s="986"/>
      <c r="BB193" s="986"/>
      <c r="BC193" s="986"/>
      <c r="BD193" s="986"/>
      <c r="BE193" s="986"/>
      <c r="BF193" s="986"/>
      <c r="BG193" s="986"/>
      <c r="BH193" s="986"/>
      <c r="BI193" s="986"/>
      <c r="BJ193" s="986"/>
      <c r="BK193" s="986"/>
      <c r="BL193" s="986"/>
      <c r="BM193" s="986"/>
      <c r="BN193" s="986"/>
      <c r="BO193" s="986"/>
      <c r="BP193" s="987"/>
      <c r="BQ193" s="295"/>
      <c r="BR193" s="295"/>
      <c r="BS193" s="295"/>
      <c r="BT193" s="295"/>
      <c r="BU193" s="295"/>
      <c r="BV193" s="295"/>
      <c r="BW193" s="295"/>
      <c r="BX193" s="272"/>
      <c r="BY193" s="295"/>
      <c r="BZ193" s="296"/>
      <c r="CA193" s="767">
        <f>'Exhibit A'!GM247</f>
        <v>0</v>
      </c>
      <c r="CB193" s="810"/>
      <c r="CC193" s="810"/>
      <c r="CD193" s="810"/>
      <c r="CE193" s="810"/>
      <c r="CF193" s="768"/>
      <c r="CG193" s="767">
        <f>'Exhibit A'!GT247</f>
        <v>0</v>
      </c>
      <c r="CH193" s="810"/>
      <c r="CI193" s="810"/>
      <c r="CJ193" s="810"/>
      <c r="CK193" s="810"/>
      <c r="CL193" s="768"/>
      <c r="CM193" s="297"/>
      <c r="CN193" s="297"/>
      <c r="CO193" s="297"/>
      <c r="CP193" s="297"/>
      <c r="CQ193" s="297"/>
      <c r="CR193" s="297"/>
    </row>
    <row r="194" spans="2:96" ht="12.75" customHeight="1">
      <c r="B194" s="985" t="s">
        <v>425</v>
      </c>
      <c r="C194" s="986"/>
      <c r="D194" s="986"/>
      <c r="E194" s="986"/>
      <c r="F194" s="986"/>
      <c r="G194" s="986"/>
      <c r="H194" s="986"/>
      <c r="I194" s="986"/>
      <c r="J194" s="986"/>
      <c r="K194" s="986"/>
      <c r="L194" s="986"/>
      <c r="M194" s="986"/>
      <c r="N194" s="986"/>
      <c r="O194" s="986"/>
      <c r="P194" s="986"/>
      <c r="Q194" s="986"/>
      <c r="R194" s="986"/>
      <c r="S194" s="986"/>
      <c r="T194" s="986"/>
      <c r="U194" s="986"/>
      <c r="V194" s="986"/>
      <c r="W194" s="987"/>
      <c r="X194" s="295"/>
      <c r="Y194" s="295"/>
      <c r="Z194" s="295"/>
      <c r="AA194" s="295"/>
      <c r="AB194" s="295"/>
      <c r="AC194" s="295"/>
      <c r="AD194" s="295"/>
      <c r="AE194" s="272"/>
      <c r="AF194" s="295"/>
      <c r="AG194" s="296"/>
      <c r="AH194" s="767">
        <f>'Exhibit A'!CL248</f>
        <v>0</v>
      </c>
      <c r="AI194" s="810"/>
      <c r="AJ194" s="810"/>
      <c r="AK194" s="810"/>
      <c r="AL194" s="810"/>
      <c r="AM194" s="768"/>
      <c r="AN194" s="767">
        <f>'Exhibit A'!CS248</f>
        <v>0</v>
      </c>
      <c r="AO194" s="810"/>
      <c r="AP194" s="810"/>
      <c r="AQ194" s="810"/>
      <c r="AR194" s="810"/>
      <c r="AS194" s="768"/>
      <c r="AT194" s="297"/>
      <c r="AU194" s="985" t="s">
        <v>475</v>
      </c>
      <c r="AV194" s="986"/>
      <c r="AW194" s="986"/>
      <c r="AX194" s="986"/>
      <c r="AY194" s="986"/>
      <c r="AZ194" s="986"/>
      <c r="BA194" s="986"/>
      <c r="BB194" s="986"/>
      <c r="BC194" s="986"/>
      <c r="BD194" s="986"/>
      <c r="BE194" s="986"/>
      <c r="BF194" s="986"/>
      <c r="BG194" s="986"/>
      <c r="BH194" s="986"/>
      <c r="BI194" s="986"/>
      <c r="BJ194" s="986"/>
      <c r="BK194" s="986"/>
      <c r="BL194" s="986"/>
      <c r="BM194" s="986"/>
      <c r="BN194" s="986"/>
      <c r="BO194" s="986"/>
      <c r="BP194" s="987"/>
      <c r="BQ194" s="295"/>
      <c r="BR194" s="295"/>
      <c r="BS194" s="295"/>
      <c r="BT194" s="295"/>
      <c r="BU194" s="295"/>
      <c r="BV194" s="295"/>
      <c r="BW194" s="295"/>
      <c r="BX194" s="272"/>
      <c r="BY194" s="295"/>
      <c r="BZ194" s="296"/>
      <c r="CA194" s="767">
        <f>'Exhibit A'!GM248</f>
        <v>0</v>
      </c>
      <c r="CB194" s="810"/>
      <c r="CC194" s="810"/>
      <c r="CD194" s="810"/>
      <c r="CE194" s="810"/>
      <c r="CF194" s="768"/>
      <c r="CG194" s="767">
        <f>'Exhibit A'!GT248</f>
        <v>0</v>
      </c>
      <c r="CH194" s="810"/>
      <c r="CI194" s="810"/>
      <c r="CJ194" s="810"/>
      <c r="CK194" s="810"/>
      <c r="CL194" s="768"/>
      <c r="CM194" s="297"/>
      <c r="CN194" s="297"/>
      <c r="CO194" s="297"/>
      <c r="CP194" s="297"/>
      <c r="CQ194" s="297"/>
      <c r="CR194" s="297"/>
    </row>
    <row r="195" spans="2:96" ht="12.75" customHeight="1" thickBot="1">
      <c r="B195" s="991" t="s">
        <v>426</v>
      </c>
      <c r="C195" s="992"/>
      <c r="D195" s="992"/>
      <c r="E195" s="992"/>
      <c r="F195" s="992"/>
      <c r="G195" s="992"/>
      <c r="H195" s="992"/>
      <c r="I195" s="992"/>
      <c r="J195" s="992"/>
      <c r="K195" s="992"/>
      <c r="L195" s="992"/>
      <c r="M195" s="992"/>
      <c r="N195" s="992"/>
      <c r="O195" s="992"/>
      <c r="P195" s="992"/>
      <c r="Q195" s="992"/>
      <c r="R195" s="992"/>
      <c r="S195" s="992"/>
      <c r="T195" s="992"/>
      <c r="U195" s="992"/>
      <c r="V195" s="992"/>
      <c r="W195" s="993"/>
      <c r="X195" s="200"/>
      <c r="Y195" s="200"/>
      <c r="Z195" s="200"/>
      <c r="AA195" s="200"/>
      <c r="AB195" s="200"/>
      <c r="AC195" s="200"/>
      <c r="AD195" s="200"/>
      <c r="AE195" s="277"/>
      <c r="AF195" s="200"/>
      <c r="AG195" s="199"/>
      <c r="AH195" s="769">
        <f>SUM(AH188:AM194)</f>
        <v>0</v>
      </c>
      <c r="AI195" s="811"/>
      <c r="AJ195" s="811"/>
      <c r="AK195" s="811"/>
      <c r="AL195" s="811"/>
      <c r="AM195" s="770"/>
      <c r="AN195" s="769">
        <f>SUM(AN188:AS194)</f>
        <v>0</v>
      </c>
      <c r="AO195" s="811"/>
      <c r="AP195" s="811"/>
      <c r="AQ195" s="811"/>
      <c r="AR195" s="811"/>
      <c r="AS195" s="770"/>
      <c r="AT195" s="286"/>
      <c r="AU195" s="991" t="s">
        <v>476</v>
      </c>
      <c r="AV195" s="992"/>
      <c r="AW195" s="992"/>
      <c r="AX195" s="992"/>
      <c r="AY195" s="992"/>
      <c r="AZ195" s="992"/>
      <c r="BA195" s="992"/>
      <c r="BB195" s="992"/>
      <c r="BC195" s="992"/>
      <c r="BD195" s="992"/>
      <c r="BE195" s="992"/>
      <c r="BF195" s="992"/>
      <c r="BG195" s="992"/>
      <c r="BH195" s="992"/>
      <c r="BI195" s="992"/>
      <c r="BJ195" s="992"/>
      <c r="BK195" s="992"/>
      <c r="BL195" s="992"/>
      <c r="BM195" s="992"/>
      <c r="BN195" s="992"/>
      <c r="BO195" s="992"/>
      <c r="BP195" s="993"/>
      <c r="BQ195" s="310"/>
      <c r="BR195" s="310"/>
      <c r="BS195" s="310"/>
      <c r="BT195" s="310"/>
      <c r="BU195" s="310"/>
      <c r="BV195" s="310"/>
      <c r="BW195" s="310"/>
      <c r="BX195" s="305"/>
      <c r="BY195" s="310"/>
      <c r="BZ195" s="311"/>
      <c r="CA195" s="767">
        <f>'Exhibit A'!GM249</f>
        <v>0</v>
      </c>
      <c r="CB195" s="810"/>
      <c r="CC195" s="810"/>
      <c r="CD195" s="810"/>
      <c r="CE195" s="810"/>
      <c r="CF195" s="768"/>
      <c r="CG195" s="767">
        <f>'Exhibit A'!GT249</f>
        <v>0</v>
      </c>
      <c r="CH195" s="810"/>
      <c r="CI195" s="810"/>
      <c r="CJ195" s="810"/>
      <c r="CK195" s="810"/>
      <c r="CL195" s="768"/>
      <c r="CM195" s="297"/>
      <c r="CN195" s="297"/>
      <c r="CO195" s="297"/>
      <c r="CP195" s="297"/>
      <c r="CQ195" s="297"/>
      <c r="CR195" s="297"/>
    </row>
    <row r="196" spans="2:96" ht="12.75" customHeight="1" thickTop="1" thickBot="1">
      <c r="B196" s="988" t="s">
        <v>427</v>
      </c>
      <c r="C196" s="989"/>
      <c r="D196" s="989"/>
      <c r="E196" s="989"/>
      <c r="F196" s="989"/>
      <c r="G196" s="989"/>
      <c r="H196" s="989"/>
      <c r="I196" s="989"/>
      <c r="J196" s="989"/>
      <c r="K196" s="989"/>
      <c r="L196" s="989"/>
      <c r="M196" s="989"/>
      <c r="N196" s="989"/>
      <c r="O196" s="989"/>
      <c r="P196" s="989"/>
      <c r="Q196" s="989"/>
      <c r="R196" s="989"/>
      <c r="S196" s="989"/>
      <c r="T196" s="989"/>
      <c r="U196" s="989"/>
      <c r="V196" s="989"/>
      <c r="W196" s="990"/>
      <c r="X196" s="302"/>
      <c r="Y196" s="302"/>
      <c r="Z196" s="302"/>
      <c r="AA196" s="302"/>
      <c r="AB196" s="302"/>
      <c r="AC196" s="302"/>
      <c r="AD196" s="302"/>
      <c r="AE196" s="166"/>
      <c r="AF196" s="302"/>
      <c r="AG196" s="303"/>
      <c r="AH196" s="876"/>
      <c r="AI196" s="877"/>
      <c r="AJ196" s="877"/>
      <c r="AK196" s="877"/>
      <c r="AL196" s="877"/>
      <c r="AM196" s="878"/>
      <c r="AN196" s="876"/>
      <c r="AO196" s="877"/>
      <c r="AP196" s="877"/>
      <c r="AQ196" s="877"/>
      <c r="AR196" s="877"/>
      <c r="AS196" s="878"/>
      <c r="AT196" s="286"/>
      <c r="AU196" s="994" t="s">
        <v>477</v>
      </c>
      <c r="AV196" s="995"/>
      <c r="AW196" s="995"/>
      <c r="AX196" s="995"/>
      <c r="AY196" s="995"/>
      <c r="AZ196" s="995"/>
      <c r="BA196" s="995"/>
      <c r="BB196" s="995"/>
      <c r="BC196" s="995"/>
      <c r="BD196" s="995"/>
      <c r="BE196" s="995"/>
      <c r="BF196" s="995"/>
      <c r="BG196" s="995"/>
      <c r="BH196" s="995"/>
      <c r="BI196" s="995"/>
      <c r="BJ196" s="995"/>
      <c r="BK196" s="995"/>
      <c r="BL196" s="995"/>
      <c r="BM196" s="995"/>
      <c r="BN196" s="995"/>
      <c r="BO196" s="995"/>
      <c r="BP196" s="996"/>
      <c r="BQ196" s="200"/>
      <c r="BR196" s="200"/>
      <c r="BS196" s="200"/>
      <c r="BT196" s="200"/>
      <c r="BU196" s="200"/>
      <c r="BV196" s="200"/>
      <c r="BW196" s="200"/>
      <c r="BX196" s="277"/>
      <c r="BY196" s="200"/>
      <c r="BZ196" s="199"/>
      <c r="CA196" s="769">
        <f>SUM(CA188:CF195)</f>
        <v>0</v>
      </c>
      <c r="CB196" s="811"/>
      <c r="CC196" s="811"/>
      <c r="CD196" s="811"/>
      <c r="CE196" s="811"/>
      <c r="CF196" s="770"/>
      <c r="CG196" s="769">
        <f>SUM(CG188:CL195)</f>
        <v>0</v>
      </c>
      <c r="CH196" s="811"/>
      <c r="CI196" s="811"/>
      <c r="CJ196" s="811"/>
      <c r="CK196" s="811"/>
      <c r="CL196" s="770"/>
      <c r="CM196" s="286"/>
      <c r="CN196" s="286"/>
      <c r="CO196" s="286"/>
      <c r="CP196" s="286"/>
      <c r="CQ196" s="286"/>
      <c r="CR196" s="286"/>
    </row>
    <row r="197" spans="2:96" ht="12.75" customHeight="1" thickTop="1">
      <c r="B197" s="985" t="s">
        <v>428</v>
      </c>
      <c r="C197" s="986"/>
      <c r="D197" s="986"/>
      <c r="E197" s="986"/>
      <c r="F197" s="986"/>
      <c r="G197" s="986"/>
      <c r="H197" s="986"/>
      <c r="I197" s="986"/>
      <c r="J197" s="986"/>
      <c r="K197" s="986"/>
      <c r="L197" s="986"/>
      <c r="M197" s="986"/>
      <c r="N197" s="986"/>
      <c r="O197" s="986"/>
      <c r="P197" s="986"/>
      <c r="Q197" s="986"/>
      <c r="R197" s="986"/>
      <c r="S197" s="986"/>
      <c r="T197" s="986"/>
      <c r="U197" s="986"/>
      <c r="V197" s="986"/>
      <c r="W197" s="987"/>
      <c r="X197" s="295"/>
      <c r="Y197" s="295"/>
      <c r="Z197" s="295"/>
      <c r="AA197" s="295"/>
      <c r="AB197" s="295"/>
      <c r="AC197" s="295"/>
      <c r="AD197" s="295"/>
      <c r="AE197" s="272"/>
      <c r="AF197" s="295"/>
      <c r="AG197" s="296"/>
      <c r="AH197" s="767">
        <f>'Exhibit A'!CL251</f>
        <v>0</v>
      </c>
      <c r="AI197" s="810"/>
      <c r="AJ197" s="810"/>
      <c r="AK197" s="810"/>
      <c r="AL197" s="810"/>
      <c r="AM197" s="768"/>
      <c r="AN197" s="767">
        <f>'Exhibit A'!CS251</f>
        <v>0</v>
      </c>
      <c r="AO197" s="810"/>
      <c r="AP197" s="810"/>
      <c r="AQ197" s="810"/>
      <c r="AR197" s="810"/>
      <c r="AS197" s="768"/>
      <c r="AT197" s="297"/>
      <c r="AU197" s="976" t="s">
        <v>479</v>
      </c>
      <c r="AV197" s="977"/>
      <c r="AW197" s="977"/>
      <c r="AX197" s="977"/>
      <c r="AY197" s="977"/>
      <c r="AZ197" s="977"/>
      <c r="BA197" s="977"/>
      <c r="BB197" s="977"/>
      <c r="BC197" s="977"/>
      <c r="BD197" s="977"/>
      <c r="BE197" s="977"/>
      <c r="BF197" s="977"/>
      <c r="BG197" s="977"/>
      <c r="BH197" s="977"/>
      <c r="BI197" s="977"/>
      <c r="BJ197" s="977"/>
      <c r="BK197" s="977"/>
      <c r="BL197" s="977"/>
      <c r="BM197" s="977"/>
      <c r="BN197" s="977"/>
      <c r="BO197" s="977"/>
      <c r="BP197" s="978"/>
      <c r="BQ197" s="314"/>
      <c r="BR197" s="314"/>
      <c r="BS197" s="314"/>
      <c r="BT197" s="314"/>
      <c r="BU197" s="314"/>
      <c r="BV197" s="314"/>
      <c r="BW197" s="314"/>
      <c r="BX197" s="166"/>
      <c r="BY197" s="314"/>
      <c r="BZ197" s="315"/>
      <c r="CA197" s="1023"/>
      <c r="CB197" s="1024"/>
      <c r="CC197" s="1024"/>
      <c r="CD197" s="1024"/>
      <c r="CE197" s="1024"/>
      <c r="CF197" s="1025"/>
      <c r="CG197" s="1023"/>
      <c r="CH197" s="1024"/>
      <c r="CI197" s="1024"/>
      <c r="CJ197" s="1024"/>
      <c r="CK197" s="1024"/>
      <c r="CL197" s="1025"/>
      <c r="CM197" s="286"/>
      <c r="CN197" s="286"/>
      <c r="CO197" s="286"/>
      <c r="CP197" s="286"/>
      <c r="CQ197" s="286"/>
      <c r="CR197" s="286"/>
    </row>
    <row r="198" spans="2:96" ht="12.75" customHeight="1">
      <c r="B198" s="985" t="s">
        <v>429</v>
      </c>
      <c r="C198" s="986"/>
      <c r="D198" s="986"/>
      <c r="E198" s="986"/>
      <c r="F198" s="986"/>
      <c r="G198" s="986"/>
      <c r="H198" s="986"/>
      <c r="I198" s="986"/>
      <c r="J198" s="986"/>
      <c r="K198" s="986"/>
      <c r="L198" s="986"/>
      <c r="M198" s="986"/>
      <c r="N198" s="986"/>
      <c r="O198" s="986"/>
      <c r="P198" s="986"/>
      <c r="Q198" s="986"/>
      <c r="R198" s="986"/>
      <c r="S198" s="986"/>
      <c r="T198" s="986"/>
      <c r="U198" s="986"/>
      <c r="V198" s="986"/>
      <c r="W198" s="987"/>
      <c r="X198" s="295"/>
      <c r="Y198" s="295"/>
      <c r="Z198" s="295"/>
      <c r="AA198" s="295"/>
      <c r="AB198" s="295"/>
      <c r="AC198" s="295"/>
      <c r="AD198" s="295"/>
      <c r="AE198" s="272"/>
      <c r="AF198" s="295"/>
      <c r="AG198" s="296"/>
      <c r="AH198" s="767">
        <f>'Exhibit A'!CL252</f>
        <v>0</v>
      </c>
      <c r="AI198" s="810"/>
      <c r="AJ198" s="810"/>
      <c r="AK198" s="810"/>
      <c r="AL198" s="810"/>
      <c r="AM198" s="768"/>
      <c r="AN198" s="767">
        <f>'Exhibit A'!CS252</f>
        <v>0</v>
      </c>
      <c r="AO198" s="810"/>
      <c r="AP198" s="810"/>
      <c r="AQ198" s="810"/>
      <c r="AR198" s="810"/>
      <c r="AS198" s="768"/>
      <c r="AT198" s="297"/>
      <c r="AU198" s="985" t="s">
        <v>480</v>
      </c>
      <c r="AV198" s="986"/>
      <c r="AW198" s="986"/>
      <c r="AX198" s="986"/>
      <c r="AY198" s="986"/>
      <c r="AZ198" s="986"/>
      <c r="BA198" s="986"/>
      <c r="BB198" s="986"/>
      <c r="BC198" s="986"/>
      <c r="BD198" s="986"/>
      <c r="BE198" s="986"/>
      <c r="BF198" s="986"/>
      <c r="BG198" s="986"/>
      <c r="BH198" s="986"/>
      <c r="BI198" s="986"/>
      <c r="BJ198" s="986"/>
      <c r="BK198" s="986"/>
      <c r="BL198" s="986"/>
      <c r="BM198" s="986"/>
      <c r="BN198" s="986"/>
      <c r="BO198" s="986"/>
      <c r="BP198" s="987"/>
      <c r="BQ198" s="295"/>
      <c r="BR198" s="295"/>
      <c r="BS198" s="295"/>
      <c r="BT198" s="295"/>
      <c r="BU198" s="295"/>
      <c r="BV198" s="295"/>
      <c r="BW198" s="295"/>
      <c r="BX198" s="272"/>
      <c r="BY198" s="295"/>
      <c r="BZ198" s="296"/>
      <c r="CA198" s="767">
        <f>'Exhibit A'!GM252</f>
        <v>0</v>
      </c>
      <c r="CB198" s="810"/>
      <c r="CC198" s="810"/>
      <c r="CD198" s="810"/>
      <c r="CE198" s="810"/>
      <c r="CF198" s="768"/>
      <c r="CG198" s="767">
        <f>'Exhibit A'!GT252</f>
        <v>0</v>
      </c>
      <c r="CH198" s="810"/>
      <c r="CI198" s="810"/>
      <c r="CJ198" s="810"/>
      <c r="CK198" s="810"/>
      <c r="CL198" s="768"/>
      <c r="CM198" s="297"/>
      <c r="CN198" s="297"/>
      <c r="CO198" s="297"/>
      <c r="CP198" s="297"/>
      <c r="CQ198" s="297"/>
      <c r="CR198" s="297"/>
    </row>
    <row r="199" spans="2:96" ht="12.75" customHeight="1">
      <c r="B199" s="985" t="s">
        <v>430</v>
      </c>
      <c r="C199" s="986"/>
      <c r="D199" s="986"/>
      <c r="E199" s="986"/>
      <c r="F199" s="986"/>
      <c r="G199" s="986"/>
      <c r="H199" s="986"/>
      <c r="I199" s="986"/>
      <c r="J199" s="986"/>
      <c r="K199" s="986"/>
      <c r="L199" s="986"/>
      <c r="M199" s="986"/>
      <c r="N199" s="986"/>
      <c r="O199" s="986"/>
      <c r="P199" s="986"/>
      <c r="Q199" s="986"/>
      <c r="R199" s="986"/>
      <c r="S199" s="986"/>
      <c r="T199" s="986"/>
      <c r="U199" s="986"/>
      <c r="V199" s="986"/>
      <c r="W199" s="987"/>
      <c r="X199" s="295"/>
      <c r="Y199" s="295"/>
      <c r="Z199" s="295"/>
      <c r="AA199" s="295"/>
      <c r="AB199" s="295"/>
      <c r="AC199" s="295"/>
      <c r="AD199" s="295"/>
      <c r="AE199" s="272"/>
      <c r="AF199" s="295"/>
      <c r="AG199" s="296"/>
      <c r="AH199" s="767">
        <f>'Exhibit A'!CL253</f>
        <v>0</v>
      </c>
      <c r="AI199" s="810"/>
      <c r="AJ199" s="810"/>
      <c r="AK199" s="810"/>
      <c r="AL199" s="810"/>
      <c r="AM199" s="768"/>
      <c r="AN199" s="767">
        <f>'Exhibit A'!CS253</f>
        <v>0</v>
      </c>
      <c r="AO199" s="810"/>
      <c r="AP199" s="810"/>
      <c r="AQ199" s="810"/>
      <c r="AR199" s="810"/>
      <c r="AS199" s="768"/>
      <c r="AT199" s="297"/>
      <c r="AU199" s="985" t="s">
        <v>481</v>
      </c>
      <c r="AV199" s="986"/>
      <c r="AW199" s="986"/>
      <c r="AX199" s="986"/>
      <c r="AY199" s="986"/>
      <c r="AZ199" s="986"/>
      <c r="BA199" s="986"/>
      <c r="BB199" s="986"/>
      <c r="BC199" s="986"/>
      <c r="BD199" s="986"/>
      <c r="BE199" s="986"/>
      <c r="BF199" s="986"/>
      <c r="BG199" s="986"/>
      <c r="BH199" s="986"/>
      <c r="BI199" s="986"/>
      <c r="BJ199" s="986"/>
      <c r="BK199" s="986"/>
      <c r="BL199" s="986"/>
      <c r="BM199" s="986"/>
      <c r="BN199" s="986"/>
      <c r="BO199" s="986"/>
      <c r="BP199" s="987"/>
      <c r="BQ199" s="295"/>
      <c r="BR199" s="295"/>
      <c r="BS199" s="295"/>
      <c r="BT199" s="295"/>
      <c r="BU199" s="295"/>
      <c r="BV199" s="295"/>
      <c r="BW199" s="295"/>
      <c r="BX199" s="272"/>
      <c r="BY199" s="295"/>
      <c r="BZ199" s="296"/>
      <c r="CA199" s="767">
        <f>'Exhibit A'!GM253</f>
        <v>0</v>
      </c>
      <c r="CB199" s="810"/>
      <c r="CC199" s="810"/>
      <c r="CD199" s="810"/>
      <c r="CE199" s="810"/>
      <c r="CF199" s="768"/>
      <c r="CG199" s="767">
        <f>'Exhibit A'!GT253</f>
        <v>0</v>
      </c>
      <c r="CH199" s="810"/>
      <c r="CI199" s="810"/>
      <c r="CJ199" s="810"/>
      <c r="CK199" s="810"/>
      <c r="CL199" s="768"/>
      <c r="CM199" s="297"/>
      <c r="CN199" s="297"/>
      <c r="CO199" s="297"/>
      <c r="CP199" s="297"/>
      <c r="CQ199" s="297"/>
      <c r="CR199" s="297"/>
    </row>
    <row r="200" spans="2:96" ht="12.75" customHeight="1">
      <c r="B200" s="985" t="s">
        <v>431</v>
      </c>
      <c r="C200" s="986"/>
      <c r="D200" s="986"/>
      <c r="E200" s="986"/>
      <c r="F200" s="986"/>
      <c r="G200" s="986"/>
      <c r="H200" s="986"/>
      <c r="I200" s="986"/>
      <c r="J200" s="986"/>
      <c r="K200" s="986"/>
      <c r="L200" s="986"/>
      <c r="M200" s="986"/>
      <c r="N200" s="986"/>
      <c r="O200" s="986"/>
      <c r="P200" s="986"/>
      <c r="Q200" s="986"/>
      <c r="R200" s="986"/>
      <c r="S200" s="986"/>
      <c r="T200" s="986"/>
      <c r="U200" s="986"/>
      <c r="V200" s="986"/>
      <c r="W200" s="987"/>
      <c r="X200" s="295"/>
      <c r="Y200" s="295"/>
      <c r="Z200" s="295"/>
      <c r="AA200" s="295"/>
      <c r="AB200" s="295"/>
      <c r="AC200" s="295"/>
      <c r="AD200" s="295"/>
      <c r="AE200" s="272"/>
      <c r="AF200" s="295"/>
      <c r="AG200" s="296"/>
      <c r="AH200" s="767">
        <f>'Exhibit A'!CL254</f>
        <v>0</v>
      </c>
      <c r="AI200" s="810"/>
      <c r="AJ200" s="810"/>
      <c r="AK200" s="810"/>
      <c r="AL200" s="810"/>
      <c r="AM200" s="768"/>
      <c r="AN200" s="767">
        <f>'Exhibit A'!CS254</f>
        <v>0</v>
      </c>
      <c r="AO200" s="810"/>
      <c r="AP200" s="810"/>
      <c r="AQ200" s="810"/>
      <c r="AR200" s="810"/>
      <c r="AS200" s="768"/>
      <c r="AT200" s="297"/>
      <c r="AU200" s="985" t="s">
        <v>482</v>
      </c>
      <c r="AV200" s="986"/>
      <c r="AW200" s="986"/>
      <c r="AX200" s="986"/>
      <c r="AY200" s="986"/>
      <c r="AZ200" s="986"/>
      <c r="BA200" s="986"/>
      <c r="BB200" s="986"/>
      <c r="BC200" s="986"/>
      <c r="BD200" s="986"/>
      <c r="BE200" s="986"/>
      <c r="BF200" s="986"/>
      <c r="BG200" s="986"/>
      <c r="BH200" s="986"/>
      <c r="BI200" s="986"/>
      <c r="BJ200" s="986"/>
      <c r="BK200" s="986"/>
      <c r="BL200" s="986"/>
      <c r="BM200" s="986"/>
      <c r="BN200" s="986"/>
      <c r="BO200" s="986"/>
      <c r="BP200" s="987"/>
      <c r="BQ200" s="295"/>
      <c r="BR200" s="295"/>
      <c r="BS200" s="295"/>
      <c r="BT200" s="295"/>
      <c r="BU200" s="295"/>
      <c r="BV200" s="295"/>
      <c r="BW200" s="295"/>
      <c r="BX200" s="272"/>
      <c r="BY200" s="295"/>
      <c r="BZ200" s="296"/>
      <c r="CA200" s="767">
        <f>'Exhibit A'!GM254</f>
        <v>0</v>
      </c>
      <c r="CB200" s="810"/>
      <c r="CC200" s="810"/>
      <c r="CD200" s="810"/>
      <c r="CE200" s="810"/>
      <c r="CF200" s="768"/>
      <c r="CG200" s="767">
        <f>'Exhibit A'!GT254</f>
        <v>0</v>
      </c>
      <c r="CH200" s="810"/>
      <c r="CI200" s="810"/>
      <c r="CJ200" s="810"/>
      <c r="CK200" s="810"/>
      <c r="CL200" s="768"/>
      <c r="CM200" s="297"/>
      <c r="CN200" s="297"/>
      <c r="CO200" s="297"/>
      <c r="CP200" s="297"/>
      <c r="CQ200" s="297"/>
      <c r="CR200" s="297"/>
    </row>
    <row r="201" spans="2:96" ht="12.75" customHeight="1">
      <c r="B201" s="985" t="s">
        <v>432</v>
      </c>
      <c r="C201" s="986"/>
      <c r="D201" s="986"/>
      <c r="E201" s="986"/>
      <c r="F201" s="986"/>
      <c r="G201" s="986"/>
      <c r="H201" s="986"/>
      <c r="I201" s="986"/>
      <c r="J201" s="986"/>
      <c r="K201" s="986"/>
      <c r="L201" s="986"/>
      <c r="M201" s="986"/>
      <c r="N201" s="986"/>
      <c r="O201" s="986"/>
      <c r="P201" s="986"/>
      <c r="Q201" s="986"/>
      <c r="R201" s="986"/>
      <c r="S201" s="986"/>
      <c r="T201" s="986"/>
      <c r="U201" s="986"/>
      <c r="V201" s="986"/>
      <c r="W201" s="987"/>
      <c r="X201" s="295"/>
      <c r="Y201" s="295"/>
      <c r="Z201" s="295"/>
      <c r="AA201" s="295"/>
      <c r="AB201" s="295"/>
      <c r="AC201" s="295"/>
      <c r="AD201" s="295"/>
      <c r="AE201" s="272"/>
      <c r="AF201" s="295"/>
      <c r="AG201" s="296"/>
      <c r="AH201" s="767">
        <f>'Exhibit A'!CL255</f>
        <v>0</v>
      </c>
      <c r="AI201" s="810"/>
      <c r="AJ201" s="810"/>
      <c r="AK201" s="810"/>
      <c r="AL201" s="810"/>
      <c r="AM201" s="768"/>
      <c r="AN201" s="767">
        <f>'Exhibit A'!CS255</f>
        <v>0</v>
      </c>
      <c r="AO201" s="810"/>
      <c r="AP201" s="810"/>
      <c r="AQ201" s="810"/>
      <c r="AR201" s="810"/>
      <c r="AS201" s="768"/>
      <c r="AT201" s="297"/>
      <c r="AU201" s="985" t="s">
        <v>483</v>
      </c>
      <c r="AV201" s="986"/>
      <c r="AW201" s="986"/>
      <c r="AX201" s="986"/>
      <c r="AY201" s="986"/>
      <c r="AZ201" s="986"/>
      <c r="BA201" s="986"/>
      <c r="BB201" s="986"/>
      <c r="BC201" s="986"/>
      <c r="BD201" s="986"/>
      <c r="BE201" s="986"/>
      <c r="BF201" s="986"/>
      <c r="BG201" s="986"/>
      <c r="BH201" s="986"/>
      <c r="BI201" s="986"/>
      <c r="BJ201" s="986"/>
      <c r="BK201" s="986"/>
      <c r="BL201" s="986"/>
      <c r="BM201" s="986"/>
      <c r="BN201" s="986"/>
      <c r="BO201" s="986"/>
      <c r="BP201" s="987"/>
      <c r="BQ201" s="295"/>
      <c r="BR201" s="295"/>
      <c r="BS201" s="295"/>
      <c r="BT201" s="295"/>
      <c r="BU201" s="295"/>
      <c r="BV201" s="295"/>
      <c r="BW201" s="295"/>
      <c r="BX201" s="272"/>
      <c r="BY201" s="295"/>
      <c r="BZ201" s="296"/>
      <c r="CA201" s="767">
        <f>'Exhibit A'!GM255</f>
        <v>0</v>
      </c>
      <c r="CB201" s="810"/>
      <c r="CC201" s="810"/>
      <c r="CD201" s="810"/>
      <c r="CE201" s="810"/>
      <c r="CF201" s="768"/>
      <c r="CG201" s="767">
        <f>'Exhibit A'!GT255</f>
        <v>0</v>
      </c>
      <c r="CH201" s="810"/>
      <c r="CI201" s="810"/>
      <c r="CJ201" s="810"/>
      <c r="CK201" s="810"/>
      <c r="CL201" s="768"/>
      <c r="CM201" s="297"/>
      <c r="CN201" s="297"/>
      <c r="CO201" s="297"/>
      <c r="CP201" s="297"/>
      <c r="CQ201" s="297"/>
      <c r="CR201" s="297"/>
    </row>
    <row r="202" spans="2:96" ht="12.75" customHeight="1">
      <c r="B202" s="985" t="s">
        <v>433</v>
      </c>
      <c r="C202" s="986"/>
      <c r="D202" s="986"/>
      <c r="E202" s="986"/>
      <c r="F202" s="986"/>
      <c r="G202" s="986"/>
      <c r="H202" s="986"/>
      <c r="I202" s="986"/>
      <c r="J202" s="986"/>
      <c r="K202" s="986"/>
      <c r="L202" s="986"/>
      <c r="M202" s="986"/>
      <c r="N202" s="986"/>
      <c r="O202" s="986"/>
      <c r="P202" s="986"/>
      <c r="Q202" s="986"/>
      <c r="R202" s="986"/>
      <c r="S202" s="986"/>
      <c r="T202" s="986"/>
      <c r="U202" s="986"/>
      <c r="V202" s="986"/>
      <c r="W202" s="987"/>
      <c r="X202" s="295"/>
      <c r="Y202" s="295"/>
      <c r="Z202" s="295"/>
      <c r="AA202" s="295"/>
      <c r="AB202" s="295"/>
      <c r="AC202" s="295"/>
      <c r="AD202" s="295"/>
      <c r="AE202" s="272"/>
      <c r="AF202" s="295"/>
      <c r="AG202" s="296"/>
      <c r="AH202" s="767">
        <f>'Exhibit A'!CL256</f>
        <v>0</v>
      </c>
      <c r="AI202" s="810"/>
      <c r="AJ202" s="810"/>
      <c r="AK202" s="810"/>
      <c r="AL202" s="810"/>
      <c r="AM202" s="768"/>
      <c r="AN202" s="767">
        <f>'Exhibit A'!CS256</f>
        <v>0</v>
      </c>
      <c r="AO202" s="810"/>
      <c r="AP202" s="810"/>
      <c r="AQ202" s="810"/>
      <c r="AR202" s="810"/>
      <c r="AS202" s="768"/>
      <c r="AT202" s="297"/>
      <c r="AU202" s="985" t="s">
        <v>484</v>
      </c>
      <c r="AV202" s="986"/>
      <c r="AW202" s="986"/>
      <c r="AX202" s="986"/>
      <c r="AY202" s="986"/>
      <c r="AZ202" s="986"/>
      <c r="BA202" s="986"/>
      <c r="BB202" s="986"/>
      <c r="BC202" s="986"/>
      <c r="BD202" s="986"/>
      <c r="BE202" s="986"/>
      <c r="BF202" s="986"/>
      <c r="BG202" s="986"/>
      <c r="BH202" s="986"/>
      <c r="BI202" s="986"/>
      <c r="BJ202" s="986"/>
      <c r="BK202" s="986"/>
      <c r="BL202" s="986"/>
      <c r="BM202" s="986"/>
      <c r="BN202" s="986"/>
      <c r="BO202" s="986"/>
      <c r="BP202" s="987"/>
      <c r="BQ202" s="295"/>
      <c r="BR202" s="295"/>
      <c r="BS202" s="295"/>
      <c r="BT202" s="295"/>
      <c r="BU202" s="295"/>
      <c r="BV202" s="295"/>
      <c r="BW202" s="295"/>
      <c r="BX202" s="272"/>
      <c r="BY202" s="295"/>
      <c r="BZ202" s="296"/>
      <c r="CA202" s="767">
        <f>'Exhibit A'!GM256</f>
        <v>0</v>
      </c>
      <c r="CB202" s="810"/>
      <c r="CC202" s="810"/>
      <c r="CD202" s="810"/>
      <c r="CE202" s="810"/>
      <c r="CF202" s="768"/>
      <c r="CG202" s="767">
        <f>'Exhibit A'!GT256</f>
        <v>0</v>
      </c>
      <c r="CH202" s="810"/>
      <c r="CI202" s="810"/>
      <c r="CJ202" s="810"/>
      <c r="CK202" s="810"/>
      <c r="CL202" s="768"/>
      <c r="CM202" s="297"/>
      <c r="CN202" s="297"/>
      <c r="CO202" s="297"/>
      <c r="CP202" s="297"/>
      <c r="CQ202" s="297"/>
      <c r="CR202" s="297"/>
    </row>
    <row r="203" spans="2:96" ht="12.75" customHeight="1">
      <c r="B203" s="985" t="s">
        <v>434</v>
      </c>
      <c r="C203" s="986"/>
      <c r="D203" s="986"/>
      <c r="E203" s="986"/>
      <c r="F203" s="986"/>
      <c r="G203" s="986"/>
      <c r="H203" s="986"/>
      <c r="I203" s="986"/>
      <c r="J203" s="986"/>
      <c r="K203" s="986"/>
      <c r="L203" s="986"/>
      <c r="M203" s="986"/>
      <c r="N203" s="986"/>
      <c r="O203" s="986"/>
      <c r="P203" s="986"/>
      <c r="Q203" s="986"/>
      <c r="R203" s="986"/>
      <c r="S203" s="986"/>
      <c r="T203" s="986"/>
      <c r="U203" s="986"/>
      <c r="V203" s="986"/>
      <c r="W203" s="987"/>
      <c r="X203" s="295"/>
      <c r="Y203" s="295"/>
      <c r="Z203" s="295"/>
      <c r="AA203" s="295"/>
      <c r="AB203" s="295"/>
      <c r="AC203" s="295"/>
      <c r="AD203" s="295"/>
      <c r="AE203" s="272"/>
      <c r="AF203" s="295"/>
      <c r="AG203" s="296"/>
      <c r="AH203" s="767">
        <f>'Exhibit A'!CL257</f>
        <v>0</v>
      </c>
      <c r="AI203" s="810"/>
      <c r="AJ203" s="810"/>
      <c r="AK203" s="810"/>
      <c r="AL203" s="810"/>
      <c r="AM203" s="768"/>
      <c r="AN203" s="767">
        <f>'Exhibit A'!CS257</f>
        <v>0</v>
      </c>
      <c r="AO203" s="810"/>
      <c r="AP203" s="810"/>
      <c r="AQ203" s="810"/>
      <c r="AR203" s="810"/>
      <c r="AS203" s="768"/>
      <c r="AT203" s="297"/>
      <c r="AU203" s="985" t="s">
        <v>485</v>
      </c>
      <c r="AV203" s="986"/>
      <c r="AW203" s="986"/>
      <c r="AX203" s="986"/>
      <c r="AY203" s="986"/>
      <c r="AZ203" s="986"/>
      <c r="BA203" s="986"/>
      <c r="BB203" s="986"/>
      <c r="BC203" s="986"/>
      <c r="BD203" s="986"/>
      <c r="BE203" s="986"/>
      <c r="BF203" s="986"/>
      <c r="BG203" s="986"/>
      <c r="BH203" s="986"/>
      <c r="BI203" s="986"/>
      <c r="BJ203" s="986"/>
      <c r="BK203" s="986"/>
      <c r="BL203" s="986"/>
      <c r="BM203" s="986"/>
      <c r="BN203" s="986"/>
      <c r="BO203" s="986"/>
      <c r="BP203" s="987"/>
      <c r="BQ203" s="295"/>
      <c r="BR203" s="295"/>
      <c r="BS203" s="295"/>
      <c r="BT203" s="295"/>
      <c r="BU203" s="295"/>
      <c r="BV203" s="295"/>
      <c r="BW203" s="295"/>
      <c r="BX203" s="272"/>
      <c r="BY203" s="295"/>
      <c r="BZ203" s="296"/>
      <c r="CA203" s="767">
        <f>'Exhibit A'!GM257</f>
        <v>0</v>
      </c>
      <c r="CB203" s="810"/>
      <c r="CC203" s="810"/>
      <c r="CD203" s="810"/>
      <c r="CE203" s="810"/>
      <c r="CF203" s="768"/>
      <c r="CG203" s="767">
        <f>'Exhibit A'!GT257</f>
        <v>0</v>
      </c>
      <c r="CH203" s="810"/>
      <c r="CI203" s="810"/>
      <c r="CJ203" s="810"/>
      <c r="CK203" s="810"/>
      <c r="CL203" s="768"/>
      <c r="CM203" s="297"/>
      <c r="CN203" s="297"/>
      <c r="CO203" s="297"/>
      <c r="CP203" s="297"/>
      <c r="CQ203" s="297"/>
      <c r="CR203" s="297"/>
    </row>
    <row r="204" spans="2:96" ht="12.75" customHeight="1">
      <c r="B204" s="991" t="s">
        <v>435</v>
      </c>
      <c r="C204" s="992"/>
      <c r="D204" s="992"/>
      <c r="E204" s="992"/>
      <c r="F204" s="992"/>
      <c r="G204" s="992"/>
      <c r="H204" s="992"/>
      <c r="I204" s="992"/>
      <c r="J204" s="992"/>
      <c r="K204" s="992"/>
      <c r="L204" s="992"/>
      <c r="M204" s="992"/>
      <c r="N204" s="992"/>
      <c r="O204" s="992"/>
      <c r="P204" s="992"/>
      <c r="Q204" s="992"/>
      <c r="R204" s="992"/>
      <c r="S204" s="992"/>
      <c r="T204" s="992"/>
      <c r="U204" s="992"/>
      <c r="V204" s="992"/>
      <c r="W204" s="993"/>
      <c r="X204" s="304"/>
      <c r="Y204" s="304"/>
      <c r="Z204" s="304"/>
      <c r="AA204" s="304"/>
      <c r="AB204" s="304"/>
      <c r="AC204" s="304"/>
      <c r="AD204" s="304"/>
      <c r="AE204" s="305"/>
      <c r="AF204" s="304"/>
      <c r="AG204" s="306"/>
      <c r="AH204" s="767">
        <f>'Exhibit A'!CL258</f>
        <v>0</v>
      </c>
      <c r="AI204" s="810"/>
      <c r="AJ204" s="810"/>
      <c r="AK204" s="810"/>
      <c r="AL204" s="810"/>
      <c r="AM204" s="768"/>
      <c r="AN204" s="767">
        <f>'Exhibit A'!CS258</f>
        <v>0</v>
      </c>
      <c r="AO204" s="810"/>
      <c r="AP204" s="810"/>
      <c r="AQ204" s="810"/>
      <c r="AR204" s="810"/>
      <c r="AS204" s="768"/>
      <c r="AT204" s="297"/>
      <c r="AU204" s="985" t="s">
        <v>486</v>
      </c>
      <c r="AV204" s="986"/>
      <c r="AW204" s="986"/>
      <c r="AX204" s="986"/>
      <c r="AY204" s="986"/>
      <c r="AZ204" s="986"/>
      <c r="BA204" s="986"/>
      <c r="BB204" s="986"/>
      <c r="BC204" s="986"/>
      <c r="BD204" s="986"/>
      <c r="BE204" s="986"/>
      <c r="BF204" s="986"/>
      <c r="BG204" s="986"/>
      <c r="BH204" s="986"/>
      <c r="BI204" s="986"/>
      <c r="BJ204" s="986"/>
      <c r="BK204" s="986"/>
      <c r="BL204" s="986"/>
      <c r="BM204" s="986"/>
      <c r="BN204" s="986"/>
      <c r="BO204" s="986"/>
      <c r="BP204" s="987"/>
      <c r="BQ204" s="304"/>
      <c r="BR204" s="304"/>
      <c r="BS204" s="304"/>
      <c r="BT204" s="304"/>
      <c r="BU204" s="304"/>
      <c r="BV204" s="304"/>
      <c r="BW204" s="304"/>
      <c r="BX204" s="305"/>
      <c r="BY204" s="304"/>
      <c r="BZ204" s="306"/>
      <c r="CA204" s="767">
        <f>'Exhibit A'!GM258</f>
        <v>0</v>
      </c>
      <c r="CB204" s="810"/>
      <c r="CC204" s="810"/>
      <c r="CD204" s="810"/>
      <c r="CE204" s="810"/>
      <c r="CF204" s="768"/>
      <c r="CG204" s="767">
        <f>'Exhibit A'!GT258</f>
        <v>0</v>
      </c>
      <c r="CH204" s="810"/>
      <c r="CI204" s="810"/>
      <c r="CJ204" s="810"/>
      <c r="CK204" s="810"/>
      <c r="CL204" s="768"/>
      <c r="CM204" s="297"/>
      <c r="CN204" s="297"/>
      <c r="CO204" s="297"/>
      <c r="CP204" s="297"/>
      <c r="CQ204" s="297"/>
      <c r="CR204" s="297"/>
    </row>
    <row r="205" spans="2:96" ht="12.75" customHeight="1" thickBot="1">
      <c r="B205" s="985" t="s">
        <v>436</v>
      </c>
      <c r="C205" s="986"/>
      <c r="D205" s="986"/>
      <c r="E205" s="986"/>
      <c r="F205" s="986"/>
      <c r="G205" s="986"/>
      <c r="H205" s="986"/>
      <c r="I205" s="986"/>
      <c r="J205" s="986"/>
      <c r="K205" s="986"/>
      <c r="L205" s="986"/>
      <c r="M205" s="986"/>
      <c r="N205" s="986"/>
      <c r="O205" s="986"/>
      <c r="P205" s="986"/>
      <c r="Q205" s="986"/>
      <c r="R205" s="986"/>
      <c r="S205" s="986"/>
      <c r="T205" s="986"/>
      <c r="U205" s="986"/>
      <c r="V205" s="986"/>
      <c r="W205" s="987"/>
      <c r="X205" s="196"/>
      <c r="Y205" s="196"/>
      <c r="Z205" s="196"/>
      <c r="AA205" s="196"/>
      <c r="AB205" s="196"/>
      <c r="AC205" s="196"/>
      <c r="AD205" s="196"/>
      <c r="AE205" s="272"/>
      <c r="AF205" s="196"/>
      <c r="AG205" s="195"/>
      <c r="AH205" s="767">
        <f>'Exhibit A'!CL259</f>
        <v>0</v>
      </c>
      <c r="AI205" s="810"/>
      <c r="AJ205" s="810"/>
      <c r="AK205" s="810"/>
      <c r="AL205" s="810"/>
      <c r="AM205" s="768"/>
      <c r="AN205" s="767">
        <f>'Exhibit A'!CS259</f>
        <v>0</v>
      </c>
      <c r="AO205" s="810"/>
      <c r="AP205" s="810"/>
      <c r="AQ205" s="810"/>
      <c r="AR205" s="810"/>
      <c r="AS205" s="768"/>
      <c r="AT205" s="297"/>
      <c r="AU205" s="991" t="s">
        <v>487</v>
      </c>
      <c r="AV205" s="992"/>
      <c r="AW205" s="992"/>
      <c r="AX205" s="992"/>
      <c r="AY205" s="992"/>
      <c r="AZ205" s="992"/>
      <c r="BA205" s="992"/>
      <c r="BB205" s="992"/>
      <c r="BC205" s="992"/>
      <c r="BD205" s="992"/>
      <c r="BE205" s="992"/>
      <c r="BF205" s="992"/>
      <c r="BG205" s="992"/>
      <c r="BH205" s="992"/>
      <c r="BI205" s="992"/>
      <c r="BJ205" s="992"/>
      <c r="BK205" s="992"/>
      <c r="BL205" s="992"/>
      <c r="BM205" s="992"/>
      <c r="BN205" s="992"/>
      <c r="BO205" s="992"/>
      <c r="BP205" s="993"/>
      <c r="BQ205" s="310"/>
      <c r="BR205" s="310"/>
      <c r="BS205" s="310"/>
      <c r="BT205" s="310"/>
      <c r="BU205" s="310"/>
      <c r="BV205" s="310"/>
      <c r="BW205" s="310"/>
      <c r="BX205" s="305"/>
      <c r="BY205" s="310"/>
      <c r="BZ205" s="311"/>
      <c r="CA205" s="1036">
        <f>SUM(CA197:CF204)</f>
        <v>0</v>
      </c>
      <c r="CB205" s="1037"/>
      <c r="CC205" s="1037"/>
      <c r="CD205" s="1037"/>
      <c r="CE205" s="1037"/>
      <c r="CF205" s="1038"/>
      <c r="CG205" s="1036">
        <f>SUM(CG197:CL204)</f>
        <v>0</v>
      </c>
      <c r="CH205" s="1037"/>
      <c r="CI205" s="1037"/>
      <c r="CJ205" s="1037"/>
      <c r="CK205" s="1037"/>
      <c r="CL205" s="1038"/>
      <c r="CM205" s="286"/>
      <c r="CN205" s="286"/>
      <c r="CO205" s="286"/>
      <c r="CP205" s="286"/>
      <c r="CQ205" s="286"/>
      <c r="CR205" s="286"/>
    </row>
    <row r="206" spans="2:96" ht="12.75" customHeight="1" thickTop="1" thickBot="1">
      <c r="B206" s="1003" t="s">
        <v>437</v>
      </c>
      <c r="C206" s="1004"/>
      <c r="D206" s="1004"/>
      <c r="E206" s="1004"/>
      <c r="F206" s="1004"/>
      <c r="G206" s="1004"/>
      <c r="H206" s="1004"/>
      <c r="I206" s="1004"/>
      <c r="J206" s="1004"/>
      <c r="K206" s="1004"/>
      <c r="L206" s="1004"/>
      <c r="M206" s="1004"/>
      <c r="N206" s="1004"/>
      <c r="O206" s="1004"/>
      <c r="P206" s="1004"/>
      <c r="Q206" s="1004"/>
      <c r="R206" s="1004"/>
      <c r="S206" s="1004"/>
      <c r="T206" s="1004"/>
      <c r="U206" s="1004"/>
      <c r="V206" s="1004"/>
      <c r="W206" s="1004"/>
      <c r="X206" s="320"/>
      <c r="Y206" s="320"/>
      <c r="Z206" s="320"/>
      <c r="AA206" s="320"/>
      <c r="AB206" s="320"/>
      <c r="AC206" s="320"/>
      <c r="AD206" s="320"/>
      <c r="AE206" s="321"/>
      <c r="AF206" s="320"/>
      <c r="AG206" s="322"/>
      <c r="AH206" s="962">
        <f>SUM(AH197:AM205)</f>
        <v>0</v>
      </c>
      <c r="AI206" s="880"/>
      <c r="AJ206" s="880"/>
      <c r="AK206" s="880"/>
      <c r="AL206" s="880"/>
      <c r="AM206" s="961"/>
      <c r="AN206" s="962">
        <f>SUM(AN197:AS205)</f>
        <v>0</v>
      </c>
      <c r="AO206" s="880"/>
      <c r="AP206" s="880"/>
      <c r="AQ206" s="880"/>
      <c r="AR206" s="880"/>
      <c r="AS206" s="961"/>
      <c r="AT206" s="286"/>
      <c r="AU206" s="1007" t="s">
        <v>488</v>
      </c>
      <c r="AV206" s="1008"/>
      <c r="AW206" s="1008"/>
      <c r="AX206" s="1008"/>
      <c r="AY206" s="1008"/>
      <c r="AZ206" s="1008"/>
      <c r="BA206" s="1008"/>
      <c r="BB206" s="1008"/>
      <c r="BC206" s="1008"/>
      <c r="BD206" s="1008"/>
      <c r="BE206" s="1008"/>
      <c r="BF206" s="1008"/>
      <c r="BG206" s="1008"/>
      <c r="BH206" s="1008"/>
      <c r="BI206" s="1008"/>
      <c r="BJ206" s="1008"/>
      <c r="BK206" s="1008"/>
      <c r="BL206" s="1008"/>
      <c r="BM206" s="1008"/>
      <c r="BN206" s="1008"/>
      <c r="BO206" s="1008"/>
      <c r="BP206" s="1008"/>
      <c r="BQ206" s="210"/>
      <c r="BR206" s="210"/>
      <c r="BS206" s="210"/>
      <c r="BT206" s="210"/>
      <c r="BU206" s="210"/>
      <c r="BV206" s="210"/>
      <c r="BW206" s="210"/>
      <c r="BX206" s="292"/>
      <c r="BY206" s="210"/>
      <c r="BZ206" s="211"/>
      <c r="CA206" s="848"/>
      <c r="CB206" s="849"/>
      <c r="CC206" s="849"/>
      <c r="CD206" s="849"/>
      <c r="CE206" s="849"/>
      <c r="CF206" s="850"/>
      <c r="CG206" s="848"/>
      <c r="CH206" s="849"/>
      <c r="CI206" s="849"/>
      <c r="CJ206" s="849"/>
      <c r="CK206" s="849"/>
      <c r="CL206" s="850"/>
      <c r="CM206" s="286"/>
      <c r="CN206" s="286"/>
      <c r="CO206" s="286"/>
      <c r="CP206" s="286"/>
      <c r="CQ206" s="286"/>
      <c r="CR206" s="286"/>
    </row>
    <row r="207" spans="2:96" ht="12.75" customHeight="1" thickTop="1">
      <c r="B207" s="1005" t="s">
        <v>438</v>
      </c>
      <c r="C207" s="1006"/>
      <c r="D207" s="1006"/>
      <c r="E207" s="1006"/>
      <c r="F207" s="1006"/>
      <c r="G207" s="1006"/>
      <c r="H207" s="1006"/>
      <c r="I207" s="1006"/>
      <c r="J207" s="1006"/>
      <c r="K207" s="1006"/>
      <c r="L207" s="1006"/>
      <c r="M207" s="1006"/>
      <c r="N207" s="1006"/>
      <c r="O207" s="1006"/>
      <c r="P207" s="1006"/>
      <c r="Q207" s="1006"/>
      <c r="R207" s="1006"/>
      <c r="S207" s="1006"/>
      <c r="T207" s="1006"/>
      <c r="U207" s="1006"/>
      <c r="V207" s="1006"/>
      <c r="W207" s="1006"/>
      <c r="X207" s="314"/>
      <c r="Y207" s="314"/>
      <c r="Z207" s="314"/>
      <c r="AA207" s="314"/>
      <c r="AB207" s="314"/>
      <c r="AC207" s="314"/>
      <c r="AD207" s="314"/>
      <c r="AE207" s="166"/>
      <c r="AF207" s="314"/>
      <c r="AG207" s="315"/>
      <c r="AH207" s="1023"/>
      <c r="AI207" s="1024"/>
      <c r="AJ207" s="1024"/>
      <c r="AK207" s="1024"/>
      <c r="AL207" s="1024"/>
      <c r="AM207" s="1025"/>
      <c r="AN207" s="1023"/>
      <c r="AO207" s="1024"/>
      <c r="AP207" s="1024"/>
      <c r="AQ207" s="1024"/>
      <c r="AR207" s="1024"/>
      <c r="AS207" s="1025"/>
      <c r="AT207" s="286"/>
      <c r="AU207" s="999" t="s">
        <v>489</v>
      </c>
      <c r="AV207" s="1000"/>
      <c r="AW207" s="1000"/>
      <c r="AX207" s="1000"/>
      <c r="AY207" s="1000"/>
      <c r="AZ207" s="1000"/>
      <c r="BA207" s="1000"/>
      <c r="BB207" s="1000"/>
      <c r="BC207" s="1000"/>
      <c r="BD207" s="1000"/>
      <c r="BE207" s="1000"/>
      <c r="BF207" s="1000"/>
      <c r="BG207" s="1000"/>
      <c r="BH207" s="1000"/>
      <c r="BI207" s="1000"/>
      <c r="BJ207" s="1000"/>
      <c r="BK207" s="1000"/>
      <c r="BL207" s="1000"/>
      <c r="BM207" s="1000"/>
      <c r="BN207" s="1000"/>
      <c r="BO207" s="1000"/>
      <c r="BP207" s="1000"/>
      <c r="BQ207" s="314"/>
      <c r="BR207" s="314"/>
      <c r="BS207" s="314"/>
      <c r="BT207" s="314"/>
      <c r="BU207" s="314"/>
      <c r="BV207" s="314"/>
      <c r="BW207" s="314"/>
      <c r="BX207" s="166"/>
      <c r="BY207" s="314"/>
      <c r="BZ207" s="315"/>
      <c r="CA207" s="767">
        <f>'Exhibit A'!GM261</f>
        <v>0</v>
      </c>
      <c r="CB207" s="810"/>
      <c r="CC207" s="810"/>
      <c r="CD207" s="810"/>
      <c r="CE207" s="810"/>
      <c r="CF207" s="768"/>
      <c r="CG207" s="767">
        <f>'Exhibit A'!GT261</f>
        <v>0</v>
      </c>
      <c r="CH207" s="810"/>
      <c r="CI207" s="810"/>
      <c r="CJ207" s="810"/>
      <c r="CK207" s="810"/>
      <c r="CL207" s="768"/>
      <c r="CM207" s="297"/>
      <c r="CN207" s="297"/>
      <c r="CO207" s="297"/>
      <c r="CP207" s="297"/>
      <c r="CQ207" s="297"/>
      <c r="CR207" s="297"/>
    </row>
    <row r="208" spans="2:96" ht="12.75" customHeight="1">
      <c r="B208" s="985" t="s">
        <v>439</v>
      </c>
      <c r="C208" s="986"/>
      <c r="D208" s="986"/>
      <c r="E208" s="986"/>
      <c r="F208" s="986"/>
      <c r="G208" s="986"/>
      <c r="H208" s="986"/>
      <c r="I208" s="986"/>
      <c r="J208" s="986"/>
      <c r="K208" s="986"/>
      <c r="L208" s="986"/>
      <c r="M208" s="986"/>
      <c r="N208" s="986"/>
      <c r="O208" s="986"/>
      <c r="P208" s="986"/>
      <c r="Q208" s="986"/>
      <c r="R208" s="986"/>
      <c r="S208" s="986"/>
      <c r="T208" s="986"/>
      <c r="U208" s="986"/>
      <c r="V208" s="986"/>
      <c r="W208" s="987"/>
      <c r="X208" s="295"/>
      <c r="Y208" s="295"/>
      <c r="Z208" s="295"/>
      <c r="AA208" s="295"/>
      <c r="AB208" s="295"/>
      <c r="AC208" s="295"/>
      <c r="AD208" s="295"/>
      <c r="AE208" s="272"/>
      <c r="AF208" s="295"/>
      <c r="AG208" s="296"/>
      <c r="AH208" s="767">
        <f>'Exhibit A'!CL262</f>
        <v>0</v>
      </c>
      <c r="AI208" s="810"/>
      <c r="AJ208" s="810"/>
      <c r="AK208" s="810"/>
      <c r="AL208" s="810"/>
      <c r="AM208" s="768"/>
      <c r="AN208" s="767">
        <f>'Exhibit A'!CS262</f>
        <v>0</v>
      </c>
      <c r="AO208" s="810"/>
      <c r="AP208" s="810"/>
      <c r="AQ208" s="810"/>
      <c r="AR208" s="810"/>
      <c r="AS208" s="768"/>
      <c r="AT208" s="297"/>
      <c r="AU208" s="999" t="s">
        <v>490</v>
      </c>
      <c r="AV208" s="1000"/>
      <c r="AW208" s="1000"/>
      <c r="AX208" s="1000"/>
      <c r="AY208" s="1000"/>
      <c r="AZ208" s="1000"/>
      <c r="BA208" s="1000"/>
      <c r="BB208" s="1000"/>
      <c r="BC208" s="1000"/>
      <c r="BD208" s="1000"/>
      <c r="BE208" s="1000"/>
      <c r="BF208" s="1000"/>
      <c r="BG208" s="1000"/>
      <c r="BH208" s="1000"/>
      <c r="BI208" s="1000"/>
      <c r="BJ208" s="1000"/>
      <c r="BK208" s="1000"/>
      <c r="BL208" s="1000"/>
      <c r="BM208" s="1000"/>
      <c r="BN208" s="1000"/>
      <c r="BO208" s="1000"/>
      <c r="BP208" s="1000"/>
      <c r="BQ208" s="295"/>
      <c r="BR208" s="295"/>
      <c r="BS208" s="295"/>
      <c r="BT208" s="295"/>
      <c r="BU208" s="295"/>
      <c r="BV208" s="295"/>
      <c r="BW208" s="295"/>
      <c r="BX208" s="272"/>
      <c r="BY208" s="295"/>
      <c r="BZ208" s="296"/>
      <c r="CA208" s="767">
        <f>'Exhibit A'!GM262</f>
        <v>0</v>
      </c>
      <c r="CB208" s="810"/>
      <c r="CC208" s="810"/>
      <c r="CD208" s="810"/>
      <c r="CE208" s="810"/>
      <c r="CF208" s="768"/>
      <c r="CG208" s="767">
        <f>'Exhibit A'!GT262</f>
        <v>0</v>
      </c>
      <c r="CH208" s="810"/>
      <c r="CI208" s="810"/>
      <c r="CJ208" s="810"/>
      <c r="CK208" s="810"/>
      <c r="CL208" s="768"/>
      <c r="CM208" s="297"/>
      <c r="CN208" s="297"/>
      <c r="CO208" s="297"/>
      <c r="CP208" s="297"/>
      <c r="CQ208" s="297"/>
      <c r="CR208" s="297"/>
    </row>
    <row r="209" spans="2:96" ht="12.75" customHeight="1">
      <c r="B209" s="985" t="s">
        <v>440</v>
      </c>
      <c r="C209" s="986"/>
      <c r="D209" s="986"/>
      <c r="E209" s="986"/>
      <c r="F209" s="986"/>
      <c r="G209" s="986"/>
      <c r="H209" s="986"/>
      <c r="I209" s="986"/>
      <c r="J209" s="986"/>
      <c r="K209" s="986"/>
      <c r="L209" s="986"/>
      <c r="M209" s="986"/>
      <c r="N209" s="986"/>
      <c r="O209" s="986"/>
      <c r="P209" s="986"/>
      <c r="Q209" s="986"/>
      <c r="R209" s="986"/>
      <c r="S209" s="986"/>
      <c r="T209" s="986"/>
      <c r="U209" s="986"/>
      <c r="V209" s="986"/>
      <c r="W209" s="987"/>
      <c r="X209" s="295"/>
      <c r="Y209" s="295"/>
      <c r="Z209" s="295"/>
      <c r="AA209" s="295"/>
      <c r="AB209" s="295"/>
      <c r="AC209" s="295"/>
      <c r="AD209" s="295"/>
      <c r="AE209" s="272"/>
      <c r="AF209" s="295"/>
      <c r="AG209" s="296"/>
      <c r="AH209" s="767">
        <f>'Exhibit A'!CL263</f>
        <v>0</v>
      </c>
      <c r="AI209" s="810"/>
      <c r="AJ209" s="810"/>
      <c r="AK209" s="810"/>
      <c r="AL209" s="810"/>
      <c r="AM209" s="768"/>
      <c r="AN209" s="767">
        <f>'Exhibit A'!CS263</f>
        <v>0</v>
      </c>
      <c r="AO209" s="810"/>
      <c r="AP209" s="810"/>
      <c r="AQ209" s="810"/>
      <c r="AR209" s="810"/>
      <c r="AS209" s="768"/>
      <c r="AT209" s="297"/>
      <c r="AU209" s="999" t="s">
        <v>491</v>
      </c>
      <c r="AV209" s="1000"/>
      <c r="AW209" s="1000"/>
      <c r="AX209" s="1000"/>
      <c r="AY209" s="1000"/>
      <c r="AZ209" s="1000"/>
      <c r="BA209" s="1000"/>
      <c r="BB209" s="1000"/>
      <c r="BC209" s="1000"/>
      <c r="BD209" s="1000"/>
      <c r="BE209" s="1000"/>
      <c r="BF209" s="1000"/>
      <c r="BG209" s="1000"/>
      <c r="BH209" s="1000"/>
      <c r="BI209" s="1000"/>
      <c r="BJ209" s="1000"/>
      <c r="BK209" s="1000"/>
      <c r="BL209" s="1000"/>
      <c r="BM209" s="1000"/>
      <c r="BN209" s="1000"/>
      <c r="BO209" s="1000"/>
      <c r="BP209" s="1000"/>
      <c r="BQ209" s="295"/>
      <c r="BR209" s="295"/>
      <c r="BS209" s="295"/>
      <c r="BT209" s="295"/>
      <c r="BU209" s="295"/>
      <c r="BV209" s="295"/>
      <c r="BW209" s="295"/>
      <c r="BX209" s="272"/>
      <c r="BY209" s="295"/>
      <c r="BZ209" s="296"/>
      <c r="CA209" s="767">
        <f>'Exhibit A'!GM263</f>
        <v>0</v>
      </c>
      <c r="CB209" s="810"/>
      <c r="CC209" s="810"/>
      <c r="CD209" s="810"/>
      <c r="CE209" s="810"/>
      <c r="CF209" s="768"/>
      <c r="CG209" s="767">
        <f>'Exhibit A'!GT263</f>
        <v>0</v>
      </c>
      <c r="CH209" s="810"/>
      <c r="CI209" s="810"/>
      <c r="CJ209" s="810"/>
      <c r="CK209" s="810"/>
      <c r="CL209" s="768"/>
      <c r="CM209" s="297"/>
      <c r="CN209" s="297"/>
      <c r="CO209" s="297"/>
      <c r="CP209" s="297"/>
      <c r="CQ209" s="297"/>
      <c r="CR209" s="297"/>
    </row>
    <row r="210" spans="2:96" ht="12.75" customHeight="1">
      <c r="B210" s="985" t="s">
        <v>441</v>
      </c>
      <c r="C210" s="986"/>
      <c r="D210" s="986"/>
      <c r="E210" s="986"/>
      <c r="F210" s="986"/>
      <c r="G210" s="986"/>
      <c r="H210" s="986"/>
      <c r="I210" s="986"/>
      <c r="J210" s="986"/>
      <c r="K210" s="986"/>
      <c r="L210" s="986"/>
      <c r="M210" s="986"/>
      <c r="N210" s="986"/>
      <c r="O210" s="986"/>
      <c r="P210" s="986"/>
      <c r="Q210" s="986"/>
      <c r="R210" s="986"/>
      <c r="S210" s="986"/>
      <c r="T210" s="986"/>
      <c r="U210" s="986"/>
      <c r="V210" s="986"/>
      <c r="W210" s="987"/>
      <c r="X210" s="295"/>
      <c r="Y210" s="295"/>
      <c r="Z210" s="295"/>
      <c r="AA210" s="295"/>
      <c r="AB210" s="295"/>
      <c r="AC210" s="295"/>
      <c r="AD210" s="295"/>
      <c r="AE210" s="272"/>
      <c r="AF210" s="295"/>
      <c r="AG210" s="296"/>
      <c r="AH210" s="767">
        <f>'Exhibit A'!CL264</f>
        <v>0</v>
      </c>
      <c r="AI210" s="810"/>
      <c r="AJ210" s="810"/>
      <c r="AK210" s="810"/>
      <c r="AL210" s="810"/>
      <c r="AM210" s="768"/>
      <c r="AN210" s="767">
        <f>'Exhibit A'!CS264</f>
        <v>0</v>
      </c>
      <c r="AO210" s="810"/>
      <c r="AP210" s="810"/>
      <c r="AQ210" s="810"/>
      <c r="AR210" s="810"/>
      <c r="AS210" s="768"/>
      <c r="AT210" s="297"/>
      <c r="AU210" s="999" t="s">
        <v>492</v>
      </c>
      <c r="AV210" s="1000"/>
      <c r="AW210" s="1000"/>
      <c r="AX210" s="1000"/>
      <c r="AY210" s="1000"/>
      <c r="AZ210" s="1000"/>
      <c r="BA210" s="1000"/>
      <c r="BB210" s="1000"/>
      <c r="BC210" s="1000"/>
      <c r="BD210" s="1000"/>
      <c r="BE210" s="1000"/>
      <c r="BF210" s="1000"/>
      <c r="BG210" s="1000"/>
      <c r="BH210" s="1000"/>
      <c r="BI210" s="1000"/>
      <c r="BJ210" s="1000"/>
      <c r="BK210" s="1000"/>
      <c r="BL210" s="1000"/>
      <c r="BM210" s="1000"/>
      <c r="BN210" s="1000"/>
      <c r="BO210" s="1000"/>
      <c r="BP210" s="1000"/>
      <c r="BQ210" s="295"/>
      <c r="BR210" s="295"/>
      <c r="BS210" s="295"/>
      <c r="BT210" s="295"/>
      <c r="BU210" s="295"/>
      <c r="BV210" s="295"/>
      <c r="BW210" s="295"/>
      <c r="BX210" s="272"/>
      <c r="BY210" s="295"/>
      <c r="BZ210" s="296"/>
      <c r="CA210" s="767">
        <f>'Exhibit A'!GM264</f>
        <v>0</v>
      </c>
      <c r="CB210" s="810"/>
      <c r="CC210" s="810"/>
      <c r="CD210" s="810"/>
      <c r="CE210" s="810"/>
      <c r="CF210" s="768"/>
      <c r="CG210" s="767">
        <f>'Exhibit A'!GT264</f>
        <v>0</v>
      </c>
      <c r="CH210" s="810"/>
      <c r="CI210" s="810"/>
      <c r="CJ210" s="810"/>
      <c r="CK210" s="810"/>
      <c r="CL210" s="768"/>
      <c r="CM210" s="297"/>
      <c r="CN210" s="297"/>
      <c r="CO210" s="297"/>
      <c r="CP210" s="297"/>
      <c r="CQ210" s="297"/>
      <c r="CR210" s="297"/>
    </row>
    <row r="211" spans="2:96" ht="12.75" customHeight="1">
      <c r="B211" s="985" t="s">
        <v>442</v>
      </c>
      <c r="C211" s="986"/>
      <c r="D211" s="986"/>
      <c r="E211" s="986"/>
      <c r="F211" s="986"/>
      <c r="G211" s="986"/>
      <c r="H211" s="986"/>
      <c r="I211" s="986"/>
      <c r="J211" s="986"/>
      <c r="K211" s="986"/>
      <c r="L211" s="986"/>
      <c r="M211" s="986"/>
      <c r="N211" s="986"/>
      <c r="O211" s="986"/>
      <c r="P211" s="986"/>
      <c r="Q211" s="986"/>
      <c r="R211" s="986"/>
      <c r="S211" s="986"/>
      <c r="T211" s="986"/>
      <c r="U211" s="986"/>
      <c r="V211" s="986"/>
      <c r="W211" s="987"/>
      <c r="X211" s="295"/>
      <c r="Y211" s="295"/>
      <c r="Z211" s="295"/>
      <c r="AA211" s="295"/>
      <c r="AB211" s="295"/>
      <c r="AC211" s="295"/>
      <c r="AD211" s="295"/>
      <c r="AE211" s="272"/>
      <c r="AF211" s="295"/>
      <c r="AG211" s="296"/>
      <c r="AH211" s="767">
        <f>'Exhibit A'!CL265</f>
        <v>0</v>
      </c>
      <c r="AI211" s="810"/>
      <c r="AJ211" s="810"/>
      <c r="AK211" s="810"/>
      <c r="AL211" s="810"/>
      <c r="AM211" s="768"/>
      <c r="AN211" s="767">
        <f>'Exhibit A'!CS265</f>
        <v>0</v>
      </c>
      <c r="AO211" s="810"/>
      <c r="AP211" s="810"/>
      <c r="AQ211" s="810"/>
      <c r="AR211" s="810"/>
      <c r="AS211" s="768"/>
      <c r="AT211" s="297"/>
      <c r="AU211" s="999" t="s">
        <v>493</v>
      </c>
      <c r="AV211" s="1000"/>
      <c r="AW211" s="1000"/>
      <c r="AX211" s="1000"/>
      <c r="AY211" s="1000"/>
      <c r="AZ211" s="1000"/>
      <c r="BA211" s="1000"/>
      <c r="BB211" s="1000"/>
      <c r="BC211" s="1000"/>
      <c r="BD211" s="1000"/>
      <c r="BE211" s="1000"/>
      <c r="BF211" s="1000"/>
      <c r="BG211" s="1000"/>
      <c r="BH211" s="1000"/>
      <c r="BI211" s="1000"/>
      <c r="BJ211" s="1000"/>
      <c r="BK211" s="1000"/>
      <c r="BL211" s="1000"/>
      <c r="BM211" s="1000"/>
      <c r="BN211" s="1000"/>
      <c r="BO211" s="1000"/>
      <c r="BP211" s="1000"/>
      <c r="BQ211" s="295"/>
      <c r="BR211" s="295"/>
      <c r="BS211" s="295"/>
      <c r="BT211" s="295"/>
      <c r="BU211" s="295"/>
      <c r="BV211" s="295"/>
      <c r="BW211" s="295"/>
      <c r="BX211" s="272"/>
      <c r="BY211" s="295"/>
      <c r="BZ211" s="296"/>
      <c r="CA211" s="767">
        <f>'Exhibit A'!GM265</f>
        <v>0</v>
      </c>
      <c r="CB211" s="810"/>
      <c r="CC211" s="810"/>
      <c r="CD211" s="810"/>
      <c r="CE211" s="810"/>
      <c r="CF211" s="768"/>
      <c r="CG211" s="767">
        <f>'Exhibit A'!GT265</f>
        <v>0</v>
      </c>
      <c r="CH211" s="810"/>
      <c r="CI211" s="810"/>
      <c r="CJ211" s="810"/>
      <c r="CK211" s="810"/>
      <c r="CL211" s="768"/>
      <c r="CM211" s="297"/>
      <c r="CN211" s="297"/>
      <c r="CO211" s="297"/>
      <c r="CP211" s="297"/>
      <c r="CQ211" s="297"/>
      <c r="CR211" s="297"/>
    </row>
    <row r="212" spans="2:96" ht="12.75" customHeight="1">
      <c r="B212" s="985" t="s">
        <v>443</v>
      </c>
      <c r="C212" s="986"/>
      <c r="D212" s="986"/>
      <c r="E212" s="986"/>
      <c r="F212" s="986"/>
      <c r="G212" s="986"/>
      <c r="H212" s="986"/>
      <c r="I212" s="986"/>
      <c r="J212" s="986"/>
      <c r="K212" s="986"/>
      <c r="L212" s="986"/>
      <c r="M212" s="986"/>
      <c r="N212" s="986"/>
      <c r="O212" s="986"/>
      <c r="P212" s="986"/>
      <c r="Q212" s="986"/>
      <c r="R212" s="986"/>
      <c r="S212" s="986"/>
      <c r="T212" s="986"/>
      <c r="U212" s="986"/>
      <c r="V212" s="986"/>
      <c r="W212" s="987"/>
      <c r="X212" s="295"/>
      <c r="Y212" s="295"/>
      <c r="Z212" s="295"/>
      <c r="AA212" s="295"/>
      <c r="AB212" s="295"/>
      <c r="AC212" s="295"/>
      <c r="AD212" s="295"/>
      <c r="AE212" s="272"/>
      <c r="AF212" s="295"/>
      <c r="AG212" s="296"/>
      <c r="AH212" s="767">
        <f>'Exhibit A'!CL266</f>
        <v>0</v>
      </c>
      <c r="AI212" s="810"/>
      <c r="AJ212" s="810"/>
      <c r="AK212" s="810"/>
      <c r="AL212" s="810"/>
      <c r="AM212" s="768"/>
      <c r="AN212" s="767">
        <f>'Exhibit A'!CS266</f>
        <v>0</v>
      </c>
      <c r="AO212" s="810"/>
      <c r="AP212" s="810"/>
      <c r="AQ212" s="810"/>
      <c r="AR212" s="810"/>
      <c r="AS212" s="768"/>
      <c r="AT212" s="297"/>
      <c r="AU212" s="999" t="s">
        <v>494</v>
      </c>
      <c r="AV212" s="1000"/>
      <c r="AW212" s="1000"/>
      <c r="AX212" s="1000"/>
      <c r="AY212" s="1000"/>
      <c r="AZ212" s="1000"/>
      <c r="BA212" s="1000"/>
      <c r="BB212" s="1000"/>
      <c r="BC212" s="1000"/>
      <c r="BD212" s="1000"/>
      <c r="BE212" s="1000"/>
      <c r="BF212" s="1000"/>
      <c r="BG212" s="1000"/>
      <c r="BH212" s="1000"/>
      <c r="BI212" s="1000"/>
      <c r="BJ212" s="1000"/>
      <c r="BK212" s="1000"/>
      <c r="BL212" s="1000"/>
      <c r="BM212" s="1000"/>
      <c r="BN212" s="1000"/>
      <c r="BO212" s="1000"/>
      <c r="BP212" s="1000"/>
      <c r="BQ212" s="295"/>
      <c r="BR212" s="295"/>
      <c r="BS212" s="295"/>
      <c r="BT212" s="295"/>
      <c r="BU212" s="295"/>
      <c r="BV212" s="295"/>
      <c r="BW212" s="295"/>
      <c r="BX212" s="272"/>
      <c r="BY212" s="295"/>
      <c r="BZ212" s="296"/>
      <c r="CA212" s="767">
        <f>'Exhibit A'!GM266</f>
        <v>0</v>
      </c>
      <c r="CB212" s="810"/>
      <c r="CC212" s="810"/>
      <c r="CD212" s="810"/>
      <c r="CE212" s="810"/>
      <c r="CF212" s="768"/>
      <c r="CG212" s="767">
        <f>'Exhibit A'!GT266</f>
        <v>0</v>
      </c>
      <c r="CH212" s="810"/>
      <c r="CI212" s="810"/>
      <c r="CJ212" s="810"/>
      <c r="CK212" s="810"/>
      <c r="CL212" s="768"/>
      <c r="CM212" s="297"/>
      <c r="CN212" s="297"/>
      <c r="CO212" s="297"/>
      <c r="CP212" s="297"/>
      <c r="CQ212" s="297"/>
      <c r="CR212" s="297"/>
    </row>
    <row r="213" spans="2:96" ht="12.75" customHeight="1">
      <c r="B213" s="985" t="s">
        <v>444</v>
      </c>
      <c r="C213" s="986"/>
      <c r="D213" s="986"/>
      <c r="E213" s="986"/>
      <c r="F213" s="986"/>
      <c r="G213" s="986"/>
      <c r="H213" s="986"/>
      <c r="I213" s="986"/>
      <c r="J213" s="986"/>
      <c r="K213" s="986"/>
      <c r="L213" s="986"/>
      <c r="M213" s="986"/>
      <c r="N213" s="986"/>
      <c r="O213" s="986"/>
      <c r="P213" s="986"/>
      <c r="Q213" s="986"/>
      <c r="R213" s="986"/>
      <c r="S213" s="986"/>
      <c r="T213" s="986"/>
      <c r="U213" s="986"/>
      <c r="V213" s="986"/>
      <c r="W213" s="987"/>
      <c r="X213" s="295"/>
      <c r="Y213" s="295"/>
      <c r="Z213" s="295"/>
      <c r="AA213" s="295"/>
      <c r="AB213" s="295"/>
      <c r="AC213" s="295"/>
      <c r="AD213" s="295"/>
      <c r="AE213" s="272"/>
      <c r="AF213" s="295"/>
      <c r="AG213" s="296"/>
      <c r="AH213" s="767">
        <f>'Exhibit A'!CL267</f>
        <v>0</v>
      </c>
      <c r="AI213" s="810"/>
      <c r="AJ213" s="810"/>
      <c r="AK213" s="810"/>
      <c r="AL213" s="810"/>
      <c r="AM213" s="768"/>
      <c r="AN213" s="767">
        <f>'Exhibit A'!CS267</f>
        <v>0</v>
      </c>
      <c r="AO213" s="810"/>
      <c r="AP213" s="810"/>
      <c r="AQ213" s="810"/>
      <c r="AR213" s="810"/>
      <c r="AS213" s="768"/>
      <c r="AT213" s="297"/>
      <c r="AU213" s="985" t="s">
        <v>495</v>
      </c>
      <c r="AV213" s="986"/>
      <c r="AW213" s="986"/>
      <c r="AX213" s="986"/>
      <c r="AY213" s="986"/>
      <c r="AZ213" s="986"/>
      <c r="BA213" s="986"/>
      <c r="BB213" s="986"/>
      <c r="BC213" s="986"/>
      <c r="BD213" s="986"/>
      <c r="BE213" s="986"/>
      <c r="BF213" s="986"/>
      <c r="BG213" s="986"/>
      <c r="BH213" s="986"/>
      <c r="BI213" s="986"/>
      <c r="BJ213" s="986"/>
      <c r="BK213" s="986"/>
      <c r="BL213" s="986"/>
      <c r="BM213" s="986"/>
      <c r="BN213" s="986"/>
      <c r="BO213" s="986"/>
      <c r="BP213" s="987"/>
      <c r="BQ213" s="295"/>
      <c r="BR213" s="295"/>
      <c r="BS213" s="295"/>
      <c r="BT213" s="295"/>
      <c r="BU213" s="295"/>
      <c r="BV213" s="295"/>
      <c r="BW213" s="295"/>
      <c r="BX213" s="272"/>
      <c r="BY213" s="295"/>
      <c r="BZ213" s="296"/>
      <c r="CA213" s="767">
        <f>'Exhibit A'!GM267</f>
        <v>0</v>
      </c>
      <c r="CB213" s="810"/>
      <c r="CC213" s="810"/>
      <c r="CD213" s="810"/>
      <c r="CE213" s="810"/>
      <c r="CF213" s="768"/>
      <c r="CG213" s="767">
        <f>'Exhibit A'!GT267</f>
        <v>0</v>
      </c>
      <c r="CH213" s="810"/>
      <c r="CI213" s="810"/>
      <c r="CJ213" s="810"/>
      <c r="CK213" s="810"/>
      <c r="CL213" s="768"/>
      <c r="CM213" s="297"/>
      <c r="CN213" s="297"/>
      <c r="CO213" s="297"/>
      <c r="CP213" s="297"/>
      <c r="CQ213" s="297"/>
      <c r="CR213" s="297"/>
    </row>
    <row r="214" spans="2:96" ht="12.75" customHeight="1">
      <c r="B214" s="985" t="s">
        <v>445</v>
      </c>
      <c r="C214" s="986"/>
      <c r="D214" s="986"/>
      <c r="E214" s="986"/>
      <c r="F214" s="986"/>
      <c r="G214" s="986"/>
      <c r="H214" s="986"/>
      <c r="I214" s="986"/>
      <c r="J214" s="986"/>
      <c r="K214" s="986"/>
      <c r="L214" s="986"/>
      <c r="M214" s="986"/>
      <c r="N214" s="986"/>
      <c r="O214" s="986"/>
      <c r="P214" s="986"/>
      <c r="Q214" s="986"/>
      <c r="R214" s="986"/>
      <c r="S214" s="986"/>
      <c r="T214" s="986"/>
      <c r="U214" s="986"/>
      <c r="V214" s="986"/>
      <c r="W214" s="987"/>
      <c r="X214" s="295"/>
      <c r="Y214" s="295"/>
      <c r="Z214" s="295"/>
      <c r="AA214" s="295"/>
      <c r="AB214" s="295"/>
      <c r="AC214" s="295"/>
      <c r="AD214" s="295"/>
      <c r="AE214" s="272"/>
      <c r="AF214" s="295"/>
      <c r="AG214" s="296"/>
      <c r="AH214" s="767">
        <f>'Exhibit A'!CL268</f>
        <v>0</v>
      </c>
      <c r="AI214" s="810"/>
      <c r="AJ214" s="810"/>
      <c r="AK214" s="810"/>
      <c r="AL214" s="810"/>
      <c r="AM214" s="768"/>
      <c r="AN214" s="767">
        <f>'Exhibit A'!CS268</f>
        <v>0</v>
      </c>
      <c r="AO214" s="810"/>
      <c r="AP214" s="810"/>
      <c r="AQ214" s="810"/>
      <c r="AR214" s="810"/>
      <c r="AS214" s="768"/>
      <c r="AT214" s="297"/>
      <c r="AU214" s="985" t="s">
        <v>496</v>
      </c>
      <c r="AV214" s="986"/>
      <c r="AW214" s="986"/>
      <c r="AX214" s="986"/>
      <c r="AY214" s="986"/>
      <c r="AZ214" s="986"/>
      <c r="BA214" s="986"/>
      <c r="BB214" s="986"/>
      <c r="BC214" s="986"/>
      <c r="BD214" s="986"/>
      <c r="BE214" s="986"/>
      <c r="BF214" s="986"/>
      <c r="BG214" s="986"/>
      <c r="BH214" s="986"/>
      <c r="BI214" s="986"/>
      <c r="BJ214" s="986"/>
      <c r="BK214" s="986"/>
      <c r="BL214" s="986"/>
      <c r="BM214" s="986"/>
      <c r="BN214" s="986"/>
      <c r="BO214" s="986"/>
      <c r="BP214" s="987"/>
      <c r="BQ214" s="295"/>
      <c r="BR214" s="295"/>
      <c r="BS214" s="295"/>
      <c r="BT214" s="295"/>
      <c r="BU214" s="295"/>
      <c r="BV214" s="295"/>
      <c r="BW214" s="295"/>
      <c r="BX214" s="272"/>
      <c r="BY214" s="295"/>
      <c r="BZ214" s="296"/>
      <c r="CA214" s="767">
        <f>'Exhibit A'!GM268</f>
        <v>0</v>
      </c>
      <c r="CB214" s="810"/>
      <c r="CC214" s="810"/>
      <c r="CD214" s="810"/>
      <c r="CE214" s="810"/>
      <c r="CF214" s="768"/>
      <c r="CG214" s="767">
        <f>'Exhibit A'!GT268</f>
        <v>0</v>
      </c>
      <c r="CH214" s="810"/>
      <c r="CI214" s="810"/>
      <c r="CJ214" s="810"/>
      <c r="CK214" s="810"/>
      <c r="CL214" s="768"/>
      <c r="CM214" s="297"/>
      <c r="CN214" s="297"/>
      <c r="CO214" s="297"/>
      <c r="CP214" s="297"/>
      <c r="CQ214" s="297"/>
      <c r="CR214" s="297"/>
    </row>
    <row r="215" spans="2:96" ht="12.75" customHeight="1" thickBot="1">
      <c r="B215" s="991" t="s">
        <v>446</v>
      </c>
      <c r="C215" s="992"/>
      <c r="D215" s="992"/>
      <c r="E215" s="992"/>
      <c r="F215" s="992"/>
      <c r="G215" s="992"/>
      <c r="H215" s="992"/>
      <c r="I215" s="992"/>
      <c r="J215" s="992"/>
      <c r="K215" s="992"/>
      <c r="L215" s="992"/>
      <c r="M215" s="992"/>
      <c r="N215" s="992"/>
      <c r="O215" s="992"/>
      <c r="P215" s="992"/>
      <c r="Q215" s="992"/>
      <c r="R215" s="992"/>
      <c r="S215" s="992"/>
      <c r="T215" s="992"/>
      <c r="U215" s="992"/>
      <c r="V215" s="992"/>
      <c r="W215" s="993"/>
      <c r="X215" s="304"/>
      <c r="Y215" s="304"/>
      <c r="Z215" s="304"/>
      <c r="AA215" s="304"/>
      <c r="AB215" s="304"/>
      <c r="AC215" s="304"/>
      <c r="AD215" s="304"/>
      <c r="AE215" s="305"/>
      <c r="AF215" s="304"/>
      <c r="AG215" s="306"/>
      <c r="AH215" s="1036">
        <f>SUM(AH208:AM214)</f>
        <v>0</v>
      </c>
      <c r="AI215" s="1037"/>
      <c r="AJ215" s="1037"/>
      <c r="AK215" s="1037"/>
      <c r="AL215" s="1037"/>
      <c r="AM215" s="1038"/>
      <c r="AN215" s="1036">
        <f>SUM(AN208:AS214)</f>
        <v>0</v>
      </c>
      <c r="AO215" s="1037"/>
      <c r="AP215" s="1037"/>
      <c r="AQ215" s="1037"/>
      <c r="AR215" s="1037"/>
      <c r="AS215" s="1038"/>
      <c r="AT215" s="286"/>
      <c r="AU215" s="991" t="s">
        <v>497</v>
      </c>
      <c r="AV215" s="992"/>
      <c r="AW215" s="992"/>
      <c r="AX215" s="992"/>
      <c r="AY215" s="992"/>
      <c r="AZ215" s="992"/>
      <c r="BA215" s="992"/>
      <c r="BB215" s="992"/>
      <c r="BC215" s="992"/>
      <c r="BD215" s="992"/>
      <c r="BE215" s="992"/>
      <c r="BF215" s="992"/>
      <c r="BG215" s="992"/>
      <c r="BH215" s="992"/>
      <c r="BI215" s="992"/>
      <c r="BJ215" s="992"/>
      <c r="BK215" s="992"/>
      <c r="BL215" s="992"/>
      <c r="BM215" s="992"/>
      <c r="BN215" s="992"/>
      <c r="BO215" s="992"/>
      <c r="BP215" s="993"/>
      <c r="BQ215" s="304"/>
      <c r="BR215" s="304"/>
      <c r="BS215" s="304"/>
      <c r="BT215" s="304"/>
      <c r="BU215" s="304"/>
      <c r="BV215" s="304"/>
      <c r="BW215" s="304"/>
      <c r="BX215" s="305"/>
      <c r="BY215" s="304"/>
      <c r="BZ215" s="306"/>
      <c r="CA215" s="1036">
        <f>SUM(CA207:CF214)</f>
        <v>0</v>
      </c>
      <c r="CB215" s="1037"/>
      <c r="CC215" s="1037"/>
      <c r="CD215" s="1037"/>
      <c r="CE215" s="1037"/>
      <c r="CF215" s="1038"/>
      <c r="CG215" s="1036">
        <f>SUM(CG207:CL214)</f>
        <v>0</v>
      </c>
      <c r="CH215" s="1037"/>
      <c r="CI215" s="1037"/>
      <c r="CJ215" s="1037"/>
      <c r="CK215" s="1037"/>
      <c r="CL215" s="1038"/>
      <c r="CM215" s="286"/>
      <c r="CN215" s="286"/>
      <c r="CO215" s="286"/>
      <c r="CP215" s="286"/>
      <c r="CQ215" s="286"/>
      <c r="CR215" s="286"/>
    </row>
    <row r="216" spans="2:96" ht="12.75" customHeight="1" thickTop="1">
      <c r="B216" s="1007" t="s">
        <v>447</v>
      </c>
      <c r="C216" s="1008"/>
      <c r="D216" s="1008"/>
      <c r="E216" s="1008"/>
      <c r="F216" s="1008"/>
      <c r="G216" s="1008"/>
      <c r="H216" s="1008"/>
      <c r="I216" s="1008"/>
      <c r="J216" s="1008"/>
      <c r="K216" s="1008"/>
      <c r="L216" s="1008"/>
      <c r="M216" s="1008"/>
      <c r="N216" s="1008"/>
      <c r="O216" s="1008"/>
      <c r="P216" s="1008"/>
      <c r="Q216" s="1008"/>
      <c r="R216" s="1008"/>
      <c r="S216" s="1008"/>
      <c r="T216" s="1008"/>
      <c r="U216" s="1008"/>
      <c r="V216" s="1008"/>
      <c r="W216" s="1008"/>
      <c r="X216" s="210"/>
      <c r="Y216" s="210"/>
      <c r="Z216" s="210"/>
      <c r="AA216" s="210"/>
      <c r="AB216" s="210"/>
      <c r="AC216" s="210"/>
      <c r="AD216" s="210"/>
      <c r="AE216" s="292"/>
      <c r="AF216" s="210"/>
      <c r="AG216" s="211"/>
      <c r="AH216" s="848"/>
      <c r="AI216" s="849"/>
      <c r="AJ216" s="849"/>
      <c r="AK216" s="849"/>
      <c r="AL216" s="849"/>
      <c r="AM216" s="850"/>
      <c r="AN216" s="848"/>
      <c r="AO216" s="849"/>
      <c r="AP216" s="849"/>
      <c r="AQ216" s="849"/>
      <c r="AR216" s="849"/>
      <c r="AS216" s="850"/>
      <c r="AT216" s="286"/>
      <c r="AU216" s="1007" t="s">
        <v>498</v>
      </c>
      <c r="AV216" s="1008"/>
      <c r="AW216" s="1008"/>
      <c r="AX216" s="1008"/>
      <c r="AY216" s="1008"/>
      <c r="AZ216" s="1008"/>
      <c r="BA216" s="1008"/>
      <c r="BB216" s="1008"/>
      <c r="BC216" s="1008"/>
      <c r="BD216" s="1008"/>
      <c r="BE216" s="1008"/>
      <c r="BF216" s="1008"/>
      <c r="BG216" s="1008"/>
      <c r="BH216" s="1008"/>
      <c r="BI216" s="1008"/>
      <c r="BJ216" s="1008"/>
      <c r="BK216" s="1008"/>
      <c r="BL216" s="1008"/>
      <c r="BM216" s="1008"/>
      <c r="BN216" s="1008"/>
      <c r="BO216" s="1008"/>
      <c r="BP216" s="1008"/>
      <c r="BQ216" s="210"/>
      <c r="BR216" s="210"/>
      <c r="BS216" s="210"/>
      <c r="BT216" s="210"/>
      <c r="BU216" s="210"/>
      <c r="BV216" s="210"/>
      <c r="BW216" s="210"/>
      <c r="BX216" s="292"/>
      <c r="BY216" s="210"/>
      <c r="BZ216" s="211"/>
      <c r="CA216" s="848"/>
      <c r="CB216" s="849"/>
      <c r="CC216" s="849"/>
      <c r="CD216" s="849"/>
      <c r="CE216" s="849"/>
      <c r="CF216" s="850"/>
      <c r="CG216" s="848"/>
      <c r="CH216" s="849"/>
      <c r="CI216" s="849"/>
      <c r="CJ216" s="849"/>
      <c r="CK216" s="849"/>
      <c r="CL216" s="850"/>
      <c r="CM216" s="286"/>
      <c r="CN216" s="286"/>
      <c r="CO216" s="286"/>
      <c r="CP216" s="286"/>
      <c r="CQ216" s="286"/>
      <c r="CR216" s="286"/>
    </row>
    <row r="217" spans="2:96" ht="12.75" customHeight="1">
      <c r="B217" s="976" t="s">
        <v>448</v>
      </c>
      <c r="C217" s="977"/>
      <c r="D217" s="977"/>
      <c r="E217" s="977"/>
      <c r="F217" s="977"/>
      <c r="G217" s="977"/>
      <c r="H217" s="977"/>
      <c r="I217" s="977"/>
      <c r="J217" s="977"/>
      <c r="K217" s="977"/>
      <c r="L217" s="977"/>
      <c r="M217" s="977"/>
      <c r="N217" s="977"/>
      <c r="O217" s="977"/>
      <c r="P217" s="977"/>
      <c r="Q217" s="977"/>
      <c r="R217" s="977"/>
      <c r="S217" s="977"/>
      <c r="T217" s="977"/>
      <c r="U217" s="977"/>
      <c r="V217" s="977"/>
      <c r="W217" s="978"/>
      <c r="X217" s="302"/>
      <c r="Y217" s="302"/>
      <c r="Z217" s="302"/>
      <c r="AA217" s="302"/>
      <c r="AB217" s="302"/>
      <c r="AC217" s="302"/>
      <c r="AD217" s="302"/>
      <c r="AE217" s="166"/>
      <c r="AF217" s="302"/>
      <c r="AG217" s="303"/>
      <c r="AH217" s="767">
        <f>'Exhibit A'!CL271</f>
        <v>0</v>
      </c>
      <c r="AI217" s="810"/>
      <c r="AJ217" s="810"/>
      <c r="AK217" s="810"/>
      <c r="AL217" s="810"/>
      <c r="AM217" s="768"/>
      <c r="AN217" s="767">
        <f>'Exhibit A'!CS271</f>
        <v>0</v>
      </c>
      <c r="AO217" s="810"/>
      <c r="AP217" s="810"/>
      <c r="AQ217" s="810"/>
      <c r="AR217" s="810"/>
      <c r="AS217" s="768"/>
      <c r="AT217" s="297"/>
      <c r="AU217" s="976" t="s">
        <v>499</v>
      </c>
      <c r="AV217" s="977"/>
      <c r="AW217" s="977"/>
      <c r="AX217" s="977"/>
      <c r="AY217" s="977"/>
      <c r="AZ217" s="977"/>
      <c r="BA217" s="977"/>
      <c r="BB217" s="977"/>
      <c r="BC217" s="977"/>
      <c r="BD217" s="977"/>
      <c r="BE217" s="977"/>
      <c r="BF217" s="977"/>
      <c r="BG217" s="977"/>
      <c r="BH217" s="977"/>
      <c r="BI217" s="977"/>
      <c r="BJ217" s="977"/>
      <c r="BK217" s="977"/>
      <c r="BL217" s="977"/>
      <c r="BM217" s="977"/>
      <c r="BN217" s="977"/>
      <c r="BO217" s="977"/>
      <c r="BP217" s="978"/>
      <c r="BQ217" s="302"/>
      <c r="BR217" s="302"/>
      <c r="BS217" s="302"/>
      <c r="BT217" s="302"/>
      <c r="BU217" s="302"/>
      <c r="BV217" s="302"/>
      <c r="BW217" s="302"/>
      <c r="BX217" s="166"/>
      <c r="BY217" s="302"/>
      <c r="BZ217" s="303"/>
      <c r="CA217" s="767">
        <f>'Exhibit A'!GM271</f>
        <v>0</v>
      </c>
      <c r="CB217" s="810"/>
      <c r="CC217" s="810"/>
      <c r="CD217" s="810"/>
      <c r="CE217" s="810"/>
      <c r="CF217" s="768"/>
      <c r="CG217" s="767">
        <f>'Exhibit A'!GT271</f>
        <v>0</v>
      </c>
      <c r="CH217" s="810"/>
      <c r="CI217" s="810"/>
      <c r="CJ217" s="810"/>
      <c r="CK217" s="810"/>
      <c r="CL217" s="768"/>
      <c r="CM217" s="297"/>
      <c r="CN217" s="297"/>
      <c r="CO217" s="297"/>
      <c r="CP217" s="297"/>
      <c r="CQ217" s="297"/>
      <c r="CR217" s="297"/>
    </row>
    <row r="218" spans="2:96" ht="12.75" customHeight="1">
      <c r="B218" s="985" t="s">
        <v>449</v>
      </c>
      <c r="C218" s="986"/>
      <c r="D218" s="986"/>
      <c r="E218" s="986"/>
      <c r="F218" s="986"/>
      <c r="G218" s="986"/>
      <c r="H218" s="986"/>
      <c r="I218" s="986"/>
      <c r="J218" s="986"/>
      <c r="K218" s="986"/>
      <c r="L218" s="986"/>
      <c r="M218" s="986"/>
      <c r="N218" s="986"/>
      <c r="O218" s="986"/>
      <c r="P218" s="986"/>
      <c r="Q218" s="986"/>
      <c r="R218" s="986"/>
      <c r="S218" s="986"/>
      <c r="T218" s="986"/>
      <c r="U218" s="986"/>
      <c r="V218" s="986"/>
      <c r="W218" s="987"/>
      <c r="X218" s="295"/>
      <c r="Y218" s="295"/>
      <c r="Z218" s="295"/>
      <c r="AA218" s="295"/>
      <c r="AB218" s="295"/>
      <c r="AC218" s="295"/>
      <c r="AD218" s="295"/>
      <c r="AE218" s="272"/>
      <c r="AF218" s="295"/>
      <c r="AG218" s="296"/>
      <c r="AH218" s="767">
        <f>'Exhibit A'!CL272</f>
        <v>0</v>
      </c>
      <c r="AI218" s="810"/>
      <c r="AJ218" s="810"/>
      <c r="AK218" s="810"/>
      <c r="AL218" s="810"/>
      <c r="AM218" s="768"/>
      <c r="AN218" s="767">
        <f>'Exhibit A'!CS272</f>
        <v>0</v>
      </c>
      <c r="AO218" s="810"/>
      <c r="AP218" s="810"/>
      <c r="AQ218" s="810"/>
      <c r="AR218" s="810"/>
      <c r="AS218" s="768"/>
      <c r="AT218" s="297"/>
      <c r="AU218" s="985" t="s">
        <v>500</v>
      </c>
      <c r="AV218" s="986"/>
      <c r="AW218" s="986"/>
      <c r="AX218" s="986"/>
      <c r="AY218" s="986"/>
      <c r="AZ218" s="986"/>
      <c r="BA218" s="986"/>
      <c r="BB218" s="986"/>
      <c r="BC218" s="986"/>
      <c r="BD218" s="986"/>
      <c r="BE218" s="986"/>
      <c r="BF218" s="986"/>
      <c r="BG218" s="986"/>
      <c r="BH218" s="986"/>
      <c r="BI218" s="986"/>
      <c r="BJ218" s="986"/>
      <c r="BK218" s="986"/>
      <c r="BL218" s="986"/>
      <c r="BM218" s="986"/>
      <c r="BN218" s="986"/>
      <c r="BO218" s="986"/>
      <c r="BP218" s="987"/>
      <c r="BQ218" s="295"/>
      <c r="BR218" s="295"/>
      <c r="BS218" s="295"/>
      <c r="BT218" s="295"/>
      <c r="BU218" s="295"/>
      <c r="BV218" s="295"/>
      <c r="BW218" s="295"/>
      <c r="BX218" s="272"/>
      <c r="BY218" s="295"/>
      <c r="BZ218" s="296"/>
      <c r="CA218" s="767">
        <f>'Exhibit A'!GM272</f>
        <v>0</v>
      </c>
      <c r="CB218" s="810"/>
      <c r="CC218" s="810"/>
      <c r="CD218" s="810"/>
      <c r="CE218" s="810"/>
      <c r="CF218" s="768"/>
      <c r="CG218" s="767">
        <f>'Exhibit A'!GT272</f>
        <v>0</v>
      </c>
      <c r="CH218" s="810"/>
      <c r="CI218" s="810"/>
      <c r="CJ218" s="810"/>
      <c r="CK218" s="810"/>
      <c r="CL218" s="768"/>
      <c r="CM218" s="297"/>
      <c r="CN218" s="297"/>
      <c r="CO218" s="297"/>
      <c r="CP218" s="297"/>
      <c r="CQ218" s="297"/>
      <c r="CR218" s="297"/>
    </row>
    <row r="219" spans="2:96" ht="12.75" customHeight="1">
      <c r="B219" s="985" t="s">
        <v>450</v>
      </c>
      <c r="C219" s="986"/>
      <c r="D219" s="986"/>
      <c r="E219" s="986"/>
      <c r="F219" s="986"/>
      <c r="G219" s="986"/>
      <c r="H219" s="986"/>
      <c r="I219" s="986"/>
      <c r="J219" s="986"/>
      <c r="K219" s="986"/>
      <c r="L219" s="986"/>
      <c r="M219" s="986"/>
      <c r="N219" s="986"/>
      <c r="O219" s="986"/>
      <c r="P219" s="986"/>
      <c r="Q219" s="986"/>
      <c r="R219" s="986"/>
      <c r="S219" s="986"/>
      <c r="T219" s="986"/>
      <c r="U219" s="986"/>
      <c r="V219" s="986"/>
      <c r="W219" s="987"/>
      <c r="X219" s="295"/>
      <c r="Y219" s="295"/>
      <c r="Z219" s="295"/>
      <c r="AA219" s="295"/>
      <c r="AB219" s="295"/>
      <c r="AC219" s="295"/>
      <c r="AD219" s="295"/>
      <c r="AE219" s="272"/>
      <c r="AF219" s="295"/>
      <c r="AG219" s="296"/>
      <c r="AH219" s="767">
        <f>'Exhibit A'!CL273</f>
        <v>0</v>
      </c>
      <c r="AI219" s="810"/>
      <c r="AJ219" s="810"/>
      <c r="AK219" s="810"/>
      <c r="AL219" s="810"/>
      <c r="AM219" s="768"/>
      <c r="AN219" s="767">
        <f>'Exhibit A'!CS273</f>
        <v>0</v>
      </c>
      <c r="AO219" s="810"/>
      <c r="AP219" s="810"/>
      <c r="AQ219" s="810"/>
      <c r="AR219" s="810"/>
      <c r="AS219" s="768"/>
      <c r="AT219" s="297"/>
      <c r="AU219" s="985" t="s">
        <v>501</v>
      </c>
      <c r="AV219" s="986"/>
      <c r="AW219" s="986"/>
      <c r="AX219" s="986"/>
      <c r="AY219" s="986"/>
      <c r="AZ219" s="986"/>
      <c r="BA219" s="986"/>
      <c r="BB219" s="986"/>
      <c r="BC219" s="986"/>
      <c r="BD219" s="986"/>
      <c r="BE219" s="986"/>
      <c r="BF219" s="986"/>
      <c r="BG219" s="986"/>
      <c r="BH219" s="986"/>
      <c r="BI219" s="986"/>
      <c r="BJ219" s="986"/>
      <c r="BK219" s="986"/>
      <c r="BL219" s="986"/>
      <c r="BM219" s="986"/>
      <c r="BN219" s="986"/>
      <c r="BO219" s="986"/>
      <c r="BP219" s="987"/>
      <c r="BQ219" s="295"/>
      <c r="BR219" s="295"/>
      <c r="BS219" s="295"/>
      <c r="BT219" s="295"/>
      <c r="BU219" s="295"/>
      <c r="BV219" s="295"/>
      <c r="BW219" s="295"/>
      <c r="BX219" s="272"/>
      <c r="BY219" s="295"/>
      <c r="BZ219" s="296"/>
      <c r="CA219" s="767">
        <f>'Exhibit A'!GM273</f>
        <v>0</v>
      </c>
      <c r="CB219" s="810"/>
      <c r="CC219" s="810"/>
      <c r="CD219" s="810"/>
      <c r="CE219" s="810"/>
      <c r="CF219" s="768"/>
      <c r="CG219" s="767">
        <f>'Exhibit A'!GT273</f>
        <v>0</v>
      </c>
      <c r="CH219" s="810"/>
      <c r="CI219" s="810"/>
      <c r="CJ219" s="810"/>
      <c r="CK219" s="810"/>
      <c r="CL219" s="768"/>
      <c r="CM219" s="297"/>
      <c r="CN219" s="297"/>
      <c r="CO219" s="297"/>
      <c r="CP219" s="297"/>
      <c r="CQ219" s="297"/>
      <c r="CR219" s="297"/>
    </row>
    <row r="220" spans="2:96" ht="12.75" customHeight="1">
      <c r="B220" s="985" t="s">
        <v>451</v>
      </c>
      <c r="C220" s="986"/>
      <c r="D220" s="986"/>
      <c r="E220" s="986"/>
      <c r="F220" s="986"/>
      <c r="G220" s="986"/>
      <c r="H220" s="986"/>
      <c r="I220" s="986"/>
      <c r="J220" s="986"/>
      <c r="K220" s="986"/>
      <c r="L220" s="986"/>
      <c r="M220" s="986"/>
      <c r="N220" s="986"/>
      <c r="O220" s="986"/>
      <c r="P220" s="986"/>
      <c r="Q220" s="986"/>
      <c r="R220" s="986"/>
      <c r="S220" s="986"/>
      <c r="T220" s="986"/>
      <c r="U220" s="986"/>
      <c r="V220" s="986"/>
      <c r="W220" s="987"/>
      <c r="X220" s="295"/>
      <c r="Y220" s="295"/>
      <c r="Z220" s="295"/>
      <c r="AA220" s="295"/>
      <c r="AB220" s="295"/>
      <c r="AC220" s="295"/>
      <c r="AD220" s="295"/>
      <c r="AE220" s="272"/>
      <c r="AF220" s="295"/>
      <c r="AG220" s="296"/>
      <c r="AH220" s="767">
        <f>'Exhibit A'!CL274</f>
        <v>0</v>
      </c>
      <c r="AI220" s="810"/>
      <c r="AJ220" s="810"/>
      <c r="AK220" s="810"/>
      <c r="AL220" s="810"/>
      <c r="AM220" s="768"/>
      <c r="AN220" s="767">
        <f>'Exhibit A'!CS274</f>
        <v>0</v>
      </c>
      <c r="AO220" s="810"/>
      <c r="AP220" s="810"/>
      <c r="AQ220" s="810"/>
      <c r="AR220" s="810"/>
      <c r="AS220" s="768"/>
      <c r="AT220" s="297"/>
      <c r="AU220" s="985" t="s">
        <v>502</v>
      </c>
      <c r="AV220" s="986"/>
      <c r="AW220" s="986"/>
      <c r="AX220" s="986"/>
      <c r="AY220" s="986"/>
      <c r="AZ220" s="986"/>
      <c r="BA220" s="986"/>
      <c r="BB220" s="986"/>
      <c r="BC220" s="986"/>
      <c r="BD220" s="986"/>
      <c r="BE220" s="986"/>
      <c r="BF220" s="986"/>
      <c r="BG220" s="986"/>
      <c r="BH220" s="986"/>
      <c r="BI220" s="986"/>
      <c r="BJ220" s="986"/>
      <c r="BK220" s="986"/>
      <c r="BL220" s="986"/>
      <c r="BM220" s="986"/>
      <c r="BN220" s="986"/>
      <c r="BO220" s="986"/>
      <c r="BP220" s="987"/>
      <c r="BQ220" s="295"/>
      <c r="BR220" s="295"/>
      <c r="BS220" s="295"/>
      <c r="BT220" s="295"/>
      <c r="BU220" s="295"/>
      <c r="BV220" s="295"/>
      <c r="BW220" s="295"/>
      <c r="BX220" s="272"/>
      <c r="BY220" s="295"/>
      <c r="BZ220" s="296"/>
      <c r="CA220" s="767">
        <f>'Exhibit A'!GM274</f>
        <v>0</v>
      </c>
      <c r="CB220" s="810"/>
      <c r="CC220" s="810"/>
      <c r="CD220" s="810"/>
      <c r="CE220" s="810"/>
      <c r="CF220" s="768"/>
      <c r="CG220" s="767">
        <f>'Exhibit A'!GT274</f>
        <v>0</v>
      </c>
      <c r="CH220" s="810"/>
      <c r="CI220" s="810"/>
      <c r="CJ220" s="810"/>
      <c r="CK220" s="810"/>
      <c r="CL220" s="768"/>
      <c r="CM220" s="297"/>
      <c r="CN220" s="297"/>
      <c r="CO220" s="297"/>
      <c r="CP220" s="297"/>
      <c r="CQ220" s="297"/>
      <c r="CR220" s="297"/>
    </row>
    <row r="221" spans="2:96" ht="12.75" customHeight="1">
      <c r="B221" s="985" t="s">
        <v>452</v>
      </c>
      <c r="C221" s="986"/>
      <c r="D221" s="986"/>
      <c r="E221" s="986"/>
      <c r="F221" s="986"/>
      <c r="G221" s="986"/>
      <c r="H221" s="986"/>
      <c r="I221" s="986"/>
      <c r="J221" s="986"/>
      <c r="K221" s="986"/>
      <c r="L221" s="986"/>
      <c r="M221" s="986"/>
      <c r="N221" s="986"/>
      <c r="O221" s="986"/>
      <c r="P221" s="986"/>
      <c r="Q221" s="986"/>
      <c r="R221" s="986"/>
      <c r="S221" s="986"/>
      <c r="T221" s="986"/>
      <c r="U221" s="986"/>
      <c r="V221" s="986"/>
      <c r="W221" s="987"/>
      <c r="X221" s="295"/>
      <c r="Y221" s="295"/>
      <c r="Z221" s="295"/>
      <c r="AA221" s="295"/>
      <c r="AB221" s="295"/>
      <c r="AC221" s="295"/>
      <c r="AD221" s="295"/>
      <c r="AE221" s="272"/>
      <c r="AF221" s="295"/>
      <c r="AG221" s="296"/>
      <c r="AH221" s="767">
        <f>'Exhibit A'!CL275</f>
        <v>0</v>
      </c>
      <c r="AI221" s="810"/>
      <c r="AJ221" s="810"/>
      <c r="AK221" s="810"/>
      <c r="AL221" s="810"/>
      <c r="AM221" s="768"/>
      <c r="AN221" s="767">
        <f>'Exhibit A'!CS275</f>
        <v>0</v>
      </c>
      <c r="AO221" s="810"/>
      <c r="AP221" s="810"/>
      <c r="AQ221" s="810"/>
      <c r="AR221" s="810"/>
      <c r="AS221" s="768"/>
      <c r="AT221" s="297"/>
      <c r="AU221" s="985" t="s">
        <v>503</v>
      </c>
      <c r="AV221" s="986"/>
      <c r="AW221" s="986"/>
      <c r="AX221" s="986"/>
      <c r="AY221" s="986"/>
      <c r="AZ221" s="986"/>
      <c r="BA221" s="986"/>
      <c r="BB221" s="986"/>
      <c r="BC221" s="986"/>
      <c r="BD221" s="986"/>
      <c r="BE221" s="986"/>
      <c r="BF221" s="986"/>
      <c r="BG221" s="986"/>
      <c r="BH221" s="986"/>
      <c r="BI221" s="986"/>
      <c r="BJ221" s="986"/>
      <c r="BK221" s="986"/>
      <c r="BL221" s="986"/>
      <c r="BM221" s="986"/>
      <c r="BN221" s="986"/>
      <c r="BO221" s="986"/>
      <c r="BP221" s="987"/>
      <c r="BQ221" s="295"/>
      <c r="BR221" s="295"/>
      <c r="BS221" s="295"/>
      <c r="BT221" s="295"/>
      <c r="BU221" s="295"/>
      <c r="BV221" s="295"/>
      <c r="BW221" s="295"/>
      <c r="BX221" s="272"/>
      <c r="BY221" s="295"/>
      <c r="BZ221" s="296"/>
      <c r="CA221" s="767">
        <f>'Exhibit A'!GM275</f>
        <v>0</v>
      </c>
      <c r="CB221" s="810"/>
      <c r="CC221" s="810"/>
      <c r="CD221" s="810"/>
      <c r="CE221" s="810"/>
      <c r="CF221" s="768"/>
      <c r="CG221" s="767">
        <f>'Exhibit A'!GT275</f>
        <v>0</v>
      </c>
      <c r="CH221" s="810"/>
      <c r="CI221" s="810"/>
      <c r="CJ221" s="810"/>
      <c r="CK221" s="810"/>
      <c r="CL221" s="768"/>
      <c r="CM221" s="297"/>
      <c r="CN221" s="297"/>
      <c r="CO221" s="297"/>
      <c r="CP221" s="297"/>
      <c r="CQ221" s="297"/>
      <c r="CR221" s="297"/>
    </row>
    <row r="222" spans="2:96" ht="12.75" customHeight="1">
      <c r="B222" s="985" t="s">
        <v>453</v>
      </c>
      <c r="C222" s="986"/>
      <c r="D222" s="986"/>
      <c r="E222" s="986"/>
      <c r="F222" s="986"/>
      <c r="G222" s="986"/>
      <c r="H222" s="986"/>
      <c r="I222" s="986"/>
      <c r="J222" s="986"/>
      <c r="K222" s="986"/>
      <c r="L222" s="986"/>
      <c r="M222" s="986"/>
      <c r="N222" s="986"/>
      <c r="O222" s="986"/>
      <c r="P222" s="986"/>
      <c r="Q222" s="986"/>
      <c r="R222" s="986"/>
      <c r="S222" s="986"/>
      <c r="T222" s="986"/>
      <c r="U222" s="986"/>
      <c r="V222" s="986"/>
      <c r="W222" s="987"/>
      <c r="X222" s="295"/>
      <c r="Y222" s="295"/>
      <c r="Z222" s="295"/>
      <c r="AA222" s="295"/>
      <c r="AB222" s="295"/>
      <c r="AC222" s="295"/>
      <c r="AD222" s="295"/>
      <c r="AE222" s="272"/>
      <c r="AF222" s="295"/>
      <c r="AG222" s="296"/>
      <c r="AH222" s="767">
        <f>'Exhibit A'!CL276</f>
        <v>0</v>
      </c>
      <c r="AI222" s="810"/>
      <c r="AJ222" s="810"/>
      <c r="AK222" s="810"/>
      <c r="AL222" s="810"/>
      <c r="AM222" s="768"/>
      <c r="AN222" s="767">
        <f>'Exhibit A'!CS276</f>
        <v>0</v>
      </c>
      <c r="AO222" s="810"/>
      <c r="AP222" s="810"/>
      <c r="AQ222" s="810"/>
      <c r="AR222" s="810"/>
      <c r="AS222" s="768"/>
      <c r="AT222" s="297"/>
      <c r="AU222" s="985" t="s">
        <v>504</v>
      </c>
      <c r="AV222" s="986"/>
      <c r="AW222" s="986"/>
      <c r="AX222" s="986"/>
      <c r="AY222" s="986"/>
      <c r="AZ222" s="986"/>
      <c r="BA222" s="986"/>
      <c r="BB222" s="986"/>
      <c r="BC222" s="986"/>
      <c r="BD222" s="986"/>
      <c r="BE222" s="986"/>
      <c r="BF222" s="986"/>
      <c r="BG222" s="986"/>
      <c r="BH222" s="986"/>
      <c r="BI222" s="986"/>
      <c r="BJ222" s="986"/>
      <c r="BK222" s="986"/>
      <c r="BL222" s="986"/>
      <c r="BM222" s="986"/>
      <c r="BN222" s="986"/>
      <c r="BO222" s="986"/>
      <c r="BP222" s="987"/>
      <c r="BQ222" s="295"/>
      <c r="BR222" s="295"/>
      <c r="BS222" s="295"/>
      <c r="BT222" s="295"/>
      <c r="BU222" s="295"/>
      <c r="BV222" s="295"/>
      <c r="BW222" s="295"/>
      <c r="BX222" s="272"/>
      <c r="BY222" s="295"/>
      <c r="BZ222" s="296"/>
      <c r="CA222" s="767">
        <f>'Exhibit A'!GM276</f>
        <v>0</v>
      </c>
      <c r="CB222" s="810"/>
      <c r="CC222" s="810"/>
      <c r="CD222" s="810"/>
      <c r="CE222" s="810"/>
      <c r="CF222" s="768"/>
      <c r="CG222" s="767">
        <f>'Exhibit A'!GT276</f>
        <v>0</v>
      </c>
      <c r="CH222" s="810"/>
      <c r="CI222" s="810"/>
      <c r="CJ222" s="810"/>
      <c r="CK222" s="810"/>
      <c r="CL222" s="768"/>
      <c r="CM222" s="297"/>
      <c r="CN222" s="297"/>
      <c r="CO222" s="297"/>
      <c r="CP222" s="297"/>
      <c r="CQ222" s="297"/>
      <c r="CR222" s="297"/>
    </row>
    <row r="223" spans="2:96" ht="12.75" customHeight="1">
      <c r="B223" s="985" t="s">
        <v>454</v>
      </c>
      <c r="C223" s="986"/>
      <c r="D223" s="986"/>
      <c r="E223" s="986"/>
      <c r="F223" s="986"/>
      <c r="G223" s="986"/>
      <c r="H223" s="986"/>
      <c r="I223" s="986"/>
      <c r="J223" s="986"/>
      <c r="K223" s="986"/>
      <c r="L223" s="986"/>
      <c r="M223" s="986"/>
      <c r="N223" s="986"/>
      <c r="O223" s="986"/>
      <c r="P223" s="986"/>
      <c r="Q223" s="986"/>
      <c r="R223" s="986"/>
      <c r="S223" s="986"/>
      <c r="T223" s="986"/>
      <c r="U223" s="986"/>
      <c r="V223" s="986"/>
      <c r="W223" s="987"/>
      <c r="X223" s="295"/>
      <c r="Y223" s="295"/>
      <c r="Z223" s="295"/>
      <c r="AA223" s="295"/>
      <c r="AB223" s="295"/>
      <c r="AC223" s="295"/>
      <c r="AD223" s="295"/>
      <c r="AE223" s="272"/>
      <c r="AF223" s="295"/>
      <c r="AG223" s="296"/>
      <c r="AH223" s="767">
        <f>'Exhibit A'!CL277</f>
        <v>0</v>
      </c>
      <c r="AI223" s="810"/>
      <c r="AJ223" s="810"/>
      <c r="AK223" s="810"/>
      <c r="AL223" s="810"/>
      <c r="AM223" s="768"/>
      <c r="AN223" s="767">
        <f>'Exhibit A'!CS277</f>
        <v>0</v>
      </c>
      <c r="AO223" s="810"/>
      <c r="AP223" s="810"/>
      <c r="AQ223" s="810"/>
      <c r="AR223" s="810"/>
      <c r="AS223" s="768"/>
      <c r="AT223" s="297"/>
      <c r="AU223" s="985" t="s">
        <v>505</v>
      </c>
      <c r="AV223" s="986"/>
      <c r="AW223" s="986"/>
      <c r="AX223" s="986"/>
      <c r="AY223" s="986"/>
      <c r="AZ223" s="986"/>
      <c r="BA223" s="986"/>
      <c r="BB223" s="986"/>
      <c r="BC223" s="986"/>
      <c r="BD223" s="986"/>
      <c r="BE223" s="986"/>
      <c r="BF223" s="986"/>
      <c r="BG223" s="986"/>
      <c r="BH223" s="986"/>
      <c r="BI223" s="986"/>
      <c r="BJ223" s="986"/>
      <c r="BK223" s="986"/>
      <c r="BL223" s="986"/>
      <c r="BM223" s="986"/>
      <c r="BN223" s="986"/>
      <c r="BO223" s="986"/>
      <c r="BP223" s="987"/>
      <c r="BQ223" s="295"/>
      <c r="BR223" s="295"/>
      <c r="BS223" s="295"/>
      <c r="BT223" s="295"/>
      <c r="BU223" s="295"/>
      <c r="BV223" s="295"/>
      <c r="BW223" s="295"/>
      <c r="BX223" s="272"/>
      <c r="BY223" s="295"/>
      <c r="BZ223" s="296"/>
      <c r="CA223" s="767">
        <f>'Exhibit A'!GM277</f>
        <v>0</v>
      </c>
      <c r="CB223" s="810"/>
      <c r="CC223" s="810"/>
      <c r="CD223" s="810"/>
      <c r="CE223" s="810"/>
      <c r="CF223" s="768"/>
      <c r="CG223" s="767">
        <f>'Exhibit A'!GT277</f>
        <v>0</v>
      </c>
      <c r="CH223" s="810"/>
      <c r="CI223" s="810"/>
      <c r="CJ223" s="810"/>
      <c r="CK223" s="810"/>
      <c r="CL223" s="768"/>
      <c r="CM223" s="297"/>
      <c r="CN223" s="297"/>
      <c r="CO223" s="297"/>
      <c r="CP223" s="297"/>
      <c r="CQ223" s="297"/>
      <c r="CR223" s="297"/>
    </row>
    <row r="224" spans="2:96" ht="12.75" customHeight="1">
      <c r="B224" s="991" t="s">
        <v>456</v>
      </c>
      <c r="C224" s="992"/>
      <c r="D224" s="992"/>
      <c r="E224" s="992"/>
      <c r="F224" s="992"/>
      <c r="G224" s="992"/>
      <c r="H224" s="992"/>
      <c r="I224" s="992"/>
      <c r="J224" s="992"/>
      <c r="K224" s="992"/>
      <c r="L224" s="992"/>
      <c r="M224" s="992"/>
      <c r="N224" s="992"/>
      <c r="O224" s="992"/>
      <c r="P224" s="992"/>
      <c r="Q224" s="992"/>
      <c r="R224" s="992"/>
      <c r="S224" s="992"/>
      <c r="T224" s="992"/>
      <c r="U224" s="992"/>
      <c r="V224" s="992"/>
      <c r="W224" s="993"/>
      <c r="X224" s="295"/>
      <c r="Y224" s="295"/>
      <c r="Z224" s="295"/>
      <c r="AA224" s="295"/>
      <c r="AB224" s="295"/>
      <c r="AC224" s="295"/>
      <c r="AD224" s="295"/>
      <c r="AE224" s="272"/>
      <c r="AF224" s="295"/>
      <c r="AG224" s="296"/>
      <c r="AH224" s="767">
        <f>'Exhibit A'!CL278</f>
        <v>0</v>
      </c>
      <c r="AI224" s="810"/>
      <c r="AJ224" s="810"/>
      <c r="AK224" s="810"/>
      <c r="AL224" s="810"/>
      <c r="AM224" s="768"/>
      <c r="AN224" s="767">
        <f>'Exhibit A'!CS278</f>
        <v>0</v>
      </c>
      <c r="AO224" s="810"/>
      <c r="AP224" s="810"/>
      <c r="AQ224" s="810"/>
      <c r="AR224" s="810"/>
      <c r="AS224" s="768"/>
      <c r="AT224" s="297"/>
      <c r="AU224" s="991" t="s">
        <v>506</v>
      </c>
      <c r="AV224" s="992"/>
      <c r="AW224" s="992"/>
      <c r="AX224" s="992"/>
      <c r="AY224" s="992"/>
      <c r="AZ224" s="992"/>
      <c r="BA224" s="992"/>
      <c r="BB224" s="992"/>
      <c r="BC224" s="992"/>
      <c r="BD224" s="992"/>
      <c r="BE224" s="992"/>
      <c r="BF224" s="992"/>
      <c r="BG224" s="992"/>
      <c r="BH224" s="992"/>
      <c r="BI224" s="992"/>
      <c r="BJ224" s="992"/>
      <c r="BK224" s="992"/>
      <c r="BL224" s="992"/>
      <c r="BM224" s="992"/>
      <c r="BN224" s="992"/>
      <c r="BO224" s="992"/>
      <c r="BP224" s="993"/>
      <c r="BQ224" s="295"/>
      <c r="BR224" s="295"/>
      <c r="BS224" s="295"/>
      <c r="BT224" s="295"/>
      <c r="BU224" s="295"/>
      <c r="BV224" s="295"/>
      <c r="BW224" s="295"/>
      <c r="BX224" s="272"/>
      <c r="BY224" s="295"/>
      <c r="BZ224" s="296"/>
      <c r="CA224" s="767">
        <f>'Exhibit A'!GM278</f>
        <v>0</v>
      </c>
      <c r="CB224" s="810"/>
      <c r="CC224" s="810"/>
      <c r="CD224" s="810"/>
      <c r="CE224" s="810"/>
      <c r="CF224" s="768"/>
      <c r="CG224" s="767">
        <f>'Exhibit A'!GT278</f>
        <v>0</v>
      </c>
      <c r="CH224" s="810"/>
      <c r="CI224" s="810"/>
      <c r="CJ224" s="810"/>
      <c r="CK224" s="810"/>
      <c r="CL224" s="768"/>
      <c r="CM224" s="297"/>
      <c r="CN224" s="297"/>
      <c r="CO224" s="297"/>
      <c r="CP224" s="297"/>
      <c r="CQ224" s="297"/>
      <c r="CR224" s="297"/>
    </row>
    <row r="225" spans="2:103" ht="12.75" customHeight="1" thickBot="1">
      <c r="B225" s="994" t="s">
        <v>455</v>
      </c>
      <c r="C225" s="995"/>
      <c r="D225" s="995"/>
      <c r="E225" s="995"/>
      <c r="F225" s="995"/>
      <c r="G225" s="995"/>
      <c r="H225" s="995"/>
      <c r="I225" s="995"/>
      <c r="J225" s="995"/>
      <c r="K225" s="995"/>
      <c r="L225" s="995"/>
      <c r="M225" s="995"/>
      <c r="N225" s="995"/>
      <c r="O225" s="995"/>
      <c r="P225" s="995"/>
      <c r="Q225" s="995"/>
      <c r="R225" s="995"/>
      <c r="S225" s="995"/>
      <c r="T225" s="995"/>
      <c r="U225" s="995"/>
      <c r="V225" s="995"/>
      <c r="W225" s="996"/>
      <c r="X225" s="200"/>
      <c r="Y225" s="200"/>
      <c r="Z225" s="200"/>
      <c r="AA225" s="200"/>
      <c r="AB225" s="200"/>
      <c r="AC225" s="200"/>
      <c r="AD225" s="200"/>
      <c r="AE225" s="277"/>
      <c r="AF225" s="200"/>
      <c r="AG225" s="199"/>
      <c r="AH225" s="769">
        <f>SUM(AH217:AM224)</f>
        <v>0</v>
      </c>
      <c r="AI225" s="811"/>
      <c r="AJ225" s="811"/>
      <c r="AK225" s="811"/>
      <c r="AL225" s="811"/>
      <c r="AM225" s="770"/>
      <c r="AN225" s="769">
        <f>SUM(AN217:AS224)</f>
        <v>0</v>
      </c>
      <c r="AO225" s="811"/>
      <c r="AP225" s="811"/>
      <c r="AQ225" s="811"/>
      <c r="AR225" s="811"/>
      <c r="AS225" s="770"/>
      <c r="AT225" s="286"/>
      <c r="AU225" s="994" t="s">
        <v>507</v>
      </c>
      <c r="AV225" s="995"/>
      <c r="AW225" s="995"/>
      <c r="AX225" s="995"/>
      <c r="AY225" s="995"/>
      <c r="AZ225" s="995"/>
      <c r="BA225" s="995"/>
      <c r="BB225" s="995"/>
      <c r="BC225" s="995"/>
      <c r="BD225" s="995"/>
      <c r="BE225" s="995"/>
      <c r="BF225" s="995"/>
      <c r="BG225" s="995"/>
      <c r="BH225" s="995"/>
      <c r="BI225" s="995"/>
      <c r="BJ225" s="995"/>
      <c r="BK225" s="995"/>
      <c r="BL225" s="995"/>
      <c r="BM225" s="995"/>
      <c r="BN225" s="995"/>
      <c r="BO225" s="995"/>
      <c r="BP225" s="996"/>
      <c r="BQ225" s="200"/>
      <c r="BR225" s="200"/>
      <c r="BS225" s="200"/>
      <c r="BT225" s="200"/>
      <c r="BU225" s="200"/>
      <c r="BV225" s="200"/>
      <c r="BW225" s="200"/>
      <c r="BX225" s="277"/>
      <c r="BY225" s="200"/>
      <c r="BZ225" s="199"/>
      <c r="CA225" s="769">
        <f>SUM(CA217:CF224)</f>
        <v>0</v>
      </c>
      <c r="CB225" s="811"/>
      <c r="CC225" s="811"/>
      <c r="CD225" s="811"/>
      <c r="CE225" s="811"/>
      <c r="CF225" s="770"/>
      <c r="CG225" s="769">
        <f>SUM(CG217:CL224)</f>
        <v>0</v>
      </c>
      <c r="CH225" s="811"/>
      <c r="CI225" s="811"/>
      <c r="CJ225" s="811"/>
      <c r="CK225" s="811"/>
      <c r="CL225" s="770"/>
      <c r="CM225" s="286"/>
      <c r="CN225" s="286"/>
      <c r="CO225" s="286"/>
      <c r="CP225" s="286"/>
      <c r="CQ225" s="286"/>
      <c r="CR225" s="286"/>
    </row>
    <row r="226" spans="2:103" ht="12.75" customHeight="1" thickTop="1">
      <c r="B226" s="976" t="s">
        <v>457</v>
      </c>
      <c r="C226" s="977"/>
      <c r="D226" s="977"/>
      <c r="E226" s="977"/>
      <c r="F226" s="977"/>
      <c r="G226" s="977"/>
      <c r="H226" s="977"/>
      <c r="I226" s="977"/>
      <c r="J226" s="977"/>
      <c r="K226" s="977"/>
      <c r="L226" s="977"/>
      <c r="M226" s="977"/>
      <c r="N226" s="977"/>
      <c r="O226" s="977"/>
      <c r="P226" s="977"/>
      <c r="Q226" s="977"/>
      <c r="R226" s="977"/>
      <c r="S226" s="977"/>
      <c r="T226" s="977"/>
      <c r="U226" s="977"/>
      <c r="V226" s="977"/>
      <c r="W226" s="978"/>
      <c r="X226" s="302"/>
      <c r="Y226" s="302"/>
      <c r="Z226" s="302"/>
      <c r="AA226" s="302"/>
      <c r="AB226" s="302"/>
      <c r="AC226" s="302"/>
      <c r="AD226" s="302"/>
      <c r="AE226" s="166"/>
      <c r="AF226" s="302"/>
      <c r="AG226" s="303"/>
      <c r="AH226" s="876"/>
      <c r="AI226" s="877"/>
      <c r="AJ226" s="877"/>
      <c r="AK226" s="877"/>
      <c r="AL226" s="877"/>
      <c r="AM226" s="878"/>
      <c r="AN226" s="876"/>
      <c r="AO226" s="877"/>
      <c r="AP226" s="877"/>
      <c r="AQ226" s="877"/>
      <c r="AR226" s="877"/>
      <c r="AS226" s="878"/>
      <c r="AT226" s="286"/>
      <c r="AU226" s="976" t="s">
        <v>508</v>
      </c>
      <c r="AV226" s="977"/>
      <c r="AW226" s="977"/>
      <c r="AX226" s="977"/>
      <c r="AY226" s="977"/>
      <c r="AZ226" s="977"/>
      <c r="BA226" s="977"/>
      <c r="BB226" s="977"/>
      <c r="BC226" s="977"/>
      <c r="BD226" s="977"/>
      <c r="BE226" s="977"/>
      <c r="BF226" s="977"/>
      <c r="BG226" s="977"/>
      <c r="BH226" s="977"/>
      <c r="BI226" s="977"/>
      <c r="BJ226" s="977"/>
      <c r="BK226" s="977"/>
      <c r="BL226" s="977"/>
      <c r="BM226" s="977"/>
      <c r="BN226" s="977"/>
      <c r="BO226" s="977"/>
      <c r="BP226" s="978"/>
      <c r="BQ226" s="302"/>
      <c r="BR226" s="302"/>
      <c r="BS226" s="302"/>
      <c r="BT226" s="302"/>
      <c r="BU226" s="302"/>
      <c r="BV226" s="302"/>
      <c r="BW226" s="302"/>
      <c r="BX226" s="166"/>
      <c r="BY226" s="302"/>
      <c r="BZ226" s="303"/>
      <c r="CA226" s="876"/>
      <c r="CB226" s="877"/>
      <c r="CC226" s="877"/>
      <c r="CD226" s="877"/>
      <c r="CE226" s="877"/>
      <c r="CF226" s="878"/>
      <c r="CG226" s="876"/>
      <c r="CH226" s="877"/>
      <c r="CI226" s="877"/>
      <c r="CJ226" s="877"/>
      <c r="CK226" s="877"/>
      <c r="CL226" s="878"/>
      <c r="CM226" s="286"/>
      <c r="CN226" s="286"/>
      <c r="CO226" s="286"/>
      <c r="CP226" s="286"/>
      <c r="CQ226" s="286"/>
      <c r="CR226" s="286"/>
    </row>
    <row r="227" spans="2:103" ht="12.75" customHeight="1">
      <c r="B227" s="985" t="s">
        <v>458</v>
      </c>
      <c r="C227" s="986"/>
      <c r="D227" s="986"/>
      <c r="E227" s="986"/>
      <c r="F227" s="986"/>
      <c r="G227" s="986"/>
      <c r="H227" s="986"/>
      <c r="I227" s="986"/>
      <c r="J227" s="986"/>
      <c r="K227" s="986"/>
      <c r="L227" s="986"/>
      <c r="M227" s="986"/>
      <c r="N227" s="986"/>
      <c r="O227" s="986"/>
      <c r="P227" s="986"/>
      <c r="Q227" s="986"/>
      <c r="R227" s="986"/>
      <c r="S227" s="986"/>
      <c r="T227" s="986"/>
      <c r="U227" s="986"/>
      <c r="V227" s="986"/>
      <c r="W227" s="987"/>
      <c r="X227" s="295"/>
      <c r="Y227" s="295"/>
      <c r="Z227" s="295"/>
      <c r="AA227" s="295"/>
      <c r="AB227" s="295"/>
      <c r="AC227" s="295"/>
      <c r="AD227" s="295"/>
      <c r="AE227" s="272"/>
      <c r="AF227" s="295"/>
      <c r="AG227" s="296"/>
      <c r="AH227" s="767">
        <f>'Exhibit A'!CL281</f>
        <v>0</v>
      </c>
      <c r="AI227" s="810"/>
      <c r="AJ227" s="810"/>
      <c r="AK227" s="810"/>
      <c r="AL227" s="810"/>
      <c r="AM227" s="768"/>
      <c r="AN227" s="767">
        <f>'Exhibit A'!CS281</f>
        <v>0</v>
      </c>
      <c r="AO227" s="810"/>
      <c r="AP227" s="810"/>
      <c r="AQ227" s="810"/>
      <c r="AR227" s="810"/>
      <c r="AS227" s="768"/>
      <c r="AT227" s="297"/>
      <c r="AU227" s="985" t="s">
        <v>509</v>
      </c>
      <c r="AV227" s="986"/>
      <c r="AW227" s="986"/>
      <c r="AX227" s="986"/>
      <c r="AY227" s="986"/>
      <c r="AZ227" s="986"/>
      <c r="BA227" s="986"/>
      <c r="BB227" s="986"/>
      <c r="BC227" s="986"/>
      <c r="BD227" s="986"/>
      <c r="BE227" s="986"/>
      <c r="BF227" s="986"/>
      <c r="BG227" s="986"/>
      <c r="BH227" s="986"/>
      <c r="BI227" s="986"/>
      <c r="BJ227" s="986"/>
      <c r="BK227" s="986"/>
      <c r="BL227" s="986"/>
      <c r="BM227" s="986"/>
      <c r="BN227" s="986"/>
      <c r="BO227" s="986"/>
      <c r="BP227" s="987"/>
      <c r="BQ227" s="295"/>
      <c r="BR227" s="295"/>
      <c r="BS227" s="295"/>
      <c r="BT227" s="295"/>
      <c r="BU227" s="295"/>
      <c r="BV227" s="295"/>
      <c r="BW227" s="295"/>
      <c r="BX227" s="272"/>
      <c r="BY227" s="295"/>
      <c r="BZ227" s="296"/>
      <c r="CA227" s="767">
        <f>'Exhibit A'!GM281</f>
        <v>0</v>
      </c>
      <c r="CB227" s="810"/>
      <c r="CC227" s="810"/>
      <c r="CD227" s="810"/>
      <c r="CE227" s="810"/>
      <c r="CF227" s="768"/>
      <c r="CG227" s="767">
        <f>'Exhibit A'!GT281</f>
        <v>0</v>
      </c>
      <c r="CH227" s="810"/>
      <c r="CI227" s="810"/>
      <c r="CJ227" s="810"/>
      <c r="CK227" s="810"/>
      <c r="CL227" s="768"/>
      <c r="CM227" s="297"/>
      <c r="CN227" s="297"/>
      <c r="CO227" s="297"/>
      <c r="CP227" s="297"/>
      <c r="CQ227" s="297"/>
      <c r="CR227" s="297"/>
    </row>
    <row r="228" spans="2:103" ht="12.75" customHeight="1">
      <c r="B228" s="985" t="s">
        <v>459</v>
      </c>
      <c r="C228" s="986"/>
      <c r="D228" s="986"/>
      <c r="E228" s="986"/>
      <c r="F228" s="986"/>
      <c r="G228" s="986"/>
      <c r="H228" s="986"/>
      <c r="I228" s="986"/>
      <c r="J228" s="986"/>
      <c r="K228" s="986"/>
      <c r="L228" s="986"/>
      <c r="M228" s="986"/>
      <c r="N228" s="986"/>
      <c r="O228" s="986"/>
      <c r="P228" s="986"/>
      <c r="Q228" s="986"/>
      <c r="R228" s="986"/>
      <c r="S228" s="986"/>
      <c r="T228" s="986"/>
      <c r="U228" s="986"/>
      <c r="V228" s="986"/>
      <c r="W228" s="987"/>
      <c r="X228" s="295"/>
      <c r="Y228" s="295"/>
      <c r="Z228" s="295"/>
      <c r="AA228" s="295"/>
      <c r="AB228" s="295"/>
      <c r="AC228" s="295"/>
      <c r="AD228" s="295"/>
      <c r="AE228" s="272"/>
      <c r="AF228" s="295"/>
      <c r="AG228" s="296"/>
      <c r="AH228" s="767">
        <f>'Exhibit A'!CL282</f>
        <v>0</v>
      </c>
      <c r="AI228" s="810"/>
      <c r="AJ228" s="810"/>
      <c r="AK228" s="810"/>
      <c r="AL228" s="810"/>
      <c r="AM228" s="768"/>
      <c r="AN228" s="767">
        <f>'Exhibit A'!CS282</f>
        <v>0</v>
      </c>
      <c r="AO228" s="810"/>
      <c r="AP228" s="810"/>
      <c r="AQ228" s="810"/>
      <c r="AR228" s="810"/>
      <c r="AS228" s="768"/>
      <c r="AT228" s="297"/>
      <c r="AU228" s="985" t="s">
        <v>510</v>
      </c>
      <c r="AV228" s="986"/>
      <c r="AW228" s="986"/>
      <c r="AX228" s="986"/>
      <c r="AY228" s="986"/>
      <c r="AZ228" s="986"/>
      <c r="BA228" s="986"/>
      <c r="BB228" s="986"/>
      <c r="BC228" s="986"/>
      <c r="BD228" s="986"/>
      <c r="BE228" s="986"/>
      <c r="BF228" s="986"/>
      <c r="BG228" s="986"/>
      <c r="BH228" s="986"/>
      <c r="BI228" s="986"/>
      <c r="BJ228" s="986"/>
      <c r="BK228" s="986"/>
      <c r="BL228" s="986"/>
      <c r="BM228" s="986"/>
      <c r="BN228" s="986"/>
      <c r="BO228" s="986"/>
      <c r="BP228" s="987"/>
      <c r="BQ228" s="295"/>
      <c r="BR228" s="295"/>
      <c r="BS228" s="295"/>
      <c r="BT228" s="295"/>
      <c r="BU228" s="295"/>
      <c r="BV228" s="295"/>
      <c r="BW228" s="295"/>
      <c r="BX228" s="272"/>
      <c r="BY228" s="295"/>
      <c r="BZ228" s="296"/>
      <c r="CA228" s="767">
        <f>'Exhibit A'!GM282</f>
        <v>0</v>
      </c>
      <c r="CB228" s="810"/>
      <c r="CC228" s="810"/>
      <c r="CD228" s="810"/>
      <c r="CE228" s="810"/>
      <c r="CF228" s="768"/>
      <c r="CG228" s="767">
        <f>'Exhibit A'!GT282</f>
        <v>0</v>
      </c>
      <c r="CH228" s="810"/>
      <c r="CI228" s="810"/>
      <c r="CJ228" s="810"/>
      <c r="CK228" s="810"/>
      <c r="CL228" s="768"/>
      <c r="CM228" s="297"/>
      <c r="CN228" s="297"/>
      <c r="CO228" s="297"/>
      <c r="CP228" s="297"/>
      <c r="CQ228" s="297"/>
      <c r="CR228" s="297"/>
    </row>
    <row r="229" spans="2:103" ht="12.75" customHeight="1">
      <c r="B229" s="985" t="s">
        <v>460</v>
      </c>
      <c r="C229" s="986"/>
      <c r="D229" s="986"/>
      <c r="E229" s="986"/>
      <c r="F229" s="986"/>
      <c r="G229" s="986"/>
      <c r="H229" s="986"/>
      <c r="I229" s="986"/>
      <c r="J229" s="986"/>
      <c r="K229" s="986"/>
      <c r="L229" s="986"/>
      <c r="M229" s="986"/>
      <c r="N229" s="986"/>
      <c r="O229" s="986"/>
      <c r="P229" s="986"/>
      <c r="Q229" s="986"/>
      <c r="R229" s="986"/>
      <c r="S229" s="986"/>
      <c r="T229" s="986"/>
      <c r="U229" s="986"/>
      <c r="V229" s="986"/>
      <c r="W229" s="987"/>
      <c r="X229" s="295"/>
      <c r="Y229" s="295"/>
      <c r="Z229" s="295"/>
      <c r="AA229" s="295"/>
      <c r="AB229" s="295"/>
      <c r="AC229" s="295"/>
      <c r="AD229" s="295"/>
      <c r="AE229" s="272"/>
      <c r="AF229" s="295"/>
      <c r="AG229" s="296"/>
      <c r="AH229" s="767">
        <f>'Exhibit A'!CL283</f>
        <v>0</v>
      </c>
      <c r="AI229" s="810"/>
      <c r="AJ229" s="810"/>
      <c r="AK229" s="810"/>
      <c r="AL229" s="810"/>
      <c r="AM229" s="768"/>
      <c r="AN229" s="767">
        <f>'Exhibit A'!CS283</f>
        <v>0</v>
      </c>
      <c r="AO229" s="810"/>
      <c r="AP229" s="810"/>
      <c r="AQ229" s="810"/>
      <c r="AR229" s="810"/>
      <c r="AS229" s="768"/>
      <c r="AT229" s="297"/>
      <c r="AU229" s="985" t="s">
        <v>511</v>
      </c>
      <c r="AV229" s="986"/>
      <c r="AW229" s="986"/>
      <c r="AX229" s="986"/>
      <c r="AY229" s="986"/>
      <c r="AZ229" s="986"/>
      <c r="BA229" s="986"/>
      <c r="BB229" s="986"/>
      <c r="BC229" s="986"/>
      <c r="BD229" s="986"/>
      <c r="BE229" s="986"/>
      <c r="BF229" s="986"/>
      <c r="BG229" s="986"/>
      <c r="BH229" s="986"/>
      <c r="BI229" s="986"/>
      <c r="BJ229" s="986"/>
      <c r="BK229" s="986"/>
      <c r="BL229" s="986"/>
      <c r="BM229" s="986"/>
      <c r="BN229" s="986"/>
      <c r="BO229" s="986"/>
      <c r="BP229" s="987"/>
      <c r="BQ229" s="295"/>
      <c r="BR229" s="295"/>
      <c r="BS229" s="295"/>
      <c r="BT229" s="295"/>
      <c r="BU229" s="295"/>
      <c r="BV229" s="295"/>
      <c r="BW229" s="295"/>
      <c r="BX229" s="272"/>
      <c r="BY229" s="295"/>
      <c r="BZ229" s="296"/>
      <c r="CA229" s="767">
        <f>'Exhibit A'!GM283</f>
        <v>0</v>
      </c>
      <c r="CB229" s="810"/>
      <c r="CC229" s="810"/>
      <c r="CD229" s="810"/>
      <c r="CE229" s="810"/>
      <c r="CF229" s="768"/>
      <c r="CG229" s="767">
        <f>'Exhibit A'!GT283</f>
        <v>0</v>
      </c>
      <c r="CH229" s="810"/>
      <c r="CI229" s="810"/>
      <c r="CJ229" s="810"/>
      <c r="CK229" s="810"/>
      <c r="CL229" s="768"/>
      <c r="CM229" s="297"/>
      <c r="CN229" s="297"/>
      <c r="CO229" s="297"/>
      <c r="CP229" s="297"/>
      <c r="CQ229" s="297"/>
      <c r="CR229" s="297"/>
    </row>
    <row r="230" spans="2:103" ht="12.75" customHeight="1">
      <c r="B230" s="985" t="s">
        <v>461</v>
      </c>
      <c r="C230" s="986"/>
      <c r="D230" s="986"/>
      <c r="E230" s="986"/>
      <c r="F230" s="986"/>
      <c r="G230" s="986"/>
      <c r="H230" s="986"/>
      <c r="I230" s="986"/>
      <c r="J230" s="986"/>
      <c r="K230" s="986"/>
      <c r="L230" s="986"/>
      <c r="M230" s="986"/>
      <c r="N230" s="986"/>
      <c r="O230" s="986"/>
      <c r="P230" s="986"/>
      <c r="Q230" s="986"/>
      <c r="R230" s="986"/>
      <c r="S230" s="986"/>
      <c r="T230" s="986"/>
      <c r="U230" s="986"/>
      <c r="V230" s="986"/>
      <c r="W230" s="987"/>
      <c r="X230" s="295"/>
      <c r="Y230" s="295"/>
      <c r="Z230" s="295"/>
      <c r="AA230" s="295"/>
      <c r="AB230" s="295"/>
      <c r="AC230" s="295"/>
      <c r="AD230" s="295"/>
      <c r="AE230" s="272"/>
      <c r="AF230" s="295"/>
      <c r="AG230" s="296"/>
      <c r="AH230" s="767">
        <f>'Exhibit A'!CL284</f>
        <v>0</v>
      </c>
      <c r="AI230" s="810"/>
      <c r="AJ230" s="810"/>
      <c r="AK230" s="810"/>
      <c r="AL230" s="810"/>
      <c r="AM230" s="768"/>
      <c r="AN230" s="767">
        <f>'Exhibit A'!CS284</f>
        <v>0</v>
      </c>
      <c r="AO230" s="810"/>
      <c r="AP230" s="810"/>
      <c r="AQ230" s="810"/>
      <c r="AR230" s="810"/>
      <c r="AS230" s="768"/>
      <c r="AT230" s="297"/>
      <c r="AU230" s="985" t="s">
        <v>512</v>
      </c>
      <c r="AV230" s="986"/>
      <c r="AW230" s="986"/>
      <c r="AX230" s="986"/>
      <c r="AY230" s="986"/>
      <c r="AZ230" s="986"/>
      <c r="BA230" s="986"/>
      <c r="BB230" s="986"/>
      <c r="BC230" s="986"/>
      <c r="BD230" s="986"/>
      <c r="BE230" s="986"/>
      <c r="BF230" s="986"/>
      <c r="BG230" s="986"/>
      <c r="BH230" s="986"/>
      <c r="BI230" s="986"/>
      <c r="BJ230" s="986"/>
      <c r="BK230" s="986"/>
      <c r="BL230" s="986"/>
      <c r="BM230" s="986"/>
      <c r="BN230" s="986"/>
      <c r="BO230" s="986"/>
      <c r="BP230" s="987"/>
      <c r="BQ230" s="295"/>
      <c r="BR230" s="295"/>
      <c r="BS230" s="295"/>
      <c r="BT230" s="295"/>
      <c r="BU230" s="295"/>
      <c r="BV230" s="295"/>
      <c r="BW230" s="295"/>
      <c r="BX230" s="272"/>
      <c r="BY230" s="295"/>
      <c r="BZ230" s="296"/>
      <c r="CA230" s="767">
        <f>'Exhibit A'!GM284</f>
        <v>0</v>
      </c>
      <c r="CB230" s="810"/>
      <c r="CC230" s="810"/>
      <c r="CD230" s="810"/>
      <c r="CE230" s="810"/>
      <c r="CF230" s="768"/>
      <c r="CG230" s="767">
        <f>'Exhibit A'!GT284</f>
        <v>0</v>
      </c>
      <c r="CH230" s="810"/>
      <c r="CI230" s="810"/>
      <c r="CJ230" s="810"/>
      <c r="CK230" s="810"/>
      <c r="CL230" s="768"/>
      <c r="CM230" s="297"/>
      <c r="CN230" s="297"/>
      <c r="CO230" s="297"/>
      <c r="CP230" s="297"/>
      <c r="CQ230" s="297"/>
      <c r="CR230" s="297"/>
    </row>
    <row r="231" spans="2:103" ht="12.75" customHeight="1">
      <c r="B231" s="985" t="s">
        <v>462</v>
      </c>
      <c r="C231" s="986"/>
      <c r="D231" s="986"/>
      <c r="E231" s="986"/>
      <c r="F231" s="986"/>
      <c r="G231" s="986"/>
      <c r="H231" s="986"/>
      <c r="I231" s="986"/>
      <c r="J231" s="986"/>
      <c r="K231" s="986"/>
      <c r="L231" s="986"/>
      <c r="M231" s="986"/>
      <c r="N231" s="986"/>
      <c r="O231" s="986"/>
      <c r="P231" s="986"/>
      <c r="Q231" s="986"/>
      <c r="R231" s="986"/>
      <c r="S231" s="986"/>
      <c r="T231" s="986"/>
      <c r="U231" s="986"/>
      <c r="V231" s="986"/>
      <c r="W231" s="987"/>
      <c r="X231" s="295"/>
      <c r="Y231" s="295"/>
      <c r="Z231" s="295"/>
      <c r="AA231" s="295"/>
      <c r="AB231" s="295"/>
      <c r="AC231" s="295"/>
      <c r="AD231" s="295"/>
      <c r="AE231" s="272"/>
      <c r="AF231" s="295"/>
      <c r="AG231" s="296"/>
      <c r="AH231" s="767">
        <f>'Exhibit A'!CL285</f>
        <v>0</v>
      </c>
      <c r="AI231" s="810"/>
      <c r="AJ231" s="810"/>
      <c r="AK231" s="810"/>
      <c r="AL231" s="810"/>
      <c r="AM231" s="768"/>
      <c r="AN231" s="767">
        <f>'Exhibit A'!CS285</f>
        <v>0</v>
      </c>
      <c r="AO231" s="810"/>
      <c r="AP231" s="810"/>
      <c r="AQ231" s="810"/>
      <c r="AR231" s="810"/>
      <c r="AS231" s="768"/>
      <c r="AT231" s="297"/>
      <c r="AU231" s="985" t="s">
        <v>513</v>
      </c>
      <c r="AV231" s="986"/>
      <c r="AW231" s="986"/>
      <c r="AX231" s="986"/>
      <c r="AY231" s="986"/>
      <c r="AZ231" s="986"/>
      <c r="BA231" s="986"/>
      <c r="BB231" s="986"/>
      <c r="BC231" s="986"/>
      <c r="BD231" s="986"/>
      <c r="BE231" s="986"/>
      <c r="BF231" s="986"/>
      <c r="BG231" s="986"/>
      <c r="BH231" s="986"/>
      <c r="BI231" s="986"/>
      <c r="BJ231" s="986"/>
      <c r="BK231" s="986"/>
      <c r="BL231" s="986"/>
      <c r="BM231" s="986"/>
      <c r="BN231" s="986"/>
      <c r="BO231" s="986"/>
      <c r="BP231" s="987"/>
      <c r="BQ231" s="295"/>
      <c r="BR231" s="295"/>
      <c r="BS231" s="295"/>
      <c r="BT231" s="295"/>
      <c r="BU231" s="295"/>
      <c r="BV231" s="295"/>
      <c r="BW231" s="295"/>
      <c r="BX231" s="272"/>
      <c r="BY231" s="295"/>
      <c r="BZ231" s="296"/>
      <c r="CA231" s="767">
        <f>'Exhibit A'!GM285</f>
        <v>0</v>
      </c>
      <c r="CB231" s="810"/>
      <c r="CC231" s="810"/>
      <c r="CD231" s="810"/>
      <c r="CE231" s="810"/>
      <c r="CF231" s="768"/>
      <c r="CG231" s="767">
        <f>'Exhibit A'!GT285</f>
        <v>0</v>
      </c>
      <c r="CH231" s="810"/>
      <c r="CI231" s="810"/>
      <c r="CJ231" s="810"/>
      <c r="CK231" s="810"/>
      <c r="CL231" s="768"/>
      <c r="CM231" s="297"/>
      <c r="CN231" s="297"/>
      <c r="CO231" s="297"/>
      <c r="CP231" s="297"/>
      <c r="CQ231" s="297"/>
      <c r="CR231" s="297"/>
    </row>
    <row r="232" spans="2:103" ht="12.75" customHeight="1">
      <c r="B232" s="985" t="s">
        <v>463</v>
      </c>
      <c r="C232" s="986"/>
      <c r="D232" s="986"/>
      <c r="E232" s="986"/>
      <c r="F232" s="986"/>
      <c r="G232" s="986"/>
      <c r="H232" s="986"/>
      <c r="I232" s="986"/>
      <c r="J232" s="986"/>
      <c r="K232" s="986"/>
      <c r="L232" s="986"/>
      <c r="M232" s="986"/>
      <c r="N232" s="986"/>
      <c r="O232" s="986"/>
      <c r="P232" s="986"/>
      <c r="Q232" s="986"/>
      <c r="R232" s="986"/>
      <c r="S232" s="986"/>
      <c r="T232" s="986"/>
      <c r="U232" s="986"/>
      <c r="V232" s="986"/>
      <c r="W232" s="987"/>
      <c r="X232" s="295"/>
      <c r="Y232" s="295"/>
      <c r="Z232" s="295"/>
      <c r="AA232" s="295"/>
      <c r="AB232" s="295"/>
      <c r="AC232" s="295"/>
      <c r="AD232" s="295"/>
      <c r="AE232" s="272"/>
      <c r="AF232" s="295"/>
      <c r="AG232" s="296"/>
      <c r="AH232" s="767">
        <f>'Exhibit A'!CL286</f>
        <v>0</v>
      </c>
      <c r="AI232" s="810"/>
      <c r="AJ232" s="810"/>
      <c r="AK232" s="810"/>
      <c r="AL232" s="810"/>
      <c r="AM232" s="768"/>
      <c r="AN232" s="767">
        <f>'Exhibit A'!CS286</f>
        <v>0</v>
      </c>
      <c r="AO232" s="810"/>
      <c r="AP232" s="810"/>
      <c r="AQ232" s="810"/>
      <c r="AR232" s="810"/>
      <c r="AS232" s="768"/>
      <c r="AT232" s="297"/>
      <c r="AU232" s="985" t="s">
        <v>514</v>
      </c>
      <c r="AV232" s="986"/>
      <c r="AW232" s="986"/>
      <c r="AX232" s="986"/>
      <c r="AY232" s="986"/>
      <c r="AZ232" s="986"/>
      <c r="BA232" s="986"/>
      <c r="BB232" s="986"/>
      <c r="BC232" s="986"/>
      <c r="BD232" s="986"/>
      <c r="BE232" s="986"/>
      <c r="BF232" s="986"/>
      <c r="BG232" s="986"/>
      <c r="BH232" s="986"/>
      <c r="BI232" s="986"/>
      <c r="BJ232" s="986"/>
      <c r="BK232" s="986"/>
      <c r="BL232" s="986"/>
      <c r="BM232" s="986"/>
      <c r="BN232" s="986"/>
      <c r="BO232" s="986"/>
      <c r="BP232" s="987"/>
      <c r="BQ232" s="295"/>
      <c r="BR232" s="295"/>
      <c r="BS232" s="295"/>
      <c r="BT232" s="295"/>
      <c r="BU232" s="295"/>
      <c r="BV232" s="295"/>
      <c r="BW232" s="295"/>
      <c r="BX232" s="272"/>
      <c r="BY232" s="295"/>
      <c r="BZ232" s="296"/>
      <c r="CA232" s="767">
        <f>'Exhibit A'!GM286</f>
        <v>0</v>
      </c>
      <c r="CB232" s="810"/>
      <c r="CC232" s="810"/>
      <c r="CD232" s="810"/>
      <c r="CE232" s="810"/>
      <c r="CF232" s="768"/>
      <c r="CG232" s="767">
        <f>'Exhibit A'!GT286</f>
        <v>0</v>
      </c>
      <c r="CH232" s="810"/>
      <c r="CI232" s="810"/>
      <c r="CJ232" s="810"/>
      <c r="CK232" s="810"/>
      <c r="CL232" s="768"/>
      <c r="CM232" s="297"/>
      <c r="CN232" s="297"/>
      <c r="CO232" s="297"/>
      <c r="CP232" s="297"/>
      <c r="CQ232" s="297"/>
      <c r="CR232" s="297"/>
    </row>
    <row r="233" spans="2:103" ht="12.75" customHeight="1">
      <c r="B233" s="991" t="s">
        <v>464</v>
      </c>
      <c r="C233" s="992"/>
      <c r="D233" s="992"/>
      <c r="E233" s="992"/>
      <c r="F233" s="992"/>
      <c r="G233" s="992"/>
      <c r="H233" s="992"/>
      <c r="I233" s="992"/>
      <c r="J233" s="992"/>
      <c r="K233" s="992"/>
      <c r="L233" s="992"/>
      <c r="M233" s="992"/>
      <c r="N233" s="992"/>
      <c r="O233" s="992"/>
      <c r="P233" s="992"/>
      <c r="Q233" s="992"/>
      <c r="R233" s="992"/>
      <c r="S233" s="992"/>
      <c r="T233" s="992"/>
      <c r="U233" s="992"/>
      <c r="V233" s="992"/>
      <c r="W233" s="993"/>
      <c r="X233" s="295"/>
      <c r="Y233" s="295"/>
      <c r="Z233" s="295"/>
      <c r="AA233" s="295"/>
      <c r="AB233" s="295"/>
      <c r="AC233" s="295"/>
      <c r="AD233" s="295"/>
      <c r="AE233" s="272"/>
      <c r="AF233" s="295"/>
      <c r="AG233" s="296"/>
      <c r="AH233" s="767">
        <f>'Exhibit A'!CL287</f>
        <v>0</v>
      </c>
      <c r="AI233" s="810"/>
      <c r="AJ233" s="810"/>
      <c r="AK233" s="810"/>
      <c r="AL233" s="810"/>
      <c r="AM233" s="768"/>
      <c r="AN233" s="767">
        <f>'Exhibit A'!CS287</f>
        <v>0</v>
      </c>
      <c r="AO233" s="810"/>
      <c r="AP233" s="810"/>
      <c r="AQ233" s="810"/>
      <c r="AR233" s="810"/>
      <c r="AS233" s="768"/>
      <c r="AT233" s="297"/>
      <c r="AU233" s="991" t="s">
        <v>515</v>
      </c>
      <c r="AV233" s="992"/>
      <c r="AW233" s="992"/>
      <c r="AX233" s="992"/>
      <c r="AY233" s="992"/>
      <c r="AZ233" s="992"/>
      <c r="BA233" s="992"/>
      <c r="BB233" s="992"/>
      <c r="BC233" s="992"/>
      <c r="BD233" s="992"/>
      <c r="BE233" s="992"/>
      <c r="BF233" s="992"/>
      <c r="BG233" s="992"/>
      <c r="BH233" s="992"/>
      <c r="BI233" s="992"/>
      <c r="BJ233" s="992"/>
      <c r="BK233" s="992"/>
      <c r="BL233" s="992"/>
      <c r="BM233" s="992"/>
      <c r="BN233" s="992"/>
      <c r="BO233" s="992"/>
      <c r="BP233" s="993"/>
      <c r="BQ233" s="295"/>
      <c r="BR233" s="295"/>
      <c r="BS233" s="295"/>
      <c r="BT233" s="295"/>
      <c r="BU233" s="295"/>
      <c r="BV233" s="295"/>
      <c r="BW233" s="295"/>
      <c r="BX233" s="272"/>
      <c r="BY233" s="295"/>
      <c r="BZ233" s="296"/>
      <c r="CA233" s="767">
        <f>'Exhibit A'!GM287</f>
        <v>0</v>
      </c>
      <c r="CB233" s="810"/>
      <c r="CC233" s="810"/>
      <c r="CD233" s="810"/>
      <c r="CE233" s="810"/>
      <c r="CF233" s="768"/>
      <c r="CG233" s="767">
        <f>'Exhibit A'!GT287</f>
        <v>0</v>
      </c>
      <c r="CH233" s="810"/>
      <c r="CI233" s="810"/>
      <c r="CJ233" s="810"/>
      <c r="CK233" s="810"/>
      <c r="CL233" s="768"/>
      <c r="CM233" s="297"/>
      <c r="CN233" s="297"/>
      <c r="CO233" s="297"/>
      <c r="CP233" s="297"/>
      <c r="CQ233" s="297"/>
      <c r="CR233" s="297"/>
    </row>
    <row r="234" spans="2:103" ht="12.75" customHeight="1" thickBot="1">
      <c r="B234" s="994" t="s">
        <v>465</v>
      </c>
      <c r="C234" s="995"/>
      <c r="D234" s="995"/>
      <c r="E234" s="995"/>
      <c r="F234" s="995"/>
      <c r="G234" s="995"/>
      <c r="H234" s="995"/>
      <c r="I234" s="995"/>
      <c r="J234" s="995"/>
      <c r="K234" s="995"/>
      <c r="L234" s="995"/>
      <c r="M234" s="995"/>
      <c r="N234" s="995"/>
      <c r="O234" s="995"/>
      <c r="P234" s="995"/>
      <c r="Q234" s="995"/>
      <c r="R234" s="995"/>
      <c r="S234" s="995"/>
      <c r="T234" s="995"/>
      <c r="U234" s="995"/>
      <c r="V234" s="995"/>
      <c r="W234" s="996"/>
      <c r="X234" s="200"/>
      <c r="Y234" s="200"/>
      <c r="Z234" s="200"/>
      <c r="AA234" s="200"/>
      <c r="AB234" s="200"/>
      <c r="AC234" s="200"/>
      <c r="AD234" s="200"/>
      <c r="AE234" s="277"/>
      <c r="AF234" s="200"/>
      <c r="AG234" s="199"/>
      <c r="AH234" s="769">
        <f>SUM(AH227:AM233)</f>
        <v>0</v>
      </c>
      <c r="AI234" s="811"/>
      <c r="AJ234" s="811"/>
      <c r="AK234" s="811"/>
      <c r="AL234" s="811"/>
      <c r="AM234" s="770"/>
      <c r="AN234" s="769">
        <f>SUM(AN227:AS233)</f>
        <v>0</v>
      </c>
      <c r="AO234" s="811"/>
      <c r="AP234" s="811"/>
      <c r="AQ234" s="811"/>
      <c r="AR234" s="811"/>
      <c r="AS234" s="770"/>
      <c r="AT234" s="286"/>
      <c r="AU234" s="994" t="s">
        <v>516</v>
      </c>
      <c r="AV234" s="995"/>
      <c r="AW234" s="995"/>
      <c r="AX234" s="995"/>
      <c r="AY234" s="995"/>
      <c r="AZ234" s="995"/>
      <c r="BA234" s="995"/>
      <c r="BB234" s="995"/>
      <c r="BC234" s="995"/>
      <c r="BD234" s="995"/>
      <c r="BE234" s="995"/>
      <c r="BF234" s="995"/>
      <c r="BG234" s="995"/>
      <c r="BH234" s="995"/>
      <c r="BI234" s="995"/>
      <c r="BJ234" s="995"/>
      <c r="BK234" s="995"/>
      <c r="BL234" s="995"/>
      <c r="BM234" s="995"/>
      <c r="BN234" s="995"/>
      <c r="BO234" s="995"/>
      <c r="BP234" s="996"/>
      <c r="BQ234" s="200"/>
      <c r="BR234" s="200"/>
      <c r="BS234" s="200"/>
      <c r="BT234" s="200"/>
      <c r="BU234" s="200"/>
      <c r="BV234" s="200"/>
      <c r="BW234" s="200"/>
      <c r="BX234" s="277"/>
      <c r="BY234" s="200"/>
      <c r="BZ234" s="199"/>
      <c r="CA234" s="769">
        <f>SUM(CA227:CF233)</f>
        <v>0</v>
      </c>
      <c r="CB234" s="811"/>
      <c r="CC234" s="811"/>
      <c r="CD234" s="811"/>
      <c r="CE234" s="811"/>
      <c r="CF234" s="770"/>
      <c r="CG234" s="769">
        <f>SUM(CG227:CL233)</f>
        <v>0</v>
      </c>
      <c r="CH234" s="811"/>
      <c r="CI234" s="811"/>
      <c r="CJ234" s="811"/>
      <c r="CK234" s="811"/>
      <c r="CL234" s="770"/>
      <c r="CM234" s="286"/>
      <c r="CN234" s="286"/>
      <c r="CO234" s="286"/>
      <c r="CP234" s="286"/>
      <c r="CQ234" s="286"/>
      <c r="CR234" s="286"/>
    </row>
    <row r="235" spans="2:103" ht="12.75" customHeight="1" thickTop="1">
      <c r="B235" s="206" t="str">
        <f>Coversheets!$B$51</f>
        <v>S.A.&amp;I. Form 2641R99 Entity: Type in Name of City City, 99</v>
      </c>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445">
        <f ca="1">Coversheets!$BI$50</f>
        <v>41499.346880902776</v>
      </c>
      <c r="AL235" s="445"/>
      <c r="AM235" s="445"/>
      <c r="AN235" s="445"/>
      <c r="AO235" s="445"/>
      <c r="AP235" s="445"/>
      <c r="AQ235" s="445"/>
      <c r="AR235" s="445"/>
      <c r="AS235" s="445"/>
      <c r="AT235" s="206"/>
      <c r="AU235" s="206" t="str">
        <f>Coversheets!$B$51</f>
        <v>S.A.&amp;I. Form 2641R99 Entity: Type in Name of City City, 99</v>
      </c>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445">
        <f ca="1">Coversheets!$BI$50</f>
        <v>41499.346880902776</v>
      </c>
      <c r="CE235" s="445"/>
      <c r="CF235" s="445"/>
      <c r="CG235" s="445"/>
      <c r="CH235" s="445"/>
      <c r="CI235" s="445"/>
      <c r="CJ235" s="445"/>
      <c r="CK235" s="445"/>
      <c r="CL235" s="445"/>
      <c r="CM235" s="206"/>
      <c r="CN235" s="206"/>
      <c r="CO235" s="206"/>
      <c r="CP235" s="206"/>
      <c r="CQ235" s="206"/>
      <c r="CR235" s="206"/>
    </row>
    <row r="236" spans="2:103" s="258" customFormat="1" ht="14">
      <c r="B236" s="964" t="str">
        <f>B178</f>
        <v>PUBLICATION SHEET - TYPE IN NAME OF CITY, OKLAHOMA</v>
      </c>
      <c r="C236" s="964"/>
      <c r="D236" s="964"/>
      <c r="E236" s="964"/>
      <c r="F236" s="964"/>
      <c r="G236" s="964"/>
      <c r="H236" s="964"/>
      <c r="I236" s="964"/>
      <c r="J236" s="964"/>
      <c r="K236" s="964"/>
      <c r="L236" s="964"/>
      <c r="M236" s="964"/>
      <c r="N236" s="964"/>
      <c r="O236" s="964"/>
      <c r="P236" s="964"/>
      <c r="Q236" s="964"/>
      <c r="R236" s="964"/>
      <c r="S236" s="964"/>
      <c r="T236" s="964"/>
      <c r="U236" s="964"/>
      <c r="V236" s="964"/>
      <c r="W236" s="964"/>
      <c r="X236" s="964"/>
      <c r="Y236" s="964"/>
      <c r="Z236" s="964"/>
      <c r="AA236" s="964"/>
      <c r="AB236" s="964"/>
      <c r="AC236" s="964"/>
      <c r="AD236" s="964"/>
      <c r="AE236" s="964"/>
      <c r="AF236" s="964"/>
      <c r="AG236" s="964"/>
      <c r="AH236" s="964"/>
      <c r="AI236" s="964"/>
      <c r="AJ236" s="964"/>
      <c r="AK236" s="964"/>
      <c r="AL236" s="964"/>
      <c r="AM236" s="964"/>
      <c r="AN236" s="964"/>
      <c r="AO236" s="964"/>
      <c r="AP236" s="964"/>
      <c r="AQ236" s="964"/>
      <c r="AR236" s="964"/>
      <c r="AS236" s="964"/>
      <c r="AT236" s="325"/>
      <c r="AU236" s="964" t="str">
        <f>B236</f>
        <v>PUBLICATION SHEET - TYPE IN NAME OF CITY, OKLAHOMA</v>
      </c>
      <c r="AV236" s="964"/>
      <c r="AW236" s="964"/>
      <c r="AX236" s="964"/>
      <c r="AY236" s="964"/>
      <c r="AZ236" s="964"/>
      <c r="BA236" s="964"/>
      <c r="BB236" s="964"/>
      <c r="BC236" s="964"/>
      <c r="BD236" s="964"/>
      <c r="BE236" s="964"/>
      <c r="BF236" s="964"/>
      <c r="BG236" s="964"/>
      <c r="BH236" s="964"/>
      <c r="BI236" s="964"/>
      <c r="BJ236" s="964"/>
      <c r="BK236" s="964"/>
      <c r="BL236" s="964"/>
      <c r="BM236" s="964"/>
      <c r="BN236" s="964"/>
      <c r="BO236" s="964"/>
      <c r="BP236" s="964"/>
      <c r="BQ236" s="964"/>
      <c r="BR236" s="964"/>
      <c r="BS236" s="964"/>
      <c r="BT236" s="964"/>
      <c r="BU236" s="964"/>
      <c r="BV236" s="964"/>
      <c r="BW236" s="964"/>
      <c r="BX236" s="964"/>
      <c r="BY236" s="964"/>
      <c r="BZ236" s="964"/>
      <c r="CA236" s="964"/>
      <c r="CB236" s="964"/>
      <c r="CC236" s="964"/>
      <c r="CD236" s="964"/>
      <c r="CE236" s="964"/>
      <c r="CF236" s="964"/>
      <c r="CG236" s="964"/>
      <c r="CH236" s="964"/>
      <c r="CI236" s="964"/>
      <c r="CJ236" s="964"/>
      <c r="CK236" s="964"/>
      <c r="CL236" s="964"/>
      <c r="CM236" s="325"/>
      <c r="CN236" s="325"/>
      <c r="CO236" s="325"/>
      <c r="CP236" s="325"/>
      <c r="CQ236" s="325"/>
      <c r="CR236" s="325"/>
      <c r="CS236" s="325"/>
      <c r="CT236" s="325"/>
      <c r="CU236" s="325"/>
      <c r="CV236" s="325"/>
      <c r="CW236" s="325"/>
      <c r="CX236" s="325"/>
      <c r="CY236" s="325"/>
    </row>
    <row r="237" spans="2:103" s="258" customFormat="1" ht="14">
      <c r="B237" s="964" t="str">
        <f>B179</f>
        <v>ESTIMATE OF NEEDS BY APPROPRIATED ACCOUNT FOR 2012-2013</v>
      </c>
      <c r="C237" s="964"/>
      <c r="D237" s="964"/>
      <c r="E237" s="964"/>
      <c r="F237" s="964"/>
      <c r="G237" s="964"/>
      <c r="H237" s="964"/>
      <c r="I237" s="964"/>
      <c r="J237" s="964"/>
      <c r="K237" s="964"/>
      <c r="L237" s="964"/>
      <c r="M237" s="964"/>
      <c r="N237" s="964"/>
      <c r="O237" s="964"/>
      <c r="P237" s="964"/>
      <c r="Q237" s="964"/>
      <c r="R237" s="964"/>
      <c r="S237" s="964"/>
      <c r="T237" s="964"/>
      <c r="U237" s="964"/>
      <c r="V237" s="964"/>
      <c r="W237" s="964"/>
      <c r="X237" s="964"/>
      <c r="Y237" s="964"/>
      <c r="Z237" s="964"/>
      <c r="AA237" s="964"/>
      <c r="AB237" s="964"/>
      <c r="AC237" s="964"/>
      <c r="AD237" s="964"/>
      <c r="AE237" s="964"/>
      <c r="AF237" s="964"/>
      <c r="AG237" s="964"/>
      <c r="AH237" s="964"/>
      <c r="AI237" s="964"/>
      <c r="AJ237" s="964"/>
      <c r="AK237" s="964"/>
      <c r="AL237" s="964"/>
      <c r="AM237" s="964"/>
      <c r="AN237" s="964"/>
      <c r="AO237" s="964"/>
      <c r="AP237" s="964"/>
      <c r="AQ237" s="964"/>
      <c r="AR237" s="964"/>
      <c r="AS237" s="964"/>
      <c r="AT237" s="325"/>
      <c r="AU237" s="964" t="str">
        <f>B237</f>
        <v>ESTIMATE OF NEEDS BY APPROPRIATED ACCOUNT FOR 2012-2013</v>
      </c>
      <c r="AV237" s="964"/>
      <c r="AW237" s="964"/>
      <c r="AX237" s="964"/>
      <c r="AY237" s="964"/>
      <c r="AZ237" s="964"/>
      <c r="BA237" s="964"/>
      <c r="BB237" s="964"/>
      <c r="BC237" s="964"/>
      <c r="BD237" s="964"/>
      <c r="BE237" s="964"/>
      <c r="BF237" s="964"/>
      <c r="BG237" s="964"/>
      <c r="BH237" s="964"/>
      <c r="BI237" s="964"/>
      <c r="BJ237" s="964"/>
      <c r="BK237" s="964"/>
      <c r="BL237" s="964"/>
      <c r="BM237" s="964"/>
      <c r="BN237" s="964"/>
      <c r="BO237" s="964"/>
      <c r="BP237" s="964"/>
      <c r="BQ237" s="964"/>
      <c r="BR237" s="964"/>
      <c r="BS237" s="964"/>
      <c r="BT237" s="964"/>
      <c r="BU237" s="964"/>
      <c r="BV237" s="964"/>
      <c r="BW237" s="964"/>
      <c r="BX237" s="964"/>
      <c r="BY237" s="964"/>
      <c r="BZ237" s="964"/>
      <c r="CA237" s="964"/>
      <c r="CB237" s="964"/>
      <c r="CC237" s="964"/>
      <c r="CD237" s="964"/>
      <c r="CE237" s="964"/>
      <c r="CF237" s="964"/>
      <c r="CG237" s="964"/>
      <c r="CH237" s="964"/>
      <c r="CI237" s="964"/>
      <c r="CJ237" s="964"/>
      <c r="CK237" s="964"/>
      <c r="CL237" s="964"/>
      <c r="CM237" s="325"/>
      <c r="CN237" s="325"/>
      <c r="CO237" s="325"/>
      <c r="CP237" s="325"/>
      <c r="CQ237" s="325"/>
      <c r="CR237" s="325"/>
      <c r="CS237" s="325"/>
      <c r="CT237" s="325"/>
      <c r="CU237" s="325"/>
      <c r="CV237" s="325"/>
      <c r="CW237" s="325"/>
      <c r="CX237" s="325"/>
      <c r="CY237" s="325"/>
    </row>
    <row r="238" spans="2:103" ht="13.5" thickBot="1">
      <c r="B238" s="206" t="s">
        <v>798</v>
      </c>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87" t="s">
        <v>1109</v>
      </c>
      <c r="AT238" s="309"/>
      <c r="AU238" s="206" t="s">
        <v>798</v>
      </c>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87" t="s">
        <v>1110</v>
      </c>
      <c r="CM238" s="309"/>
      <c r="CN238" s="309"/>
      <c r="CO238" s="309"/>
      <c r="CP238" s="309"/>
      <c r="CQ238" s="309"/>
      <c r="CR238" s="309"/>
      <c r="CS238" s="309"/>
      <c r="CT238" s="309"/>
      <c r="CU238" s="309"/>
      <c r="CV238" s="309"/>
      <c r="CW238" s="309"/>
      <c r="CX238" s="309"/>
      <c r="CY238" s="287"/>
    </row>
    <row r="239" spans="2:103" ht="13.5" thickTop="1">
      <c r="B239" s="288"/>
      <c r="C239" s="289"/>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289"/>
      <c r="Z239" s="289"/>
      <c r="AA239" s="289"/>
      <c r="AB239" s="289"/>
      <c r="AC239" s="289"/>
      <c r="AD239" s="289"/>
      <c r="AE239" s="177"/>
      <c r="AF239" s="289"/>
      <c r="AG239" s="289"/>
      <c r="AH239" s="849" t="s">
        <v>1103</v>
      </c>
      <c r="AI239" s="849"/>
      <c r="AJ239" s="849"/>
      <c r="AK239" s="849"/>
      <c r="AL239" s="849"/>
      <c r="AM239" s="849"/>
      <c r="AN239" s="849"/>
      <c r="AO239" s="849"/>
      <c r="AP239" s="849"/>
      <c r="AQ239" s="849"/>
      <c r="AR239" s="849"/>
      <c r="AS239" s="850"/>
      <c r="AT239" s="286"/>
      <c r="AU239" s="288"/>
      <c r="AV239" s="289"/>
      <c r="AW239" s="289"/>
      <c r="AX239" s="289"/>
      <c r="AY239" s="289"/>
      <c r="AZ239" s="289"/>
      <c r="BA239" s="289"/>
      <c r="BB239" s="289"/>
      <c r="BC239" s="289"/>
      <c r="BD239" s="289"/>
      <c r="BE239" s="289"/>
      <c r="BF239" s="289"/>
      <c r="BG239" s="289"/>
      <c r="BH239" s="289"/>
      <c r="BI239" s="289"/>
      <c r="BJ239" s="289"/>
      <c r="BK239" s="289"/>
      <c r="BL239" s="289"/>
      <c r="BM239" s="289"/>
      <c r="BN239" s="289"/>
      <c r="BO239" s="289"/>
      <c r="BP239" s="289"/>
      <c r="BQ239" s="289"/>
      <c r="BR239" s="289"/>
      <c r="BS239" s="289"/>
      <c r="BT239" s="289"/>
      <c r="BU239" s="289"/>
      <c r="BV239" s="289"/>
      <c r="BW239" s="289"/>
      <c r="BX239" s="177"/>
      <c r="BY239" s="289"/>
      <c r="BZ239" s="289"/>
      <c r="CA239" s="849" t="s">
        <v>1103</v>
      </c>
      <c r="CB239" s="849"/>
      <c r="CC239" s="849"/>
      <c r="CD239" s="849"/>
      <c r="CE239" s="849"/>
      <c r="CF239" s="849"/>
      <c r="CG239" s="849"/>
      <c r="CH239" s="849"/>
      <c r="CI239" s="849"/>
      <c r="CJ239" s="849"/>
      <c r="CK239" s="849"/>
      <c r="CL239" s="850"/>
      <c r="CM239" s="286"/>
      <c r="CN239" s="286"/>
      <c r="CO239" s="286"/>
      <c r="CP239" s="286"/>
      <c r="CQ239" s="286"/>
      <c r="CR239" s="286"/>
      <c r="CS239" s="286"/>
      <c r="CT239" s="286"/>
      <c r="CU239" s="286"/>
      <c r="CV239" s="286"/>
      <c r="CW239" s="286"/>
      <c r="CX239" s="286"/>
      <c r="CY239" s="286"/>
    </row>
    <row r="240" spans="2:103">
      <c r="B240" s="767"/>
      <c r="C240" s="810"/>
      <c r="D240" s="810"/>
      <c r="E240" s="810"/>
      <c r="F240" s="810"/>
      <c r="G240" s="810"/>
      <c r="H240" s="810"/>
      <c r="I240" s="810"/>
      <c r="J240" s="810"/>
      <c r="K240" s="810"/>
      <c r="L240" s="810"/>
      <c r="M240" s="810"/>
      <c r="N240" s="810"/>
      <c r="O240" s="810"/>
      <c r="P240" s="810"/>
      <c r="Q240" s="810"/>
      <c r="R240" s="810"/>
      <c r="S240" s="810"/>
      <c r="T240" s="810"/>
      <c r="U240" s="810"/>
      <c r="V240" s="810"/>
      <c r="W240" s="810"/>
      <c r="X240" s="982"/>
      <c r="Y240" s="982"/>
      <c r="Z240" s="982"/>
      <c r="AA240" s="982"/>
      <c r="AB240" s="982"/>
      <c r="AC240" s="982"/>
      <c r="AD240" s="982"/>
      <c r="AE240" s="180"/>
      <c r="AF240" s="196"/>
      <c r="AG240" s="196"/>
      <c r="AH240" s="965" t="str">
        <f>AH182</f>
        <v>FISCAL YEAR 2012-2013</v>
      </c>
      <c r="AI240" s="810"/>
      <c r="AJ240" s="810"/>
      <c r="AK240" s="810"/>
      <c r="AL240" s="810"/>
      <c r="AM240" s="810"/>
      <c r="AN240" s="810"/>
      <c r="AO240" s="810"/>
      <c r="AP240" s="810"/>
      <c r="AQ240" s="810"/>
      <c r="AR240" s="810"/>
      <c r="AS240" s="768"/>
      <c r="AT240" s="286"/>
      <c r="AU240" s="767"/>
      <c r="AV240" s="810"/>
      <c r="AW240" s="810"/>
      <c r="AX240" s="810"/>
      <c r="AY240" s="810"/>
      <c r="AZ240" s="810"/>
      <c r="BA240" s="810"/>
      <c r="BB240" s="810"/>
      <c r="BC240" s="810"/>
      <c r="BD240" s="810"/>
      <c r="BE240" s="810"/>
      <c r="BF240" s="810"/>
      <c r="BG240" s="810"/>
      <c r="BH240" s="810"/>
      <c r="BI240" s="810"/>
      <c r="BJ240" s="810"/>
      <c r="BK240" s="810"/>
      <c r="BL240" s="810"/>
      <c r="BM240" s="810"/>
      <c r="BN240" s="810"/>
      <c r="BO240" s="810"/>
      <c r="BP240" s="810"/>
      <c r="BQ240" s="982"/>
      <c r="BR240" s="982"/>
      <c r="BS240" s="982"/>
      <c r="BT240" s="982"/>
      <c r="BU240" s="982"/>
      <c r="BV240" s="982"/>
      <c r="BW240" s="982"/>
      <c r="BX240" s="180"/>
      <c r="BY240" s="196"/>
      <c r="BZ240" s="196"/>
      <c r="CA240" s="965" t="str">
        <f>AH240</f>
        <v>FISCAL YEAR 2012-2013</v>
      </c>
      <c r="CB240" s="810"/>
      <c r="CC240" s="810"/>
      <c r="CD240" s="810"/>
      <c r="CE240" s="810"/>
      <c r="CF240" s="810"/>
      <c r="CG240" s="810"/>
      <c r="CH240" s="810"/>
      <c r="CI240" s="810"/>
      <c r="CJ240" s="810"/>
      <c r="CK240" s="810"/>
      <c r="CL240" s="768"/>
      <c r="CM240" s="286"/>
      <c r="CN240" s="286"/>
      <c r="CO240" s="286"/>
      <c r="CP240" s="286"/>
      <c r="CQ240" s="286"/>
      <c r="CR240" s="286"/>
      <c r="CS240" s="286"/>
      <c r="CT240" s="286"/>
      <c r="CU240" s="286"/>
      <c r="CV240" s="286"/>
      <c r="CW240" s="286"/>
      <c r="CX240" s="286"/>
      <c r="CY240" s="286"/>
    </row>
    <row r="241" spans="2:103">
      <c r="B241" s="767" t="s">
        <v>186</v>
      </c>
      <c r="C241" s="810"/>
      <c r="D241" s="810"/>
      <c r="E241" s="810"/>
      <c r="F241" s="810"/>
      <c r="G241" s="810"/>
      <c r="H241" s="810"/>
      <c r="I241" s="810"/>
      <c r="J241" s="810"/>
      <c r="K241" s="810"/>
      <c r="L241" s="810"/>
      <c r="M241" s="810"/>
      <c r="N241" s="810"/>
      <c r="O241" s="810"/>
      <c r="P241" s="810"/>
      <c r="Q241" s="810"/>
      <c r="R241" s="810"/>
      <c r="S241" s="810"/>
      <c r="T241" s="810"/>
      <c r="U241" s="810"/>
      <c r="V241" s="810"/>
      <c r="W241" s="810"/>
      <c r="X241" s="810"/>
      <c r="Y241" s="810"/>
      <c r="Z241" s="810"/>
      <c r="AA241" s="810"/>
      <c r="AB241" s="810"/>
      <c r="AC241" s="810"/>
      <c r="AD241" s="810"/>
      <c r="AE241" s="180"/>
      <c r="AF241" s="196"/>
      <c r="AG241" s="196"/>
      <c r="AH241" s="983" t="s">
        <v>247</v>
      </c>
      <c r="AI241" s="983"/>
      <c r="AJ241" s="983"/>
      <c r="AK241" s="983"/>
      <c r="AL241" s="983"/>
      <c r="AM241" s="983"/>
      <c r="AN241" s="983" t="s">
        <v>130</v>
      </c>
      <c r="AO241" s="983"/>
      <c r="AP241" s="983"/>
      <c r="AQ241" s="983"/>
      <c r="AR241" s="983"/>
      <c r="AS241" s="984"/>
      <c r="AT241" s="286"/>
      <c r="AU241" s="767" t="s">
        <v>186</v>
      </c>
      <c r="AV241" s="810"/>
      <c r="AW241" s="810"/>
      <c r="AX241" s="810"/>
      <c r="AY241" s="810"/>
      <c r="AZ241" s="810"/>
      <c r="BA241" s="810"/>
      <c r="BB241" s="810"/>
      <c r="BC241" s="810"/>
      <c r="BD241" s="810"/>
      <c r="BE241" s="810"/>
      <c r="BF241" s="810"/>
      <c r="BG241" s="810"/>
      <c r="BH241" s="810"/>
      <c r="BI241" s="810"/>
      <c r="BJ241" s="810"/>
      <c r="BK241" s="810"/>
      <c r="BL241" s="810"/>
      <c r="BM241" s="810"/>
      <c r="BN241" s="810"/>
      <c r="BO241" s="810"/>
      <c r="BP241" s="810"/>
      <c r="BQ241" s="810"/>
      <c r="BR241" s="810"/>
      <c r="BS241" s="810"/>
      <c r="BT241" s="810"/>
      <c r="BU241" s="810"/>
      <c r="BV241" s="810"/>
      <c r="BW241" s="810"/>
      <c r="BX241" s="180"/>
      <c r="BY241" s="196"/>
      <c r="BZ241" s="196"/>
      <c r="CA241" s="983" t="s">
        <v>247</v>
      </c>
      <c r="CB241" s="983"/>
      <c r="CC241" s="983"/>
      <c r="CD241" s="983"/>
      <c r="CE241" s="983"/>
      <c r="CF241" s="983"/>
      <c r="CG241" s="983" t="s">
        <v>130</v>
      </c>
      <c r="CH241" s="983"/>
      <c r="CI241" s="983"/>
      <c r="CJ241" s="983"/>
      <c r="CK241" s="983"/>
      <c r="CL241" s="984"/>
      <c r="CM241" s="286"/>
      <c r="CN241" s="286"/>
      <c r="CO241" s="286"/>
      <c r="CP241" s="286"/>
      <c r="CQ241" s="286"/>
      <c r="CR241" s="286"/>
      <c r="CS241" s="286"/>
      <c r="CT241" s="286"/>
      <c r="CU241" s="286"/>
      <c r="CV241" s="286"/>
      <c r="CW241" s="286"/>
      <c r="CX241" s="286"/>
      <c r="CY241" s="286"/>
    </row>
    <row r="242" spans="2:103">
      <c r="B242" s="767" t="s">
        <v>187</v>
      </c>
      <c r="C242" s="810"/>
      <c r="D242" s="810"/>
      <c r="E242" s="810"/>
      <c r="F242" s="810"/>
      <c r="G242" s="810"/>
      <c r="H242" s="810"/>
      <c r="I242" s="810"/>
      <c r="J242" s="810"/>
      <c r="K242" s="810"/>
      <c r="L242" s="810"/>
      <c r="M242" s="810"/>
      <c r="N242" s="810"/>
      <c r="O242" s="810"/>
      <c r="P242" s="810"/>
      <c r="Q242" s="810"/>
      <c r="R242" s="810"/>
      <c r="S242" s="810"/>
      <c r="T242" s="810"/>
      <c r="U242" s="810"/>
      <c r="V242" s="810"/>
      <c r="W242" s="810"/>
      <c r="X242" s="810"/>
      <c r="Y242" s="810"/>
      <c r="Z242" s="810"/>
      <c r="AA242" s="810"/>
      <c r="AB242" s="810"/>
      <c r="AC242" s="810"/>
      <c r="AD242" s="810"/>
      <c r="AE242" s="180"/>
      <c r="AF242" s="196"/>
      <c r="AG242" s="196"/>
      <c r="AH242" s="983" t="s">
        <v>1102</v>
      </c>
      <c r="AI242" s="983"/>
      <c r="AJ242" s="983"/>
      <c r="AK242" s="983"/>
      <c r="AL242" s="983"/>
      <c r="AM242" s="983"/>
      <c r="AN242" s="983" t="s">
        <v>1075</v>
      </c>
      <c r="AO242" s="983"/>
      <c r="AP242" s="983"/>
      <c r="AQ242" s="983"/>
      <c r="AR242" s="983"/>
      <c r="AS242" s="984"/>
      <c r="AT242" s="286"/>
      <c r="AU242" s="767" t="s">
        <v>187</v>
      </c>
      <c r="AV242" s="810"/>
      <c r="AW242" s="810"/>
      <c r="AX242" s="810"/>
      <c r="AY242" s="810"/>
      <c r="AZ242" s="810"/>
      <c r="BA242" s="810"/>
      <c r="BB242" s="810"/>
      <c r="BC242" s="810"/>
      <c r="BD242" s="810"/>
      <c r="BE242" s="810"/>
      <c r="BF242" s="810"/>
      <c r="BG242" s="810"/>
      <c r="BH242" s="810"/>
      <c r="BI242" s="810"/>
      <c r="BJ242" s="810"/>
      <c r="BK242" s="810"/>
      <c r="BL242" s="810"/>
      <c r="BM242" s="810"/>
      <c r="BN242" s="810"/>
      <c r="BO242" s="810"/>
      <c r="BP242" s="810"/>
      <c r="BQ242" s="810"/>
      <c r="BR242" s="810"/>
      <c r="BS242" s="810"/>
      <c r="BT242" s="810"/>
      <c r="BU242" s="810"/>
      <c r="BV242" s="810"/>
      <c r="BW242" s="810"/>
      <c r="BX242" s="180"/>
      <c r="BY242" s="196"/>
      <c r="BZ242" s="196"/>
      <c r="CA242" s="983" t="s">
        <v>1102</v>
      </c>
      <c r="CB242" s="983"/>
      <c r="CC242" s="983"/>
      <c r="CD242" s="983"/>
      <c r="CE242" s="983"/>
      <c r="CF242" s="983"/>
      <c r="CG242" s="983" t="s">
        <v>1075</v>
      </c>
      <c r="CH242" s="983"/>
      <c r="CI242" s="983"/>
      <c r="CJ242" s="983"/>
      <c r="CK242" s="983"/>
      <c r="CL242" s="984"/>
      <c r="CM242" s="286"/>
      <c r="CN242" s="286"/>
      <c r="CO242" s="286"/>
      <c r="CP242" s="286"/>
      <c r="CQ242" s="286"/>
      <c r="CR242" s="286"/>
      <c r="CS242" s="286"/>
      <c r="CT242" s="286"/>
      <c r="CU242" s="286"/>
      <c r="CV242" s="286"/>
      <c r="CW242" s="286"/>
      <c r="CX242" s="286"/>
      <c r="CY242" s="286"/>
    </row>
    <row r="243" spans="2:103">
      <c r="B243" s="767"/>
      <c r="C243" s="810"/>
      <c r="D243" s="810"/>
      <c r="E243" s="810"/>
      <c r="F243" s="810"/>
      <c r="G243" s="810"/>
      <c r="H243" s="810"/>
      <c r="I243" s="810"/>
      <c r="J243" s="810"/>
      <c r="K243" s="810"/>
      <c r="L243" s="810"/>
      <c r="M243" s="810"/>
      <c r="N243" s="810"/>
      <c r="O243" s="810"/>
      <c r="P243" s="810"/>
      <c r="Q243" s="810"/>
      <c r="R243" s="810"/>
      <c r="S243" s="810"/>
      <c r="T243" s="810"/>
      <c r="U243" s="810"/>
      <c r="V243" s="810"/>
      <c r="W243" s="810"/>
      <c r="X243" s="810"/>
      <c r="Y243" s="810"/>
      <c r="Z243" s="810"/>
      <c r="AA243" s="810"/>
      <c r="AB243" s="810"/>
      <c r="AC243" s="810"/>
      <c r="AD243" s="810"/>
      <c r="AE243" s="180"/>
      <c r="AF243" s="196"/>
      <c r="AG243" s="196"/>
      <c r="AH243" s="983" t="s">
        <v>253</v>
      </c>
      <c r="AI243" s="983"/>
      <c r="AJ243" s="983"/>
      <c r="AK243" s="983"/>
      <c r="AL243" s="983"/>
      <c r="AM243" s="983"/>
      <c r="AN243" s="983" t="s">
        <v>131</v>
      </c>
      <c r="AO243" s="983"/>
      <c r="AP243" s="983"/>
      <c r="AQ243" s="983"/>
      <c r="AR243" s="983"/>
      <c r="AS243" s="984"/>
      <c r="AT243" s="286"/>
      <c r="AU243" s="767"/>
      <c r="AV243" s="810"/>
      <c r="AW243" s="810"/>
      <c r="AX243" s="810"/>
      <c r="AY243" s="810"/>
      <c r="AZ243" s="810"/>
      <c r="BA243" s="810"/>
      <c r="BB243" s="810"/>
      <c r="BC243" s="810"/>
      <c r="BD243" s="810"/>
      <c r="BE243" s="810"/>
      <c r="BF243" s="810"/>
      <c r="BG243" s="810"/>
      <c r="BH243" s="810"/>
      <c r="BI243" s="810"/>
      <c r="BJ243" s="810"/>
      <c r="BK243" s="810"/>
      <c r="BL243" s="810"/>
      <c r="BM243" s="810"/>
      <c r="BN243" s="810"/>
      <c r="BO243" s="810"/>
      <c r="BP243" s="810"/>
      <c r="BQ243" s="810"/>
      <c r="BR243" s="810"/>
      <c r="BS243" s="810"/>
      <c r="BT243" s="810"/>
      <c r="BU243" s="810"/>
      <c r="BV243" s="810"/>
      <c r="BW243" s="810"/>
      <c r="BX243" s="180"/>
      <c r="BY243" s="196"/>
      <c r="BZ243" s="196"/>
      <c r="CA243" s="983" t="s">
        <v>253</v>
      </c>
      <c r="CB243" s="983"/>
      <c r="CC243" s="983"/>
      <c r="CD243" s="983"/>
      <c r="CE243" s="983"/>
      <c r="CF243" s="983"/>
      <c r="CG243" s="983" t="s">
        <v>131</v>
      </c>
      <c r="CH243" s="983"/>
      <c r="CI243" s="983"/>
      <c r="CJ243" s="983"/>
      <c r="CK243" s="983"/>
      <c r="CL243" s="984"/>
      <c r="CM243" s="286"/>
      <c r="CN243" s="286"/>
      <c r="CO243" s="286"/>
      <c r="CP243" s="286"/>
      <c r="CQ243" s="286"/>
      <c r="CR243" s="286"/>
      <c r="CS243" s="286"/>
      <c r="CT243" s="286"/>
      <c r="CU243" s="286"/>
      <c r="CV243" s="286"/>
      <c r="CW243" s="286"/>
      <c r="CX243" s="286"/>
      <c r="CY243" s="286"/>
    </row>
    <row r="244" spans="2:103" ht="13.5" thickBot="1">
      <c r="B244" s="769"/>
      <c r="C244" s="811"/>
      <c r="D244" s="811"/>
      <c r="E244" s="811"/>
      <c r="F244" s="811"/>
      <c r="G244" s="811"/>
      <c r="H244" s="811"/>
      <c r="I244" s="811"/>
      <c r="J244" s="811"/>
      <c r="K244" s="811"/>
      <c r="L244" s="811"/>
      <c r="M244" s="811"/>
      <c r="N244" s="811"/>
      <c r="O244" s="811"/>
      <c r="P244" s="811"/>
      <c r="Q244" s="811"/>
      <c r="R244" s="811"/>
      <c r="S244" s="811"/>
      <c r="T244" s="811"/>
      <c r="U244" s="811"/>
      <c r="V244" s="811"/>
      <c r="W244" s="811"/>
      <c r="X244" s="811"/>
      <c r="Y244" s="811"/>
      <c r="Z244" s="811"/>
      <c r="AA244" s="811"/>
      <c r="AB244" s="811"/>
      <c r="AC244" s="811"/>
      <c r="AD244" s="811"/>
      <c r="AE244" s="184"/>
      <c r="AF244" s="310"/>
      <c r="AG244" s="310"/>
      <c r="AH244" s="1001" t="s">
        <v>256</v>
      </c>
      <c r="AI244" s="1001"/>
      <c r="AJ244" s="1001"/>
      <c r="AK244" s="1001"/>
      <c r="AL244" s="1001"/>
      <c r="AM244" s="1001"/>
      <c r="AN244" s="1001"/>
      <c r="AO244" s="1001"/>
      <c r="AP244" s="1001"/>
      <c r="AQ244" s="1001"/>
      <c r="AR244" s="1001"/>
      <c r="AS244" s="1002"/>
      <c r="AT244" s="286"/>
      <c r="AU244" s="769"/>
      <c r="AV244" s="811"/>
      <c r="AW244" s="811"/>
      <c r="AX244" s="811"/>
      <c r="AY244" s="811"/>
      <c r="AZ244" s="811"/>
      <c r="BA244" s="811"/>
      <c r="BB244" s="811"/>
      <c r="BC244" s="811"/>
      <c r="BD244" s="811"/>
      <c r="BE244" s="811"/>
      <c r="BF244" s="811"/>
      <c r="BG244" s="811"/>
      <c r="BH244" s="811"/>
      <c r="BI244" s="811"/>
      <c r="BJ244" s="811"/>
      <c r="BK244" s="811"/>
      <c r="BL244" s="811"/>
      <c r="BM244" s="811"/>
      <c r="BN244" s="811"/>
      <c r="BO244" s="811"/>
      <c r="BP244" s="811"/>
      <c r="BQ244" s="811"/>
      <c r="BR244" s="811"/>
      <c r="BS244" s="811"/>
      <c r="BT244" s="811"/>
      <c r="BU244" s="811"/>
      <c r="BV244" s="811"/>
      <c r="BW244" s="811"/>
      <c r="BX244" s="184"/>
      <c r="BY244" s="310"/>
      <c r="BZ244" s="310"/>
      <c r="CA244" s="1001" t="s">
        <v>256</v>
      </c>
      <c r="CB244" s="1001"/>
      <c r="CC244" s="1001"/>
      <c r="CD244" s="1001"/>
      <c r="CE244" s="1001"/>
      <c r="CF244" s="1001"/>
      <c r="CG244" s="1001"/>
      <c r="CH244" s="1001"/>
      <c r="CI244" s="1001"/>
      <c r="CJ244" s="1001"/>
      <c r="CK244" s="1001"/>
      <c r="CL244" s="1002"/>
      <c r="CM244" s="286"/>
      <c r="CN244" s="286"/>
      <c r="CO244" s="286"/>
      <c r="CP244" s="286"/>
      <c r="CQ244" s="286"/>
      <c r="CR244" s="286"/>
      <c r="CS244" s="286"/>
      <c r="CT244" s="286"/>
      <c r="CU244" s="286"/>
      <c r="CV244" s="286"/>
      <c r="CW244" s="286"/>
      <c r="CX244" s="286"/>
      <c r="CY244" s="286"/>
    </row>
    <row r="245" spans="2:103" ht="12.75" customHeight="1" thickTop="1">
      <c r="B245" s="1012">
        <v>60</v>
      </c>
      <c r="C245" s="1013"/>
      <c r="D245" s="1013"/>
      <c r="E245" s="1013"/>
      <c r="F245" s="1013"/>
      <c r="G245" s="1013"/>
      <c r="H245" s="1013"/>
      <c r="I245" s="1013"/>
      <c r="J245" s="1013"/>
      <c r="K245" s="1013"/>
      <c r="L245" s="1013"/>
      <c r="M245" s="1013"/>
      <c r="N245" s="1013"/>
      <c r="O245" s="1013"/>
      <c r="P245" s="1013"/>
      <c r="Q245" s="1013"/>
      <c r="R245" s="1013"/>
      <c r="S245" s="1013"/>
      <c r="T245" s="1013"/>
      <c r="U245" s="1013"/>
      <c r="V245" s="1013"/>
      <c r="W245" s="1014"/>
      <c r="X245" s="210"/>
      <c r="Y245" s="210"/>
      <c r="Z245" s="210"/>
      <c r="AA245" s="210"/>
      <c r="AB245" s="210"/>
      <c r="AC245" s="210"/>
      <c r="AD245" s="210"/>
      <c r="AE245" s="292"/>
      <c r="AF245" s="210"/>
      <c r="AG245" s="211"/>
      <c r="AH245" s="848"/>
      <c r="AI245" s="849"/>
      <c r="AJ245" s="849"/>
      <c r="AK245" s="849"/>
      <c r="AL245" s="849"/>
      <c r="AM245" s="850"/>
      <c r="AN245" s="848"/>
      <c r="AO245" s="849"/>
      <c r="AP245" s="849"/>
      <c r="AQ245" s="849"/>
      <c r="AR245" s="849"/>
      <c r="AS245" s="850"/>
      <c r="AT245" s="286"/>
      <c r="AU245" s="1012">
        <v>65</v>
      </c>
      <c r="AV245" s="1013"/>
      <c r="AW245" s="1013"/>
      <c r="AX245" s="1013"/>
      <c r="AY245" s="1013"/>
      <c r="AZ245" s="1013"/>
      <c r="BA245" s="1013"/>
      <c r="BB245" s="1013"/>
      <c r="BC245" s="1013"/>
      <c r="BD245" s="1013"/>
      <c r="BE245" s="1013"/>
      <c r="BF245" s="1013"/>
      <c r="BG245" s="1013"/>
      <c r="BH245" s="1013"/>
      <c r="BI245" s="1013"/>
      <c r="BJ245" s="1013"/>
      <c r="BK245" s="1013"/>
      <c r="BL245" s="1013"/>
      <c r="BM245" s="1013"/>
      <c r="BN245" s="1013"/>
      <c r="BO245" s="1013"/>
      <c r="BP245" s="1014"/>
      <c r="BQ245" s="210"/>
      <c r="BR245" s="210"/>
      <c r="BS245" s="210"/>
      <c r="BT245" s="210"/>
      <c r="BU245" s="210"/>
      <c r="BV245" s="210"/>
      <c r="BW245" s="210"/>
      <c r="BX245" s="292"/>
      <c r="BY245" s="210"/>
      <c r="BZ245" s="211"/>
      <c r="CA245" s="848"/>
      <c r="CB245" s="849"/>
      <c r="CC245" s="849"/>
      <c r="CD245" s="849"/>
      <c r="CE245" s="849"/>
      <c r="CF245" s="850"/>
      <c r="CG245" s="848"/>
      <c r="CH245" s="849"/>
      <c r="CI245" s="849"/>
      <c r="CJ245" s="849"/>
      <c r="CK245" s="849"/>
      <c r="CL245" s="850"/>
    </row>
    <row r="246" spans="2:103" ht="12.75" customHeight="1">
      <c r="B246" s="1009" t="s">
        <v>520</v>
      </c>
      <c r="C246" s="1010"/>
      <c r="D246" s="1010"/>
      <c r="E246" s="1010"/>
      <c r="F246" s="1010"/>
      <c r="G246" s="1010"/>
      <c r="H246" s="1010"/>
      <c r="I246" s="1010"/>
      <c r="J246" s="1010"/>
      <c r="K246" s="1010"/>
      <c r="L246" s="1010"/>
      <c r="M246" s="1010"/>
      <c r="N246" s="1010"/>
      <c r="O246" s="1010"/>
      <c r="P246" s="1010"/>
      <c r="Q246" s="1010"/>
      <c r="R246" s="1010"/>
      <c r="S246" s="1010"/>
      <c r="T246" s="1010"/>
      <c r="U246" s="1010"/>
      <c r="V246" s="1010"/>
      <c r="W246" s="1011"/>
      <c r="X246" s="295"/>
      <c r="Y246" s="295"/>
      <c r="Z246" s="295"/>
      <c r="AA246" s="295"/>
      <c r="AB246" s="295"/>
      <c r="AC246" s="295"/>
      <c r="AD246" s="295"/>
      <c r="AE246" s="272"/>
      <c r="AF246" s="295">
        <v>0</v>
      </c>
      <c r="AG246" s="296"/>
      <c r="AH246" s="767">
        <f>'Exhibit A'!CL300</f>
        <v>0</v>
      </c>
      <c r="AI246" s="810"/>
      <c r="AJ246" s="810"/>
      <c r="AK246" s="810"/>
      <c r="AL246" s="810"/>
      <c r="AM246" s="768"/>
      <c r="AN246" s="767">
        <f>'Exhibit A'!CS300</f>
        <v>0</v>
      </c>
      <c r="AO246" s="810"/>
      <c r="AP246" s="810"/>
      <c r="AQ246" s="810"/>
      <c r="AR246" s="810"/>
      <c r="AS246" s="768"/>
      <c r="AT246" s="297"/>
      <c r="AU246" s="1009" t="s">
        <v>567</v>
      </c>
      <c r="AV246" s="1010"/>
      <c r="AW246" s="1010"/>
      <c r="AX246" s="1010"/>
      <c r="AY246" s="1010"/>
      <c r="AZ246" s="1010"/>
      <c r="BA246" s="1010"/>
      <c r="BB246" s="1010"/>
      <c r="BC246" s="1010"/>
      <c r="BD246" s="1010"/>
      <c r="BE246" s="1010"/>
      <c r="BF246" s="1010"/>
      <c r="BG246" s="1010"/>
      <c r="BH246" s="1010"/>
      <c r="BI246" s="1010"/>
      <c r="BJ246" s="1010"/>
      <c r="BK246" s="1010"/>
      <c r="BL246" s="1010"/>
      <c r="BM246" s="1010"/>
      <c r="BN246" s="1010"/>
      <c r="BO246" s="1010"/>
      <c r="BP246" s="1011"/>
      <c r="BQ246" s="295"/>
      <c r="BR246" s="295"/>
      <c r="BS246" s="295"/>
      <c r="BT246" s="295"/>
      <c r="BU246" s="295"/>
      <c r="BV246" s="295"/>
      <c r="BW246" s="295"/>
      <c r="BX246" s="272"/>
      <c r="BY246" s="295">
        <v>0</v>
      </c>
      <c r="BZ246" s="296"/>
      <c r="CA246" s="767">
        <f>'Exhibit A'!GM300</f>
        <v>0</v>
      </c>
      <c r="CB246" s="810"/>
      <c r="CC246" s="810"/>
      <c r="CD246" s="810"/>
      <c r="CE246" s="810"/>
      <c r="CF246" s="768"/>
      <c r="CG246" s="767">
        <f>'Exhibit A'!GT300</f>
        <v>0</v>
      </c>
      <c r="CH246" s="810"/>
      <c r="CI246" s="810"/>
      <c r="CJ246" s="810"/>
      <c r="CK246" s="810"/>
      <c r="CL246" s="768"/>
    </row>
    <row r="247" spans="2:103" ht="12.75" customHeight="1">
      <c r="B247" s="1009" t="s">
        <v>521</v>
      </c>
      <c r="C247" s="1010"/>
      <c r="D247" s="1010"/>
      <c r="E247" s="1010"/>
      <c r="F247" s="1010"/>
      <c r="G247" s="1010"/>
      <c r="H247" s="1010"/>
      <c r="I247" s="1010"/>
      <c r="J247" s="1010"/>
      <c r="K247" s="1010"/>
      <c r="L247" s="1010"/>
      <c r="M247" s="1010"/>
      <c r="N247" s="1010"/>
      <c r="O247" s="1010"/>
      <c r="P247" s="1010"/>
      <c r="Q247" s="1010"/>
      <c r="R247" s="1010"/>
      <c r="S247" s="1010"/>
      <c r="T247" s="1010"/>
      <c r="U247" s="1010"/>
      <c r="V247" s="1010"/>
      <c r="W247" s="1011"/>
      <c r="X247" s="295"/>
      <c r="Y247" s="295"/>
      <c r="Z247" s="295"/>
      <c r="AA247" s="295"/>
      <c r="AB247" s="295"/>
      <c r="AC247" s="295"/>
      <c r="AD247" s="295"/>
      <c r="AE247" s="272"/>
      <c r="AF247" s="295">
        <v>0</v>
      </c>
      <c r="AG247" s="296"/>
      <c r="AH247" s="767">
        <f>'Exhibit A'!CL301</f>
        <v>0</v>
      </c>
      <c r="AI247" s="810"/>
      <c r="AJ247" s="810"/>
      <c r="AK247" s="810"/>
      <c r="AL247" s="810"/>
      <c r="AM247" s="768"/>
      <c r="AN247" s="767">
        <f>'Exhibit A'!CS301</f>
        <v>0</v>
      </c>
      <c r="AO247" s="810"/>
      <c r="AP247" s="810"/>
      <c r="AQ247" s="810"/>
      <c r="AR247" s="810"/>
      <c r="AS247" s="768"/>
      <c r="AT247" s="297"/>
      <c r="AU247" s="1009" t="s">
        <v>568</v>
      </c>
      <c r="AV247" s="1010"/>
      <c r="AW247" s="1010"/>
      <c r="AX247" s="1010"/>
      <c r="AY247" s="1010"/>
      <c r="AZ247" s="1010"/>
      <c r="BA247" s="1010"/>
      <c r="BB247" s="1010"/>
      <c r="BC247" s="1010"/>
      <c r="BD247" s="1010"/>
      <c r="BE247" s="1010"/>
      <c r="BF247" s="1010"/>
      <c r="BG247" s="1010"/>
      <c r="BH247" s="1010"/>
      <c r="BI247" s="1010"/>
      <c r="BJ247" s="1010"/>
      <c r="BK247" s="1010"/>
      <c r="BL247" s="1010"/>
      <c r="BM247" s="1010"/>
      <c r="BN247" s="1010"/>
      <c r="BO247" s="1010"/>
      <c r="BP247" s="1011"/>
      <c r="BQ247" s="295"/>
      <c r="BR247" s="295"/>
      <c r="BS247" s="295"/>
      <c r="BT247" s="295"/>
      <c r="BU247" s="295"/>
      <c r="BV247" s="295"/>
      <c r="BW247" s="295"/>
      <c r="BX247" s="272"/>
      <c r="BY247" s="295">
        <v>0</v>
      </c>
      <c r="BZ247" s="296"/>
      <c r="CA247" s="767">
        <f>'Exhibit A'!GM301</f>
        <v>0</v>
      </c>
      <c r="CB247" s="810"/>
      <c r="CC247" s="810"/>
      <c r="CD247" s="810"/>
      <c r="CE247" s="810"/>
      <c r="CF247" s="768"/>
      <c r="CG247" s="767">
        <f>'Exhibit A'!GT301</f>
        <v>0</v>
      </c>
      <c r="CH247" s="810"/>
      <c r="CI247" s="810"/>
      <c r="CJ247" s="810"/>
      <c r="CK247" s="810"/>
      <c r="CL247" s="768"/>
    </row>
    <row r="248" spans="2:103" ht="12.75" customHeight="1">
      <c r="B248" s="1009" t="s">
        <v>522</v>
      </c>
      <c r="C248" s="1010"/>
      <c r="D248" s="1010"/>
      <c r="E248" s="1010"/>
      <c r="F248" s="1010"/>
      <c r="G248" s="1010"/>
      <c r="H248" s="1010"/>
      <c r="I248" s="1010"/>
      <c r="J248" s="1010"/>
      <c r="K248" s="1010"/>
      <c r="L248" s="1010"/>
      <c r="M248" s="1010"/>
      <c r="N248" s="1010"/>
      <c r="O248" s="1010"/>
      <c r="P248" s="1010"/>
      <c r="Q248" s="1010"/>
      <c r="R248" s="1010"/>
      <c r="S248" s="1010"/>
      <c r="T248" s="1010"/>
      <c r="U248" s="1010"/>
      <c r="V248" s="1010"/>
      <c r="W248" s="1011"/>
      <c r="X248" s="295"/>
      <c r="Y248" s="295"/>
      <c r="Z248" s="295"/>
      <c r="AA248" s="295"/>
      <c r="AB248" s="295"/>
      <c r="AC248" s="295"/>
      <c r="AD248" s="295"/>
      <c r="AE248" s="272"/>
      <c r="AF248" s="295">
        <v>0</v>
      </c>
      <c r="AG248" s="296"/>
      <c r="AH248" s="767">
        <f>'Exhibit A'!CL302</f>
        <v>0</v>
      </c>
      <c r="AI248" s="810"/>
      <c r="AJ248" s="810"/>
      <c r="AK248" s="810"/>
      <c r="AL248" s="810"/>
      <c r="AM248" s="768"/>
      <c r="AN248" s="767">
        <f>'Exhibit A'!CS302</f>
        <v>0</v>
      </c>
      <c r="AO248" s="810"/>
      <c r="AP248" s="810"/>
      <c r="AQ248" s="810"/>
      <c r="AR248" s="810"/>
      <c r="AS248" s="768"/>
      <c r="AT248" s="297"/>
      <c r="AU248" s="1009" t="s">
        <v>569</v>
      </c>
      <c r="AV248" s="1010"/>
      <c r="AW248" s="1010"/>
      <c r="AX248" s="1010"/>
      <c r="AY248" s="1010"/>
      <c r="AZ248" s="1010"/>
      <c r="BA248" s="1010"/>
      <c r="BB248" s="1010"/>
      <c r="BC248" s="1010"/>
      <c r="BD248" s="1010"/>
      <c r="BE248" s="1010"/>
      <c r="BF248" s="1010"/>
      <c r="BG248" s="1010"/>
      <c r="BH248" s="1010"/>
      <c r="BI248" s="1010"/>
      <c r="BJ248" s="1010"/>
      <c r="BK248" s="1010"/>
      <c r="BL248" s="1010"/>
      <c r="BM248" s="1010"/>
      <c r="BN248" s="1010"/>
      <c r="BO248" s="1010"/>
      <c r="BP248" s="1011"/>
      <c r="BQ248" s="295"/>
      <c r="BR248" s="295"/>
      <c r="BS248" s="295"/>
      <c r="BT248" s="295"/>
      <c r="BU248" s="295"/>
      <c r="BV248" s="295"/>
      <c r="BW248" s="295"/>
      <c r="BX248" s="272"/>
      <c r="BY248" s="295">
        <v>0</v>
      </c>
      <c r="BZ248" s="296"/>
      <c r="CA248" s="767">
        <f>'Exhibit A'!GM302</f>
        <v>0</v>
      </c>
      <c r="CB248" s="810"/>
      <c r="CC248" s="810"/>
      <c r="CD248" s="810"/>
      <c r="CE248" s="810"/>
      <c r="CF248" s="768"/>
      <c r="CG248" s="767">
        <f>'Exhibit A'!GT302</f>
        <v>0</v>
      </c>
      <c r="CH248" s="810"/>
      <c r="CI248" s="810"/>
      <c r="CJ248" s="810"/>
      <c r="CK248" s="810"/>
      <c r="CL248" s="768"/>
    </row>
    <row r="249" spans="2:103" ht="12.75" customHeight="1">
      <c r="B249" s="1009" t="s">
        <v>523</v>
      </c>
      <c r="C249" s="1010"/>
      <c r="D249" s="1010"/>
      <c r="E249" s="1010"/>
      <c r="F249" s="1010"/>
      <c r="G249" s="1010"/>
      <c r="H249" s="1010"/>
      <c r="I249" s="1010"/>
      <c r="J249" s="1010"/>
      <c r="K249" s="1010"/>
      <c r="L249" s="1010"/>
      <c r="M249" s="1010"/>
      <c r="N249" s="1010"/>
      <c r="O249" s="1010"/>
      <c r="P249" s="1010"/>
      <c r="Q249" s="1010"/>
      <c r="R249" s="1010"/>
      <c r="S249" s="1010"/>
      <c r="T249" s="1010"/>
      <c r="U249" s="1010"/>
      <c r="V249" s="1010"/>
      <c r="W249" s="1011"/>
      <c r="X249" s="295"/>
      <c r="Y249" s="295"/>
      <c r="Z249" s="295"/>
      <c r="AA249" s="295"/>
      <c r="AB249" s="295"/>
      <c r="AC249" s="295"/>
      <c r="AD249" s="295"/>
      <c r="AE249" s="272"/>
      <c r="AF249" s="295">
        <v>0</v>
      </c>
      <c r="AG249" s="296"/>
      <c r="AH249" s="767">
        <f>'Exhibit A'!CL303</f>
        <v>0</v>
      </c>
      <c r="AI249" s="810"/>
      <c r="AJ249" s="810"/>
      <c r="AK249" s="810"/>
      <c r="AL249" s="810"/>
      <c r="AM249" s="768"/>
      <c r="AN249" s="767">
        <f>'Exhibit A'!CS303</f>
        <v>0</v>
      </c>
      <c r="AO249" s="810"/>
      <c r="AP249" s="810"/>
      <c r="AQ249" s="810"/>
      <c r="AR249" s="810"/>
      <c r="AS249" s="768"/>
      <c r="AT249" s="297"/>
      <c r="AU249" s="1009" t="s">
        <v>570</v>
      </c>
      <c r="AV249" s="1010"/>
      <c r="AW249" s="1010"/>
      <c r="AX249" s="1010"/>
      <c r="AY249" s="1010"/>
      <c r="AZ249" s="1010"/>
      <c r="BA249" s="1010"/>
      <c r="BB249" s="1010"/>
      <c r="BC249" s="1010"/>
      <c r="BD249" s="1010"/>
      <c r="BE249" s="1010"/>
      <c r="BF249" s="1010"/>
      <c r="BG249" s="1010"/>
      <c r="BH249" s="1010"/>
      <c r="BI249" s="1010"/>
      <c r="BJ249" s="1010"/>
      <c r="BK249" s="1010"/>
      <c r="BL249" s="1010"/>
      <c r="BM249" s="1010"/>
      <c r="BN249" s="1010"/>
      <c r="BO249" s="1010"/>
      <c r="BP249" s="1011"/>
      <c r="BQ249" s="295"/>
      <c r="BR249" s="295"/>
      <c r="BS249" s="295"/>
      <c r="BT249" s="295"/>
      <c r="BU249" s="295"/>
      <c r="BV249" s="295"/>
      <c r="BW249" s="295"/>
      <c r="BX249" s="272"/>
      <c r="BY249" s="295">
        <v>0</v>
      </c>
      <c r="BZ249" s="296"/>
      <c r="CA249" s="767">
        <f>'Exhibit A'!GM303</f>
        <v>0</v>
      </c>
      <c r="CB249" s="810"/>
      <c r="CC249" s="810"/>
      <c r="CD249" s="810"/>
      <c r="CE249" s="810"/>
      <c r="CF249" s="768"/>
      <c r="CG249" s="767">
        <f>'Exhibit A'!GT303</f>
        <v>0</v>
      </c>
      <c r="CH249" s="810"/>
      <c r="CI249" s="810"/>
      <c r="CJ249" s="810"/>
      <c r="CK249" s="810"/>
      <c r="CL249" s="768"/>
    </row>
    <row r="250" spans="2:103" ht="12.75" customHeight="1">
      <c r="B250" s="1009" t="s">
        <v>524</v>
      </c>
      <c r="C250" s="1010"/>
      <c r="D250" s="1010"/>
      <c r="E250" s="1010"/>
      <c r="F250" s="1010"/>
      <c r="G250" s="1010"/>
      <c r="H250" s="1010"/>
      <c r="I250" s="1010"/>
      <c r="J250" s="1010"/>
      <c r="K250" s="1010"/>
      <c r="L250" s="1010"/>
      <c r="M250" s="1010"/>
      <c r="N250" s="1010"/>
      <c r="O250" s="1010"/>
      <c r="P250" s="1010"/>
      <c r="Q250" s="1010"/>
      <c r="R250" s="1010"/>
      <c r="S250" s="1010"/>
      <c r="T250" s="1010"/>
      <c r="U250" s="1010"/>
      <c r="V250" s="1010"/>
      <c r="W250" s="1011"/>
      <c r="X250" s="295"/>
      <c r="Y250" s="295"/>
      <c r="Z250" s="295"/>
      <c r="AA250" s="295"/>
      <c r="AB250" s="295"/>
      <c r="AC250" s="295"/>
      <c r="AD250" s="295"/>
      <c r="AE250" s="272"/>
      <c r="AF250" s="295">
        <v>0</v>
      </c>
      <c r="AG250" s="296"/>
      <c r="AH250" s="767">
        <f>'Exhibit A'!CL304</f>
        <v>0</v>
      </c>
      <c r="AI250" s="810"/>
      <c r="AJ250" s="810"/>
      <c r="AK250" s="810"/>
      <c r="AL250" s="810"/>
      <c r="AM250" s="768"/>
      <c r="AN250" s="767">
        <f>'Exhibit A'!CS304</f>
        <v>0</v>
      </c>
      <c r="AO250" s="810"/>
      <c r="AP250" s="810"/>
      <c r="AQ250" s="810"/>
      <c r="AR250" s="810"/>
      <c r="AS250" s="768"/>
      <c r="AT250" s="297"/>
      <c r="AU250" s="1009" t="s">
        <v>571</v>
      </c>
      <c r="AV250" s="1010"/>
      <c r="AW250" s="1010"/>
      <c r="AX250" s="1010"/>
      <c r="AY250" s="1010"/>
      <c r="AZ250" s="1010"/>
      <c r="BA250" s="1010"/>
      <c r="BB250" s="1010"/>
      <c r="BC250" s="1010"/>
      <c r="BD250" s="1010"/>
      <c r="BE250" s="1010"/>
      <c r="BF250" s="1010"/>
      <c r="BG250" s="1010"/>
      <c r="BH250" s="1010"/>
      <c r="BI250" s="1010"/>
      <c r="BJ250" s="1010"/>
      <c r="BK250" s="1010"/>
      <c r="BL250" s="1010"/>
      <c r="BM250" s="1010"/>
      <c r="BN250" s="1010"/>
      <c r="BO250" s="1010"/>
      <c r="BP250" s="1011"/>
      <c r="BQ250" s="295"/>
      <c r="BR250" s="295"/>
      <c r="BS250" s="295"/>
      <c r="BT250" s="295"/>
      <c r="BU250" s="295"/>
      <c r="BV250" s="295"/>
      <c r="BW250" s="295"/>
      <c r="BX250" s="272"/>
      <c r="BY250" s="295">
        <v>0</v>
      </c>
      <c r="BZ250" s="296"/>
      <c r="CA250" s="767">
        <f>'Exhibit A'!GM304</f>
        <v>0</v>
      </c>
      <c r="CB250" s="810"/>
      <c r="CC250" s="810"/>
      <c r="CD250" s="810"/>
      <c r="CE250" s="810"/>
      <c r="CF250" s="768"/>
      <c r="CG250" s="767">
        <f>'Exhibit A'!GT304</f>
        <v>0</v>
      </c>
      <c r="CH250" s="810"/>
      <c r="CI250" s="810"/>
      <c r="CJ250" s="810"/>
      <c r="CK250" s="810"/>
      <c r="CL250" s="768"/>
    </row>
    <row r="251" spans="2:103" ht="12.75" customHeight="1">
      <c r="B251" s="1009" t="s">
        <v>525</v>
      </c>
      <c r="C251" s="1010"/>
      <c r="D251" s="1010"/>
      <c r="E251" s="1010"/>
      <c r="F251" s="1010"/>
      <c r="G251" s="1010"/>
      <c r="H251" s="1010"/>
      <c r="I251" s="1010"/>
      <c r="J251" s="1010"/>
      <c r="K251" s="1010"/>
      <c r="L251" s="1010"/>
      <c r="M251" s="1010"/>
      <c r="N251" s="1010"/>
      <c r="O251" s="1010"/>
      <c r="P251" s="1010"/>
      <c r="Q251" s="1010"/>
      <c r="R251" s="1010"/>
      <c r="S251" s="1010"/>
      <c r="T251" s="1010"/>
      <c r="U251" s="1010"/>
      <c r="V251" s="1010"/>
      <c r="W251" s="1011"/>
      <c r="X251" s="295"/>
      <c r="Y251" s="295"/>
      <c r="Z251" s="295"/>
      <c r="AA251" s="295"/>
      <c r="AB251" s="295"/>
      <c r="AC251" s="295"/>
      <c r="AD251" s="295"/>
      <c r="AE251" s="272"/>
      <c r="AF251" s="295">
        <v>0</v>
      </c>
      <c r="AG251" s="296"/>
      <c r="AH251" s="767">
        <f>'Exhibit A'!CL305</f>
        <v>0</v>
      </c>
      <c r="AI251" s="810"/>
      <c r="AJ251" s="810"/>
      <c r="AK251" s="810"/>
      <c r="AL251" s="810"/>
      <c r="AM251" s="768"/>
      <c r="AN251" s="767">
        <f>'Exhibit A'!CS305</f>
        <v>0</v>
      </c>
      <c r="AO251" s="810"/>
      <c r="AP251" s="810"/>
      <c r="AQ251" s="810"/>
      <c r="AR251" s="810"/>
      <c r="AS251" s="768"/>
      <c r="AT251" s="297"/>
      <c r="AU251" s="1009" t="s">
        <v>572</v>
      </c>
      <c r="AV251" s="1010"/>
      <c r="AW251" s="1010"/>
      <c r="AX251" s="1010"/>
      <c r="AY251" s="1010"/>
      <c r="AZ251" s="1010"/>
      <c r="BA251" s="1010"/>
      <c r="BB251" s="1010"/>
      <c r="BC251" s="1010"/>
      <c r="BD251" s="1010"/>
      <c r="BE251" s="1010"/>
      <c r="BF251" s="1010"/>
      <c r="BG251" s="1010"/>
      <c r="BH251" s="1010"/>
      <c r="BI251" s="1010"/>
      <c r="BJ251" s="1010"/>
      <c r="BK251" s="1010"/>
      <c r="BL251" s="1010"/>
      <c r="BM251" s="1010"/>
      <c r="BN251" s="1010"/>
      <c r="BO251" s="1010"/>
      <c r="BP251" s="1011"/>
      <c r="BQ251" s="295"/>
      <c r="BR251" s="295"/>
      <c r="BS251" s="295"/>
      <c r="BT251" s="295"/>
      <c r="BU251" s="295"/>
      <c r="BV251" s="295"/>
      <c r="BW251" s="295"/>
      <c r="BX251" s="272"/>
      <c r="BY251" s="295">
        <v>0</v>
      </c>
      <c r="BZ251" s="296"/>
      <c r="CA251" s="767">
        <f>'Exhibit A'!GM305</f>
        <v>0</v>
      </c>
      <c r="CB251" s="810"/>
      <c r="CC251" s="810"/>
      <c r="CD251" s="810"/>
      <c r="CE251" s="810"/>
      <c r="CF251" s="768"/>
      <c r="CG251" s="767">
        <f>'Exhibit A'!GT305</f>
        <v>0</v>
      </c>
      <c r="CH251" s="810"/>
      <c r="CI251" s="810"/>
      <c r="CJ251" s="810"/>
      <c r="CK251" s="810"/>
      <c r="CL251" s="768"/>
    </row>
    <row r="252" spans="2:103" ht="12.75" customHeight="1">
      <c r="B252" s="1009" t="s">
        <v>526</v>
      </c>
      <c r="C252" s="1010"/>
      <c r="D252" s="1010"/>
      <c r="E252" s="1010"/>
      <c r="F252" s="1010"/>
      <c r="G252" s="1010"/>
      <c r="H252" s="1010"/>
      <c r="I252" s="1010"/>
      <c r="J252" s="1010"/>
      <c r="K252" s="1010"/>
      <c r="L252" s="1010"/>
      <c r="M252" s="1010"/>
      <c r="N252" s="1010"/>
      <c r="O252" s="1010"/>
      <c r="P252" s="1010"/>
      <c r="Q252" s="1010"/>
      <c r="R252" s="1010"/>
      <c r="S252" s="1010"/>
      <c r="T252" s="1010"/>
      <c r="U252" s="1010"/>
      <c r="V252" s="1010"/>
      <c r="W252" s="1011"/>
      <c r="X252" s="295"/>
      <c r="Y252" s="295"/>
      <c r="Z252" s="295"/>
      <c r="AA252" s="295"/>
      <c r="AB252" s="295"/>
      <c r="AC252" s="295"/>
      <c r="AD252" s="295"/>
      <c r="AE252" s="272"/>
      <c r="AF252" s="295">
        <v>0</v>
      </c>
      <c r="AG252" s="296"/>
      <c r="AH252" s="767">
        <f>'Exhibit A'!CL306</f>
        <v>0</v>
      </c>
      <c r="AI252" s="810"/>
      <c r="AJ252" s="810"/>
      <c r="AK252" s="810"/>
      <c r="AL252" s="810"/>
      <c r="AM252" s="768"/>
      <c r="AN252" s="767">
        <f>'Exhibit A'!CS306</f>
        <v>0</v>
      </c>
      <c r="AO252" s="810"/>
      <c r="AP252" s="810"/>
      <c r="AQ252" s="810"/>
      <c r="AR252" s="810"/>
      <c r="AS252" s="768"/>
      <c r="AT252" s="297"/>
      <c r="AU252" s="1009" t="s">
        <v>573</v>
      </c>
      <c r="AV252" s="1010"/>
      <c r="AW252" s="1010"/>
      <c r="AX252" s="1010"/>
      <c r="AY252" s="1010"/>
      <c r="AZ252" s="1010"/>
      <c r="BA252" s="1010"/>
      <c r="BB252" s="1010"/>
      <c r="BC252" s="1010"/>
      <c r="BD252" s="1010"/>
      <c r="BE252" s="1010"/>
      <c r="BF252" s="1010"/>
      <c r="BG252" s="1010"/>
      <c r="BH252" s="1010"/>
      <c r="BI252" s="1010"/>
      <c r="BJ252" s="1010"/>
      <c r="BK252" s="1010"/>
      <c r="BL252" s="1010"/>
      <c r="BM252" s="1010"/>
      <c r="BN252" s="1010"/>
      <c r="BO252" s="1010"/>
      <c r="BP252" s="1011"/>
      <c r="BQ252" s="295"/>
      <c r="BR252" s="295"/>
      <c r="BS252" s="295"/>
      <c r="BT252" s="295"/>
      <c r="BU252" s="295"/>
      <c r="BV252" s="295"/>
      <c r="BW252" s="295"/>
      <c r="BX252" s="272"/>
      <c r="BY252" s="295">
        <v>0</v>
      </c>
      <c r="BZ252" s="296"/>
      <c r="CA252" s="767">
        <f>'Exhibit A'!GM306</f>
        <v>0</v>
      </c>
      <c r="CB252" s="810"/>
      <c r="CC252" s="810"/>
      <c r="CD252" s="810"/>
      <c r="CE252" s="810"/>
      <c r="CF252" s="768"/>
      <c r="CG252" s="767">
        <f>'Exhibit A'!GT306</f>
        <v>0</v>
      </c>
      <c r="CH252" s="810"/>
      <c r="CI252" s="810"/>
      <c r="CJ252" s="810"/>
      <c r="CK252" s="810"/>
      <c r="CL252" s="768"/>
    </row>
    <row r="253" spans="2:103" ht="12.75" customHeight="1">
      <c r="B253" s="1020" t="s">
        <v>527</v>
      </c>
      <c r="C253" s="1021"/>
      <c r="D253" s="1021"/>
      <c r="E253" s="1021"/>
      <c r="F253" s="1021"/>
      <c r="G253" s="1021"/>
      <c r="H253" s="1021"/>
      <c r="I253" s="1021"/>
      <c r="J253" s="1021"/>
      <c r="K253" s="1021"/>
      <c r="L253" s="1021"/>
      <c r="M253" s="1021"/>
      <c r="N253" s="1021"/>
      <c r="O253" s="1021"/>
      <c r="P253" s="1021"/>
      <c r="Q253" s="1021"/>
      <c r="R253" s="1021"/>
      <c r="S253" s="1021"/>
      <c r="T253" s="1021"/>
      <c r="U253" s="1021"/>
      <c r="V253" s="1021"/>
      <c r="W253" s="1022"/>
      <c r="X253" s="310"/>
      <c r="Y253" s="310"/>
      <c r="Z253" s="310"/>
      <c r="AA253" s="310"/>
      <c r="AB253" s="310"/>
      <c r="AC253" s="310"/>
      <c r="AD253" s="310"/>
      <c r="AE253" s="305"/>
      <c r="AF253" s="310"/>
      <c r="AG253" s="311"/>
      <c r="AH253" s="767">
        <f>'Exhibit A'!CL307</f>
        <v>0</v>
      </c>
      <c r="AI253" s="810"/>
      <c r="AJ253" s="810"/>
      <c r="AK253" s="810"/>
      <c r="AL253" s="810"/>
      <c r="AM253" s="768"/>
      <c r="AN253" s="767">
        <f>'Exhibit A'!CS307</f>
        <v>0</v>
      </c>
      <c r="AO253" s="810"/>
      <c r="AP253" s="810"/>
      <c r="AQ253" s="810"/>
      <c r="AR253" s="810"/>
      <c r="AS253" s="768"/>
      <c r="AT253" s="297"/>
      <c r="AU253" s="1020" t="s">
        <v>574</v>
      </c>
      <c r="AV253" s="1021"/>
      <c r="AW253" s="1021"/>
      <c r="AX253" s="1021"/>
      <c r="AY253" s="1021"/>
      <c r="AZ253" s="1021"/>
      <c r="BA253" s="1021"/>
      <c r="BB253" s="1021"/>
      <c r="BC253" s="1021"/>
      <c r="BD253" s="1021"/>
      <c r="BE253" s="1021"/>
      <c r="BF253" s="1021"/>
      <c r="BG253" s="1021"/>
      <c r="BH253" s="1021"/>
      <c r="BI253" s="1021"/>
      <c r="BJ253" s="1021"/>
      <c r="BK253" s="1021"/>
      <c r="BL253" s="1021"/>
      <c r="BM253" s="1021"/>
      <c r="BN253" s="1021"/>
      <c r="BO253" s="1021"/>
      <c r="BP253" s="1022"/>
      <c r="BQ253" s="310"/>
      <c r="BR253" s="310"/>
      <c r="BS253" s="310"/>
      <c r="BT253" s="310"/>
      <c r="BU253" s="310"/>
      <c r="BV253" s="310"/>
      <c r="BW253" s="310"/>
      <c r="BX253" s="305"/>
      <c r="BY253" s="310"/>
      <c r="BZ253" s="311"/>
      <c r="CA253" s="767">
        <f>'Exhibit A'!GM307</f>
        <v>0</v>
      </c>
      <c r="CB253" s="810"/>
      <c r="CC253" s="810"/>
      <c r="CD253" s="810"/>
      <c r="CE253" s="810"/>
      <c r="CF253" s="768"/>
      <c r="CG253" s="767">
        <f>'Exhibit A'!GT307</f>
        <v>0</v>
      </c>
      <c r="CH253" s="810"/>
      <c r="CI253" s="810"/>
      <c r="CJ253" s="810"/>
      <c r="CK253" s="810"/>
      <c r="CL253" s="768"/>
    </row>
    <row r="254" spans="2:103" ht="12.75" customHeight="1" thickBot="1">
      <c r="B254" s="1015" t="s">
        <v>528</v>
      </c>
      <c r="C254" s="1016"/>
      <c r="D254" s="1016"/>
      <c r="E254" s="1016"/>
      <c r="F254" s="1016"/>
      <c r="G254" s="1016"/>
      <c r="H254" s="1016"/>
      <c r="I254" s="1016"/>
      <c r="J254" s="1016"/>
      <c r="K254" s="1016"/>
      <c r="L254" s="1016"/>
      <c r="M254" s="1016"/>
      <c r="N254" s="1016"/>
      <c r="O254" s="1016"/>
      <c r="P254" s="1016"/>
      <c r="Q254" s="1016"/>
      <c r="R254" s="1016"/>
      <c r="S254" s="1016"/>
      <c r="T254" s="1016"/>
      <c r="U254" s="1016"/>
      <c r="V254" s="1016"/>
      <c r="W254" s="1017"/>
      <c r="X254" s="200"/>
      <c r="Y254" s="200"/>
      <c r="Z254" s="200"/>
      <c r="AA254" s="200"/>
      <c r="AB254" s="200"/>
      <c r="AC254" s="200"/>
      <c r="AD254" s="200"/>
      <c r="AE254" s="277"/>
      <c r="AF254" s="200"/>
      <c r="AG254" s="199"/>
      <c r="AH254" s="769">
        <f>SUM(AH246:AM253)</f>
        <v>0</v>
      </c>
      <c r="AI254" s="811"/>
      <c r="AJ254" s="811"/>
      <c r="AK254" s="811"/>
      <c r="AL254" s="811"/>
      <c r="AM254" s="770"/>
      <c r="AN254" s="769">
        <f>SUM(AN246:AS253)</f>
        <v>0</v>
      </c>
      <c r="AO254" s="811"/>
      <c r="AP254" s="811"/>
      <c r="AQ254" s="811"/>
      <c r="AR254" s="811"/>
      <c r="AS254" s="770"/>
      <c r="AT254" s="286"/>
      <c r="AU254" s="1015" t="s">
        <v>575</v>
      </c>
      <c r="AV254" s="1016"/>
      <c r="AW254" s="1016"/>
      <c r="AX254" s="1016"/>
      <c r="AY254" s="1016"/>
      <c r="AZ254" s="1016"/>
      <c r="BA254" s="1016"/>
      <c r="BB254" s="1016"/>
      <c r="BC254" s="1016"/>
      <c r="BD254" s="1016"/>
      <c r="BE254" s="1016"/>
      <c r="BF254" s="1016"/>
      <c r="BG254" s="1016"/>
      <c r="BH254" s="1016"/>
      <c r="BI254" s="1016"/>
      <c r="BJ254" s="1016"/>
      <c r="BK254" s="1016"/>
      <c r="BL254" s="1016"/>
      <c r="BM254" s="1016"/>
      <c r="BN254" s="1016"/>
      <c r="BO254" s="1016"/>
      <c r="BP254" s="1017"/>
      <c r="BQ254" s="200"/>
      <c r="BR254" s="200"/>
      <c r="BS254" s="200"/>
      <c r="BT254" s="200"/>
      <c r="BU254" s="200"/>
      <c r="BV254" s="200"/>
      <c r="BW254" s="200"/>
      <c r="BX254" s="277"/>
      <c r="BY254" s="200"/>
      <c r="BZ254" s="199"/>
      <c r="CA254" s="769">
        <f>SUM(CA246:CF253)</f>
        <v>0</v>
      </c>
      <c r="CB254" s="811"/>
      <c r="CC254" s="811"/>
      <c r="CD254" s="811"/>
      <c r="CE254" s="811"/>
      <c r="CF254" s="770"/>
      <c r="CG254" s="769">
        <f>SUM(CG246:CL253)</f>
        <v>0</v>
      </c>
      <c r="CH254" s="811"/>
      <c r="CI254" s="811"/>
      <c r="CJ254" s="811"/>
      <c r="CK254" s="811"/>
      <c r="CL254" s="770"/>
    </row>
    <row r="255" spans="2:103" ht="12.75" customHeight="1" thickTop="1">
      <c r="B255" s="1012">
        <v>61</v>
      </c>
      <c r="C255" s="1013"/>
      <c r="D255" s="1013"/>
      <c r="E255" s="1013"/>
      <c r="F255" s="1013"/>
      <c r="G255" s="1013"/>
      <c r="H255" s="1013"/>
      <c r="I255" s="1013"/>
      <c r="J255" s="1013"/>
      <c r="K255" s="1013"/>
      <c r="L255" s="1013"/>
      <c r="M255" s="1013"/>
      <c r="N255" s="1013"/>
      <c r="O255" s="1013"/>
      <c r="P255" s="1013"/>
      <c r="Q255" s="1013"/>
      <c r="R255" s="1013"/>
      <c r="S255" s="1013"/>
      <c r="T255" s="1013"/>
      <c r="U255" s="1013"/>
      <c r="V255" s="1013"/>
      <c r="W255" s="1014"/>
      <c r="X255" s="314"/>
      <c r="Y255" s="314"/>
      <c r="Z255" s="314"/>
      <c r="AA255" s="314"/>
      <c r="AB255" s="314"/>
      <c r="AC255" s="314"/>
      <c r="AD255" s="314"/>
      <c r="AE255" s="166"/>
      <c r="AF255" s="314">
        <v>0</v>
      </c>
      <c r="AG255" s="315"/>
      <c r="AH255" s="1023"/>
      <c r="AI255" s="1024"/>
      <c r="AJ255" s="1024"/>
      <c r="AK255" s="1024"/>
      <c r="AL255" s="1024"/>
      <c r="AM255" s="1025"/>
      <c r="AN255" s="1023"/>
      <c r="AO255" s="1024"/>
      <c r="AP255" s="1024"/>
      <c r="AQ255" s="1024"/>
      <c r="AR255" s="1024"/>
      <c r="AS255" s="1025"/>
      <c r="AT255" s="286"/>
      <c r="AU255" s="1012">
        <v>66</v>
      </c>
      <c r="AV255" s="1013"/>
      <c r="AW255" s="1013"/>
      <c r="AX255" s="1013"/>
      <c r="AY255" s="1013"/>
      <c r="AZ255" s="1013"/>
      <c r="BA255" s="1013"/>
      <c r="BB255" s="1013"/>
      <c r="BC255" s="1013"/>
      <c r="BD255" s="1013"/>
      <c r="BE255" s="1013"/>
      <c r="BF255" s="1013"/>
      <c r="BG255" s="1013"/>
      <c r="BH255" s="1013"/>
      <c r="BI255" s="1013"/>
      <c r="BJ255" s="1013"/>
      <c r="BK255" s="1013"/>
      <c r="BL255" s="1013"/>
      <c r="BM255" s="1013"/>
      <c r="BN255" s="1013"/>
      <c r="BO255" s="1013"/>
      <c r="BP255" s="1014"/>
      <c r="BQ255" s="314"/>
      <c r="BR255" s="314"/>
      <c r="BS255" s="314"/>
      <c r="BT255" s="314"/>
      <c r="BU255" s="314"/>
      <c r="BV255" s="314"/>
      <c r="BW255" s="314"/>
      <c r="BX255" s="166"/>
      <c r="BY255" s="314">
        <v>0</v>
      </c>
      <c r="BZ255" s="315"/>
      <c r="CA255" s="1023"/>
      <c r="CB255" s="1024"/>
      <c r="CC255" s="1024"/>
      <c r="CD255" s="1024"/>
      <c r="CE255" s="1024"/>
      <c r="CF255" s="1025"/>
      <c r="CG255" s="1023"/>
      <c r="CH255" s="1024"/>
      <c r="CI255" s="1024"/>
      <c r="CJ255" s="1024"/>
      <c r="CK255" s="1024"/>
      <c r="CL255" s="1025"/>
    </row>
    <row r="256" spans="2:103" ht="12.75" customHeight="1">
      <c r="B256" s="1009" t="s">
        <v>530</v>
      </c>
      <c r="C256" s="1010"/>
      <c r="D256" s="1010"/>
      <c r="E256" s="1010"/>
      <c r="F256" s="1010"/>
      <c r="G256" s="1010"/>
      <c r="H256" s="1010"/>
      <c r="I256" s="1010"/>
      <c r="J256" s="1010"/>
      <c r="K256" s="1010"/>
      <c r="L256" s="1010"/>
      <c r="M256" s="1010"/>
      <c r="N256" s="1010"/>
      <c r="O256" s="1010"/>
      <c r="P256" s="1010"/>
      <c r="Q256" s="1010"/>
      <c r="R256" s="1010"/>
      <c r="S256" s="1010"/>
      <c r="T256" s="1010"/>
      <c r="U256" s="1010"/>
      <c r="V256" s="1010"/>
      <c r="W256" s="1011"/>
      <c r="X256" s="295"/>
      <c r="Y256" s="295"/>
      <c r="Z256" s="295"/>
      <c r="AA256" s="295"/>
      <c r="AB256" s="295"/>
      <c r="AC256" s="295"/>
      <c r="AD256" s="295"/>
      <c r="AE256" s="272"/>
      <c r="AF256" s="295">
        <v>0</v>
      </c>
      <c r="AG256" s="296"/>
      <c r="AH256" s="767">
        <f>'Exhibit A'!CL310</f>
        <v>0</v>
      </c>
      <c r="AI256" s="810"/>
      <c r="AJ256" s="810"/>
      <c r="AK256" s="810"/>
      <c r="AL256" s="810"/>
      <c r="AM256" s="768"/>
      <c r="AN256" s="767">
        <f>'Exhibit A'!CS310</f>
        <v>0</v>
      </c>
      <c r="AO256" s="810"/>
      <c r="AP256" s="810"/>
      <c r="AQ256" s="810"/>
      <c r="AR256" s="810"/>
      <c r="AS256" s="768"/>
      <c r="AT256" s="297"/>
      <c r="AU256" s="1009" t="s">
        <v>576</v>
      </c>
      <c r="AV256" s="1010"/>
      <c r="AW256" s="1010"/>
      <c r="AX256" s="1010"/>
      <c r="AY256" s="1010"/>
      <c r="AZ256" s="1010"/>
      <c r="BA256" s="1010"/>
      <c r="BB256" s="1010"/>
      <c r="BC256" s="1010"/>
      <c r="BD256" s="1010"/>
      <c r="BE256" s="1010"/>
      <c r="BF256" s="1010"/>
      <c r="BG256" s="1010"/>
      <c r="BH256" s="1010"/>
      <c r="BI256" s="1010"/>
      <c r="BJ256" s="1010"/>
      <c r="BK256" s="1010"/>
      <c r="BL256" s="1010"/>
      <c r="BM256" s="1010"/>
      <c r="BN256" s="1010"/>
      <c r="BO256" s="1010"/>
      <c r="BP256" s="1011"/>
      <c r="BQ256" s="295"/>
      <c r="BR256" s="295"/>
      <c r="BS256" s="295"/>
      <c r="BT256" s="295"/>
      <c r="BU256" s="295"/>
      <c r="BV256" s="295"/>
      <c r="BW256" s="295"/>
      <c r="BX256" s="272"/>
      <c r="BY256" s="295">
        <v>0</v>
      </c>
      <c r="BZ256" s="296"/>
      <c r="CA256" s="767">
        <f>'Exhibit A'!GM310</f>
        <v>0</v>
      </c>
      <c r="CB256" s="810"/>
      <c r="CC256" s="810"/>
      <c r="CD256" s="810"/>
      <c r="CE256" s="810"/>
      <c r="CF256" s="768"/>
      <c r="CG256" s="767">
        <f>'Exhibit A'!GT310</f>
        <v>0</v>
      </c>
      <c r="CH256" s="810"/>
      <c r="CI256" s="810"/>
      <c r="CJ256" s="810"/>
      <c r="CK256" s="810"/>
      <c r="CL256" s="768"/>
    </row>
    <row r="257" spans="2:90" ht="12.75" customHeight="1">
      <c r="B257" s="1009" t="s">
        <v>531</v>
      </c>
      <c r="C257" s="1010"/>
      <c r="D257" s="1010"/>
      <c r="E257" s="1010"/>
      <c r="F257" s="1010"/>
      <c r="G257" s="1010"/>
      <c r="H257" s="1010"/>
      <c r="I257" s="1010"/>
      <c r="J257" s="1010"/>
      <c r="K257" s="1010"/>
      <c r="L257" s="1010"/>
      <c r="M257" s="1010"/>
      <c r="N257" s="1010"/>
      <c r="O257" s="1010"/>
      <c r="P257" s="1010"/>
      <c r="Q257" s="1010"/>
      <c r="R257" s="1010"/>
      <c r="S257" s="1010"/>
      <c r="T257" s="1010"/>
      <c r="U257" s="1010"/>
      <c r="V257" s="1010"/>
      <c r="W257" s="1011"/>
      <c r="X257" s="295"/>
      <c r="Y257" s="295"/>
      <c r="Z257" s="295"/>
      <c r="AA257" s="295"/>
      <c r="AB257" s="295"/>
      <c r="AC257" s="295"/>
      <c r="AD257" s="295"/>
      <c r="AE257" s="272"/>
      <c r="AF257" s="295">
        <v>0</v>
      </c>
      <c r="AG257" s="296"/>
      <c r="AH257" s="767">
        <f>'Exhibit A'!CL311</f>
        <v>0</v>
      </c>
      <c r="AI257" s="810"/>
      <c r="AJ257" s="810"/>
      <c r="AK257" s="810"/>
      <c r="AL257" s="810"/>
      <c r="AM257" s="768"/>
      <c r="AN257" s="767">
        <f>'Exhibit A'!CS311</f>
        <v>0</v>
      </c>
      <c r="AO257" s="810"/>
      <c r="AP257" s="810"/>
      <c r="AQ257" s="810"/>
      <c r="AR257" s="810"/>
      <c r="AS257" s="768"/>
      <c r="AT257" s="297"/>
      <c r="AU257" s="1009" t="s">
        <v>577</v>
      </c>
      <c r="AV257" s="1010"/>
      <c r="AW257" s="1010"/>
      <c r="AX257" s="1010"/>
      <c r="AY257" s="1010"/>
      <c r="AZ257" s="1010"/>
      <c r="BA257" s="1010"/>
      <c r="BB257" s="1010"/>
      <c r="BC257" s="1010"/>
      <c r="BD257" s="1010"/>
      <c r="BE257" s="1010"/>
      <c r="BF257" s="1010"/>
      <c r="BG257" s="1010"/>
      <c r="BH257" s="1010"/>
      <c r="BI257" s="1010"/>
      <c r="BJ257" s="1010"/>
      <c r="BK257" s="1010"/>
      <c r="BL257" s="1010"/>
      <c r="BM257" s="1010"/>
      <c r="BN257" s="1010"/>
      <c r="BO257" s="1010"/>
      <c r="BP257" s="1011"/>
      <c r="BQ257" s="295"/>
      <c r="BR257" s="295"/>
      <c r="BS257" s="295"/>
      <c r="BT257" s="295"/>
      <c r="BU257" s="295"/>
      <c r="BV257" s="295"/>
      <c r="BW257" s="295"/>
      <c r="BX257" s="272"/>
      <c r="BY257" s="295">
        <v>0</v>
      </c>
      <c r="BZ257" s="296"/>
      <c r="CA257" s="767">
        <f>'Exhibit A'!GM311</f>
        <v>0</v>
      </c>
      <c r="CB257" s="810"/>
      <c r="CC257" s="810"/>
      <c r="CD257" s="810"/>
      <c r="CE257" s="810"/>
      <c r="CF257" s="768"/>
      <c r="CG257" s="767">
        <f>'Exhibit A'!GT311</f>
        <v>0</v>
      </c>
      <c r="CH257" s="810"/>
      <c r="CI257" s="810"/>
      <c r="CJ257" s="810"/>
      <c r="CK257" s="810"/>
      <c r="CL257" s="768"/>
    </row>
    <row r="258" spans="2:90" ht="12.75" customHeight="1">
      <c r="B258" s="1009" t="s">
        <v>532</v>
      </c>
      <c r="C258" s="1010"/>
      <c r="D258" s="1010"/>
      <c r="E258" s="1010"/>
      <c r="F258" s="1010"/>
      <c r="G258" s="1010"/>
      <c r="H258" s="1010"/>
      <c r="I258" s="1010"/>
      <c r="J258" s="1010"/>
      <c r="K258" s="1010"/>
      <c r="L258" s="1010"/>
      <c r="M258" s="1010"/>
      <c r="N258" s="1010"/>
      <c r="O258" s="1010"/>
      <c r="P258" s="1010"/>
      <c r="Q258" s="1010"/>
      <c r="R258" s="1010"/>
      <c r="S258" s="1010"/>
      <c r="T258" s="1010"/>
      <c r="U258" s="1010"/>
      <c r="V258" s="1010"/>
      <c r="W258" s="1011"/>
      <c r="X258" s="295"/>
      <c r="Y258" s="295"/>
      <c r="Z258" s="295"/>
      <c r="AA258" s="295"/>
      <c r="AB258" s="295"/>
      <c r="AC258" s="295"/>
      <c r="AD258" s="295"/>
      <c r="AE258" s="272"/>
      <c r="AF258" s="295">
        <v>0</v>
      </c>
      <c r="AG258" s="296"/>
      <c r="AH258" s="767">
        <f>'Exhibit A'!CL312</f>
        <v>0</v>
      </c>
      <c r="AI258" s="810"/>
      <c r="AJ258" s="810"/>
      <c r="AK258" s="810"/>
      <c r="AL258" s="810"/>
      <c r="AM258" s="768"/>
      <c r="AN258" s="767">
        <f>'Exhibit A'!CS312</f>
        <v>0</v>
      </c>
      <c r="AO258" s="810"/>
      <c r="AP258" s="810"/>
      <c r="AQ258" s="810"/>
      <c r="AR258" s="810"/>
      <c r="AS258" s="768"/>
      <c r="AT258" s="297"/>
      <c r="AU258" s="1009" t="s">
        <v>578</v>
      </c>
      <c r="AV258" s="1010"/>
      <c r="AW258" s="1010"/>
      <c r="AX258" s="1010"/>
      <c r="AY258" s="1010"/>
      <c r="AZ258" s="1010"/>
      <c r="BA258" s="1010"/>
      <c r="BB258" s="1010"/>
      <c r="BC258" s="1010"/>
      <c r="BD258" s="1010"/>
      <c r="BE258" s="1010"/>
      <c r="BF258" s="1010"/>
      <c r="BG258" s="1010"/>
      <c r="BH258" s="1010"/>
      <c r="BI258" s="1010"/>
      <c r="BJ258" s="1010"/>
      <c r="BK258" s="1010"/>
      <c r="BL258" s="1010"/>
      <c r="BM258" s="1010"/>
      <c r="BN258" s="1010"/>
      <c r="BO258" s="1010"/>
      <c r="BP258" s="1011"/>
      <c r="BQ258" s="295"/>
      <c r="BR258" s="295"/>
      <c r="BS258" s="295"/>
      <c r="BT258" s="295"/>
      <c r="BU258" s="295"/>
      <c r="BV258" s="295"/>
      <c r="BW258" s="295"/>
      <c r="BX258" s="272"/>
      <c r="BY258" s="295">
        <v>0</v>
      </c>
      <c r="BZ258" s="296"/>
      <c r="CA258" s="767">
        <f>'Exhibit A'!GM312</f>
        <v>0</v>
      </c>
      <c r="CB258" s="810"/>
      <c r="CC258" s="810"/>
      <c r="CD258" s="810"/>
      <c r="CE258" s="810"/>
      <c r="CF258" s="768"/>
      <c r="CG258" s="767">
        <f>'Exhibit A'!GT312</f>
        <v>0</v>
      </c>
      <c r="CH258" s="810"/>
      <c r="CI258" s="810"/>
      <c r="CJ258" s="810"/>
      <c r="CK258" s="810"/>
      <c r="CL258" s="768"/>
    </row>
    <row r="259" spans="2:90" ht="12.75" customHeight="1">
      <c r="B259" s="1009" t="s">
        <v>533</v>
      </c>
      <c r="C259" s="1010"/>
      <c r="D259" s="1010"/>
      <c r="E259" s="1010"/>
      <c r="F259" s="1010"/>
      <c r="G259" s="1010"/>
      <c r="H259" s="1010"/>
      <c r="I259" s="1010"/>
      <c r="J259" s="1010"/>
      <c r="K259" s="1010"/>
      <c r="L259" s="1010"/>
      <c r="M259" s="1010"/>
      <c r="N259" s="1010"/>
      <c r="O259" s="1010"/>
      <c r="P259" s="1010"/>
      <c r="Q259" s="1010"/>
      <c r="R259" s="1010"/>
      <c r="S259" s="1010"/>
      <c r="T259" s="1010"/>
      <c r="U259" s="1010"/>
      <c r="V259" s="1010"/>
      <c r="W259" s="1011"/>
      <c r="X259" s="295"/>
      <c r="Y259" s="295"/>
      <c r="Z259" s="295"/>
      <c r="AA259" s="295"/>
      <c r="AB259" s="295"/>
      <c r="AC259" s="295"/>
      <c r="AD259" s="295"/>
      <c r="AE259" s="272"/>
      <c r="AF259" s="295">
        <v>0</v>
      </c>
      <c r="AG259" s="296"/>
      <c r="AH259" s="767">
        <f>'Exhibit A'!CL313</f>
        <v>0</v>
      </c>
      <c r="AI259" s="810"/>
      <c r="AJ259" s="810"/>
      <c r="AK259" s="810"/>
      <c r="AL259" s="810"/>
      <c r="AM259" s="768"/>
      <c r="AN259" s="767">
        <f>'Exhibit A'!CS313</f>
        <v>0</v>
      </c>
      <c r="AO259" s="810"/>
      <c r="AP259" s="810"/>
      <c r="AQ259" s="810"/>
      <c r="AR259" s="810"/>
      <c r="AS259" s="768"/>
      <c r="AT259" s="297"/>
      <c r="AU259" s="1009" t="s">
        <v>579</v>
      </c>
      <c r="AV259" s="1010"/>
      <c r="AW259" s="1010"/>
      <c r="AX259" s="1010"/>
      <c r="AY259" s="1010"/>
      <c r="AZ259" s="1010"/>
      <c r="BA259" s="1010"/>
      <c r="BB259" s="1010"/>
      <c r="BC259" s="1010"/>
      <c r="BD259" s="1010"/>
      <c r="BE259" s="1010"/>
      <c r="BF259" s="1010"/>
      <c r="BG259" s="1010"/>
      <c r="BH259" s="1010"/>
      <c r="BI259" s="1010"/>
      <c r="BJ259" s="1010"/>
      <c r="BK259" s="1010"/>
      <c r="BL259" s="1010"/>
      <c r="BM259" s="1010"/>
      <c r="BN259" s="1010"/>
      <c r="BO259" s="1010"/>
      <c r="BP259" s="1011"/>
      <c r="BQ259" s="295"/>
      <c r="BR259" s="295"/>
      <c r="BS259" s="295"/>
      <c r="BT259" s="295"/>
      <c r="BU259" s="295"/>
      <c r="BV259" s="295"/>
      <c r="BW259" s="295"/>
      <c r="BX259" s="272"/>
      <c r="BY259" s="295">
        <v>0</v>
      </c>
      <c r="BZ259" s="296"/>
      <c r="CA259" s="767">
        <f>'Exhibit A'!GM313</f>
        <v>0</v>
      </c>
      <c r="CB259" s="810"/>
      <c r="CC259" s="810"/>
      <c r="CD259" s="810"/>
      <c r="CE259" s="810"/>
      <c r="CF259" s="768"/>
      <c r="CG259" s="767">
        <f>'Exhibit A'!GT313</f>
        <v>0</v>
      </c>
      <c r="CH259" s="810"/>
      <c r="CI259" s="810"/>
      <c r="CJ259" s="810"/>
      <c r="CK259" s="810"/>
      <c r="CL259" s="768"/>
    </row>
    <row r="260" spans="2:90" ht="12.75" customHeight="1">
      <c r="B260" s="1009" t="s">
        <v>534</v>
      </c>
      <c r="C260" s="1010"/>
      <c r="D260" s="1010"/>
      <c r="E260" s="1010"/>
      <c r="F260" s="1010"/>
      <c r="G260" s="1010"/>
      <c r="H260" s="1010"/>
      <c r="I260" s="1010"/>
      <c r="J260" s="1010"/>
      <c r="K260" s="1010"/>
      <c r="L260" s="1010"/>
      <c r="M260" s="1010"/>
      <c r="N260" s="1010"/>
      <c r="O260" s="1010"/>
      <c r="P260" s="1010"/>
      <c r="Q260" s="1010"/>
      <c r="R260" s="1010"/>
      <c r="S260" s="1010"/>
      <c r="T260" s="1010"/>
      <c r="U260" s="1010"/>
      <c r="V260" s="1010"/>
      <c r="W260" s="1011"/>
      <c r="X260" s="295"/>
      <c r="Y260" s="295"/>
      <c r="Z260" s="295"/>
      <c r="AA260" s="295"/>
      <c r="AB260" s="295"/>
      <c r="AC260" s="295"/>
      <c r="AD260" s="295"/>
      <c r="AE260" s="272"/>
      <c r="AF260" s="295">
        <v>0</v>
      </c>
      <c r="AG260" s="296"/>
      <c r="AH260" s="767">
        <f>'Exhibit A'!CL314</f>
        <v>0</v>
      </c>
      <c r="AI260" s="810"/>
      <c r="AJ260" s="810"/>
      <c r="AK260" s="810"/>
      <c r="AL260" s="810"/>
      <c r="AM260" s="768"/>
      <c r="AN260" s="767">
        <f>'Exhibit A'!CS314</f>
        <v>0</v>
      </c>
      <c r="AO260" s="810"/>
      <c r="AP260" s="810"/>
      <c r="AQ260" s="810"/>
      <c r="AR260" s="810"/>
      <c r="AS260" s="768"/>
      <c r="AT260" s="297"/>
      <c r="AU260" s="1009" t="s">
        <v>580</v>
      </c>
      <c r="AV260" s="1010"/>
      <c r="AW260" s="1010"/>
      <c r="AX260" s="1010"/>
      <c r="AY260" s="1010"/>
      <c r="AZ260" s="1010"/>
      <c r="BA260" s="1010"/>
      <c r="BB260" s="1010"/>
      <c r="BC260" s="1010"/>
      <c r="BD260" s="1010"/>
      <c r="BE260" s="1010"/>
      <c r="BF260" s="1010"/>
      <c r="BG260" s="1010"/>
      <c r="BH260" s="1010"/>
      <c r="BI260" s="1010"/>
      <c r="BJ260" s="1010"/>
      <c r="BK260" s="1010"/>
      <c r="BL260" s="1010"/>
      <c r="BM260" s="1010"/>
      <c r="BN260" s="1010"/>
      <c r="BO260" s="1010"/>
      <c r="BP260" s="1011"/>
      <c r="BQ260" s="295"/>
      <c r="BR260" s="295"/>
      <c r="BS260" s="295"/>
      <c r="BT260" s="295"/>
      <c r="BU260" s="295"/>
      <c r="BV260" s="295"/>
      <c r="BW260" s="295"/>
      <c r="BX260" s="272"/>
      <c r="BY260" s="295">
        <v>0</v>
      </c>
      <c r="BZ260" s="296"/>
      <c r="CA260" s="767">
        <f>'Exhibit A'!GM314</f>
        <v>0</v>
      </c>
      <c r="CB260" s="810"/>
      <c r="CC260" s="810"/>
      <c r="CD260" s="810"/>
      <c r="CE260" s="810"/>
      <c r="CF260" s="768"/>
      <c r="CG260" s="767">
        <f>'Exhibit A'!GT314</f>
        <v>0</v>
      </c>
      <c r="CH260" s="810"/>
      <c r="CI260" s="810"/>
      <c r="CJ260" s="810"/>
      <c r="CK260" s="810"/>
      <c r="CL260" s="768"/>
    </row>
    <row r="261" spans="2:90" ht="12.75" customHeight="1">
      <c r="B261" s="1009" t="s">
        <v>535</v>
      </c>
      <c r="C261" s="1010"/>
      <c r="D261" s="1010"/>
      <c r="E261" s="1010"/>
      <c r="F261" s="1010"/>
      <c r="G261" s="1010"/>
      <c r="H261" s="1010"/>
      <c r="I261" s="1010"/>
      <c r="J261" s="1010"/>
      <c r="K261" s="1010"/>
      <c r="L261" s="1010"/>
      <c r="M261" s="1010"/>
      <c r="N261" s="1010"/>
      <c r="O261" s="1010"/>
      <c r="P261" s="1010"/>
      <c r="Q261" s="1010"/>
      <c r="R261" s="1010"/>
      <c r="S261" s="1010"/>
      <c r="T261" s="1010"/>
      <c r="U261" s="1010"/>
      <c r="V261" s="1010"/>
      <c r="W261" s="1011"/>
      <c r="X261" s="295"/>
      <c r="Y261" s="295"/>
      <c r="Z261" s="295"/>
      <c r="AA261" s="295"/>
      <c r="AB261" s="295"/>
      <c r="AC261" s="295"/>
      <c r="AD261" s="295"/>
      <c r="AE261" s="272"/>
      <c r="AF261" s="295">
        <v>0</v>
      </c>
      <c r="AG261" s="296"/>
      <c r="AH261" s="767">
        <f>'Exhibit A'!CL315</f>
        <v>0</v>
      </c>
      <c r="AI261" s="810"/>
      <c r="AJ261" s="810"/>
      <c r="AK261" s="810"/>
      <c r="AL261" s="810"/>
      <c r="AM261" s="768"/>
      <c r="AN261" s="767">
        <f>'Exhibit A'!CS315</f>
        <v>0</v>
      </c>
      <c r="AO261" s="810"/>
      <c r="AP261" s="810"/>
      <c r="AQ261" s="810"/>
      <c r="AR261" s="810"/>
      <c r="AS261" s="768"/>
      <c r="AT261" s="297"/>
      <c r="AU261" s="1009" t="s">
        <v>581</v>
      </c>
      <c r="AV261" s="1010"/>
      <c r="AW261" s="1010"/>
      <c r="AX261" s="1010"/>
      <c r="AY261" s="1010"/>
      <c r="AZ261" s="1010"/>
      <c r="BA261" s="1010"/>
      <c r="BB261" s="1010"/>
      <c r="BC261" s="1010"/>
      <c r="BD261" s="1010"/>
      <c r="BE261" s="1010"/>
      <c r="BF261" s="1010"/>
      <c r="BG261" s="1010"/>
      <c r="BH261" s="1010"/>
      <c r="BI261" s="1010"/>
      <c r="BJ261" s="1010"/>
      <c r="BK261" s="1010"/>
      <c r="BL261" s="1010"/>
      <c r="BM261" s="1010"/>
      <c r="BN261" s="1010"/>
      <c r="BO261" s="1010"/>
      <c r="BP261" s="1011"/>
      <c r="BQ261" s="295"/>
      <c r="BR261" s="295"/>
      <c r="BS261" s="295"/>
      <c r="BT261" s="295"/>
      <c r="BU261" s="295"/>
      <c r="BV261" s="295"/>
      <c r="BW261" s="295"/>
      <c r="BX261" s="272"/>
      <c r="BY261" s="295">
        <v>0</v>
      </c>
      <c r="BZ261" s="296"/>
      <c r="CA261" s="767">
        <f>'Exhibit A'!GM315</f>
        <v>0</v>
      </c>
      <c r="CB261" s="810"/>
      <c r="CC261" s="810"/>
      <c r="CD261" s="810"/>
      <c r="CE261" s="810"/>
      <c r="CF261" s="768"/>
      <c r="CG261" s="767">
        <f>'Exhibit A'!GT315</f>
        <v>0</v>
      </c>
      <c r="CH261" s="810"/>
      <c r="CI261" s="810"/>
      <c r="CJ261" s="810"/>
      <c r="CK261" s="810"/>
      <c r="CL261" s="768"/>
    </row>
    <row r="262" spans="2:90" ht="12.75" customHeight="1">
      <c r="B262" s="1009" t="s">
        <v>536</v>
      </c>
      <c r="C262" s="1010"/>
      <c r="D262" s="1010"/>
      <c r="E262" s="1010"/>
      <c r="F262" s="1010"/>
      <c r="G262" s="1010"/>
      <c r="H262" s="1010"/>
      <c r="I262" s="1010"/>
      <c r="J262" s="1010"/>
      <c r="K262" s="1010"/>
      <c r="L262" s="1010"/>
      <c r="M262" s="1010"/>
      <c r="N262" s="1010"/>
      <c r="O262" s="1010"/>
      <c r="P262" s="1010"/>
      <c r="Q262" s="1010"/>
      <c r="R262" s="1010"/>
      <c r="S262" s="1010"/>
      <c r="T262" s="1010"/>
      <c r="U262" s="1010"/>
      <c r="V262" s="1010"/>
      <c r="W262" s="1011"/>
      <c r="X262" s="304"/>
      <c r="Y262" s="304"/>
      <c r="Z262" s="304"/>
      <c r="AA262" s="304"/>
      <c r="AB262" s="304"/>
      <c r="AC262" s="304"/>
      <c r="AD262" s="304"/>
      <c r="AE262" s="305"/>
      <c r="AF262" s="304">
        <v>0</v>
      </c>
      <c r="AG262" s="306"/>
      <c r="AH262" s="767">
        <f>'Exhibit A'!CL316</f>
        <v>0</v>
      </c>
      <c r="AI262" s="810"/>
      <c r="AJ262" s="810"/>
      <c r="AK262" s="810"/>
      <c r="AL262" s="810"/>
      <c r="AM262" s="768"/>
      <c r="AN262" s="767">
        <f>'Exhibit A'!CS316</f>
        <v>0</v>
      </c>
      <c r="AO262" s="810"/>
      <c r="AP262" s="810"/>
      <c r="AQ262" s="810"/>
      <c r="AR262" s="810"/>
      <c r="AS262" s="768"/>
      <c r="AT262" s="297"/>
      <c r="AU262" s="1009" t="s">
        <v>582</v>
      </c>
      <c r="AV262" s="1010"/>
      <c r="AW262" s="1010"/>
      <c r="AX262" s="1010"/>
      <c r="AY262" s="1010"/>
      <c r="AZ262" s="1010"/>
      <c r="BA262" s="1010"/>
      <c r="BB262" s="1010"/>
      <c r="BC262" s="1010"/>
      <c r="BD262" s="1010"/>
      <c r="BE262" s="1010"/>
      <c r="BF262" s="1010"/>
      <c r="BG262" s="1010"/>
      <c r="BH262" s="1010"/>
      <c r="BI262" s="1010"/>
      <c r="BJ262" s="1010"/>
      <c r="BK262" s="1010"/>
      <c r="BL262" s="1010"/>
      <c r="BM262" s="1010"/>
      <c r="BN262" s="1010"/>
      <c r="BO262" s="1010"/>
      <c r="BP262" s="1011"/>
      <c r="BQ262" s="304"/>
      <c r="BR262" s="304"/>
      <c r="BS262" s="304"/>
      <c r="BT262" s="304"/>
      <c r="BU262" s="304"/>
      <c r="BV262" s="304"/>
      <c r="BW262" s="304"/>
      <c r="BX262" s="305"/>
      <c r="BY262" s="304">
        <v>0</v>
      </c>
      <c r="BZ262" s="306"/>
      <c r="CA262" s="767">
        <f>'Exhibit A'!GM316</f>
        <v>0</v>
      </c>
      <c r="CB262" s="810"/>
      <c r="CC262" s="810"/>
      <c r="CD262" s="810"/>
      <c r="CE262" s="810"/>
      <c r="CF262" s="768"/>
      <c r="CG262" s="767">
        <f>'Exhibit A'!GT316</f>
        <v>0</v>
      </c>
      <c r="CH262" s="810"/>
      <c r="CI262" s="810"/>
      <c r="CJ262" s="810"/>
      <c r="CK262" s="810"/>
      <c r="CL262" s="768"/>
    </row>
    <row r="263" spans="2:90" ht="12.75" customHeight="1">
      <c r="B263" s="1020" t="s">
        <v>537</v>
      </c>
      <c r="C263" s="1021"/>
      <c r="D263" s="1021"/>
      <c r="E263" s="1021"/>
      <c r="F263" s="1021"/>
      <c r="G263" s="1021"/>
      <c r="H263" s="1021"/>
      <c r="I263" s="1021"/>
      <c r="J263" s="1021"/>
      <c r="K263" s="1021"/>
      <c r="L263" s="1021"/>
      <c r="M263" s="1021"/>
      <c r="N263" s="1021"/>
      <c r="O263" s="1021"/>
      <c r="P263" s="1021"/>
      <c r="Q263" s="1021"/>
      <c r="R263" s="1021"/>
      <c r="S263" s="1021"/>
      <c r="T263" s="1021"/>
      <c r="U263" s="1021"/>
      <c r="V263" s="1021"/>
      <c r="W263" s="1022"/>
      <c r="X263" s="196"/>
      <c r="Y263" s="196"/>
      <c r="Z263" s="196"/>
      <c r="AA263" s="196"/>
      <c r="AB263" s="196"/>
      <c r="AC263" s="196"/>
      <c r="AD263" s="196"/>
      <c r="AE263" s="272"/>
      <c r="AF263" s="196"/>
      <c r="AG263" s="195"/>
      <c r="AH263" s="767">
        <f>'Exhibit A'!CL317</f>
        <v>0</v>
      </c>
      <c r="AI263" s="810"/>
      <c r="AJ263" s="810"/>
      <c r="AK263" s="810"/>
      <c r="AL263" s="810"/>
      <c r="AM263" s="768"/>
      <c r="AN263" s="767">
        <f>'Exhibit A'!CS317</f>
        <v>0</v>
      </c>
      <c r="AO263" s="810"/>
      <c r="AP263" s="810"/>
      <c r="AQ263" s="810"/>
      <c r="AR263" s="810"/>
      <c r="AS263" s="768"/>
      <c r="AT263" s="297"/>
      <c r="AU263" s="1020" t="s">
        <v>583</v>
      </c>
      <c r="AV263" s="1021"/>
      <c r="AW263" s="1021"/>
      <c r="AX263" s="1021"/>
      <c r="AY263" s="1021"/>
      <c r="AZ263" s="1021"/>
      <c r="BA263" s="1021"/>
      <c r="BB263" s="1021"/>
      <c r="BC263" s="1021"/>
      <c r="BD263" s="1021"/>
      <c r="BE263" s="1021"/>
      <c r="BF263" s="1021"/>
      <c r="BG263" s="1021"/>
      <c r="BH263" s="1021"/>
      <c r="BI263" s="1021"/>
      <c r="BJ263" s="1021"/>
      <c r="BK263" s="1021"/>
      <c r="BL263" s="1021"/>
      <c r="BM263" s="1021"/>
      <c r="BN263" s="1021"/>
      <c r="BO263" s="1021"/>
      <c r="BP263" s="1022"/>
      <c r="BQ263" s="196"/>
      <c r="BR263" s="196"/>
      <c r="BS263" s="196"/>
      <c r="BT263" s="196"/>
      <c r="BU263" s="196"/>
      <c r="BV263" s="196"/>
      <c r="BW263" s="196"/>
      <c r="BX263" s="272"/>
      <c r="BY263" s="196"/>
      <c r="BZ263" s="195"/>
      <c r="CA263" s="767">
        <f>'Exhibit A'!GM317</f>
        <v>0</v>
      </c>
      <c r="CB263" s="810"/>
      <c r="CC263" s="810"/>
      <c r="CD263" s="810"/>
      <c r="CE263" s="810"/>
      <c r="CF263" s="768"/>
      <c r="CG263" s="767">
        <f>'Exhibit A'!GT317</f>
        <v>0</v>
      </c>
      <c r="CH263" s="810"/>
      <c r="CI263" s="810"/>
      <c r="CJ263" s="810"/>
      <c r="CK263" s="810"/>
      <c r="CL263" s="768"/>
    </row>
    <row r="264" spans="2:90" ht="12.75" customHeight="1" thickBot="1">
      <c r="B264" s="1015" t="s">
        <v>538</v>
      </c>
      <c r="C264" s="1016"/>
      <c r="D264" s="1016"/>
      <c r="E264" s="1016"/>
      <c r="F264" s="1016"/>
      <c r="G264" s="1016"/>
      <c r="H264" s="1016"/>
      <c r="I264" s="1016"/>
      <c r="J264" s="1016"/>
      <c r="K264" s="1016"/>
      <c r="L264" s="1016"/>
      <c r="M264" s="1016"/>
      <c r="N264" s="1016"/>
      <c r="O264" s="1016"/>
      <c r="P264" s="1016"/>
      <c r="Q264" s="1016"/>
      <c r="R264" s="1016"/>
      <c r="S264" s="1016"/>
      <c r="T264" s="1016"/>
      <c r="U264" s="1016"/>
      <c r="V264" s="1016"/>
      <c r="W264" s="1017"/>
      <c r="X264" s="320"/>
      <c r="Y264" s="320"/>
      <c r="Z264" s="320"/>
      <c r="AA264" s="320"/>
      <c r="AB264" s="320"/>
      <c r="AC264" s="320"/>
      <c r="AD264" s="320"/>
      <c r="AE264" s="321"/>
      <c r="AF264" s="320"/>
      <c r="AG264" s="322"/>
      <c r="AH264" s="962">
        <f>SUM(AH255:AM263)</f>
        <v>0</v>
      </c>
      <c r="AI264" s="880"/>
      <c r="AJ264" s="880"/>
      <c r="AK264" s="880"/>
      <c r="AL264" s="880"/>
      <c r="AM264" s="961"/>
      <c r="AN264" s="962">
        <f>SUM(AN255:AS263)</f>
        <v>0</v>
      </c>
      <c r="AO264" s="880"/>
      <c r="AP264" s="880"/>
      <c r="AQ264" s="880"/>
      <c r="AR264" s="880"/>
      <c r="AS264" s="961"/>
      <c r="AT264" s="286"/>
      <c r="AU264" s="1015" t="s">
        <v>584</v>
      </c>
      <c r="AV264" s="1016"/>
      <c r="AW264" s="1016"/>
      <c r="AX264" s="1016"/>
      <c r="AY264" s="1016"/>
      <c r="AZ264" s="1016"/>
      <c r="BA264" s="1016"/>
      <c r="BB264" s="1016"/>
      <c r="BC264" s="1016"/>
      <c r="BD264" s="1016"/>
      <c r="BE264" s="1016"/>
      <c r="BF264" s="1016"/>
      <c r="BG264" s="1016"/>
      <c r="BH264" s="1016"/>
      <c r="BI264" s="1016"/>
      <c r="BJ264" s="1016"/>
      <c r="BK264" s="1016"/>
      <c r="BL264" s="1016"/>
      <c r="BM264" s="1016"/>
      <c r="BN264" s="1016"/>
      <c r="BO264" s="1016"/>
      <c r="BP264" s="1017"/>
      <c r="BQ264" s="320"/>
      <c r="BR264" s="320"/>
      <c r="BS264" s="320"/>
      <c r="BT264" s="320"/>
      <c r="BU264" s="320"/>
      <c r="BV264" s="320"/>
      <c r="BW264" s="320"/>
      <c r="BX264" s="321"/>
      <c r="BY264" s="320"/>
      <c r="BZ264" s="322"/>
      <c r="CA264" s="962">
        <f>SUM(CA255:CF263)</f>
        <v>0</v>
      </c>
      <c r="CB264" s="880"/>
      <c r="CC264" s="880"/>
      <c r="CD264" s="880"/>
      <c r="CE264" s="880"/>
      <c r="CF264" s="961"/>
      <c r="CG264" s="962">
        <f>SUM(CG255:CL263)</f>
        <v>0</v>
      </c>
      <c r="CH264" s="880"/>
      <c r="CI264" s="880"/>
      <c r="CJ264" s="880"/>
      <c r="CK264" s="880"/>
      <c r="CL264" s="961"/>
    </row>
    <row r="265" spans="2:90" ht="12.75" customHeight="1" thickTop="1">
      <c r="B265" s="1018">
        <v>62</v>
      </c>
      <c r="C265" s="1019"/>
      <c r="D265" s="1019"/>
      <c r="E265" s="1019"/>
      <c r="F265" s="1019"/>
      <c r="G265" s="1019"/>
      <c r="H265" s="1019"/>
      <c r="I265" s="1019"/>
      <c r="J265" s="1019"/>
      <c r="K265" s="1019"/>
      <c r="L265" s="1019"/>
      <c r="M265" s="1019"/>
      <c r="N265" s="1019"/>
      <c r="O265" s="1019"/>
      <c r="P265" s="1019"/>
      <c r="Q265" s="1019"/>
      <c r="R265" s="1019"/>
      <c r="S265" s="1019"/>
      <c r="T265" s="1019"/>
      <c r="U265" s="1019"/>
      <c r="V265" s="1019"/>
      <c r="W265" s="1019"/>
      <c r="X265" s="314"/>
      <c r="Y265" s="314"/>
      <c r="Z265" s="314"/>
      <c r="AA265" s="314"/>
      <c r="AB265" s="314"/>
      <c r="AC265" s="314"/>
      <c r="AD265" s="314"/>
      <c r="AE265" s="166"/>
      <c r="AF265" s="314">
        <v>0</v>
      </c>
      <c r="AG265" s="315"/>
      <c r="AH265" s="1023"/>
      <c r="AI265" s="1024"/>
      <c r="AJ265" s="1024"/>
      <c r="AK265" s="1024"/>
      <c r="AL265" s="1024"/>
      <c r="AM265" s="1025"/>
      <c r="AN265" s="1023"/>
      <c r="AO265" s="1024"/>
      <c r="AP265" s="1024"/>
      <c r="AQ265" s="1024"/>
      <c r="AR265" s="1024"/>
      <c r="AS265" s="1025"/>
      <c r="AT265" s="286"/>
      <c r="AU265" s="1018">
        <v>67</v>
      </c>
      <c r="AV265" s="1019"/>
      <c r="AW265" s="1019"/>
      <c r="AX265" s="1019"/>
      <c r="AY265" s="1019"/>
      <c r="AZ265" s="1019"/>
      <c r="BA265" s="1019"/>
      <c r="BB265" s="1019"/>
      <c r="BC265" s="1019"/>
      <c r="BD265" s="1019"/>
      <c r="BE265" s="1019"/>
      <c r="BF265" s="1019"/>
      <c r="BG265" s="1019"/>
      <c r="BH265" s="1019"/>
      <c r="BI265" s="1019"/>
      <c r="BJ265" s="1019"/>
      <c r="BK265" s="1019"/>
      <c r="BL265" s="1019"/>
      <c r="BM265" s="1019"/>
      <c r="BN265" s="1019"/>
      <c r="BO265" s="1019"/>
      <c r="BP265" s="1019"/>
      <c r="BQ265" s="307"/>
      <c r="BR265" s="314"/>
      <c r="BS265" s="314"/>
      <c r="BT265" s="314"/>
      <c r="BU265" s="314"/>
      <c r="BV265" s="314"/>
      <c r="BW265" s="314"/>
      <c r="BX265" s="166"/>
      <c r="BY265" s="314">
        <v>0</v>
      </c>
      <c r="BZ265" s="315"/>
      <c r="CA265" s="1023"/>
      <c r="CB265" s="1024"/>
      <c r="CC265" s="1024"/>
      <c r="CD265" s="1024"/>
      <c r="CE265" s="1024"/>
      <c r="CF265" s="1025"/>
      <c r="CG265" s="1023"/>
      <c r="CH265" s="1024"/>
      <c r="CI265" s="1024"/>
      <c r="CJ265" s="1024"/>
      <c r="CK265" s="1024"/>
      <c r="CL265" s="1025"/>
    </row>
    <row r="266" spans="2:90" ht="12.75" customHeight="1">
      <c r="B266" s="1009" t="s">
        <v>540</v>
      </c>
      <c r="C266" s="1010"/>
      <c r="D266" s="1010"/>
      <c r="E266" s="1010"/>
      <c r="F266" s="1010"/>
      <c r="G266" s="1010"/>
      <c r="H266" s="1010"/>
      <c r="I266" s="1010"/>
      <c r="J266" s="1010"/>
      <c r="K266" s="1010"/>
      <c r="L266" s="1010"/>
      <c r="M266" s="1010"/>
      <c r="N266" s="1010"/>
      <c r="O266" s="1010"/>
      <c r="P266" s="1010"/>
      <c r="Q266" s="1010"/>
      <c r="R266" s="1010"/>
      <c r="S266" s="1010"/>
      <c r="T266" s="1010"/>
      <c r="U266" s="1010"/>
      <c r="V266" s="1010"/>
      <c r="W266" s="1011"/>
      <c r="X266" s="295"/>
      <c r="Y266" s="295"/>
      <c r="Z266" s="295"/>
      <c r="AA266" s="295"/>
      <c r="AB266" s="295"/>
      <c r="AC266" s="295"/>
      <c r="AD266" s="295"/>
      <c r="AE266" s="272"/>
      <c r="AF266" s="295">
        <v>0</v>
      </c>
      <c r="AG266" s="296"/>
      <c r="AH266" s="767">
        <f>'Exhibit A'!CL320</f>
        <v>0</v>
      </c>
      <c r="AI266" s="810"/>
      <c r="AJ266" s="810"/>
      <c r="AK266" s="810"/>
      <c r="AL266" s="810"/>
      <c r="AM266" s="768"/>
      <c r="AN266" s="767">
        <f>'Exhibit A'!CS320</f>
        <v>0</v>
      </c>
      <c r="AO266" s="810"/>
      <c r="AP266" s="810"/>
      <c r="AQ266" s="810"/>
      <c r="AR266" s="810"/>
      <c r="AS266" s="768"/>
      <c r="AT266" s="297"/>
      <c r="AU266" s="1009" t="s">
        <v>585</v>
      </c>
      <c r="AV266" s="1010"/>
      <c r="AW266" s="1010"/>
      <c r="AX266" s="1010"/>
      <c r="AY266" s="1010"/>
      <c r="AZ266" s="1010"/>
      <c r="BA266" s="1010"/>
      <c r="BB266" s="1010"/>
      <c r="BC266" s="1010"/>
      <c r="BD266" s="1010"/>
      <c r="BE266" s="1010"/>
      <c r="BF266" s="1010"/>
      <c r="BG266" s="1010"/>
      <c r="BH266" s="1010"/>
      <c r="BI266" s="1010"/>
      <c r="BJ266" s="1010"/>
      <c r="BK266" s="1010"/>
      <c r="BL266" s="1010"/>
      <c r="BM266" s="1010"/>
      <c r="BN266" s="1010"/>
      <c r="BO266" s="1010"/>
      <c r="BP266" s="1011"/>
      <c r="BQ266" s="295"/>
      <c r="BR266" s="295"/>
      <c r="BS266" s="295"/>
      <c r="BT266" s="295"/>
      <c r="BU266" s="295"/>
      <c r="BV266" s="295"/>
      <c r="BW266" s="295"/>
      <c r="BX266" s="272"/>
      <c r="BY266" s="295">
        <v>0</v>
      </c>
      <c r="BZ266" s="296"/>
      <c r="CA266" s="767">
        <f>'Exhibit A'!GM320</f>
        <v>0</v>
      </c>
      <c r="CB266" s="810"/>
      <c r="CC266" s="810"/>
      <c r="CD266" s="810"/>
      <c r="CE266" s="810"/>
      <c r="CF266" s="768"/>
      <c r="CG266" s="767">
        <f>'Exhibit A'!GT320</f>
        <v>0</v>
      </c>
      <c r="CH266" s="810"/>
      <c r="CI266" s="810"/>
      <c r="CJ266" s="810"/>
      <c r="CK266" s="810"/>
      <c r="CL266" s="768"/>
    </row>
    <row r="267" spans="2:90" ht="12.75" customHeight="1">
      <c r="B267" s="1009" t="s">
        <v>539</v>
      </c>
      <c r="C267" s="1010"/>
      <c r="D267" s="1010"/>
      <c r="E267" s="1010"/>
      <c r="F267" s="1010"/>
      <c r="G267" s="1010"/>
      <c r="H267" s="1010"/>
      <c r="I267" s="1010"/>
      <c r="J267" s="1010"/>
      <c r="K267" s="1010"/>
      <c r="L267" s="1010"/>
      <c r="M267" s="1010"/>
      <c r="N267" s="1010"/>
      <c r="O267" s="1010"/>
      <c r="P267" s="1010"/>
      <c r="Q267" s="1010"/>
      <c r="R267" s="1010"/>
      <c r="S267" s="1010"/>
      <c r="T267" s="1010"/>
      <c r="U267" s="1010"/>
      <c r="V267" s="1010"/>
      <c r="W267" s="1011"/>
      <c r="X267" s="295"/>
      <c r="Y267" s="295"/>
      <c r="Z267" s="295"/>
      <c r="AA267" s="295"/>
      <c r="AB267" s="295"/>
      <c r="AC267" s="295"/>
      <c r="AD267" s="295"/>
      <c r="AE267" s="272"/>
      <c r="AF267" s="295">
        <v>0</v>
      </c>
      <c r="AG267" s="296"/>
      <c r="AH267" s="767">
        <f>'Exhibit A'!CL321</f>
        <v>0</v>
      </c>
      <c r="AI267" s="810"/>
      <c r="AJ267" s="810"/>
      <c r="AK267" s="810"/>
      <c r="AL267" s="810"/>
      <c r="AM267" s="768"/>
      <c r="AN267" s="767">
        <f>'Exhibit A'!CS321</f>
        <v>0</v>
      </c>
      <c r="AO267" s="810"/>
      <c r="AP267" s="810"/>
      <c r="AQ267" s="810"/>
      <c r="AR267" s="810"/>
      <c r="AS267" s="768"/>
      <c r="AT267" s="297"/>
      <c r="AU267" s="1009" t="s">
        <v>586</v>
      </c>
      <c r="AV267" s="1010"/>
      <c r="AW267" s="1010"/>
      <c r="AX267" s="1010"/>
      <c r="AY267" s="1010"/>
      <c r="AZ267" s="1010"/>
      <c r="BA267" s="1010"/>
      <c r="BB267" s="1010"/>
      <c r="BC267" s="1010"/>
      <c r="BD267" s="1010"/>
      <c r="BE267" s="1010"/>
      <c r="BF267" s="1010"/>
      <c r="BG267" s="1010"/>
      <c r="BH267" s="1010"/>
      <c r="BI267" s="1010"/>
      <c r="BJ267" s="1010"/>
      <c r="BK267" s="1010"/>
      <c r="BL267" s="1010"/>
      <c r="BM267" s="1010"/>
      <c r="BN267" s="1010"/>
      <c r="BO267" s="1010"/>
      <c r="BP267" s="1011"/>
      <c r="BQ267" s="295"/>
      <c r="BR267" s="295"/>
      <c r="BS267" s="295"/>
      <c r="BT267" s="295"/>
      <c r="BU267" s="295"/>
      <c r="BV267" s="295"/>
      <c r="BW267" s="295"/>
      <c r="BX267" s="272"/>
      <c r="BY267" s="295">
        <v>0</v>
      </c>
      <c r="BZ267" s="296"/>
      <c r="CA267" s="767">
        <f>'Exhibit A'!GM321</f>
        <v>0</v>
      </c>
      <c r="CB267" s="810"/>
      <c r="CC267" s="810"/>
      <c r="CD267" s="810"/>
      <c r="CE267" s="810"/>
      <c r="CF267" s="768"/>
      <c r="CG267" s="767">
        <f>'Exhibit A'!GT321</f>
        <v>0</v>
      </c>
      <c r="CH267" s="810"/>
      <c r="CI267" s="810"/>
      <c r="CJ267" s="810"/>
      <c r="CK267" s="810"/>
      <c r="CL267" s="768"/>
    </row>
    <row r="268" spans="2:90" ht="12.75" customHeight="1">
      <c r="B268" s="1009" t="s">
        <v>541</v>
      </c>
      <c r="C268" s="1010"/>
      <c r="D268" s="1010"/>
      <c r="E268" s="1010"/>
      <c r="F268" s="1010"/>
      <c r="G268" s="1010"/>
      <c r="H268" s="1010"/>
      <c r="I268" s="1010"/>
      <c r="J268" s="1010"/>
      <c r="K268" s="1010"/>
      <c r="L268" s="1010"/>
      <c r="M268" s="1010"/>
      <c r="N268" s="1010"/>
      <c r="O268" s="1010"/>
      <c r="P268" s="1010"/>
      <c r="Q268" s="1010"/>
      <c r="R268" s="1010"/>
      <c r="S268" s="1010"/>
      <c r="T268" s="1010"/>
      <c r="U268" s="1010"/>
      <c r="V268" s="1010"/>
      <c r="W268" s="1011"/>
      <c r="X268" s="295"/>
      <c r="Y268" s="295"/>
      <c r="Z268" s="295"/>
      <c r="AA268" s="295"/>
      <c r="AB268" s="295"/>
      <c r="AC268" s="295"/>
      <c r="AD268" s="295"/>
      <c r="AE268" s="272"/>
      <c r="AF268" s="295">
        <v>0</v>
      </c>
      <c r="AG268" s="296"/>
      <c r="AH268" s="767">
        <f>'Exhibit A'!CL322</f>
        <v>0</v>
      </c>
      <c r="AI268" s="810"/>
      <c r="AJ268" s="810"/>
      <c r="AK268" s="810"/>
      <c r="AL268" s="810"/>
      <c r="AM268" s="768"/>
      <c r="AN268" s="767">
        <f>'Exhibit A'!CS322</f>
        <v>0</v>
      </c>
      <c r="AO268" s="810"/>
      <c r="AP268" s="810"/>
      <c r="AQ268" s="810"/>
      <c r="AR268" s="810"/>
      <c r="AS268" s="768"/>
      <c r="AT268" s="297"/>
      <c r="AU268" s="1009" t="s">
        <v>587</v>
      </c>
      <c r="AV268" s="1010"/>
      <c r="AW268" s="1010"/>
      <c r="AX268" s="1010"/>
      <c r="AY268" s="1010"/>
      <c r="AZ268" s="1010"/>
      <c r="BA268" s="1010"/>
      <c r="BB268" s="1010"/>
      <c r="BC268" s="1010"/>
      <c r="BD268" s="1010"/>
      <c r="BE268" s="1010"/>
      <c r="BF268" s="1010"/>
      <c r="BG268" s="1010"/>
      <c r="BH268" s="1010"/>
      <c r="BI268" s="1010"/>
      <c r="BJ268" s="1010"/>
      <c r="BK268" s="1010"/>
      <c r="BL268" s="1010"/>
      <c r="BM268" s="1010"/>
      <c r="BN268" s="1010"/>
      <c r="BO268" s="1010"/>
      <c r="BP268" s="1011"/>
      <c r="BQ268" s="295"/>
      <c r="BR268" s="295"/>
      <c r="BS268" s="295"/>
      <c r="BT268" s="295"/>
      <c r="BU268" s="295"/>
      <c r="BV268" s="295"/>
      <c r="BW268" s="295"/>
      <c r="BX268" s="272"/>
      <c r="BY268" s="295">
        <v>0</v>
      </c>
      <c r="BZ268" s="296"/>
      <c r="CA268" s="767">
        <f>'Exhibit A'!GM322</f>
        <v>0</v>
      </c>
      <c r="CB268" s="810"/>
      <c r="CC268" s="810"/>
      <c r="CD268" s="810"/>
      <c r="CE268" s="810"/>
      <c r="CF268" s="768"/>
      <c r="CG268" s="767">
        <f>'Exhibit A'!GT322</f>
        <v>0</v>
      </c>
      <c r="CH268" s="810"/>
      <c r="CI268" s="810"/>
      <c r="CJ268" s="810"/>
      <c r="CK268" s="810"/>
      <c r="CL268" s="768"/>
    </row>
    <row r="269" spans="2:90" ht="12.75" customHeight="1">
      <c r="B269" s="1009" t="s">
        <v>542</v>
      </c>
      <c r="C269" s="1010"/>
      <c r="D269" s="1010"/>
      <c r="E269" s="1010"/>
      <c r="F269" s="1010"/>
      <c r="G269" s="1010"/>
      <c r="H269" s="1010"/>
      <c r="I269" s="1010"/>
      <c r="J269" s="1010"/>
      <c r="K269" s="1010"/>
      <c r="L269" s="1010"/>
      <c r="M269" s="1010"/>
      <c r="N269" s="1010"/>
      <c r="O269" s="1010"/>
      <c r="P269" s="1010"/>
      <c r="Q269" s="1010"/>
      <c r="R269" s="1010"/>
      <c r="S269" s="1010"/>
      <c r="T269" s="1010"/>
      <c r="U269" s="1010"/>
      <c r="V269" s="1010"/>
      <c r="W269" s="1011"/>
      <c r="X269" s="295"/>
      <c r="Y269" s="295"/>
      <c r="Z269" s="295"/>
      <c r="AA269" s="295"/>
      <c r="AB269" s="295"/>
      <c r="AC269" s="295"/>
      <c r="AD269" s="295"/>
      <c r="AE269" s="272"/>
      <c r="AF269" s="295">
        <v>0</v>
      </c>
      <c r="AG269" s="296"/>
      <c r="AH269" s="767">
        <f>'Exhibit A'!CL323</f>
        <v>0</v>
      </c>
      <c r="AI269" s="810"/>
      <c r="AJ269" s="810"/>
      <c r="AK269" s="810"/>
      <c r="AL269" s="810"/>
      <c r="AM269" s="768"/>
      <c r="AN269" s="767">
        <f>'Exhibit A'!CS323</f>
        <v>0</v>
      </c>
      <c r="AO269" s="810"/>
      <c r="AP269" s="810"/>
      <c r="AQ269" s="810"/>
      <c r="AR269" s="810"/>
      <c r="AS269" s="768"/>
      <c r="AT269" s="297"/>
      <c r="AU269" s="1009" t="s">
        <v>588</v>
      </c>
      <c r="AV269" s="1010"/>
      <c r="AW269" s="1010"/>
      <c r="AX269" s="1010"/>
      <c r="AY269" s="1010"/>
      <c r="AZ269" s="1010"/>
      <c r="BA269" s="1010"/>
      <c r="BB269" s="1010"/>
      <c r="BC269" s="1010"/>
      <c r="BD269" s="1010"/>
      <c r="BE269" s="1010"/>
      <c r="BF269" s="1010"/>
      <c r="BG269" s="1010"/>
      <c r="BH269" s="1010"/>
      <c r="BI269" s="1010"/>
      <c r="BJ269" s="1010"/>
      <c r="BK269" s="1010"/>
      <c r="BL269" s="1010"/>
      <c r="BM269" s="1010"/>
      <c r="BN269" s="1010"/>
      <c r="BO269" s="1010"/>
      <c r="BP269" s="1011"/>
      <c r="BQ269" s="295"/>
      <c r="BR269" s="295"/>
      <c r="BS269" s="295"/>
      <c r="BT269" s="295"/>
      <c r="BU269" s="295"/>
      <c r="BV269" s="295"/>
      <c r="BW269" s="295"/>
      <c r="BX269" s="272"/>
      <c r="BY269" s="295">
        <v>0</v>
      </c>
      <c r="BZ269" s="296"/>
      <c r="CA269" s="767">
        <f>'Exhibit A'!GM323</f>
        <v>0</v>
      </c>
      <c r="CB269" s="810"/>
      <c r="CC269" s="810"/>
      <c r="CD269" s="810"/>
      <c r="CE269" s="810"/>
      <c r="CF269" s="768"/>
      <c r="CG269" s="767">
        <f>'Exhibit A'!GT323</f>
        <v>0</v>
      </c>
      <c r="CH269" s="810"/>
      <c r="CI269" s="810"/>
      <c r="CJ269" s="810"/>
      <c r="CK269" s="810"/>
      <c r="CL269" s="768"/>
    </row>
    <row r="270" spans="2:90" ht="12.75" customHeight="1">
      <c r="B270" s="1009" t="s">
        <v>543</v>
      </c>
      <c r="C270" s="1010"/>
      <c r="D270" s="1010"/>
      <c r="E270" s="1010"/>
      <c r="F270" s="1010"/>
      <c r="G270" s="1010"/>
      <c r="H270" s="1010"/>
      <c r="I270" s="1010"/>
      <c r="J270" s="1010"/>
      <c r="K270" s="1010"/>
      <c r="L270" s="1010"/>
      <c r="M270" s="1010"/>
      <c r="N270" s="1010"/>
      <c r="O270" s="1010"/>
      <c r="P270" s="1010"/>
      <c r="Q270" s="1010"/>
      <c r="R270" s="1010"/>
      <c r="S270" s="1010"/>
      <c r="T270" s="1010"/>
      <c r="U270" s="1010"/>
      <c r="V270" s="1010"/>
      <c r="W270" s="1011"/>
      <c r="X270" s="295"/>
      <c r="Y270" s="295"/>
      <c r="Z270" s="295"/>
      <c r="AA270" s="295"/>
      <c r="AB270" s="295"/>
      <c r="AC270" s="295"/>
      <c r="AD270" s="295"/>
      <c r="AE270" s="272"/>
      <c r="AF270" s="295">
        <v>0</v>
      </c>
      <c r="AG270" s="296"/>
      <c r="AH270" s="767">
        <f>'Exhibit A'!CL324</f>
        <v>0</v>
      </c>
      <c r="AI270" s="810"/>
      <c r="AJ270" s="810"/>
      <c r="AK270" s="810"/>
      <c r="AL270" s="810"/>
      <c r="AM270" s="768"/>
      <c r="AN270" s="767">
        <f>'Exhibit A'!CS324</f>
        <v>0</v>
      </c>
      <c r="AO270" s="810"/>
      <c r="AP270" s="810"/>
      <c r="AQ270" s="810"/>
      <c r="AR270" s="810"/>
      <c r="AS270" s="768"/>
      <c r="AT270" s="297"/>
      <c r="AU270" s="1009" t="s">
        <v>589</v>
      </c>
      <c r="AV270" s="1010"/>
      <c r="AW270" s="1010"/>
      <c r="AX270" s="1010"/>
      <c r="AY270" s="1010"/>
      <c r="AZ270" s="1010"/>
      <c r="BA270" s="1010"/>
      <c r="BB270" s="1010"/>
      <c r="BC270" s="1010"/>
      <c r="BD270" s="1010"/>
      <c r="BE270" s="1010"/>
      <c r="BF270" s="1010"/>
      <c r="BG270" s="1010"/>
      <c r="BH270" s="1010"/>
      <c r="BI270" s="1010"/>
      <c r="BJ270" s="1010"/>
      <c r="BK270" s="1010"/>
      <c r="BL270" s="1010"/>
      <c r="BM270" s="1010"/>
      <c r="BN270" s="1010"/>
      <c r="BO270" s="1010"/>
      <c r="BP270" s="1011"/>
      <c r="BQ270" s="295"/>
      <c r="BR270" s="295"/>
      <c r="BS270" s="295"/>
      <c r="BT270" s="295"/>
      <c r="BU270" s="295"/>
      <c r="BV270" s="295"/>
      <c r="BW270" s="295"/>
      <c r="BX270" s="272"/>
      <c r="BY270" s="295">
        <v>0</v>
      </c>
      <c r="BZ270" s="296"/>
      <c r="CA270" s="767">
        <f>'Exhibit A'!GM324</f>
        <v>0</v>
      </c>
      <c r="CB270" s="810"/>
      <c r="CC270" s="810"/>
      <c r="CD270" s="810"/>
      <c r="CE270" s="810"/>
      <c r="CF270" s="768"/>
      <c r="CG270" s="767">
        <f>'Exhibit A'!GT324</f>
        <v>0</v>
      </c>
      <c r="CH270" s="810"/>
      <c r="CI270" s="810"/>
      <c r="CJ270" s="810"/>
      <c r="CK270" s="810"/>
      <c r="CL270" s="768"/>
    </row>
    <row r="271" spans="2:90" ht="12.75" customHeight="1">
      <c r="B271" s="1009" t="s">
        <v>544</v>
      </c>
      <c r="C271" s="1010"/>
      <c r="D271" s="1010"/>
      <c r="E271" s="1010"/>
      <c r="F271" s="1010"/>
      <c r="G271" s="1010"/>
      <c r="H271" s="1010"/>
      <c r="I271" s="1010"/>
      <c r="J271" s="1010"/>
      <c r="K271" s="1010"/>
      <c r="L271" s="1010"/>
      <c r="M271" s="1010"/>
      <c r="N271" s="1010"/>
      <c r="O271" s="1010"/>
      <c r="P271" s="1010"/>
      <c r="Q271" s="1010"/>
      <c r="R271" s="1010"/>
      <c r="S271" s="1010"/>
      <c r="T271" s="1010"/>
      <c r="U271" s="1010"/>
      <c r="V271" s="1010"/>
      <c r="W271" s="1011"/>
      <c r="X271" s="295"/>
      <c r="Y271" s="295"/>
      <c r="Z271" s="295"/>
      <c r="AA271" s="295"/>
      <c r="AB271" s="295"/>
      <c r="AC271" s="295"/>
      <c r="AD271" s="295"/>
      <c r="AE271" s="272"/>
      <c r="AF271" s="295">
        <v>0</v>
      </c>
      <c r="AG271" s="296"/>
      <c r="AH271" s="767">
        <f>'Exhibit A'!CL325</f>
        <v>0</v>
      </c>
      <c r="AI271" s="810"/>
      <c r="AJ271" s="810"/>
      <c r="AK271" s="810"/>
      <c r="AL271" s="810"/>
      <c r="AM271" s="768"/>
      <c r="AN271" s="767">
        <f>'Exhibit A'!CS325</f>
        <v>0</v>
      </c>
      <c r="AO271" s="810"/>
      <c r="AP271" s="810"/>
      <c r="AQ271" s="810"/>
      <c r="AR271" s="810"/>
      <c r="AS271" s="768"/>
      <c r="AT271" s="297"/>
      <c r="AU271" s="1009" t="s">
        <v>590</v>
      </c>
      <c r="AV271" s="1010"/>
      <c r="AW271" s="1010"/>
      <c r="AX271" s="1010"/>
      <c r="AY271" s="1010"/>
      <c r="AZ271" s="1010"/>
      <c r="BA271" s="1010"/>
      <c r="BB271" s="1010"/>
      <c r="BC271" s="1010"/>
      <c r="BD271" s="1010"/>
      <c r="BE271" s="1010"/>
      <c r="BF271" s="1010"/>
      <c r="BG271" s="1010"/>
      <c r="BH271" s="1010"/>
      <c r="BI271" s="1010"/>
      <c r="BJ271" s="1010"/>
      <c r="BK271" s="1010"/>
      <c r="BL271" s="1010"/>
      <c r="BM271" s="1010"/>
      <c r="BN271" s="1010"/>
      <c r="BO271" s="1010"/>
      <c r="BP271" s="1011"/>
      <c r="BQ271" s="295"/>
      <c r="BR271" s="295"/>
      <c r="BS271" s="295"/>
      <c r="BT271" s="295"/>
      <c r="BU271" s="295"/>
      <c r="BV271" s="295"/>
      <c r="BW271" s="295"/>
      <c r="BX271" s="272"/>
      <c r="BY271" s="295">
        <v>0</v>
      </c>
      <c r="BZ271" s="296"/>
      <c r="CA271" s="767">
        <f>'Exhibit A'!GM325</f>
        <v>0</v>
      </c>
      <c r="CB271" s="810"/>
      <c r="CC271" s="810"/>
      <c r="CD271" s="810"/>
      <c r="CE271" s="810"/>
      <c r="CF271" s="768"/>
      <c r="CG271" s="767">
        <f>'Exhibit A'!GT325</f>
        <v>0</v>
      </c>
      <c r="CH271" s="810"/>
      <c r="CI271" s="810"/>
      <c r="CJ271" s="810"/>
      <c r="CK271" s="810"/>
      <c r="CL271" s="768"/>
    </row>
    <row r="272" spans="2:90" ht="12.75" customHeight="1">
      <c r="B272" s="1009" t="s">
        <v>545</v>
      </c>
      <c r="C272" s="1010"/>
      <c r="D272" s="1010"/>
      <c r="E272" s="1010"/>
      <c r="F272" s="1010"/>
      <c r="G272" s="1010"/>
      <c r="H272" s="1010"/>
      <c r="I272" s="1010"/>
      <c r="J272" s="1010"/>
      <c r="K272" s="1010"/>
      <c r="L272" s="1010"/>
      <c r="M272" s="1010"/>
      <c r="N272" s="1010"/>
      <c r="O272" s="1010"/>
      <c r="P272" s="1010"/>
      <c r="Q272" s="1010"/>
      <c r="R272" s="1010"/>
      <c r="S272" s="1010"/>
      <c r="T272" s="1010"/>
      <c r="U272" s="1010"/>
      <c r="V272" s="1010"/>
      <c r="W272" s="1011"/>
      <c r="X272" s="295"/>
      <c r="Y272" s="295"/>
      <c r="Z272" s="295"/>
      <c r="AA272" s="295"/>
      <c r="AB272" s="295"/>
      <c r="AC272" s="295"/>
      <c r="AD272" s="295"/>
      <c r="AE272" s="272"/>
      <c r="AF272" s="295">
        <v>0</v>
      </c>
      <c r="AG272" s="296"/>
      <c r="AH272" s="767">
        <f>'Exhibit A'!CL326</f>
        <v>0</v>
      </c>
      <c r="AI272" s="810"/>
      <c r="AJ272" s="810"/>
      <c r="AK272" s="810"/>
      <c r="AL272" s="810"/>
      <c r="AM272" s="768"/>
      <c r="AN272" s="767">
        <f>'Exhibit A'!CS326</f>
        <v>0</v>
      </c>
      <c r="AO272" s="810"/>
      <c r="AP272" s="810"/>
      <c r="AQ272" s="810"/>
      <c r="AR272" s="810"/>
      <c r="AS272" s="768"/>
      <c r="AT272" s="297"/>
      <c r="AU272" s="1009" t="s">
        <v>591</v>
      </c>
      <c r="AV272" s="1010"/>
      <c r="AW272" s="1010"/>
      <c r="AX272" s="1010"/>
      <c r="AY272" s="1010"/>
      <c r="AZ272" s="1010"/>
      <c r="BA272" s="1010"/>
      <c r="BB272" s="1010"/>
      <c r="BC272" s="1010"/>
      <c r="BD272" s="1010"/>
      <c r="BE272" s="1010"/>
      <c r="BF272" s="1010"/>
      <c r="BG272" s="1010"/>
      <c r="BH272" s="1010"/>
      <c r="BI272" s="1010"/>
      <c r="BJ272" s="1010"/>
      <c r="BK272" s="1010"/>
      <c r="BL272" s="1010"/>
      <c r="BM272" s="1010"/>
      <c r="BN272" s="1010"/>
      <c r="BO272" s="1010"/>
      <c r="BP272" s="1011"/>
      <c r="BQ272" s="295"/>
      <c r="BR272" s="295"/>
      <c r="BS272" s="295"/>
      <c r="BT272" s="295"/>
      <c r="BU272" s="295"/>
      <c r="BV272" s="295"/>
      <c r="BW272" s="295"/>
      <c r="BX272" s="272"/>
      <c r="BY272" s="295">
        <v>0</v>
      </c>
      <c r="BZ272" s="296"/>
      <c r="CA272" s="767">
        <f>'Exhibit A'!GM326</f>
        <v>0</v>
      </c>
      <c r="CB272" s="810"/>
      <c r="CC272" s="810"/>
      <c r="CD272" s="810"/>
      <c r="CE272" s="810"/>
      <c r="CF272" s="768"/>
      <c r="CG272" s="767">
        <f>'Exhibit A'!GT326</f>
        <v>0</v>
      </c>
      <c r="CH272" s="810"/>
      <c r="CI272" s="810"/>
      <c r="CJ272" s="810"/>
      <c r="CK272" s="810"/>
      <c r="CL272" s="768"/>
    </row>
    <row r="273" spans="2:90" ht="12.75" customHeight="1">
      <c r="B273" s="1020" t="s">
        <v>546</v>
      </c>
      <c r="C273" s="1021"/>
      <c r="D273" s="1021"/>
      <c r="E273" s="1021"/>
      <c r="F273" s="1021"/>
      <c r="G273" s="1021"/>
      <c r="H273" s="1021"/>
      <c r="I273" s="1021"/>
      <c r="J273" s="1021"/>
      <c r="K273" s="1021"/>
      <c r="L273" s="1021"/>
      <c r="M273" s="1021"/>
      <c r="N273" s="1021"/>
      <c r="O273" s="1021"/>
      <c r="P273" s="1021"/>
      <c r="Q273" s="1021"/>
      <c r="R273" s="1021"/>
      <c r="S273" s="1021"/>
      <c r="T273" s="1021"/>
      <c r="U273" s="1021"/>
      <c r="V273" s="1021"/>
      <c r="W273" s="1022"/>
      <c r="X273" s="304"/>
      <c r="Y273" s="304"/>
      <c r="Z273" s="304"/>
      <c r="AA273" s="304"/>
      <c r="AB273" s="304"/>
      <c r="AC273" s="304"/>
      <c r="AD273" s="304"/>
      <c r="AE273" s="305"/>
      <c r="AF273" s="304">
        <v>0</v>
      </c>
      <c r="AG273" s="306"/>
      <c r="AH273" s="767">
        <f>'Exhibit A'!CL327</f>
        <v>0</v>
      </c>
      <c r="AI273" s="810"/>
      <c r="AJ273" s="810"/>
      <c r="AK273" s="810"/>
      <c r="AL273" s="810"/>
      <c r="AM273" s="768"/>
      <c r="AN273" s="767">
        <f>'Exhibit A'!CS327</f>
        <v>0</v>
      </c>
      <c r="AO273" s="810"/>
      <c r="AP273" s="810"/>
      <c r="AQ273" s="810"/>
      <c r="AR273" s="810"/>
      <c r="AS273" s="768"/>
      <c r="AT273" s="297"/>
      <c r="AU273" s="1020" t="s">
        <v>592</v>
      </c>
      <c r="AV273" s="1021"/>
      <c r="AW273" s="1021"/>
      <c r="AX273" s="1021"/>
      <c r="AY273" s="1021"/>
      <c r="AZ273" s="1021"/>
      <c r="BA273" s="1021"/>
      <c r="BB273" s="1021"/>
      <c r="BC273" s="1021"/>
      <c r="BD273" s="1021"/>
      <c r="BE273" s="1021"/>
      <c r="BF273" s="1021"/>
      <c r="BG273" s="1021"/>
      <c r="BH273" s="1021"/>
      <c r="BI273" s="1021"/>
      <c r="BJ273" s="1021"/>
      <c r="BK273" s="1021"/>
      <c r="BL273" s="1021"/>
      <c r="BM273" s="1021"/>
      <c r="BN273" s="1021"/>
      <c r="BO273" s="1021"/>
      <c r="BP273" s="1022"/>
      <c r="BQ273" s="304"/>
      <c r="BR273" s="304"/>
      <c r="BS273" s="304"/>
      <c r="BT273" s="304"/>
      <c r="BU273" s="304"/>
      <c r="BV273" s="304"/>
      <c r="BW273" s="304"/>
      <c r="BX273" s="305"/>
      <c r="BY273" s="304">
        <v>0</v>
      </c>
      <c r="BZ273" s="306"/>
      <c r="CA273" s="767">
        <f>'Exhibit A'!GM327</f>
        <v>0</v>
      </c>
      <c r="CB273" s="810"/>
      <c r="CC273" s="810"/>
      <c r="CD273" s="810"/>
      <c r="CE273" s="810"/>
      <c r="CF273" s="768"/>
      <c r="CG273" s="767">
        <f>'Exhibit A'!GT327</f>
        <v>0</v>
      </c>
      <c r="CH273" s="810"/>
      <c r="CI273" s="810"/>
      <c r="CJ273" s="810"/>
      <c r="CK273" s="810"/>
      <c r="CL273" s="768"/>
    </row>
    <row r="274" spans="2:90" ht="12.75" customHeight="1" thickBot="1">
      <c r="B274" s="1015" t="s">
        <v>547</v>
      </c>
      <c r="C274" s="1016"/>
      <c r="D274" s="1016"/>
      <c r="E274" s="1016"/>
      <c r="F274" s="1016"/>
      <c r="G274" s="1016"/>
      <c r="H274" s="1016"/>
      <c r="I274" s="1016"/>
      <c r="J274" s="1016"/>
      <c r="K274" s="1016"/>
      <c r="L274" s="1016"/>
      <c r="M274" s="1016"/>
      <c r="N274" s="1016"/>
      <c r="O274" s="1016"/>
      <c r="P274" s="1016"/>
      <c r="Q274" s="1016"/>
      <c r="R274" s="1016"/>
      <c r="S274" s="1016"/>
      <c r="T274" s="1016"/>
      <c r="U274" s="1016"/>
      <c r="V274" s="1016"/>
      <c r="W274" s="1017"/>
      <c r="X274" s="200"/>
      <c r="Y274" s="200"/>
      <c r="Z274" s="200"/>
      <c r="AA274" s="200"/>
      <c r="AB274" s="200"/>
      <c r="AC274" s="200"/>
      <c r="AD274" s="200"/>
      <c r="AE274" s="277"/>
      <c r="AF274" s="200"/>
      <c r="AG274" s="199"/>
      <c r="AH274" s="769">
        <f>SUM(AH266:AM273)</f>
        <v>0</v>
      </c>
      <c r="AI274" s="811"/>
      <c r="AJ274" s="811"/>
      <c r="AK274" s="811"/>
      <c r="AL274" s="811"/>
      <c r="AM274" s="770"/>
      <c r="AN274" s="769">
        <f>SUM(AN266:AS273)</f>
        <v>0</v>
      </c>
      <c r="AO274" s="811"/>
      <c r="AP274" s="811"/>
      <c r="AQ274" s="811"/>
      <c r="AR274" s="811"/>
      <c r="AS274" s="770"/>
      <c r="AT274" s="286"/>
      <c r="AU274" s="1015" t="s">
        <v>594</v>
      </c>
      <c r="AV274" s="1016"/>
      <c r="AW274" s="1016"/>
      <c r="AX274" s="1016"/>
      <c r="AY274" s="1016"/>
      <c r="AZ274" s="1016"/>
      <c r="BA274" s="1016"/>
      <c r="BB274" s="1016"/>
      <c r="BC274" s="1016"/>
      <c r="BD274" s="1016"/>
      <c r="BE274" s="1016"/>
      <c r="BF274" s="1016"/>
      <c r="BG274" s="1016"/>
      <c r="BH274" s="1016"/>
      <c r="BI274" s="1016"/>
      <c r="BJ274" s="1016"/>
      <c r="BK274" s="1016"/>
      <c r="BL274" s="1016"/>
      <c r="BM274" s="1016"/>
      <c r="BN274" s="1016"/>
      <c r="BO274" s="1016"/>
      <c r="BP274" s="1017"/>
      <c r="BQ274" s="200"/>
      <c r="BR274" s="200"/>
      <c r="BS274" s="200"/>
      <c r="BT274" s="200"/>
      <c r="BU274" s="200"/>
      <c r="BV274" s="200"/>
      <c r="BW274" s="200"/>
      <c r="BX274" s="277"/>
      <c r="BY274" s="200"/>
      <c r="BZ274" s="199"/>
      <c r="CA274" s="769">
        <f>SUM(CA266:CF273)</f>
        <v>0</v>
      </c>
      <c r="CB274" s="811"/>
      <c r="CC274" s="811"/>
      <c r="CD274" s="811"/>
      <c r="CE274" s="811"/>
      <c r="CF274" s="770"/>
      <c r="CG274" s="769">
        <f>SUM(CG266:CL273)</f>
        <v>0</v>
      </c>
      <c r="CH274" s="811"/>
      <c r="CI274" s="811"/>
      <c r="CJ274" s="811"/>
      <c r="CK274" s="811"/>
      <c r="CL274" s="770"/>
    </row>
    <row r="275" spans="2:90" ht="12" customHeight="1" thickTop="1">
      <c r="B275" s="1018">
        <v>63</v>
      </c>
      <c r="C275" s="1019"/>
      <c r="D275" s="1019"/>
      <c r="E275" s="1019"/>
      <c r="F275" s="1019"/>
      <c r="G275" s="1019"/>
      <c r="H275" s="1019"/>
      <c r="I275" s="1019"/>
      <c r="J275" s="1019"/>
      <c r="K275" s="1019"/>
      <c r="L275" s="1019"/>
      <c r="M275" s="1019"/>
      <c r="N275" s="1019"/>
      <c r="O275" s="1019"/>
      <c r="P275" s="1019"/>
      <c r="Q275" s="1019"/>
      <c r="R275" s="1019"/>
      <c r="S275" s="1019"/>
      <c r="T275" s="1019"/>
      <c r="U275" s="1019"/>
      <c r="V275" s="1019"/>
      <c r="W275" s="1019"/>
      <c r="X275" s="302"/>
      <c r="Y275" s="302"/>
      <c r="Z275" s="302"/>
      <c r="AA275" s="302"/>
      <c r="AB275" s="302"/>
      <c r="AC275" s="302"/>
      <c r="AD275" s="302"/>
      <c r="AE275" s="166"/>
      <c r="AF275" s="302"/>
      <c r="AG275" s="303"/>
      <c r="AH275" s="1023"/>
      <c r="AI275" s="1024"/>
      <c r="AJ275" s="1024"/>
      <c r="AK275" s="1024"/>
      <c r="AL275" s="1024"/>
      <c r="AM275" s="1025"/>
      <c r="AN275" s="1023"/>
      <c r="AO275" s="1024"/>
      <c r="AP275" s="1024"/>
      <c r="AQ275" s="1024"/>
      <c r="AR275" s="1024"/>
      <c r="AS275" s="1025"/>
      <c r="AT275" s="286"/>
      <c r="AU275" s="1018">
        <v>68</v>
      </c>
      <c r="AV275" s="1019"/>
      <c r="AW275" s="1019"/>
      <c r="AX275" s="1019"/>
      <c r="AY275" s="1019"/>
      <c r="AZ275" s="1019"/>
      <c r="BA275" s="1019"/>
      <c r="BB275" s="1019"/>
      <c r="BC275" s="1019"/>
      <c r="BD275" s="1019"/>
      <c r="BE275" s="1019"/>
      <c r="BF275" s="1019"/>
      <c r="BG275" s="1019"/>
      <c r="BH275" s="1019"/>
      <c r="BI275" s="1019"/>
      <c r="BJ275" s="1019"/>
      <c r="BK275" s="1019"/>
      <c r="BL275" s="1019"/>
      <c r="BM275" s="1019"/>
      <c r="BN275" s="1019"/>
      <c r="BO275" s="1019"/>
      <c r="BP275" s="1019"/>
      <c r="BQ275" s="302"/>
      <c r="BR275" s="302"/>
      <c r="BS275" s="302"/>
      <c r="BT275" s="302"/>
      <c r="BU275" s="302"/>
      <c r="BV275" s="302"/>
      <c r="BW275" s="302"/>
      <c r="BX275" s="166"/>
      <c r="BY275" s="302"/>
      <c r="BZ275" s="303"/>
      <c r="CA275" s="1023"/>
      <c r="CB275" s="1024"/>
      <c r="CC275" s="1024"/>
      <c r="CD275" s="1024"/>
      <c r="CE275" s="1024"/>
      <c r="CF275" s="1025"/>
      <c r="CG275" s="1023"/>
      <c r="CH275" s="1024"/>
      <c r="CI275" s="1024"/>
      <c r="CJ275" s="1024"/>
      <c r="CK275" s="1024"/>
      <c r="CL275" s="1025"/>
    </row>
    <row r="276" spans="2:90" ht="12" customHeight="1">
      <c r="B276" s="1009" t="s">
        <v>548</v>
      </c>
      <c r="C276" s="1010"/>
      <c r="D276" s="1010"/>
      <c r="E276" s="1010"/>
      <c r="F276" s="1010"/>
      <c r="G276" s="1010"/>
      <c r="H276" s="1010"/>
      <c r="I276" s="1010"/>
      <c r="J276" s="1010"/>
      <c r="K276" s="1010"/>
      <c r="L276" s="1010"/>
      <c r="M276" s="1010"/>
      <c r="N276" s="1010"/>
      <c r="O276" s="1010"/>
      <c r="P276" s="1010"/>
      <c r="Q276" s="1010"/>
      <c r="R276" s="1010"/>
      <c r="S276" s="1010"/>
      <c r="T276" s="1010"/>
      <c r="U276" s="1010"/>
      <c r="V276" s="1010"/>
      <c r="W276" s="1011"/>
      <c r="X276" s="295"/>
      <c r="Y276" s="295"/>
      <c r="Z276" s="295"/>
      <c r="AA276" s="295"/>
      <c r="AB276" s="295"/>
      <c r="AC276" s="295"/>
      <c r="AD276" s="295"/>
      <c r="AE276" s="272"/>
      <c r="AF276" s="295">
        <v>0</v>
      </c>
      <c r="AG276" s="296"/>
      <c r="AH276" s="767">
        <f>'Exhibit A'!CL330</f>
        <v>0</v>
      </c>
      <c r="AI276" s="810"/>
      <c r="AJ276" s="810"/>
      <c r="AK276" s="810"/>
      <c r="AL276" s="810"/>
      <c r="AM276" s="768"/>
      <c r="AN276" s="767">
        <f>'Exhibit A'!CS330</f>
        <v>0</v>
      </c>
      <c r="AO276" s="810"/>
      <c r="AP276" s="810"/>
      <c r="AQ276" s="810"/>
      <c r="AR276" s="810"/>
      <c r="AS276" s="768"/>
      <c r="AT276" s="297"/>
      <c r="AU276" s="1009" t="s">
        <v>595</v>
      </c>
      <c r="AV276" s="1010"/>
      <c r="AW276" s="1010"/>
      <c r="AX276" s="1010"/>
      <c r="AY276" s="1010"/>
      <c r="AZ276" s="1010"/>
      <c r="BA276" s="1010"/>
      <c r="BB276" s="1010"/>
      <c r="BC276" s="1010"/>
      <c r="BD276" s="1010"/>
      <c r="BE276" s="1010"/>
      <c r="BF276" s="1010"/>
      <c r="BG276" s="1010"/>
      <c r="BH276" s="1010"/>
      <c r="BI276" s="1010"/>
      <c r="BJ276" s="1010"/>
      <c r="BK276" s="1010"/>
      <c r="BL276" s="1010"/>
      <c r="BM276" s="1010"/>
      <c r="BN276" s="1010"/>
      <c r="BO276" s="1010"/>
      <c r="BP276" s="1011"/>
      <c r="BQ276" s="295"/>
      <c r="BR276" s="295"/>
      <c r="BS276" s="295"/>
      <c r="BT276" s="295"/>
      <c r="BU276" s="295"/>
      <c r="BV276" s="295"/>
      <c r="BW276" s="295"/>
      <c r="BX276" s="272"/>
      <c r="BY276" s="295"/>
      <c r="BZ276" s="296"/>
      <c r="CA276" s="767">
        <f>'Exhibit A'!GM330</f>
        <v>0</v>
      </c>
      <c r="CB276" s="810"/>
      <c r="CC276" s="810"/>
      <c r="CD276" s="810"/>
      <c r="CE276" s="810"/>
      <c r="CF276" s="768"/>
      <c r="CG276" s="767">
        <f>'Exhibit A'!GT330</f>
        <v>0</v>
      </c>
      <c r="CH276" s="810"/>
      <c r="CI276" s="810"/>
      <c r="CJ276" s="810"/>
      <c r="CK276" s="810"/>
      <c r="CL276" s="768"/>
    </row>
    <row r="277" spans="2:90" ht="12" customHeight="1">
      <c r="B277" s="1009" t="s">
        <v>549</v>
      </c>
      <c r="C277" s="1010"/>
      <c r="D277" s="1010"/>
      <c r="E277" s="1010"/>
      <c r="F277" s="1010"/>
      <c r="G277" s="1010"/>
      <c r="H277" s="1010"/>
      <c r="I277" s="1010"/>
      <c r="J277" s="1010"/>
      <c r="K277" s="1010"/>
      <c r="L277" s="1010"/>
      <c r="M277" s="1010"/>
      <c r="N277" s="1010"/>
      <c r="O277" s="1010"/>
      <c r="P277" s="1010"/>
      <c r="Q277" s="1010"/>
      <c r="R277" s="1010"/>
      <c r="S277" s="1010"/>
      <c r="T277" s="1010"/>
      <c r="U277" s="1010"/>
      <c r="V277" s="1010"/>
      <c r="W277" s="1011"/>
      <c r="X277" s="295"/>
      <c r="Y277" s="295"/>
      <c r="Z277" s="295"/>
      <c r="AA277" s="295"/>
      <c r="AB277" s="295"/>
      <c r="AC277" s="295"/>
      <c r="AD277" s="295"/>
      <c r="AE277" s="272"/>
      <c r="AF277" s="295">
        <v>0</v>
      </c>
      <c r="AG277" s="296"/>
      <c r="AH277" s="767">
        <f>'Exhibit A'!CL331</f>
        <v>0</v>
      </c>
      <c r="AI277" s="810"/>
      <c r="AJ277" s="810"/>
      <c r="AK277" s="810"/>
      <c r="AL277" s="810"/>
      <c r="AM277" s="768"/>
      <c r="AN277" s="767">
        <f>'Exhibit A'!CS331</f>
        <v>0</v>
      </c>
      <c r="AO277" s="810"/>
      <c r="AP277" s="810"/>
      <c r="AQ277" s="810"/>
      <c r="AR277" s="810"/>
      <c r="AS277" s="768"/>
      <c r="AT277" s="297"/>
      <c r="AU277" s="1009" t="s">
        <v>596</v>
      </c>
      <c r="AV277" s="1010"/>
      <c r="AW277" s="1010"/>
      <c r="AX277" s="1010"/>
      <c r="AY277" s="1010"/>
      <c r="AZ277" s="1010"/>
      <c r="BA277" s="1010"/>
      <c r="BB277" s="1010"/>
      <c r="BC277" s="1010"/>
      <c r="BD277" s="1010"/>
      <c r="BE277" s="1010"/>
      <c r="BF277" s="1010"/>
      <c r="BG277" s="1010"/>
      <c r="BH277" s="1010"/>
      <c r="BI277" s="1010"/>
      <c r="BJ277" s="1010"/>
      <c r="BK277" s="1010"/>
      <c r="BL277" s="1010"/>
      <c r="BM277" s="1010"/>
      <c r="BN277" s="1010"/>
      <c r="BO277" s="1010"/>
      <c r="BP277" s="1011"/>
      <c r="BQ277" s="295"/>
      <c r="BR277" s="295"/>
      <c r="BS277" s="295"/>
      <c r="BT277" s="295"/>
      <c r="BU277" s="295"/>
      <c r="BV277" s="295"/>
      <c r="BW277" s="295"/>
      <c r="BX277" s="272"/>
      <c r="BY277" s="295"/>
      <c r="BZ277" s="296"/>
      <c r="CA277" s="767">
        <f>'Exhibit A'!GM331</f>
        <v>0</v>
      </c>
      <c r="CB277" s="810"/>
      <c r="CC277" s="810"/>
      <c r="CD277" s="810"/>
      <c r="CE277" s="810"/>
      <c r="CF277" s="768"/>
      <c r="CG277" s="767">
        <f>'Exhibit A'!GT331</f>
        <v>0</v>
      </c>
      <c r="CH277" s="810"/>
      <c r="CI277" s="810"/>
      <c r="CJ277" s="810"/>
      <c r="CK277" s="810"/>
      <c r="CL277" s="768"/>
    </row>
    <row r="278" spans="2:90" ht="12" customHeight="1">
      <c r="B278" s="1009" t="s">
        <v>550</v>
      </c>
      <c r="C278" s="1010"/>
      <c r="D278" s="1010"/>
      <c r="E278" s="1010"/>
      <c r="F278" s="1010"/>
      <c r="G278" s="1010"/>
      <c r="H278" s="1010"/>
      <c r="I278" s="1010"/>
      <c r="J278" s="1010"/>
      <c r="K278" s="1010"/>
      <c r="L278" s="1010"/>
      <c r="M278" s="1010"/>
      <c r="N278" s="1010"/>
      <c r="O278" s="1010"/>
      <c r="P278" s="1010"/>
      <c r="Q278" s="1010"/>
      <c r="R278" s="1010"/>
      <c r="S278" s="1010"/>
      <c r="T278" s="1010"/>
      <c r="U278" s="1010"/>
      <c r="V278" s="1010"/>
      <c r="W278" s="1011"/>
      <c r="X278" s="295"/>
      <c r="Y278" s="295"/>
      <c r="Z278" s="295"/>
      <c r="AA278" s="295"/>
      <c r="AB278" s="295"/>
      <c r="AC278" s="295"/>
      <c r="AD278" s="295"/>
      <c r="AE278" s="272"/>
      <c r="AF278" s="295">
        <v>0</v>
      </c>
      <c r="AG278" s="296"/>
      <c r="AH278" s="767">
        <f>'Exhibit A'!CL332</f>
        <v>0</v>
      </c>
      <c r="AI278" s="810"/>
      <c r="AJ278" s="810"/>
      <c r="AK278" s="810"/>
      <c r="AL278" s="810"/>
      <c r="AM278" s="768"/>
      <c r="AN278" s="767">
        <f>'Exhibit A'!CS332</f>
        <v>0</v>
      </c>
      <c r="AO278" s="810"/>
      <c r="AP278" s="810"/>
      <c r="AQ278" s="810"/>
      <c r="AR278" s="810"/>
      <c r="AS278" s="768"/>
      <c r="AT278" s="297"/>
      <c r="AU278" s="1009" t="s">
        <v>597</v>
      </c>
      <c r="AV278" s="1010"/>
      <c r="AW278" s="1010"/>
      <c r="AX278" s="1010"/>
      <c r="AY278" s="1010"/>
      <c r="AZ278" s="1010"/>
      <c r="BA278" s="1010"/>
      <c r="BB278" s="1010"/>
      <c r="BC278" s="1010"/>
      <c r="BD278" s="1010"/>
      <c r="BE278" s="1010"/>
      <c r="BF278" s="1010"/>
      <c r="BG278" s="1010"/>
      <c r="BH278" s="1010"/>
      <c r="BI278" s="1010"/>
      <c r="BJ278" s="1010"/>
      <c r="BK278" s="1010"/>
      <c r="BL278" s="1010"/>
      <c r="BM278" s="1010"/>
      <c r="BN278" s="1010"/>
      <c r="BO278" s="1010"/>
      <c r="BP278" s="1011"/>
      <c r="BQ278" s="295"/>
      <c r="BR278" s="295"/>
      <c r="BS278" s="295"/>
      <c r="BT278" s="295"/>
      <c r="BU278" s="295"/>
      <c r="BV278" s="295"/>
      <c r="BW278" s="295"/>
      <c r="BX278" s="272"/>
      <c r="BY278" s="295"/>
      <c r="BZ278" s="296"/>
      <c r="CA278" s="767">
        <f>'Exhibit A'!GM332</f>
        <v>0</v>
      </c>
      <c r="CB278" s="810"/>
      <c r="CC278" s="810"/>
      <c r="CD278" s="810"/>
      <c r="CE278" s="810"/>
      <c r="CF278" s="768"/>
      <c r="CG278" s="767">
        <f>'Exhibit A'!GT332</f>
        <v>0</v>
      </c>
      <c r="CH278" s="810"/>
      <c r="CI278" s="810"/>
      <c r="CJ278" s="810"/>
      <c r="CK278" s="810"/>
      <c r="CL278" s="768"/>
    </row>
    <row r="279" spans="2:90" ht="12" customHeight="1">
      <c r="B279" s="1009" t="s">
        <v>551</v>
      </c>
      <c r="C279" s="1010"/>
      <c r="D279" s="1010"/>
      <c r="E279" s="1010"/>
      <c r="F279" s="1010"/>
      <c r="G279" s="1010"/>
      <c r="H279" s="1010"/>
      <c r="I279" s="1010"/>
      <c r="J279" s="1010"/>
      <c r="K279" s="1010"/>
      <c r="L279" s="1010"/>
      <c r="M279" s="1010"/>
      <c r="N279" s="1010"/>
      <c r="O279" s="1010"/>
      <c r="P279" s="1010"/>
      <c r="Q279" s="1010"/>
      <c r="R279" s="1010"/>
      <c r="S279" s="1010"/>
      <c r="T279" s="1010"/>
      <c r="U279" s="1010"/>
      <c r="V279" s="1010"/>
      <c r="W279" s="1011"/>
      <c r="X279" s="295"/>
      <c r="Y279" s="295"/>
      <c r="Z279" s="295"/>
      <c r="AA279" s="295"/>
      <c r="AB279" s="295"/>
      <c r="AC279" s="295"/>
      <c r="AD279" s="295"/>
      <c r="AE279" s="272"/>
      <c r="AF279" s="295">
        <v>0</v>
      </c>
      <c r="AG279" s="296"/>
      <c r="AH279" s="767">
        <f>'Exhibit A'!CL333</f>
        <v>0</v>
      </c>
      <c r="AI279" s="810"/>
      <c r="AJ279" s="810"/>
      <c r="AK279" s="810"/>
      <c r="AL279" s="810"/>
      <c r="AM279" s="768"/>
      <c r="AN279" s="767">
        <f>'Exhibit A'!CS333</f>
        <v>0</v>
      </c>
      <c r="AO279" s="810"/>
      <c r="AP279" s="810"/>
      <c r="AQ279" s="810"/>
      <c r="AR279" s="810"/>
      <c r="AS279" s="768"/>
      <c r="AT279" s="297"/>
      <c r="AU279" s="1009" t="s">
        <v>598</v>
      </c>
      <c r="AV279" s="1010"/>
      <c r="AW279" s="1010"/>
      <c r="AX279" s="1010"/>
      <c r="AY279" s="1010"/>
      <c r="AZ279" s="1010"/>
      <c r="BA279" s="1010"/>
      <c r="BB279" s="1010"/>
      <c r="BC279" s="1010"/>
      <c r="BD279" s="1010"/>
      <c r="BE279" s="1010"/>
      <c r="BF279" s="1010"/>
      <c r="BG279" s="1010"/>
      <c r="BH279" s="1010"/>
      <c r="BI279" s="1010"/>
      <c r="BJ279" s="1010"/>
      <c r="BK279" s="1010"/>
      <c r="BL279" s="1010"/>
      <c r="BM279" s="1010"/>
      <c r="BN279" s="1010"/>
      <c r="BO279" s="1010"/>
      <c r="BP279" s="1011"/>
      <c r="BQ279" s="295"/>
      <c r="BR279" s="295"/>
      <c r="BS279" s="295"/>
      <c r="BT279" s="295"/>
      <c r="BU279" s="295"/>
      <c r="BV279" s="295"/>
      <c r="BW279" s="295"/>
      <c r="BX279" s="272"/>
      <c r="BY279" s="295"/>
      <c r="BZ279" s="296"/>
      <c r="CA279" s="767">
        <f>'Exhibit A'!GM333</f>
        <v>0</v>
      </c>
      <c r="CB279" s="810"/>
      <c r="CC279" s="810"/>
      <c r="CD279" s="810"/>
      <c r="CE279" s="810"/>
      <c r="CF279" s="768"/>
      <c r="CG279" s="767">
        <f>'Exhibit A'!GT333</f>
        <v>0</v>
      </c>
      <c r="CH279" s="810"/>
      <c r="CI279" s="810"/>
      <c r="CJ279" s="810"/>
      <c r="CK279" s="810"/>
      <c r="CL279" s="768"/>
    </row>
    <row r="280" spans="2:90" ht="12" customHeight="1">
      <c r="B280" s="1009" t="s">
        <v>552</v>
      </c>
      <c r="C280" s="1010"/>
      <c r="D280" s="1010"/>
      <c r="E280" s="1010"/>
      <c r="F280" s="1010"/>
      <c r="G280" s="1010"/>
      <c r="H280" s="1010"/>
      <c r="I280" s="1010"/>
      <c r="J280" s="1010"/>
      <c r="K280" s="1010"/>
      <c r="L280" s="1010"/>
      <c r="M280" s="1010"/>
      <c r="N280" s="1010"/>
      <c r="O280" s="1010"/>
      <c r="P280" s="1010"/>
      <c r="Q280" s="1010"/>
      <c r="R280" s="1010"/>
      <c r="S280" s="1010"/>
      <c r="T280" s="1010"/>
      <c r="U280" s="1010"/>
      <c r="V280" s="1010"/>
      <c r="W280" s="1011"/>
      <c r="X280" s="295"/>
      <c r="Y280" s="295"/>
      <c r="Z280" s="295"/>
      <c r="AA280" s="295"/>
      <c r="AB280" s="295"/>
      <c r="AC280" s="295"/>
      <c r="AD280" s="295"/>
      <c r="AE280" s="272"/>
      <c r="AF280" s="295">
        <v>0</v>
      </c>
      <c r="AG280" s="296"/>
      <c r="AH280" s="767">
        <f>'Exhibit A'!CL334</f>
        <v>0</v>
      </c>
      <c r="AI280" s="810"/>
      <c r="AJ280" s="810"/>
      <c r="AK280" s="810"/>
      <c r="AL280" s="810"/>
      <c r="AM280" s="768"/>
      <c r="AN280" s="767">
        <f>'Exhibit A'!CS334</f>
        <v>0</v>
      </c>
      <c r="AO280" s="810"/>
      <c r="AP280" s="810"/>
      <c r="AQ280" s="810"/>
      <c r="AR280" s="810"/>
      <c r="AS280" s="768"/>
      <c r="AT280" s="297"/>
      <c r="AU280" s="1009" t="s">
        <v>599</v>
      </c>
      <c r="AV280" s="1010"/>
      <c r="AW280" s="1010"/>
      <c r="AX280" s="1010"/>
      <c r="AY280" s="1010"/>
      <c r="AZ280" s="1010"/>
      <c r="BA280" s="1010"/>
      <c r="BB280" s="1010"/>
      <c r="BC280" s="1010"/>
      <c r="BD280" s="1010"/>
      <c r="BE280" s="1010"/>
      <c r="BF280" s="1010"/>
      <c r="BG280" s="1010"/>
      <c r="BH280" s="1010"/>
      <c r="BI280" s="1010"/>
      <c r="BJ280" s="1010"/>
      <c r="BK280" s="1010"/>
      <c r="BL280" s="1010"/>
      <c r="BM280" s="1010"/>
      <c r="BN280" s="1010"/>
      <c r="BO280" s="1010"/>
      <c r="BP280" s="1011"/>
      <c r="BQ280" s="295"/>
      <c r="BR280" s="295"/>
      <c r="BS280" s="295"/>
      <c r="BT280" s="295"/>
      <c r="BU280" s="295"/>
      <c r="BV280" s="295"/>
      <c r="BW280" s="295"/>
      <c r="BX280" s="272"/>
      <c r="BY280" s="295"/>
      <c r="BZ280" s="296"/>
      <c r="CA280" s="767">
        <f>'Exhibit A'!GM334</f>
        <v>0</v>
      </c>
      <c r="CB280" s="810"/>
      <c r="CC280" s="810"/>
      <c r="CD280" s="810"/>
      <c r="CE280" s="810"/>
      <c r="CF280" s="768"/>
      <c r="CG280" s="767">
        <f>'Exhibit A'!GT334</f>
        <v>0</v>
      </c>
      <c r="CH280" s="810"/>
      <c r="CI280" s="810"/>
      <c r="CJ280" s="810"/>
      <c r="CK280" s="810"/>
      <c r="CL280" s="768"/>
    </row>
    <row r="281" spans="2:90" ht="12" customHeight="1">
      <c r="B281" s="1009" t="s">
        <v>553</v>
      </c>
      <c r="C281" s="1010"/>
      <c r="D281" s="1010"/>
      <c r="E281" s="1010"/>
      <c r="F281" s="1010"/>
      <c r="G281" s="1010"/>
      <c r="H281" s="1010"/>
      <c r="I281" s="1010"/>
      <c r="J281" s="1010"/>
      <c r="K281" s="1010"/>
      <c r="L281" s="1010"/>
      <c r="M281" s="1010"/>
      <c r="N281" s="1010"/>
      <c r="O281" s="1010"/>
      <c r="P281" s="1010"/>
      <c r="Q281" s="1010"/>
      <c r="R281" s="1010"/>
      <c r="S281" s="1010"/>
      <c r="T281" s="1010"/>
      <c r="U281" s="1010"/>
      <c r="V281" s="1010"/>
      <c r="W281" s="1011"/>
      <c r="X281" s="295"/>
      <c r="Y281" s="295"/>
      <c r="Z281" s="295"/>
      <c r="AA281" s="295"/>
      <c r="AB281" s="295"/>
      <c r="AC281" s="295"/>
      <c r="AD281" s="295"/>
      <c r="AE281" s="272"/>
      <c r="AF281" s="295">
        <v>0</v>
      </c>
      <c r="AG281" s="296"/>
      <c r="AH281" s="767">
        <f>'Exhibit A'!CL335</f>
        <v>0</v>
      </c>
      <c r="AI281" s="810"/>
      <c r="AJ281" s="810"/>
      <c r="AK281" s="810"/>
      <c r="AL281" s="810"/>
      <c r="AM281" s="768"/>
      <c r="AN281" s="767">
        <f>'Exhibit A'!CS335</f>
        <v>0</v>
      </c>
      <c r="AO281" s="810"/>
      <c r="AP281" s="810"/>
      <c r="AQ281" s="810"/>
      <c r="AR281" s="810"/>
      <c r="AS281" s="768"/>
      <c r="AT281" s="297"/>
      <c r="AU281" s="1009" t="s">
        <v>600</v>
      </c>
      <c r="AV281" s="1010"/>
      <c r="AW281" s="1010"/>
      <c r="AX281" s="1010"/>
      <c r="AY281" s="1010"/>
      <c r="AZ281" s="1010"/>
      <c r="BA281" s="1010"/>
      <c r="BB281" s="1010"/>
      <c r="BC281" s="1010"/>
      <c r="BD281" s="1010"/>
      <c r="BE281" s="1010"/>
      <c r="BF281" s="1010"/>
      <c r="BG281" s="1010"/>
      <c r="BH281" s="1010"/>
      <c r="BI281" s="1010"/>
      <c r="BJ281" s="1010"/>
      <c r="BK281" s="1010"/>
      <c r="BL281" s="1010"/>
      <c r="BM281" s="1010"/>
      <c r="BN281" s="1010"/>
      <c r="BO281" s="1010"/>
      <c r="BP281" s="1011"/>
      <c r="BQ281" s="295"/>
      <c r="BR281" s="295"/>
      <c r="BS281" s="295"/>
      <c r="BT281" s="295"/>
      <c r="BU281" s="295"/>
      <c r="BV281" s="295"/>
      <c r="BW281" s="295"/>
      <c r="BX281" s="272"/>
      <c r="BY281" s="295"/>
      <c r="BZ281" s="296"/>
      <c r="CA281" s="767">
        <f>'Exhibit A'!GM335</f>
        <v>0</v>
      </c>
      <c r="CB281" s="810"/>
      <c r="CC281" s="810"/>
      <c r="CD281" s="810"/>
      <c r="CE281" s="810"/>
      <c r="CF281" s="768"/>
      <c r="CG281" s="767">
        <f>'Exhibit A'!GT335</f>
        <v>0</v>
      </c>
      <c r="CH281" s="810"/>
      <c r="CI281" s="810"/>
      <c r="CJ281" s="810"/>
      <c r="CK281" s="810"/>
      <c r="CL281" s="768"/>
    </row>
    <row r="282" spans="2:90" ht="12" customHeight="1">
      <c r="B282" s="1009" t="s">
        <v>554</v>
      </c>
      <c r="C282" s="1010"/>
      <c r="D282" s="1010"/>
      <c r="E282" s="1010"/>
      <c r="F282" s="1010"/>
      <c r="G282" s="1010"/>
      <c r="H282" s="1010"/>
      <c r="I282" s="1010"/>
      <c r="J282" s="1010"/>
      <c r="K282" s="1010"/>
      <c r="L282" s="1010"/>
      <c r="M282" s="1010"/>
      <c r="N282" s="1010"/>
      <c r="O282" s="1010"/>
      <c r="P282" s="1010"/>
      <c r="Q282" s="1010"/>
      <c r="R282" s="1010"/>
      <c r="S282" s="1010"/>
      <c r="T282" s="1010"/>
      <c r="U282" s="1010"/>
      <c r="V282" s="1010"/>
      <c r="W282" s="1011"/>
      <c r="X282" s="295"/>
      <c r="Y282" s="295"/>
      <c r="Z282" s="295"/>
      <c r="AA282" s="295"/>
      <c r="AB282" s="295"/>
      <c r="AC282" s="295"/>
      <c r="AD282" s="295"/>
      <c r="AE282" s="272"/>
      <c r="AF282" s="295">
        <v>0</v>
      </c>
      <c r="AG282" s="296"/>
      <c r="AH282" s="767">
        <f>'Exhibit A'!CL336</f>
        <v>0</v>
      </c>
      <c r="AI282" s="810"/>
      <c r="AJ282" s="810"/>
      <c r="AK282" s="810"/>
      <c r="AL282" s="810"/>
      <c r="AM282" s="768"/>
      <c r="AN282" s="767">
        <f>'Exhibit A'!CS336</f>
        <v>0</v>
      </c>
      <c r="AO282" s="810"/>
      <c r="AP282" s="810"/>
      <c r="AQ282" s="810"/>
      <c r="AR282" s="810"/>
      <c r="AS282" s="768"/>
      <c r="AT282" s="297"/>
      <c r="AU282" s="1009" t="s">
        <v>601</v>
      </c>
      <c r="AV282" s="1010"/>
      <c r="AW282" s="1010"/>
      <c r="AX282" s="1010"/>
      <c r="AY282" s="1010"/>
      <c r="AZ282" s="1010"/>
      <c r="BA282" s="1010"/>
      <c r="BB282" s="1010"/>
      <c r="BC282" s="1010"/>
      <c r="BD282" s="1010"/>
      <c r="BE282" s="1010"/>
      <c r="BF282" s="1010"/>
      <c r="BG282" s="1010"/>
      <c r="BH282" s="1010"/>
      <c r="BI282" s="1010"/>
      <c r="BJ282" s="1010"/>
      <c r="BK282" s="1010"/>
      <c r="BL282" s="1010"/>
      <c r="BM282" s="1010"/>
      <c r="BN282" s="1010"/>
      <c r="BO282" s="1010"/>
      <c r="BP282" s="1011"/>
      <c r="BQ282" s="295"/>
      <c r="BR282" s="295"/>
      <c r="BS282" s="295"/>
      <c r="BT282" s="295"/>
      <c r="BU282" s="295"/>
      <c r="BV282" s="295"/>
      <c r="BW282" s="295"/>
      <c r="BX282" s="272"/>
      <c r="BY282" s="295"/>
      <c r="BZ282" s="296"/>
      <c r="CA282" s="767">
        <f>'Exhibit A'!GM336</f>
        <v>0</v>
      </c>
      <c r="CB282" s="810"/>
      <c r="CC282" s="810"/>
      <c r="CD282" s="810"/>
      <c r="CE282" s="810"/>
      <c r="CF282" s="768"/>
      <c r="CG282" s="767">
        <f>'Exhibit A'!GT336</f>
        <v>0</v>
      </c>
      <c r="CH282" s="810"/>
      <c r="CI282" s="810"/>
      <c r="CJ282" s="810"/>
      <c r="CK282" s="810"/>
      <c r="CL282" s="768"/>
    </row>
    <row r="283" spans="2:90" ht="12" customHeight="1" thickBot="1">
      <c r="B283" s="1015" t="s">
        <v>529</v>
      </c>
      <c r="C283" s="1016"/>
      <c r="D283" s="1016"/>
      <c r="E283" s="1016"/>
      <c r="F283" s="1016"/>
      <c r="G283" s="1016"/>
      <c r="H283" s="1016"/>
      <c r="I283" s="1016"/>
      <c r="J283" s="1016"/>
      <c r="K283" s="1016"/>
      <c r="L283" s="1016"/>
      <c r="M283" s="1016"/>
      <c r="N283" s="1016"/>
      <c r="O283" s="1016"/>
      <c r="P283" s="1016"/>
      <c r="Q283" s="1016"/>
      <c r="R283" s="1016"/>
      <c r="S283" s="1016"/>
      <c r="T283" s="1016"/>
      <c r="U283" s="1016"/>
      <c r="V283" s="1016"/>
      <c r="W283" s="1017"/>
      <c r="X283" s="200"/>
      <c r="Y283" s="200"/>
      <c r="Z283" s="200"/>
      <c r="AA283" s="200"/>
      <c r="AB283" s="200"/>
      <c r="AC283" s="200"/>
      <c r="AD283" s="200"/>
      <c r="AE283" s="277"/>
      <c r="AF283" s="200"/>
      <c r="AG283" s="199"/>
      <c r="AH283" s="769">
        <f>SUM(AH275:AM282)</f>
        <v>0</v>
      </c>
      <c r="AI283" s="811"/>
      <c r="AJ283" s="811"/>
      <c r="AK283" s="811"/>
      <c r="AL283" s="811"/>
      <c r="AM283" s="770"/>
      <c r="AN283" s="769">
        <f>SUM(AN275:AS282)</f>
        <v>0</v>
      </c>
      <c r="AO283" s="811"/>
      <c r="AP283" s="811"/>
      <c r="AQ283" s="811"/>
      <c r="AR283" s="811"/>
      <c r="AS283" s="770"/>
      <c r="AT283" s="286"/>
      <c r="AU283" s="1015" t="s">
        <v>593</v>
      </c>
      <c r="AV283" s="1016"/>
      <c r="AW283" s="1016"/>
      <c r="AX283" s="1016"/>
      <c r="AY283" s="1016"/>
      <c r="AZ283" s="1016"/>
      <c r="BA283" s="1016"/>
      <c r="BB283" s="1016"/>
      <c r="BC283" s="1016"/>
      <c r="BD283" s="1016"/>
      <c r="BE283" s="1016"/>
      <c r="BF283" s="1016"/>
      <c r="BG283" s="1016"/>
      <c r="BH283" s="1016"/>
      <c r="BI283" s="1016"/>
      <c r="BJ283" s="1016"/>
      <c r="BK283" s="1016"/>
      <c r="BL283" s="1016"/>
      <c r="BM283" s="1016"/>
      <c r="BN283" s="1016"/>
      <c r="BO283" s="1016"/>
      <c r="BP283" s="1017"/>
      <c r="BQ283" s="200"/>
      <c r="BR283" s="200"/>
      <c r="BS283" s="200"/>
      <c r="BT283" s="200"/>
      <c r="BU283" s="200"/>
      <c r="BV283" s="200"/>
      <c r="BW283" s="200"/>
      <c r="BX283" s="277"/>
      <c r="BY283" s="200"/>
      <c r="BZ283" s="199"/>
      <c r="CA283" s="769">
        <f>SUM(CA275:CF282)</f>
        <v>0</v>
      </c>
      <c r="CB283" s="811"/>
      <c r="CC283" s="811"/>
      <c r="CD283" s="811"/>
      <c r="CE283" s="811"/>
      <c r="CF283" s="770"/>
      <c r="CG283" s="769">
        <f>SUM(CG275:CL282)</f>
        <v>0</v>
      </c>
      <c r="CH283" s="811"/>
      <c r="CI283" s="811"/>
      <c r="CJ283" s="811"/>
      <c r="CK283" s="811"/>
      <c r="CL283" s="770"/>
    </row>
    <row r="284" spans="2:90" ht="12.75" customHeight="1" thickTop="1">
      <c r="B284" s="1012">
        <v>64</v>
      </c>
      <c r="C284" s="1013"/>
      <c r="D284" s="1013"/>
      <c r="E284" s="1013"/>
      <c r="F284" s="1013"/>
      <c r="G284" s="1013"/>
      <c r="H284" s="1013"/>
      <c r="I284" s="1013"/>
      <c r="J284" s="1013"/>
      <c r="K284" s="1013"/>
      <c r="L284" s="1013"/>
      <c r="M284" s="1013"/>
      <c r="N284" s="1013"/>
      <c r="O284" s="1013"/>
      <c r="P284" s="1013"/>
      <c r="Q284" s="1013"/>
      <c r="R284" s="1013"/>
      <c r="S284" s="1013"/>
      <c r="T284" s="1013"/>
      <c r="U284" s="1013"/>
      <c r="V284" s="1013"/>
      <c r="W284" s="1014"/>
      <c r="X284" s="302"/>
      <c r="Y284" s="302"/>
      <c r="Z284" s="302"/>
      <c r="AA284" s="302"/>
      <c r="AB284" s="302"/>
      <c r="AC284" s="302"/>
      <c r="AD284" s="302"/>
      <c r="AE284" s="166"/>
      <c r="AF284" s="302"/>
      <c r="AG284" s="303"/>
      <c r="AH284" s="876"/>
      <c r="AI284" s="877"/>
      <c r="AJ284" s="877"/>
      <c r="AK284" s="877"/>
      <c r="AL284" s="877"/>
      <c r="AM284" s="878"/>
      <c r="AN284" s="876"/>
      <c r="AO284" s="877"/>
      <c r="AP284" s="877"/>
      <c r="AQ284" s="877"/>
      <c r="AR284" s="877"/>
      <c r="AS284" s="878"/>
      <c r="AT284" s="286"/>
      <c r="AU284" s="1012">
        <v>69</v>
      </c>
      <c r="AV284" s="1013"/>
      <c r="AW284" s="1013"/>
      <c r="AX284" s="1013"/>
      <c r="AY284" s="1013"/>
      <c r="AZ284" s="1013"/>
      <c r="BA284" s="1013"/>
      <c r="BB284" s="1013"/>
      <c r="BC284" s="1013"/>
      <c r="BD284" s="1013"/>
      <c r="BE284" s="1013"/>
      <c r="BF284" s="1013"/>
      <c r="BG284" s="1013"/>
      <c r="BH284" s="1013"/>
      <c r="BI284" s="1013"/>
      <c r="BJ284" s="1013"/>
      <c r="BK284" s="1013"/>
      <c r="BL284" s="1013"/>
      <c r="BM284" s="1013"/>
      <c r="BN284" s="1013"/>
      <c r="BO284" s="1013"/>
      <c r="BP284" s="1014"/>
      <c r="BQ284" s="302"/>
      <c r="BR284" s="302"/>
      <c r="BS284" s="302"/>
      <c r="BT284" s="302"/>
      <c r="BU284" s="302"/>
      <c r="BV284" s="302"/>
      <c r="BW284" s="302"/>
      <c r="BX284" s="166"/>
      <c r="BY284" s="302"/>
      <c r="BZ284" s="303"/>
      <c r="CA284" s="876"/>
      <c r="CB284" s="877"/>
      <c r="CC284" s="877"/>
      <c r="CD284" s="877"/>
      <c r="CE284" s="877"/>
      <c r="CF284" s="878"/>
      <c r="CG284" s="876"/>
      <c r="CH284" s="877"/>
      <c r="CI284" s="877"/>
      <c r="CJ284" s="877"/>
      <c r="CK284" s="877"/>
      <c r="CL284" s="878"/>
    </row>
    <row r="285" spans="2:90" ht="12.75" customHeight="1">
      <c r="B285" s="1009" t="s">
        <v>555</v>
      </c>
      <c r="C285" s="1010"/>
      <c r="D285" s="1010"/>
      <c r="E285" s="1010"/>
      <c r="F285" s="1010"/>
      <c r="G285" s="1010"/>
      <c r="H285" s="1010"/>
      <c r="I285" s="1010"/>
      <c r="J285" s="1010"/>
      <c r="K285" s="1010"/>
      <c r="L285" s="1010"/>
      <c r="M285" s="1010"/>
      <c r="N285" s="1010"/>
      <c r="O285" s="1010"/>
      <c r="P285" s="1010"/>
      <c r="Q285" s="1010"/>
      <c r="R285" s="1010"/>
      <c r="S285" s="1010"/>
      <c r="T285" s="1010"/>
      <c r="U285" s="1010"/>
      <c r="V285" s="1010"/>
      <c r="W285" s="1011"/>
      <c r="X285" s="295"/>
      <c r="Y285" s="295"/>
      <c r="Z285" s="295"/>
      <c r="AA285" s="295"/>
      <c r="AB285" s="295"/>
      <c r="AC285" s="295"/>
      <c r="AD285" s="295"/>
      <c r="AE285" s="272"/>
      <c r="AF285" s="295">
        <v>0</v>
      </c>
      <c r="AG285" s="296"/>
      <c r="AH285" s="767">
        <f>'Exhibit A'!CL339</f>
        <v>0</v>
      </c>
      <c r="AI285" s="810"/>
      <c r="AJ285" s="810"/>
      <c r="AK285" s="810"/>
      <c r="AL285" s="810"/>
      <c r="AM285" s="768"/>
      <c r="AN285" s="767">
        <f>'Exhibit A'!CS339</f>
        <v>0</v>
      </c>
      <c r="AO285" s="810"/>
      <c r="AP285" s="810"/>
      <c r="AQ285" s="810"/>
      <c r="AR285" s="810"/>
      <c r="AS285" s="768"/>
      <c r="AT285" s="297"/>
      <c r="AU285" s="1009" t="s">
        <v>602</v>
      </c>
      <c r="AV285" s="1010"/>
      <c r="AW285" s="1010"/>
      <c r="AX285" s="1010"/>
      <c r="AY285" s="1010"/>
      <c r="AZ285" s="1010"/>
      <c r="BA285" s="1010"/>
      <c r="BB285" s="1010"/>
      <c r="BC285" s="1010"/>
      <c r="BD285" s="1010"/>
      <c r="BE285" s="1010"/>
      <c r="BF285" s="1010"/>
      <c r="BG285" s="1010"/>
      <c r="BH285" s="1010"/>
      <c r="BI285" s="1010"/>
      <c r="BJ285" s="1010"/>
      <c r="BK285" s="1010"/>
      <c r="BL285" s="1010"/>
      <c r="BM285" s="1010"/>
      <c r="BN285" s="1010"/>
      <c r="BO285" s="1010"/>
      <c r="BP285" s="1011"/>
      <c r="BQ285" s="295"/>
      <c r="BR285" s="295"/>
      <c r="BS285" s="295"/>
      <c r="BT285" s="295"/>
      <c r="BU285" s="295"/>
      <c r="BV285" s="295"/>
      <c r="BW285" s="295"/>
      <c r="BX285" s="272"/>
      <c r="BY285" s="295"/>
      <c r="BZ285" s="296"/>
      <c r="CA285" s="767">
        <f>'Exhibit A'!GM339</f>
        <v>0</v>
      </c>
      <c r="CB285" s="810"/>
      <c r="CC285" s="810"/>
      <c r="CD285" s="810"/>
      <c r="CE285" s="810"/>
      <c r="CF285" s="768"/>
      <c r="CG285" s="767">
        <f>'Exhibit A'!GT339</f>
        <v>0</v>
      </c>
      <c r="CH285" s="810"/>
      <c r="CI285" s="810"/>
      <c r="CJ285" s="810"/>
      <c r="CK285" s="810"/>
      <c r="CL285" s="768"/>
    </row>
    <row r="286" spans="2:90" ht="12.75" customHeight="1">
      <c r="B286" s="1009" t="s">
        <v>556</v>
      </c>
      <c r="C286" s="1010"/>
      <c r="D286" s="1010"/>
      <c r="E286" s="1010"/>
      <c r="F286" s="1010"/>
      <c r="G286" s="1010"/>
      <c r="H286" s="1010"/>
      <c r="I286" s="1010"/>
      <c r="J286" s="1010"/>
      <c r="K286" s="1010"/>
      <c r="L286" s="1010"/>
      <c r="M286" s="1010"/>
      <c r="N286" s="1010"/>
      <c r="O286" s="1010"/>
      <c r="P286" s="1010"/>
      <c r="Q286" s="1010"/>
      <c r="R286" s="1010"/>
      <c r="S286" s="1010"/>
      <c r="T286" s="1010"/>
      <c r="U286" s="1010"/>
      <c r="V286" s="1010"/>
      <c r="W286" s="1011"/>
      <c r="X286" s="295"/>
      <c r="Y286" s="295"/>
      <c r="Z286" s="295"/>
      <c r="AA286" s="295"/>
      <c r="AB286" s="295"/>
      <c r="AC286" s="295"/>
      <c r="AD286" s="295"/>
      <c r="AE286" s="272"/>
      <c r="AF286" s="295">
        <v>0</v>
      </c>
      <c r="AG286" s="296"/>
      <c r="AH286" s="767">
        <f>'Exhibit A'!CL340</f>
        <v>0</v>
      </c>
      <c r="AI286" s="810"/>
      <c r="AJ286" s="810"/>
      <c r="AK286" s="810"/>
      <c r="AL286" s="810"/>
      <c r="AM286" s="768"/>
      <c r="AN286" s="767">
        <f>'Exhibit A'!CS340</f>
        <v>0</v>
      </c>
      <c r="AO286" s="810"/>
      <c r="AP286" s="810"/>
      <c r="AQ286" s="810"/>
      <c r="AR286" s="810"/>
      <c r="AS286" s="768"/>
      <c r="AT286" s="297"/>
      <c r="AU286" s="1009" t="s">
        <v>603</v>
      </c>
      <c r="AV286" s="1010"/>
      <c r="AW286" s="1010"/>
      <c r="AX286" s="1010"/>
      <c r="AY286" s="1010"/>
      <c r="AZ286" s="1010"/>
      <c r="BA286" s="1010"/>
      <c r="BB286" s="1010"/>
      <c r="BC286" s="1010"/>
      <c r="BD286" s="1010"/>
      <c r="BE286" s="1010"/>
      <c r="BF286" s="1010"/>
      <c r="BG286" s="1010"/>
      <c r="BH286" s="1010"/>
      <c r="BI286" s="1010"/>
      <c r="BJ286" s="1010"/>
      <c r="BK286" s="1010"/>
      <c r="BL286" s="1010"/>
      <c r="BM286" s="1010"/>
      <c r="BN286" s="1010"/>
      <c r="BO286" s="1010"/>
      <c r="BP286" s="1011"/>
      <c r="BQ286" s="295"/>
      <c r="BR286" s="295"/>
      <c r="BS286" s="295"/>
      <c r="BT286" s="295"/>
      <c r="BU286" s="295"/>
      <c r="BV286" s="295"/>
      <c r="BW286" s="295"/>
      <c r="BX286" s="272"/>
      <c r="BY286" s="295"/>
      <c r="BZ286" s="296"/>
      <c r="CA286" s="767">
        <f>'Exhibit A'!GM340</f>
        <v>0</v>
      </c>
      <c r="CB286" s="810"/>
      <c r="CC286" s="810"/>
      <c r="CD286" s="810"/>
      <c r="CE286" s="810"/>
      <c r="CF286" s="768"/>
      <c r="CG286" s="767">
        <f>'Exhibit A'!GT340</f>
        <v>0</v>
      </c>
      <c r="CH286" s="810"/>
      <c r="CI286" s="810"/>
      <c r="CJ286" s="810"/>
      <c r="CK286" s="810"/>
      <c r="CL286" s="768"/>
    </row>
    <row r="287" spans="2:90" ht="12.75" customHeight="1">
      <c r="B287" s="1009" t="s">
        <v>557</v>
      </c>
      <c r="C287" s="1010"/>
      <c r="D287" s="1010"/>
      <c r="E287" s="1010"/>
      <c r="F287" s="1010"/>
      <c r="G287" s="1010"/>
      <c r="H287" s="1010"/>
      <c r="I287" s="1010"/>
      <c r="J287" s="1010"/>
      <c r="K287" s="1010"/>
      <c r="L287" s="1010"/>
      <c r="M287" s="1010"/>
      <c r="N287" s="1010"/>
      <c r="O287" s="1010"/>
      <c r="P287" s="1010"/>
      <c r="Q287" s="1010"/>
      <c r="R287" s="1010"/>
      <c r="S287" s="1010"/>
      <c r="T287" s="1010"/>
      <c r="U287" s="1010"/>
      <c r="V287" s="1010"/>
      <c r="W287" s="1011"/>
      <c r="X287" s="295"/>
      <c r="Y287" s="295"/>
      <c r="Z287" s="295"/>
      <c r="AA287" s="295"/>
      <c r="AB287" s="295"/>
      <c r="AC287" s="295"/>
      <c r="AD287" s="295"/>
      <c r="AE287" s="272"/>
      <c r="AF287" s="295">
        <v>0</v>
      </c>
      <c r="AG287" s="296"/>
      <c r="AH287" s="767">
        <f>'Exhibit A'!CL341</f>
        <v>0</v>
      </c>
      <c r="AI287" s="810"/>
      <c r="AJ287" s="810"/>
      <c r="AK287" s="810"/>
      <c r="AL287" s="810"/>
      <c r="AM287" s="768"/>
      <c r="AN287" s="767">
        <f>'Exhibit A'!CS341</f>
        <v>0</v>
      </c>
      <c r="AO287" s="810"/>
      <c r="AP287" s="810"/>
      <c r="AQ287" s="810"/>
      <c r="AR287" s="810"/>
      <c r="AS287" s="768"/>
      <c r="AT287" s="297"/>
      <c r="AU287" s="1009" t="s">
        <v>604</v>
      </c>
      <c r="AV287" s="1010"/>
      <c r="AW287" s="1010"/>
      <c r="AX287" s="1010"/>
      <c r="AY287" s="1010"/>
      <c r="AZ287" s="1010"/>
      <c r="BA287" s="1010"/>
      <c r="BB287" s="1010"/>
      <c r="BC287" s="1010"/>
      <c r="BD287" s="1010"/>
      <c r="BE287" s="1010"/>
      <c r="BF287" s="1010"/>
      <c r="BG287" s="1010"/>
      <c r="BH287" s="1010"/>
      <c r="BI287" s="1010"/>
      <c r="BJ287" s="1010"/>
      <c r="BK287" s="1010"/>
      <c r="BL287" s="1010"/>
      <c r="BM287" s="1010"/>
      <c r="BN287" s="1010"/>
      <c r="BO287" s="1010"/>
      <c r="BP287" s="1011"/>
      <c r="BQ287" s="295"/>
      <c r="BR287" s="295"/>
      <c r="BS287" s="295"/>
      <c r="BT287" s="295"/>
      <c r="BU287" s="295"/>
      <c r="BV287" s="295"/>
      <c r="BW287" s="295"/>
      <c r="BX287" s="272"/>
      <c r="BY287" s="295"/>
      <c r="BZ287" s="296"/>
      <c r="CA287" s="767">
        <f>'Exhibit A'!GM341</f>
        <v>0</v>
      </c>
      <c r="CB287" s="810"/>
      <c r="CC287" s="810"/>
      <c r="CD287" s="810"/>
      <c r="CE287" s="810"/>
      <c r="CF287" s="768"/>
      <c r="CG287" s="767">
        <f>'Exhibit A'!GT341</f>
        <v>0</v>
      </c>
      <c r="CH287" s="810"/>
      <c r="CI287" s="810"/>
      <c r="CJ287" s="810"/>
      <c r="CK287" s="810"/>
      <c r="CL287" s="768"/>
    </row>
    <row r="288" spans="2:90" ht="12.75" customHeight="1">
      <c r="B288" s="1009" t="s">
        <v>558</v>
      </c>
      <c r="C288" s="1010"/>
      <c r="D288" s="1010"/>
      <c r="E288" s="1010"/>
      <c r="F288" s="1010"/>
      <c r="G288" s="1010"/>
      <c r="H288" s="1010"/>
      <c r="I288" s="1010"/>
      <c r="J288" s="1010"/>
      <c r="K288" s="1010"/>
      <c r="L288" s="1010"/>
      <c r="M288" s="1010"/>
      <c r="N288" s="1010"/>
      <c r="O288" s="1010"/>
      <c r="P288" s="1010"/>
      <c r="Q288" s="1010"/>
      <c r="R288" s="1010"/>
      <c r="S288" s="1010"/>
      <c r="T288" s="1010"/>
      <c r="U288" s="1010"/>
      <c r="V288" s="1010"/>
      <c r="W288" s="1011"/>
      <c r="X288" s="295"/>
      <c r="Y288" s="295"/>
      <c r="Z288" s="295"/>
      <c r="AA288" s="295"/>
      <c r="AB288" s="295"/>
      <c r="AC288" s="295"/>
      <c r="AD288" s="295"/>
      <c r="AE288" s="272"/>
      <c r="AF288" s="295">
        <v>0</v>
      </c>
      <c r="AG288" s="296"/>
      <c r="AH288" s="767">
        <f>'Exhibit A'!CL342</f>
        <v>0</v>
      </c>
      <c r="AI288" s="810"/>
      <c r="AJ288" s="810"/>
      <c r="AK288" s="810"/>
      <c r="AL288" s="810"/>
      <c r="AM288" s="768"/>
      <c r="AN288" s="767">
        <f>'Exhibit A'!CS342</f>
        <v>0</v>
      </c>
      <c r="AO288" s="810"/>
      <c r="AP288" s="810"/>
      <c r="AQ288" s="810"/>
      <c r="AR288" s="810"/>
      <c r="AS288" s="768"/>
      <c r="AT288" s="297"/>
      <c r="AU288" s="1009" t="s">
        <v>605</v>
      </c>
      <c r="AV288" s="1010"/>
      <c r="AW288" s="1010"/>
      <c r="AX288" s="1010"/>
      <c r="AY288" s="1010"/>
      <c r="AZ288" s="1010"/>
      <c r="BA288" s="1010"/>
      <c r="BB288" s="1010"/>
      <c r="BC288" s="1010"/>
      <c r="BD288" s="1010"/>
      <c r="BE288" s="1010"/>
      <c r="BF288" s="1010"/>
      <c r="BG288" s="1010"/>
      <c r="BH288" s="1010"/>
      <c r="BI288" s="1010"/>
      <c r="BJ288" s="1010"/>
      <c r="BK288" s="1010"/>
      <c r="BL288" s="1010"/>
      <c r="BM288" s="1010"/>
      <c r="BN288" s="1010"/>
      <c r="BO288" s="1010"/>
      <c r="BP288" s="1011"/>
      <c r="BQ288" s="295"/>
      <c r="BR288" s="295"/>
      <c r="BS288" s="295"/>
      <c r="BT288" s="295"/>
      <c r="BU288" s="295"/>
      <c r="BV288" s="295"/>
      <c r="BW288" s="295"/>
      <c r="BX288" s="272"/>
      <c r="BY288" s="295"/>
      <c r="BZ288" s="296"/>
      <c r="CA288" s="767">
        <f>'Exhibit A'!GM342</f>
        <v>0</v>
      </c>
      <c r="CB288" s="810"/>
      <c r="CC288" s="810"/>
      <c r="CD288" s="810"/>
      <c r="CE288" s="810"/>
      <c r="CF288" s="768"/>
      <c r="CG288" s="767">
        <f>'Exhibit A'!GT342</f>
        <v>0</v>
      </c>
      <c r="CH288" s="810"/>
      <c r="CI288" s="810"/>
      <c r="CJ288" s="810"/>
      <c r="CK288" s="810"/>
      <c r="CL288" s="768"/>
    </row>
    <row r="289" spans="2:103" ht="12.75" customHeight="1">
      <c r="B289" s="1009" t="s">
        <v>559</v>
      </c>
      <c r="C289" s="1010"/>
      <c r="D289" s="1010"/>
      <c r="E289" s="1010"/>
      <c r="F289" s="1010"/>
      <c r="G289" s="1010"/>
      <c r="H289" s="1010"/>
      <c r="I289" s="1010"/>
      <c r="J289" s="1010"/>
      <c r="K289" s="1010"/>
      <c r="L289" s="1010"/>
      <c r="M289" s="1010"/>
      <c r="N289" s="1010"/>
      <c r="O289" s="1010"/>
      <c r="P289" s="1010"/>
      <c r="Q289" s="1010"/>
      <c r="R289" s="1010"/>
      <c r="S289" s="1010"/>
      <c r="T289" s="1010"/>
      <c r="U289" s="1010"/>
      <c r="V289" s="1010"/>
      <c r="W289" s="1011"/>
      <c r="X289" s="295"/>
      <c r="Y289" s="295"/>
      <c r="Z289" s="295"/>
      <c r="AA289" s="295"/>
      <c r="AB289" s="295"/>
      <c r="AC289" s="295"/>
      <c r="AD289" s="295"/>
      <c r="AE289" s="272"/>
      <c r="AF289" s="295">
        <v>0</v>
      </c>
      <c r="AG289" s="296"/>
      <c r="AH289" s="767">
        <f>'Exhibit A'!CL343</f>
        <v>0</v>
      </c>
      <c r="AI289" s="810"/>
      <c r="AJ289" s="810"/>
      <c r="AK289" s="810"/>
      <c r="AL289" s="810"/>
      <c r="AM289" s="768"/>
      <c r="AN289" s="767">
        <f>'Exhibit A'!CS343</f>
        <v>0</v>
      </c>
      <c r="AO289" s="810"/>
      <c r="AP289" s="810"/>
      <c r="AQ289" s="810"/>
      <c r="AR289" s="810"/>
      <c r="AS289" s="768"/>
      <c r="AT289" s="297"/>
      <c r="AU289" s="1009" t="s">
        <v>606</v>
      </c>
      <c r="AV289" s="1010"/>
      <c r="AW289" s="1010"/>
      <c r="AX289" s="1010"/>
      <c r="AY289" s="1010"/>
      <c r="AZ289" s="1010"/>
      <c r="BA289" s="1010"/>
      <c r="BB289" s="1010"/>
      <c r="BC289" s="1010"/>
      <c r="BD289" s="1010"/>
      <c r="BE289" s="1010"/>
      <c r="BF289" s="1010"/>
      <c r="BG289" s="1010"/>
      <c r="BH289" s="1010"/>
      <c r="BI289" s="1010"/>
      <c r="BJ289" s="1010"/>
      <c r="BK289" s="1010"/>
      <c r="BL289" s="1010"/>
      <c r="BM289" s="1010"/>
      <c r="BN289" s="1010"/>
      <c r="BO289" s="1010"/>
      <c r="BP289" s="1011"/>
      <c r="BQ289" s="295"/>
      <c r="BR289" s="295"/>
      <c r="BS289" s="295"/>
      <c r="BT289" s="295"/>
      <c r="BU289" s="295"/>
      <c r="BV289" s="295"/>
      <c r="BW289" s="295"/>
      <c r="BX289" s="272"/>
      <c r="BY289" s="295"/>
      <c r="BZ289" s="296"/>
      <c r="CA289" s="767">
        <f>'Exhibit A'!GM343</f>
        <v>0</v>
      </c>
      <c r="CB289" s="810"/>
      <c r="CC289" s="810"/>
      <c r="CD289" s="810"/>
      <c r="CE289" s="810"/>
      <c r="CF289" s="768"/>
      <c r="CG289" s="767">
        <f>'Exhibit A'!GT343</f>
        <v>0</v>
      </c>
      <c r="CH289" s="810"/>
      <c r="CI289" s="810"/>
      <c r="CJ289" s="810"/>
      <c r="CK289" s="810"/>
      <c r="CL289" s="768"/>
    </row>
    <row r="290" spans="2:103" ht="12.75" customHeight="1">
      <c r="B290" s="985" t="s">
        <v>560</v>
      </c>
      <c r="C290" s="986"/>
      <c r="D290" s="986"/>
      <c r="E290" s="986"/>
      <c r="F290" s="986"/>
      <c r="G290" s="986"/>
      <c r="H290" s="986"/>
      <c r="I290" s="986"/>
      <c r="J290" s="986"/>
      <c r="K290" s="986"/>
      <c r="L290" s="986"/>
      <c r="M290" s="986"/>
      <c r="N290" s="986"/>
      <c r="O290" s="986"/>
      <c r="P290" s="986"/>
      <c r="Q290" s="986"/>
      <c r="R290" s="986"/>
      <c r="S290" s="986"/>
      <c r="T290" s="986"/>
      <c r="U290" s="986"/>
      <c r="V290" s="986"/>
      <c r="W290" s="987"/>
      <c r="X290" s="295"/>
      <c r="Y290" s="295"/>
      <c r="Z290" s="295"/>
      <c r="AA290" s="295"/>
      <c r="AB290" s="295"/>
      <c r="AC290" s="295"/>
      <c r="AD290" s="295"/>
      <c r="AE290" s="272"/>
      <c r="AF290" s="295">
        <v>0</v>
      </c>
      <c r="AG290" s="296"/>
      <c r="AH290" s="767">
        <f>'Exhibit A'!CL344</f>
        <v>0</v>
      </c>
      <c r="AI290" s="810"/>
      <c r="AJ290" s="810"/>
      <c r="AK290" s="810"/>
      <c r="AL290" s="810"/>
      <c r="AM290" s="768"/>
      <c r="AN290" s="767">
        <f>'Exhibit A'!CS344</f>
        <v>0</v>
      </c>
      <c r="AO290" s="810"/>
      <c r="AP290" s="810"/>
      <c r="AQ290" s="810"/>
      <c r="AR290" s="810"/>
      <c r="AS290" s="768"/>
      <c r="AT290" s="297"/>
      <c r="AU290" s="1009" t="s">
        <v>607</v>
      </c>
      <c r="AV290" s="1010"/>
      <c r="AW290" s="1010"/>
      <c r="AX290" s="1010"/>
      <c r="AY290" s="1010"/>
      <c r="AZ290" s="1010"/>
      <c r="BA290" s="1010"/>
      <c r="BB290" s="1010"/>
      <c r="BC290" s="1010"/>
      <c r="BD290" s="1010"/>
      <c r="BE290" s="1010"/>
      <c r="BF290" s="1010"/>
      <c r="BG290" s="1010"/>
      <c r="BH290" s="1010"/>
      <c r="BI290" s="1010"/>
      <c r="BJ290" s="1010"/>
      <c r="BK290" s="1010"/>
      <c r="BL290" s="1010"/>
      <c r="BM290" s="1010"/>
      <c r="BN290" s="1010"/>
      <c r="BO290" s="1010"/>
      <c r="BP290" s="1011"/>
      <c r="BQ290" s="295"/>
      <c r="BR290" s="295"/>
      <c r="BS290" s="295"/>
      <c r="BT290" s="295"/>
      <c r="BU290" s="295"/>
      <c r="BV290" s="295"/>
      <c r="BW290" s="295"/>
      <c r="BX290" s="272"/>
      <c r="BY290" s="295"/>
      <c r="BZ290" s="296"/>
      <c r="CA290" s="767">
        <f>'Exhibit A'!GM344</f>
        <v>0</v>
      </c>
      <c r="CB290" s="810"/>
      <c r="CC290" s="810"/>
      <c r="CD290" s="810"/>
      <c r="CE290" s="810"/>
      <c r="CF290" s="768"/>
      <c r="CG290" s="767">
        <f>'Exhibit A'!GT344</f>
        <v>0</v>
      </c>
      <c r="CH290" s="810"/>
      <c r="CI290" s="810"/>
      <c r="CJ290" s="810"/>
      <c r="CK290" s="810"/>
      <c r="CL290" s="768"/>
    </row>
    <row r="291" spans="2:103" ht="12.75" customHeight="1">
      <c r="B291" s="985" t="s">
        <v>561</v>
      </c>
      <c r="C291" s="986"/>
      <c r="D291" s="986"/>
      <c r="E291" s="986"/>
      <c r="F291" s="986"/>
      <c r="G291" s="986"/>
      <c r="H291" s="986"/>
      <c r="I291" s="986"/>
      <c r="J291" s="986"/>
      <c r="K291" s="986"/>
      <c r="L291" s="986"/>
      <c r="M291" s="986"/>
      <c r="N291" s="986"/>
      <c r="O291" s="986"/>
      <c r="P291" s="986"/>
      <c r="Q291" s="986"/>
      <c r="R291" s="986"/>
      <c r="S291" s="986"/>
      <c r="T291" s="986"/>
      <c r="U291" s="986"/>
      <c r="V291" s="986"/>
      <c r="W291" s="987"/>
      <c r="X291" s="295"/>
      <c r="Y291" s="295"/>
      <c r="Z291" s="295"/>
      <c r="AA291" s="295"/>
      <c r="AB291" s="295"/>
      <c r="AC291" s="295"/>
      <c r="AD291" s="295"/>
      <c r="AE291" s="272"/>
      <c r="AF291" s="295">
        <v>0</v>
      </c>
      <c r="AG291" s="296"/>
      <c r="AH291" s="767">
        <f>'Exhibit A'!CL345</f>
        <v>0</v>
      </c>
      <c r="AI291" s="810"/>
      <c r="AJ291" s="810"/>
      <c r="AK291" s="810"/>
      <c r="AL291" s="810"/>
      <c r="AM291" s="768"/>
      <c r="AN291" s="767">
        <f>'Exhibit A'!CS345</f>
        <v>0</v>
      </c>
      <c r="AO291" s="810"/>
      <c r="AP291" s="810"/>
      <c r="AQ291" s="810"/>
      <c r="AR291" s="810"/>
      <c r="AS291" s="768"/>
      <c r="AT291" s="297"/>
      <c r="AU291" s="1009" t="s">
        <v>608</v>
      </c>
      <c r="AV291" s="1010"/>
      <c r="AW291" s="1010"/>
      <c r="AX291" s="1010"/>
      <c r="AY291" s="1010"/>
      <c r="AZ291" s="1010"/>
      <c r="BA291" s="1010"/>
      <c r="BB291" s="1010"/>
      <c r="BC291" s="1010"/>
      <c r="BD291" s="1010"/>
      <c r="BE291" s="1010"/>
      <c r="BF291" s="1010"/>
      <c r="BG291" s="1010"/>
      <c r="BH291" s="1010"/>
      <c r="BI291" s="1010"/>
      <c r="BJ291" s="1010"/>
      <c r="BK291" s="1010"/>
      <c r="BL291" s="1010"/>
      <c r="BM291" s="1010"/>
      <c r="BN291" s="1010"/>
      <c r="BO291" s="1010"/>
      <c r="BP291" s="1011"/>
      <c r="BQ291" s="295"/>
      <c r="BR291" s="295"/>
      <c r="BS291" s="295"/>
      <c r="BT291" s="295"/>
      <c r="BU291" s="295"/>
      <c r="BV291" s="295"/>
      <c r="BW291" s="295"/>
      <c r="BX291" s="272"/>
      <c r="BY291" s="295"/>
      <c r="BZ291" s="296"/>
      <c r="CA291" s="767">
        <f>'Exhibit A'!GM345</f>
        <v>0</v>
      </c>
      <c r="CB291" s="810"/>
      <c r="CC291" s="810"/>
      <c r="CD291" s="810"/>
      <c r="CE291" s="810"/>
      <c r="CF291" s="768"/>
      <c r="CG291" s="767">
        <f>'Exhibit A'!GT345</f>
        <v>0</v>
      </c>
      <c r="CH291" s="810"/>
      <c r="CI291" s="810"/>
      <c r="CJ291" s="810"/>
      <c r="CK291" s="810"/>
      <c r="CL291" s="768"/>
    </row>
    <row r="292" spans="2:103" ht="12.75" customHeight="1" thickBot="1">
      <c r="B292" s="994" t="s">
        <v>562</v>
      </c>
      <c r="C292" s="995"/>
      <c r="D292" s="995"/>
      <c r="E292" s="995"/>
      <c r="F292" s="995"/>
      <c r="G292" s="995"/>
      <c r="H292" s="995"/>
      <c r="I292" s="995"/>
      <c r="J292" s="995"/>
      <c r="K292" s="995"/>
      <c r="L292" s="995"/>
      <c r="M292" s="995"/>
      <c r="N292" s="995"/>
      <c r="O292" s="995"/>
      <c r="P292" s="995"/>
      <c r="Q292" s="995"/>
      <c r="R292" s="995"/>
      <c r="S292" s="995"/>
      <c r="T292" s="995"/>
      <c r="U292" s="995"/>
      <c r="V292" s="995"/>
      <c r="W292" s="996"/>
      <c r="X292" s="200"/>
      <c r="Y292" s="200"/>
      <c r="Z292" s="200"/>
      <c r="AA292" s="200"/>
      <c r="AB292" s="200"/>
      <c r="AC292" s="200"/>
      <c r="AD292" s="200"/>
      <c r="AE292" s="277"/>
      <c r="AF292" s="200"/>
      <c r="AG292" s="199"/>
      <c r="AH292" s="769">
        <f>SUM(AH285:AM291)</f>
        <v>0</v>
      </c>
      <c r="AI292" s="811"/>
      <c r="AJ292" s="811"/>
      <c r="AK292" s="811"/>
      <c r="AL292" s="811"/>
      <c r="AM292" s="770"/>
      <c r="AN292" s="769">
        <f>SUM(AN285:AS291)</f>
        <v>0</v>
      </c>
      <c r="AO292" s="811"/>
      <c r="AP292" s="811"/>
      <c r="AQ292" s="811"/>
      <c r="AR292" s="811"/>
      <c r="AS292" s="770"/>
      <c r="AT292" s="286"/>
      <c r="AU292" s="1015" t="s">
        <v>609</v>
      </c>
      <c r="AV292" s="1016"/>
      <c r="AW292" s="1016"/>
      <c r="AX292" s="1016"/>
      <c r="AY292" s="1016"/>
      <c r="AZ292" s="1016"/>
      <c r="BA292" s="1016"/>
      <c r="BB292" s="1016"/>
      <c r="BC292" s="1016"/>
      <c r="BD292" s="1016"/>
      <c r="BE292" s="1016"/>
      <c r="BF292" s="1016"/>
      <c r="BG292" s="1016"/>
      <c r="BH292" s="1016"/>
      <c r="BI292" s="1016"/>
      <c r="BJ292" s="1016"/>
      <c r="BK292" s="1016"/>
      <c r="BL292" s="1016"/>
      <c r="BM292" s="1016"/>
      <c r="BN292" s="1016"/>
      <c r="BO292" s="1016"/>
      <c r="BP292" s="1017"/>
      <c r="BQ292" s="200"/>
      <c r="BR292" s="200"/>
      <c r="BS292" s="200"/>
      <c r="BT292" s="200"/>
      <c r="BU292" s="200"/>
      <c r="BV292" s="200"/>
      <c r="BW292" s="200"/>
      <c r="BX292" s="277"/>
      <c r="BY292" s="200"/>
      <c r="BZ292" s="199"/>
      <c r="CA292" s="769">
        <f>SUM(CA285:CF291)</f>
        <v>0</v>
      </c>
      <c r="CB292" s="811"/>
      <c r="CC292" s="811"/>
      <c r="CD292" s="811"/>
      <c r="CE292" s="811"/>
      <c r="CF292" s="770"/>
      <c r="CG292" s="769">
        <f>SUM(CG285:CL291)</f>
        <v>0</v>
      </c>
      <c r="CH292" s="811"/>
      <c r="CI292" s="811"/>
      <c r="CJ292" s="811"/>
      <c r="CK292" s="811"/>
      <c r="CL292" s="770"/>
    </row>
    <row r="293" spans="2:103" ht="13.5" thickTop="1">
      <c r="B293" s="206" t="str">
        <f>Coversheets!$B$51</f>
        <v>S.A.&amp;I. Form 2641R99 Entity: Type in Name of City City, 99</v>
      </c>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206"/>
      <c r="AI293" s="206"/>
      <c r="AJ293" s="206"/>
      <c r="AK293" s="445">
        <f ca="1">Coversheets!$BI$50</f>
        <v>41499.346880902776</v>
      </c>
      <c r="AL293" s="445"/>
      <c r="AM293" s="445"/>
      <c r="AN293" s="445"/>
      <c r="AO293" s="445"/>
      <c r="AP293" s="445"/>
      <c r="AQ293" s="445"/>
      <c r="AR293" s="445"/>
      <c r="AS293" s="445"/>
      <c r="AT293" s="206"/>
      <c r="AU293" s="206" t="str">
        <f>Coversheets!$B$51</f>
        <v>S.A.&amp;I. Form 2641R99 Entity: Type in Name of City City, 99</v>
      </c>
      <c r="AV293" s="206"/>
      <c r="AW293" s="206"/>
      <c r="AX293" s="206"/>
      <c r="AY293" s="206"/>
      <c r="AZ293" s="206"/>
      <c r="BA293" s="206"/>
      <c r="BB293" s="206"/>
      <c r="BC293" s="206"/>
      <c r="BD293" s="206"/>
      <c r="BE293" s="206"/>
      <c r="BF293" s="206"/>
      <c r="BG293" s="206"/>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445">
        <f ca="1">Coversheets!$BI$50</f>
        <v>41499.346880902776</v>
      </c>
      <c r="CE293" s="445"/>
      <c r="CF293" s="445"/>
      <c r="CG293" s="445"/>
      <c r="CH293" s="445"/>
      <c r="CI293" s="445"/>
      <c r="CJ293" s="445"/>
      <c r="CK293" s="445"/>
      <c r="CL293" s="445"/>
      <c r="CM293" s="206"/>
      <c r="CN293" s="206"/>
      <c r="CO293" s="206"/>
      <c r="CP293" s="206"/>
      <c r="CQ293" s="206"/>
      <c r="CR293" s="206"/>
    </row>
    <row r="294" spans="2:103" s="258" customFormat="1" ht="14">
      <c r="B294" s="964" t="str">
        <f>B236</f>
        <v>PUBLICATION SHEET - TYPE IN NAME OF CITY, OKLAHOMA</v>
      </c>
      <c r="C294" s="964"/>
      <c r="D294" s="964"/>
      <c r="E294" s="964"/>
      <c r="F294" s="964"/>
      <c r="G294" s="964"/>
      <c r="H294" s="964"/>
      <c r="I294" s="964"/>
      <c r="J294" s="964"/>
      <c r="K294" s="964"/>
      <c r="L294" s="964"/>
      <c r="M294" s="964"/>
      <c r="N294" s="964"/>
      <c r="O294" s="964"/>
      <c r="P294" s="964"/>
      <c r="Q294" s="964"/>
      <c r="R294" s="964"/>
      <c r="S294" s="964"/>
      <c r="T294" s="964"/>
      <c r="U294" s="964"/>
      <c r="V294" s="964"/>
      <c r="W294" s="964"/>
      <c r="X294" s="964"/>
      <c r="Y294" s="964"/>
      <c r="Z294" s="964"/>
      <c r="AA294" s="964"/>
      <c r="AB294" s="964"/>
      <c r="AC294" s="964"/>
      <c r="AD294" s="964"/>
      <c r="AE294" s="964"/>
      <c r="AF294" s="964"/>
      <c r="AG294" s="964"/>
      <c r="AH294" s="964"/>
      <c r="AI294" s="964"/>
      <c r="AJ294" s="964"/>
      <c r="AK294" s="964"/>
      <c r="AL294" s="964"/>
      <c r="AM294" s="964"/>
      <c r="AN294" s="964"/>
      <c r="AO294" s="964"/>
      <c r="AP294" s="964"/>
      <c r="AQ294" s="964"/>
      <c r="AR294" s="964"/>
      <c r="AS294" s="964"/>
      <c r="AT294" s="325"/>
      <c r="AU294" s="964" t="str">
        <f>B294</f>
        <v>PUBLICATION SHEET - TYPE IN NAME OF CITY, OKLAHOMA</v>
      </c>
      <c r="AV294" s="964"/>
      <c r="AW294" s="964"/>
      <c r="AX294" s="964"/>
      <c r="AY294" s="964"/>
      <c r="AZ294" s="964"/>
      <c r="BA294" s="964"/>
      <c r="BB294" s="964"/>
      <c r="BC294" s="964"/>
      <c r="BD294" s="964"/>
      <c r="BE294" s="964"/>
      <c r="BF294" s="964"/>
      <c r="BG294" s="964"/>
      <c r="BH294" s="964"/>
      <c r="BI294" s="964"/>
      <c r="BJ294" s="964"/>
      <c r="BK294" s="964"/>
      <c r="BL294" s="964"/>
      <c r="BM294" s="964"/>
      <c r="BN294" s="964"/>
      <c r="BO294" s="964"/>
      <c r="BP294" s="964"/>
      <c r="BQ294" s="964"/>
      <c r="BR294" s="964"/>
      <c r="BS294" s="964"/>
      <c r="BT294" s="964"/>
      <c r="BU294" s="964"/>
      <c r="BV294" s="964"/>
      <c r="BW294" s="964"/>
      <c r="BX294" s="964"/>
      <c r="BY294" s="964"/>
      <c r="BZ294" s="964"/>
      <c r="CA294" s="964"/>
      <c r="CB294" s="964"/>
      <c r="CC294" s="964"/>
      <c r="CD294" s="964"/>
      <c r="CE294" s="964"/>
      <c r="CF294" s="964"/>
      <c r="CG294" s="964"/>
      <c r="CH294" s="964"/>
      <c r="CI294" s="964"/>
      <c r="CJ294" s="964"/>
      <c r="CK294" s="964"/>
      <c r="CL294" s="964"/>
      <c r="CM294" s="325"/>
      <c r="CN294" s="325"/>
      <c r="CO294" s="325"/>
      <c r="CP294" s="325"/>
      <c r="CQ294" s="325"/>
      <c r="CR294" s="325"/>
      <c r="CS294" s="325"/>
      <c r="CT294" s="325"/>
      <c r="CU294" s="325"/>
      <c r="CV294" s="325"/>
      <c r="CW294" s="325"/>
      <c r="CX294" s="325"/>
      <c r="CY294" s="325"/>
    </row>
    <row r="295" spans="2:103" s="258" customFormat="1" ht="14">
      <c r="B295" s="964" t="str">
        <f>B237</f>
        <v>ESTIMATE OF NEEDS BY APPROPRIATED ACCOUNT FOR 2012-2013</v>
      </c>
      <c r="C295" s="964"/>
      <c r="D295" s="964"/>
      <c r="E295" s="964"/>
      <c r="F295" s="964"/>
      <c r="G295" s="964"/>
      <c r="H295" s="964"/>
      <c r="I295" s="964"/>
      <c r="J295" s="964"/>
      <c r="K295" s="964"/>
      <c r="L295" s="964"/>
      <c r="M295" s="964"/>
      <c r="N295" s="964"/>
      <c r="O295" s="964"/>
      <c r="P295" s="964"/>
      <c r="Q295" s="964"/>
      <c r="R295" s="964"/>
      <c r="S295" s="964"/>
      <c r="T295" s="964"/>
      <c r="U295" s="964"/>
      <c r="V295" s="964"/>
      <c r="W295" s="964"/>
      <c r="X295" s="964"/>
      <c r="Y295" s="964"/>
      <c r="Z295" s="964"/>
      <c r="AA295" s="964"/>
      <c r="AB295" s="964"/>
      <c r="AC295" s="964"/>
      <c r="AD295" s="964"/>
      <c r="AE295" s="964"/>
      <c r="AF295" s="964"/>
      <c r="AG295" s="964"/>
      <c r="AH295" s="964"/>
      <c r="AI295" s="964"/>
      <c r="AJ295" s="964"/>
      <c r="AK295" s="964"/>
      <c r="AL295" s="964"/>
      <c r="AM295" s="964"/>
      <c r="AN295" s="964"/>
      <c r="AO295" s="964"/>
      <c r="AP295" s="964"/>
      <c r="AQ295" s="964"/>
      <c r="AR295" s="964"/>
      <c r="AS295" s="964"/>
      <c r="AT295" s="325"/>
      <c r="AU295" s="964" t="str">
        <f>B295</f>
        <v>ESTIMATE OF NEEDS BY APPROPRIATED ACCOUNT FOR 2012-2013</v>
      </c>
      <c r="AV295" s="964"/>
      <c r="AW295" s="964"/>
      <c r="AX295" s="964"/>
      <c r="AY295" s="964"/>
      <c r="AZ295" s="964"/>
      <c r="BA295" s="964"/>
      <c r="BB295" s="964"/>
      <c r="BC295" s="964"/>
      <c r="BD295" s="964"/>
      <c r="BE295" s="964"/>
      <c r="BF295" s="964"/>
      <c r="BG295" s="964"/>
      <c r="BH295" s="964"/>
      <c r="BI295" s="964"/>
      <c r="BJ295" s="964"/>
      <c r="BK295" s="964"/>
      <c r="BL295" s="964"/>
      <c r="BM295" s="964"/>
      <c r="BN295" s="964"/>
      <c r="BO295" s="964"/>
      <c r="BP295" s="964"/>
      <c r="BQ295" s="964"/>
      <c r="BR295" s="964"/>
      <c r="BS295" s="964"/>
      <c r="BT295" s="964"/>
      <c r="BU295" s="964"/>
      <c r="BV295" s="964"/>
      <c r="BW295" s="964"/>
      <c r="BX295" s="964"/>
      <c r="BY295" s="964"/>
      <c r="BZ295" s="964"/>
      <c r="CA295" s="964"/>
      <c r="CB295" s="964"/>
      <c r="CC295" s="964"/>
      <c r="CD295" s="964"/>
      <c r="CE295" s="964"/>
      <c r="CF295" s="964"/>
      <c r="CG295" s="964"/>
      <c r="CH295" s="964"/>
      <c r="CI295" s="964"/>
      <c r="CJ295" s="964"/>
      <c r="CK295" s="964"/>
      <c r="CL295" s="964"/>
      <c r="CM295" s="325"/>
      <c r="CN295" s="325"/>
      <c r="CO295" s="325"/>
      <c r="CP295" s="325"/>
      <c r="CQ295" s="325"/>
      <c r="CR295" s="325"/>
      <c r="CS295" s="325"/>
      <c r="CT295" s="325"/>
      <c r="CU295" s="325"/>
      <c r="CV295" s="325"/>
      <c r="CW295" s="325"/>
      <c r="CX295" s="325"/>
      <c r="CY295" s="325"/>
    </row>
    <row r="296" spans="2:103" ht="13.5" thickBot="1">
      <c r="B296" s="206" t="s">
        <v>798</v>
      </c>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E296" s="206"/>
      <c r="AF296" s="206"/>
      <c r="AG296" s="206"/>
      <c r="AH296" s="206"/>
      <c r="AI296" s="206"/>
      <c r="AJ296" s="206"/>
      <c r="AK296" s="206"/>
      <c r="AL296" s="206"/>
      <c r="AM296" s="206"/>
      <c r="AN296" s="206"/>
      <c r="AO296" s="206"/>
      <c r="AP296" s="206"/>
      <c r="AQ296" s="206"/>
      <c r="AR296" s="206"/>
      <c r="AS296" s="287" t="s">
        <v>1111</v>
      </c>
      <c r="AT296" s="309"/>
      <c r="AU296" s="206" t="s">
        <v>798</v>
      </c>
      <c r="AV296" s="206"/>
      <c r="AW296" s="206"/>
      <c r="AX296" s="206"/>
      <c r="AY296" s="206"/>
      <c r="AZ296" s="206"/>
      <c r="BA296" s="206"/>
      <c r="BB296" s="206"/>
      <c r="BC296" s="206"/>
      <c r="BD296" s="206"/>
      <c r="BE296" s="206"/>
      <c r="BF296" s="206"/>
      <c r="BG296" s="206"/>
      <c r="BH296" s="206"/>
      <c r="BI296" s="206"/>
      <c r="BJ296" s="206"/>
      <c r="BK296" s="206"/>
      <c r="BL296" s="206"/>
      <c r="BM296" s="206"/>
      <c r="BN296" s="206"/>
      <c r="BO296" s="206"/>
      <c r="BP296" s="206"/>
      <c r="BQ296" s="206"/>
      <c r="BR296" s="206"/>
      <c r="BS296" s="206"/>
      <c r="BT296" s="206"/>
      <c r="BU296" s="206"/>
      <c r="BV296" s="206"/>
      <c r="BW296" s="206"/>
      <c r="BX296" s="206"/>
      <c r="BY296" s="206"/>
      <c r="BZ296" s="206"/>
      <c r="CA296" s="206"/>
      <c r="CB296" s="206"/>
      <c r="CC296" s="206"/>
      <c r="CD296" s="206"/>
      <c r="CE296" s="206"/>
      <c r="CF296" s="206"/>
      <c r="CG296" s="206"/>
      <c r="CH296" s="206"/>
      <c r="CI296" s="206"/>
      <c r="CJ296" s="206"/>
      <c r="CK296" s="206"/>
      <c r="CL296" s="287" t="s">
        <v>1112</v>
      </c>
      <c r="CM296" s="309"/>
      <c r="CN296" s="309"/>
      <c r="CO296" s="309"/>
      <c r="CP296" s="309"/>
      <c r="CQ296" s="309"/>
      <c r="CR296" s="309"/>
      <c r="CS296" s="309"/>
      <c r="CT296" s="309"/>
      <c r="CU296" s="309"/>
      <c r="CV296" s="309"/>
      <c r="CW296" s="309"/>
      <c r="CX296" s="309"/>
      <c r="CY296" s="287"/>
    </row>
    <row r="297" spans="2:103" ht="13.5" customHeight="1" thickTop="1">
      <c r="B297" s="288"/>
      <c r="C297" s="289"/>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c r="Z297" s="289"/>
      <c r="AA297" s="289"/>
      <c r="AB297" s="289"/>
      <c r="AC297" s="289"/>
      <c r="AD297" s="289"/>
      <c r="AE297" s="177"/>
      <c r="AF297" s="289"/>
      <c r="AG297" s="289"/>
      <c r="AH297" s="849" t="s">
        <v>1103</v>
      </c>
      <c r="AI297" s="849"/>
      <c r="AJ297" s="849"/>
      <c r="AK297" s="849"/>
      <c r="AL297" s="849"/>
      <c r="AM297" s="849"/>
      <c r="AN297" s="849"/>
      <c r="AO297" s="849"/>
      <c r="AP297" s="849"/>
      <c r="AQ297" s="849"/>
      <c r="AR297" s="849"/>
      <c r="AS297" s="850"/>
      <c r="AT297" s="286"/>
      <c r="AU297" s="288"/>
      <c r="AV297" s="289"/>
      <c r="AW297" s="289"/>
      <c r="AX297" s="289"/>
      <c r="AY297" s="289"/>
      <c r="AZ297" s="289"/>
      <c r="BA297" s="289"/>
      <c r="BB297" s="289"/>
      <c r="BC297" s="289"/>
      <c r="BD297" s="289"/>
      <c r="BE297" s="289"/>
      <c r="BF297" s="289"/>
      <c r="BG297" s="289"/>
      <c r="BH297" s="289"/>
      <c r="BI297" s="289"/>
      <c r="BJ297" s="289"/>
      <c r="BK297" s="289"/>
      <c r="BL297" s="289"/>
      <c r="BM297" s="289"/>
      <c r="BN297" s="289"/>
      <c r="BO297" s="289"/>
      <c r="BP297" s="289"/>
      <c r="BQ297" s="289"/>
      <c r="BR297" s="289"/>
      <c r="BS297" s="289"/>
      <c r="BT297" s="289"/>
      <c r="BU297" s="289"/>
      <c r="BV297" s="289"/>
      <c r="BW297" s="289"/>
      <c r="BX297" s="177"/>
      <c r="BY297" s="289"/>
      <c r="BZ297" s="289"/>
      <c r="CA297" s="849" t="s">
        <v>1103</v>
      </c>
      <c r="CB297" s="849"/>
      <c r="CC297" s="849"/>
      <c r="CD297" s="849"/>
      <c r="CE297" s="849"/>
      <c r="CF297" s="849"/>
      <c r="CG297" s="849"/>
      <c r="CH297" s="849"/>
      <c r="CI297" s="849"/>
      <c r="CJ297" s="849"/>
      <c r="CK297" s="849"/>
      <c r="CL297" s="850"/>
      <c r="CM297" s="286"/>
      <c r="CN297" s="286"/>
      <c r="CO297" s="286"/>
      <c r="CP297" s="286"/>
      <c r="CQ297" s="286"/>
      <c r="CR297" s="286"/>
      <c r="CS297" s="286"/>
      <c r="CT297" s="286"/>
      <c r="CU297" s="286"/>
      <c r="CV297" s="286"/>
      <c r="CW297" s="286"/>
      <c r="CX297" s="286"/>
      <c r="CY297" s="286"/>
    </row>
    <row r="298" spans="2:103" ht="13.5" customHeight="1">
      <c r="B298" s="767"/>
      <c r="C298" s="810"/>
      <c r="D298" s="810"/>
      <c r="E298" s="810"/>
      <c r="F298" s="810"/>
      <c r="G298" s="810"/>
      <c r="H298" s="810"/>
      <c r="I298" s="810"/>
      <c r="J298" s="810"/>
      <c r="K298" s="810"/>
      <c r="L298" s="810"/>
      <c r="M298" s="810"/>
      <c r="N298" s="810"/>
      <c r="O298" s="810"/>
      <c r="P298" s="810"/>
      <c r="Q298" s="810"/>
      <c r="R298" s="810"/>
      <c r="S298" s="810"/>
      <c r="T298" s="810"/>
      <c r="U298" s="810"/>
      <c r="V298" s="810"/>
      <c r="W298" s="810"/>
      <c r="X298" s="982"/>
      <c r="Y298" s="982"/>
      <c r="Z298" s="982"/>
      <c r="AA298" s="982"/>
      <c r="AB298" s="982"/>
      <c r="AC298" s="982"/>
      <c r="AD298" s="982"/>
      <c r="AE298" s="180"/>
      <c r="AF298" s="196"/>
      <c r="AG298" s="196"/>
      <c r="AH298" s="965" t="str">
        <f>AH240</f>
        <v>FISCAL YEAR 2012-2013</v>
      </c>
      <c r="AI298" s="810"/>
      <c r="AJ298" s="810"/>
      <c r="AK298" s="810"/>
      <c r="AL298" s="810"/>
      <c r="AM298" s="810"/>
      <c r="AN298" s="810"/>
      <c r="AO298" s="810"/>
      <c r="AP298" s="810"/>
      <c r="AQ298" s="810"/>
      <c r="AR298" s="810"/>
      <c r="AS298" s="768"/>
      <c r="AT298" s="286"/>
      <c r="AU298" s="767"/>
      <c r="AV298" s="810"/>
      <c r="AW298" s="810"/>
      <c r="AX298" s="810"/>
      <c r="AY298" s="810"/>
      <c r="AZ298" s="810"/>
      <c r="BA298" s="810"/>
      <c r="BB298" s="810"/>
      <c r="BC298" s="810"/>
      <c r="BD298" s="810"/>
      <c r="BE298" s="810"/>
      <c r="BF298" s="810"/>
      <c r="BG298" s="810"/>
      <c r="BH298" s="810"/>
      <c r="BI298" s="810"/>
      <c r="BJ298" s="810"/>
      <c r="BK298" s="810"/>
      <c r="BL298" s="810"/>
      <c r="BM298" s="810"/>
      <c r="BN298" s="810"/>
      <c r="BO298" s="810"/>
      <c r="BP298" s="810"/>
      <c r="BQ298" s="982"/>
      <c r="BR298" s="982"/>
      <c r="BS298" s="982"/>
      <c r="BT298" s="982"/>
      <c r="BU298" s="982"/>
      <c r="BV298" s="982"/>
      <c r="BW298" s="982"/>
      <c r="BX298" s="180"/>
      <c r="BY298" s="196"/>
      <c r="BZ298" s="196"/>
      <c r="CA298" s="965" t="str">
        <f>AH298</f>
        <v>FISCAL YEAR 2012-2013</v>
      </c>
      <c r="CB298" s="810"/>
      <c r="CC298" s="810"/>
      <c r="CD298" s="810"/>
      <c r="CE298" s="810"/>
      <c r="CF298" s="810"/>
      <c r="CG298" s="810"/>
      <c r="CH298" s="810"/>
      <c r="CI298" s="810"/>
      <c r="CJ298" s="810"/>
      <c r="CK298" s="810"/>
      <c r="CL298" s="768"/>
      <c r="CM298" s="286"/>
      <c r="CN298" s="286"/>
      <c r="CO298" s="286"/>
      <c r="CP298" s="286"/>
      <c r="CQ298" s="286"/>
      <c r="CR298" s="286"/>
      <c r="CS298" s="286"/>
      <c r="CT298" s="286"/>
      <c r="CU298" s="286"/>
      <c r="CV298" s="286"/>
      <c r="CW298" s="286"/>
      <c r="CX298" s="286"/>
      <c r="CY298" s="286"/>
    </row>
    <row r="299" spans="2:103" ht="13.5" customHeight="1">
      <c r="B299" s="767" t="s">
        <v>186</v>
      </c>
      <c r="C299" s="810"/>
      <c r="D299" s="810"/>
      <c r="E299" s="810"/>
      <c r="F299" s="810"/>
      <c r="G299" s="810"/>
      <c r="H299" s="810"/>
      <c r="I299" s="810"/>
      <c r="J299" s="810"/>
      <c r="K299" s="810"/>
      <c r="L299" s="810"/>
      <c r="M299" s="810"/>
      <c r="N299" s="810"/>
      <c r="O299" s="810"/>
      <c r="P299" s="810"/>
      <c r="Q299" s="810"/>
      <c r="R299" s="810"/>
      <c r="S299" s="810"/>
      <c r="T299" s="810"/>
      <c r="U299" s="810"/>
      <c r="V299" s="810"/>
      <c r="W299" s="810"/>
      <c r="X299" s="810"/>
      <c r="Y299" s="810"/>
      <c r="Z299" s="810"/>
      <c r="AA299" s="810"/>
      <c r="AB299" s="810"/>
      <c r="AC299" s="810"/>
      <c r="AD299" s="810"/>
      <c r="AE299" s="180"/>
      <c r="AF299" s="196"/>
      <c r="AG299" s="196"/>
      <c r="AH299" s="983" t="s">
        <v>247</v>
      </c>
      <c r="AI299" s="983"/>
      <c r="AJ299" s="983"/>
      <c r="AK299" s="983"/>
      <c r="AL299" s="983"/>
      <c r="AM299" s="983"/>
      <c r="AN299" s="983" t="s">
        <v>130</v>
      </c>
      <c r="AO299" s="983"/>
      <c r="AP299" s="983"/>
      <c r="AQ299" s="983"/>
      <c r="AR299" s="983"/>
      <c r="AS299" s="984"/>
      <c r="AT299" s="286"/>
      <c r="AU299" s="767" t="s">
        <v>186</v>
      </c>
      <c r="AV299" s="810"/>
      <c r="AW299" s="810"/>
      <c r="AX299" s="810"/>
      <c r="AY299" s="810"/>
      <c r="AZ299" s="810"/>
      <c r="BA299" s="810"/>
      <c r="BB299" s="810"/>
      <c r="BC299" s="810"/>
      <c r="BD299" s="810"/>
      <c r="BE299" s="810"/>
      <c r="BF299" s="810"/>
      <c r="BG299" s="810"/>
      <c r="BH299" s="810"/>
      <c r="BI299" s="810"/>
      <c r="BJ299" s="810"/>
      <c r="BK299" s="810"/>
      <c r="BL299" s="810"/>
      <c r="BM299" s="810"/>
      <c r="BN299" s="810"/>
      <c r="BO299" s="810"/>
      <c r="BP299" s="810"/>
      <c r="BQ299" s="810"/>
      <c r="BR299" s="810"/>
      <c r="BS299" s="810"/>
      <c r="BT299" s="810"/>
      <c r="BU299" s="810"/>
      <c r="BV299" s="810"/>
      <c r="BW299" s="810"/>
      <c r="BX299" s="180"/>
      <c r="BY299" s="196"/>
      <c r="BZ299" s="196"/>
      <c r="CA299" s="983" t="s">
        <v>247</v>
      </c>
      <c r="CB299" s="983"/>
      <c r="CC299" s="983"/>
      <c r="CD299" s="983"/>
      <c r="CE299" s="983"/>
      <c r="CF299" s="983"/>
      <c r="CG299" s="983" t="s">
        <v>130</v>
      </c>
      <c r="CH299" s="983"/>
      <c r="CI299" s="983"/>
      <c r="CJ299" s="983"/>
      <c r="CK299" s="983"/>
      <c r="CL299" s="984"/>
      <c r="CM299" s="286"/>
      <c r="CN299" s="286"/>
      <c r="CO299" s="286"/>
      <c r="CP299" s="286"/>
      <c r="CQ299" s="286"/>
      <c r="CR299" s="286"/>
      <c r="CS299" s="286"/>
      <c r="CT299" s="286"/>
      <c r="CU299" s="286"/>
      <c r="CV299" s="286"/>
      <c r="CW299" s="286"/>
      <c r="CX299" s="286"/>
      <c r="CY299" s="286"/>
    </row>
    <row r="300" spans="2:103" ht="13.5" customHeight="1">
      <c r="B300" s="767" t="s">
        <v>187</v>
      </c>
      <c r="C300" s="810"/>
      <c r="D300" s="810"/>
      <c r="E300" s="810"/>
      <c r="F300" s="810"/>
      <c r="G300" s="810"/>
      <c r="H300" s="810"/>
      <c r="I300" s="810"/>
      <c r="J300" s="810"/>
      <c r="K300" s="810"/>
      <c r="L300" s="810"/>
      <c r="M300" s="810"/>
      <c r="N300" s="810"/>
      <c r="O300" s="810"/>
      <c r="P300" s="810"/>
      <c r="Q300" s="810"/>
      <c r="R300" s="810"/>
      <c r="S300" s="810"/>
      <c r="T300" s="810"/>
      <c r="U300" s="810"/>
      <c r="V300" s="810"/>
      <c r="W300" s="810"/>
      <c r="X300" s="810"/>
      <c r="Y300" s="810"/>
      <c r="Z300" s="810"/>
      <c r="AA300" s="810"/>
      <c r="AB300" s="810"/>
      <c r="AC300" s="810"/>
      <c r="AD300" s="810"/>
      <c r="AE300" s="180"/>
      <c r="AF300" s="196"/>
      <c r="AG300" s="196"/>
      <c r="AH300" s="983" t="s">
        <v>1102</v>
      </c>
      <c r="AI300" s="983"/>
      <c r="AJ300" s="983"/>
      <c r="AK300" s="983"/>
      <c r="AL300" s="983"/>
      <c r="AM300" s="983"/>
      <c r="AN300" s="983" t="s">
        <v>1075</v>
      </c>
      <c r="AO300" s="983"/>
      <c r="AP300" s="983"/>
      <c r="AQ300" s="983"/>
      <c r="AR300" s="983"/>
      <c r="AS300" s="984"/>
      <c r="AT300" s="286"/>
      <c r="AU300" s="767" t="s">
        <v>187</v>
      </c>
      <c r="AV300" s="810"/>
      <c r="AW300" s="810"/>
      <c r="AX300" s="810"/>
      <c r="AY300" s="810"/>
      <c r="AZ300" s="810"/>
      <c r="BA300" s="810"/>
      <c r="BB300" s="810"/>
      <c r="BC300" s="810"/>
      <c r="BD300" s="810"/>
      <c r="BE300" s="810"/>
      <c r="BF300" s="810"/>
      <c r="BG300" s="810"/>
      <c r="BH300" s="810"/>
      <c r="BI300" s="810"/>
      <c r="BJ300" s="810"/>
      <c r="BK300" s="810"/>
      <c r="BL300" s="810"/>
      <c r="BM300" s="810"/>
      <c r="BN300" s="810"/>
      <c r="BO300" s="810"/>
      <c r="BP300" s="810"/>
      <c r="BQ300" s="810"/>
      <c r="BR300" s="810"/>
      <c r="BS300" s="810"/>
      <c r="BT300" s="810"/>
      <c r="BU300" s="810"/>
      <c r="BV300" s="810"/>
      <c r="BW300" s="810"/>
      <c r="BX300" s="180"/>
      <c r="BY300" s="196"/>
      <c r="BZ300" s="196"/>
      <c r="CA300" s="983" t="s">
        <v>1102</v>
      </c>
      <c r="CB300" s="983"/>
      <c r="CC300" s="983"/>
      <c r="CD300" s="983"/>
      <c r="CE300" s="983"/>
      <c r="CF300" s="983"/>
      <c r="CG300" s="983" t="s">
        <v>1075</v>
      </c>
      <c r="CH300" s="983"/>
      <c r="CI300" s="983"/>
      <c r="CJ300" s="983"/>
      <c r="CK300" s="983"/>
      <c r="CL300" s="984"/>
      <c r="CM300" s="286"/>
      <c r="CN300" s="286"/>
      <c r="CO300" s="286"/>
      <c r="CP300" s="286"/>
      <c r="CQ300" s="286"/>
      <c r="CR300" s="286"/>
      <c r="CS300" s="286"/>
      <c r="CT300" s="286"/>
      <c r="CU300" s="286"/>
      <c r="CV300" s="286"/>
      <c r="CW300" s="286"/>
      <c r="CX300" s="286"/>
      <c r="CY300" s="286"/>
    </row>
    <row r="301" spans="2:103" ht="13.5" customHeight="1">
      <c r="B301" s="767"/>
      <c r="C301" s="810"/>
      <c r="D301" s="810"/>
      <c r="E301" s="810"/>
      <c r="F301" s="810"/>
      <c r="G301" s="810"/>
      <c r="H301" s="810"/>
      <c r="I301" s="810"/>
      <c r="J301" s="810"/>
      <c r="K301" s="810"/>
      <c r="L301" s="810"/>
      <c r="M301" s="810"/>
      <c r="N301" s="810"/>
      <c r="O301" s="810"/>
      <c r="P301" s="810"/>
      <c r="Q301" s="810"/>
      <c r="R301" s="810"/>
      <c r="S301" s="810"/>
      <c r="T301" s="810"/>
      <c r="U301" s="810"/>
      <c r="V301" s="810"/>
      <c r="W301" s="810"/>
      <c r="X301" s="810"/>
      <c r="Y301" s="810"/>
      <c r="Z301" s="810"/>
      <c r="AA301" s="810"/>
      <c r="AB301" s="810"/>
      <c r="AC301" s="810"/>
      <c r="AD301" s="810"/>
      <c r="AE301" s="180"/>
      <c r="AF301" s="196"/>
      <c r="AG301" s="196"/>
      <c r="AH301" s="983" t="s">
        <v>253</v>
      </c>
      <c r="AI301" s="983"/>
      <c r="AJ301" s="983"/>
      <c r="AK301" s="983"/>
      <c r="AL301" s="983"/>
      <c r="AM301" s="983"/>
      <c r="AN301" s="983" t="s">
        <v>131</v>
      </c>
      <c r="AO301" s="983"/>
      <c r="AP301" s="983"/>
      <c r="AQ301" s="983"/>
      <c r="AR301" s="983"/>
      <c r="AS301" s="984"/>
      <c r="AT301" s="286"/>
      <c r="AU301" s="767"/>
      <c r="AV301" s="810"/>
      <c r="AW301" s="810"/>
      <c r="AX301" s="810"/>
      <c r="AY301" s="810"/>
      <c r="AZ301" s="810"/>
      <c r="BA301" s="810"/>
      <c r="BB301" s="810"/>
      <c r="BC301" s="810"/>
      <c r="BD301" s="810"/>
      <c r="BE301" s="810"/>
      <c r="BF301" s="810"/>
      <c r="BG301" s="810"/>
      <c r="BH301" s="810"/>
      <c r="BI301" s="810"/>
      <c r="BJ301" s="810"/>
      <c r="BK301" s="810"/>
      <c r="BL301" s="810"/>
      <c r="BM301" s="810"/>
      <c r="BN301" s="810"/>
      <c r="BO301" s="810"/>
      <c r="BP301" s="810"/>
      <c r="BQ301" s="810"/>
      <c r="BR301" s="810"/>
      <c r="BS301" s="810"/>
      <c r="BT301" s="810"/>
      <c r="BU301" s="810"/>
      <c r="BV301" s="810"/>
      <c r="BW301" s="810"/>
      <c r="BX301" s="180"/>
      <c r="BY301" s="196"/>
      <c r="BZ301" s="196"/>
      <c r="CA301" s="983" t="s">
        <v>253</v>
      </c>
      <c r="CB301" s="983"/>
      <c r="CC301" s="983"/>
      <c r="CD301" s="983"/>
      <c r="CE301" s="983"/>
      <c r="CF301" s="983"/>
      <c r="CG301" s="983" t="s">
        <v>131</v>
      </c>
      <c r="CH301" s="983"/>
      <c r="CI301" s="983"/>
      <c r="CJ301" s="983"/>
      <c r="CK301" s="983"/>
      <c r="CL301" s="984"/>
      <c r="CM301" s="286"/>
      <c r="CN301" s="286"/>
      <c r="CO301" s="286"/>
      <c r="CP301" s="286"/>
      <c r="CQ301" s="286"/>
      <c r="CR301" s="286"/>
      <c r="CS301" s="286"/>
      <c r="CT301" s="286"/>
      <c r="CU301" s="286"/>
      <c r="CV301" s="286"/>
      <c r="CW301" s="286"/>
      <c r="CX301" s="286"/>
      <c r="CY301" s="286"/>
    </row>
    <row r="302" spans="2:103" ht="13.5" customHeight="1" thickBot="1">
      <c r="B302" s="769"/>
      <c r="C302" s="811"/>
      <c r="D302" s="811"/>
      <c r="E302" s="811"/>
      <c r="F302" s="811"/>
      <c r="G302" s="811"/>
      <c r="H302" s="811"/>
      <c r="I302" s="811"/>
      <c r="J302" s="811"/>
      <c r="K302" s="811"/>
      <c r="L302" s="811"/>
      <c r="M302" s="811"/>
      <c r="N302" s="811"/>
      <c r="O302" s="811"/>
      <c r="P302" s="811"/>
      <c r="Q302" s="811"/>
      <c r="R302" s="811"/>
      <c r="S302" s="811"/>
      <c r="T302" s="811"/>
      <c r="U302" s="811"/>
      <c r="V302" s="811"/>
      <c r="W302" s="811"/>
      <c r="X302" s="811"/>
      <c r="Y302" s="811"/>
      <c r="Z302" s="811"/>
      <c r="AA302" s="811"/>
      <c r="AB302" s="811"/>
      <c r="AC302" s="811"/>
      <c r="AD302" s="811"/>
      <c r="AE302" s="184"/>
      <c r="AF302" s="310"/>
      <c r="AG302" s="310"/>
      <c r="AH302" s="1001" t="s">
        <v>256</v>
      </c>
      <c r="AI302" s="1001"/>
      <c r="AJ302" s="1001"/>
      <c r="AK302" s="1001"/>
      <c r="AL302" s="1001"/>
      <c r="AM302" s="1001"/>
      <c r="AN302" s="1001"/>
      <c r="AO302" s="1001"/>
      <c r="AP302" s="1001"/>
      <c r="AQ302" s="1001"/>
      <c r="AR302" s="1001"/>
      <c r="AS302" s="1002"/>
      <c r="AT302" s="286"/>
      <c r="AU302" s="769"/>
      <c r="AV302" s="811"/>
      <c r="AW302" s="811"/>
      <c r="AX302" s="811"/>
      <c r="AY302" s="811"/>
      <c r="AZ302" s="811"/>
      <c r="BA302" s="811"/>
      <c r="BB302" s="811"/>
      <c r="BC302" s="811"/>
      <c r="BD302" s="811"/>
      <c r="BE302" s="811"/>
      <c r="BF302" s="811"/>
      <c r="BG302" s="811"/>
      <c r="BH302" s="811"/>
      <c r="BI302" s="811"/>
      <c r="BJ302" s="811"/>
      <c r="BK302" s="811"/>
      <c r="BL302" s="811"/>
      <c r="BM302" s="811"/>
      <c r="BN302" s="811"/>
      <c r="BO302" s="811"/>
      <c r="BP302" s="811"/>
      <c r="BQ302" s="811"/>
      <c r="BR302" s="811"/>
      <c r="BS302" s="811"/>
      <c r="BT302" s="811"/>
      <c r="BU302" s="811"/>
      <c r="BV302" s="811"/>
      <c r="BW302" s="811"/>
      <c r="BX302" s="184"/>
      <c r="BY302" s="310"/>
      <c r="BZ302" s="310"/>
      <c r="CA302" s="1001" t="s">
        <v>256</v>
      </c>
      <c r="CB302" s="1001"/>
      <c r="CC302" s="1001"/>
      <c r="CD302" s="1001"/>
      <c r="CE302" s="1001"/>
      <c r="CF302" s="1001"/>
      <c r="CG302" s="1001"/>
      <c r="CH302" s="1001"/>
      <c r="CI302" s="1001"/>
      <c r="CJ302" s="1001"/>
      <c r="CK302" s="1001"/>
      <c r="CL302" s="1002"/>
      <c r="CM302" s="286"/>
      <c r="CN302" s="286"/>
      <c r="CO302" s="286"/>
      <c r="CP302" s="286"/>
      <c r="CQ302" s="286"/>
      <c r="CR302" s="286"/>
      <c r="CS302" s="286"/>
      <c r="CT302" s="286"/>
      <c r="CU302" s="286"/>
      <c r="CV302" s="286"/>
      <c r="CW302" s="286"/>
      <c r="CX302" s="286"/>
      <c r="CY302" s="286"/>
    </row>
    <row r="303" spans="2:103" ht="12" customHeight="1" thickTop="1">
      <c r="B303" s="976" t="s">
        <v>616</v>
      </c>
      <c r="C303" s="977"/>
      <c r="D303" s="977"/>
      <c r="E303" s="977"/>
      <c r="F303" s="977"/>
      <c r="G303" s="977"/>
      <c r="H303" s="977"/>
      <c r="I303" s="977"/>
      <c r="J303" s="977"/>
      <c r="K303" s="977"/>
      <c r="L303" s="977"/>
      <c r="M303" s="977"/>
      <c r="N303" s="977"/>
      <c r="O303" s="977"/>
      <c r="P303" s="977"/>
      <c r="Q303" s="977"/>
      <c r="R303" s="977"/>
      <c r="S303" s="977"/>
      <c r="T303" s="977"/>
      <c r="U303" s="977"/>
      <c r="V303" s="977"/>
      <c r="W303" s="978"/>
      <c r="X303" s="210"/>
      <c r="Y303" s="210"/>
      <c r="Z303" s="210"/>
      <c r="AA303" s="210"/>
      <c r="AB303" s="210"/>
      <c r="AC303" s="210"/>
      <c r="AD303" s="210"/>
      <c r="AE303" s="292"/>
      <c r="AF303" s="210"/>
      <c r="AG303" s="211"/>
      <c r="AH303" s="848"/>
      <c r="AI303" s="849"/>
      <c r="AJ303" s="849"/>
      <c r="AK303" s="849"/>
      <c r="AL303" s="849"/>
      <c r="AM303" s="850"/>
      <c r="AN303" s="848"/>
      <c r="AO303" s="849"/>
      <c r="AP303" s="849"/>
      <c r="AQ303" s="849"/>
      <c r="AR303" s="849"/>
      <c r="AS303" s="850"/>
      <c r="AU303" s="976" t="s">
        <v>663</v>
      </c>
      <c r="AV303" s="977"/>
      <c r="AW303" s="977"/>
      <c r="AX303" s="977"/>
      <c r="AY303" s="977"/>
      <c r="AZ303" s="977"/>
      <c r="BA303" s="977"/>
      <c r="BB303" s="977"/>
      <c r="BC303" s="977"/>
      <c r="BD303" s="977"/>
      <c r="BE303" s="977"/>
      <c r="BF303" s="977"/>
      <c r="BG303" s="977"/>
      <c r="BH303" s="977"/>
      <c r="BI303" s="977"/>
      <c r="BJ303" s="977"/>
      <c r="BK303" s="977"/>
      <c r="BL303" s="977"/>
      <c r="BM303" s="977"/>
      <c r="BN303" s="977"/>
      <c r="BO303" s="977"/>
      <c r="BP303" s="978"/>
      <c r="BQ303" s="210"/>
      <c r="BR303" s="210"/>
      <c r="BS303" s="210"/>
      <c r="BT303" s="210"/>
      <c r="BU303" s="210"/>
      <c r="BV303" s="210"/>
      <c r="BW303" s="210"/>
      <c r="BX303" s="292"/>
      <c r="BY303" s="210"/>
      <c r="BZ303" s="211"/>
      <c r="CA303" s="848"/>
      <c r="CB303" s="849"/>
      <c r="CC303" s="849"/>
      <c r="CD303" s="849"/>
      <c r="CE303" s="849"/>
      <c r="CF303" s="850"/>
      <c r="CG303" s="848"/>
      <c r="CH303" s="849"/>
      <c r="CI303" s="849"/>
      <c r="CJ303" s="849"/>
      <c r="CK303" s="849"/>
      <c r="CL303" s="850"/>
      <c r="CN303" s="286"/>
      <c r="CO303" s="286"/>
      <c r="CP303" s="286"/>
    </row>
    <row r="304" spans="2:103" ht="12" customHeight="1">
      <c r="B304" s="985" t="s">
        <v>617</v>
      </c>
      <c r="C304" s="986"/>
      <c r="D304" s="986"/>
      <c r="E304" s="986"/>
      <c r="F304" s="986"/>
      <c r="G304" s="986"/>
      <c r="H304" s="986"/>
      <c r="I304" s="986"/>
      <c r="J304" s="986"/>
      <c r="K304" s="986"/>
      <c r="L304" s="986"/>
      <c r="M304" s="986"/>
      <c r="N304" s="986"/>
      <c r="O304" s="986"/>
      <c r="P304" s="986"/>
      <c r="Q304" s="986"/>
      <c r="R304" s="986"/>
      <c r="S304" s="986"/>
      <c r="T304" s="986"/>
      <c r="U304" s="986"/>
      <c r="V304" s="986"/>
      <c r="W304" s="987"/>
      <c r="X304" s="295"/>
      <c r="Y304" s="295"/>
      <c r="Z304" s="295"/>
      <c r="AA304" s="295"/>
      <c r="AB304" s="295"/>
      <c r="AC304" s="295"/>
      <c r="AD304" s="295"/>
      <c r="AE304" s="272"/>
      <c r="AF304" s="295">
        <v>0</v>
      </c>
      <c r="AG304" s="296"/>
      <c r="AH304" s="767">
        <f>'Exhibit A'!CL358</f>
        <v>0</v>
      </c>
      <c r="AI304" s="810"/>
      <c r="AJ304" s="810"/>
      <c r="AK304" s="810"/>
      <c r="AL304" s="810"/>
      <c r="AM304" s="768"/>
      <c r="AN304" s="767">
        <f>'Exhibit A'!CS358</f>
        <v>0</v>
      </c>
      <c r="AO304" s="810"/>
      <c r="AP304" s="810"/>
      <c r="AQ304" s="810"/>
      <c r="AR304" s="810"/>
      <c r="AS304" s="768"/>
      <c r="AU304" s="985" t="s">
        <v>664</v>
      </c>
      <c r="AV304" s="986"/>
      <c r="AW304" s="986"/>
      <c r="AX304" s="986"/>
      <c r="AY304" s="986"/>
      <c r="AZ304" s="986"/>
      <c r="BA304" s="986"/>
      <c r="BB304" s="986"/>
      <c r="BC304" s="986"/>
      <c r="BD304" s="986"/>
      <c r="BE304" s="986"/>
      <c r="BF304" s="986"/>
      <c r="BG304" s="986"/>
      <c r="BH304" s="986"/>
      <c r="BI304" s="986"/>
      <c r="BJ304" s="986"/>
      <c r="BK304" s="986"/>
      <c r="BL304" s="986"/>
      <c r="BM304" s="986"/>
      <c r="BN304" s="986"/>
      <c r="BO304" s="986"/>
      <c r="BP304" s="987"/>
      <c r="BQ304" s="295"/>
      <c r="BR304" s="295"/>
      <c r="BS304" s="295"/>
      <c r="BT304" s="295"/>
      <c r="BU304" s="295"/>
      <c r="BV304" s="295"/>
      <c r="BW304" s="295"/>
      <c r="BX304" s="272"/>
      <c r="BY304" s="295">
        <v>0</v>
      </c>
      <c r="BZ304" s="296"/>
      <c r="CA304" s="767">
        <f>'Exhibit A'!GM358</f>
        <v>0</v>
      </c>
      <c r="CB304" s="810"/>
      <c r="CC304" s="810"/>
      <c r="CD304" s="810"/>
      <c r="CE304" s="810"/>
      <c r="CF304" s="768"/>
      <c r="CG304" s="767">
        <f>'Exhibit A'!GT358</f>
        <v>0</v>
      </c>
      <c r="CH304" s="810"/>
      <c r="CI304" s="810"/>
      <c r="CJ304" s="810"/>
      <c r="CK304" s="810"/>
      <c r="CL304" s="768"/>
      <c r="CN304" s="297"/>
      <c r="CO304" s="297"/>
      <c r="CP304" s="297"/>
    </row>
    <row r="305" spans="2:94" ht="12" customHeight="1">
      <c r="B305" s="985" t="s">
        <v>618</v>
      </c>
      <c r="C305" s="986"/>
      <c r="D305" s="986"/>
      <c r="E305" s="986"/>
      <c r="F305" s="986"/>
      <c r="G305" s="986"/>
      <c r="H305" s="986"/>
      <c r="I305" s="986"/>
      <c r="J305" s="986"/>
      <c r="K305" s="986"/>
      <c r="L305" s="986"/>
      <c r="M305" s="986"/>
      <c r="N305" s="986"/>
      <c r="O305" s="986"/>
      <c r="P305" s="986"/>
      <c r="Q305" s="986"/>
      <c r="R305" s="986"/>
      <c r="S305" s="986"/>
      <c r="T305" s="986"/>
      <c r="U305" s="986"/>
      <c r="V305" s="986"/>
      <c r="W305" s="987"/>
      <c r="X305" s="295"/>
      <c r="Y305" s="295"/>
      <c r="Z305" s="295"/>
      <c r="AA305" s="295"/>
      <c r="AB305" s="295"/>
      <c r="AC305" s="295"/>
      <c r="AD305" s="295"/>
      <c r="AE305" s="272"/>
      <c r="AF305" s="295">
        <v>0</v>
      </c>
      <c r="AG305" s="296"/>
      <c r="AH305" s="767">
        <f>'Exhibit A'!CL359</f>
        <v>0</v>
      </c>
      <c r="AI305" s="810"/>
      <c r="AJ305" s="810"/>
      <c r="AK305" s="810"/>
      <c r="AL305" s="810"/>
      <c r="AM305" s="768"/>
      <c r="AN305" s="767">
        <f>'Exhibit A'!CS359</f>
        <v>0</v>
      </c>
      <c r="AO305" s="810"/>
      <c r="AP305" s="810"/>
      <c r="AQ305" s="810"/>
      <c r="AR305" s="810"/>
      <c r="AS305" s="768"/>
      <c r="AU305" s="985" t="s">
        <v>665</v>
      </c>
      <c r="AV305" s="986"/>
      <c r="AW305" s="986"/>
      <c r="AX305" s="986"/>
      <c r="AY305" s="986"/>
      <c r="AZ305" s="986"/>
      <c r="BA305" s="986"/>
      <c r="BB305" s="986"/>
      <c r="BC305" s="986"/>
      <c r="BD305" s="986"/>
      <c r="BE305" s="986"/>
      <c r="BF305" s="986"/>
      <c r="BG305" s="986"/>
      <c r="BH305" s="986"/>
      <c r="BI305" s="986"/>
      <c r="BJ305" s="986"/>
      <c r="BK305" s="986"/>
      <c r="BL305" s="986"/>
      <c r="BM305" s="986"/>
      <c r="BN305" s="986"/>
      <c r="BO305" s="986"/>
      <c r="BP305" s="987"/>
      <c r="BQ305" s="295"/>
      <c r="BR305" s="295"/>
      <c r="BS305" s="295"/>
      <c r="BT305" s="295"/>
      <c r="BU305" s="295"/>
      <c r="BV305" s="295"/>
      <c r="BW305" s="295"/>
      <c r="BX305" s="272"/>
      <c r="BY305" s="295">
        <v>0</v>
      </c>
      <c r="BZ305" s="296"/>
      <c r="CA305" s="767">
        <f>'Exhibit A'!GM359</f>
        <v>0</v>
      </c>
      <c r="CB305" s="810"/>
      <c r="CC305" s="810"/>
      <c r="CD305" s="810"/>
      <c r="CE305" s="810"/>
      <c r="CF305" s="768"/>
      <c r="CG305" s="767">
        <f>'Exhibit A'!GT359</f>
        <v>0</v>
      </c>
      <c r="CH305" s="810"/>
      <c r="CI305" s="810"/>
      <c r="CJ305" s="810"/>
      <c r="CK305" s="810"/>
      <c r="CL305" s="768"/>
      <c r="CN305" s="297"/>
      <c r="CO305" s="297"/>
      <c r="CP305" s="297"/>
    </row>
    <row r="306" spans="2:94" ht="12" customHeight="1">
      <c r="B306" s="985" t="s">
        <v>619</v>
      </c>
      <c r="C306" s="986"/>
      <c r="D306" s="986"/>
      <c r="E306" s="986"/>
      <c r="F306" s="986"/>
      <c r="G306" s="986"/>
      <c r="H306" s="986"/>
      <c r="I306" s="986"/>
      <c r="J306" s="986"/>
      <c r="K306" s="986"/>
      <c r="L306" s="986"/>
      <c r="M306" s="986"/>
      <c r="N306" s="986"/>
      <c r="O306" s="986"/>
      <c r="P306" s="986"/>
      <c r="Q306" s="986"/>
      <c r="R306" s="986"/>
      <c r="S306" s="986"/>
      <c r="T306" s="986"/>
      <c r="U306" s="986"/>
      <c r="V306" s="986"/>
      <c r="W306" s="987"/>
      <c r="X306" s="295"/>
      <c r="Y306" s="295"/>
      <c r="Z306" s="295"/>
      <c r="AA306" s="295"/>
      <c r="AB306" s="295"/>
      <c r="AC306" s="295"/>
      <c r="AD306" s="295"/>
      <c r="AE306" s="272"/>
      <c r="AF306" s="295">
        <v>0</v>
      </c>
      <c r="AG306" s="296"/>
      <c r="AH306" s="767">
        <f>'Exhibit A'!CL360</f>
        <v>0</v>
      </c>
      <c r="AI306" s="810"/>
      <c r="AJ306" s="810"/>
      <c r="AK306" s="810"/>
      <c r="AL306" s="810"/>
      <c r="AM306" s="768"/>
      <c r="AN306" s="767">
        <f>'Exhibit A'!CS360</f>
        <v>0</v>
      </c>
      <c r="AO306" s="810"/>
      <c r="AP306" s="810"/>
      <c r="AQ306" s="810"/>
      <c r="AR306" s="810"/>
      <c r="AS306" s="768"/>
      <c r="AU306" s="985" t="s">
        <v>666</v>
      </c>
      <c r="AV306" s="986"/>
      <c r="AW306" s="986"/>
      <c r="AX306" s="986"/>
      <c r="AY306" s="986"/>
      <c r="AZ306" s="986"/>
      <c r="BA306" s="986"/>
      <c r="BB306" s="986"/>
      <c r="BC306" s="986"/>
      <c r="BD306" s="986"/>
      <c r="BE306" s="986"/>
      <c r="BF306" s="986"/>
      <c r="BG306" s="986"/>
      <c r="BH306" s="986"/>
      <c r="BI306" s="986"/>
      <c r="BJ306" s="986"/>
      <c r="BK306" s="986"/>
      <c r="BL306" s="986"/>
      <c r="BM306" s="986"/>
      <c r="BN306" s="986"/>
      <c r="BO306" s="986"/>
      <c r="BP306" s="987"/>
      <c r="BQ306" s="295"/>
      <c r="BR306" s="295"/>
      <c r="BS306" s="295"/>
      <c r="BT306" s="295"/>
      <c r="BU306" s="295"/>
      <c r="BV306" s="295"/>
      <c r="BW306" s="295"/>
      <c r="BX306" s="272"/>
      <c r="BY306" s="295">
        <v>0</v>
      </c>
      <c r="BZ306" s="296"/>
      <c r="CA306" s="767">
        <f>'Exhibit A'!GM360</f>
        <v>0</v>
      </c>
      <c r="CB306" s="810"/>
      <c r="CC306" s="810"/>
      <c r="CD306" s="810"/>
      <c r="CE306" s="810"/>
      <c r="CF306" s="768"/>
      <c r="CG306" s="767">
        <f>'Exhibit A'!GT360</f>
        <v>0</v>
      </c>
      <c r="CH306" s="810"/>
      <c r="CI306" s="810"/>
      <c r="CJ306" s="810"/>
      <c r="CK306" s="810"/>
      <c r="CL306" s="768"/>
      <c r="CN306" s="297"/>
      <c r="CO306" s="297"/>
      <c r="CP306" s="297"/>
    </row>
    <row r="307" spans="2:94" ht="12" customHeight="1">
      <c r="B307" s="985" t="s">
        <v>620</v>
      </c>
      <c r="C307" s="986"/>
      <c r="D307" s="986"/>
      <c r="E307" s="986"/>
      <c r="F307" s="986"/>
      <c r="G307" s="986"/>
      <c r="H307" s="986"/>
      <c r="I307" s="986"/>
      <c r="J307" s="986"/>
      <c r="K307" s="986"/>
      <c r="L307" s="986"/>
      <c r="M307" s="986"/>
      <c r="N307" s="986"/>
      <c r="O307" s="986"/>
      <c r="P307" s="986"/>
      <c r="Q307" s="986"/>
      <c r="R307" s="986"/>
      <c r="S307" s="986"/>
      <c r="T307" s="986"/>
      <c r="U307" s="986"/>
      <c r="V307" s="986"/>
      <c r="W307" s="987"/>
      <c r="X307" s="295"/>
      <c r="Y307" s="295"/>
      <c r="Z307" s="295"/>
      <c r="AA307" s="295"/>
      <c r="AB307" s="295"/>
      <c r="AC307" s="295"/>
      <c r="AD307" s="295"/>
      <c r="AE307" s="272"/>
      <c r="AF307" s="295">
        <v>0</v>
      </c>
      <c r="AG307" s="296"/>
      <c r="AH307" s="767">
        <f>'Exhibit A'!CL361</f>
        <v>0</v>
      </c>
      <c r="AI307" s="810"/>
      <c r="AJ307" s="810"/>
      <c r="AK307" s="810"/>
      <c r="AL307" s="810"/>
      <c r="AM307" s="768"/>
      <c r="AN307" s="767">
        <f>'Exhibit A'!CS361</f>
        <v>0</v>
      </c>
      <c r="AO307" s="810"/>
      <c r="AP307" s="810"/>
      <c r="AQ307" s="810"/>
      <c r="AR307" s="810"/>
      <c r="AS307" s="768"/>
      <c r="AU307" s="985" t="s">
        <v>667</v>
      </c>
      <c r="AV307" s="986"/>
      <c r="AW307" s="986"/>
      <c r="AX307" s="986"/>
      <c r="AY307" s="986"/>
      <c r="AZ307" s="986"/>
      <c r="BA307" s="986"/>
      <c r="BB307" s="986"/>
      <c r="BC307" s="986"/>
      <c r="BD307" s="986"/>
      <c r="BE307" s="986"/>
      <c r="BF307" s="986"/>
      <c r="BG307" s="986"/>
      <c r="BH307" s="986"/>
      <c r="BI307" s="986"/>
      <c r="BJ307" s="986"/>
      <c r="BK307" s="986"/>
      <c r="BL307" s="986"/>
      <c r="BM307" s="986"/>
      <c r="BN307" s="986"/>
      <c r="BO307" s="986"/>
      <c r="BP307" s="987"/>
      <c r="BQ307" s="295"/>
      <c r="BR307" s="295"/>
      <c r="BS307" s="295"/>
      <c r="BT307" s="295"/>
      <c r="BU307" s="295"/>
      <c r="BV307" s="295"/>
      <c r="BW307" s="295"/>
      <c r="BX307" s="272"/>
      <c r="BY307" s="295">
        <v>0</v>
      </c>
      <c r="BZ307" s="296"/>
      <c r="CA307" s="767">
        <f>'Exhibit A'!GM361</f>
        <v>0</v>
      </c>
      <c r="CB307" s="810"/>
      <c r="CC307" s="810"/>
      <c r="CD307" s="810"/>
      <c r="CE307" s="810"/>
      <c r="CF307" s="768"/>
      <c r="CG307" s="767">
        <f>'Exhibit A'!GT361</f>
        <v>0</v>
      </c>
      <c r="CH307" s="810"/>
      <c r="CI307" s="810"/>
      <c r="CJ307" s="810"/>
      <c r="CK307" s="810"/>
      <c r="CL307" s="768"/>
      <c r="CN307" s="297"/>
      <c r="CO307" s="297"/>
      <c r="CP307" s="297"/>
    </row>
    <row r="308" spans="2:94" ht="12" customHeight="1">
      <c r="B308" s="985" t="s">
        <v>621</v>
      </c>
      <c r="C308" s="986"/>
      <c r="D308" s="986"/>
      <c r="E308" s="986"/>
      <c r="F308" s="986"/>
      <c r="G308" s="986"/>
      <c r="H308" s="986"/>
      <c r="I308" s="986"/>
      <c r="J308" s="986"/>
      <c r="K308" s="986"/>
      <c r="L308" s="986"/>
      <c r="M308" s="986"/>
      <c r="N308" s="986"/>
      <c r="O308" s="986"/>
      <c r="P308" s="986"/>
      <c r="Q308" s="986"/>
      <c r="R308" s="986"/>
      <c r="S308" s="986"/>
      <c r="T308" s="986"/>
      <c r="U308" s="986"/>
      <c r="V308" s="986"/>
      <c r="W308" s="987"/>
      <c r="X308" s="295"/>
      <c r="Y308" s="295"/>
      <c r="Z308" s="295"/>
      <c r="AA308" s="295"/>
      <c r="AB308" s="295"/>
      <c r="AC308" s="295"/>
      <c r="AD308" s="295"/>
      <c r="AE308" s="272"/>
      <c r="AF308" s="295">
        <v>0</v>
      </c>
      <c r="AG308" s="296"/>
      <c r="AH308" s="767">
        <f>'Exhibit A'!CL362</f>
        <v>0</v>
      </c>
      <c r="AI308" s="810"/>
      <c r="AJ308" s="810"/>
      <c r="AK308" s="810"/>
      <c r="AL308" s="810"/>
      <c r="AM308" s="768"/>
      <c r="AN308" s="767">
        <f>'Exhibit A'!CS362</f>
        <v>0</v>
      </c>
      <c r="AO308" s="810"/>
      <c r="AP308" s="810"/>
      <c r="AQ308" s="810"/>
      <c r="AR308" s="810"/>
      <c r="AS308" s="768"/>
      <c r="AU308" s="985" t="s">
        <v>668</v>
      </c>
      <c r="AV308" s="986"/>
      <c r="AW308" s="986"/>
      <c r="AX308" s="986"/>
      <c r="AY308" s="986"/>
      <c r="AZ308" s="986"/>
      <c r="BA308" s="986"/>
      <c r="BB308" s="986"/>
      <c r="BC308" s="986"/>
      <c r="BD308" s="986"/>
      <c r="BE308" s="986"/>
      <c r="BF308" s="986"/>
      <c r="BG308" s="986"/>
      <c r="BH308" s="986"/>
      <c r="BI308" s="986"/>
      <c r="BJ308" s="986"/>
      <c r="BK308" s="986"/>
      <c r="BL308" s="986"/>
      <c r="BM308" s="986"/>
      <c r="BN308" s="986"/>
      <c r="BO308" s="986"/>
      <c r="BP308" s="987"/>
      <c r="BQ308" s="295"/>
      <c r="BR308" s="295"/>
      <c r="BS308" s="295"/>
      <c r="BT308" s="295"/>
      <c r="BU308" s="295"/>
      <c r="BV308" s="295"/>
      <c r="BW308" s="295"/>
      <c r="BX308" s="272"/>
      <c r="BY308" s="295">
        <v>0</v>
      </c>
      <c r="BZ308" s="296"/>
      <c r="CA308" s="767">
        <f>'Exhibit A'!GM362</f>
        <v>0</v>
      </c>
      <c r="CB308" s="810"/>
      <c r="CC308" s="810"/>
      <c r="CD308" s="810"/>
      <c r="CE308" s="810"/>
      <c r="CF308" s="768"/>
      <c r="CG308" s="767">
        <f>'Exhibit A'!GT362</f>
        <v>0</v>
      </c>
      <c r="CH308" s="810"/>
      <c r="CI308" s="810"/>
      <c r="CJ308" s="810"/>
      <c r="CK308" s="810"/>
      <c r="CL308" s="768"/>
      <c r="CN308" s="297"/>
      <c r="CO308" s="297"/>
      <c r="CP308" s="297"/>
    </row>
    <row r="309" spans="2:94" ht="12" customHeight="1">
      <c r="B309" s="985" t="s">
        <v>622</v>
      </c>
      <c r="C309" s="986"/>
      <c r="D309" s="986"/>
      <c r="E309" s="986"/>
      <c r="F309" s="986"/>
      <c r="G309" s="986"/>
      <c r="H309" s="986"/>
      <c r="I309" s="986"/>
      <c r="J309" s="986"/>
      <c r="K309" s="986"/>
      <c r="L309" s="986"/>
      <c r="M309" s="986"/>
      <c r="N309" s="986"/>
      <c r="O309" s="986"/>
      <c r="P309" s="986"/>
      <c r="Q309" s="986"/>
      <c r="R309" s="986"/>
      <c r="S309" s="986"/>
      <c r="T309" s="986"/>
      <c r="U309" s="986"/>
      <c r="V309" s="986"/>
      <c r="W309" s="987"/>
      <c r="X309" s="295"/>
      <c r="Y309" s="295"/>
      <c r="Z309" s="295"/>
      <c r="AA309" s="295"/>
      <c r="AB309" s="295"/>
      <c r="AC309" s="295"/>
      <c r="AD309" s="295"/>
      <c r="AE309" s="272"/>
      <c r="AF309" s="295">
        <v>0</v>
      </c>
      <c r="AG309" s="296"/>
      <c r="AH309" s="767">
        <f>'Exhibit A'!CL363</f>
        <v>0</v>
      </c>
      <c r="AI309" s="810"/>
      <c r="AJ309" s="810"/>
      <c r="AK309" s="810"/>
      <c r="AL309" s="810"/>
      <c r="AM309" s="768"/>
      <c r="AN309" s="767">
        <f>'Exhibit A'!CS363</f>
        <v>0</v>
      </c>
      <c r="AO309" s="810"/>
      <c r="AP309" s="810"/>
      <c r="AQ309" s="810"/>
      <c r="AR309" s="810"/>
      <c r="AS309" s="768"/>
      <c r="AU309" s="985" t="s">
        <v>669</v>
      </c>
      <c r="AV309" s="986"/>
      <c r="AW309" s="986"/>
      <c r="AX309" s="986"/>
      <c r="AY309" s="986"/>
      <c r="AZ309" s="986"/>
      <c r="BA309" s="986"/>
      <c r="BB309" s="986"/>
      <c r="BC309" s="986"/>
      <c r="BD309" s="986"/>
      <c r="BE309" s="986"/>
      <c r="BF309" s="986"/>
      <c r="BG309" s="986"/>
      <c r="BH309" s="986"/>
      <c r="BI309" s="986"/>
      <c r="BJ309" s="986"/>
      <c r="BK309" s="986"/>
      <c r="BL309" s="986"/>
      <c r="BM309" s="986"/>
      <c r="BN309" s="986"/>
      <c r="BO309" s="986"/>
      <c r="BP309" s="987"/>
      <c r="BQ309" s="295"/>
      <c r="BR309" s="295"/>
      <c r="BS309" s="295"/>
      <c r="BT309" s="295"/>
      <c r="BU309" s="295"/>
      <c r="BV309" s="295"/>
      <c r="BW309" s="295"/>
      <c r="BX309" s="272"/>
      <c r="BY309" s="295">
        <v>0</v>
      </c>
      <c r="BZ309" s="296"/>
      <c r="CA309" s="767">
        <f>'Exhibit A'!GM363</f>
        <v>0</v>
      </c>
      <c r="CB309" s="810"/>
      <c r="CC309" s="810"/>
      <c r="CD309" s="810"/>
      <c r="CE309" s="810"/>
      <c r="CF309" s="768"/>
      <c r="CG309" s="767">
        <f>'Exhibit A'!GT363</f>
        <v>0</v>
      </c>
      <c r="CH309" s="810"/>
      <c r="CI309" s="810"/>
      <c r="CJ309" s="810"/>
      <c r="CK309" s="810"/>
      <c r="CL309" s="768"/>
      <c r="CN309" s="297"/>
      <c r="CO309" s="297"/>
      <c r="CP309" s="297"/>
    </row>
    <row r="310" spans="2:94" ht="12" customHeight="1">
      <c r="B310" s="985" t="s">
        <v>623</v>
      </c>
      <c r="C310" s="986"/>
      <c r="D310" s="986"/>
      <c r="E310" s="986"/>
      <c r="F310" s="986"/>
      <c r="G310" s="986"/>
      <c r="H310" s="986"/>
      <c r="I310" s="986"/>
      <c r="J310" s="986"/>
      <c r="K310" s="986"/>
      <c r="L310" s="986"/>
      <c r="M310" s="986"/>
      <c r="N310" s="986"/>
      <c r="O310" s="986"/>
      <c r="P310" s="986"/>
      <c r="Q310" s="986"/>
      <c r="R310" s="986"/>
      <c r="S310" s="986"/>
      <c r="T310" s="986"/>
      <c r="U310" s="986"/>
      <c r="V310" s="986"/>
      <c r="W310" s="987"/>
      <c r="X310" s="295"/>
      <c r="Y310" s="295"/>
      <c r="Z310" s="295"/>
      <c r="AA310" s="295"/>
      <c r="AB310" s="295"/>
      <c r="AC310" s="295"/>
      <c r="AD310" s="295"/>
      <c r="AE310" s="272"/>
      <c r="AF310" s="295">
        <v>0</v>
      </c>
      <c r="AG310" s="296"/>
      <c r="AH310" s="767">
        <f>'Exhibit A'!CL364</f>
        <v>0</v>
      </c>
      <c r="AI310" s="810"/>
      <c r="AJ310" s="810"/>
      <c r="AK310" s="810"/>
      <c r="AL310" s="810"/>
      <c r="AM310" s="768"/>
      <c r="AN310" s="767">
        <f>'Exhibit A'!CS364</f>
        <v>0</v>
      </c>
      <c r="AO310" s="810"/>
      <c r="AP310" s="810"/>
      <c r="AQ310" s="810"/>
      <c r="AR310" s="810"/>
      <c r="AS310" s="768"/>
      <c r="AU310" s="985" t="s">
        <v>670</v>
      </c>
      <c r="AV310" s="986"/>
      <c r="AW310" s="986"/>
      <c r="AX310" s="986"/>
      <c r="AY310" s="986"/>
      <c r="AZ310" s="986"/>
      <c r="BA310" s="986"/>
      <c r="BB310" s="986"/>
      <c r="BC310" s="986"/>
      <c r="BD310" s="986"/>
      <c r="BE310" s="986"/>
      <c r="BF310" s="986"/>
      <c r="BG310" s="986"/>
      <c r="BH310" s="986"/>
      <c r="BI310" s="986"/>
      <c r="BJ310" s="986"/>
      <c r="BK310" s="986"/>
      <c r="BL310" s="986"/>
      <c r="BM310" s="986"/>
      <c r="BN310" s="986"/>
      <c r="BO310" s="986"/>
      <c r="BP310" s="987"/>
      <c r="BQ310" s="295"/>
      <c r="BR310" s="295"/>
      <c r="BS310" s="295"/>
      <c r="BT310" s="295"/>
      <c r="BU310" s="295"/>
      <c r="BV310" s="295"/>
      <c r="BW310" s="295"/>
      <c r="BX310" s="272"/>
      <c r="BY310" s="295"/>
      <c r="BZ310" s="296"/>
      <c r="CA310" s="767">
        <f>'Exhibit A'!GM364</f>
        <v>0</v>
      </c>
      <c r="CB310" s="810"/>
      <c r="CC310" s="810"/>
      <c r="CD310" s="810"/>
      <c r="CE310" s="810"/>
      <c r="CF310" s="768"/>
      <c r="CG310" s="767">
        <f>'Exhibit A'!GT364</f>
        <v>0</v>
      </c>
      <c r="CH310" s="810"/>
      <c r="CI310" s="810"/>
      <c r="CJ310" s="810"/>
      <c r="CK310" s="810"/>
      <c r="CL310" s="768"/>
      <c r="CN310" s="297"/>
      <c r="CO310" s="297"/>
      <c r="CP310" s="297"/>
    </row>
    <row r="311" spans="2:94" ht="12" customHeight="1" thickBot="1">
      <c r="B311" s="991" t="s">
        <v>624</v>
      </c>
      <c r="C311" s="992"/>
      <c r="D311" s="992"/>
      <c r="E311" s="992"/>
      <c r="F311" s="992"/>
      <c r="G311" s="992"/>
      <c r="H311" s="992"/>
      <c r="I311" s="992"/>
      <c r="J311" s="992"/>
      <c r="K311" s="992"/>
      <c r="L311" s="992"/>
      <c r="M311" s="992"/>
      <c r="N311" s="992"/>
      <c r="O311" s="992"/>
      <c r="P311" s="992"/>
      <c r="Q311" s="992"/>
      <c r="R311" s="992"/>
      <c r="S311" s="992"/>
      <c r="T311" s="992"/>
      <c r="U311" s="992"/>
      <c r="V311" s="992"/>
      <c r="W311" s="993"/>
      <c r="X311" s="310"/>
      <c r="Y311" s="310"/>
      <c r="Z311" s="310"/>
      <c r="AA311" s="310"/>
      <c r="AB311" s="310"/>
      <c r="AC311" s="310"/>
      <c r="AD311" s="310"/>
      <c r="AE311" s="305"/>
      <c r="AF311" s="310"/>
      <c r="AG311" s="311"/>
      <c r="AH311" s="767">
        <f>'Exhibit A'!CL365</f>
        <v>0</v>
      </c>
      <c r="AI311" s="810"/>
      <c r="AJ311" s="810"/>
      <c r="AK311" s="810"/>
      <c r="AL311" s="810"/>
      <c r="AM311" s="768"/>
      <c r="AN311" s="767">
        <f>'Exhibit A'!CS365</f>
        <v>0</v>
      </c>
      <c r="AO311" s="810"/>
      <c r="AP311" s="810"/>
      <c r="AQ311" s="810"/>
      <c r="AR311" s="810"/>
      <c r="AS311" s="768"/>
      <c r="AU311" s="991" t="s">
        <v>671</v>
      </c>
      <c r="AV311" s="992"/>
      <c r="AW311" s="992"/>
      <c r="AX311" s="992"/>
      <c r="AY311" s="992"/>
      <c r="AZ311" s="992"/>
      <c r="BA311" s="992"/>
      <c r="BB311" s="992"/>
      <c r="BC311" s="992"/>
      <c r="BD311" s="992"/>
      <c r="BE311" s="992"/>
      <c r="BF311" s="992"/>
      <c r="BG311" s="992"/>
      <c r="BH311" s="992"/>
      <c r="BI311" s="992"/>
      <c r="BJ311" s="992"/>
      <c r="BK311" s="992"/>
      <c r="BL311" s="992"/>
      <c r="BM311" s="992"/>
      <c r="BN311" s="992"/>
      <c r="BO311" s="992"/>
      <c r="BP311" s="993"/>
      <c r="BQ311" s="310"/>
      <c r="BR311" s="310"/>
      <c r="BS311" s="310"/>
      <c r="BT311" s="310"/>
      <c r="BU311" s="310"/>
      <c r="BV311" s="310"/>
      <c r="BW311" s="310"/>
      <c r="BX311" s="305"/>
      <c r="BY311" s="310"/>
      <c r="BZ311" s="311"/>
      <c r="CA311" s="1036">
        <f>SUM(CA304:CF310)</f>
        <v>0</v>
      </c>
      <c r="CB311" s="1037"/>
      <c r="CC311" s="1037"/>
      <c r="CD311" s="1037"/>
      <c r="CE311" s="1037"/>
      <c r="CF311" s="1038"/>
      <c r="CG311" s="1036">
        <f>SUM(CG304:CL310)</f>
        <v>0</v>
      </c>
      <c r="CH311" s="1037"/>
      <c r="CI311" s="1037"/>
      <c r="CJ311" s="1037"/>
      <c r="CK311" s="1037"/>
      <c r="CL311" s="1038"/>
      <c r="CN311" s="286"/>
      <c r="CO311" s="286"/>
      <c r="CP311" s="286"/>
    </row>
    <row r="312" spans="2:94" ht="12" customHeight="1" thickTop="1">
      <c r="B312" s="991" t="s">
        <v>626</v>
      </c>
      <c r="C312" s="992"/>
      <c r="D312" s="992"/>
      <c r="E312" s="992"/>
      <c r="F312" s="992"/>
      <c r="G312" s="992"/>
      <c r="H312" s="992"/>
      <c r="I312" s="992"/>
      <c r="J312" s="992"/>
      <c r="K312" s="992"/>
      <c r="L312" s="992"/>
      <c r="M312" s="992"/>
      <c r="N312" s="992"/>
      <c r="O312" s="992"/>
      <c r="P312" s="992"/>
      <c r="Q312" s="992"/>
      <c r="R312" s="992"/>
      <c r="S312" s="992"/>
      <c r="T312" s="992"/>
      <c r="U312" s="992"/>
      <c r="V312" s="992"/>
      <c r="W312" s="993"/>
      <c r="X312" s="310"/>
      <c r="Y312" s="310"/>
      <c r="Z312" s="310"/>
      <c r="AA312" s="310"/>
      <c r="AB312" s="310"/>
      <c r="AC312" s="310"/>
      <c r="AD312" s="310"/>
      <c r="AE312" s="305"/>
      <c r="AF312" s="310"/>
      <c r="AG312" s="311"/>
      <c r="AH312" s="767">
        <f>'Exhibit A'!CL366</f>
        <v>0</v>
      </c>
      <c r="AI312" s="810"/>
      <c r="AJ312" s="810"/>
      <c r="AK312" s="810"/>
      <c r="AL312" s="810"/>
      <c r="AM312" s="768"/>
      <c r="AN312" s="767">
        <f>'Exhibit A'!CS366</f>
        <v>0</v>
      </c>
      <c r="AO312" s="810"/>
      <c r="AP312" s="810"/>
      <c r="AQ312" s="810"/>
      <c r="AR312" s="810"/>
      <c r="AS312" s="768"/>
      <c r="AU312" s="988" t="s">
        <v>672</v>
      </c>
      <c r="AV312" s="989"/>
      <c r="AW312" s="989"/>
      <c r="AX312" s="989"/>
      <c r="AY312" s="989"/>
      <c r="AZ312" s="989"/>
      <c r="BA312" s="989"/>
      <c r="BB312" s="989"/>
      <c r="BC312" s="989"/>
      <c r="BD312" s="989"/>
      <c r="BE312" s="989"/>
      <c r="BF312" s="989"/>
      <c r="BG312" s="989"/>
      <c r="BH312" s="989"/>
      <c r="BI312" s="989"/>
      <c r="BJ312" s="989"/>
      <c r="BK312" s="989"/>
      <c r="BL312" s="989"/>
      <c r="BM312" s="989"/>
      <c r="BN312" s="989"/>
      <c r="BO312" s="989"/>
      <c r="BP312" s="990"/>
      <c r="BQ312" s="210"/>
      <c r="BR312" s="210"/>
      <c r="BS312" s="210"/>
      <c r="BT312" s="210"/>
      <c r="BU312" s="210"/>
      <c r="BV312" s="210"/>
      <c r="BW312" s="210"/>
      <c r="BX312" s="292"/>
      <c r="BY312" s="210"/>
      <c r="BZ312" s="211"/>
      <c r="CA312" s="848"/>
      <c r="CB312" s="849"/>
      <c r="CC312" s="849"/>
      <c r="CD312" s="849"/>
      <c r="CE312" s="849"/>
      <c r="CF312" s="850"/>
      <c r="CG312" s="848"/>
      <c r="CH312" s="849"/>
      <c r="CI312" s="849"/>
      <c r="CJ312" s="849"/>
      <c r="CK312" s="849"/>
      <c r="CL312" s="850"/>
      <c r="CN312" s="286"/>
      <c r="CO312" s="286"/>
      <c r="CP312" s="286"/>
    </row>
    <row r="313" spans="2:94" ht="12" customHeight="1" thickBot="1">
      <c r="B313" s="994" t="s">
        <v>625</v>
      </c>
      <c r="C313" s="995"/>
      <c r="D313" s="995"/>
      <c r="E313" s="995"/>
      <c r="F313" s="995"/>
      <c r="G313" s="995"/>
      <c r="H313" s="995"/>
      <c r="I313" s="995"/>
      <c r="J313" s="995"/>
      <c r="K313" s="995"/>
      <c r="L313" s="995"/>
      <c r="M313" s="995"/>
      <c r="N313" s="995"/>
      <c r="O313" s="995"/>
      <c r="P313" s="995"/>
      <c r="Q313" s="995"/>
      <c r="R313" s="995"/>
      <c r="S313" s="995"/>
      <c r="T313" s="995"/>
      <c r="U313" s="995"/>
      <c r="V313" s="995"/>
      <c r="W313" s="996"/>
      <c r="X313" s="312"/>
      <c r="Y313" s="312"/>
      <c r="Z313" s="312"/>
      <c r="AA313" s="312"/>
      <c r="AB313" s="312"/>
      <c r="AC313" s="312"/>
      <c r="AD313" s="312"/>
      <c r="AE313" s="277"/>
      <c r="AF313" s="312"/>
      <c r="AG313" s="313"/>
      <c r="AH313" s="769">
        <f>SUM(AH304:AM312)</f>
        <v>0</v>
      </c>
      <c r="AI313" s="811"/>
      <c r="AJ313" s="811"/>
      <c r="AK313" s="811"/>
      <c r="AL313" s="811"/>
      <c r="AM313" s="770"/>
      <c r="AN313" s="769">
        <f>SUM(AN304:AS312)</f>
        <v>0</v>
      </c>
      <c r="AO313" s="811"/>
      <c r="AP313" s="811"/>
      <c r="AQ313" s="811"/>
      <c r="AR313" s="811"/>
      <c r="AS313" s="770"/>
      <c r="AU313" s="985" t="s">
        <v>673</v>
      </c>
      <c r="AV313" s="986"/>
      <c r="AW313" s="986"/>
      <c r="AX313" s="986"/>
      <c r="AY313" s="986"/>
      <c r="AZ313" s="986"/>
      <c r="BA313" s="986"/>
      <c r="BB313" s="986"/>
      <c r="BC313" s="986"/>
      <c r="BD313" s="986"/>
      <c r="BE313" s="986"/>
      <c r="BF313" s="986"/>
      <c r="BG313" s="986"/>
      <c r="BH313" s="986"/>
      <c r="BI313" s="986"/>
      <c r="BJ313" s="986"/>
      <c r="BK313" s="986"/>
      <c r="BL313" s="986"/>
      <c r="BM313" s="986"/>
      <c r="BN313" s="986"/>
      <c r="BO313" s="986"/>
      <c r="BP313" s="987"/>
      <c r="BQ313" s="314"/>
      <c r="BR313" s="314"/>
      <c r="BS313" s="314"/>
      <c r="BT313" s="314"/>
      <c r="BU313" s="314"/>
      <c r="BV313" s="314"/>
      <c r="BW313" s="314"/>
      <c r="BX313" s="166"/>
      <c r="BY313" s="314"/>
      <c r="BZ313" s="315"/>
      <c r="CA313" s="767">
        <f>'Exhibit A'!GM367</f>
        <v>0</v>
      </c>
      <c r="CB313" s="810"/>
      <c r="CC313" s="810"/>
      <c r="CD313" s="810"/>
      <c r="CE313" s="810"/>
      <c r="CF313" s="768"/>
      <c r="CG313" s="767">
        <f>'Exhibit A'!GT367</f>
        <v>0</v>
      </c>
      <c r="CH313" s="810"/>
      <c r="CI313" s="810"/>
      <c r="CJ313" s="810"/>
      <c r="CK313" s="810"/>
      <c r="CL313" s="768"/>
      <c r="CN313" s="297"/>
      <c r="CO313" s="297"/>
      <c r="CP313" s="297"/>
    </row>
    <row r="314" spans="2:94" ht="12" customHeight="1" thickTop="1">
      <c r="B314" s="976" t="s">
        <v>627</v>
      </c>
      <c r="C314" s="977"/>
      <c r="D314" s="977"/>
      <c r="E314" s="977"/>
      <c r="F314" s="977"/>
      <c r="G314" s="977"/>
      <c r="H314" s="977"/>
      <c r="I314" s="977"/>
      <c r="J314" s="977"/>
      <c r="K314" s="977"/>
      <c r="L314" s="977"/>
      <c r="M314" s="977"/>
      <c r="N314" s="977"/>
      <c r="O314" s="977"/>
      <c r="P314" s="977"/>
      <c r="Q314" s="977"/>
      <c r="R314" s="977"/>
      <c r="S314" s="977"/>
      <c r="T314" s="977"/>
      <c r="U314" s="977"/>
      <c r="V314" s="977"/>
      <c r="W314" s="978"/>
      <c r="X314" s="314"/>
      <c r="Y314" s="314"/>
      <c r="Z314" s="314"/>
      <c r="AA314" s="314"/>
      <c r="AB314" s="314"/>
      <c r="AC314" s="314"/>
      <c r="AD314" s="314"/>
      <c r="AE314" s="166"/>
      <c r="AF314" s="314"/>
      <c r="AG314" s="315"/>
      <c r="AH314" s="1023"/>
      <c r="AI314" s="1024"/>
      <c r="AJ314" s="1024"/>
      <c r="AK314" s="1024"/>
      <c r="AL314" s="1024"/>
      <c r="AM314" s="1025"/>
      <c r="AN314" s="1023"/>
      <c r="AO314" s="1024"/>
      <c r="AP314" s="1024"/>
      <c r="AQ314" s="1024"/>
      <c r="AR314" s="1024"/>
      <c r="AS314" s="1025"/>
      <c r="AU314" s="985" t="s">
        <v>674</v>
      </c>
      <c r="AV314" s="986"/>
      <c r="AW314" s="986"/>
      <c r="AX314" s="986"/>
      <c r="AY314" s="986"/>
      <c r="AZ314" s="986"/>
      <c r="BA314" s="986"/>
      <c r="BB314" s="986"/>
      <c r="BC314" s="986"/>
      <c r="BD314" s="986"/>
      <c r="BE314" s="986"/>
      <c r="BF314" s="986"/>
      <c r="BG314" s="986"/>
      <c r="BH314" s="986"/>
      <c r="BI314" s="986"/>
      <c r="BJ314" s="986"/>
      <c r="BK314" s="986"/>
      <c r="BL314" s="986"/>
      <c r="BM314" s="986"/>
      <c r="BN314" s="986"/>
      <c r="BO314" s="986"/>
      <c r="BP314" s="987"/>
      <c r="BQ314" s="295"/>
      <c r="BR314" s="295"/>
      <c r="BS314" s="295"/>
      <c r="BT314" s="295"/>
      <c r="BU314" s="295"/>
      <c r="BV314" s="295"/>
      <c r="BW314" s="295"/>
      <c r="BX314" s="272"/>
      <c r="BY314" s="295"/>
      <c r="BZ314" s="296"/>
      <c r="CA314" s="767">
        <f>'Exhibit A'!GM368</f>
        <v>0</v>
      </c>
      <c r="CB314" s="810"/>
      <c r="CC314" s="810"/>
      <c r="CD314" s="810"/>
      <c r="CE314" s="810"/>
      <c r="CF314" s="768"/>
      <c r="CG314" s="767">
        <f>'Exhibit A'!GT368</f>
        <v>0</v>
      </c>
      <c r="CH314" s="810"/>
      <c r="CI314" s="810"/>
      <c r="CJ314" s="810"/>
      <c r="CK314" s="810"/>
      <c r="CL314" s="768"/>
      <c r="CN314" s="297"/>
      <c r="CO314" s="297"/>
      <c r="CP314" s="297"/>
    </row>
    <row r="315" spans="2:94" ht="12" customHeight="1">
      <c r="B315" s="985" t="s">
        <v>628</v>
      </c>
      <c r="C315" s="986"/>
      <c r="D315" s="986"/>
      <c r="E315" s="986"/>
      <c r="F315" s="986"/>
      <c r="G315" s="986"/>
      <c r="H315" s="986"/>
      <c r="I315" s="986"/>
      <c r="J315" s="986"/>
      <c r="K315" s="986"/>
      <c r="L315" s="986"/>
      <c r="M315" s="986"/>
      <c r="N315" s="986"/>
      <c r="O315" s="986"/>
      <c r="P315" s="986"/>
      <c r="Q315" s="986"/>
      <c r="R315" s="986"/>
      <c r="S315" s="986"/>
      <c r="T315" s="986"/>
      <c r="U315" s="986"/>
      <c r="V315" s="986"/>
      <c r="W315" s="987"/>
      <c r="X315" s="295"/>
      <c r="Y315" s="295"/>
      <c r="Z315" s="295"/>
      <c r="AA315" s="295"/>
      <c r="AB315" s="295"/>
      <c r="AC315" s="295"/>
      <c r="AD315" s="295"/>
      <c r="AE315" s="272"/>
      <c r="AF315" s="295"/>
      <c r="AG315" s="296"/>
      <c r="AH315" s="767">
        <f>'Exhibit A'!CL369</f>
        <v>0</v>
      </c>
      <c r="AI315" s="810"/>
      <c r="AJ315" s="810"/>
      <c r="AK315" s="810"/>
      <c r="AL315" s="810"/>
      <c r="AM315" s="768"/>
      <c r="AN315" s="767">
        <f>'Exhibit A'!CS369</f>
        <v>0</v>
      </c>
      <c r="AO315" s="810"/>
      <c r="AP315" s="810"/>
      <c r="AQ315" s="810"/>
      <c r="AR315" s="810"/>
      <c r="AS315" s="768"/>
      <c r="AU315" s="985" t="s">
        <v>675</v>
      </c>
      <c r="AV315" s="986"/>
      <c r="AW315" s="986"/>
      <c r="AX315" s="986"/>
      <c r="AY315" s="986"/>
      <c r="AZ315" s="986"/>
      <c r="BA315" s="986"/>
      <c r="BB315" s="986"/>
      <c r="BC315" s="986"/>
      <c r="BD315" s="986"/>
      <c r="BE315" s="986"/>
      <c r="BF315" s="986"/>
      <c r="BG315" s="986"/>
      <c r="BH315" s="986"/>
      <c r="BI315" s="986"/>
      <c r="BJ315" s="986"/>
      <c r="BK315" s="986"/>
      <c r="BL315" s="986"/>
      <c r="BM315" s="986"/>
      <c r="BN315" s="986"/>
      <c r="BO315" s="986"/>
      <c r="BP315" s="987"/>
      <c r="BQ315" s="295"/>
      <c r="BR315" s="295"/>
      <c r="BS315" s="295"/>
      <c r="BT315" s="295"/>
      <c r="BU315" s="295"/>
      <c r="BV315" s="295"/>
      <c r="BW315" s="295"/>
      <c r="BX315" s="272"/>
      <c r="BY315" s="295"/>
      <c r="BZ315" s="296"/>
      <c r="CA315" s="767">
        <f>'Exhibit A'!GM369</f>
        <v>0</v>
      </c>
      <c r="CB315" s="810"/>
      <c r="CC315" s="810"/>
      <c r="CD315" s="810"/>
      <c r="CE315" s="810"/>
      <c r="CF315" s="768"/>
      <c r="CG315" s="767">
        <f>'Exhibit A'!GT369</f>
        <v>0</v>
      </c>
      <c r="CH315" s="810"/>
      <c r="CI315" s="810"/>
      <c r="CJ315" s="810"/>
      <c r="CK315" s="810"/>
      <c r="CL315" s="768"/>
      <c r="CN315" s="297"/>
      <c r="CO315" s="297"/>
      <c r="CP315" s="297"/>
    </row>
    <row r="316" spans="2:94" ht="12" customHeight="1">
      <c r="B316" s="985" t="s">
        <v>629</v>
      </c>
      <c r="C316" s="986"/>
      <c r="D316" s="986"/>
      <c r="E316" s="986"/>
      <c r="F316" s="986"/>
      <c r="G316" s="986"/>
      <c r="H316" s="986"/>
      <c r="I316" s="986"/>
      <c r="J316" s="986"/>
      <c r="K316" s="986"/>
      <c r="L316" s="986"/>
      <c r="M316" s="986"/>
      <c r="N316" s="986"/>
      <c r="O316" s="986"/>
      <c r="P316" s="986"/>
      <c r="Q316" s="986"/>
      <c r="R316" s="986"/>
      <c r="S316" s="986"/>
      <c r="T316" s="986"/>
      <c r="U316" s="986"/>
      <c r="V316" s="986"/>
      <c r="W316" s="987"/>
      <c r="X316" s="295"/>
      <c r="Y316" s="295"/>
      <c r="Z316" s="295"/>
      <c r="AA316" s="295"/>
      <c r="AB316" s="295"/>
      <c r="AC316" s="295"/>
      <c r="AD316" s="295"/>
      <c r="AE316" s="272"/>
      <c r="AF316" s="295"/>
      <c r="AG316" s="296"/>
      <c r="AH316" s="767">
        <f>'Exhibit A'!CL370</f>
        <v>0</v>
      </c>
      <c r="AI316" s="810"/>
      <c r="AJ316" s="810"/>
      <c r="AK316" s="810"/>
      <c r="AL316" s="810"/>
      <c r="AM316" s="768"/>
      <c r="AN316" s="767">
        <f>'Exhibit A'!CS370</f>
        <v>0</v>
      </c>
      <c r="AO316" s="810"/>
      <c r="AP316" s="810"/>
      <c r="AQ316" s="810"/>
      <c r="AR316" s="810"/>
      <c r="AS316" s="768"/>
      <c r="AU316" s="985" t="s">
        <v>676</v>
      </c>
      <c r="AV316" s="986"/>
      <c r="AW316" s="986"/>
      <c r="AX316" s="986"/>
      <c r="AY316" s="986"/>
      <c r="AZ316" s="986"/>
      <c r="BA316" s="986"/>
      <c r="BB316" s="986"/>
      <c r="BC316" s="986"/>
      <c r="BD316" s="986"/>
      <c r="BE316" s="986"/>
      <c r="BF316" s="986"/>
      <c r="BG316" s="986"/>
      <c r="BH316" s="986"/>
      <c r="BI316" s="986"/>
      <c r="BJ316" s="986"/>
      <c r="BK316" s="986"/>
      <c r="BL316" s="986"/>
      <c r="BM316" s="986"/>
      <c r="BN316" s="986"/>
      <c r="BO316" s="986"/>
      <c r="BP316" s="987"/>
      <c r="BQ316" s="295"/>
      <c r="BR316" s="295"/>
      <c r="BS316" s="295"/>
      <c r="BT316" s="295"/>
      <c r="BU316" s="295"/>
      <c r="BV316" s="295"/>
      <c r="BW316" s="295"/>
      <c r="BX316" s="272"/>
      <c r="BY316" s="295"/>
      <c r="BZ316" s="296"/>
      <c r="CA316" s="767">
        <f>'Exhibit A'!GM370</f>
        <v>0</v>
      </c>
      <c r="CB316" s="810"/>
      <c r="CC316" s="810"/>
      <c r="CD316" s="810"/>
      <c r="CE316" s="810"/>
      <c r="CF316" s="768"/>
      <c r="CG316" s="767">
        <f>'Exhibit A'!GT370</f>
        <v>0</v>
      </c>
      <c r="CH316" s="810"/>
      <c r="CI316" s="810"/>
      <c r="CJ316" s="810"/>
      <c r="CK316" s="810"/>
      <c r="CL316" s="768"/>
      <c r="CN316" s="297"/>
      <c r="CO316" s="297"/>
      <c r="CP316" s="297"/>
    </row>
    <row r="317" spans="2:94" ht="12" customHeight="1">
      <c r="B317" s="985" t="s">
        <v>630</v>
      </c>
      <c r="C317" s="986"/>
      <c r="D317" s="986"/>
      <c r="E317" s="986"/>
      <c r="F317" s="986"/>
      <c r="G317" s="986"/>
      <c r="H317" s="986"/>
      <c r="I317" s="986"/>
      <c r="J317" s="986"/>
      <c r="K317" s="986"/>
      <c r="L317" s="986"/>
      <c r="M317" s="986"/>
      <c r="N317" s="986"/>
      <c r="O317" s="986"/>
      <c r="P317" s="986"/>
      <c r="Q317" s="986"/>
      <c r="R317" s="986"/>
      <c r="S317" s="986"/>
      <c r="T317" s="986"/>
      <c r="U317" s="986"/>
      <c r="V317" s="986"/>
      <c r="W317" s="987"/>
      <c r="X317" s="295"/>
      <c r="Y317" s="295"/>
      <c r="Z317" s="295"/>
      <c r="AA317" s="295"/>
      <c r="AB317" s="295"/>
      <c r="AC317" s="295"/>
      <c r="AD317" s="295"/>
      <c r="AE317" s="272"/>
      <c r="AF317" s="295"/>
      <c r="AG317" s="296"/>
      <c r="AH317" s="767">
        <f>'Exhibit A'!CL371</f>
        <v>0</v>
      </c>
      <c r="AI317" s="810"/>
      <c r="AJ317" s="810"/>
      <c r="AK317" s="810"/>
      <c r="AL317" s="810"/>
      <c r="AM317" s="768"/>
      <c r="AN317" s="767">
        <f>'Exhibit A'!CS371</f>
        <v>0</v>
      </c>
      <c r="AO317" s="810"/>
      <c r="AP317" s="810"/>
      <c r="AQ317" s="810"/>
      <c r="AR317" s="810"/>
      <c r="AS317" s="768"/>
      <c r="AU317" s="985" t="s">
        <v>677</v>
      </c>
      <c r="AV317" s="986"/>
      <c r="AW317" s="986"/>
      <c r="AX317" s="986"/>
      <c r="AY317" s="986"/>
      <c r="AZ317" s="986"/>
      <c r="BA317" s="986"/>
      <c r="BB317" s="986"/>
      <c r="BC317" s="986"/>
      <c r="BD317" s="986"/>
      <c r="BE317" s="986"/>
      <c r="BF317" s="986"/>
      <c r="BG317" s="986"/>
      <c r="BH317" s="986"/>
      <c r="BI317" s="986"/>
      <c r="BJ317" s="986"/>
      <c r="BK317" s="986"/>
      <c r="BL317" s="986"/>
      <c r="BM317" s="986"/>
      <c r="BN317" s="986"/>
      <c r="BO317" s="986"/>
      <c r="BP317" s="987"/>
      <c r="BQ317" s="295"/>
      <c r="BR317" s="295"/>
      <c r="BS317" s="295"/>
      <c r="BT317" s="295"/>
      <c r="BU317" s="295"/>
      <c r="BV317" s="295"/>
      <c r="BW317" s="295"/>
      <c r="BX317" s="272"/>
      <c r="BY317" s="295"/>
      <c r="BZ317" s="296"/>
      <c r="CA317" s="767">
        <f>'Exhibit A'!GM371</f>
        <v>0</v>
      </c>
      <c r="CB317" s="810"/>
      <c r="CC317" s="810"/>
      <c r="CD317" s="810"/>
      <c r="CE317" s="810"/>
      <c r="CF317" s="768"/>
      <c r="CG317" s="767">
        <f>'Exhibit A'!GT371</f>
        <v>0</v>
      </c>
      <c r="CH317" s="810"/>
      <c r="CI317" s="810"/>
      <c r="CJ317" s="810"/>
      <c r="CK317" s="810"/>
      <c r="CL317" s="768"/>
      <c r="CN317" s="297"/>
      <c r="CO317" s="297"/>
      <c r="CP317" s="297"/>
    </row>
    <row r="318" spans="2:94" ht="12" customHeight="1" thickBot="1">
      <c r="B318" s="994" t="s">
        <v>631</v>
      </c>
      <c r="C318" s="995"/>
      <c r="D318" s="995"/>
      <c r="E318" s="995"/>
      <c r="F318" s="995"/>
      <c r="G318" s="995"/>
      <c r="H318" s="995"/>
      <c r="I318" s="995"/>
      <c r="J318" s="995"/>
      <c r="K318" s="995"/>
      <c r="L318" s="995"/>
      <c r="M318" s="995"/>
      <c r="N318" s="995"/>
      <c r="O318" s="995"/>
      <c r="P318" s="995"/>
      <c r="Q318" s="995"/>
      <c r="R318" s="995"/>
      <c r="S318" s="995"/>
      <c r="T318" s="995"/>
      <c r="U318" s="995"/>
      <c r="V318" s="995"/>
      <c r="W318" s="996"/>
      <c r="X318" s="312"/>
      <c r="Y318" s="312"/>
      <c r="Z318" s="312"/>
      <c r="AA318" s="312"/>
      <c r="AB318" s="312"/>
      <c r="AC318" s="312"/>
      <c r="AD318" s="312"/>
      <c r="AE318" s="277"/>
      <c r="AF318" s="312"/>
      <c r="AG318" s="313"/>
      <c r="AH318" s="769">
        <f>SUM(AH315:AM317)</f>
        <v>0</v>
      </c>
      <c r="AI318" s="811"/>
      <c r="AJ318" s="811"/>
      <c r="AK318" s="811"/>
      <c r="AL318" s="811"/>
      <c r="AM318" s="770"/>
      <c r="AN318" s="769">
        <f>SUM(AN315:AS317)</f>
        <v>0</v>
      </c>
      <c r="AO318" s="811"/>
      <c r="AP318" s="811"/>
      <c r="AQ318" s="811"/>
      <c r="AR318" s="811"/>
      <c r="AS318" s="770"/>
      <c r="AU318" s="985" t="s">
        <v>678</v>
      </c>
      <c r="AV318" s="986"/>
      <c r="AW318" s="986"/>
      <c r="AX318" s="986"/>
      <c r="AY318" s="986"/>
      <c r="AZ318" s="986"/>
      <c r="BA318" s="986"/>
      <c r="BB318" s="986"/>
      <c r="BC318" s="986"/>
      <c r="BD318" s="986"/>
      <c r="BE318" s="986"/>
      <c r="BF318" s="986"/>
      <c r="BG318" s="986"/>
      <c r="BH318" s="986"/>
      <c r="BI318" s="986"/>
      <c r="BJ318" s="986"/>
      <c r="BK318" s="986"/>
      <c r="BL318" s="986"/>
      <c r="BM318" s="986"/>
      <c r="BN318" s="986"/>
      <c r="BO318" s="986"/>
      <c r="BP318" s="987"/>
      <c r="BQ318" s="295"/>
      <c r="BR318" s="295"/>
      <c r="BS318" s="295"/>
      <c r="BT318" s="295"/>
      <c r="BU318" s="295"/>
      <c r="BV318" s="295"/>
      <c r="BW318" s="295"/>
      <c r="BX318" s="272"/>
      <c r="BY318" s="295"/>
      <c r="BZ318" s="296"/>
      <c r="CA318" s="767">
        <f>'Exhibit A'!GM372</f>
        <v>0</v>
      </c>
      <c r="CB318" s="810"/>
      <c r="CC318" s="810"/>
      <c r="CD318" s="810"/>
      <c r="CE318" s="810"/>
      <c r="CF318" s="768"/>
      <c r="CG318" s="767">
        <f>'Exhibit A'!GT372</f>
        <v>0</v>
      </c>
      <c r="CH318" s="810"/>
      <c r="CI318" s="810"/>
      <c r="CJ318" s="810"/>
      <c r="CK318" s="810"/>
      <c r="CL318" s="768"/>
      <c r="CN318" s="297"/>
      <c r="CO318" s="297"/>
      <c r="CP318" s="297"/>
    </row>
    <row r="319" spans="2:94" ht="12" customHeight="1" thickTop="1">
      <c r="B319" s="976" t="s">
        <v>632</v>
      </c>
      <c r="C319" s="977"/>
      <c r="D319" s="977"/>
      <c r="E319" s="977"/>
      <c r="F319" s="977"/>
      <c r="G319" s="977"/>
      <c r="H319" s="977"/>
      <c r="I319" s="977"/>
      <c r="J319" s="977"/>
      <c r="K319" s="977"/>
      <c r="L319" s="977"/>
      <c r="M319" s="977"/>
      <c r="N319" s="977"/>
      <c r="O319" s="977"/>
      <c r="P319" s="977"/>
      <c r="Q319" s="977"/>
      <c r="R319" s="977"/>
      <c r="S319" s="977"/>
      <c r="T319" s="977"/>
      <c r="U319" s="977"/>
      <c r="V319" s="977"/>
      <c r="W319" s="978"/>
      <c r="X319" s="314"/>
      <c r="Y319" s="314"/>
      <c r="Z319" s="314"/>
      <c r="AA319" s="314"/>
      <c r="AB319" s="314"/>
      <c r="AC319" s="314"/>
      <c r="AD319" s="314"/>
      <c r="AE319" s="166"/>
      <c r="AF319" s="314"/>
      <c r="AG319" s="315"/>
      <c r="AH319" s="1023"/>
      <c r="AI319" s="1024"/>
      <c r="AJ319" s="1024"/>
      <c r="AK319" s="1024"/>
      <c r="AL319" s="1024"/>
      <c r="AM319" s="1025"/>
      <c r="AN319" s="1023"/>
      <c r="AO319" s="1024"/>
      <c r="AP319" s="1024"/>
      <c r="AQ319" s="1024"/>
      <c r="AR319" s="1024"/>
      <c r="AS319" s="1025"/>
      <c r="AU319" s="985" t="s">
        <v>679</v>
      </c>
      <c r="AV319" s="986"/>
      <c r="AW319" s="986"/>
      <c r="AX319" s="986"/>
      <c r="AY319" s="986"/>
      <c r="AZ319" s="986"/>
      <c r="BA319" s="986"/>
      <c r="BB319" s="986"/>
      <c r="BC319" s="986"/>
      <c r="BD319" s="986"/>
      <c r="BE319" s="986"/>
      <c r="BF319" s="986"/>
      <c r="BG319" s="986"/>
      <c r="BH319" s="986"/>
      <c r="BI319" s="986"/>
      <c r="BJ319" s="986"/>
      <c r="BK319" s="986"/>
      <c r="BL319" s="986"/>
      <c r="BM319" s="986"/>
      <c r="BN319" s="986"/>
      <c r="BO319" s="986"/>
      <c r="BP319" s="987"/>
      <c r="BQ319" s="295"/>
      <c r="BR319" s="295"/>
      <c r="BS319" s="295"/>
      <c r="BT319" s="295"/>
      <c r="BU319" s="295"/>
      <c r="BV319" s="295"/>
      <c r="BW319" s="295"/>
      <c r="BX319" s="272"/>
      <c r="BY319" s="295"/>
      <c r="BZ319" s="296"/>
      <c r="CA319" s="767">
        <f>'Exhibit A'!GM373</f>
        <v>0</v>
      </c>
      <c r="CB319" s="810"/>
      <c r="CC319" s="810"/>
      <c r="CD319" s="810"/>
      <c r="CE319" s="810"/>
      <c r="CF319" s="768"/>
      <c r="CG319" s="767">
        <f>'Exhibit A'!GT373</f>
        <v>0</v>
      </c>
      <c r="CH319" s="810"/>
      <c r="CI319" s="810"/>
      <c r="CJ319" s="810"/>
      <c r="CK319" s="810"/>
      <c r="CL319" s="768"/>
      <c r="CN319" s="297"/>
      <c r="CO319" s="297"/>
      <c r="CP319" s="297"/>
    </row>
    <row r="320" spans="2:94" ht="12" customHeight="1">
      <c r="B320" s="985" t="s">
        <v>633</v>
      </c>
      <c r="C320" s="986"/>
      <c r="D320" s="986"/>
      <c r="E320" s="986"/>
      <c r="F320" s="986"/>
      <c r="G320" s="986"/>
      <c r="H320" s="986"/>
      <c r="I320" s="986"/>
      <c r="J320" s="986"/>
      <c r="K320" s="986"/>
      <c r="L320" s="986"/>
      <c r="M320" s="986"/>
      <c r="N320" s="986"/>
      <c r="O320" s="986"/>
      <c r="P320" s="986"/>
      <c r="Q320" s="986"/>
      <c r="R320" s="986"/>
      <c r="S320" s="986"/>
      <c r="T320" s="986"/>
      <c r="U320" s="986"/>
      <c r="V320" s="986"/>
      <c r="W320" s="987"/>
      <c r="X320" s="304"/>
      <c r="Y320" s="304"/>
      <c r="Z320" s="304"/>
      <c r="AA320" s="304"/>
      <c r="AB320" s="304"/>
      <c r="AC320" s="304"/>
      <c r="AD320" s="304"/>
      <c r="AE320" s="305"/>
      <c r="AF320" s="304"/>
      <c r="AG320" s="306"/>
      <c r="AH320" s="767">
        <f>'Exhibit A'!CL374</f>
        <v>0</v>
      </c>
      <c r="AI320" s="810"/>
      <c r="AJ320" s="810"/>
      <c r="AK320" s="810"/>
      <c r="AL320" s="810"/>
      <c r="AM320" s="768"/>
      <c r="AN320" s="767">
        <f>'Exhibit A'!CS374</f>
        <v>0</v>
      </c>
      <c r="AO320" s="810"/>
      <c r="AP320" s="810"/>
      <c r="AQ320" s="810"/>
      <c r="AR320" s="810"/>
      <c r="AS320" s="768"/>
      <c r="AU320" s="991" t="s">
        <v>680</v>
      </c>
      <c r="AV320" s="992"/>
      <c r="AW320" s="992"/>
      <c r="AX320" s="992"/>
      <c r="AY320" s="992"/>
      <c r="AZ320" s="992"/>
      <c r="BA320" s="992"/>
      <c r="BB320" s="992"/>
      <c r="BC320" s="992"/>
      <c r="BD320" s="992"/>
      <c r="BE320" s="992"/>
      <c r="BF320" s="992"/>
      <c r="BG320" s="992"/>
      <c r="BH320" s="992"/>
      <c r="BI320" s="992"/>
      <c r="BJ320" s="992"/>
      <c r="BK320" s="992"/>
      <c r="BL320" s="992"/>
      <c r="BM320" s="992"/>
      <c r="BN320" s="992"/>
      <c r="BO320" s="992"/>
      <c r="BP320" s="993"/>
      <c r="BQ320" s="304"/>
      <c r="BR320" s="304"/>
      <c r="BS320" s="304"/>
      <c r="BT320" s="304"/>
      <c r="BU320" s="304"/>
      <c r="BV320" s="304"/>
      <c r="BW320" s="304"/>
      <c r="BX320" s="305"/>
      <c r="BY320" s="304"/>
      <c r="BZ320" s="306"/>
      <c r="CA320" s="767">
        <f>'Exhibit A'!GM374</f>
        <v>0</v>
      </c>
      <c r="CB320" s="810"/>
      <c r="CC320" s="810"/>
      <c r="CD320" s="810"/>
      <c r="CE320" s="810"/>
      <c r="CF320" s="768"/>
      <c r="CG320" s="767">
        <f>'Exhibit A'!GT374</f>
        <v>0</v>
      </c>
      <c r="CH320" s="810"/>
      <c r="CI320" s="810"/>
      <c r="CJ320" s="810"/>
      <c r="CK320" s="810"/>
      <c r="CL320" s="768"/>
      <c r="CN320" s="297"/>
      <c r="CO320" s="297"/>
      <c r="CP320" s="297"/>
    </row>
    <row r="321" spans="2:94" ht="12" customHeight="1" thickBot="1">
      <c r="B321" s="985" t="s">
        <v>634</v>
      </c>
      <c r="C321" s="986"/>
      <c r="D321" s="986"/>
      <c r="E321" s="986"/>
      <c r="F321" s="986"/>
      <c r="G321" s="986"/>
      <c r="H321" s="986"/>
      <c r="I321" s="986"/>
      <c r="J321" s="986"/>
      <c r="K321" s="986"/>
      <c r="L321" s="986"/>
      <c r="M321" s="986"/>
      <c r="N321" s="986"/>
      <c r="O321" s="986"/>
      <c r="P321" s="986"/>
      <c r="Q321" s="986"/>
      <c r="R321" s="986"/>
      <c r="S321" s="986"/>
      <c r="T321" s="986"/>
      <c r="U321" s="986"/>
      <c r="V321" s="986"/>
      <c r="W321" s="987"/>
      <c r="X321" s="196"/>
      <c r="Y321" s="196"/>
      <c r="Z321" s="196"/>
      <c r="AA321" s="196"/>
      <c r="AB321" s="196"/>
      <c r="AC321" s="196"/>
      <c r="AD321" s="196"/>
      <c r="AE321" s="272"/>
      <c r="AF321" s="196"/>
      <c r="AG321" s="195"/>
      <c r="AH321" s="767">
        <f>'Exhibit A'!CL375</f>
        <v>0</v>
      </c>
      <c r="AI321" s="810"/>
      <c r="AJ321" s="810"/>
      <c r="AK321" s="810"/>
      <c r="AL321" s="810"/>
      <c r="AM321" s="768"/>
      <c r="AN321" s="767">
        <f>'Exhibit A'!CS375</f>
        <v>0</v>
      </c>
      <c r="AO321" s="810"/>
      <c r="AP321" s="810"/>
      <c r="AQ321" s="810"/>
      <c r="AR321" s="810"/>
      <c r="AS321" s="768"/>
      <c r="AU321" s="991" t="s">
        <v>681</v>
      </c>
      <c r="AV321" s="992"/>
      <c r="AW321" s="992"/>
      <c r="AX321" s="992"/>
      <c r="AY321" s="992"/>
      <c r="AZ321" s="992"/>
      <c r="BA321" s="992"/>
      <c r="BB321" s="992"/>
      <c r="BC321" s="992"/>
      <c r="BD321" s="992"/>
      <c r="BE321" s="992"/>
      <c r="BF321" s="992"/>
      <c r="BG321" s="992"/>
      <c r="BH321" s="992"/>
      <c r="BI321" s="992"/>
      <c r="BJ321" s="992"/>
      <c r="BK321" s="992"/>
      <c r="BL321" s="992"/>
      <c r="BM321" s="992"/>
      <c r="BN321" s="992"/>
      <c r="BO321" s="992"/>
      <c r="BP321" s="993"/>
      <c r="BQ321" s="310"/>
      <c r="BR321" s="310"/>
      <c r="BS321" s="310"/>
      <c r="BT321" s="310"/>
      <c r="BU321" s="310"/>
      <c r="BV321" s="310"/>
      <c r="BW321" s="310"/>
      <c r="BX321" s="305"/>
      <c r="BY321" s="310"/>
      <c r="BZ321" s="311"/>
      <c r="CA321" s="1036">
        <f>SUM(CA313:CF320)</f>
        <v>0</v>
      </c>
      <c r="CB321" s="1037"/>
      <c r="CC321" s="1037"/>
      <c r="CD321" s="1037"/>
      <c r="CE321" s="1037"/>
      <c r="CF321" s="1038"/>
      <c r="CG321" s="1036">
        <f>SUM(CG313:CL320)</f>
        <v>0</v>
      </c>
      <c r="CH321" s="1037"/>
      <c r="CI321" s="1037"/>
      <c r="CJ321" s="1037"/>
      <c r="CK321" s="1037"/>
      <c r="CL321" s="1038"/>
      <c r="CN321" s="286"/>
      <c r="CO321" s="286"/>
      <c r="CP321" s="286"/>
    </row>
    <row r="322" spans="2:94" ht="12" customHeight="1" thickTop="1">
      <c r="B322" s="985" t="s">
        <v>635</v>
      </c>
      <c r="C322" s="986"/>
      <c r="D322" s="986"/>
      <c r="E322" s="986"/>
      <c r="F322" s="986"/>
      <c r="G322" s="986"/>
      <c r="H322" s="986"/>
      <c r="I322" s="986"/>
      <c r="J322" s="986"/>
      <c r="K322" s="986"/>
      <c r="L322" s="986"/>
      <c r="M322" s="986"/>
      <c r="N322" s="986"/>
      <c r="O322" s="986"/>
      <c r="P322" s="986"/>
      <c r="Q322" s="986"/>
      <c r="R322" s="986"/>
      <c r="S322" s="986"/>
      <c r="T322" s="986"/>
      <c r="U322" s="986"/>
      <c r="V322" s="986"/>
      <c r="W322" s="987"/>
      <c r="X322" s="286"/>
      <c r="Y322" s="286"/>
      <c r="Z322" s="286"/>
      <c r="AA322" s="286"/>
      <c r="AB322" s="286"/>
      <c r="AC322" s="286"/>
      <c r="AD322" s="286"/>
      <c r="AE322" s="137"/>
      <c r="AF322" s="286"/>
      <c r="AG322" s="323"/>
      <c r="AH322" s="767">
        <f>'Exhibit A'!CL376</f>
        <v>0</v>
      </c>
      <c r="AI322" s="810"/>
      <c r="AJ322" s="810"/>
      <c r="AK322" s="810"/>
      <c r="AL322" s="810"/>
      <c r="AM322" s="768"/>
      <c r="AN322" s="767">
        <f>'Exhibit A'!CS376</f>
        <v>0</v>
      </c>
      <c r="AO322" s="810"/>
      <c r="AP322" s="810"/>
      <c r="AQ322" s="810"/>
      <c r="AR322" s="810"/>
      <c r="AS322" s="768"/>
      <c r="AU322" s="988" t="s">
        <v>682</v>
      </c>
      <c r="AV322" s="989"/>
      <c r="AW322" s="989"/>
      <c r="AX322" s="989"/>
      <c r="AY322" s="989"/>
      <c r="AZ322" s="989"/>
      <c r="BA322" s="989"/>
      <c r="BB322" s="989"/>
      <c r="BC322" s="989"/>
      <c r="BD322" s="989"/>
      <c r="BE322" s="989"/>
      <c r="BF322" s="989"/>
      <c r="BG322" s="989"/>
      <c r="BH322" s="989"/>
      <c r="BI322" s="989"/>
      <c r="BJ322" s="989"/>
      <c r="BK322" s="989"/>
      <c r="BL322" s="989"/>
      <c r="BM322" s="989"/>
      <c r="BN322" s="989"/>
      <c r="BO322" s="989"/>
      <c r="BP322" s="990"/>
      <c r="BQ322" s="210"/>
      <c r="BR322" s="210"/>
      <c r="BS322" s="210"/>
      <c r="BT322" s="210"/>
      <c r="BU322" s="210"/>
      <c r="BV322" s="210"/>
      <c r="BW322" s="210"/>
      <c r="BX322" s="292"/>
      <c r="BY322" s="210"/>
      <c r="BZ322" s="211"/>
      <c r="CA322" s="848"/>
      <c r="CB322" s="849"/>
      <c r="CC322" s="849"/>
      <c r="CD322" s="849"/>
      <c r="CE322" s="849"/>
      <c r="CF322" s="850"/>
      <c r="CG322" s="848"/>
      <c r="CH322" s="849"/>
      <c r="CI322" s="849"/>
      <c r="CJ322" s="849"/>
      <c r="CK322" s="849"/>
      <c r="CL322" s="850"/>
      <c r="CN322" s="286"/>
      <c r="CO322" s="286"/>
      <c r="CP322" s="286"/>
    </row>
    <row r="323" spans="2:94" ht="12" customHeight="1">
      <c r="B323" s="985" t="s">
        <v>636</v>
      </c>
      <c r="C323" s="986"/>
      <c r="D323" s="986"/>
      <c r="E323" s="986"/>
      <c r="F323" s="986"/>
      <c r="G323" s="986"/>
      <c r="H323" s="986"/>
      <c r="I323" s="986"/>
      <c r="J323" s="986"/>
      <c r="K323" s="986"/>
      <c r="L323" s="986"/>
      <c r="M323" s="986"/>
      <c r="N323" s="986"/>
      <c r="O323" s="986"/>
      <c r="P323" s="986"/>
      <c r="Q323" s="986"/>
      <c r="R323" s="986"/>
      <c r="S323" s="986"/>
      <c r="T323" s="986"/>
      <c r="U323" s="986"/>
      <c r="V323" s="986"/>
      <c r="W323" s="987"/>
      <c r="X323" s="295"/>
      <c r="Y323" s="295"/>
      <c r="Z323" s="295"/>
      <c r="AA323" s="295"/>
      <c r="AB323" s="295"/>
      <c r="AC323" s="295"/>
      <c r="AD323" s="295"/>
      <c r="AE323" s="272"/>
      <c r="AF323" s="295">
        <v>0</v>
      </c>
      <c r="AG323" s="296"/>
      <c r="AH323" s="767">
        <f>'Exhibit A'!CL377</f>
        <v>0</v>
      </c>
      <c r="AI323" s="810"/>
      <c r="AJ323" s="810"/>
      <c r="AK323" s="810"/>
      <c r="AL323" s="810"/>
      <c r="AM323" s="768"/>
      <c r="AN323" s="767">
        <f>'Exhibit A'!CS377</f>
        <v>0</v>
      </c>
      <c r="AO323" s="810"/>
      <c r="AP323" s="810"/>
      <c r="AQ323" s="810"/>
      <c r="AR323" s="810"/>
      <c r="AS323" s="768"/>
      <c r="AU323" s="976" t="s">
        <v>683</v>
      </c>
      <c r="AV323" s="977"/>
      <c r="AW323" s="977"/>
      <c r="AX323" s="977"/>
      <c r="AY323" s="977"/>
      <c r="AZ323" s="977"/>
      <c r="BA323" s="977"/>
      <c r="BB323" s="977"/>
      <c r="BC323" s="977"/>
      <c r="BD323" s="977"/>
      <c r="BE323" s="977"/>
      <c r="BF323" s="977"/>
      <c r="BG323" s="977"/>
      <c r="BH323" s="977"/>
      <c r="BI323" s="977"/>
      <c r="BJ323" s="977"/>
      <c r="BK323" s="977"/>
      <c r="BL323" s="977"/>
      <c r="BM323" s="977"/>
      <c r="BN323" s="977"/>
      <c r="BO323" s="977"/>
      <c r="BP323" s="978"/>
      <c r="BQ323" s="314"/>
      <c r="BR323" s="314"/>
      <c r="BS323" s="314"/>
      <c r="BT323" s="314"/>
      <c r="BU323" s="314"/>
      <c r="BV323" s="314"/>
      <c r="BW323" s="314"/>
      <c r="BX323" s="166"/>
      <c r="BY323" s="314"/>
      <c r="BZ323" s="315"/>
      <c r="CA323" s="767">
        <f>'Exhibit A'!GM377</f>
        <v>0</v>
      </c>
      <c r="CB323" s="810"/>
      <c r="CC323" s="810"/>
      <c r="CD323" s="810"/>
      <c r="CE323" s="810"/>
      <c r="CF323" s="768"/>
      <c r="CG323" s="767">
        <f>'Exhibit A'!GT377</f>
        <v>0</v>
      </c>
      <c r="CH323" s="810"/>
      <c r="CI323" s="810"/>
      <c r="CJ323" s="810"/>
      <c r="CK323" s="810"/>
      <c r="CL323" s="768"/>
      <c r="CN323" s="297"/>
      <c r="CO323" s="297"/>
      <c r="CP323" s="297"/>
    </row>
    <row r="324" spans="2:94" ht="12" customHeight="1">
      <c r="B324" s="985" t="s">
        <v>637</v>
      </c>
      <c r="C324" s="986"/>
      <c r="D324" s="986"/>
      <c r="E324" s="986"/>
      <c r="F324" s="986"/>
      <c r="G324" s="986"/>
      <c r="H324" s="986"/>
      <c r="I324" s="986"/>
      <c r="J324" s="986"/>
      <c r="K324" s="986"/>
      <c r="L324" s="986"/>
      <c r="M324" s="986"/>
      <c r="N324" s="986"/>
      <c r="O324" s="986"/>
      <c r="P324" s="986"/>
      <c r="Q324" s="986"/>
      <c r="R324" s="986"/>
      <c r="S324" s="986"/>
      <c r="T324" s="986"/>
      <c r="U324" s="986"/>
      <c r="V324" s="986"/>
      <c r="W324" s="987"/>
      <c r="X324" s="295"/>
      <c r="Y324" s="295"/>
      <c r="Z324" s="295"/>
      <c r="AA324" s="295"/>
      <c r="AB324" s="295"/>
      <c r="AC324" s="295"/>
      <c r="AD324" s="295"/>
      <c r="AE324" s="272"/>
      <c r="AF324" s="295">
        <v>0</v>
      </c>
      <c r="AG324" s="296"/>
      <c r="AH324" s="767">
        <f>'Exhibit A'!CL378</f>
        <v>0</v>
      </c>
      <c r="AI324" s="810"/>
      <c r="AJ324" s="810"/>
      <c r="AK324" s="810"/>
      <c r="AL324" s="810"/>
      <c r="AM324" s="768"/>
      <c r="AN324" s="767">
        <f>'Exhibit A'!CS378</f>
        <v>0</v>
      </c>
      <c r="AO324" s="810"/>
      <c r="AP324" s="810"/>
      <c r="AQ324" s="810"/>
      <c r="AR324" s="810"/>
      <c r="AS324" s="768"/>
      <c r="AU324" s="985" t="s">
        <v>684</v>
      </c>
      <c r="AV324" s="986"/>
      <c r="AW324" s="986"/>
      <c r="AX324" s="986"/>
      <c r="AY324" s="986"/>
      <c r="AZ324" s="986"/>
      <c r="BA324" s="986"/>
      <c r="BB324" s="986"/>
      <c r="BC324" s="986"/>
      <c r="BD324" s="986"/>
      <c r="BE324" s="986"/>
      <c r="BF324" s="986"/>
      <c r="BG324" s="986"/>
      <c r="BH324" s="986"/>
      <c r="BI324" s="986"/>
      <c r="BJ324" s="986"/>
      <c r="BK324" s="986"/>
      <c r="BL324" s="986"/>
      <c r="BM324" s="986"/>
      <c r="BN324" s="986"/>
      <c r="BO324" s="986"/>
      <c r="BP324" s="987"/>
      <c r="BQ324" s="295"/>
      <c r="BR324" s="295"/>
      <c r="BS324" s="295"/>
      <c r="BT324" s="295"/>
      <c r="BU324" s="295"/>
      <c r="BV324" s="295"/>
      <c r="BW324" s="295"/>
      <c r="BX324" s="272"/>
      <c r="BY324" s="295"/>
      <c r="BZ324" s="296"/>
      <c r="CA324" s="767">
        <f>'Exhibit A'!GM378</f>
        <v>0</v>
      </c>
      <c r="CB324" s="810"/>
      <c r="CC324" s="810"/>
      <c r="CD324" s="810"/>
      <c r="CE324" s="810"/>
      <c r="CF324" s="768"/>
      <c r="CG324" s="767">
        <f>'Exhibit A'!GT378</f>
        <v>0</v>
      </c>
      <c r="CH324" s="810"/>
      <c r="CI324" s="810"/>
      <c r="CJ324" s="810"/>
      <c r="CK324" s="810"/>
      <c r="CL324" s="768"/>
      <c r="CN324" s="297"/>
      <c r="CO324" s="297"/>
      <c r="CP324" s="297"/>
    </row>
    <row r="325" spans="2:94" ht="12" customHeight="1">
      <c r="B325" s="985" t="s">
        <v>638</v>
      </c>
      <c r="C325" s="986"/>
      <c r="D325" s="986"/>
      <c r="E325" s="986"/>
      <c r="F325" s="986"/>
      <c r="G325" s="986"/>
      <c r="H325" s="986"/>
      <c r="I325" s="986"/>
      <c r="J325" s="986"/>
      <c r="K325" s="986"/>
      <c r="L325" s="986"/>
      <c r="M325" s="986"/>
      <c r="N325" s="986"/>
      <c r="O325" s="986"/>
      <c r="P325" s="986"/>
      <c r="Q325" s="986"/>
      <c r="R325" s="986"/>
      <c r="S325" s="986"/>
      <c r="T325" s="986"/>
      <c r="U325" s="986"/>
      <c r="V325" s="986"/>
      <c r="W325" s="987"/>
      <c r="X325" s="295"/>
      <c r="Y325" s="295"/>
      <c r="Z325" s="295"/>
      <c r="AA325" s="295"/>
      <c r="AB325" s="295"/>
      <c r="AC325" s="295"/>
      <c r="AD325" s="295"/>
      <c r="AE325" s="272"/>
      <c r="AF325" s="295">
        <v>0</v>
      </c>
      <c r="AG325" s="296"/>
      <c r="AH325" s="767">
        <f>'Exhibit A'!CL379</f>
        <v>0</v>
      </c>
      <c r="AI325" s="810"/>
      <c r="AJ325" s="810"/>
      <c r="AK325" s="810"/>
      <c r="AL325" s="810"/>
      <c r="AM325" s="768"/>
      <c r="AN325" s="767">
        <f>'Exhibit A'!CS379</f>
        <v>0</v>
      </c>
      <c r="AO325" s="810"/>
      <c r="AP325" s="810"/>
      <c r="AQ325" s="810"/>
      <c r="AR325" s="810"/>
      <c r="AS325" s="768"/>
      <c r="AU325" s="985" t="s">
        <v>685</v>
      </c>
      <c r="AV325" s="986"/>
      <c r="AW325" s="986"/>
      <c r="AX325" s="986"/>
      <c r="AY325" s="986"/>
      <c r="AZ325" s="986"/>
      <c r="BA325" s="986"/>
      <c r="BB325" s="986"/>
      <c r="BC325" s="986"/>
      <c r="BD325" s="986"/>
      <c r="BE325" s="986"/>
      <c r="BF325" s="986"/>
      <c r="BG325" s="986"/>
      <c r="BH325" s="986"/>
      <c r="BI325" s="986"/>
      <c r="BJ325" s="986"/>
      <c r="BK325" s="986"/>
      <c r="BL325" s="986"/>
      <c r="BM325" s="986"/>
      <c r="BN325" s="986"/>
      <c r="BO325" s="986"/>
      <c r="BP325" s="987"/>
      <c r="BQ325" s="295"/>
      <c r="BR325" s="295"/>
      <c r="BS325" s="295"/>
      <c r="BT325" s="295"/>
      <c r="BU325" s="295"/>
      <c r="BV325" s="295"/>
      <c r="BW325" s="295"/>
      <c r="BX325" s="272"/>
      <c r="BY325" s="295"/>
      <c r="BZ325" s="296"/>
      <c r="CA325" s="767">
        <f>'Exhibit A'!GM379</f>
        <v>0</v>
      </c>
      <c r="CB325" s="810"/>
      <c r="CC325" s="810"/>
      <c r="CD325" s="810"/>
      <c r="CE325" s="810"/>
      <c r="CF325" s="768"/>
      <c r="CG325" s="767">
        <f>'Exhibit A'!GT379</f>
        <v>0</v>
      </c>
      <c r="CH325" s="810"/>
      <c r="CI325" s="810"/>
      <c r="CJ325" s="810"/>
      <c r="CK325" s="810"/>
      <c r="CL325" s="768"/>
      <c r="CN325" s="297"/>
      <c r="CO325" s="297"/>
      <c r="CP325" s="297"/>
    </row>
    <row r="326" spans="2:94" ht="12" customHeight="1">
      <c r="B326" s="985" t="s">
        <v>639</v>
      </c>
      <c r="C326" s="986"/>
      <c r="D326" s="986"/>
      <c r="E326" s="986"/>
      <c r="F326" s="986"/>
      <c r="G326" s="986"/>
      <c r="H326" s="986"/>
      <c r="I326" s="986"/>
      <c r="J326" s="986"/>
      <c r="K326" s="986"/>
      <c r="L326" s="986"/>
      <c r="M326" s="986"/>
      <c r="N326" s="986"/>
      <c r="O326" s="986"/>
      <c r="P326" s="986"/>
      <c r="Q326" s="986"/>
      <c r="R326" s="986"/>
      <c r="S326" s="986"/>
      <c r="T326" s="986"/>
      <c r="U326" s="986"/>
      <c r="V326" s="986"/>
      <c r="W326" s="987"/>
      <c r="X326" s="295"/>
      <c r="Y326" s="295"/>
      <c r="Z326" s="295"/>
      <c r="AA326" s="295"/>
      <c r="AB326" s="295"/>
      <c r="AC326" s="295"/>
      <c r="AD326" s="295"/>
      <c r="AE326" s="272"/>
      <c r="AF326" s="295">
        <v>0</v>
      </c>
      <c r="AG326" s="296"/>
      <c r="AH326" s="767">
        <f>'Exhibit A'!CL380</f>
        <v>0</v>
      </c>
      <c r="AI326" s="810"/>
      <c r="AJ326" s="810"/>
      <c r="AK326" s="810"/>
      <c r="AL326" s="810"/>
      <c r="AM326" s="768"/>
      <c r="AN326" s="767">
        <f>'Exhibit A'!CS380</f>
        <v>0</v>
      </c>
      <c r="AO326" s="810"/>
      <c r="AP326" s="810"/>
      <c r="AQ326" s="810"/>
      <c r="AR326" s="810"/>
      <c r="AS326" s="768"/>
      <c r="AU326" s="985" t="s">
        <v>686</v>
      </c>
      <c r="AV326" s="986"/>
      <c r="AW326" s="986"/>
      <c r="AX326" s="986"/>
      <c r="AY326" s="986"/>
      <c r="AZ326" s="986"/>
      <c r="BA326" s="986"/>
      <c r="BB326" s="986"/>
      <c r="BC326" s="986"/>
      <c r="BD326" s="986"/>
      <c r="BE326" s="986"/>
      <c r="BF326" s="986"/>
      <c r="BG326" s="986"/>
      <c r="BH326" s="986"/>
      <c r="BI326" s="986"/>
      <c r="BJ326" s="986"/>
      <c r="BK326" s="986"/>
      <c r="BL326" s="986"/>
      <c r="BM326" s="986"/>
      <c r="BN326" s="986"/>
      <c r="BO326" s="986"/>
      <c r="BP326" s="987"/>
      <c r="BQ326" s="295"/>
      <c r="BR326" s="295"/>
      <c r="BS326" s="295"/>
      <c r="BT326" s="295"/>
      <c r="BU326" s="295"/>
      <c r="BV326" s="295"/>
      <c r="BW326" s="295"/>
      <c r="BX326" s="272"/>
      <c r="BY326" s="295"/>
      <c r="BZ326" s="296"/>
      <c r="CA326" s="767">
        <f>'Exhibit A'!GM380</f>
        <v>0</v>
      </c>
      <c r="CB326" s="810"/>
      <c r="CC326" s="810"/>
      <c r="CD326" s="810"/>
      <c r="CE326" s="810"/>
      <c r="CF326" s="768"/>
      <c r="CG326" s="767">
        <f>'Exhibit A'!GT380</f>
        <v>0</v>
      </c>
      <c r="CH326" s="810"/>
      <c r="CI326" s="810"/>
      <c r="CJ326" s="810"/>
      <c r="CK326" s="810"/>
      <c r="CL326" s="768"/>
      <c r="CN326" s="297"/>
      <c r="CO326" s="297"/>
      <c r="CP326" s="297"/>
    </row>
    <row r="327" spans="2:94" ht="12" customHeight="1">
      <c r="B327" s="991" t="s">
        <v>640</v>
      </c>
      <c r="C327" s="992"/>
      <c r="D327" s="992"/>
      <c r="E327" s="992"/>
      <c r="F327" s="992"/>
      <c r="G327" s="992"/>
      <c r="H327" s="992"/>
      <c r="I327" s="992"/>
      <c r="J327" s="992"/>
      <c r="K327" s="992"/>
      <c r="L327" s="992"/>
      <c r="M327" s="992"/>
      <c r="N327" s="992"/>
      <c r="O327" s="992"/>
      <c r="P327" s="992"/>
      <c r="Q327" s="992"/>
      <c r="R327" s="992"/>
      <c r="S327" s="992"/>
      <c r="T327" s="992"/>
      <c r="U327" s="992"/>
      <c r="V327" s="992"/>
      <c r="W327" s="993"/>
      <c r="X327" s="295"/>
      <c r="Y327" s="295"/>
      <c r="Z327" s="295"/>
      <c r="AA327" s="295"/>
      <c r="AB327" s="295"/>
      <c r="AC327" s="295"/>
      <c r="AD327" s="295"/>
      <c r="AE327" s="272"/>
      <c r="AF327" s="295">
        <v>0</v>
      </c>
      <c r="AG327" s="296"/>
      <c r="AH327" s="767">
        <f>'Exhibit A'!CL381</f>
        <v>0</v>
      </c>
      <c r="AI327" s="810"/>
      <c r="AJ327" s="810"/>
      <c r="AK327" s="810"/>
      <c r="AL327" s="810"/>
      <c r="AM327" s="768"/>
      <c r="AN327" s="767">
        <f>'Exhibit A'!CS381</f>
        <v>0</v>
      </c>
      <c r="AO327" s="810"/>
      <c r="AP327" s="810"/>
      <c r="AQ327" s="810"/>
      <c r="AR327" s="810"/>
      <c r="AS327" s="768"/>
      <c r="AU327" s="985" t="s">
        <v>687</v>
      </c>
      <c r="AV327" s="986"/>
      <c r="AW327" s="986"/>
      <c r="AX327" s="986"/>
      <c r="AY327" s="986"/>
      <c r="AZ327" s="986"/>
      <c r="BA327" s="986"/>
      <c r="BB327" s="986"/>
      <c r="BC327" s="986"/>
      <c r="BD327" s="986"/>
      <c r="BE327" s="986"/>
      <c r="BF327" s="986"/>
      <c r="BG327" s="986"/>
      <c r="BH327" s="986"/>
      <c r="BI327" s="986"/>
      <c r="BJ327" s="986"/>
      <c r="BK327" s="986"/>
      <c r="BL327" s="986"/>
      <c r="BM327" s="986"/>
      <c r="BN327" s="986"/>
      <c r="BO327" s="986"/>
      <c r="BP327" s="987"/>
      <c r="BQ327" s="295"/>
      <c r="BR327" s="295"/>
      <c r="BS327" s="295"/>
      <c r="BT327" s="295"/>
      <c r="BU327" s="295"/>
      <c r="BV327" s="295"/>
      <c r="BW327" s="295"/>
      <c r="BX327" s="272"/>
      <c r="BY327" s="295"/>
      <c r="BZ327" s="296"/>
      <c r="CA327" s="767">
        <f>'Exhibit A'!GM381</f>
        <v>0</v>
      </c>
      <c r="CB327" s="810"/>
      <c r="CC327" s="810"/>
      <c r="CD327" s="810"/>
      <c r="CE327" s="810"/>
      <c r="CF327" s="768"/>
      <c r="CG327" s="767">
        <f>'Exhibit A'!GT381</f>
        <v>0</v>
      </c>
      <c r="CH327" s="810"/>
      <c r="CI327" s="810"/>
      <c r="CJ327" s="810"/>
      <c r="CK327" s="810"/>
      <c r="CL327" s="768"/>
      <c r="CN327" s="297"/>
      <c r="CO327" s="297"/>
      <c r="CP327" s="297"/>
    </row>
    <row r="328" spans="2:94" ht="12" customHeight="1" thickBot="1">
      <c r="B328" s="994" t="s">
        <v>641</v>
      </c>
      <c r="C328" s="995"/>
      <c r="D328" s="995"/>
      <c r="E328" s="995"/>
      <c r="F328" s="995"/>
      <c r="G328" s="995"/>
      <c r="H328" s="995"/>
      <c r="I328" s="995"/>
      <c r="J328" s="995"/>
      <c r="K328" s="995"/>
      <c r="L328" s="995"/>
      <c r="M328" s="995"/>
      <c r="N328" s="995"/>
      <c r="O328" s="995"/>
      <c r="P328" s="995"/>
      <c r="Q328" s="995"/>
      <c r="R328" s="995"/>
      <c r="S328" s="995"/>
      <c r="T328" s="995"/>
      <c r="U328" s="995"/>
      <c r="V328" s="995"/>
      <c r="W328" s="996"/>
      <c r="X328" s="312"/>
      <c r="Y328" s="312"/>
      <c r="Z328" s="312"/>
      <c r="AA328" s="312"/>
      <c r="AB328" s="312"/>
      <c r="AC328" s="312"/>
      <c r="AD328" s="312"/>
      <c r="AE328" s="277"/>
      <c r="AF328" s="312">
        <v>0</v>
      </c>
      <c r="AG328" s="313"/>
      <c r="AH328" s="769">
        <f>SUM(AH320:AM327)</f>
        <v>0</v>
      </c>
      <c r="AI328" s="811"/>
      <c r="AJ328" s="811"/>
      <c r="AK328" s="811"/>
      <c r="AL328" s="811"/>
      <c r="AM328" s="770"/>
      <c r="AN328" s="769">
        <f>SUM(AN320:AS327)</f>
        <v>0</v>
      </c>
      <c r="AO328" s="811"/>
      <c r="AP328" s="811"/>
      <c r="AQ328" s="811"/>
      <c r="AR328" s="811"/>
      <c r="AS328" s="770"/>
      <c r="AU328" s="985" t="s">
        <v>688</v>
      </c>
      <c r="AV328" s="986"/>
      <c r="AW328" s="986"/>
      <c r="AX328" s="986"/>
      <c r="AY328" s="986"/>
      <c r="AZ328" s="986"/>
      <c r="BA328" s="986"/>
      <c r="BB328" s="986"/>
      <c r="BC328" s="986"/>
      <c r="BD328" s="986"/>
      <c r="BE328" s="986"/>
      <c r="BF328" s="986"/>
      <c r="BG328" s="986"/>
      <c r="BH328" s="986"/>
      <c r="BI328" s="986"/>
      <c r="BJ328" s="986"/>
      <c r="BK328" s="986"/>
      <c r="BL328" s="986"/>
      <c r="BM328" s="986"/>
      <c r="BN328" s="986"/>
      <c r="BO328" s="986"/>
      <c r="BP328" s="987"/>
      <c r="BQ328" s="295"/>
      <c r="BR328" s="295"/>
      <c r="BS328" s="295"/>
      <c r="BT328" s="295"/>
      <c r="BU328" s="295"/>
      <c r="BV328" s="295"/>
      <c r="BW328" s="295"/>
      <c r="BX328" s="272"/>
      <c r="BY328" s="295"/>
      <c r="BZ328" s="296"/>
      <c r="CA328" s="767">
        <f>'Exhibit A'!GM382</f>
        <v>0</v>
      </c>
      <c r="CB328" s="810"/>
      <c r="CC328" s="810"/>
      <c r="CD328" s="810"/>
      <c r="CE328" s="810"/>
      <c r="CF328" s="768"/>
      <c r="CG328" s="767">
        <f>'Exhibit A'!GT382</f>
        <v>0</v>
      </c>
      <c r="CH328" s="810"/>
      <c r="CI328" s="810"/>
      <c r="CJ328" s="810"/>
      <c r="CK328" s="810"/>
      <c r="CL328" s="768"/>
      <c r="CN328" s="297"/>
      <c r="CO328" s="297"/>
      <c r="CP328" s="297"/>
    </row>
    <row r="329" spans="2:94" ht="12.75" customHeight="1" thickTop="1">
      <c r="B329" s="976" t="s">
        <v>642</v>
      </c>
      <c r="C329" s="977"/>
      <c r="D329" s="977"/>
      <c r="E329" s="977"/>
      <c r="F329" s="977"/>
      <c r="G329" s="977"/>
      <c r="H329" s="977"/>
      <c r="I329" s="977"/>
      <c r="J329" s="977"/>
      <c r="K329" s="977"/>
      <c r="L329" s="977"/>
      <c r="M329" s="977"/>
      <c r="N329" s="977"/>
      <c r="O329" s="977"/>
      <c r="P329" s="977"/>
      <c r="Q329" s="977"/>
      <c r="R329" s="977"/>
      <c r="S329" s="977"/>
      <c r="T329" s="977"/>
      <c r="U329" s="977"/>
      <c r="V329" s="977"/>
      <c r="W329" s="978"/>
      <c r="X329" s="314"/>
      <c r="Y329" s="314"/>
      <c r="Z329" s="314"/>
      <c r="AA329" s="314"/>
      <c r="AB329" s="314"/>
      <c r="AC329" s="314"/>
      <c r="AD329" s="314"/>
      <c r="AE329" s="166"/>
      <c r="AF329" s="314">
        <v>0</v>
      </c>
      <c r="AG329" s="315"/>
      <c r="AH329" s="1023"/>
      <c r="AI329" s="1024"/>
      <c r="AJ329" s="1024"/>
      <c r="AK329" s="1024"/>
      <c r="AL329" s="1024"/>
      <c r="AM329" s="1025"/>
      <c r="AN329" s="1023"/>
      <c r="AO329" s="1024"/>
      <c r="AP329" s="1024"/>
      <c r="AQ329" s="1024"/>
      <c r="AR329" s="1024"/>
      <c r="AS329" s="1025"/>
      <c r="AU329" s="985" t="s">
        <v>689</v>
      </c>
      <c r="AV329" s="986"/>
      <c r="AW329" s="986"/>
      <c r="AX329" s="986"/>
      <c r="AY329" s="986"/>
      <c r="AZ329" s="986"/>
      <c r="BA329" s="986"/>
      <c r="BB329" s="986"/>
      <c r="BC329" s="986"/>
      <c r="BD329" s="986"/>
      <c r="BE329" s="986"/>
      <c r="BF329" s="986"/>
      <c r="BG329" s="986"/>
      <c r="BH329" s="986"/>
      <c r="BI329" s="986"/>
      <c r="BJ329" s="986"/>
      <c r="BK329" s="986"/>
      <c r="BL329" s="986"/>
      <c r="BM329" s="986"/>
      <c r="BN329" s="986"/>
      <c r="BO329" s="986"/>
      <c r="BP329" s="987"/>
      <c r="BQ329" s="295"/>
      <c r="BR329" s="295"/>
      <c r="BS329" s="295"/>
      <c r="BT329" s="295"/>
      <c r="BU329" s="295"/>
      <c r="BV329" s="295"/>
      <c r="BW329" s="295"/>
      <c r="BX329" s="272"/>
      <c r="BY329" s="295"/>
      <c r="BZ329" s="296"/>
      <c r="CA329" s="767">
        <f>'Exhibit A'!GM383</f>
        <v>0</v>
      </c>
      <c r="CB329" s="810"/>
      <c r="CC329" s="810"/>
      <c r="CD329" s="810"/>
      <c r="CE329" s="810"/>
      <c r="CF329" s="768"/>
      <c r="CG329" s="767">
        <f>'Exhibit A'!GT383</f>
        <v>0</v>
      </c>
      <c r="CH329" s="810"/>
      <c r="CI329" s="810"/>
      <c r="CJ329" s="810"/>
      <c r="CK329" s="810"/>
      <c r="CL329" s="768"/>
      <c r="CN329" s="297"/>
      <c r="CO329" s="297"/>
      <c r="CP329" s="297"/>
    </row>
    <row r="330" spans="2:94" ht="12.75" customHeight="1">
      <c r="B330" s="985" t="s">
        <v>643</v>
      </c>
      <c r="C330" s="986"/>
      <c r="D330" s="986"/>
      <c r="E330" s="986"/>
      <c r="F330" s="986"/>
      <c r="G330" s="986"/>
      <c r="H330" s="986"/>
      <c r="I330" s="986"/>
      <c r="J330" s="986"/>
      <c r="K330" s="986"/>
      <c r="L330" s="986"/>
      <c r="M330" s="986"/>
      <c r="N330" s="986"/>
      <c r="O330" s="986"/>
      <c r="P330" s="986"/>
      <c r="Q330" s="986"/>
      <c r="R330" s="986"/>
      <c r="S330" s="986"/>
      <c r="T330" s="986"/>
      <c r="U330" s="986"/>
      <c r="V330" s="986"/>
      <c r="W330" s="987"/>
      <c r="X330" s="295"/>
      <c r="Y330" s="295"/>
      <c r="Z330" s="295"/>
      <c r="AA330" s="295"/>
      <c r="AB330" s="295"/>
      <c r="AC330" s="295"/>
      <c r="AD330" s="295"/>
      <c r="AE330" s="272"/>
      <c r="AF330" s="295">
        <v>0</v>
      </c>
      <c r="AG330" s="296"/>
      <c r="AH330" s="767">
        <f>'Exhibit A'!CL384</f>
        <v>0</v>
      </c>
      <c r="AI330" s="810"/>
      <c r="AJ330" s="810"/>
      <c r="AK330" s="810"/>
      <c r="AL330" s="810"/>
      <c r="AM330" s="768"/>
      <c r="AN330" s="767">
        <f>'Exhibit A'!CS384</f>
        <v>0</v>
      </c>
      <c r="AO330" s="810"/>
      <c r="AP330" s="810"/>
      <c r="AQ330" s="810"/>
      <c r="AR330" s="810"/>
      <c r="AS330" s="768"/>
      <c r="AU330" s="991" t="s">
        <v>690</v>
      </c>
      <c r="AV330" s="992"/>
      <c r="AW330" s="992"/>
      <c r="AX330" s="992"/>
      <c r="AY330" s="992"/>
      <c r="AZ330" s="992"/>
      <c r="BA330" s="992"/>
      <c r="BB330" s="992"/>
      <c r="BC330" s="992"/>
      <c r="BD330" s="992"/>
      <c r="BE330" s="992"/>
      <c r="BF330" s="992"/>
      <c r="BG330" s="992"/>
      <c r="BH330" s="992"/>
      <c r="BI330" s="992"/>
      <c r="BJ330" s="992"/>
      <c r="BK330" s="992"/>
      <c r="BL330" s="992"/>
      <c r="BM330" s="992"/>
      <c r="BN330" s="992"/>
      <c r="BO330" s="992"/>
      <c r="BP330" s="993"/>
      <c r="BQ330" s="295"/>
      <c r="BR330" s="295"/>
      <c r="BS330" s="295"/>
      <c r="BT330" s="295"/>
      <c r="BU330" s="295"/>
      <c r="BV330" s="295"/>
      <c r="BW330" s="295"/>
      <c r="BX330" s="272"/>
      <c r="BY330" s="295"/>
      <c r="BZ330" s="296"/>
      <c r="CA330" s="767">
        <f>'Exhibit A'!GM384</f>
        <v>0</v>
      </c>
      <c r="CB330" s="810"/>
      <c r="CC330" s="810"/>
      <c r="CD330" s="810"/>
      <c r="CE330" s="810"/>
      <c r="CF330" s="768"/>
      <c r="CG330" s="767">
        <f>'Exhibit A'!GT384</f>
        <v>0</v>
      </c>
      <c r="CH330" s="810"/>
      <c r="CI330" s="810"/>
      <c r="CJ330" s="810"/>
      <c r="CK330" s="810"/>
      <c r="CL330" s="768"/>
      <c r="CN330" s="297"/>
      <c r="CO330" s="297"/>
      <c r="CP330" s="297"/>
    </row>
    <row r="331" spans="2:94" ht="12.75" customHeight="1" thickBot="1">
      <c r="B331" s="985" t="s">
        <v>644</v>
      </c>
      <c r="C331" s="986"/>
      <c r="D331" s="986"/>
      <c r="E331" s="986"/>
      <c r="F331" s="986"/>
      <c r="G331" s="986"/>
      <c r="H331" s="986"/>
      <c r="I331" s="986"/>
      <c r="J331" s="986"/>
      <c r="K331" s="986"/>
      <c r="L331" s="986"/>
      <c r="M331" s="986"/>
      <c r="N331" s="986"/>
      <c r="O331" s="986"/>
      <c r="P331" s="986"/>
      <c r="Q331" s="986"/>
      <c r="R331" s="986"/>
      <c r="S331" s="986"/>
      <c r="T331" s="986"/>
      <c r="U331" s="986"/>
      <c r="V331" s="986"/>
      <c r="W331" s="987"/>
      <c r="X331" s="304"/>
      <c r="Y331" s="304"/>
      <c r="Z331" s="304"/>
      <c r="AA331" s="304"/>
      <c r="AB331" s="304"/>
      <c r="AC331" s="304"/>
      <c r="AD331" s="304"/>
      <c r="AE331" s="305"/>
      <c r="AF331" s="304">
        <v>0</v>
      </c>
      <c r="AG331" s="306"/>
      <c r="AH331" s="767">
        <f>'Exhibit A'!CL385</f>
        <v>0</v>
      </c>
      <c r="AI331" s="810"/>
      <c r="AJ331" s="810"/>
      <c r="AK331" s="810"/>
      <c r="AL331" s="810"/>
      <c r="AM331" s="768"/>
      <c r="AN331" s="767">
        <f>'Exhibit A'!CS385</f>
        <v>0</v>
      </c>
      <c r="AO331" s="810"/>
      <c r="AP331" s="810"/>
      <c r="AQ331" s="810"/>
      <c r="AR331" s="810"/>
      <c r="AS331" s="768"/>
      <c r="AU331" s="991" t="s">
        <v>691</v>
      </c>
      <c r="AV331" s="992"/>
      <c r="AW331" s="992"/>
      <c r="AX331" s="992"/>
      <c r="AY331" s="992"/>
      <c r="AZ331" s="992"/>
      <c r="BA331" s="992"/>
      <c r="BB331" s="992"/>
      <c r="BC331" s="992"/>
      <c r="BD331" s="992"/>
      <c r="BE331" s="992"/>
      <c r="BF331" s="992"/>
      <c r="BG331" s="992"/>
      <c r="BH331" s="992"/>
      <c r="BI331" s="992"/>
      <c r="BJ331" s="992"/>
      <c r="BK331" s="992"/>
      <c r="BL331" s="992"/>
      <c r="BM331" s="992"/>
      <c r="BN331" s="992"/>
      <c r="BO331" s="992"/>
      <c r="BP331" s="993"/>
      <c r="BQ331" s="304"/>
      <c r="BR331" s="304"/>
      <c r="BS331" s="304"/>
      <c r="BT331" s="304"/>
      <c r="BU331" s="304"/>
      <c r="BV331" s="304"/>
      <c r="BW331" s="304"/>
      <c r="BX331" s="305"/>
      <c r="BY331" s="304"/>
      <c r="BZ331" s="306"/>
      <c r="CA331" s="1036">
        <f>SUM(CA323:CF330)</f>
        <v>0</v>
      </c>
      <c r="CB331" s="1037"/>
      <c r="CC331" s="1037"/>
      <c r="CD331" s="1037"/>
      <c r="CE331" s="1037"/>
      <c r="CF331" s="1038"/>
      <c r="CG331" s="1036">
        <f>SUM(CG323:CL330)</f>
        <v>0</v>
      </c>
      <c r="CH331" s="1037"/>
      <c r="CI331" s="1037"/>
      <c r="CJ331" s="1037"/>
      <c r="CK331" s="1037"/>
      <c r="CL331" s="1038"/>
      <c r="CN331" s="286"/>
      <c r="CO331" s="286"/>
      <c r="CP331" s="286"/>
    </row>
    <row r="332" spans="2:94" ht="12.75" customHeight="1" thickTop="1">
      <c r="B332" s="985" t="s">
        <v>645</v>
      </c>
      <c r="C332" s="986"/>
      <c r="D332" s="986"/>
      <c r="E332" s="986"/>
      <c r="F332" s="986"/>
      <c r="G332" s="986"/>
      <c r="H332" s="986"/>
      <c r="I332" s="986"/>
      <c r="J332" s="986"/>
      <c r="K332" s="986"/>
      <c r="L332" s="986"/>
      <c r="M332" s="986"/>
      <c r="N332" s="986"/>
      <c r="O332" s="986"/>
      <c r="P332" s="986"/>
      <c r="Q332" s="986"/>
      <c r="R332" s="986"/>
      <c r="S332" s="986"/>
      <c r="T332" s="986"/>
      <c r="U332" s="986"/>
      <c r="V332" s="986"/>
      <c r="W332" s="987"/>
      <c r="X332" s="310"/>
      <c r="Y332" s="310"/>
      <c r="Z332" s="310"/>
      <c r="AA332" s="310"/>
      <c r="AB332" s="310"/>
      <c r="AC332" s="310"/>
      <c r="AD332" s="310"/>
      <c r="AE332" s="305"/>
      <c r="AF332" s="310"/>
      <c r="AG332" s="311"/>
      <c r="AH332" s="767">
        <f>'Exhibit A'!CL386</f>
        <v>0</v>
      </c>
      <c r="AI332" s="810"/>
      <c r="AJ332" s="810"/>
      <c r="AK332" s="810"/>
      <c r="AL332" s="810"/>
      <c r="AM332" s="768"/>
      <c r="AN332" s="767">
        <f>'Exhibit A'!CS386</f>
        <v>0</v>
      </c>
      <c r="AO332" s="810"/>
      <c r="AP332" s="810"/>
      <c r="AQ332" s="810"/>
      <c r="AR332" s="810"/>
      <c r="AS332" s="768"/>
      <c r="AU332" s="988" t="s">
        <v>692</v>
      </c>
      <c r="AV332" s="989"/>
      <c r="AW332" s="989"/>
      <c r="AX332" s="989"/>
      <c r="AY332" s="989"/>
      <c r="AZ332" s="989"/>
      <c r="BA332" s="989"/>
      <c r="BB332" s="989"/>
      <c r="BC332" s="989"/>
      <c r="BD332" s="989"/>
      <c r="BE332" s="989"/>
      <c r="BF332" s="989"/>
      <c r="BG332" s="989"/>
      <c r="BH332" s="989"/>
      <c r="BI332" s="989"/>
      <c r="BJ332" s="989"/>
      <c r="BK332" s="989"/>
      <c r="BL332" s="989"/>
      <c r="BM332" s="989"/>
      <c r="BN332" s="989"/>
      <c r="BO332" s="989"/>
      <c r="BP332" s="990"/>
      <c r="BQ332" s="210"/>
      <c r="BR332" s="210"/>
      <c r="BS332" s="210"/>
      <c r="BT332" s="210"/>
      <c r="BU332" s="210"/>
      <c r="BV332" s="210"/>
      <c r="BW332" s="210"/>
      <c r="BX332" s="292"/>
      <c r="BY332" s="210"/>
      <c r="BZ332" s="211"/>
      <c r="CA332" s="848"/>
      <c r="CB332" s="849"/>
      <c r="CC332" s="849"/>
      <c r="CD332" s="849"/>
      <c r="CE332" s="849"/>
      <c r="CF332" s="850"/>
      <c r="CG332" s="848"/>
      <c r="CH332" s="849"/>
      <c r="CI332" s="849"/>
      <c r="CJ332" s="849"/>
      <c r="CK332" s="849"/>
      <c r="CL332" s="850"/>
      <c r="CN332" s="286"/>
      <c r="CO332" s="286"/>
      <c r="CP332" s="286"/>
    </row>
    <row r="333" spans="2:94" ht="12.75" customHeight="1">
      <c r="B333" s="985" t="s">
        <v>646</v>
      </c>
      <c r="C333" s="986"/>
      <c r="D333" s="986"/>
      <c r="E333" s="986"/>
      <c r="F333" s="986"/>
      <c r="G333" s="986"/>
      <c r="H333" s="986"/>
      <c r="I333" s="986"/>
      <c r="J333" s="986"/>
      <c r="K333" s="986"/>
      <c r="L333" s="986"/>
      <c r="M333" s="986"/>
      <c r="N333" s="986"/>
      <c r="O333" s="986"/>
      <c r="P333" s="986"/>
      <c r="Q333" s="986"/>
      <c r="R333" s="986"/>
      <c r="S333" s="986"/>
      <c r="T333" s="986"/>
      <c r="U333" s="986"/>
      <c r="V333" s="986"/>
      <c r="W333" s="987"/>
      <c r="X333" s="196"/>
      <c r="Y333" s="196"/>
      <c r="Z333" s="196"/>
      <c r="AA333" s="196"/>
      <c r="AB333" s="196"/>
      <c r="AC333" s="196"/>
      <c r="AD333" s="196"/>
      <c r="AE333" s="272"/>
      <c r="AF333" s="196"/>
      <c r="AG333" s="195"/>
      <c r="AH333" s="767">
        <f>'Exhibit A'!CL387</f>
        <v>0</v>
      </c>
      <c r="AI333" s="810"/>
      <c r="AJ333" s="810"/>
      <c r="AK333" s="810"/>
      <c r="AL333" s="810"/>
      <c r="AM333" s="768"/>
      <c r="AN333" s="767">
        <f>'Exhibit A'!CS387</f>
        <v>0</v>
      </c>
      <c r="AO333" s="810"/>
      <c r="AP333" s="810"/>
      <c r="AQ333" s="810"/>
      <c r="AR333" s="810"/>
      <c r="AS333" s="768"/>
      <c r="AU333" s="976" t="s">
        <v>693</v>
      </c>
      <c r="AV333" s="977"/>
      <c r="AW333" s="977"/>
      <c r="AX333" s="977"/>
      <c r="AY333" s="977"/>
      <c r="AZ333" s="977"/>
      <c r="BA333" s="977"/>
      <c r="BB333" s="977"/>
      <c r="BC333" s="977"/>
      <c r="BD333" s="977"/>
      <c r="BE333" s="977"/>
      <c r="BF333" s="977"/>
      <c r="BG333" s="977"/>
      <c r="BH333" s="977"/>
      <c r="BI333" s="977"/>
      <c r="BJ333" s="977"/>
      <c r="BK333" s="977"/>
      <c r="BL333" s="977"/>
      <c r="BM333" s="977"/>
      <c r="BN333" s="977"/>
      <c r="BO333" s="977"/>
      <c r="BP333" s="978"/>
      <c r="BQ333" s="302"/>
      <c r="BR333" s="302"/>
      <c r="BS333" s="302"/>
      <c r="BT333" s="302"/>
      <c r="BU333" s="302"/>
      <c r="BV333" s="302"/>
      <c r="BW333" s="302"/>
      <c r="BX333" s="166"/>
      <c r="BY333" s="302"/>
      <c r="BZ333" s="303"/>
      <c r="CA333" s="767">
        <f>'Exhibit A'!GM387</f>
        <v>0</v>
      </c>
      <c r="CB333" s="810"/>
      <c r="CC333" s="810"/>
      <c r="CD333" s="810"/>
      <c r="CE333" s="810"/>
      <c r="CF333" s="768"/>
      <c r="CG333" s="767">
        <f>'Exhibit A'!GT387</f>
        <v>0</v>
      </c>
      <c r="CH333" s="810"/>
      <c r="CI333" s="810"/>
      <c r="CJ333" s="810"/>
      <c r="CK333" s="810"/>
      <c r="CL333" s="768"/>
      <c r="CN333" s="297"/>
      <c r="CO333" s="297"/>
      <c r="CP333" s="297"/>
    </row>
    <row r="334" spans="2:94" ht="12.75" customHeight="1">
      <c r="B334" s="985" t="s">
        <v>647</v>
      </c>
      <c r="C334" s="986"/>
      <c r="D334" s="986"/>
      <c r="E334" s="986"/>
      <c r="F334" s="986"/>
      <c r="G334" s="986"/>
      <c r="H334" s="986"/>
      <c r="I334" s="986"/>
      <c r="J334" s="986"/>
      <c r="K334" s="986"/>
      <c r="L334" s="986"/>
      <c r="M334" s="986"/>
      <c r="N334" s="986"/>
      <c r="O334" s="986"/>
      <c r="P334" s="986"/>
      <c r="Q334" s="986"/>
      <c r="R334" s="986"/>
      <c r="S334" s="986"/>
      <c r="T334" s="986"/>
      <c r="U334" s="986"/>
      <c r="V334" s="986"/>
      <c r="W334" s="987"/>
      <c r="X334" s="295"/>
      <c r="Y334" s="295"/>
      <c r="Z334" s="295"/>
      <c r="AA334" s="295"/>
      <c r="AB334" s="295"/>
      <c r="AC334" s="295"/>
      <c r="AD334" s="295"/>
      <c r="AE334" s="272"/>
      <c r="AF334" s="295"/>
      <c r="AG334" s="296"/>
      <c r="AH334" s="767">
        <f>'Exhibit A'!CL388</f>
        <v>0</v>
      </c>
      <c r="AI334" s="810"/>
      <c r="AJ334" s="810"/>
      <c r="AK334" s="810"/>
      <c r="AL334" s="810"/>
      <c r="AM334" s="768"/>
      <c r="AN334" s="767">
        <f>'Exhibit A'!CS388</f>
        <v>0</v>
      </c>
      <c r="AO334" s="810"/>
      <c r="AP334" s="810"/>
      <c r="AQ334" s="810"/>
      <c r="AR334" s="810"/>
      <c r="AS334" s="768"/>
      <c r="AU334" s="985" t="s">
        <v>694</v>
      </c>
      <c r="AV334" s="986"/>
      <c r="AW334" s="986"/>
      <c r="AX334" s="986"/>
      <c r="AY334" s="986"/>
      <c r="AZ334" s="986"/>
      <c r="BA334" s="986"/>
      <c r="BB334" s="986"/>
      <c r="BC334" s="986"/>
      <c r="BD334" s="986"/>
      <c r="BE334" s="986"/>
      <c r="BF334" s="986"/>
      <c r="BG334" s="986"/>
      <c r="BH334" s="986"/>
      <c r="BI334" s="986"/>
      <c r="BJ334" s="986"/>
      <c r="BK334" s="986"/>
      <c r="BL334" s="986"/>
      <c r="BM334" s="986"/>
      <c r="BN334" s="986"/>
      <c r="BO334" s="986"/>
      <c r="BP334" s="987"/>
      <c r="BQ334" s="295"/>
      <c r="BR334" s="295"/>
      <c r="BS334" s="295"/>
      <c r="BT334" s="295"/>
      <c r="BU334" s="295"/>
      <c r="BV334" s="295"/>
      <c r="BW334" s="295"/>
      <c r="BX334" s="272"/>
      <c r="BY334" s="295"/>
      <c r="BZ334" s="296"/>
      <c r="CA334" s="767">
        <f>'Exhibit A'!GM388</f>
        <v>0</v>
      </c>
      <c r="CB334" s="810"/>
      <c r="CC334" s="810"/>
      <c r="CD334" s="810"/>
      <c r="CE334" s="810"/>
      <c r="CF334" s="768"/>
      <c r="CG334" s="767">
        <f>'Exhibit A'!GT388</f>
        <v>0</v>
      </c>
      <c r="CH334" s="810"/>
      <c r="CI334" s="810"/>
      <c r="CJ334" s="810"/>
      <c r="CK334" s="810"/>
      <c r="CL334" s="768"/>
      <c r="CN334" s="297"/>
      <c r="CO334" s="297"/>
      <c r="CP334" s="297"/>
    </row>
    <row r="335" spans="2:94" ht="12.75" customHeight="1">
      <c r="B335" s="985" t="s">
        <v>648</v>
      </c>
      <c r="C335" s="986"/>
      <c r="D335" s="986"/>
      <c r="E335" s="986"/>
      <c r="F335" s="986"/>
      <c r="G335" s="986"/>
      <c r="H335" s="986"/>
      <c r="I335" s="986"/>
      <c r="J335" s="986"/>
      <c r="K335" s="986"/>
      <c r="L335" s="986"/>
      <c r="M335" s="986"/>
      <c r="N335" s="986"/>
      <c r="O335" s="986"/>
      <c r="P335" s="986"/>
      <c r="Q335" s="986"/>
      <c r="R335" s="986"/>
      <c r="S335" s="986"/>
      <c r="T335" s="986"/>
      <c r="U335" s="986"/>
      <c r="V335" s="986"/>
      <c r="W335" s="987"/>
      <c r="X335" s="295"/>
      <c r="Y335" s="295"/>
      <c r="Z335" s="295"/>
      <c r="AA335" s="295"/>
      <c r="AB335" s="295"/>
      <c r="AC335" s="295"/>
      <c r="AD335" s="295"/>
      <c r="AE335" s="272"/>
      <c r="AF335" s="295"/>
      <c r="AG335" s="296"/>
      <c r="AH335" s="767">
        <f>'Exhibit A'!CL389</f>
        <v>0</v>
      </c>
      <c r="AI335" s="810"/>
      <c r="AJ335" s="810"/>
      <c r="AK335" s="810"/>
      <c r="AL335" s="810"/>
      <c r="AM335" s="768"/>
      <c r="AN335" s="767">
        <f>'Exhibit A'!CS389</f>
        <v>0</v>
      </c>
      <c r="AO335" s="810"/>
      <c r="AP335" s="810"/>
      <c r="AQ335" s="810"/>
      <c r="AR335" s="810"/>
      <c r="AS335" s="768"/>
      <c r="AU335" s="985" t="s">
        <v>695</v>
      </c>
      <c r="AV335" s="986"/>
      <c r="AW335" s="986"/>
      <c r="AX335" s="986"/>
      <c r="AY335" s="986"/>
      <c r="AZ335" s="986"/>
      <c r="BA335" s="986"/>
      <c r="BB335" s="986"/>
      <c r="BC335" s="986"/>
      <c r="BD335" s="986"/>
      <c r="BE335" s="986"/>
      <c r="BF335" s="986"/>
      <c r="BG335" s="986"/>
      <c r="BH335" s="986"/>
      <c r="BI335" s="986"/>
      <c r="BJ335" s="986"/>
      <c r="BK335" s="986"/>
      <c r="BL335" s="986"/>
      <c r="BM335" s="986"/>
      <c r="BN335" s="986"/>
      <c r="BO335" s="986"/>
      <c r="BP335" s="987"/>
      <c r="BQ335" s="295"/>
      <c r="BR335" s="295"/>
      <c r="BS335" s="295"/>
      <c r="BT335" s="295"/>
      <c r="BU335" s="295"/>
      <c r="BV335" s="295"/>
      <c r="BW335" s="295"/>
      <c r="BX335" s="272"/>
      <c r="BY335" s="295"/>
      <c r="BZ335" s="296"/>
      <c r="CA335" s="767">
        <f>'Exhibit A'!GM389</f>
        <v>0</v>
      </c>
      <c r="CB335" s="810"/>
      <c r="CC335" s="810"/>
      <c r="CD335" s="810"/>
      <c r="CE335" s="810"/>
      <c r="CF335" s="768"/>
      <c r="CG335" s="767">
        <f>'Exhibit A'!GT389</f>
        <v>0</v>
      </c>
      <c r="CH335" s="810"/>
      <c r="CI335" s="810"/>
      <c r="CJ335" s="810"/>
      <c r="CK335" s="810"/>
      <c r="CL335" s="768"/>
      <c r="CN335" s="297"/>
      <c r="CO335" s="297"/>
      <c r="CP335" s="297"/>
    </row>
    <row r="336" spans="2:94" ht="12.75" customHeight="1">
      <c r="B336" s="985" t="s">
        <v>650</v>
      </c>
      <c r="C336" s="986"/>
      <c r="D336" s="986"/>
      <c r="E336" s="986"/>
      <c r="F336" s="986"/>
      <c r="G336" s="986"/>
      <c r="H336" s="986"/>
      <c r="I336" s="986"/>
      <c r="J336" s="986"/>
      <c r="K336" s="986"/>
      <c r="L336" s="986"/>
      <c r="M336" s="986"/>
      <c r="N336" s="986"/>
      <c r="O336" s="986"/>
      <c r="P336" s="986"/>
      <c r="Q336" s="986"/>
      <c r="R336" s="986"/>
      <c r="S336" s="986"/>
      <c r="T336" s="986"/>
      <c r="U336" s="986"/>
      <c r="V336" s="986"/>
      <c r="W336" s="987"/>
      <c r="X336" s="295"/>
      <c r="Y336" s="295"/>
      <c r="Z336" s="295"/>
      <c r="AA336" s="295"/>
      <c r="AB336" s="295"/>
      <c r="AC336" s="295"/>
      <c r="AD336" s="295"/>
      <c r="AE336" s="272"/>
      <c r="AF336" s="295"/>
      <c r="AG336" s="296"/>
      <c r="AH336" s="767">
        <f>'Exhibit A'!CL390</f>
        <v>0</v>
      </c>
      <c r="AI336" s="810"/>
      <c r="AJ336" s="810"/>
      <c r="AK336" s="810"/>
      <c r="AL336" s="810"/>
      <c r="AM336" s="768"/>
      <c r="AN336" s="767">
        <f>'Exhibit A'!CS390</f>
        <v>0</v>
      </c>
      <c r="AO336" s="810"/>
      <c r="AP336" s="810"/>
      <c r="AQ336" s="810"/>
      <c r="AR336" s="810"/>
      <c r="AS336" s="768"/>
      <c r="AU336" s="985" t="s">
        <v>696</v>
      </c>
      <c r="AV336" s="986"/>
      <c r="AW336" s="986"/>
      <c r="AX336" s="986"/>
      <c r="AY336" s="986"/>
      <c r="AZ336" s="986"/>
      <c r="BA336" s="986"/>
      <c r="BB336" s="986"/>
      <c r="BC336" s="986"/>
      <c r="BD336" s="986"/>
      <c r="BE336" s="986"/>
      <c r="BF336" s="986"/>
      <c r="BG336" s="986"/>
      <c r="BH336" s="986"/>
      <c r="BI336" s="986"/>
      <c r="BJ336" s="986"/>
      <c r="BK336" s="986"/>
      <c r="BL336" s="986"/>
      <c r="BM336" s="986"/>
      <c r="BN336" s="986"/>
      <c r="BO336" s="986"/>
      <c r="BP336" s="987"/>
      <c r="BQ336" s="295"/>
      <c r="BR336" s="295"/>
      <c r="BS336" s="295"/>
      <c r="BT336" s="295"/>
      <c r="BU336" s="295"/>
      <c r="BV336" s="295"/>
      <c r="BW336" s="295"/>
      <c r="BX336" s="272"/>
      <c r="BY336" s="295"/>
      <c r="BZ336" s="296"/>
      <c r="CA336" s="767">
        <f>'Exhibit A'!GM390</f>
        <v>0</v>
      </c>
      <c r="CB336" s="810"/>
      <c r="CC336" s="810"/>
      <c r="CD336" s="810"/>
      <c r="CE336" s="810"/>
      <c r="CF336" s="768"/>
      <c r="CG336" s="767">
        <f>'Exhibit A'!GT390</f>
        <v>0</v>
      </c>
      <c r="CH336" s="810"/>
      <c r="CI336" s="810"/>
      <c r="CJ336" s="810"/>
      <c r="CK336" s="810"/>
      <c r="CL336" s="768"/>
      <c r="CN336" s="297"/>
      <c r="CO336" s="297"/>
      <c r="CP336" s="297"/>
    </row>
    <row r="337" spans="2:94" ht="12.75" customHeight="1">
      <c r="B337" s="991" t="s">
        <v>649</v>
      </c>
      <c r="C337" s="992"/>
      <c r="D337" s="992"/>
      <c r="E337" s="992"/>
      <c r="F337" s="992"/>
      <c r="G337" s="992"/>
      <c r="H337" s="992"/>
      <c r="I337" s="992"/>
      <c r="J337" s="992"/>
      <c r="K337" s="992"/>
      <c r="L337" s="992"/>
      <c r="M337" s="992"/>
      <c r="N337" s="992"/>
      <c r="O337" s="992"/>
      <c r="P337" s="992"/>
      <c r="Q337" s="992"/>
      <c r="R337" s="992"/>
      <c r="S337" s="992"/>
      <c r="T337" s="992"/>
      <c r="U337" s="992"/>
      <c r="V337" s="992"/>
      <c r="W337" s="993"/>
      <c r="X337" s="295"/>
      <c r="Y337" s="295"/>
      <c r="Z337" s="295"/>
      <c r="AA337" s="295"/>
      <c r="AB337" s="295"/>
      <c r="AC337" s="295"/>
      <c r="AD337" s="295"/>
      <c r="AE337" s="272"/>
      <c r="AF337" s="295"/>
      <c r="AG337" s="296"/>
      <c r="AH337" s="767">
        <f>'Exhibit A'!CL391</f>
        <v>0</v>
      </c>
      <c r="AI337" s="810"/>
      <c r="AJ337" s="810"/>
      <c r="AK337" s="810"/>
      <c r="AL337" s="810"/>
      <c r="AM337" s="768"/>
      <c r="AN337" s="767">
        <f>'Exhibit A'!CS391</f>
        <v>0</v>
      </c>
      <c r="AO337" s="810"/>
      <c r="AP337" s="810"/>
      <c r="AQ337" s="810"/>
      <c r="AR337" s="810"/>
      <c r="AS337" s="768"/>
      <c r="AU337" s="985" t="s">
        <v>697</v>
      </c>
      <c r="AV337" s="986"/>
      <c r="AW337" s="986"/>
      <c r="AX337" s="986"/>
      <c r="AY337" s="986"/>
      <c r="AZ337" s="986"/>
      <c r="BA337" s="986"/>
      <c r="BB337" s="986"/>
      <c r="BC337" s="986"/>
      <c r="BD337" s="986"/>
      <c r="BE337" s="986"/>
      <c r="BF337" s="986"/>
      <c r="BG337" s="986"/>
      <c r="BH337" s="986"/>
      <c r="BI337" s="986"/>
      <c r="BJ337" s="986"/>
      <c r="BK337" s="986"/>
      <c r="BL337" s="986"/>
      <c r="BM337" s="986"/>
      <c r="BN337" s="986"/>
      <c r="BO337" s="986"/>
      <c r="BP337" s="987"/>
      <c r="BQ337" s="295"/>
      <c r="BR337" s="295"/>
      <c r="BS337" s="295"/>
      <c r="BT337" s="295"/>
      <c r="BU337" s="295"/>
      <c r="BV337" s="295"/>
      <c r="BW337" s="295"/>
      <c r="BX337" s="272"/>
      <c r="BY337" s="295"/>
      <c r="BZ337" s="296"/>
      <c r="CA337" s="767">
        <f>'Exhibit A'!GM391</f>
        <v>0</v>
      </c>
      <c r="CB337" s="810"/>
      <c r="CC337" s="810"/>
      <c r="CD337" s="810"/>
      <c r="CE337" s="810"/>
      <c r="CF337" s="768"/>
      <c r="CG337" s="767">
        <f>'Exhibit A'!GT391</f>
        <v>0</v>
      </c>
      <c r="CH337" s="810"/>
      <c r="CI337" s="810"/>
      <c r="CJ337" s="810"/>
      <c r="CK337" s="810"/>
      <c r="CL337" s="768"/>
      <c r="CN337" s="297"/>
      <c r="CO337" s="297"/>
      <c r="CP337" s="297"/>
    </row>
    <row r="338" spans="2:94" ht="12.75" customHeight="1">
      <c r="B338" s="991" t="s">
        <v>651</v>
      </c>
      <c r="C338" s="992"/>
      <c r="D338" s="992"/>
      <c r="E338" s="992"/>
      <c r="F338" s="992"/>
      <c r="G338" s="992"/>
      <c r="H338" s="992"/>
      <c r="I338" s="992"/>
      <c r="J338" s="992"/>
      <c r="K338" s="992"/>
      <c r="L338" s="992"/>
      <c r="M338" s="992"/>
      <c r="N338" s="992"/>
      <c r="O338" s="992"/>
      <c r="P338" s="992"/>
      <c r="Q338" s="992"/>
      <c r="R338" s="992"/>
      <c r="S338" s="992"/>
      <c r="T338" s="992"/>
      <c r="U338" s="992"/>
      <c r="V338" s="992"/>
      <c r="W338" s="993"/>
      <c r="X338" s="295"/>
      <c r="Y338" s="295"/>
      <c r="Z338" s="295"/>
      <c r="AA338" s="295"/>
      <c r="AB338" s="295"/>
      <c r="AC338" s="295"/>
      <c r="AD338" s="295"/>
      <c r="AE338" s="272"/>
      <c r="AF338" s="295"/>
      <c r="AG338" s="296"/>
      <c r="AH338" s="767">
        <f>'Exhibit A'!CL392</f>
        <v>0</v>
      </c>
      <c r="AI338" s="810"/>
      <c r="AJ338" s="810"/>
      <c r="AK338" s="810"/>
      <c r="AL338" s="810"/>
      <c r="AM338" s="768"/>
      <c r="AN338" s="767">
        <f>'Exhibit A'!CS392</f>
        <v>0</v>
      </c>
      <c r="AO338" s="810"/>
      <c r="AP338" s="810"/>
      <c r="AQ338" s="810"/>
      <c r="AR338" s="810"/>
      <c r="AS338" s="768"/>
      <c r="AU338" s="985" t="s">
        <v>698</v>
      </c>
      <c r="AV338" s="986"/>
      <c r="AW338" s="986"/>
      <c r="AX338" s="986"/>
      <c r="AY338" s="986"/>
      <c r="AZ338" s="986"/>
      <c r="BA338" s="986"/>
      <c r="BB338" s="986"/>
      <c r="BC338" s="986"/>
      <c r="BD338" s="986"/>
      <c r="BE338" s="986"/>
      <c r="BF338" s="986"/>
      <c r="BG338" s="986"/>
      <c r="BH338" s="986"/>
      <c r="BI338" s="986"/>
      <c r="BJ338" s="986"/>
      <c r="BK338" s="986"/>
      <c r="BL338" s="986"/>
      <c r="BM338" s="986"/>
      <c r="BN338" s="986"/>
      <c r="BO338" s="986"/>
      <c r="BP338" s="987"/>
      <c r="BQ338" s="295"/>
      <c r="BR338" s="295"/>
      <c r="BS338" s="295"/>
      <c r="BT338" s="295"/>
      <c r="BU338" s="295"/>
      <c r="BV338" s="295"/>
      <c r="BW338" s="295"/>
      <c r="BX338" s="272"/>
      <c r="BY338" s="295"/>
      <c r="BZ338" s="296"/>
      <c r="CA338" s="767">
        <f>'Exhibit A'!GM392</f>
        <v>0</v>
      </c>
      <c r="CB338" s="810"/>
      <c r="CC338" s="810"/>
      <c r="CD338" s="810"/>
      <c r="CE338" s="810"/>
      <c r="CF338" s="768"/>
      <c r="CG338" s="767">
        <f>'Exhibit A'!GT392</f>
        <v>0</v>
      </c>
      <c r="CH338" s="810"/>
      <c r="CI338" s="810"/>
      <c r="CJ338" s="810"/>
      <c r="CK338" s="810"/>
      <c r="CL338" s="768"/>
      <c r="CN338" s="297"/>
      <c r="CO338" s="297"/>
      <c r="CP338" s="297"/>
    </row>
    <row r="339" spans="2:94" ht="12.75" customHeight="1" thickBot="1">
      <c r="B339" s="994" t="s">
        <v>652</v>
      </c>
      <c r="C339" s="995"/>
      <c r="D339" s="995"/>
      <c r="E339" s="995"/>
      <c r="F339" s="995"/>
      <c r="G339" s="995"/>
      <c r="H339" s="995"/>
      <c r="I339" s="995"/>
      <c r="J339" s="995"/>
      <c r="K339" s="995"/>
      <c r="L339" s="995"/>
      <c r="M339" s="995"/>
      <c r="N339" s="995"/>
      <c r="O339" s="995"/>
      <c r="P339" s="995"/>
      <c r="Q339" s="995"/>
      <c r="R339" s="995"/>
      <c r="S339" s="995"/>
      <c r="T339" s="995"/>
      <c r="U339" s="995"/>
      <c r="V339" s="995"/>
      <c r="W339" s="996"/>
      <c r="X339" s="312"/>
      <c r="Y339" s="312"/>
      <c r="Z339" s="312"/>
      <c r="AA339" s="312"/>
      <c r="AB339" s="312"/>
      <c r="AC339" s="312"/>
      <c r="AD339" s="312"/>
      <c r="AE339" s="277"/>
      <c r="AF339" s="312"/>
      <c r="AG339" s="313"/>
      <c r="AH339" s="769">
        <f>SUM(AH330:AM338)</f>
        <v>0</v>
      </c>
      <c r="AI339" s="811"/>
      <c r="AJ339" s="811"/>
      <c r="AK339" s="811"/>
      <c r="AL339" s="811"/>
      <c r="AM339" s="770"/>
      <c r="AN339" s="769">
        <f>SUM(AN330:AS338)</f>
        <v>0</v>
      </c>
      <c r="AO339" s="811"/>
      <c r="AP339" s="811"/>
      <c r="AQ339" s="811"/>
      <c r="AR339" s="811"/>
      <c r="AS339" s="770"/>
      <c r="AU339" s="985" t="s">
        <v>699</v>
      </c>
      <c r="AV339" s="986"/>
      <c r="AW339" s="986"/>
      <c r="AX339" s="986"/>
      <c r="AY339" s="986"/>
      <c r="AZ339" s="986"/>
      <c r="BA339" s="986"/>
      <c r="BB339" s="986"/>
      <c r="BC339" s="986"/>
      <c r="BD339" s="986"/>
      <c r="BE339" s="986"/>
      <c r="BF339" s="986"/>
      <c r="BG339" s="986"/>
      <c r="BH339" s="986"/>
      <c r="BI339" s="986"/>
      <c r="BJ339" s="986"/>
      <c r="BK339" s="986"/>
      <c r="BL339" s="986"/>
      <c r="BM339" s="986"/>
      <c r="BN339" s="986"/>
      <c r="BO339" s="986"/>
      <c r="BP339" s="987"/>
      <c r="BQ339" s="295"/>
      <c r="BR339" s="295"/>
      <c r="BS339" s="295"/>
      <c r="BT339" s="295"/>
      <c r="BU339" s="295"/>
      <c r="BV339" s="295"/>
      <c r="BW339" s="295"/>
      <c r="BX339" s="272"/>
      <c r="BY339" s="295"/>
      <c r="BZ339" s="296"/>
      <c r="CA339" s="767">
        <f>'Exhibit A'!GM393</f>
        <v>0</v>
      </c>
      <c r="CB339" s="810"/>
      <c r="CC339" s="810"/>
      <c r="CD339" s="810"/>
      <c r="CE339" s="810"/>
      <c r="CF339" s="768"/>
      <c r="CG339" s="767">
        <f>'Exhibit A'!GT393</f>
        <v>0</v>
      </c>
      <c r="CH339" s="810"/>
      <c r="CI339" s="810"/>
      <c r="CJ339" s="810"/>
      <c r="CK339" s="810"/>
      <c r="CL339" s="768"/>
      <c r="CN339" s="297"/>
      <c r="CO339" s="297"/>
      <c r="CP339" s="297"/>
    </row>
    <row r="340" spans="2:94" ht="12.75" customHeight="1" thickTop="1" thickBot="1">
      <c r="B340" s="976" t="s">
        <v>653</v>
      </c>
      <c r="C340" s="977"/>
      <c r="D340" s="977"/>
      <c r="E340" s="977"/>
      <c r="F340" s="977"/>
      <c r="G340" s="977"/>
      <c r="H340" s="977"/>
      <c r="I340" s="977"/>
      <c r="J340" s="977"/>
      <c r="K340" s="977"/>
      <c r="L340" s="977"/>
      <c r="M340" s="977"/>
      <c r="N340" s="977"/>
      <c r="O340" s="977"/>
      <c r="P340" s="977"/>
      <c r="Q340" s="977"/>
      <c r="R340" s="977"/>
      <c r="S340" s="977"/>
      <c r="T340" s="977"/>
      <c r="U340" s="977"/>
      <c r="V340" s="977"/>
      <c r="W340" s="978"/>
      <c r="X340" s="314"/>
      <c r="Y340" s="314"/>
      <c r="Z340" s="314"/>
      <c r="AA340" s="314"/>
      <c r="AB340" s="314"/>
      <c r="AC340" s="314"/>
      <c r="AD340" s="314"/>
      <c r="AE340" s="166"/>
      <c r="AF340" s="314"/>
      <c r="AG340" s="315"/>
      <c r="AH340" s="1023"/>
      <c r="AI340" s="1024"/>
      <c r="AJ340" s="1024"/>
      <c r="AK340" s="1024"/>
      <c r="AL340" s="1024"/>
      <c r="AM340" s="1025"/>
      <c r="AN340" s="1023"/>
      <c r="AO340" s="1024"/>
      <c r="AP340" s="1024"/>
      <c r="AQ340" s="1024"/>
      <c r="AR340" s="1024"/>
      <c r="AS340" s="1025"/>
      <c r="AU340" s="991" t="s">
        <v>700</v>
      </c>
      <c r="AV340" s="992"/>
      <c r="AW340" s="992"/>
      <c r="AX340" s="992"/>
      <c r="AY340" s="992"/>
      <c r="AZ340" s="992"/>
      <c r="BA340" s="992"/>
      <c r="BB340" s="992"/>
      <c r="BC340" s="992"/>
      <c r="BD340" s="992"/>
      <c r="BE340" s="992"/>
      <c r="BF340" s="992"/>
      <c r="BG340" s="992"/>
      <c r="BH340" s="992"/>
      <c r="BI340" s="992"/>
      <c r="BJ340" s="992"/>
      <c r="BK340" s="992"/>
      <c r="BL340" s="992"/>
      <c r="BM340" s="992"/>
      <c r="BN340" s="992"/>
      <c r="BO340" s="992"/>
      <c r="BP340" s="993"/>
      <c r="BQ340" s="304"/>
      <c r="BR340" s="304"/>
      <c r="BS340" s="304"/>
      <c r="BT340" s="304"/>
      <c r="BU340" s="304"/>
      <c r="BV340" s="304"/>
      <c r="BW340" s="304"/>
      <c r="BX340" s="305"/>
      <c r="BY340" s="304"/>
      <c r="BZ340" s="306"/>
      <c r="CA340" s="1036">
        <f>SUM(CA333:CF339)</f>
        <v>0</v>
      </c>
      <c r="CB340" s="1037"/>
      <c r="CC340" s="1037"/>
      <c r="CD340" s="1037"/>
      <c r="CE340" s="1037"/>
      <c r="CF340" s="1038"/>
      <c r="CG340" s="1036">
        <f>SUM(CG333:CL339)</f>
        <v>0</v>
      </c>
      <c r="CH340" s="1037"/>
      <c r="CI340" s="1037"/>
      <c r="CJ340" s="1037"/>
      <c r="CK340" s="1037"/>
      <c r="CL340" s="1038"/>
      <c r="CN340" s="286"/>
      <c r="CO340" s="286"/>
      <c r="CP340" s="286"/>
    </row>
    <row r="341" spans="2:94" ht="12.75" customHeight="1" thickTop="1">
      <c r="B341" s="985" t="s">
        <v>654</v>
      </c>
      <c r="C341" s="986"/>
      <c r="D341" s="986"/>
      <c r="E341" s="986"/>
      <c r="F341" s="986"/>
      <c r="G341" s="986"/>
      <c r="H341" s="986"/>
      <c r="I341" s="986"/>
      <c r="J341" s="986"/>
      <c r="K341" s="986"/>
      <c r="L341" s="986"/>
      <c r="M341" s="986"/>
      <c r="N341" s="986"/>
      <c r="O341" s="986"/>
      <c r="P341" s="986"/>
      <c r="Q341" s="986"/>
      <c r="R341" s="986"/>
      <c r="S341" s="986"/>
      <c r="T341" s="986"/>
      <c r="U341" s="986"/>
      <c r="V341" s="986"/>
      <c r="W341" s="987"/>
      <c r="X341" s="310"/>
      <c r="Y341" s="310"/>
      <c r="Z341" s="310"/>
      <c r="AA341" s="310"/>
      <c r="AB341" s="310"/>
      <c r="AC341" s="310"/>
      <c r="AD341" s="310"/>
      <c r="AE341" s="305"/>
      <c r="AF341" s="310"/>
      <c r="AG341" s="311"/>
      <c r="AH341" s="767">
        <f>'Exhibit A'!CL395</f>
        <v>0</v>
      </c>
      <c r="AI341" s="810"/>
      <c r="AJ341" s="810"/>
      <c r="AK341" s="810"/>
      <c r="AL341" s="810"/>
      <c r="AM341" s="768"/>
      <c r="AN341" s="767">
        <f>'Exhibit A'!CS395</f>
        <v>0</v>
      </c>
      <c r="AO341" s="810"/>
      <c r="AP341" s="810"/>
      <c r="AQ341" s="810"/>
      <c r="AR341" s="810"/>
      <c r="AS341" s="768"/>
      <c r="AU341" s="988" t="s">
        <v>701</v>
      </c>
      <c r="AV341" s="989"/>
      <c r="AW341" s="989"/>
      <c r="AX341" s="989"/>
      <c r="AY341" s="989"/>
      <c r="AZ341" s="989"/>
      <c r="BA341" s="989"/>
      <c r="BB341" s="989"/>
      <c r="BC341" s="989"/>
      <c r="BD341" s="989"/>
      <c r="BE341" s="989"/>
      <c r="BF341" s="989"/>
      <c r="BG341" s="989"/>
      <c r="BH341" s="989"/>
      <c r="BI341" s="989"/>
      <c r="BJ341" s="989"/>
      <c r="BK341" s="989"/>
      <c r="BL341" s="989"/>
      <c r="BM341" s="989"/>
      <c r="BN341" s="989"/>
      <c r="BO341" s="989"/>
      <c r="BP341" s="990"/>
      <c r="BQ341" s="210"/>
      <c r="BR341" s="210"/>
      <c r="BS341" s="210"/>
      <c r="BT341" s="210"/>
      <c r="BU341" s="210"/>
      <c r="BV341" s="210"/>
      <c r="BW341" s="210"/>
      <c r="BX341" s="292"/>
      <c r="BY341" s="210"/>
      <c r="BZ341" s="211"/>
      <c r="CA341" s="848"/>
      <c r="CB341" s="849"/>
      <c r="CC341" s="849"/>
      <c r="CD341" s="849"/>
      <c r="CE341" s="849"/>
      <c r="CF341" s="850"/>
      <c r="CG341" s="848"/>
      <c r="CH341" s="849"/>
      <c r="CI341" s="849"/>
      <c r="CJ341" s="849"/>
      <c r="CK341" s="849"/>
      <c r="CL341" s="850"/>
      <c r="CN341" s="286"/>
      <c r="CO341" s="286"/>
      <c r="CP341" s="286"/>
    </row>
    <row r="342" spans="2:94" ht="12.75" customHeight="1">
      <c r="B342" s="985" t="s">
        <v>655</v>
      </c>
      <c r="C342" s="986"/>
      <c r="D342" s="986"/>
      <c r="E342" s="986"/>
      <c r="F342" s="986"/>
      <c r="G342" s="986"/>
      <c r="H342" s="986"/>
      <c r="I342" s="986"/>
      <c r="J342" s="986"/>
      <c r="K342" s="986"/>
      <c r="L342" s="986"/>
      <c r="M342" s="986"/>
      <c r="N342" s="986"/>
      <c r="O342" s="986"/>
      <c r="P342" s="986"/>
      <c r="Q342" s="986"/>
      <c r="R342" s="986"/>
      <c r="S342" s="986"/>
      <c r="T342" s="986"/>
      <c r="U342" s="986"/>
      <c r="V342" s="986"/>
      <c r="W342" s="987"/>
      <c r="X342" s="295"/>
      <c r="Y342" s="295"/>
      <c r="Z342" s="295"/>
      <c r="AA342" s="295"/>
      <c r="AB342" s="295"/>
      <c r="AC342" s="295"/>
      <c r="AD342" s="295"/>
      <c r="AE342" s="272"/>
      <c r="AF342" s="295"/>
      <c r="AG342" s="296"/>
      <c r="AH342" s="767">
        <f>'Exhibit A'!CL396</f>
        <v>0</v>
      </c>
      <c r="AI342" s="810"/>
      <c r="AJ342" s="810"/>
      <c r="AK342" s="810"/>
      <c r="AL342" s="810"/>
      <c r="AM342" s="768"/>
      <c r="AN342" s="767">
        <f>'Exhibit A'!CS396</f>
        <v>0</v>
      </c>
      <c r="AO342" s="810"/>
      <c r="AP342" s="810"/>
      <c r="AQ342" s="810"/>
      <c r="AR342" s="810"/>
      <c r="AS342" s="768"/>
      <c r="AU342" s="976" t="s">
        <v>702</v>
      </c>
      <c r="AV342" s="977"/>
      <c r="AW342" s="977"/>
      <c r="AX342" s="977"/>
      <c r="AY342" s="977"/>
      <c r="AZ342" s="977"/>
      <c r="BA342" s="977"/>
      <c r="BB342" s="977"/>
      <c r="BC342" s="977"/>
      <c r="BD342" s="977"/>
      <c r="BE342" s="977"/>
      <c r="BF342" s="977"/>
      <c r="BG342" s="977"/>
      <c r="BH342" s="977"/>
      <c r="BI342" s="977"/>
      <c r="BJ342" s="977"/>
      <c r="BK342" s="977"/>
      <c r="BL342" s="977"/>
      <c r="BM342" s="977"/>
      <c r="BN342" s="977"/>
      <c r="BO342" s="977"/>
      <c r="BP342" s="978"/>
      <c r="BQ342" s="302"/>
      <c r="BR342" s="302"/>
      <c r="BS342" s="302"/>
      <c r="BT342" s="302"/>
      <c r="BU342" s="302"/>
      <c r="BV342" s="302"/>
      <c r="BW342" s="302"/>
      <c r="BX342" s="166"/>
      <c r="BY342" s="302"/>
      <c r="BZ342" s="303"/>
      <c r="CA342" s="767">
        <f>'Exhibit A'!GM396</f>
        <v>0</v>
      </c>
      <c r="CB342" s="810"/>
      <c r="CC342" s="810"/>
      <c r="CD342" s="810"/>
      <c r="CE342" s="810"/>
      <c r="CF342" s="768"/>
      <c r="CG342" s="767">
        <f>'Exhibit A'!GT396</f>
        <v>0</v>
      </c>
      <c r="CH342" s="810"/>
      <c r="CI342" s="810"/>
      <c r="CJ342" s="810"/>
      <c r="CK342" s="810"/>
      <c r="CL342" s="768"/>
      <c r="CN342" s="297"/>
      <c r="CO342" s="297"/>
      <c r="CP342" s="297"/>
    </row>
    <row r="343" spans="2:94" ht="12.75" customHeight="1">
      <c r="B343" s="985" t="s">
        <v>656</v>
      </c>
      <c r="C343" s="986"/>
      <c r="D343" s="986"/>
      <c r="E343" s="986"/>
      <c r="F343" s="986"/>
      <c r="G343" s="986"/>
      <c r="H343" s="986"/>
      <c r="I343" s="986"/>
      <c r="J343" s="986"/>
      <c r="K343" s="986"/>
      <c r="L343" s="986"/>
      <c r="M343" s="986"/>
      <c r="N343" s="986"/>
      <c r="O343" s="986"/>
      <c r="P343" s="986"/>
      <c r="Q343" s="986"/>
      <c r="R343" s="986"/>
      <c r="S343" s="986"/>
      <c r="T343" s="986"/>
      <c r="U343" s="986"/>
      <c r="V343" s="986"/>
      <c r="W343" s="987"/>
      <c r="X343" s="295"/>
      <c r="Y343" s="295"/>
      <c r="Z343" s="295"/>
      <c r="AA343" s="295"/>
      <c r="AB343" s="295"/>
      <c r="AC343" s="295"/>
      <c r="AD343" s="295"/>
      <c r="AE343" s="272"/>
      <c r="AF343" s="295"/>
      <c r="AG343" s="296"/>
      <c r="AH343" s="767">
        <f>'Exhibit A'!CL397</f>
        <v>0</v>
      </c>
      <c r="AI343" s="810"/>
      <c r="AJ343" s="810"/>
      <c r="AK343" s="810"/>
      <c r="AL343" s="810"/>
      <c r="AM343" s="768"/>
      <c r="AN343" s="767">
        <f>'Exhibit A'!CS397</f>
        <v>0</v>
      </c>
      <c r="AO343" s="810"/>
      <c r="AP343" s="810"/>
      <c r="AQ343" s="810"/>
      <c r="AR343" s="810"/>
      <c r="AS343" s="768"/>
      <c r="AU343" s="985" t="s">
        <v>703</v>
      </c>
      <c r="AV343" s="986"/>
      <c r="AW343" s="986"/>
      <c r="AX343" s="986"/>
      <c r="AY343" s="986"/>
      <c r="AZ343" s="986"/>
      <c r="BA343" s="986"/>
      <c r="BB343" s="986"/>
      <c r="BC343" s="986"/>
      <c r="BD343" s="986"/>
      <c r="BE343" s="986"/>
      <c r="BF343" s="986"/>
      <c r="BG343" s="986"/>
      <c r="BH343" s="986"/>
      <c r="BI343" s="986"/>
      <c r="BJ343" s="986"/>
      <c r="BK343" s="986"/>
      <c r="BL343" s="986"/>
      <c r="BM343" s="986"/>
      <c r="BN343" s="986"/>
      <c r="BO343" s="986"/>
      <c r="BP343" s="987"/>
      <c r="BQ343" s="295"/>
      <c r="BR343" s="295"/>
      <c r="BS343" s="295"/>
      <c r="BT343" s="295"/>
      <c r="BU343" s="295"/>
      <c r="BV343" s="295"/>
      <c r="BW343" s="295"/>
      <c r="BX343" s="272"/>
      <c r="BY343" s="295"/>
      <c r="BZ343" s="296"/>
      <c r="CA343" s="767">
        <f>'Exhibit A'!GM397</f>
        <v>0</v>
      </c>
      <c r="CB343" s="810"/>
      <c r="CC343" s="810"/>
      <c r="CD343" s="810"/>
      <c r="CE343" s="810"/>
      <c r="CF343" s="768"/>
      <c r="CG343" s="767">
        <f>'Exhibit A'!GT397</f>
        <v>0</v>
      </c>
      <c r="CH343" s="810"/>
      <c r="CI343" s="810"/>
      <c r="CJ343" s="810"/>
      <c r="CK343" s="810"/>
      <c r="CL343" s="768"/>
      <c r="CN343" s="297"/>
      <c r="CO343" s="297"/>
      <c r="CP343" s="297"/>
    </row>
    <row r="344" spans="2:94" ht="12.75" customHeight="1">
      <c r="B344" s="985" t="s">
        <v>657</v>
      </c>
      <c r="C344" s="986"/>
      <c r="D344" s="986"/>
      <c r="E344" s="986"/>
      <c r="F344" s="986"/>
      <c r="G344" s="986"/>
      <c r="H344" s="986"/>
      <c r="I344" s="986"/>
      <c r="J344" s="986"/>
      <c r="K344" s="986"/>
      <c r="L344" s="986"/>
      <c r="M344" s="986"/>
      <c r="N344" s="986"/>
      <c r="O344" s="986"/>
      <c r="P344" s="986"/>
      <c r="Q344" s="986"/>
      <c r="R344" s="986"/>
      <c r="S344" s="986"/>
      <c r="T344" s="986"/>
      <c r="U344" s="986"/>
      <c r="V344" s="986"/>
      <c r="W344" s="987"/>
      <c r="X344" s="295"/>
      <c r="Y344" s="295"/>
      <c r="Z344" s="295"/>
      <c r="AA344" s="295"/>
      <c r="AB344" s="295"/>
      <c r="AC344" s="295"/>
      <c r="AD344" s="295"/>
      <c r="AE344" s="272"/>
      <c r="AF344" s="295"/>
      <c r="AG344" s="296"/>
      <c r="AH344" s="767">
        <f>'Exhibit A'!CL398</f>
        <v>0</v>
      </c>
      <c r="AI344" s="810"/>
      <c r="AJ344" s="810"/>
      <c r="AK344" s="810"/>
      <c r="AL344" s="810"/>
      <c r="AM344" s="768"/>
      <c r="AN344" s="767">
        <f>'Exhibit A'!CS398</f>
        <v>0</v>
      </c>
      <c r="AO344" s="810"/>
      <c r="AP344" s="810"/>
      <c r="AQ344" s="810"/>
      <c r="AR344" s="810"/>
      <c r="AS344" s="768"/>
      <c r="AU344" s="985" t="s">
        <v>704</v>
      </c>
      <c r="AV344" s="986"/>
      <c r="AW344" s="986"/>
      <c r="AX344" s="986"/>
      <c r="AY344" s="986"/>
      <c r="AZ344" s="986"/>
      <c r="BA344" s="986"/>
      <c r="BB344" s="986"/>
      <c r="BC344" s="986"/>
      <c r="BD344" s="986"/>
      <c r="BE344" s="986"/>
      <c r="BF344" s="986"/>
      <c r="BG344" s="986"/>
      <c r="BH344" s="986"/>
      <c r="BI344" s="986"/>
      <c r="BJ344" s="986"/>
      <c r="BK344" s="986"/>
      <c r="BL344" s="986"/>
      <c r="BM344" s="986"/>
      <c r="BN344" s="986"/>
      <c r="BO344" s="986"/>
      <c r="BP344" s="987"/>
      <c r="BQ344" s="295"/>
      <c r="BR344" s="295"/>
      <c r="BS344" s="295"/>
      <c r="BT344" s="295"/>
      <c r="BU344" s="295"/>
      <c r="BV344" s="295"/>
      <c r="BW344" s="295"/>
      <c r="BX344" s="272"/>
      <c r="BY344" s="295"/>
      <c r="BZ344" s="296"/>
      <c r="CA344" s="767">
        <f>'Exhibit A'!GM398</f>
        <v>0</v>
      </c>
      <c r="CB344" s="810"/>
      <c r="CC344" s="810"/>
      <c r="CD344" s="810"/>
      <c r="CE344" s="810"/>
      <c r="CF344" s="768"/>
      <c r="CG344" s="767">
        <f>'Exhibit A'!GT398</f>
        <v>0</v>
      </c>
      <c r="CH344" s="810"/>
      <c r="CI344" s="810"/>
      <c r="CJ344" s="810"/>
      <c r="CK344" s="810"/>
      <c r="CL344" s="768"/>
      <c r="CN344" s="297"/>
      <c r="CO344" s="297"/>
      <c r="CP344" s="297"/>
    </row>
    <row r="345" spans="2:94" ht="12.75" customHeight="1">
      <c r="B345" s="985" t="s">
        <v>658</v>
      </c>
      <c r="C345" s="986"/>
      <c r="D345" s="986"/>
      <c r="E345" s="986"/>
      <c r="F345" s="986"/>
      <c r="G345" s="986"/>
      <c r="H345" s="986"/>
      <c r="I345" s="986"/>
      <c r="J345" s="986"/>
      <c r="K345" s="986"/>
      <c r="L345" s="986"/>
      <c r="M345" s="986"/>
      <c r="N345" s="986"/>
      <c r="O345" s="986"/>
      <c r="P345" s="986"/>
      <c r="Q345" s="986"/>
      <c r="R345" s="986"/>
      <c r="S345" s="986"/>
      <c r="T345" s="986"/>
      <c r="U345" s="986"/>
      <c r="V345" s="986"/>
      <c r="W345" s="987"/>
      <c r="X345" s="295"/>
      <c r="Y345" s="295"/>
      <c r="Z345" s="295"/>
      <c r="AA345" s="295"/>
      <c r="AB345" s="295"/>
      <c r="AC345" s="295"/>
      <c r="AD345" s="295"/>
      <c r="AE345" s="272"/>
      <c r="AF345" s="295"/>
      <c r="AG345" s="296"/>
      <c r="AH345" s="767">
        <f>'Exhibit A'!CL399</f>
        <v>0</v>
      </c>
      <c r="AI345" s="810"/>
      <c r="AJ345" s="810"/>
      <c r="AK345" s="810"/>
      <c r="AL345" s="810"/>
      <c r="AM345" s="768"/>
      <c r="AN345" s="767">
        <f>'Exhibit A'!CS399</f>
        <v>0</v>
      </c>
      <c r="AO345" s="810"/>
      <c r="AP345" s="810"/>
      <c r="AQ345" s="810"/>
      <c r="AR345" s="810"/>
      <c r="AS345" s="768"/>
      <c r="AU345" s="985" t="s">
        <v>705</v>
      </c>
      <c r="AV345" s="986"/>
      <c r="AW345" s="986"/>
      <c r="AX345" s="986"/>
      <c r="AY345" s="986"/>
      <c r="AZ345" s="986"/>
      <c r="BA345" s="986"/>
      <c r="BB345" s="986"/>
      <c r="BC345" s="986"/>
      <c r="BD345" s="986"/>
      <c r="BE345" s="986"/>
      <c r="BF345" s="986"/>
      <c r="BG345" s="986"/>
      <c r="BH345" s="986"/>
      <c r="BI345" s="986"/>
      <c r="BJ345" s="986"/>
      <c r="BK345" s="986"/>
      <c r="BL345" s="986"/>
      <c r="BM345" s="986"/>
      <c r="BN345" s="986"/>
      <c r="BO345" s="986"/>
      <c r="BP345" s="987"/>
      <c r="BQ345" s="295"/>
      <c r="BR345" s="295"/>
      <c r="BS345" s="295"/>
      <c r="BT345" s="295"/>
      <c r="BU345" s="295"/>
      <c r="BV345" s="295"/>
      <c r="BW345" s="295"/>
      <c r="BX345" s="272"/>
      <c r="BY345" s="295"/>
      <c r="BZ345" s="296"/>
      <c r="CA345" s="767">
        <f>'Exhibit A'!GM399</f>
        <v>0</v>
      </c>
      <c r="CB345" s="810"/>
      <c r="CC345" s="810"/>
      <c r="CD345" s="810"/>
      <c r="CE345" s="810"/>
      <c r="CF345" s="768"/>
      <c r="CG345" s="767">
        <f>'Exhibit A'!GT399</f>
        <v>0</v>
      </c>
      <c r="CH345" s="810"/>
      <c r="CI345" s="810"/>
      <c r="CJ345" s="810"/>
      <c r="CK345" s="810"/>
      <c r="CL345" s="768"/>
      <c r="CN345" s="297"/>
      <c r="CO345" s="297"/>
      <c r="CP345" s="297"/>
    </row>
    <row r="346" spans="2:94" ht="12.75" customHeight="1">
      <c r="B346" s="985" t="s">
        <v>659</v>
      </c>
      <c r="C346" s="986"/>
      <c r="D346" s="986"/>
      <c r="E346" s="986"/>
      <c r="F346" s="986"/>
      <c r="G346" s="986"/>
      <c r="H346" s="986"/>
      <c r="I346" s="986"/>
      <c r="J346" s="986"/>
      <c r="K346" s="986"/>
      <c r="L346" s="986"/>
      <c r="M346" s="986"/>
      <c r="N346" s="986"/>
      <c r="O346" s="986"/>
      <c r="P346" s="986"/>
      <c r="Q346" s="986"/>
      <c r="R346" s="986"/>
      <c r="S346" s="986"/>
      <c r="T346" s="986"/>
      <c r="U346" s="986"/>
      <c r="V346" s="986"/>
      <c r="W346" s="987"/>
      <c r="X346" s="295"/>
      <c r="Y346" s="295"/>
      <c r="Z346" s="295"/>
      <c r="AA346" s="295"/>
      <c r="AB346" s="295"/>
      <c r="AC346" s="295"/>
      <c r="AD346" s="295"/>
      <c r="AE346" s="272"/>
      <c r="AF346" s="295"/>
      <c r="AG346" s="296"/>
      <c r="AH346" s="767">
        <f>'Exhibit A'!CL400</f>
        <v>0</v>
      </c>
      <c r="AI346" s="810"/>
      <c r="AJ346" s="810"/>
      <c r="AK346" s="810"/>
      <c r="AL346" s="810"/>
      <c r="AM346" s="768"/>
      <c r="AN346" s="767">
        <f>'Exhibit A'!CS400</f>
        <v>0</v>
      </c>
      <c r="AO346" s="810"/>
      <c r="AP346" s="810"/>
      <c r="AQ346" s="810"/>
      <c r="AR346" s="810"/>
      <c r="AS346" s="768"/>
      <c r="AU346" s="985" t="s">
        <v>706</v>
      </c>
      <c r="AV346" s="986"/>
      <c r="AW346" s="986"/>
      <c r="AX346" s="986"/>
      <c r="AY346" s="986"/>
      <c r="AZ346" s="986"/>
      <c r="BA346" s="986"/>
      <c r="BB346" s="986"/>
      <c r="BC346" s="986"/>
      <c r="BD346" s="986"/>
      <c r="BE346" s="986"/>
      <c r="BF346" s="986"/>
      <c r="BG346" s="986"/>
      <c r="BH346" s="986"/>
      <c r="BI346" s="986"/>
      <c r="BJ346" s="986"/>
      <c r="BK346" s="986"/>
      <c r="BL346" s="986"/>
      <c r="BM346" s="986"/>
      <c r="BN346" s="986"/>
      <c r="BO346" s="986"/>
      <c r="BP346" s="987"/>
      <c r="BQ346" s="295"/>
      <c r="BR346" s="295"/>
      <c r="BS346" s="295"/>
      <c r="BT346" s="295"/>
      <c r="BU346" s="295"/>
      <c r="BV346" s="295"/>
      <c r="BW346" s="295"/>
      <c r="BX346" s="272"/>
      <c r="BY346" s="295"/>
      <c r="BZ346" s="296"/>
      <c r="CA346" s="767">
        <f>'Exhibit A'!GM400</f>
        <v>0</v>
      </c>
      <c r="CB346" s="810"/>
      <c r="CC346" s="810"/>
      <c r="CD346" s="810"/>
      <c r="CE346" s="810"/>
      <c r="CF346" s="768"/>
      <c r="CG346" s="767">
        <f>'Exhibit A'!GT400</f>
        <v>0</v>
      </c>
      <c r="CH346" s="810"/>
      <c r="CI346" s="810"/>
      <c r="CJ346" s="810"/>
      <c r="CK346" s="810"/>
      <c r="CL346" s="768"/>
      <c r="CN346" s="297"/>
      <c r="CO346" s="297"/>
      <c r="CP346" s="297"/>
    </row>
    <row r="347" spans="2:94" ht="12.75" customHeight="1">
      <c r="B347" s="985" t="s">
        <v>660</v>
      </c>
      <c r="C347" s="986"/>
      <c r="D347" s="986"/>
      <c r="E347" s="986"/>
      <c r="F347" s="986"/>
      <c r="G347" s="986"/>
      <c r="H347" s="986"/>
      <c r="I347" s="986"/>
      <c r="J347" s="986"/>
      <c r="K347" s="986"/>
      <c r="L347" s="986"/>
      <c r="M347" s="986"/>
      <c r="N347" s="986"/>
      <c r="O347" s="986"/>
      <c r="P347" s="986"/>
      <c r="Q347" s="986"/>
      <c r="R347" s="986"/>
      <c r="S347" s="986"/>
      <c r="T347" s="986"/>
      <c r="U347" s="986"/>
      <c r="V347" s="986"/>
      <c r="W347" s="987"/>
      <c r="X347" s="295"/>
      <c r="Y347" s="295"/>
      <c r="Z347" s="295"/>
      <c r="AA347" s="295"/>
      <c r="AB347" s="295"/>
      <c r="AC347" s="295"/>
      <c r="AD347" s="295"/>
      <c r="AE347" s="272"/>
      <c r="AF347" s="295"/>
      <c r="AG347" s="296"/>
      <c r="AH347" s="767">
        <f>'Exhibit A'!CL401</f>
        <v>0</v>
      </c>
      <c r="AI347" s="810"/>
      <c r="AJ347" s="810"/>
      <c r="AK347" s="810"/>
      <c r="AL347" s="810"/>
      <c r="AM347" s="768"/>
      <c r="AN347" s="767">
        <f>'Exhibit A'!CS401</f>
        <v>0</v>
      </c>
      <c r="AO347" s="810"/>
      <c r="AP347" s="810"/>
      <c r="AQ347" s="810"/>
      <c r="AR347" s="810"/>
      <c r="AS347" s="768"/>
      <c r="AU347" s="985" t="s">
        <v>707</v>
      </c>
      <c r="AV347" s="986"/>
      <c r="AW347" s="986"/>
      <c r="AX347" s="986"/>
      <c r="AY347" s="986"/>
      <c r="AZ347" s="986"/>
      <c r="BA347" s="986"/>
      <c r="BB347" s="986"/>
      <c r="BC347" s="986"/>
      <c r="BD347" s="986"/>
      <c r="BE347" s="986"/>
      <c r="BF347" s="986"/>
      <c r="BG347" s="986"/>
      <c r="BH347" s="986"/>
      <c r="BI347" s="986"/>
      <c r="BJ347" s="986"/>
      <c r="BK347" s="986"/>
      <c r="BL347" s="986"/>
      <c r="BM347" s="986"/>
      <c r="BN347" s="986"/>
      <c r="BO347" s="986"/>
      <c r="BP347" s="987"/>
      <c r="BQ347" s="295"/>
      <c r="BR347" s="295"/>
      <c r="BS347" s="295"/>
      <c r="BT347" s="295"/>
      <c r="BU347" s="295"/>
      <c r="BV347" s="295"/>
      <c r="BW347" s="295"/>
      <c r="BX347" s="272"/>
      <c r="BY347" s="295"/>
      <c r="BZ347" s="296"/>
      <c r="CA347" s="767">
        <f>'Exhibit A'!GM401</f>
        <v>0</v>
      </c>
      <c r="CB347" s="810"/>
      <c r="CC347" s="810"/>
      <c r="CD347" s="810"/>
      <c r="CE347" s="810"/>
      <c r="CF347" s="768"/>
      <c r="CG347" s="767">
        <f>'Exhibit A'!GT401</f>
        <v>0</v>
      </c>
      <c r="CH347" s="810"/>
      <c r="CI347" s="810"/>
      <c r="CJ347" s="810"/>
      <c r="CK347" s="810"/>
      <c r="CL347" s="768"/>
      <c r="CN347" s="297"/>
      <c r="CO347" s="297"/>
      <c r="CP347" s="297"/>
    </row>
    <row r="348" spans="2:94" ht="12.75" customHeight="1">
      <c r="B348" s="991" t="s">
        <v>661</v>
      </c>
      <c r="C348" s="992"/>
      <c r="D348" s="992"/>
      <c r="E348" s="992"/>
      <c r="F348" s="992"/>
      <c r="G348" s="992"/>
      <c r="H348" s="992"/>
      <c r="I348" s="992"/>
      <c r="J348" s="992"/>
      <c r="K348" s="992"/>
      <c r="L348" s="992"/>
      <c r="M348" s="992"/>
      <c r="N348" s="992"/>
      <c r="O348" s="992"/>
      <c r="P348" s="992"/>
      <c r="Q348" s="992"/>
      <c r="R348" s="992"/>
      <c r="S348" s="992"/>
      <c r="T348" s="992"/>
      <c r="U348" s="992"/>
      <c r="V348" s="992"/>
      <c r="W348" s="993"/>
      <c r="X348" s="295"/>
      <c r="Y348" s="295"/>
      <c r="Z348" s="295"/>
      <c r="AA348" s="295"/>
      <c r="AB348" s="295"/>
      <c r="AC348" s="295"/>
      <c r="AD348" s="295"/>
      <c r="AE348" s="272"/>
      <c r="AF348" s="295"/>
      <c r="AG348" s="296"/>
      <c r="AH348" s="767">
        <f>'Exhibit A'!CL402</f>
        <v>0</v>
      </c>
      <c r="AI348" s="810"/>
      <c r="AJ348" s="810"/>
      <c r="AK348" s="810"/>
      <c r="AL348" s="810"/>
      <c r="AM348" s="768"/>
      <c r="AN348" s="767">
        <f>'Exhibit A'!CS402</f>
        <v>0</v>
      </c>
      <c r="AO348" s="810"/>
      <c r="AP348" s="810"/>
      <c r="AQ348" s="810"/>
      <c r="AR348" s="810"/>
      <c r="AS348" s="768"/>
      <c r="AU348" s="985" t="s">
        <v>708</v>
      </c>
      <c r="AV348" s="986"/>
      <c r="AW348" s="986"/>
      <c r="AX348" s="986"/>
      <c r="AY348" s="986"/>
      <c r="AZ348" s="986"/>
      <c r="BA348" s="986"/>
      <c r="BB348" s="986"/>
      <c r="BC348" s="986"/>
      <c r="BD348" s="986"/>
      <c r="BE348" s="986"/>
      <c r="BF348" s="986"/>
      <c r="BG348" s="986"/>
      <c r="BH348" s="986"/>
      <c r="BI348" s="986"/>
      <c r="BJ348" s="986"/>
      <c r="BK348" s="986"/>
      <c r="BL348" s="986"/>
      <c r="BM348" s="986"/>
      <c r="BN348" s="986"/>
      <c r="BO348" s="986"/>
      <c r="BP348" s="987"/>
      <c r="BQ348" s="295"/>
      <c r="BR348" s="295"/>
      <c r="BS348" s="295"/>
      <c r="BT348" s="295"/>
      <c r="BU348" s="295"/>
      <c r="BV348" s="295"/>
      <c r="BW348" s="295"/>
      <c r="BX348" s="272"/>
      <c r="BY348" s="295"/>
      <c r="BZ348" s="296"/>
      <c r="CA348" s="767">
        <f>'Exhibit A'!GM402</f>
        <v>0</v>
      </c>
      <c r="CB348" s="810"/>
      <c r="CC348" s="810"/>
      <c r="CD348" s="810"/>
      <c r="CE348" s="810"/>
      <c r="CF348" s="768"/>
      <c r="CG348" s="767">
        <f>'Exhibit A'!GT402</f>
        <v>0</v>
      </c>
      <c r="CH348" s="810"/>
      <c r="CI348" s="810"/>
      <c r="CJ348" s="810"/>
      <c r="CK348" s="810"/>
      <c r="CL348" s="768"/>
      <c r="CN348" s="297"/>
      <c r="CO348" s="297"/>
      <c r="CP348" s="297"/>
    </row>
    <row r="349" spans="2:94" ht="12.75" customHeight="1" thickBot="1">
      <c r="B349" s="994" t="s">
        <v>662</v>
      </c>
      <c r="C349" s="995"/>
      <c r="D349" s="995"/>
      <c r="E349" s="995"/>
      <c r="F349" s="995"/>
      <c r="G349" s="995"/>
      <c r="H349" s="995"/>
      <c r="I349" s="995"/>
      <c r="J349" s="995"/>
      <c r="K349" s="995"/>
      <c r="L349" s="995"/>
      <c r="M349" s="995"/>
      <c r="N349" s="995"/>
      <c r="O349" s="995"/>
      <c r="P349" s="995"/>
      <c r="Q349" s="995"/>
      <c r="R349" s="995"/>
      <c r="S349" s="995"/>
      <c r="T349" s="995"/>
      <c r="U349" s="995"/>
      <c r="V349" s="995"/>
      <c r="W349" s="996"/>
      <c r="X349" s="200"/>
      <c r="Y349" s="200"/>
      <c r="Z349" s="200"/>
      <c r="AA349" s="200"/>
      <c r="AB349" s="200"/>
      <c r="AC349" s="200"/>
      <c r="AD349" s="200"/>
      <c r="AE349" s="277"/>
      <c r="AF349" s="200"/>
      <c r="AG349" s="199"/>
      <c r="AH349" s="769">
        <f>SUM(AH341:AM348)</f>
        <v>0</v>
      </c>
      <c r="AI349" s="811"/>
      <c r="AJ349" s="811"/>
      <c r="AK349" s="811"/>
      <c r="AL349" s="811"/>
      <c r="AM349" s="770"/>
      <c r="AN349" s="769">
        <f>SUM(AN341:AS348)</f>
        <v>0</v>
      </c>
      <c r="AO349" s="811"/>
      <c r="AP349" s="811"/>
      <c r="AQ349" s="811"/>
      <c r="AR349" s="811"/>
      <c r="AS349" s="770"/>
      <c r="AU349" s="985" t="s">
        <v>709</v>
      </c>
      <c r="AV349" s="986"/>
      <c r="AW349" s="986"/>
      <c r="AX349" s="986"/>
      <c r="AY349" s="986"/>
      <c r="AZ349" s="986"/>
      <c r="BA349" s="986"/>
      <c r="BB349" s="986"/>
      <c r="BC349" s="986"/>
      <c r="BD349" s="986"/>
      <c r="BE349" s="986"/>
      <c r="BF349" s="986"/>
      <c r="BG349" s="986"/>
      <c r="BH349" s="986"/>
      <c r="BI349" s="986"/>
      <c r="BJ349" s="986"/>
      <c r="BK349" s="986"/>
      <c r="BL349" s="986"/>
      <c r="BM349" s="986"/>
      <c r="BN349" s="986"/>
      <c r="BO349" s="986"/>
      <c r="BP349" s="987"/>
      <c r="BQ349" s="295"/>
      <c r="BR349" s="295"/>
      <c r="BS349" s="295"/>
      <c r="BT349" s="295"/>
      <c r="BU349" s="295"/>
      <c r="BV349" s="295"/>
      <c r="BW349" s="295"/>
      <c r="BX349" s="272"/>
      <c r="BY349" s="295"/>
      <c r="BZ349" s="296"/>
      <c r="CA349" s="767">
        <f>'Exhibit A'!GM403</f>
        <v>0</v>
      </c>
      <c r="CB349" s="810"/>
      <c r="CC349" s="810"/>
      <c r="CD349" s="810"/>
      <c r="CE349" s="810"/>
      <c r="CF349" s="768"/>
      <c r="CG349" s="767">
        <f>'Exhibit A'!GT403</f>
        <v>0</v>
      </c>
      <c r="CH349" s="810"/>
      <c r="CI349" s="810"/>
      <c r="CJ349" s="810"/>
      <c r="CK349" s="810"/>
      <c r="CL349" s="768"/>
      <c r="CN349" s="297"/>
      <c r="CO349" s="297"/>
      <c r="CP349" s="297"/>
    </row>
    <row r="350" spans="2:94" ht="12.75" customHeight="1" thickTop="1" thickBot="1">
      <c r="B350" s="1026" t="str">
        <f>Coversheets!$B$51</f>
        <v>S.A.&amp;I. Form 2641R99 Entity: Type in Name of City City, 99</v>
      </c>
      <c r="C350" s="1026"/>
      <c r="D350" s="1026"/>
      <c r="E350" s="1026"/>
      <c r="F350" s="1026"/>
      <c r="G350" s="1026"/>
      <c r="H350" s="1026"/>
      <c r="I350" s="1026"/>
      <c r="J350" s="1026"/>
      <c r="K350" s="1026"/>
      <c r="L350" s="1026"/>
      <c r="M350" s="1026"/>
      <c r="N350" s="1026"/>
      <c r="O350" s="1026"/>
      <c r="P350" s="1026"/>
      <c r="Q350" s="1026"/>
      <c r="R350" s="1026"/>
      <c r="S350" s="1026"/>
      <c r="T350" s="1026"/>
      <c r="U350" s="1026"/>
      <c r="V350" s="1026"/>
      <c r="W350" s="1026"/>
      <c r="X350" s="206"/>
      <c r="Y350" s="206"/>
      <c r="Z350" s="206"/>
      <c r="AA350" s="206"/>
      <c r="AB350" s="206"/>
      <c r="AC350" s="206"/>
      <c r="AD350" s="206"/>
      <c r="AE350" s="206"/>
      <c r="AF350" s="206"/>
      <c r="AG350" s="206"/>
      <c r="AH350" s="206"/>
      <c r="AI350" s="206"/>
      <c r="AJ350" s="206"/>
      <c r="AK350" s="445">
        <f ca="1">Coversheets!$BI$50</f>
        <v>41499.346880902776</v>
      </c>
      <c r="AL350" s="445"/>
      <c r="AM350" s="445"/>
      <c r="AN350" s="445"/>
      <c r="AO350" s="445"/>
      <c r="AP350" s="445"/>
      <c r="AQ350" s="445"/>
      <c r="AR350" s="445"/>
      <c r="AS350" s="445"/>
      <c r="AU350" s="994" t="s">
        <v>710</v>
      </c>
      <c r="AV350" s="995"/>
      <c r="AW350" s="995"/>
      <c r="AX350" s="995"/>
      <c r="AY350" s="995"/>
      <c r="AZ350" s="995"/>
      <c r="BA350" s="995"/>
      <c r="BB350" s="995"/>
      <c r="BC350" s="995"/>
      <c r="BD350" s="995"/>
      <c r="BE350" s="995"/>
      <c r="BF350" s="995"/>
      <c r="BG350" s="995"/>
      <c r="BH350" s="995"/>
      <c r="BI350" s="995"/>
      <c r="BJ350" s="995"/>
      <c r="BK350" s="995"/>
      <c r="BL350" s="995"/>
      <c r="BM350" s="995"/>
      <c r="BN350" s="995"/>
      <c r="BO350" s="995"/>
      <c r="BP350" s="996"/>
      <c r="BQ350" s="200"/>
      <c r="BR350" s="200"/>
      <c r="BS350" s="200"/>
      <c r="BT350" s="200"/>
      <c r="BU350" s="200"/>
      <c r="BV350" s="200"/>
      <c r="BW350" s="200"/>
      <c r="BX350" s="277"/>
      <c r="BY350" s="200"/>
      <c r="BZ350" s="199"/>
      <c r="CA350" s="769">
        <f>SUM(CA342:CF349)</f>
        <v>0</v>
      </c>
      <c r="CB350" s="811"/>
      <c r="CC350" s="811"/>
      <c r="CD350" s="811"/>
      <c r="CE350" s="811"/>
      <c r="CF350" s="770"/>
      <c r="CG350" s="769">
        <f>SUM(CG342:CL349)</f>
        <v>0</v>
      </c>
      <c r="CH350" s="811"/>
      <c r="CI350" s="811"/>
      <c r="CJ350" s="811"/>
      <c r="CK350" s="811"/>
      <c r="CL350" s="770"/>
      <c r="CN350" s="286"/>
      <c r="CO350" s="286"/>
      <c r="CP350" s="286"/>
    </row>
    <row r="351" spans="2:94" ht="12.75" customHeight="1" thickTop="1">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86"/>
      <c r="Y351" s="286"/>
      <c r="Z351" s="286"/>
      <c r="AA351" s="286"/>
      <c r="AB351" s="286"/>
      <c r="AC351" s="286"/>
      <c r="AD351" s="286"/>
      <c r="AE351" s="286"/>
      <c r="AF351" s="286"/>
      <c r="AG351" s="286"/>
      <c r="AH351" s="286"/>
      <c r="AI351" s="286"/>
      <c r="AJ351" s="286"/>
      <c r="AK351" s="286"/>
      <c r="AL351" s="286"/>
      <c r="AM351" s="286"/>
      <c r="AN351" s="286"/>
      <c r="AO351" s="286"/>
      <c r="AP351" s="286"/>
      <c r="AQ351" s="286"/>
      <c r="AR351" s="286"/>
      <c r="AS351" s="286"/>
      <c r="AU351" s="206" t="str">
        <f>Coversheets!$B$51</f>
        <v>S.A.&amp;I. Form 2641R99 Entity: Type in Name of City City, 99</v>
      </c>
      <c r="AV351" s="206"/>
      <c r="AW351" s="206"/>
      <c r="AX351" s="206"/>
      <c r="AY351" s="206"/>
      <c r="AZ351" s="206"/>
      <c r="BA351" s="206"/>
      <c r="BB351" s="206"/>
      <c r="BC351" s="206"/>
      <c r="BD351" s="206"/>
      <c r="BE351" s="206"/>
      <c r="BF351" s="206"/>
      <c r="BG351" s="206"/>
      <c r="BH351" s="206"/>
      <c r="BI351" s="206"/>
      <c r="BJ351" s="206"/>
      <c r="BK351" s="206"/>
      <c r="BL351" s="206"/>
      <c r="BM351" s="206"/>
      <c r="BN351" s="206"/>
      <c r="BO351" s="206"/>
      <c r="BP351" s="206"/>
      <c r="BQ351" s="206"/>
      <c r="CD351" s="445">
        <f ca="1">Coversheets!$BI$50</f>
        <v>41499.346880902776</v>
      </c>
      <c r="CE351" s="445"/>
      <c r="CF351" s="445"/>
      <c r="CG351" s="445"/>
      <c r="CH351" s="445"/>
      <c r="CI351" s="445"/>
      <c r="CJ351" s="445"/>
      <c r="CK351" s="445"/>
      <c r="CL351" s="445"/>
      <c r="CN351" s="206"/>
      <c r="CO351" s="206"/>
      <c r="CP351" s="206"/>
    </row>
    <row r="352" spans="2:94" s="258" customFormat="1" ht="14">
      <c r="B352" s="964" t="str">
        <f>B294</f>
        <v>PUBLICATION SHEET - TYPE IN NAME OF CITY, OKLAHOMA</v>
      </c>
      <c r="C352" s="964"/>
      <c r="D352" s="964"/>
      <c r="E352" s="964"/>
      <c r="F352" s="964"/>
      <c r="G352" s="964"/>
      <c r="H352" s="964"/>
      <c r="I352" s="964"/>
      <c r="J352" s="964"/>
      <c r="K352" s="964"/>
      <c r="L352" s="964"/>
      <c r="M352" s="964"/>
      <c r="N352" s="964"/>
      <c r="O352" s="964"/>
      <c r="P352" s="964"/>
      <c r="Q352" s="964"/>
      <c r="R352" s="964"/>
      <c r="S352" s="964"/>
      <c r="T352" s="964"/>
      <c r="U352" s="964"/>
      <c r="V352" s="964"/>
      <c r="W352" s="964"/>
      <c r="X352" s="964"/>
      <c r="Y352" s="964"/>
      <c r="Z352" s="964"/>
      <c r="AA352" s="964"/>
      <c r="AB352" s="964"/>
      <c r="AC352" s="964"/>
      <c r="AD352" s="964"/>
      <c r="AE352" s="964"/>
      <c r="AF352" s="964"/>
      <c r="AG352" s="964"/>
      <c r="AH352" s="964"/>
      <c r="AI352" s="964"/>
      <c r="AJ352" s="964"/>
      <c r="AK352" s="964"/>
      <c r="AL352" s="964"/>
      <c r="AM352" s="964"/>
      <c r="AN352" s="964"/>
      <c r="AO352" s="964"/>
      <c r="AP352" s="964"/>
      <c r="AQ352" s="964"/>
      <c r="AR352" s="964"/>
      <c r="AS352" s="964"/>
      <c r="AT352" s="325"/>
      <c r="AU352" s="325"/>
      <c r="AV352" s="325"/>
      <c r="AW352" s="325"/>
      <c r="AX352" s="325"/>
      <c r="AY352" s="325"/>
    </row>
    <row r="353" spans="2:51" s="258" customFormat="1" ht="14">
      <c r="B353" s="964" t="str">
        <f>B295</f>
        <v>ESTIMATE OF NEEDS BY APPROPRIATED ACCOUNT FOR 2012-2013</v>
      </c>
      <c r="C353" s="964"/>
      <c r="D353" s="964"/>
      <c r="E353" s="964"/>
      <c r="F353" s="964"/>
      <c r="G353" s="964"/>
      <c r="H353" s="964"/>
      <c r="I353" s="964"/>
      <c r="J353" s="964"/>
      <c r="K353" s="964"/>
      <c r="L353" s="964"/>
      <c r="M353" s="964"/>
      <c r="N353" s="964"/>
      <c r="O353" s="964"/>
      <c r="P353" s="964"/>
      <c r="Q353" s="964"/>
      <c r="R353" s="964"/>
      <c r="S353" s="964"/>
      <c r="T353" s="964"/>
      <c r="U353" s="964"/>
      <c r="V353" s="964"/>
      <c r="W353" s="964"/>
      <c r="X353" s="964"/>
      <c r="Y353" s="964"/>
      <c r="Z353" s="964"/>
      <c r="AA353" s="964"/>
      <c r="AB353" s="964"/>
      <c r="AC353" s="964"/>
      <c r="AD353" s="964"/>
      <c r="AE353" s="964"/>
      <c r="AF353" s="964"/>
      <c r="AG353" s="964"/>
      <c r="AH353" s="964"/>
      <c r="AI353" s="964"/>
      <c r="AJ353" s="964"/>
      <c r="AK353" s="964"/>
      <c r="AL353" s="964"/>
      <c r="AM353" s="964"/>
      <c r="AN353" s="964"/>
      <c r="AO353" s="964"/>
      <c r="AP353" s="964"/>
      <c r="AQ353" s="964"/>
      <c r="AR353" s="964"/>
      <c r="AS353" s="964"/>
      <c r="AT353" s="325"/>
      <c r="AU353" s="325"/>
      <c r="AV353" s="325"/>
      <c r="AW353" s="325"/>
      <c r="AX353" s="325"/>
      <c r="AY353" s="325"/>
    </row>
    <row r="354" spans="2:51" ht="13.5" thickBot="1">
      <c r="B354" s="206" t="s">
        <v>798</v>
      </c>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06"/>
      <c r="AK354" s="206"/>
      <c r="AL354" s="206"/>
      <c r="AM354" s="206"/>
      <c r="AN354" s="206"/>
      <c r="AO354" s="206"/>
      <c r="AP354" s="206"/>
      <c r="AQ354" s="206"/>
      <c r="AR354" s="206"/>
      <c r="AS354" s="287" t="s">
        <v>1113</v>
      </c>
      <c r="AT354" s="309"/>
      <c r="AU354" s="309"/>
      <c r="AV354" s="309"/>
      <c r="AW354" s="309"/>
      <c r="AX354" s="309"/>
      <c r="AY354" s="287"/>
    </row>
    <row r="355" spans="2:51" ht="13.5" thickTop="1">
      <c r="B355" s="288"/>
      <c r="C355" s="289"/>
      <c r="D355" s="289"/>
      <c r="E355" s="289"/>
      <c r="F355" s="289"/>
      <c r="G355" s="289"/>
      <c r="H355" s="289"/>
      <c r="I355" s="289"/>
      <c r="J355" s="289"/>
      <c r="K355" s="289"/>
      <c r="L355" s="289"/>
      <c r="M355" s="289"/>
      <c r="N355" s="289"/>
      <c r="O355" s="289"/>
      <c r="P355" s="289"/>
      <c r="Q355" s="289"/>
      <c r="R355" s="289"/>
      <c r="S355" s="289"/>
      <c r="T355" s="289"/>
      <c r="U355" s="289"/>
      <c r="V355" s="289"/>
      <c r="W355" s="289"/>
      <c r="X355" s="289"/>
      <c r="Y355" s="289"/>
      <c r="Z355" s="289"/>
      <c r="AA355" s="289"/>
      <c r="AB355" s="289"/>
      <c r="AC355" s="289"/>
      <c r="AD355" s="289"/>
      <c r="AE355" s="177"/>
      <c r="AF355" s="289"/>
      <c r="AG355" s="289"/>
      <c r="AH355" s="849" t="s">
        <v>1103</v>
      </c>
      <c r="AI355" s="849"/>
      <c r="AJ355" s="849"/>
      <c r="AK355" s="849"/>
      <c r="AL355" s="849"/>
      <c r="AM355" s="849"/>
      <c r="AN355" s="849"/>
      <c r="AO355" s="849"/>
      <c r="AP355" s="849"/>
      <c r="AQ355" s="849"/>
      <c r="AR355" s="849"/>
      <c r="AS355" s="850"/>
      <c r="AT355" s="286"/>
      <c r="AU355" s="286"/>
      <c r="AV355" s="286"/>
      <c r="AW355" s="286"/>
      <c r="AX355" s="286"/>
      <c r="AY355" s="286"/>
    </row>
    <row r="356" spans="2:51">
      <c r="B356" s="767"/>
      <c r="C356" s="810"/>
      <c r="D356" s="810"/>
      <c r="E356" s="810"/>
      <c r="F356" s="810"/>
      <c r="G356" s="810"/>
      <c r="H356" s="810"/>
      <c r="I356" s="810"/>
      <c r="J356" s="810"/>
      <c r="K356" s="810"/>
      <c r="L356" s="810"/>
      <c r="M356" s="810"/>
      <c r="N356" s="810"/>
      <c r="O356" s="810"/>
      <c r="P356" s="810"/>
      <c r="Q356" s="810"/>
      <c r="R356" s="810"/>
      <c r="S356" s="810"/>
      <c r="T356" s="810"/>
      <c r="U356" s="810"/>
      <c r="V356" s="810"/>
      <c r="W356" s="810"/>
      <c r="X356" s="982"/>
      <c r="Y356" s="982"/>
      <c r="Z356" s="982"/>
      <c r="AA356" s="982"/>
      <c r="AB356" s="982"/>
      <c r="AC356" s="982"/>
      <c r="AD356" s="982"/>
      <c r="AE356" s="180"/>
      <c r="AF356" s="196"/>
      <c r="AG356" s="196"/>
      <c r="AH356" s="965" t="str">
        <f>AH298</f>
        <v>FISCAL YEAR 2012-2013</v>
      </c>
      <c r="AI356" s="810"/>
      <c r="AJ356" s="810"/>
      <c r="AK356" s="810"/>
      <c r="AL356" s="810"/>
      <c r="AM356" s="810"/>
      <c r="AN356" s="810"/>
      <c r="AO356" s="810"/>
      <c r="AP356" s="810"/>
      <c r="AQ356" s="810"/>
      <c r="AR356" s="810"/>
      <c r="AS356" s="768"/>
      <c r="AT356" s="286"/>
      <c r="AU356" s="286"/>
      <c r="AV356" s="286"/>
      <c r="AW356" s="286"/>
      <c r="AX356" s="286"/>
      <c r="AY356" s="286"/>
    </row>
    <row r="357" spans="2:51">
      <c r="B357" s="767" t="s">
        <v>186</v>
      </c>
      <c r="C357" s="810"/>
      <c r="D357" s="810"/>
      <c r="E357" s="810"/>
      <c r="F357" s="810"/>
      <c r="G357" s="810"/>
      <c r="H357" s="810"/>
      <c r="I357" s="810"/>
      <c r="J357" s="810"/>
      <c r="K357" s="810"/>
      <c r="L357" s="810"/>
      <c r="M357" s="810"/>
      <c r="N357" s="810"/>
      <c r="O357" s="810"/>
      <c r="P357" s="810"/>
      <c r="Q357" s="810"/>
      <c r="R357" s="810"/>
      <c r="S357" s="810"/>
      <c r="T357" s="810"/>
      <c r="U357" s="810"/>
      <c r="V357" s="810"/>
      <c r="W357" s="810"/>
      <c r="X357" s="810"/>
      <c r="Y357" s="810"/>
      <c r="Z357" s="810"/>
      <c r="AA357" s="810"/>
      <c r="AB357" s="810"/>
      <c r="AC357" s="810"/>
      <c r="AD357" s="810"/>
      <c r="AE357" s="180"/>
      <c r="AF357" s="196"/>
      <c r="AG357" s="196"/>
      <c r="AH357" s="983" t="s">
        <v>247</v>
      </c>
      <c r="AI357" s="983"/>
      <c r="AJ357" s="983"/>
      <c r="AK357" s="983"/>
      <c r="AL357" s="983"/>
      <c r="AM357" s="983"/>
      <c r="AN357" s="983" t="s">
        <v>130</v>
      </c>
      <c r="AO357" s="983"/>
      <c r="AP357" s="983"/>
      <c r="AQ357" s="983"/>
      <c r="AR357" s="983"/>
      <c r="AS357" s="984"/>
      <c r="AT357" s="286"/>
      <c r="AU357" s="286"/>
      <c r="AV357" s="286"/>
      <c r="AW357" s="286"/>
      <c r="AX357" s="286"/>
      <c r="AY357" s="286"/>
    </row>
    <row r="358" spans="2:51">
      <c r="B358" s="767" t="s">
        <v>187</v>
      </c>
      <c r="C358" s="810"/>
      <c r="D358" s="810"/>
      <c r="E358" s="810"/>
      <c r="F358" s="810"/>
      <c r="G358" s="810"/>
      <c r="H358" s="810"/>
      <c r="I358" s="810"/>
      <c r="J358" s="810"/>
      <c r="K358" s="810"/>
      <c r="L358" s="810"/>
      <c r="M358" s="810"/>
      <c r="N358" s="810"/>
      <c r="O358" s="810"/>
      <c r="P358" s="810"/>
      <c r="Q358" s="810"/>
      <c r="R358" s="810"/>
      <c r="S358" s="810"/>
      <c r="T358" s="810"/>
      <c r="U358" s="810"/>
      <c r="V358" s="810"/>
      <c r="W358" s="810"/>
      <c r="X358" s="810"/>
      <c r="Y358" s="810"/>
      <c r="Z358" s="810"/>
      <c r="AA358" s="810"/>
      <c r="AB358" s="810"/>
      <c r="AC358" s="810"/>
      <c r="AD358" s="810"/>
      <c r="AE358" s="180"/>
      <c r="AF358" s="196"/>
      <c r="AG358" s="196"/>
      <c r="AH358" s="983" t="s">
        <v>1102</v>
      </c>
      <c r="AI358" s="983"/>
      <c r="AJ358" s="983"/>
      <c r="AK358" s="983"/>
      <c r="AL358" s="983"/>
      <c r="AM358" s="983"/>
      <c r="AN358" s="983" t="s">
        <v>1075</v>
      </c>
      <c r="AO358" s="983"/>
      <c r="AP358" s="983"/>
      <c r="AQ358" s="983"/>
      <c r="AR358" s="983"/>
      <c r="AS358" s="984"/>
      <c r="AT358" s="286"/>
      <c r="AU358" s="286"/>
      <c r="AV358" s="286"/>
      <c r="AW358" s="286"/>
      <c r="AX358" s="286"/>
      <c r="AY358" s="286"/>
    </row>
    <row r="359" spans="2:51">
      <c r="B359" s="767"/>
      <c r="C359" s="810"/>
      <c r="D359" s="810"/>
      <c r="E359" s="810"/>
      <c r="F359" s="810"/>
      <c r="G359" s="810"/>
      <c r="H359" s="810"/>
      <c r="I359" s="810"/>
      <c r="J359" s="810"/>
      <c r="K359" s="810"/>
      <c r="L359" s="810"/>
      <c r="M359" s="810"/>
      <c r="N359" s="810"/>
      <c r="O359" s="810"/>
      <c r="P359" s="810"/>
      <c r="Q359" s="810"/>
      <c r="R359" s="810"/>
      <c r="S359" s="810"/>
      <c r="T359" s="810"/>
      <c r="U359" s="810"/>
      <c r="V359" s="810"/>
      <c r="W359" s="810"/>
      <c r="X359" s="810"/>
      <c r="Y359" s="810"/>
      <c r="Z359" s="810"/>
      <c r="AA359" s="810"/>
      <c r="AB359" s="810"/>
      <c r="AC359" s="810"/>
      <c r="AD359" s="810"/>
      <c r="AE359" s="180"/>
      <c r="AF359" s="196"/>
      <c r="AG359" s="196"/>
      <c r="AH359" s="983" t="s">
        <v>253</v>
      </c>
      <c r="AI359" s="983"/>
      <c r="AJ359" s="983"/>
      <c r="AK359" s="983"/>
      <c r="AL359" s="983"/>
      <c r="AM359" s="983"/>
      <c r="AN359" s="983" t="s">
        <v>131</v>
      </c>
      <c r="AO359" s="983"/>
      <c r="AP359" s="983"/>
      <c r="AQ359" s="983"/>
      <c r="AR359" s="983"/>
      <c r="AS359" s="984"/>
      <c r="AT359" s="286"/>
      <c r="AU359" s="286"/>
      <c r="AV359" s="286"/>
      <c r="AW359" s="286"/>
      <c r="AX359" s="286"/>
      <c r="AY359" s="286"/>
    </row>
    <row r="360" spans="2:51" ht="13.5" thickBot="1">
      <c r="B360" s="769"/>
      <c r="C360" s="811"/>
      <c r="D360" s="811"/>
      <c r="E360" s="811"/>
      <c r="F360" s="811"/>
      <c r="G360" s="811"/>
      <c r="H360" s="811"/>
      <c r="I360" s="811"/>
      <c r="J360" s="811"/>
      <c r="K360" s="811"/>
      <c r="L360" s="811"/>
      <c r="M360" s="811"/>
      <c r="N360" s="811"/>
      <c r="O360" s="811"/>
      <c r="P360" s="811"/>
      <c r="Q360" s="811"/>
      <c r="R360" s="811"/>
      <c r="S360" s="811"/>
      <c r="T360" s="811"/>
      <c r="U360" s="811"/>
      <c r="V360" s="811"/>
      <c r="W360" s="811"/>
      <c r="X360" s="811"/>
      <c r="Y360" s="811"/>
      <c r="Z360" s="811"/>
      <c r="AA360" s="811"/>
      <c r="AB360" s="811"/>
      <c r="AC360" s="811"/>
      <c r="AD360" s="811"/>
      <c r="AE360" s="184"/>
      <c r="AF360" s="310"/>
      <c r="AG360" s="310"/>
      <c r="AH360" s="1001" t="s">
        <v>256</v>
      </c>
      <c r="AI360" s="1001"/>
      <c r="AJ360" s="1001"/>
      <c r="AK360" s="1001"/>
      <c r="AL360" s="1001"/>
      <c r="AM360" s="1001"/>
      <c r="AN360" s="1001"/>
      <c r="AO360" s="1001"/>
      <c r="AP360" s="1001"/>
      <c r="AQ360" s="1001"/>
      <c r="AR360" s="1001"/>
      <c r="AS360" s="1002"/>
      <c r="AT360" s="286"/>
      <c r="AU360" s="286"/>
      <c r="AV360" s="286"/>
      <c r="AW360" s="286"/>
      <c r="AX360" s="286"/>
      <c r="AY360" s="286"/>
    </row>
    <row r="361" spans="2:51" ht="13.5" thickTop="1">
      <c r="B361" s="1012" t="s">
        <v>713</v>
      </c>
      <c r="C361" s="1013"/>
      <c r="D361" s="1013"/>
      <c r="E361" s="1013"/>
      <c r="F361" s="1013"/>
      <c r="G361" s="1013"/>
      <c r="H361" s="1013"/>
      <c r="I361" s="1013"/>
      <c r="J361" s="1013"/>
      <c r="K361" s="1013"/>
      <c r="L361" s="1013"/>
      <c r="M361" s="1013"/>
      <c r="N361" s="1013"/>
      <c r="O361" s="1013"/>
      <c r="P361" s="1013"/>
      <c r="Q361" s="1013"/>
      <c r="R361" s="1013"/>
      <c r="S361" s="1013"/>
      <c r="T361" s="1013"/>
      <c r="U361" s="1013"/>
      <c r="V361" s="1013"/>
      <c r="W361" s="1014"/>
      <c r="X361" s="210"/>
      <c r="Y361" s="210"/>
      <c r="Z361" s="210"/>
      <c r="AA361" s="210"/>
      <c r="AB361" s="210"/>
      <c r="AC361" s="210"/>
      <c r="AD361" s="210"/>
      <c r="AE361" s="292"/>
      <c r="AF361" s="210"/>
      <c r="AG361" s="211"/>
      <c r="AH361" s="848"/>
      <c r="AI361" s="849"/>
      <c r="AJ361" s="849"/>
      <c r="AK361" s="849"/>
      <c r="AL361" s="849"/>
      <c r="AM361" s="850"/>
      <c r="AN361" s="848"/>
      <c r="AO361" s="849"/>
      <c r="AP361" s="849"/>
      <c r="AQ361" s="849"/>
      <c r="AR361" s="849"/>
      <c r="AS361" s="850"/>
      <c r="AT361" s="286"/>
      <c r="AU361" s="286"/>
      <c r="AV361" s="286"/>
      <c r="AW361" s="286"/>
      <c r="AX361" s="286"/>
      <c r="AY361" s="286"/>
    </row>
    <row r="362" spans="2:51">
      <c r="B362" s="1009" t="s">
        <v>714</v>
      </c>
      <c r="C362" s="1010"/>
      <c r="D362" s="1010"/>
      <c r="E362" s="1010"/>
      <c r="F362" s="1010"/>
      <c r="G362" s="1010"/>
      <c r="H362" s="1010"/>
      <c r="I362" s="1010"/>
      <c r="J362" s="1010"/>
      <c r="K362" s="1010"/>
      <c r="L362" s="1010"/>
      <c r="M362" s="1010"/>
      <c r="N362" s="1010"/>
      <c r="O362" s="1010"/>
      <c r="P362" s="1010"/>
      <c r="Q362" s="1010"/>
      <c r="R362" s="1010"/>
      <c r="S362" s="1010"/>
      <c r="T362" s="1010"/>
      <c r="U362" s="1010"/>
      <c r="V362" s="1010"/>
      <c r="W362" s="1011"/>
      <c r="X362" s="295"/>
      <c r="Y362" s="295"/>
      <c r="Z362" s="295"/>
      <c r="AA362" s="295"/>
      <c r="AB362" s="295"/>
      <c r="AC362" s="295"/>
      <c r="AD362" s="295"/>
      <c r="AE362" s="272"/>
      <c r="AF362" s="295">
        <v>0</v>
      </c>
      <c r="AG362" s="296"/>
      <c r="AH362" s="767">
        <f>'Exhibit A'!CL416</f>
        <v>0</v>
      </c>
      <c r="AI362" s="810"/>
      <c r="AJ362" s="810"/>
      <c r="AK362" s="810"/>
      <c r="AL362" s="810"/>
      <c r="AM362" s="768"/>
      <c r="AN362" s="767">
        <f>'Exhibit A'!CS416</f>
        <v>0</v>
      </c>
      <c r="AO362" s="810"/>
      <c r="AP362" s="810"/>
      <c r="AQ362" s="810"/>
      <c r="AR362" s="810"/>
      <c r="AS362" s="768"/>
      <c r="AT362" s="297"/>
      <c r="AU362" s="297"/>
      <c r="AV362" s="297"/>
      <c r="AW362" s="297"/>
      <c r="AX362" s="297"/>
      <c r="AY362" s="297"/>
    </row>
    <row r="363" spans="2:51">
      <c r="B363" s="1009" t="s">
        <v>715</v>
      </c>
      <c r="C363" s="1010"/>
      <c r="D363" s="1010"/>
      <c r="E363" s="1010"/>
      <c r="F363" s="1010"/>
      <c r="G363" s="1010"/>
      <c r="H363" s="1010"/>
      <c r="I363" s="1010"/>
      <c r="J363" s="1010"/>
      <c r="K363" s="1010"/>
      <c r="L363" s="1010"/>
      <c r="M363" s="1010"/>
      <c r="N363" s="1010"/>
      <c r="O363" s="1010"/>
      <c r="P363" s="1010"/>
      <c r="Q363" s="1010"/>
      <c r="R363" s="1010"/>
      <c r="S363" s="1010"/>
      <c r="T363" s="1010"/>
      <c r="U363" s="1010"/>
      <c r="V363" s="1010"/>
      <c r="W363" s="1011"/>
      <c r="X363" s="295"/>
      <c r="Y363" s="295"/>
      <c r="Z363" s="295"/>
      <c r="AA363" s="295"/>
      <c r="AB363" s="295"/>
      <c r="AC363" s="295"/>
      <c r="AD363" s="295"/>
      <c r="AE363" s="272"/>
      <c r="AF363" s="295">
        <v>0</v>
      </c>
      <c r="AG363" s="296"/>
      <c r="AH363" s="767">
        <f>'Exhibit A'!CL417</f>
        <v>0</v>
      </c>
      <c r="AI363" s="810"/>
      <c r="AJ363" s="810"/>
      <c r="AK363" s="810"/>
      <c r="AL363" s="810"/>
      <c r="AM363" s="768"/>
      <c r="AN363" s="767">
        <f>'Exhibit A'!CS417</f>
        <v>0</v>
      </c>
      <c r="AO363" s="810"/>
      <c r="AP363" s="810"/>
      <c r="AQ363" s="810"/>
      <c r="AR363" s="810"/>
      <c r="AS363" s="768"/>
      <c r="AT363" s="297"/>
      <c r="AU363" s="297"/>
      <c r="AV363" s="297"/>
      <c r="AW363" s="297"/>
      <c r="AX363" s="297"/>
      <c r="AY363" s="297"/>
    </row>
    <row r="364" spans="2:51">
      <c r="B364" s="1009" t="s">
        <v>716</v>
      </c>
      <c r="C364" s="1010"/>
      <c r="D364" s="1010"/>
      <c r="E364" s="1010"/>
      <c r="F364" s="1010"/>
      <c r="G364" s="1010"/>
      <c r="H364" s="1010"/>
      <c r="I364" s="1010"/>
      <c r="J364" s="1010"/>
      <c r="K364" s="1010"/>
      <c r="L364" s="1010"/>
      <c r="M364" s="1010"/>
      <c r="N364" s="1010"/>
      <c r="O364" s="1010"/>
      <c r="P364" s="1010"/>
      <c r="Q364" s="1010"/>
      <c r="R364" s="1010"/>
      <c r="S364" s="1010"/>
      <c r="T364" s="1010"/>
      <c r="U364" s="1010"/>
      <c r="V364" s="1010"/>
      <c r="W364" s="1011"/>
      <c r="X364" s="295"/>
      <c r="Y364" s="295"/>
      <c r="Z364" s="295"/>
      <c r="AA364" s="295"/>
      <c r="AB364" s="295"/>
      <c r="AC364" s="295"/>
      <c r="AD364" s="295"/>
      <c r="AE364" s="272"/>
      <c r="AF364" s="295">
        <v>0</v>
      </c>
      <c r="AG364" s="296"/>
      <c r="AH364" s="767">
        <f>'Exhibit A'!CL418</f>
        <v>0</v>
      </c>
      <c r="AI364" s="810"/>
      <c r="AJ364" s="810"/>
      <c r="AK364" s="810"/>
      <c r="AL364" s="810"/>
      <c r="AM364" s="768"/>
      <c r="AN364" s="767">
        <f>'Exhibit A'!CS418</f>
        <v>0</v>
      </c>
      <c r="AO364" s="810"/>
      <c r="AP364" s="810"/>
      <c r="AQ364" s="810"/>
      <c r="AR364" s="810"/>
      <c r="AS364" s="768"/>
      <c r="AT364" s="297"/>
      <c r="AU364" s="297"/>
      <c r="AV364" s="297"/>
      <c r="AW364" s="297"/>
      <c r="AX364" s="297"/>
      <c r="AY364" s="297"/>
    </row>
    <row r="365" spans="2:51">
      <c r="B365" s="1009" t="s">
        <v>717</v>
      </c>
      <c r="C365" s="1010"/>
      <c r="D365" s="1010"/>
      <c r="E365" s="1010"/>
      <c r="F365" s="1010"/>
      <c r="G365" s="1010"/>
      <c r="H365" s="1010"/>
      <c r="I365" s="1010"/>
      <c r="J365" s="1010"/>
      <c r="K365" s="1010"/>
      <c r="L365" s="1010"/>
      <c r="M365" s="1010"/>
      <c r="N365" s="1010"/>
      <c r="O365" s="1010"/>
      <c r="P365" s="1010"/>
      <c r="Q365" s="1010"/>
      <c r="R365" s="1010"/>
      <c r="S365" s="1010"/>
      <c r="T365" s="1010"/>
      <c r="U365" s="1010"/>
      <c r="V365" s="1010"/>
      <c r="W365" s="1011"/>
      <c r="X365" s="295"/>
      <c r="Y365" s="295"/>
      <c r="Z365" s="295"/>
      <c r="AA365" s="295"/>
      <c r="AB365" s="295"/>
      <c r="AC365" s="295"/>
      <c r="AD365" s="295"/>
      <c r="AE365" s="272"/>
      <c r="AF365" s="295">
        <v>0</v>
      </c>
      <c r="AG365" s="296"/>
      <c r="AH365" s="767">
        <f>'Exhibit A'!CL419</f>
        <v>0</v>
      </c>
      <c r="AI365" s="810"/>
      <c r="AJ365" s="810"/>
      <c r="AK365" s="810"/>
      <c r="AL365" s="810"/>
      <c r="AM365" s="768"/>
      <c r="AN365" s="767">
        <f>'Exhibit A'!CS419</f>
        <v>0</v>
      </c>
      <c r="AO365" s="810"/>
      <c r="AP365" s="810"/>
      <c r="AQ365" s="810"/>
      <c r="AR365" s="810"/>
      <c r="AS365" s="768"/>
      <c r="AT365" s="297"/>
      <c r="AU365" s="297"/>
      <c r="AV365" s="297"/>
      <c r="AW365" s="297"/>
      <c r="AX365" s="297"/>
      <c r="AY365" s="297"/>
    </row>
    <row r="366" spans="2:51">
      <c r="B366" s="1009" t="s">
        <v>718</v>
      </c>
      <c r="C366" s="1010"/>
      <c r="D366" s="1010"/>
      <c r="E366" s="1010"/>
      <c r="F366" s="1010"/>
      <c r="G366" s="1010"/>
      <c r="H366" s="1010"/>
      <c r="I366" s="1010"/>
      <c r="J366" s="1010"/>
      <c r="K366" s="1010"/>
      <c r="L366" s="1010"/>
      <c r="M366" s="1010"/>
      <c r="N366" s="1010"/>
      <c r="O366" s="1010"/>
      <c r="P366" s="1010"/>
      <c r="Q366" s="1010"/>
      <c r="R366" s="1010"/>
      <c r="S366" s="1010"/>
      <c r="T366" s="1010"/>
      <c r="U366" s="1010"/>
      <c r="V366" s="1010"/>
      <c r="W366" s="1011"/>
      <c r="X366" s="295"/>
      <c r="Y366" s="295"/>
      <c r="Z366" s="295"/>
      <c r="AA366" s="295"/>
      <c r="AB366" s="295"/>
      <c r="AC366" s="295"/>
      <c r="AD366" s="295"/>
      <c r="AE366" s="272"/>
      <c r="AF366" s="295">
        <v>0</v>
      </c>
      <c r="AG366" s="296"/>
      <c r="AH366" s="767">
        <f>'Exhibit A'!CL420</f>
        <v>0</v>
      </c>
      <c r="AI366" s="810"/>
      <c r="AJ366" s="810"/>
      <c r="AK366" s="810"/>
      <c r="AL366" s="810"/>
      <c r="AM366" s="768"/>
      <c r="AN366" s="767">
        <f>'Exhibit A'!CS420</f>
        <v>0</v>
      </c>
      <c r="AO366" s="810"/>
      <c r="AP366" s="810"/>
      <c r="AQ366" s="810"/>
      <c r="AR366" s="810"/>
      <c r="AS366" s="768"/>
      <c r="AT366" s="297"/>
      <c r="AU366" s="297"/>
      <c r="AV366" s="297"/>
      <c r="AW366" s="297"/>
      <c r="AX366" s="297"/>
      <c r="AY366" s="297"/>
    </row>
    <row r="367" spans="2:51">
      <c r="B367" s="1009" t="s">
        <v>719</v>
      </c>
      <c r="C367" s="1010"/>
      <c r="D367" s="1010"/>
      <c r="E367" s="1010"/>
      <c r="F367" s="1010"/>
      <c r="G367" s="1010"/>
      <c r="H367" s="1010"/>
      <c r="I367" s="1010"/>
      <c r="J367" s="1010"/>
      <c r="K367" s="1010"/>
      <c r="L367" s="1010"/>
      <c r="M367" s="1010"/>
      <c r="N367" s="1010"/>
      <c r="O367" s="1010"/>
      <c r="P367" s="1010"/>
      <c r="Q367" s="1010"/>
      <c r="R367" s="1010"/>
      <c r="S367" s="1010"/>
      <c r="T367" s="1010"/>
      <c r="U367" s="1010"/>
      <c r="V367" s="1010"/>
      <c r="W367" s="1011"/>
      <c r="X367" s="295"/>
      <c r="Y367" s="295"/>
      <c r="Z367" s="295"/>
      <c r="AA367" s="295"/>
      <c r="AB367" s="295"/>
      <c r="AC367" s="295"/>
      <c r="AD367" s="295"/>
      <c r="AE367" s="272"/>
      <c r="AF367" s="295">
        <v>0</v>
      </c>
      <c r="AG367" s="296"/>
      <c r="AH367" s="767">
        <f>'Exhibit A'!CL421</f>
        <v>0</v>
      </c>
      <c r="AI367" s="810"/>
      <c r="AJ367" s="810"/>
      <c r="AK367" s="810"/>
      <c r="AL367" s="810"/>
      <c r="AM367" s="768"/>
      <c r="AN367" s="767">
        <f>'Exhibit A'!CS421</f>
        <v>0</v>
      </c>
      <c r="AO367" s="810"/>
      <c r="AP367" s="810"/>
      <c r="AQ367" s="810"/>
      <c r="AR367" s="810"/>
      <c r="AS367" s="768"/>
      <c r="AT367" s="297"/>
      <c r="AU367" s="297"/>
      <c r="AV367" s="297"/>
      <c r="AW367" s="297"/>
      <c r="AX367" s="297"/>
      <c r="AY367" s="297"/>
    </row>
    <row r="368" spans="2:51">
      <c r="B368" s="1009" t="s">
        <v>720</v>
      </c>
      <c r="C368" s="1010"/>
      <c r="D368" s="1010"/>
      <c r="E368" s="1010"/>
      <c r="F368" s="1010"/>
      <c r="G368" s="1010"/>
      <c r="H368" s="1010"/>
      <c r="I368" s="1010"/>
      <c r="J368" s="1010"/>
      <c r="K368" s="1010"/>
      <c r="L368" s="1010"/>
      <c r="M368" s="1010"/>
      <c r="N368" s="1010"/>
      <c r="O368" s="1010"/>
      <c r="P368" s="1010"/>
      <c r="Q368" s="1010"/>
      <c r="R368" s="1010"/>
      <c r="S368" s="1010"/>
      <c r="T368" s="1010"/>
      <c r="U368" s="1010"/>
      <c r="V368" s="1010"/>
      <c r="W368" s="1011"/>
      <c r="X368" s="295"/>
      <c r="Y368" s="295"/>
      <c r="Z368" s="295"/>
      <c r="AA368" s="295"/>
      <c r="AB368" s="295"/>
      <c r="AC368" s="295"/>
      <c r="AD368" s="295"/>
      <c r="AE368" s="272"/>
      <c r="AF368" s="295"/>
      <c r="AG368" s="296"/>
      <c r="AH368" s="767">
        <f>'Exhibit A'!CL422</f>
        <v>0</v>
      </c>
      <c r="AI368" s="810"/>
      <c r="AJ368" s="810"/>
      <c r="AK368" s="810"/>
      <c r="AL368" s="810"/>
      <c r="AM368" s="768"/>
      <c r="AN368" s="767">
        <f>'Exhibit A'!CS422</f>
        <v>0</v>
      </c>
      <c r="AO368" s="810"/>
      <c r="AP368" s="810"/>
      <c r="AQ368" s="810"/>
      <c r="AR368" s="810"/>
      <c r="AS368" s="768"/>
      <c r="AT368" s="297"/>
      <c r="AU368" s="297"/>
      <c r="AV368" s="297"/>
      <c r="AW368" s="297"/>
      <c r="AX368" s="297"/>
      <c r="AY368" s="297"/>
    </row>
    <row r="369" spans="2:51">
      <c r="B369" s="1020" t="s">
        <v>721</v>
      </c>
      <c r="C369" s="1021"/>
      <c r="D369" s="1021"/>
      <c r="E369" s="1021"/>
      <c r="F369" s="1021"/>
      <c r="G369" s="1021"/>
      <c r="H369" s="1021"/>
      <c r="I369" s="1021"/>
      <c r="J369" s="1021"/>
      <c r="K369" s="1021"/>
      <c r="L369" s="1021"/>
      <c r="M369" s="1021"/>
      <c r="N369" s="1021"/>
      <c r="O369" s="1021"/>
      <c r="P369" s="1021"/>
      <c r="Q369" s="1021"/>
      <c r="R369" s="1021"/>
      <c r="S369" s="1021"/>
      <c r="T369" s="1021"/>
      <c r="U369" s="1021"/>
      <c r="V369" s="1021"/>
      <c r="W369" s="1022"/>
      <c r="X369" s="310"/>
      <c r="Y369" s="310"/>
      <c r="Z369" s="310"/>
      <c r="AA369" s="310"/>
      <c r="AB369" s="310"/>
      <c r="AC369" s="310"/>
      <c r="AD369" s="310"/>
      <c r="AE369" s="305"/>
      <c r="AF369" s="310"/>
      <c r="AG369" s="311"/>
      <c r="AH369" s="767">
        <f>'Exhibit A'!CL423</f>
        <v>0</v>
      </c>
      <c r="AI369" s="810"/>
      <c r="AJ369" s="810"/>
      <c r="AK369" s="810"/>
      <c r="AL369" s="810"/>
      <c r="AM369" s="768"/>
      <c r="AN369" s="767">
        <f>'Exhibit A'!CS423</f>
        <v>0</v>
      </c>
      <c r="AO369" s="810"/>
      <c r="AP369" s="810"/>
      <c r="AQ369" s="810"/>
      <c r="AR369" s="810"/>
      <c r="AS369" s="768"/>
      <c r="AT369" s="297"/>
      <c r="AU369" s="297"/>
      <c r="AV369" s="297"/>
      <c r="AW369" s="297"/>
      <c r="AX369" s="297"/>
      <c r="AY369" s="297"/>
    </row>
    <row r="370" spans="2:51">
      <c r="B370" s="1020" t="s">
        <v>722</v>
      </c>
      <c r="C370" s="1021"/>
      <c r="D370" s="1021"/>
      <c r="E370" s="1021"/>
      <c r="F370" s="1021"/>
      <c r="G370" s="1021"/>
      <c r="H370" s="1021"/>
      <c r="I370" s="1021"/>
      <c r="J370" s="1021"/>
      <c r="K370" s="1021"/>
      <c r="L370" s="1021"/>
      <c r="M370" s="1021"/>
      <c r="N370" s="1021"/>
      <c r="O370" s="1021"/>
      <c r="P370" s="1021"/>
      <c r="Q370" s="1021"/>
      <c r="R370" s="1021"/>
      <c r="S370" s="1021"/>
      <c r="T370" s="1021"/>
      <c r="U370" s="1021"/>
      <c r="V370" s="1021"/>
      <c r="W370" s="1022"/>
      <c r="X370" s="310"/>
      <c r="Y370" s="310"/>
      <c r="Z370" s="310"/>
      <c r="AA370" s="310"/>
      <c r="AB370" s="310"/>
      <c r="AC370" s="310"/>
      <c r="AD370" s="310"/>
      <c r="AE370" s="305"/>
      <c r="AF370" s="310"/>
      <c r="AG370" s="311"/>
      <c r="AH370" s="767">
        <f>'Exhibit A'!CL424</f>
        <v>0</v>
      </c>
      <c r="AI370" s="810"/>
      <c r="AJ370" s="810"/>
      <c r="AK370" s="810"/>
      <c r="AL370" s="810"/>
      <c r="AM370" s="768"/>
      <c r="AN370" s="767">
        <f>'Exhibit A'!CS424</f>
        <v>0</v>
      </c>
      <c r="AO370" s="810"/>
      <c r="AP370" s="810"/>
      <c r="AQ370" s="810"/>
      <c r="AR370" s="810"/>
      <c r="AS370" s="768"/>
      <c r="AT370" s="297"/>
      <c r="AU370" s="297"/>
      <c r="AV370" s="297"/>
      <c r="AW370" s="297"/>
      <c r="AX370" s="297"/>
      <c r="AY370" s="297"/>
    </row>
    <row r="371" spans="2:51" ht="13.5" thickBot="1">
      <c r="B371" s="1015" t="s">
        <v>723</v>
      </c>
      <c r="C371" s="1016"/>
      <c r="D371" s="1016"/>
      <c r="E371" s="1016"/>
      <c r="F371" s="1016"/>
      <c r="G371" s="1016"/>
      <c r="H371" s="1016"/>
      <c r="I371" s="1016"/>
      <c r="J371" s="1016"/>
      <c r="K371" s="1016"/>
      <c r="L371" s="1016"/>
      <c r="M371" s="1016"/>
      <c r="N371" s="1016"/>
      <c r="O371" s="1016"/>
      <c r="P371" s="1016"/>
      <c r="Q371" s="1016"/>
      <c r="R371" s="1016"/>
      <c r="S371" s="1016"/>
      <c r="T371" s="1016"/>
      <c r="U371" s="1016"/>
      <c r="V371" s="1016"/>
      <c r="W371" s="1017"/>
      <c r="X371" s="312"/>
      <c r="Y371" s="312"/>
      <c r="Z371" s="312"/>
      <c r="AA371" s="312"/>
      <c r="AB371" s="312"/>
      <c r="AC371" s="312"/>
      <c r="AD371" s="312"/>
      <c r="AE371" s="277"/>
      <c r="AF371" s="312"/>
      <c r="AG371" s="313"/>
      <c r="AH371" s="769">
        <f>SUM(AH362:AM370)</f>
        <v>0</v>
      </c>
      <c r="AI371" s="811"/>
      <c r="AJ371" s="811"/>
      <c r="AK371" s="811"/>
      <c r="AL371" s="811"/>
      <c r="AM371" s="770"/>
      <c r="AN371" s="769">
        <f>SUM(AN362:AS370)</f>
        <v>0</v>
      </c>
      <c r="AO371" s="811"/>
      <c r="AP371" s="811"/>
      <c r="AQ371" s="811"/>
      <c r="AR371" s="811"/>
      <c r="AS371" s="770"/>
      <c r="AT371" s="286"/>
      <c r="AU371" s="286"/>
      <c r="AV371" s="286"/>
      <c r="AW371" s="286"/>
      <c r="AX371" s="286"/>
      <c r="AY371" s="286"/>
    </row>
    <row r="372" spans="2:51" ht="13.5" thickTop="1">
      <c r="B372" s="1012">
        <v>93</v>
      </c>
      <c r="C372" s="1013"/>
      <c r="D372" s="1013"/>
      <c r="E372" s="1013"/>
      <c r="F372" s="1013"/>
      <c r="G372" s="1013"/>
      <c r="H372" s="1013"/>
      <c r="I372" s="1013"/>
      <c r="J372" s="1013"/>
      <c r="K372" s="1013"/>
      <c r="L372" s="1013"/>
      <c r="M372" s="1013"/>
      <c r="N372" s="1013"/>
      <c r="O372" s="1013"/>
      <c r="P372" s="1013"/>
      <c r="Q372" s="1013"/>
      <c r="R372" s="1013"/>
      <c r="S372" s="1013"/>
      <c r="T372" s="1013"/>
      <c r="U372" s="1013"/>
      <c r="V372" s="1013"/>
      <c r="W372" s="1014"/>
      <c r="X372" s="314"/>
      <c r="Y372" s="314"/>
      <c r="Z372" s="314"/>
      <c r="AA372" s="314"/>
      <c r="AB372" s="314"/>
      <c r="AC372" s="314"/>
      <c r="AD372" s="314"/>
      <c r="AE372" s="166"/>
      <c r="AF372" s="314"/>
      <c r="AG372" s="315"/>
      <c r="AH372" s="1023"/>
      <c r="AI372" s="1024"/>
      <c r="AJ372" s="1024"/>
      <c r="AK372" s="1024"/>
      <c r="AL372" s="1024"/>
      <c r="AM372" s="1025"/>
      <c r="AN372" s="1023"/>
      <c r="AO372" s="1024"/>
      <c r="AP372" s="1024"/>
      <c r="AQ372" s="1024"/>
      <c r="AR372" s="1024"/>
      <c r="AS372" s="1025"/>
      <c r="AT372" s="286"/>
      <c r="AU372" s="286"/>
      <c r="AV372" s="286"/>
      <c r="AW372" s="286"/>
      <c r="AX372" s="286"/>
      <c r="AY372" s="286"/>
    </row>
    <row r="373" spans="2:51">
      <c r="B373" s="1009" t="s">
        <v>725</v>
      </c>
      <c r="C373" s="1010"/>
      <c r="D373" s="1010"/>
      <c r="E373" s="1010"/>
      <c r="F373" s="1010"/>
      <c r="G373" s="1010"/>
      <c r="H373" s="1010"/>
      <c r="I373" s="1010"/>
      <c r="J373" s="1010"/>
      <c r="K373" s="1010"/>
      <c r="L373" s="1010"/>
      <c r="M373" s="1010"/>
      <c r="N373" s="1010"/>
      <c r="O373" s="1010"/>
      <c r="P373" s="1010"/>
      <c r="Q373" s="1010"/>
      <c r="R373" s="1010"/>
      <c r="S373" s="1010"/>
      <c r="T373" s="1010"/>
      <c r="U373" s="1010"/>
      <c r="V373" s="1010"/>
      <c r="W373" s="1011"/>
      <c r="X373" s="295"/>
      <c r="Y373" s="295"/>
      <c r="Z373" s="295"/>
      <c r="AA373" s="295"/>
      <c r="AB373" s="295"/>
      <c r="AC373" s="295"/>
      <c r="AD373" s="295"/>
      <c r="AE373" s="272"/>
      <c r="AF373" s="295"/>
      <c r="AG373" s="296"/>
      <c r="AH373" s="767">
        <f>'Exhibit A'!CL427</f>
        <v>0</v>
      </c>
      <c r="AI373" s="810"/>
      <c r="AJ373" s="810"/>
      <c r="AK373" s="810"/>
      <c r="AL373" s="810"/>
      <c r="AM373" s="768"/>
      <c r="AN373" s="767">
        <f>'Exhibit A'!CS427</f>
        <v>0</v>
      </c>
      <c r="AO373" s="810"/>
      <c r="AP373" s="810"/>
      <c r="AQ373" s="810"/>
      <c r="AR373" s="810"/>
      <c r="AS373" s="768"/>
      <c r="AT373" s="297"/>
      <c r="AU373" s="297"/>
      <c r="AV373" s="297"/>
      <c r="AW373" s="297"/>
      <c r="AX373" s="297"/>
      <c r="AY373" s="297"/>
    </row>
    <row r="374" spans="2:51">
      <c r="B374" s="1009" t="s">
        <v>726</v>
      </c>
      <c r="C374" s="1010"/>
      <c r="D374" s="1010"/>
      <c r="E374" s="1010"/>
      <c r="F374" s="1010"/>
      <c r="G374" s="1010"/>
      <c r="H374" s="1010"/>
      <c r="I374" s="1010"/>
      <c r="J374" s="1010"/>
      <c r="K374" s="1010"/>
      <c r="L374" s="1010"/>
      <c r="M374" s="1010"/>
      <c r="N374" s="1010"/>
      <c r="O374" s="1010"/>
      <c r="P374" s="1010"/>
      <c r="Q374" s="1010"/>
      <c r="R374" s="1010"/>
      <c r="S374" s="1010"/>
      <c r="T374" s="1010"/>
      <c r="U374" s="1010"/>
      <c r="V374" s="1010"/>
      <c r="W374" s="1011"/>
      <c r="X374" s="295"/>
      <c r="Y374" s="295"/>
      <c r="Z374" s="295"/>
      <c r="AA374" s="295"/>
      <c r="AB374" s="295"/>
      <c r="AC374" s="295"/>
      <c r="AD374" s="295"/>
      <c r="AE374" s="272"/>
      <c r="AF374" s="295"/>
      <c r="AG374" s="296"/>
      <c r="AH374" s="767">
        <f>'Exhibit A'!CL428</f>
        <v>0</v>
      </c>
      <c r="AI374" s="810"/>
      <c r="AJ374" s="810"/>
      <c r="AK374" s="810"/>
      <c r="AL374" s="810"/>
      <c r="AM374" s="768"/>
      <c r="AN374" s="767">
        <f>'Exhibit A'!CS428</f>
        <v>0</v>
      </c>
      <c r="AO374" s="810"/>
      <c r="AP374" s="810"/>
      <c r="AQ374" s="810"/>
      <c r="AR374" s="810"/>
      <c r="AS374" s="768"/>
      <c r="AT374" s="297"/>
      <c r="AU374" s="297"/>
      <c r="AV374" s="297"/>
      <c r="AW374" s="297"/>
      <c r="AX374" s="297"/>
      <c r="AY374" s="297"/>
    </row>
    <row r="375" spans="2:51">
      <c r="B375" s="1009" t="s">
        <v>727</v>
      </c>
      <c r="C375" s="1010"/>
      <c r="D375" s="1010"/>
      <c r="E375" s="1010"/>
      <c r="F375" s="1010"/>
      <c r="G375" s="1010"/>
      <c r="H375" s="1010"/>
      <c r="I375" s="1010"/>
      <c r="J375" s="1010"/>
      <c r="K375" s="1010"/>
      <c r="L375" s="1010"/>
      <c r="M375" s="1010"/>
      <c r="N375" s="1010"/>
      <c r="O375" s="1010"/>
      <c r="P375" s="1010"/>
      <c r="Q375" s="1010"/>
      <c r="R375" s="1010"/>
      <c r="S375" s="1010"/>
      <c r="T375" s="1010"/>
      <c r="U375" s="1010"/>
      <c r="V375" s="1010"/>
      <c r="W375" s="1011"/>
      <c r="X375" s="295"/>
      <c r="Y375" s="295"/>
      <c r="Z375" s="295"/>
      <c r="AA375" s="295"/>
      <c r="AB375" s="295"/>
      <c r="AC375" s="295"/>
      <c r="AD375" s="295"/>
      <c r="AE375" s="272"/>
      <c r="AF375" s="295"/>
      <c r="AG375" s="296"/>
      <c r="AH375" s="767">
        <f>'Exhibit A'!CL429</f>
        <v>0</v>
      </c>
      <c r="AI375" s="810"/>
      <c r="AJ375" s="810"/>
      <c r="AK375" s="810"/>
      <c r="AL375" s="810"/>
      <c r="AM375" s="768"/>
      <c r="AN375" s="767">
        <f>'Exhibit A'!CS429</f>
        <v>0</v>
      </c>
      <c r="AO375" s="810"/>
      <c r="AP375" s="810"/>
      <c r="AQ375" s="810"/>
      <c r="AR375" s="810"/>
      <c r="AS375" s="768"/>
      <c r="AT375" s="297"/>
      <c r="AU375" s="297"/>
      <c r="AV375" s="297"/>
      <c r="AW375" s="297"/>
      <c r="AX375" s="297"/>
      <c r="AY375" s="297"/>
    </row>
    <row r="376" spans="2:51">
      <c r="B376" s="1020" t="s">
        <v>728</v>
      </c>
      <c r="C376" s="1021"/>
      <c r="D376" s="1021"/>
      <c r="E376" s="1021"/>
      <c r="F376" s="1021"/>
      <c r="G376" s="1021"/>
      <c r="H376" s="1021"/>
      <c r="I376" s="1021"/>
      <c r="J376" s="1021"/>
      <c r="K376" s="1021"/>
      <c r="L376" s="1021"/>
      <c r="M376" s="1021"/>
      <c r="N376" s="1021"/>
      <c r="O376" s="1021"/>
      <c r="P376" s="1021"/>
      <c r="Q376" s="1021"/>
      <c r="R376" s="1021"/>
      <c r="S376" s="1021"/>
      <c r="T376" s="1021"/>
      <c r="U376" s="1021"/>
      <c r="V376" s="1021"/>
      <c r="W376" s="1022"/>
      <c r="X376" s="304"/>
      <c r="Y376" s="304"/>
      <c r="Z376" s="304"/>
      <c r="AA376" s="304"/>
      <c r="AB376" s="304"/>
      <c r="AC376" s="304"/>
      <c r="AD376" s="304"/>
      <c r="AE376" s="305"/>
      <c r="AF376" s="304"/>
      <c r="AG376" s="306"/>
      <c r="AH376" s="767">
        <f>'Exhibit A'!CL430</f>
        <v>0</v>
      </c>
      <c r="AI376" s="810"/>
      <c r="AJ376" s="810"/>
      <c r="AK376" s="810"/>
      <c r="AL376" s="810"/>
      <c r="AM376" s="768"/>
      <c r="AN376" s="767">
        <f>'Exhibit A'!CS430</f>
        <v>0</v>
      </c>
      <c r="AO376" s="810"/>
      <c r="AP376" s="810"/>
      <c r="AQ376" s="810"/>
      <c r="AR376" s="810"/>
      <c r="AS376" s="768"/>
      <c r="AT376" s="297"/>
      <c r="AU376" s="297"/>
      <c r="AV376" s="297"/>
      <c r="AW376" s="297"/>
      <c r="AX376" s="297"/>
      <c r="AY376" s="297"/>
    </row>
    <row r="377" spans="2:51">
      <c r="B377" s="1009" t="s">
        <v>729</v>
      </c>
      <c r="C377" s="1010"/>
      <c r="D377" s="1010"/>
      <c r="E377" s="1010"/>
      <c r="F377" s="1010"/>
      <c r="G377" s="1010"/>
      <c r="H377" s="1010"/>
      <c r="I377" s="1010"/>
      <c r="J377" s="1010"/>
      <c r="K377" s="1010"/>
      <c r="L377" s="1010"/>
      <c r="M377" s="1010"/>
      <c r="N377" s="1010"/>
      <c r="O377" s="1010"/>
      <c r="P377" s="1010"/>
      <c r="Q377" s="1010"/>
      <c r="R377" s="1010"/>
      <c r="S377" s="1010"/>
      <c r="T377" s="1010"/>
      <c r="U377" s="1010"/>
      <c r="V377" s="1010"/>
      <c r="W377" s="1011"/>
      <c r="X377" s="295"/>
      <c r="Y377" s="295"/>
      <c r="Z377" s="295"/>
      <c r="AA377" s="295"/>
      <c r="AB377" s="295"/>
      <c r="AC377" s="295"/>
      <c r="AD377" s="295"/>
      <c r="AE377" s="272"/>
      <c r="AF377" s="295"/>
      <c r="AG377" s="296"/>
      <c r="AH377" s="767">
        <f>'Exhibit A'!CL431</f>
        <v>0</v>
      </c>
      <c r="AI377" s="810"/>
      <c r="AJ377" s="810"/>
      <c r="AK377" s="810"/>
      <c r="AL377" s="810"/>
      <c r="AM377" s="768"/>
      <c r="AN377" s="767">
        <f>'Exhibit A'!CS431</f>
        <v>0</v>
      </c>
      <c r="AO377" s="810"/>
      <c r="AP377" s="810"/>
      <c r="AQ377" s="810"/>
      <c r="AR377" s="810"/>
      <c r="AS377" s="768"/>
      <c r="AT377" s="297"/>
      <c r="AU377" s="297"/>
      <c r="AV377" s="297"/>
      <c r="AW377" s="297"/>
      <c r="AX377" s="297"/>
      <c r="AY377" s="297"/>
    </row>
    <row r="378" spans="2:51">
      <c r="B378" s="1009" t="s">
        <v>730</v>
      </c>
      <c r="C378" s="1010"/>
      <c r="D378" s="1010"/>
      <c r="E378" s="1010"/>
      <c r="F378" s="1010"/>
      <c r="G378" s="1010"/>
      <c r="H378" s="1010"/>
      <c r="I378" s="1010"/>
      <c r="J378" s="1010"/>
      <c r="K378" s="1010"/>
      <c r="L378" s="1010"/>
      <c r="M378" s="1010"/>
      <c r="N378" s="1010"/>
      <c r="O378" s="1010"/>
      <c r="P378" s="1010"/>
      <c r="Q378" s="1010"/>
      <c r="R378" s="1010"/>
      <c r="S378" s="1010"/>
      <c r="T378" s="1010"/>
      <c r="U378" s="1010"/>
      <c r="V378" s="1010"/>
      <c r="W378" s="1011"/>
      <c r="X378" s="304"/>
      <c r="Y378" s="304"/>
      <c r="Z378" s="304"/>
      <c r="AA378" s="304"/>
      <c r="AB378" s="304"/>
      <c r="AC378" s="304"/>
      <c r="AD378" s="304"/>
      <c r="AE378" s="305"/>
      <c r="AF378" s="304"/>
      <c r="AG378" s="306"/>
      <c r="AH378" s="767">
        <f>'Exhibit A'!CL432</f>
        <v>0</v>
      </c>
      <c r="AI378" s="810"/>
      <c r="AJ378" s="810"/>
      <c r="AK378" s="810"/>
      <c r="AL378" s="810"/>
      <c r="AM378" s="768"/>
      <c r="AN378" s="767">
        <f>'Exhibit A'!CS432</f>
        <v>0</v>
      </c>
      <c r="AO378" s="810"/>
      <c r="AP378" s="810"/>
      <c r="AQ378" s="810"/>
      <c r="AR378" s="810"/>
      <c r="AS378" s="768"/>
      <c r="AT378" s="297"/>
      <c r="AU378" s="297"/>
      <c r="AV378" s="297"/>
      <c r="AW378" s="297"/>
      <c r="AX378" s="297"/>
      <c r="AY378" s="297"/>
    </row>
    <row r="379" spans="2:51">
      <c r="B379" s="1009" t="s">
        <v>731</v>
      </c>
      <c r="C379" s="1010"/>
      <c r="D379" s="1010"/>
      <c r="E379" s="1010"/>
      <c r="F379" s="1010"/>
      <c r="G379" s="1010"/>
      <c r="H379" s="1010"/>
      <c r="I379" s="1010"/>
      <c r="J379" s="1010"/>
      <c r="K379" s="1010"/>
      <c r="L379" s="1010"/>
      <c r="M379" s="1010"/>
      <c r="N379" s="1010"/>
      <c r="O379" s="1010"/>
      <c r="P379" s="1010"/>
      <c r="Q379" s="1010"/>
      <c r="R379" s="1010"/>
      <c r="S379" s="1010"/>
      <c r="T379" s="1010"/>
      <c r="U379" s="1010"/>
      <c r="V379" s="1010"/>
      <c r="W379" s="1011"/>
      <c r="X379" s="196"/>
      <c r="Y379" s="196"/>
      <c r="Z379" s="196"/>
      <c r="AA379" s="196"/>
      <c r="AB379" s="196"/>
      <c r="AC379" s="196"/>
      <c r="AD379" s="196"/>
      <c r="AE379" s="272"/>
      <c r="AF379" s="196"/>
      <c r="AG379" s="195"/>
      <c r="AH379" s="767">
        <f>'Exhibit A'!CL433</f>
        <v>0</v>
      </c>
      <c r="AI379" s="810"/>
      <c r="AJ379" s="810"/>
      <c r="AK379" s="810"/>
      <c r="AL379" s="810"/>
      <c r="AM379" s="768"/>
      <c r="AN379" s="767">
        <f>'Exhibit A'!CS433</f>
        <v>0</v>
      </c>
      <c r="AO379" s="810"/>
      <c r="AP379" s="810"/>
      <c r="AQ379" s="810"/>
      <c r="AR379" s="810"/>
      <c r="AS379" s="768"/>
      <c r="AT379" s="297"/>
      <c r="AU379" s="297"/>
      <c r="AV379" s="297"/>
      <c r="AW379" s="297"/>
      <c r="AX379" s="297"/>
      <c r="AY379" s="297"/>
    </row>
    <row r="380" spans="2:51">
      <c r="B380" s="1020" t="s">
        <v>732</v>
      </c>
      <c r="C380" s="1021"/>
      <c r="D380" s="1021"/>
      <c r="E380" s="1021"/>
      <c r="F380" s="1021"/>
      <c r="G380" s="1021"/>
      <c r="H380" s="1021"/>
      <c r="I380" s="1021"/>
      <c r="J380" s="1021"/>
      <c r="K380" s="1021"/>
      <c r="L380" s="1021"/>
      <c r="M380" s="1021"/>
      <c r="N380" s="1021"/>
      <c r="O380" s="1021"/>
      <c r="P380" s="1021"/>
      <c r="Q380" s="1021"/>
      <c r="R380" s="1021"/>
      <c r="S380" s="1021"/>
      <c r="T380" s="1021"/>
      <c r="U380" s="1021"/>
      <c r="V380" s="1021"/>
      <c r="W380" s="1022"/>
      <c r="X380" s="286"/>
      <c r="Y380" s="286"/>
      <c r="Z380" s="286"/>
      <c r="AA380" s="286"/>
      <c r="AB380" s="286"/>
      <c r="AC380" s="286"/>
      <c r="AD380" s="286"/>
      <c r="AE380" s="137"/>
      <c r="AF380" s="286"/>
      <c r="AG380" s="323"/>
      <c r="AH380" s="767">
        <f>'Exhibit A'!CL434</f>
        <v>0</v>
      </c>
      <c r="AI380" s="810"/>
      <c r="AJ380" s="810"/>
      <c r="AK380" s="810"/>
      <c r="AL380" s="810"/>
      <c r="AM380" s="768"/>
      <c r="AN380" s="767">
        <f>'Exhibit A'!CS434</f>
        <v>0</v>
      </c>
      <c r="AO380" s="810"/>
      <c r="AP380" s="810"/>
      <c r="AQ380" s="810"/>
      <c r="AR380" s="810"/>
      <c r="AS380" s="768"/>
      <c r="AT380" s="297"/>
      <c r="AU380" s="297"/>
      <c r="AV380" s="297"/>
      <c r="AW380" s="297"/>
      <c r="AX380" s="297"/>
      <c r="AY380" s="297"/>
    </row>
    <row r="381" spans="2:51" ht="13.5" thickBot="1">
      <c r="B381" s="1015" t="s">
        <v>724</v>
      </c>
      <c r="C381" s="1016"/>
      <c r="D381" s="1016"/>
      <c r="E381" s="1016"/>
      <c r="F381" s="1016"/>
      <c r="G381" s="1016"/>
      <c r="H381" s="1016"/>
      <c r="I381" s="1016"/>
      <c r="J381" s="1016"/>
      <c r="K381" s="1016"/>
      <c r="L381" s="1016"/>
      <c r="M381" s="1016"/>
      <c r="N381" s="1016"/>
      <c r="O381" s="1016"/>
      <c r="P381" s="1016"/>
      <c r="Q381" s="1016"/>
      <c r="R381" s="1016"/>
      <c r="S381" s="1016"/>
      <c r="T381" s="1016"/>
      <c r="U381" s="1016"/>
      <c r="V381" s="1016"/>
      <c r="W381" s="1017"/>
      <c r="X381" s="312"/>
      <c r="Y381" s="312"/>
      <c r="Z381" s="312"/>
      <c r="AA381" s="312"/>
      <c r="AB381" s="312"/>
      <c r="AC381" s="312"/>
      <c r="AD381" s="312"/>
      <c r="AE381" s="277"/>
      <c r="AF381" s="312"/>
      <c r="AG381" s="313"/>
      <c r="AH381" s="769">
        <f>SUM(AH373:AM380)</f>
        <v>0</v>
      </c>
      <c r="AI381" s="811"/>
      <c r="AJ381" s="811"/>
      <c r="AK381" s="811"/>
      <c r="AL381" s="811"/>
      <c r="AM381" s="770"/>
      <c r="AN381" s="769">
        <f>SUM(AN373:AS380)</f>
        <v>0</v>
      </c>
      <c r="AO381" s="811"/>
      <c r="AP381" s="811"/>
      <c r="AQ381" s="811"/>
      <c r="AR381" s="811"/>
      <c r="AS381" s="770"/>
      <c r="AT381" s="286"/>
      <c r="AU381" s="286"/>
      <c r="AV381" s="286"/>
      <c r="AW381" s="286"/>
      <c r="AX381" s="286"/>
      <c r="AY381" s="286"/>
    </row>
    <row r="382" spans="2:51" ht="13.5" thickTop="1">
      <c r="B382" s="1012">
        <v>94</v>
      </c>
      <c r="C382" s="1013"/>
      <c r="D382" s="1013"/>
      <c r="E382" s="1013"/>
      <c r="F382" s="1013"/>
      <c r="G382" s="1013"/>
      <c r="H382" s="1013"/>
      <c r="I382" s="1013"/>
      <c r="J382" s="1013"/>
      <c r="K382" s="1013"/>
      <c r="L382" s="1013"/>
      <c r="M382" s="1013"/>
      <c r="N382" s="1013"/>
      <c r="O382" s="1013"/>
      <c r="P382" s="1013"/>
      <c r="Q382" s="1013"/>
      <c r="R382" s="1013"/>
      <c r="S382" s="1013"/>
      <c r="T382" s="1013"/>
      <c r="U382" s="1013"/>
      <c r="V382" s="1013"/>
      <c r="W382" s="1014"/>
      <c r="X382" s="314"/>
      <c r="Y382" s="314"/>
      <c r="Z382" s="314"/>
      <c r="AA382" s="314"/>
      <c r="AB382" s="314"/>
      <c r="AC382" s="314"/>
      <c r="AD382" s="314"/>
      <c r="AE382" s="166"/>
      <c r="AF382" s="314"/>
      <c r="AG382" s="315"/>
      <c r="AH382" s="1023"/>
      <c r="AI382" s="1024"/>
      <c r="AJ382" s="1024"/>
      <c r="AK382" s="1024"/>
      <c r="AL382" s="1024"/>
      <c r="AM382" s="1025"/>
      <c r="AN382" s="1023"/>
      <c r="AO382" s="1024"/>
      <c r="AP382" s="1024"/>
      <c r="AQ382" s="1024"/>
      <c r="AR382" s="1024"/>
      <c r="AS382" s="1025"/>
      <c r="AT382" s="286"/>
      <c r="AU382" s="286"/>
      <c r="AV382" s="286"/>
      <c r="AW382" s="286"/>
      <c r="AX382" s="286"/>
      <c r="AY382" s="286"/>
    </row>
    <row r="383" spans="2:51">
      <c r="B383" s="1009" t="s">
        <v>733</v>
      </c>
      <c r="C383" s="1010"/>
      <c r="D383" s="1010"/>
      <c r="E383" s="1010"/>
      <c r="F383" s="1010"/>
      <c r="G383" s="1010"/>
      <c r="H383" s="1010"/>
      <c r="I383" s="1010"/>
      <c r="J383" s="1010"/>
      <c r="K383" s="1010"/>
      <c r="L383" s="1010"/>
      <c r="M383" s="1010"/>
      <c r="N383" s="1010"/>
      <c r="O383" s="1010"/>
      <c r="P383" s="1010"/>
      <c r="Q383" s="1010"/>
      <c r="R383" s="1010"/>
      <c r="S383" s="1010"/>
      <c r="T383" s="1010"/>
      <c r="U383" s="1010"/>
      <c r="V383" s="1010"/>
      <c r="W383" s="1011"/>
      <c r="X383" s="295"/>
      <c r="Y383" s="295"/>
      <c r="Z383" s="295"/>
      <c r="AA383" s="295"/>
      <c r="AB383" s="295"/>
      <c r="AC383" s="295"/>
      <c r="AD383" s="295"/>
      <c r="AE383" s="272"/>
      <c r="AF383" s="295"/>
      <c r="AG383" s="296"/>
      <c r="AH383" s="767">
        <f>'Exhibit A'!CL437</f>
        <v>0</v>
      </c>
      <c r="AI383" s="810"/>
      <c r="AJ383" s="810"/>
      <c r="AK383" s="810"/>
      <c r="AL383" s="810"/>
      <c r="AM383" s="768"/>
      <c r="AN383" s="767">
        <f>'Exhibit A'!CS437</f>
        <v>0</v>
      </c>
      <c r="AO383" s="810"/>
      <c r="AP383" s="810"/>
      <c r="AQ383" s="810"/>
      <c r="AR383" s="810"/>
      <c r="AS383" s="768"/>
      <c r="AT383" s="297"/>
      <c r="AU383" s="297"/>
      <c r="AV383" s="297"/>
      <c r="AW383" s="297"/>
      <c r="AX383" s="297"/>
      <c r="AY383" s="297"/>
    </row>
    <row r="384" spans="2:51">
      <c r="B384" s="1009" t="s">
        <v>734</v>
      </c>
      <c r="C384" s="1010"/>
      <c r="D384" s="1010"/>
      <c r="E384" s="1010"/>
      <c r="F384" s="1010"/>
      <c r="G384" s="1010"/>
      <c r="H384" s="1010"/>
      <c r="I384" s="1010"/>
      <c r="J384" s="1010"/>
      <c r="K384" s="1010"/>
      <c r="L384" s="1010"/>
      <c r="M384" s="1010"/>
      <c r="N384" s="1010"/>
      <c r="O384" s="1010"/>
      <c r="P384" s="1010"/>
      <c r="Q384" s="1010"/>
      <c r="R384" s="1010"/>
      <c r="S384" s="1010"/>
      <c r="T384" s="1010"/>
      <c r="U384" s="1010"/>
      <c r="V384" s="1010"/>
      <c r="W384" s="1011"/>
      <c r="X384" s="295"/>
      <c r="Y384" s="295"/>
      <c r="Z384" s="295"/>
      <c r="AA384" s="295"/>
      <c r="AB384" s="295"/>
      <c r="AC384" s="295"/>
      <c r="AD384" s="295"/>
      <c r="AE384" s="272"/>
      <c r="AF384" s="295"/>
      <c r="AG384" s="296"/>
      <c r="AH384" s="767">
        <f>'Exhibit A'!CL438</f>
        <v>0</v>
      </c>
      <c r="AI384" s="810"/>
      <c r="AJ384" s="810"/>
      <c r="AK384" s="810"/>
      <c r="AL384" s="810"/>
      <c r="AM384" s="768"/>
      <c r="AN384" s="767">
        <f>'Exhibit A'!CS438</f>
        <v>0</v>
      </c>
      <c r="AO384" s="810"/>
      <c r="AP384" s="810"/>
      <c r="AQ384" s="810"/>
      <c r="AR384" s="810"/>
      <c r="AS384" s="768"/>
      <c r="AT384" s="297"/>
      <c r="AU384" s="297"/>
      <c r="AV384" s="297"/>
      <c r="AW384" s="297"/>
      <c r="AX384" s="297"/>
      <c r="AY384" s="297"/>
    </row>
    <row r="385" spans="2:51">
      <c r="B385" s="1009" t="s">
        <v>735</v>
      </c>
      <c r="C385" s="1010"/>
      <c r="D385" s="1010"/>
      <c r="E385" s="1010"/>
      <c r="F385" s="1010"/>
      <c r="G385" s="1010"/>
      <c r="H385" s="1010"/>
      <c r="I385" s="1010"/>
      <c r="J385" s="1010"/>
      <c r="K385" s="1010"/>
      <c r="L385" s="1010"/>
      <c r="M385" s="1010"/>
      <c r="N385" s="1010"/>
      <c r="O385" s="1010"/>
      <c r="P385" s="1010"/>
      <c r="Q385" s="1010"/>
      <c r="R385" s="1010"/>
      <c r="S385" s="1010"/>
      <c r="T385" s="1010"/>
      <c r="U385" s="1010"/>
      <c r="V385" s="1010"/>
      <c r="W385" s="1011"/>
      <c r="X385" s="295"/>
      <c r="Y385" s="295"/>
      <c r="Z385" s="295"/>
      <c r="AA385" s="295"/>
      <c r="AB385" s="295"/>
      <c r="AC385" s="295"/>
      <c r="AD385" s="295"/>
      <c r="AE385" s="272"/>
      <c r="AF385" s="295"/>
      <c r="AG385" s="296"/>
      <c r="AH385" s="767">
        <f>'Exhibit A'!CL439</f>
        <v>0</v>
      </c>
      <c r="AI385" s="810"/>
      <c r="AJ385" s="810"/>
      <c r="AK385" s="810"/>
      <c r="AL385" s="810"/>
      <c r="AM385" s="768"/>
      <c r="AN385" s="767">
        <f>'Exhibit A'!CS439</f>
        <v>0</v>
      </c>
      <c r="AO385" s="810"/>
      <c r="AP385" s="810"/>
      <c r="AQ385" s="810"/>
      <c r="AR385" s="810"/>
      <c r="AS385" s="768"/>
      <c r="AT385" s="297"/>
      <c r="AU385" s="297"/>
      <c r="AV385" s="297"/>
      <c r="AW385" s="297"/>
      <c r="AX385" s="297"/>
      <c r="AY385" s="297"/>
    </row>
    <row r="386" spans="2:51">
      <c r="B386" s="1020" t="s">
        <v>736</v>
      </c>
      <c r="C386" s="1021"/>
      <c r="D386" s="1021"/>
      <c r="E386" s="1021"/>
      <c r="F386" s="1021"/>
      <c r="G386" s="1021"/>
      <c r="H386" s="1021"/>
      <c r="I386" s="1021"/>
      <c r="J386" s="1021"/>
      <c r="K386" s="1021"/>
      <c r="L386" s="1021"/>
      <c r="M386" s="1021"/>
      <c r="N386" s="1021"/>
      <c r="O386" s="1021"/>
      <c r="P386" s="1021"/>
      <c r="Q386" s="1021"/>
      <c r="R386" s="1021"/>
      <c r="S386" s="1021"/>
      <c r="T386" s="1021"/>
      <c r="U386" s="1021"/>
      <c r="V386" s="1021"/>
      <c r="W386" s="1022"/>
      <c r="X386" s="304"/>
      <c r="Y386" s="304"/>
      <c r="Z386" s="304"/>
      <c r="AA386" s="304"/>
      <c r="AB386" s="304"/>
      <c r="AC386" s="304"/>
      <c r="AD386" s="304"/>
      <c r="AE386" s="305"/>
      <c r="AF386" s="304"/>
      <c r="AG386" s="306"/>
      <c r="AH386" s="767">
        <f>'Exhibit A'!CL440</f>
        <v>0</v>
      </c>
      <c r="AI386" s="810"/>
      <c r="AJ386" s="810"/>
      <c r="AK386" s="810"/>
      <c r="AL386" s="810"/>
      <c r="AM386" s="768"/>
      <c r="AN386" s="767">
        <f>'Exhibit A'!CS440</f>
        <v>0</v>
      </c>
      <c r="AO386" s="810"/>
      <c r="AP386" s="810"/>
      <c r="AQ386" s="810"/>
      <c r="AR386" s="810"/>
      <c r="AS386" s="768"/>
      <c r="AT386" s="297"/>
      <c r="AU386" s="297"/>
      <c r="AV386" s="297"/>
      <c r="AW386" s="297"/>
      <c r="AX386" s="297"/>
      <c r="AY386" s="297"/>
    </row>
    <row r="387" spans="2:51">
      <c r="B387" s="1009" t="s">
        <v>737</v>
      </c>
      <c r="C387" s="1010"/>
      <c r="D387" s="1010"/>
      <c r="E387" s="1010"/>
      <c r="F387" s="1010"/>
      <c r="G387" s="1010"/>
      <c r="H387" s="1010"/>
      <c r="I387" s="1010"/>
      <c r="J387" s="1010"/>
      <c r="K387" s="1010"/>
      <c r="L387" s="1010"/>
      <c r="M387" s="1010"/>
      <c r="N387" s="1010"/>
      <c r="O387" s="1010"/>
      <c r="P387" s="1010"/>
      <c r="Q387" s="1010"/>
      <c r="R387" s="1010"/>
      <c r="S387" s="1010"/>
      <c r="T387" s="1010"/>
      <c r="U387" s="1010"/>
      <c r="V387" s="1010"/>
      <c r="W387" s="1011"/>
      <c r="X387" s="295"/>
      <c r="Y387" s="295"/>
      <c r="Z387" s="295"/>
      <c r="AA387" s="295"/>
      <c r="AB387" s="295"/>
      <c r="AC387" s="295"/>
      <c r="AD387" s="295"/>
      <c r="AE387" s="272"/>
      <c r="AF387" s="295"/>
      <c r="AG387" s="296"/>
      <c r="AH387" s="767">
        <f>'Exhibit A'!CL441</f>
        <v>0</v>
      </c>
      <c r="AI387" s="810"/>
      <c r="AJ387" s="810"/>
      <c r="AK387" s="810"/>
      <c r="AL387" s="810"/>
      <c r="AM387" s="768"/>
      <c r="AN387" s="767">
        <f>'Exhibit A'!CS441</f>
        <v>0</v>
      </c>
      <c r="AO387" s="810"/>
      <c r="AP387" s="810"/>
      <c r="AQ387" s="810"/>
      <c r="AR387" s="810"/>
      <c r="AS387" s="768"/>
      <c r="AT387" s="297"/>
      <c r="AU387" s="297"/>
      <c r="AV387" s="297"/>
      <c r="AW387" s="297"/>
      <c r="AX387" s="297"/>
      <c r="AY387" s="297"/>
    </row>
    <row r="388" spans="2:51">
      <c r="B388" s="1009" t="s">
        <v>738</v>
      </c>
      <c r="C388" s="1010"/>
      <c r="D388" s="1010"/>
      <c r="E388" s="1010"/>
      <c r="F388" s="1010"/>
      <c r="G388" s="1010"/>
      <c r="H388" s="1010"/>
      <c r="I388" s="1010"/>
      <c r="J388" s="1010"/>
      <c r="K388" s="1010"/>
      <c r="L388" s="1010"/>
      <c r="M388" s="1010"/>
      <c r="N388" s="1010"/>
      <c r="O388" s="1010"/>
      <c r="P388" s="1010"/>
      <c r="Q388" s="1010"/>
      <c r="R388" s="1010"/>
      <c r="S388" s="1010"/>
      <c r="T388" s="1010"/>
      <c r="U388" s="1010"/>
      <c r="V388" s="1010"/>
      <c r="W388" s="1011"/>
      <c r="X388" s="295"/>
      <c r="Y388" s="295"/>
      <c r="Z388" s="295"/>
      <c r="AA388" s="295"/>
      <c r="AB388" s="295"/>
      <c r="AC388" s="295"/>
      <c r="AD388" s="295"/>
      <c r="AE388" s="272"/>
      <c r="AF388" s="295"/>
      <c r="AG388" s="296"/>
      <c r="AH388" s="767">
        <f>'Exhibit A'!CL442</f>
        <v>0</v>
      </c>
      <c r="AI388" s="810"/>
      <c r="AJ388" s="810"/>
      <c r="AK388" s="810"/>
      <c r="AL388" s="810"/>
      <c r="AM388" s="768"/>
      <c r="AN388" s="767">
        <f>'Exhibit A'!CS442</f>
        <v>0</v>
      </c>
      <c r="AO388" s="810"/>
      <c r="AP388" s="810"/>
      <c r="AQ388" s="810"/>
      <c r="AR388" s="810"/>
      <c r="AS388" s="768"/>
      <c r="AT388" s="297"/>
      <c r="AU388" s="297"/>
      <c r="AV388" s="297"/>
      <c r="AW388" s="297"/>
      <c r="AX388" s="297"/>
      <c r="AY388" s="297"/>
    </row>
    <row r="389" spans="2:51">
      <c r="B389" s="1009" t="s">
        <v>739</v>
      </c>
      <c r="C389" s="1010"/>
      <c r="D389" s="1010"/>
      <c r="E389" s="1010"/>
      <c r="F389" s="1010"/>
      <c r="G389" s="1010"/>
      <c r="H389" s="1010"/>
      <c r="I389" s="1010"/>
      <c r="J389" s="1010"/>
      <c r="K389" s="1010"/>
      <c r="L389" s="1010"/>
      <c r="M389" s="1010"/>
      <c r="N389" s="1010"/>
      <c r="O389" s="1010"/>
      <c r="P389" s="1010"/>
      <c r="Q389" s="1010"/>
      <c r="R389" s="1010"/>
      <c r="S389" s="1010"/>
      <c r="T389" s="1010"/>
      <c r="U389" s="1010"/>
      <c r="V389" s="1010"/>
      <c r="W389" s="1011"/>
      <c r="X389" s="304"/>
      <c r="Y389" s="304"/>
      <c r="Z389" s="304"/>
      <c r="AA389" s="304"/>
      <c r="AB389" s="304"/>
      <c r="AC389" s="304"/>
      <c r="AD389" s="304"/>
      <c r="AE389" s="305"/>
      <c r="AF389" s="304"/>
      <c r="AG389" s="306"/>
      <c r="AH389" s="767">
        <f>'Exhibit A'!CL443</f>
        <v>0</v>
      </c>
      <c r="AI389" s="810"/>
      <c r="AJ389" s="810"/>
      <c r="AK389" s="810"/>
      <c r="AL389" s="810"/>
      <c r="AM389" s="768"/>
      <c r="AN389" s="767">
        <f>'Exhibit A'!CS443</f>
        <v>0</v>
      </c>
      <c r="AO389" s="810"/>
      <c r="AP389" s="810"/>
      <c r="AQ389" s="810"/>
      <c r="AR389" s="810"/>
      <c r="AS389" s="768"/>
      <c r="AT389" s="297"/>
      <c r="AU389" s="297"/>
      <c r="AV389" s="297"/>
      <c r="AW389" s="297"/>
      <c r="AX389" s="297"/>
      <c r="AY389" s="297"/>
    </row>
    <row r="390" spans="2:51">
      <c r="B390" s="1020" t="s">
        <v>740</v>
      </c>
      <c r="C390" s="1021"/>
      <c r="D390" s="1021"/>
      <c r="E390" s="1021"/>
      <c r="F390" s="1021"/>
      <c r="G390" s="1021"/>
      <c r="H390" s="1021"/>
      <c r="I390" s="1021"/>
      <c r="J390" s="1021"/>
      <c r="K390" s="1021"/>
      <c r="L390" s="1021"/>
      <c r="M390" s="1021"/>
      <c r="N390" s="1021"/>
      <c r="O390" s="1021"/>
      <c r="P390" s="1021"/>
      <c r="Q390" s="1021"/>
      <c r="R390" s="1021"/>
      <c r="S390" s="1021"/>
      <c r="T390" s="1021"/>
      <c r="U390" s="1021"/>
      <c r="V390" s="1021"/>
      <c r="W390" s="1022"/>
      <c r="X390" s="310"/>
      <c r="Y390" s="310"/>
      <c r="Z390" s="310"/>
      <c r="AA390" s="310"/>
      <c r="AB390" s="310"/>
      <c r="AC390" s="310"/>
      <c r="AD390" s="310"/>
      <c r="AE390" s="305"/>
      <c r="AF390" s="310"/>
      <c r="AG390" s="311"/>
      <c r="AH390" s="767">
        <f>'Exhibit A'!CL444</f>
        <v>0</v>
      </c>
      <c r="AI390" s="810"/>
      <c r="AJ390" s="810"/>
      <c r="AK390" s="810"/>
      <c r="AL390" s="810"/>
      <c r="AM390" s="768"/>
      <c r="AN390" s="767">
        <f>'Exhibit A'!CS444</f>
        <v>0</v>
      </c>
      <c r="AO390" s="810"/>
      <c r="AP390" s="810"/>
      <c r="AQ390" s="810"/>
      <c r="AR390" s="810"/>
      <c r="AS390" s="768"/>
      <c r="AT390" s="297"/>
      <c r="AU390" s="297"/>
      <c r="AV390" s="297"/>
      <c r="AW390" s="297"/>
      <c r="AX390" s="297"/>
      <c r="AY390" s="297"/>
    </row>
    <row r="391" spans="2:51" ht="13.5" thickBot="1">
      <c r="B391" s="1015" t="s">
        <v>741</v>
      </c>
      <c r="C391" s="1016"/>
      <c r="D391" s="1016"/>
      <c r="E391" s="1016"/>
      <c r="F391" s="1016"/>
      <c r="G391" s="1016"/>
      <c r="H391" s="1016"/>
      <c r="I391" s="1016"/>
      <c r="J391" s="1016"/>
      <c r="K391" s="1016"/>
      <c r="L391" s="1016"/>
      <c r="M391" s="1016"/>
      <c r="N391" s="1016"/>
      <c r="O391" s="1016"/>
      <c r="P391" s="1016"/>
      <c r="Q391" s="1016"/>
      <c r="R391" s="1016"/>
      <c r="S391" s="1016"/>
      <c r="T391" s="1016"/>
      <c r="U391" s="1016"/>
      <c r="V391" s="1016"/>
      <c r="W391" s="1017"/>
      <c r="X391" s="200"/>
      <c r="Y391" s="200"/>
      <c r="Z391" s="200"/>
      <c r="AA391" s="200"/>
      <c r="AB391" s="200"/>
      <c r="AC391" s="200"/>
      <c r="AD391" s="200"/>
      <c r="AE391" s="277"/>
      <c r="AF391" s="200"/>
      <c r="AG391" s="199"/>
      <c r="AH391" s="769">
        <f>SUM(AH383:AM390)</f>
        <v>0</v>
      </c>
      <c r="AI391" s="811"/>
      <c r="AJ391" s="811"/>
      <c r="AK391" s="811"/>
      <c r="AL391" s="811"/>
      <c r="AM391" s="770"/>
      <c r="AN391" s="769">
        <f>SUM(AN383:AS390)</f>
        <v>0</v>
      </c>
      <c r="AO391" s="811"/>
      <c r="AP391" s="811"/>
      <c r="AQ391" s="811"/>
      <c r="AR391" s="811"/>
      <c r="AS391" s="770"/>
      <c r="AT391" s="286"/>
      <c r="AU391" s="286"/>
      <c r="AV391" s="286"/>
      <c r="AW391" s="286"/>
      <c r="AX391" s="286"/>
      <c r="AY391" s="286"/>
    </row>
    <row r="392" spans="2:51" ht="13.5" thickTop="1">
      <c r="B392" s="1012" t="s">
        <v>742</v>
      </c>
      <c r="C392" s="1013"/>
      <c r="D392" s="1013"/>
      <c r="E392" s="1013"/>
      <c r="F392" s="1013"/>
      <c r="G392" s="1013"/>
      <c r="H392" s="1013"/>
      <c r="I392" s="1013"/>
      <c r="J392" s="1013"/>
      <c r="K392" s="1013"/>
      <c r="L392" s="1013"/>
      <c r="M392" s="1013"/>
      <c r="N392" s="1013"/>
      <c r="O392" s="1013"/>
      <c r="P392" s="1013"/>
      <c r="Q392" s="1013"/>
      <c r="R392" s="1013"/>
      <c r="S392" s="1013"/>
      <c r="T392" s="1013"/>
      <c r="U392" s="1013"/>
      <c r="V392" s="1013"/>
      <c r="W392" s="1014"/>
      <c r="X392" s="314"/>
      <c r="Y392" s="314"/>
      <c r="Z392" s="314"/>
      <c r="AA392" s="314"/>
      <c r="AB392" s="314"/>
      <c r="AC392" s="314"/>
      <c r="AD392" s="314"/>
      <c r="AE392" s="166"/>
      <c r="AF392" s="314"/>
      <c r="AG392" s="315"/>
      <c r="AH392" s="1023"/>
      <c r="AI392" s="1024"/>
      <c r="AJ392" s="1024"/>
      <c r="AK392" s="1024"/>
      <c r="AL392" s="1024"/>
      <c r="AM392" s="1025"/>
      <c r="AN392" s="1023"/>
      <c r="AO392" s="1024"/>
      <c r="AP392" s="1024"/>
      <c r="AQ392" s="1024"/>
      <c r="AR392" s="1024"/>
      <c r="AS392" s="1025"/>
      <c r="AT392" s="286"/>
      <c r="AU392" s="286"/>
      <c r="AV392" s="286"/>
      <c r="AW392" s="286"/>
      <c r="AX392" s="286"/>
      <c r="AY392" s="286"/>
    </row>
    <row r="393" spans="2:51">
      <c r="B393" s="1009" t="s">
        <v>743</v>
      </c>
      <c r="C393" s="1010"/>
      <c r="D393" s="1010"/>
      <c r="E393" s="1010"/>
      <c r="F393" s="1010"/>
      <c r="G393" s="1010"/>
      <c r="H393" s="1010"/>
      <c r="I393" s="1010"/>
      <c r="J393" s="1010"/>
      <c r="K393" s="1010"/>
      <c r="L393" s="1010"/>
      <c r="M393" s="1010"/>
      <c r="N393" s="1010"/>
      <c r="O393" s="1010"/>
      <c r="P393" s="1010"/>
      <c r="Q393" s="1010"/>
      <c r="R393" s="1010"/>
      <c r="S393" s="1010"/>
      <c r="T393" s="1010"/>
      <c r="U393" s="1010"/>
      <c r="V393" s="1010"/>
      <c r="W393" s="1011"/>
      <c r="X393" s="295"/>
      <c r="Y393" s="295"/>
      <c r="Z393" s="295"/>
      <c r="AA393" s="295"/>
      <c r="AB393" s="295"/>
      <c r="AC393" s="295"/>
      <c r="AD393" s="295"/>
      <c r="AE393" s="272"/>
      <c r="AF393" s="295"/>
      <c r="AG393" s="296"/>
      <c r="AH393" s="767">
        <f>'Exhibit A'!CL447</f>
        <v>0</v>
      </c>
      <c r="AI393" s="810"/>
      <c r="AJ393" s="810"/>
      <c r="AK393" s="810"/>
      <c r="AL393" s="810"/>
      <c r="AM393" s="768"/>
      <c r="AN393" s="767">
        <f>'Exhibit A'!CS447</f>
        <v>0</v>
      </c>
      <c r="AO393" s="810"/>
      <c r="AP393" s="810"/>
      <c r="AQ393" s="810"/>
      <c r="AR393" s="810"/>
      <c r="AS393" s="768"/>
      <c r="AT393" s="297"/>
      <c r="AU393" s="297"/>
      <c r="AV393" s="297"/>
      <c r="AW393" s="297"/>
      <c r="AX393" s="297"/>
      <c r="AY393" s="297"/>
    </row>
    <row r="394" spans="2:51" ht="13.5" thickBot="1">
      <c r="B394" s="1015" t="s">
        <v>744</v>
      </c>
      <c r="C394" s="1016"/>
      <c r="D394" s="1016"/>
      <c r="E394" s="1016"/>
      <c r="F394" s="1016"/>
      <c r="G394" s="1016"/>
      <c r="H394" s="1016"/>
      <c r="I394" s="1016"/>
      <c r="J394" s="1016"/>
      <c r="K394" s="1016"/>
      <c r="L394" s="1016"/>
      <c r="M394" s="1016"/>
      <c r="N394" s="1016"/>
      <c r="O394" s="1016"/>
      <c r="P394" s="1016"/>
      <c r="Q394" s="1016"/>
      <c r="R394" s="1016"/>
      <c r="S394" s="1016"/>
      <c r="T394" s="1016"/>
      <c r="U394" s="1016"/>
      <c r="V394" s="1016"/>
      <c r="W394" s="1017"/>
      <c r="X394" s="312"/>
      <c r="Y394" s="312"/>
      <c r="Z394" s="312"/>
      <c r="AA394" s="312"/>
      <c r="AB394" s="312"/>
      <c r="AC394" s="312"/>
      <c r="AD394" s="312"/>
      <c r="AE394" s="277"/>
      <c r="AF394" s="312"/>
      <c r="AG394" s="313"/>
      <c r="AH394" s="769">
        <f>SUM(AH392:AM393)</f>
        <v>0</v>
      </c>
      <c r="AI394" s="811"/>
      <c r="AJ394" s="811"/>
      <c r="AK394" s="811"/>
      <c r="AL394" s="811"/>
      <c r="AM394" s="770"/>
      <c r="AN394" s="769">
        <f>SUM(AN393)</f>
        <v>0</v>
      </c>
      <c r="AO394" s="811"/>
      <c r="AP394" s="811"/>
      <c r="AQ394" s="811"/>
      <c r="AR394" s="811"/>
      <c r="AS394" s="770"/>
      <c r="AT394" s="286"/>
      <c r="AU394" s="286"/>
      <c r="AV394" s="286"/>
      <c r="AW394" s="286"/>
      <c r="AX394" s="286"/>
      <c r="AY394" s="286"/>
    </row>
    <row r="395" spans="2:51" ht="13.5" thickTop="1">
      <c r="B395" s="1033"/>
      <c r="C395" s="1034"/>
      <c r="D395" s="1034"/>
      <c r="E395" s="1034"/>
      <c r="F395" s="1034"/>
      <c r="G395" s="1034"/>
      <c r="H395" s="1034"/>
      <c r="I395" s="1034"/>
      <c r="J395" s="1034"/>
      <c r="K395" s="1034"/>
      <c r="L395" s="1034"/>
      <c r="M395" s="1034"/>
      <c r="N395" s="1034"/>
      <c r="O395" s="1034"/>
      <c r="P395" s="1034"/>
      <c r="Q395" s="1034"/>
      <c r="R395" s="1034"/>
      <c r="S395" s="1034"/>
      <c r="T395" s="1034"/>
      <c r="U395" s="1034"/>
      <c r="V395" s="1034"/>
      <c r="W395" s="1035"/>
      <c r="X395" s="314"/>
      <c r="Y395" s="314"/>
      <c r="Z395" s="314"/>
      <c r="AA395" s="314"/>
      <c r="AB395" s="314"/>
      <c r="AC395" s="314"/>
      <c r="AD395" s="314"/>
      <c r="AE395" s="166"/>
      <c r="AF395" s="314"/>
      <c r="AG395" s="315"/>
      <c r="AH395" s="1023"/>
      <c r="AI395" s="1024"/>
      <c r="AJ395" s="1024"/>
      <c r="AK395" s="1024"/>
      <c r="AL395" s="1024"/>
      <c r="AM395" s="1025"/>
      <c r="AN395" s="1023"/>
      <c r="AO395" s="1024"/>
      <c r="AP395" s="1024"/>
      <c r="AQ395" s="1024"/>
      <c r="AR395" s="1024"/>
      <c r="AS395" s="1025"/>
      <c r="AT395" s="286"/>
      <c r="AU395" s="286"/>
      <c r="AV395" s="286"/>
      <c r="AW395" s="286"/>
      <c r="AX395" s="286"/>
      <c r="AY395" s="286"/>
    </row>
    <row r="396" spans="2:51" ht="13.5" thickBot="1">
      <c r="B396" s="994" t="s">
        <v>745</v>
      </c>
      <c r="C396" s="995"/>
      <c r="D396" s="995"/>
      <c r="E396" s="995"/>
      <c r="F396" s="995"/>
      <c r="G396" s="995"/>
      <c r="H396" s="995"/>
      <c r="I396" s="995"/>
      <c r="J396" s="995"/>
      <c r="K396" s="995"/>
      <c r="L396" s="995"/>
      <c r="M396" s="995"/>
      <c r="N396" s="995"/>
      <c r="O396" s="995"/>
      <c r="P396" s="995"/>
      <c r="Q396" s="995"/>
      <c r="R396" s="995"/>
      <c r="S396" s="995"/>
      <c r="T396" s="995"/>
      <c r="U396" s="995"/>
      <c r="V396" s="995"/>
      <c r="W396" s="996"/>
      <c r="X396" s="304"/>
      <c r="Y396" s="304"/>
      <c r="Z396" s="304"/>
      <c r="AA396" s="304"/>
      <c r="AB396" s="304"/>
      <c r="AC396" s="304"/>
      <c r="AD396" s="304"/>
      <c r="AE396" s="305"/>
      <c r="AF396" s="304"/>
      <c r="AG396" s="306"/>
      <c r="AH396" s="1036">
        <f>AH394+AH391+AH381+AH371+AH349+AH339+AH328+AH318+AH313+AH292+AH283+AH274+AH264+AH254+AH234+AH225+AH215+AH206+AH195+AH176+AH167+AH158+AH146+AH137+AH118+AH109+AH100+AH89+AH79+CA79+CA89+CA98+CA108+CA118+CA140+CA149+CA158+CA167+CA176+CA196+CA205+CA215+CA225+CA234+CA254+CA264+CA274+CA283+CA292+CA311+CA321+CA331+CA340+CA350</f>
        <v>0</v>
      </c>
      <c r="AI396" s="1037"/>
      <c r="AJ396" s="1037"/>
      <c r="AK396" s="1037"/>
      <c r="AL396" s="1037"/>
      <c r="AM396" s="1038"/>
      <c r="AN396" s="1036">
        <f>AN394+AN391+AN381+AN371+AN349+AN339+AN328+AN318+AN313+AN292+AN283+AN274+AN264+AN254+AN234+AN225+AN215+AN206+AN195+AN176+AN167+AN158+AN146+AN137+AN118+AN109+AN100+AN89+AN79+CG79+CG89+CG98+CG108+CG118+CG140+CG149+CG158+CG167+CG176+CG196+CG205+CG215+CG225+CG234+CG254+CG264+CG274+CG283+CG292+CG311+CG321+CG331+CG340+CG350</f>
        <v>0</v>
      </c>
      <c r="AO396" s="1037"/>
      <c r="AP396" s="1037"/>
      <c r="AQ396" s="1037"/>
      <c r="AR396" s="1037"/>
      <c r="AS396" s="1038"/>
      <c r="AT396" s="286"/>
      <c r="AU396" s="286"/>
      <c r="AV396" s="286"/>
      <c r="AW396" s="286"/>
      <c r="AX396" s="286"/>
      <c r="AY396" s="286"/>
    </row>
    <row r="397" spans="2:51" ht="13.5" thickTop="1">
      <c r="B397" s="988" t="s">
        <v>746</v>
      </c>
      <c r="C397" s="989"/>
      <c r="D397" s="989"/>
      <c r="E397" s="989"/>
      <c r="F397" s="989"/>
      <c r="G397" s="989"/>
      <c r="H397" s="989"/>
      <c r="I397" s="989"/>
      <c r="J397" s="989"/>
      <c r="K397" s="989"/>
      <c r="L397" s="989"/>
      <c r="M397" s="989"/>
      <c r="N397" s="989"/>
      <c r="O397" s="989"/>
      <c r="P397" s="989"/>
      <c r="Q397" s="989"/>
      <c r="R397" s="989"/>
      <c r="S397" s="989"/>
      <c r="T397" s="989"/>
      <c r="U397" s="989"/>
      <c r="V397" s="989"/>
      <c r="W397" s="990"/>
      <c r="X397" s="307"/>
      <c r="Y397" s="307"/>
      <c r="Z397" s="307"/>
      <c r="AA397" s="307"/>
      <c r="AB397" s="307"/>
      <c r="AC397" s="307"/>
      <c r="AD397" s="307"/>
      <c r="AE397" s="292"/>
      <c r="AF397" s="307"/>
      <c r="AG397" s="308"/>
      <c r="AH397" s="848"/>
      <c r="AI397" s="849"/>
      <c r="AJ397" s="849"/>
      <c r="AK397" s="849"/>
      <c r="AL397" s="849"/>
      <c r="AM397" s="850"/>
      <c r="AN397" s="848"/>
      <c r="AO397" s="849"/>
      <c r="AP397" s="849"/>
      <c r="AQ397" s="849"/>
      <c r="AR397" s="849"/>
      <c r="AS397" s="850"/>
      <c r="AT397" s="286"/>
      <c r="AU397" s="286"/>
      <c r="AV397" s="286"/>
      <c r="AW397" s="286"/>
      <c r="AX397" s="286"/>
      <c r="AY397" s="286"/>
    </row>
    <row r="398" spans="2:51" ht="13.5" thickBot="1">
      <c r="B398" s="1027" t="s">
        <v>747</v>
      </c>
      <c r="C398" s="1028"/>
      <c r="D398" s="1028"/>
      <c r="E398" s="1028"/>
      <c r="F398" s="1028"/>
      <c r="G398" s="1028"/>
      <c r="H398" s="1028"/>
      <c r="I398" s="1028"/>
      <c r="J398" s="1028"/>
      <c r="K398" s="1028"/>
      <c r="L398" s="1028"/>
      <c r="M398" s="1028"/>
      <c r="N398" s="1028"/>
      <c r="O398" s="1028"/>
      <c r="P398" s="1028"/>
      <c r="Q398" s="1028"/>
      <c r="R398" s="1028"/>
      <c r="S398" s="1028"/>
      <c r="T398" s="1028"/>
      <c r="U398" s="1028"/>
      <c r="V398" s="1028"/>
      <c r="W398" s="1029"/>
      <c r="X398" s="312"/>
      <c r="Y398" s="312"/>
      <c r="Z398" s="312"/>
      <c r="AA398" s="312"/>
      <c r="AB398" s="312"/>
      <c r="AC398" s="312"/>
      <c r="AD398" s="312"/>
      <c r="AE398" s="277"/>
      <c r="AF398" s="312">
        <v>0</v>
      </c>
      <c r="AG398" s="313"/>
      <c r="AH398" s="767">
        <f>'Exhibit A'!CL452</f>
        <v>0</v>
      </c>
      <c r="AI398" s="810"/>
      <c r="AJ398" s="810"/>
      <c r="AK398" s="810"/>
      <c r="AL398" s="810"/>
      <c r="AM398" s="768"/>
      <c r="AN398" s="767">
        <f>'Exhibit A'!CS452</f>
        <v>0</v>
      </c>
      <c r="AO398" s="810"/>
      <c r="AP398" s="810"/>
      <c r="AQ398" s="810"/>
      <c r="AR398" s="810"/>
      <c r="AS398" s="768"/>
      <c r="AT398" s="297"/>
      <c r="AU398" s="297"/>
      <c r="AV398" s="297"/>
      <c r="AW398" s="297"/>
      <c r="AX398" s="297"/>
      <c r="AY398" s="297"/>
    </row>
    <row r="399" spans="2:51" ht="14" thickTop="1" thickBot="1">
      <c r="B399" s="1030" t="s">
        <v>748</v>
      </c>
      <c r="C399" s="1031"/>
      <c r="D399" s="1031"/>
      <c r="E399" s="1031"/>
      <c r="F399" s="1031"/>
      <c r="G399" s="1031"/>
      <c r="H399" s="1031"/>
      <c r="I399" s="1031"/>
      <c r="J399" s="1031"/>
      <c r="K399" s="1031"/>
      <c r="L399" s="1031"/>
      <c r="M399" s="1031"/>
      <c r="N399" s="1031"/>
      <c r="O399" s="1031"/>
      <c r="P399" s="1031"/>
      <c r="Q399" s="1031"/>
      <c r="R399" s="1031"/>
      <c r="S399" s="1031"/>
      <c r="T399" s="1031"/>
      <c r="U399" s="1031"/>
      <c r="V399" s="1031"/>
      <c r="W399" s="1032"/>
      <c r="X399" s="286"/>
      <c r="Y399" s="286"/>
      <c r="Z399" s="286"/>
      <c r="AA399" s="286"/>
      <c r="AB399" s="286"/>
      <c r="AC399" s="286"/>
      <c r="AD399" s="286"/>
      <c r="AE399" s="137"/>
      <c r="AF399" s="286"/>
      <c r="AG399" s="323"/>
      <c r="AH399" s="931">
        <f>AH396+AH398</f>
        <v>0</v>
      </c>
      <c r="AI399" s="928"/>
      <c r="AJ399" s="928"/>
      <c r="AK399" s="928"/>
      <c r="AL399" s="928"/>
      <c r="AM399" s="929"/>
      <c r="AN399" s="931">
        <f>AN396+AN398</f>
        <v>0</v>
      </c>
      <c r="AO399" s="928"/>
      <c r="AP399" s="928"/>
      <c r="AQ399" s="928"/>
      <c r="AR399" s="928"/>
      <c r="AS399" s="929"/>
      <c r="AT399" s="286"/>
      <c r="AU399" s="286"/>
      <c r="AV399" s="286"/>
      <c r="AW399" s="286"/>
      <c r="AX399" s="286"/>
      <c r="AY399" s="286"/>
    </row>
    <row r="400" spans="2:51" ht="13.5" thickTop="1">
      <c r="B400" s="257" t="str">
        <f>B350</f>
        <v>S.A.&amp;I. Form 2641R99 Entity: Type in Name of City City, 99</v>
      </c>
      <c r="X400" s="324"/>
      <c r="Y400" s="324"/>
      <c r="Z400" s="324"/>
      <c r="AA400" s="324"/>
      <c r="AB400" s="324"/>
      <c r="AC400" s="324"/>
      <c r="AD400" s="324"/>
      <c r="AE400" s="264"/>
      <c r="AF400" s="324">
        <v>0</v>
      </c>
      <c r="AG400" s="324"/>
      <c r="AH400" s="326"/>
      <c r="AI400" s="326"/>
      <c r="AJ400" s="326"/>
      <c r="AK400" s="445">
        <f ca="1">Coversheets!$BI$50</f>
        <v>41499.346880902776</v>
      </c>
      <c r="AL400" s="445"/>
      <c r="AM400" s="445"/>
      <c r="AN400" s="445"/>
      <c r="AO400" s="445"/>
      <c r="AP400" s="445"/>
      <c r="AQ400" s="445"/>
      <c r="AR400" s="445"/>
      <c r="AS400" s="445"/>
    </row>
    <row r="401" spans="24:45">
      <c r="X401" s="297"/>
      <c r="Y401" s="297"/>
      <c r="Z401" s="297"/>
      <c r="AA401" s="297"/>
      <c r="AB401" s="297"/>
      <c r="AC401" s="297"/>
      <c r="AD401" s="297"/>
      <c r="AE401" s="137"/>
      <c r="AF401" s="297">
        <v>0</v>
      </c>
      <c r="AG401" s="297"/>
      <c r="AH401" s="975"/>
      <c r="AI401" s="975"/>
      <c r="AJ401" s="975"/>
      <c r="AK401" s="975"/>
      <c r="AL401" s="975"/>
      <c r="AM401" s="975"/>
      <c r="AN401" s="975"/>
      <c r="AO401" s="975"/>
      <c r="AP401" s="975"/>
      <c r="AQ401" s="975"/>
      <c r="AR401" s="975"/>
      <c r="AS401" s="975"/>
    </row>
    <row r="402" spans="24:45">
      <c r="X402" s="297"/>
      <c r="Y402" s="297"/>
      <c r="Z402" s="297"/>
      <c r="AA402" s="297"/>
      <c r="AB402" s="297"/>
      <c r="AC402" s="297"/>
      <c r="AD402" s="297"/>
      <c r="AE402" s="137"/>
      <c r="AF402" s="297">
        <v>0</v>
      </c>
      <c r="AG402" s="297"/>
      <c r="AH402" s="975"/>
      <c r="AI402" s="975"/>
      <c r="AJ402" s="975"/>
      <c r="AK402" s="975"/>
      <c r="AL402" s="975"/>
      <c r="AM402" s="975"/>
      <c r="AN402" s="975"/>
      <c r="AO402" s="975"/>
      <c r="AP402" s="975"/>
      <c r="AQ402" s="975"/>
      <c r="AR402" s="975"/>
      <c r="AS402" s="975"/>
    </row>
    <row r="403" spans="24:45">
      <c r="X403" s="297"/>
      <c r="Y403" s="297"/>
      <c r="Z403" s="297"/>
      <c r="AA403" s="297"/>
      <c r="AB403" s="297"/>
      <c r="AC403" s="297"/>
      <c r="AD403" s="297"/>
      <c r="AE403" s="137"/>
      <c r="AF403" s="297">
        <v>0</v>
      </c>
      <c r="AG403" s="297"/>
      <c r="AH403" s="975"/>
      <c r="AI403" s="975"/>
      <c r="AJ403" s="975"/>
      <c r="AK403" s="975"/>
      <c r="AL403" s="975"/>
      <c r="AM403" s="975"/>
      <c r="AN403" s="975"/>
      <c r="AO403" s="975"/>
      <c r="AP403" s="975"/>
      <c r="AQ403" s="975"/>
      <c r="AR403" s="975"/>
      <c r="AS403" s="975"/>
    </row>
    <row r="404" spans="24:45">
      <c r="X404" s="297"/>
      <c r="Y404" s="297"/>
      <c r="Z404" s="297"/>
      <c r="AA404" s="297"/>
      <c r="AB404" s="297"/>
      <c r="AC404" s="297"/>
      <c r="AD404" s="297"/>
      <c r="AE404" s="137"/>
      <c r="AF404" s="297">
        <v>0</v>
      </c>
      <c r="AG404" s="297"/>
      <c r="AH404" s="975"/>
      <c r="AI404" s="975"/>
      <c r="AJ404" s="975"/>
      <c r="AK404" s="975"/>
      <c r="AL404" s="975"/>
      <c r="AM404" s="975"/>
      <c r="AN404" s="975"/>
      <c r="AO404" s="975"/>
      <c r="AP404" s="975"/>
      <c r="AQ404" s="975"/>
      <c r="AR404" s="975"/>
      <c r="AS404" s="975"/>
    </row>
    <row r="405" spans="24:45">
      <c r="X405" s="297"/>
      <c r="Y405" s="297"/>
      <c r="Z405" s="297"/>
      <c r="AA405" s="297"/>
      <c r="AB405" s="297"/>
      <c r="AC405" s="297"/>
      <c r="AD405" s="297"/>
      <c r="AE405" s="137"/>
      <c r="AF405" s="297">
        <v>0</v>
      </c>
      <c r="AG405" s="297"/>
      <c r="AH405" s="975"/>
      <c r="AI405" s="975"/>
      <c r="AJ405" s="975"/>
      <c r="AK405" s="975"/>
      <c r="AL405" s="975"/>
      <c r="AM405" s="975"/>
      <c r="AN405" s="975"/>
      <c r="AO405" s="975"/>
      <c r="AP405" s="975"/>
      <c r="AQ405" s="975"/>
      <c r="AR405" s="975"/>
      <c r="AS405" s="975"/>
    </row>
    <row r="406" spans="24:45">
      <c r="X406" s="297"/>
      <c r="Y406" s="297"/>
      <c r="Z406" s="297"/>
      <c r="AA406" s="297"/>
      <c r="AB406" s="297"/>
      <c r="AC406" s="297"/>
      <c r="AD406" s="297"/>
      <c r="AE406" s="137"/>
      <c r="AF406" s="297">
        <v>0</v>
      </c>
      <c r="AG406" s="297"/>
      <c r="AH406" s="975"/>
      <c r="AI406" s="975"/>
      <c r="AJ406" s="975"/>
      <c r="AK406" s="975"/>
      <c r="AL406" s="975"/>
      <c r="AM406" s="975"/>
      <c r="AN406" s="975"/>
      <c r="AO406" s="975"/>
      <c r="AP406" s="975"/>
      <c r="AQ406" s="975"/>
      <c r="AR406" s="975"/>
      <c r="AS406" s="975"/>
    </row>
    <row r="407" spans="24:45">
      <c r="X407" s="286"/>
      <c r="Y407" s="286"/>
      <c r="Z407" s="286"/>
      <c r="AA407" s="286"/>
      <c r="AB407" s="286"/>
      <c r="AC407" s="286"/>
      <c r="AD407" s="286"/>
      <c r="AE407" s="137"/>
      <c r="AF407" s="286"/>
      <c r="AG407" s="286"/>
      <c r="AH407" s="928"/>
      <c r="AI407" s="928"/>
      <c r="AJ407" s="928"/>
      <c r="AK407" s="928"/>
      <c r="AL407" s="928"/>
      <c r="AM407" s="928"/>
      <c r="AN407" s="928"/>
      <c r="AO407" s="928"/>
      <c r="AP407" s="928"/>
      <c r="AQ407" s="928"/>
      <c r="AR407" s="928"/>
      <c r="AS407" s="928"/>
    </row>
  </sheetData>
  <mergeCells count="1992">
    <mergeCell ref="AH401:AM401"/>
    <mergeCell ref="AN401:AS401"/>
    <mergeCell ref="AH402:AM402"/>
    <mergeCell ref="AN402:AS402"/>
    <mergeCell ref="AH397:AM397"/>
    <mergeCell ref="AN397:AS397"/>
    <mergeCell ref="AH398:AM398"/>
    <mergeCell ref="AN398:AS398"/>
    <mergeCell ref="AH399:AM399"/>
    <mergeCell ref="AN399:AS399"/>
    <mergeCell ref="AN382:AS382"/>
    <mergeCell ref="AH383:AM383"/>
    <mergeCell ref="AN383:AS383"/>
    <mergeCell ref="AH384:AM384"/>
    <mergeCell ref="AN384:AS384"/>
    <mergeCell ref="AH385:AM385"/>
    <mergeCell ref="AN385:AS385"/>
    <mergeCell ref="AH386:AM386"/>
    <mergeCell ref="AN386:AS386"/>
    <mergeCell ref="AH387:AM387"/>
    <mergeCell ref="AN387:AS387"/>
    <mergeCell ref="AN391:AS391"/>
    <mergeCell ref="AH388:AM388"/>
    <mergeCell ref="AN388:AS388"/>
    <mergeCell ref="AH389:AM389"/>
    <mergeCell ref="AN389:AS389"/>
    <mergeCell ref="AH390:AM390"/>
    <mergeCell ref="AN390:AS390"/>
    <mergeCell ref="AH391:AM391"/>
    <mergeCell ref="AN373:AS373"/>
    <mergeCell ref="AH374:AM374"/>
    <mergeCell ref="AN374:AS374"/>
    <mergeCell ref="AH375:AM375"/>
    <mergeCell ref="AN375:AS375"/>
    <mergeCell ref="AH376:AM376"/>
    <mergeCell ref="AN376:AS376"/>
    <mergeCell ref="AH377:AM377"/>
    <mergeCell ref="AN377:AS377"/>
    <mergeCell ref="AH378:AM378"/>
    <mergeCell ref="AN378:AS378"/>
    <mergeCell ref="AH406:AM406"/>
    <mergeCell ref="AN406:AS406"/>
    <mergeCell ref="AH407:AM407"/>
    <mergeCell ref="AN407:AS407"/>
    <mergeCell ref="AH403:AM403"/>
    <mergeCell ref="AN403:AS403"/>
    <mergeCell ref="AH404:AM404"/>
    <mergeCell ref="AN404:AS404"/>
    <mergeCell ref="AH405:AM405"/>
    <mergeCell ref="AN405:AS405"/>
    <mergeCell ref="AK400:AS400"/>
    <mergeCell ref="AH392:AM392"/>
    <mergeCell ref="AN392:AS392"/>
    <mergeCell ref="AH393:AM393"/>
    <mergeCell ref="AN393:AS393"/>
    <mergeCell ref="AH394:AM394"/>
    <mergeCell ref="AN394:AS394"/>
    <mergeCell ref="AH395:AM395"/>
    <mergeCell ref="AN395:AS395"/>
    <mergeCell ref="AH396:AM396"/>
    <mergeCell ref="AN396:AS396"/>
    <mergeCell ref="AH379:AM379"/>
    <mergeCell ref="AN379:AS379"/>
    <mergeCell ref="AH380:AM380"/>
    <mergeCell ref="AN380:AS380"/>
    <mergeCell ref="AH381:AM381"/>
    <mergeCell ref="AN381:AS381"/>
    <mergeCell ref="AH382:AM382"/>
    <mergeCell ref="AH366:AM366"/>
    <mergeCell ref="AN366:AS366"/>
    <mergeCell ref="AH361:AM361"/>
    <mergeCell ref="AN361:AS361"/>
    <mergeCell ref="AH362:AM362"/>
    <mergeCell ref="AN362:AS362"/>
    <mergeCell ref="AH363:AM363"/>
    <mergeCell ref="AN363:AS363"/>
    <mergeCell ref="AU350:BP350"/>
    <mergeCell ref="AH367:AM367"/>
    <mergeCell ref="AN367:AS367"/>
    <mergeCell ref="AH368:AM368"/>
    <mergeCell ref="AN368:AS368"/>
    <mergeCell ref="AH369:AM369"/>
    <mergeCell ref="AN369:AS369"/>
    <mergeCell ref="AH364:AM364"/>
    <mergeCell ref="AN364:AS364"/>
    <mergeCell ref="AH365:AM365"/>
    <mergeCell ref="AH370:AM370"/>
    <mergeCell ref="AN370:AS370"/>
    <mergeCell ref="AH371:AM371"/>
    <mergeCell ref="AN371:AS371"/>
    <mergeCell ref="AH372:AM372"/>
    <mergeCell ref="AN372:AS372"/>
    <mergeCell ref="AH373:AM373"/>
    <mergeCell ref="CA343:CF343"/>
    <mergeCell ref="CG343:CL343"/>
    <mergeCell ref="CA344:CF344"/>
    <mergeCell ref="CG344:CL344"/>
    <mergeCell ref="CA345:CF345"/>
    <mergeCell ref="CG345:CL345"/>
    <mergeCell ref="CA346:CF346"/>
    <mergeCell ref="CG346:CL346"/>
    <mergeCell ref="CA347:CF347"/>
    <mergeCell ref="CG347:CL347"/>
    <mergeCell ref="CA348:CF348"/>
    <mergeCell ref="CG348:CL348"/>
    <mergeCell ref="CA349:CF349"/>
    <mergeCell ref="CG349:CL349"/>
    <mergeCell ref="CA350:CF350"/>
    <mergeCell ref="CG350:CL350"/>
    <mergeCell ref="B356:AD356"/>
    <mergeCell ref="AH356:AS356"/>
    <mergeCell ref="AH343:AM343"/>
    <mergeCell ref="AN343:AS343"/>
    <mergeCell ref="AH345:AM345"/>
    <mergeCell ref="AN345:AS345"/>
    <mergeCell ref="AH346:AM346"/>
    <mergeCell ref="AN346:AS346"/>
    <mergeCell ref="AH347:AM347"/>
    <mergeCell ref="AN347:AS347"/>
    <mergeCell ref="CD351:CL351"/>
    <mergeCell ref="AH348:AM348"/>
    <mergeCell ref="AN348:AS348"/>
    <mergeCell ref="AH349:AM349"/>
    <mergeCell ref="AN349:AS349"/>
    <mergeCell ref="CA334:CF334"/>
    <mergeCell ref="CG334:CL334"/>
    <mergeCell ref="CA335:CF335"/>
    <mergeCell ref="CG335:CL335"/>
    <mergeCell ref="CA336:CF336"/>
    <mergeCell ref="CG336:CL336"/>
    <mergeCell ref="CA337:CF337"/>
    <mergeCell ref="CG337:CL337"/>
    <mergeCell ref="CA338:CF338"/>
    <mergeCell ref="CG338:CL338"/>
    <mergeCell ref="CA339:CF339"/>
    <mergeCell ref="CG339:CL339"/>
    <mergeCell ref="CA340:CF340"/>
    <mergeCell ref="CG340:CL340"/>
    <mergeCell ref="CA341:CF341"/>
    <mergeCell ref="CG341:CL341"/>
    <mergeCell ref="CA342:CF342"/>
    <mergeCell ref="CG342:CL342"/>
    <mergeCell ref="CA325:CF325"/>
    <mergeCell ref="CG325:CL325"/>
    <mergeCell ref="CA326:CF326"/>
    <mergeCell ref="CG326:CL326"/>
    <mergeCell ref="CA327:CF327"/>
    <mergeCell ref="CG327:CL327"/>
    <mergeCell ref="CA328:CF328"/>
    <mergeCell ref="CG328:CL328"/>
    <mergeCell ref="CA329:CF329"/>
    <mergeCell ref="CG329:CL329"/>
    <mergeCell ref="CA330:CF330"/>
    <mergeCell ref="CG330:CL330"/>
    <mergeCell ref="CA331:CF331"/>
    <mergeCell ref="CG331:CL331"/>
    <mergeCell ref="CA332:CF332"/>
    <mergeCell ref="CG332:CL332"/>
    <mergeCell ref="CA333:CF333"/>
    <mergeCell ref="CG333:CL333"/>
    <mergeCell ref="CG320:CL320"/>
    <mergeCell ref="CA315:CF315"/>
    <mergeCell ref="CG315:CL315"/>
    <mergeCell ref="CA316:CF316"/>
    <mergeCell ref="CG306:CL306"/>
    <mergeCell ref="CA307:CF307"/>
    <mergeCell ref="CG307:CL307"/>
    <mergeCell ref="CA308:CF308"/>
    <mergeCell ref="CG308:CL308"/>
    <mergeCell ref="CA321:CF321"/>
    <mergeCell ref="CG321:CL321"/>
    <mergeCell ref="CA322:CF322"/>
    <mergeCell ref="CG322:CL322"/>
    <mergeCell ref="CA323:CF323"/>
    <mergeCell ref="CG323:CL323"/>
    <mergeCell ref="CA324:CF324"/>
    <mergeCell ref="CG324:CL324"/>
    <mergeCell ref="AH339:AM339"/>
    <mergeCell ref="AN339:AS339"/>
    <mergeCell ref="AH340:AM340"/>
    <mergeCell ref="AN340:AS340"/>
    <mergeCell ref="AH341:AM341"/>
    <mergeCell ref="AN341:AS341"/>
    <mergeCell ref="AH344:AM344"/>
    <mergeCell ref="AN344:AS344"/>
    <mergeCell ref="AH321:AM321"/>
    <mergeCell ref="AN321:AS321"/>
    <mergeCell ref="AH322:AM322"/>
    <mergeCell ref="AN322:AS322"/>
    <mergeCell ref="AH323:AM323"/>
    <mergeCell ref="AN323:AS323"/>
    <mergeCell ref="AH324:AM324"/>
    <mergeCell ref="AN324:AS324"/>
    <mergeCell ref="AH325:AM325"/>
    <mergeCell ref="AN325:AS325"/>
    <mergeCell ref="AH326:AM326"/>
    <mergeCell ref="AN326:AS326"/>
    <mergeCell ref="AH327:AM327"/>
    <mergeCell ref="AN327:AS327"/>
    <mergeCell ref="AH328:AM328"/>
    <mergeCell ref="AH334:AM334"/>
    <mergeCell ref="AN334:AS334"/>
    <mergeCell ref="AH335:AM335"/>
    <mergeCell ref="AN335:AS335"/>
    <mergeCell ref="AH336:AM336"/>
    <mergeCell ref="AN336:AS336"/>
    <mergeCell ref="AH337:AM337"/>
    <mergeCell ref="AN337:AS337"/>
    <mergeCell ref="AH338:AM338"/>
    <mergeCell ref="AN338:AS338"/>
    <mergeCell ref="CA303:CF303"/>
    <mergeCell ref="CG303:CL303"/>
    <mergeCell ref="CA304:CF304"/>
    <mergeCell ref="CG304:CL304"/>
    <mergeCell ref="CA305:CF305"/>
    <mergeCell ref="AH342:AM342"/>
    <mergeCell ref="AN342:AS342"/>
    <mergeCell ref="CG316:CL316"/>
    <mergeCell ref="CA317:CF317"/>
    <mergeCell ref="CG317:CL317"/>
    <mergeCell ref="CA312:CF312"/>
    <mergeCell ref="CG312:CL312"/>
    <mergeCell ref="CA313:CF313"/>
    <mergeCell ref="CG313:CL313"/>
    <mergeCell ref="CA314:CF314"/>
    <mergeCell ref="CG314:CL314"/>
    <mergeCell ref="CG305:CL305"/>
    <mergeCell ref="CA318:CF318"/>
    <mergeCell ref="CG318:CL318"/>
    <mergeCell ref="CA319:CF319"/>
    <mergeCell ref="CG319:CL319"/>
    <mergeCell ref="CA320:CF320"/>
    <mergeCell ref="AH308:AM308"/>
    <mergeCell ref="AN308:AS308"/>
    <mergeCell ref="AH309:AM309"/>
    <mergeCell ref="AN309:AS309"/>
    <mergeCell ref="AH310:AM310"/>
    <mergeCell ref="AN310:AS310"/>
    <mergeCell ref="AH311:AM311"/>
    <mergeCell ref="AN311:AS311"/>
    <mergeCell ref="AN328:AS328"/>
    <mergeCell ref="AH329:AM329"/>
    <mergeCell ref="AN329:AS329"/>
    <mergeCell ref="AH312:AM312"/>
    <mergeCell ref="AN312:AS312"/>
    <mergeCell ref="AH313:AM313"/>
    <mergeCell ref="AN313:AS313"/>
    <mergeCell ref="AH314:AM314"/>
    <mergeCell ref="AN314:AS314"/>
    <mergeCell ref="AH315:AM315"/>
    <mergeCell ref="AN315:AS315"/>
    <mergeCell ref="AH316:AM316"/>
    <mergeCell ref="AN316:AS316"/>
    <mergeCell ref="AH317:AM317"/>
    <mergeCell ref="AN317:AS317"/>
    <mergeCell ref="AH318:AM318"/>
    <mergeCell ref="AN318:AS318"/>
    <mergeCell ref="AH319:AM319"/>
    <mergeCell ref="AN319:AS319"/>
    <mergeCell ref="AH320:AM320"/>
    <mergeCell ref="AN320:AS320"/>
    <mergeCell ref="CA288:CF288"/>
    <mergeCell ref="CG288:CL288"/>
    <mergeCell ref="CA289:CF289"/>
    <mergeCell ref="CG289:CL289"/>
    <mergeCell ref="CA290:CF290"/>
    <mergeCell ref="CG290:CL290"/>
    <mergeCell ref="CA291:CF291"/>
    <mergeCell ref="CG291:CL291"/>
    <mergeCell ref="CA292:CF292"/>
    <mergeCell ref="CG292:CL292"/>
    <mergeCell ref="CA298:CL298"/>
    <mergeCell ref="BQ299:BW299"/>
    <mergeCell ref="CA299:CF299"/>
    <mergeCell ref="AN289:AS289"/>
    <mergeCell ref="AN292:AS292"/>
    <mergeCell ref="CG299:CL299"/>
    <mergeCell ref="B292:W292"/>
    <mergeCell ref="B290:W290"/>
    <mergeCell ref="B291:W291"/>
    <mergeCell ref="AH290:AM290"/>
    <mergeCell ref="AN290:AS290"/>
    <mergeCell ref="AH291:AM291"/>
    <mergeCell ref="AN291:AS291"/>
    <mergeCell ref="AH292:AM292"/>
    <mergeCell ref="BQ301:BW301"/>
    <mergeCell ref="CA301:CF301"/>
    <mergeCell ref="CG301:CL301"/>
    <mergeCell ref="AH300:AM300"/>
    <mergeCell ref="AN300:AS300"/>
    <mergeCell ref="AU300:BP300"/>
    <mergeCell ref="BQ300:BW300"/>
    <mergeCell ref="CA300:CF300"/>
    <mergeCell ref="CG300:CL300"/>
    <mergeCell ref="AU288:BP288"/>
    <mergeCell ref="AU289:BP289"/>
    <mergeCell ref="AH285:AM285"/>
    <mergeCell ref="AN285:AS285"/>
    <mergeCell ref="AH286:AM286"/>
    <mergeCell ref="AN286:AS286"/>
    <mergeCell ref="AH287:AM287"/>
    <mergeCell ref="AN287:AS287"/>
    <mergeCell ref="AH288:AM288"/>
    <mergeCell ref="AN288:AS288"/>
    <mergeCell ref="AH289:AM289"/>
    <mergeCell ref="AH299:AM299"/>
    <mergeCell ref="AN299:AS299"/>
    <mergeCell ref="B294:AS294"/>
    <mergeCell ref="B295:AS295"/>
    <mergeCell ref="AH297:AS297"/>
    <mergeCell ref="B298:AD298"/>
    <mergeCell ref="AH298:AS298"/>
    <mergeCell ref="AK293:AS293"/>
    <mergeCell ref="B288:W288"/>
    <mergeCell ref="B289:W289"/>
    <mergeCell ref="AH301:AM301"/>
    <mergeCell ref="AN301:AS301"/>
    <mergeCell ref="CA279:CF279"/>
    <mergeCell ref="CG279:CL279"/>
    <mergeCell ref="CA280:CF280"/>
    <mergeCell ref="CG280:CL280"/>
    <mergeCell ref="CA281:CF281"/>
    <mergeCell ref="CG281:CL281"/>
    <mergeCell ref="CA282:CF282"/>
    <mergeCell ref="CG282:CL282"/>
    <mergeCell ref="CA283:CF283"/>
    <mergeCell ref="CG283:CL283"/>
    <mergeCell ref="CA284:CF284"/>
    <mergeCell ref="CG284:CL284"/>
    <mergeCell ref="CA285:CF285"/>
    <mergeCell ref="CG285:CL285"/>
    <mergeCell ref="CA286:CF286"/>
    <mergeCell ref="CG286:CL286"/>
    <mergeCell ref="CA287:CF287"/>
    <mergeCell ref="CG287:CL287"/>
    <mergeCell ref="CG274:CL274"/>
    <mergeCell ref="CA275:CF275"/>
    <mergeCell ref="CG275:CL275"/>
    <mergeCell ref="CA276:CF276"/>
    <mergeCell ref="CG276:CL276"/>
    <mergeCell ref="CA270:CF270"/>
    <mergeCell ref="CG270:CL270"/>
    <mergeCell ref="CA271:CF271"/>
    <mergeCell ref="CG271:CL271"/>
    <mergeCell ref="CA272:CF272"/>
    <mergeCell ref="CG272:CL272"/>
    <mergeCell ref="CA273:CF273"/>
    <mergeCell ref="CG267:CL267"/>
    <mergeCell ref="CG268:CL268"/>
    <mergeCell ref="CG263:CL263"/>
    <mergeCell ref="CG277:CL277"/>
    <mergeCell ref="CA278:CF278"/>
    <mergeCell ref="CG278:CL278"/>
    <mergeCell ref="CA277:CF277"/>
    <mergeCell ref="AH284:AM284"/>
    <mergeCell ref="AN284:AS284"/>
    <mergeCell ref="AH275:AM275"/>
    <mergeCell ref="AN275:AS275"/>
    <mergeCell ref="AH276:AM276"/>
    <mergeCell ref="AN276:AS276"/>
    <mergeCell ref="AH277:AM277"/>
    <mergeCell ref="AN277:AS277"/>
    <mergeCell ref="AN282:AS282"/>
    <mergeCell ref="AH283:AM283"/>
    <mergeCell ref="AN283:AS283"/>
    <mergeCell ref="AH278:AM278"/>
    <mergeCell ref="AN278:AS278"/>
    <mergeCell ref="AH279:AM279"/>
    <mergeCell ref="AN279:AS279"/>
    <mergeCell ref="AH280:AM280"/>
    <mergeCell ref="AN280:AS280"/>
    <mergeCell ref="AH281:AM281"/>
    <mergeCell ref="AH258:AM258"/>
    <mergeCell ref="AN258:AS258"/>
    <mergeCell ref="AH259:AM259"/>
    <mergeCell ref="AN259:AS259"/>
    <mergeCell ref="AH260:AM260"/>
    <mergeCell ref="AN260:AS260"/>
    <mergeCell ref="AH261:AM261"/>
    <mergeCell ref="AN261:AS261"/>
    <mergeCell ref="AH262:AM262"/>
    <mergeCell ref="AN262:AS262"/>
    <mergeCell ref="CA252:CF252"/>
    <mergeCell ref="CG252:CL252"/>
    <mergeCell ref="CA253:CF253"/>
    <mergeCell ref="CG253:CL253"/>
    <mergeCell ref="CA269:CF269"/>
    <mergeCell ref="AH282:AM282"/>
    <mergeCell ref="CA258:CF258"/>
    <mergeCell ref="CG258:CL258"/>
    <mergeCell ref="CA259:CF259"/>
    <mergeCell ref="CG259:CL259"/>
    <mergeCell ref="CA260:CF260"/>
    <mergeCell ref="CG260:CL260"/>
    <mergeCell ref="CG265:CL265"/>
    <mergeCell ref="CA266:CF266"/>
    <mergeCell ref="CG266:CL266"/>
    <mergeCell ref="CA261:CF261"/>
    <mergeCell ref="CG261:CL261"/>
    <mergeCell ref="CA262:CF262"/>
    <mergeCell ref="CG262:CL262"/>
    <mergeCell ref="CA263:CF263"/>
    <mergeCell ref="CG269:CL269"/>
    <mergeCell ref="CA264:CF264"/>
    <mergeCell ref="AU268:BP268"/>
    <mergeCell ref="AU269:BP269"/>
    <mergeCell ref="AU266:BP266"/>
    <mergeCell ref="AU267:BP267"/>
    <mergeCell ref="AU264:BP264"/>
    <mergeCell ref="AU265:BP265"/>
    <mergeCell ref="CA267:CF267"/>
    <mergeCell ref="CA268:CF268"/>
    <mergeCell ref="CG247:CL247"/>
    <mergeCell ref="CA248:CF248"/>
    <mergeCell ref="AN281:AS281"/>
    <mergeCell ref="CA255:CF255"/>
    <mergeCell ref="CA249:CF249"/>
    <mergeCell ref="CG249:CL249"/>
    <mergeCell ref="CA250:CF250"/>
    <mergeCell ref="CG250:CL250"/>
    <mergeCell ref="CA251:CF251"/>
    <mergeCell ref="CG251:CL251"/>
    <mergeCell ref="AN272:AS272"/>
    <mergeCell ref="AN273:AS273"/>
    <mergeCell ref="AN274:AS274"/>
    <mergeCell ref="AN257:AS257"/>
    <mergeCell ref="CG264:CL264"/>
    <mergeCell ref="CA265:CF265"/>
    <mergeCell ref="CG255:CL255"/>
    <mergeCell ref="CA256:CF256"/>
    <mergeCell ref="CG256:CL256"/>
    <mergeCell ref="CA257:CF257"/>
    <mergeCell ref="CG257:CL257"/>
    <mergeCell ref="CG273:CL273"/>
    <mergeCell ref="CA274:CF274"/>
    <mergeCell ref="AU249:BP249"/>
    <mergeCell ref="AH263:AM263"/>
    <mergeCell ref="AN263:AS263"/>
    <mergeCell ref="AH264:AM264"/>
    <mergeCell ref="AN264:AS264"/>
    <mergeCell ref="AH265:AM265"/>
    <mergeCell ref="AN265:AS265"/>
    <mergeCell ref="AH266:AM266"/>
    <mergeCell ref="AN266:AS266"/>
    <mergeCell ref="AH267:AM267"/>
    <mergeCell ref="AN267:AS267"/>
    <mergeCell ref="AH268:AM268"/>
    <mergeCell ref="AN268:AS268"/>
    <mergeCell ref="AH269:AM269"/>
    <mergeCell ref="AN269:AS269"/>
    <mergeCell ref="AH270:AM270"/>
    <mergeCell ref="AN270:AS270"/>
    <mergeCell ref="AH271:AM271"/>
    <mergeCell ref="AN271:AS271"/>
    <mergeCell ref="AH272:AM272"/>
    <mergeCell ref="AH273:AM273"/>
    <mergeCell ref="AH274:AM274"/>
    <mergeCell ref="AH247:AM247"/>
    <mergeCell ref="AN247:AS247"/>
    <mergeCell ref="AH252:AM252"/>
    <mergeCell ref="AN252:AS252"/>
    <mergeCell ref="AH253:AM253"/>
    <mergeCell ref="AN253:AS253"/>
    <mergeCell ref="AH248:AM248"/>
    <mergeCell ref="AN248:AS248"/>
    <mergeCell ref="AH249:AM249"/>
    <mergeCell ref="AN249:AS249"/>
    <mergeCell ref="AH250:AM250"/>
    <mergeCell ref="AN250:AS250"/>
    <mergeCell ref="CA224:CF224"/>
    <mergeCell ref="AH230:AM230"/>
    <mergeCell ref="AN230:AS230"/>
    <mergeCell ref="AH231:AM231"/>
    <mergeCell ref="AN231:AS231"/>
    <mergeCell ref="AH226:AM226"/>
    <mergeCell ref="AN226:AS226"/>
    <mergeCell ref="AH227:AM227"/>
    <mergeCell ref="AN227:AS227"/>
    <mergeCell ref="AH228:AM228"/>
    <mergeCell ref="AN228:AS228"/>
    <mergeCell ref="AU242:BP242"/>
    <mergeCell ref="BQ242:BW242"/>
    <mergeCell ref="CA242:CF242"/>
    <mergeCell ref="AU250:BP250"/>
    <mergeCell ref="AU251:BP251"/>
    <mergeCell ref="CA247:CF247"/>
    <mergeCell ref="CG227:CL227"/>
    <mergeCell ref="CA228:CF228"/>
    <mergeCell ref="CG228:CL228"/>
    <mergeCell ref="CA229:CF229"/>
    <mergeCell ref="CG229:CL229"/>
    <mergeCell ref="CA232:CF232"/>
    <mergeCell ref="CG232:CL232"/>
    <mergeCell ref="CG231:CL231"/>
    <mergeCell ref="AH245:AM245"/>
    <mergeCell ref="AN245:AS245"/>
    <mergeCell ref="AH246:AM246"/>
    <mergeCell ref="AN246:AS246"/>
    <mergeCell ref="CG233:CL233"/>
    <mergeCell ref="CA234:CF234"/>
    <mergeCell ref="CG234:CL234"/>
    <mergeCell ref="CA245:CF245"/>
    <mergeCell ref="CG245:CL245"/>
    <mergeCell ref="CA246:CF246"/>
    <mergeCell ref="CG246:CL246"/>
    <mergeCell ref="AU246:BP246"/>
    <mergeCell ref="AU228:BP228"/>
    <mergeCell ref="AU229:BP229"/>
    <mergeCell ref="CG242:CL242"/>
    <mergeCell ref="AH232:AM232"/>
    <mergeCell ref="AN232:AS232"/>
    <mergeCell ref="AH233:AM233"/>
    <mergeCell ref="AN233:AS233"/>
    <mergeCell ref="AN241:AS241"/>
    <mergeCell ref="AU227:BP227"/>
    <mergeCell ref="CG203:CL203"/>
    <mergeCell ref="CA204:CF204"/>
    <mergeCell ref="CG204:CL204"/>
    <mergeCell ref="CA205:CF205"/>
    <mergeCell ref="CG205:CL205"/>
    <mergeCell ref="CA215:CF215"/>
    <mergeCell ref="CG215:CL215"/>
    <mergeCell ref="CA216:CF216"/>
    <mergeCell ref="CG216:CL216"/>
    <mergeCell ref="CA217:CF217"/>
    <mergeCell ref="CG217:CL217"/>
    <mergeCell ref="CA206:CF206"/>
    <mergeCell ref="CG206:CL206"/>
    <mergeCell ref="CA207:CF207"/>
    <mergeCell ref="CG207:CL207"/>
    <mergeCell ref="CA208:CF208"/>
    <mergeCell ref="CG208:CL208"/>
    <mergeCell ref="CA209:CF209"/>
    <mergeCell ref="CG209:CL209"/>
    <mergeCell ref="CA210:CF210"/>
    <mergeCell ref="CG210:CL210"/>
    <mergeCell ref="CA211:CF211"/>
    <mergeCell ref="CG211:CL211"/>
    <mergeCell ref="CA212:CF212"/>
    <mergeCell ref="CG212:CL212"/>
    <mergeCell ref="CA213:CF213"/>
    <mergeCell ref="CG213:CL213"/>
    <mergeCell ref="CA214:CF214"/>
    <mergeCell ref="CG214:CL214"/>
    <mergeCell ref="CA191:CF191"/>
    <mergeCell ref="CG191:CL191"/>
    <mergeCell ref="CA192:CF192"/>
    <mergeCell ref="CG192:CL192"/>
    <mergeCell ref="CA193:CF193"/>
    <mergeCell ref="CG193:CL193"/>
    <mergeCell ref="CA194:CF194"/>
    <mergeCell ref="CG194:CL194"/>
    <mergeCell ref="CA195:CF195"/>
    <mergeCell ref="CG195:CL195"/>
    <mergeCell ref="CA196:CF196"/>
    <mergeCell ref="CG196:CL196"/>
    <mergeCell ref="CA197:CF197"/>
    <mergeCell ref="CG197:CL197"/>
    <mergeCell ref="CA198:CF198"/>
    <mergeCell ref="CG198:CL198"/>
    <mergeCell ref="CA199:CF199"/>
    <mergeCell ref="CG199:CL199"/>
    <mergeCell ref="AN214:AS214"/>
    <mergeCell ref="AH215:AM215"/>
    <mergeCell ref="AN215:AS215"/>
    <mergeCell ref="AH216:AM216"/>
    <mergeCell ref="AN216:AS216"/>
    <mergeCell ref="AH211:AM211"/>
    <mergeCell ref="AN211:AS211"/>
    <mergeCell ref="AH212:AM212"/>
    <mergeCell ref="AN212:AS212"/>
    <mergeCell ref="AH213:AM213"/>
    <mergeCell ref="CG185:CL185"/>
    <mergeCell ref="AH229:AM229"/>
    <mergeCell ref="AN229:AS229"/>
    <mergeCell ref="AH217:AM217"/>
    <mergeCell ref="AN217:AS217"/>
    <mergeCell ref="AH218:AM218"/>
    <mergeCell ref="AN218:AS218"/>
    <mergeCell ref="AH219:AM219"/>
    <mergeCell ref="AN219:AS219"/>
    <mergeCell ref="AH214:AM214"/>
    <mergeCell ref="AH220:AM220"/>
    <mergeCell ref="AN220:AS220"/>
    <mergeCell ref="AH221:AM221"/>
    <mergeCell ref="AN221:AS221"/>
    <mergeCell ref="AH222:AM222"/>
    <mergeCell ref="AN222:AS222"/>
    <mergeCell ref="AH223:AM223"/>
    <mergeCell ref="AN223:AS223"/>
    <mergeCell ref="AH224:AM224"/>
    <mergeCell ref="AN224:AS224"/>
    <mergeCell ref="AH225:AM225"/>
    <mergeCell ref="AN225:AS225"/>
    <mergeCell ref="AH202:AM202"/>
    <mergeCell ref="AN202:AS202"/>
    <mergeCell ref="AH203:AM203"/>
    <mergeCell ref="AN203:AS203"/>
    <mergeCell ref="AH204:AM204"/>
    <mergeCell ref="AN204:AS204"/>
    <mergeCell ref="AH205:AM205"/>
    <mergeCell ref="AN205:AS205"/>
    <mergeCell ref="AH206:AM206"/>
    <mergeCell ref="AN206:AS206"/>
    <mergeCell ref="AH207:AM207"/>
    <mergeCell ref="AN207:AS207"/>
    <mergeCell ref="AN213:AS213"/>
    <mergeCell ref="AH208:AM208"/>
    <mergeCell ref="AN208:AS208"/>
    <mergeCell ref="AH209:AM209"/>
    <mergeCell ref="AN209:AS209"/>
    <mergeCell ref="AH210:AM210"/>
    <mergeCell ref="AN210:AS210"/>
    <mergeCell ref="AH193:AM193"/>
    <mergeCell ref="AN193:AS193"/>
    <mergeCell ref="AH194:AM194"/>
    <mergeCell ref="AN194:AS194"/>
    <mergeCell ref="AH195:AM195"/>
    <mergeCell ref="AN195:AS195"/>
    <mergeCell ref="AH196:AM196"/>
    <mergeCell ref="AN196:AS196"/>
    <mergeCell ref="AH197:AM197"/>
    <mergeCell ref="AN197:AS197"/>
    <mergeCell ref="AH198:AM198"/>
    <mergeCell ref="AN198:AS198"/>
    <mergeCell ref="AH199:AM199"/>
    <mergeCell ref="AN199:AS199"/>
    <mergeCell ref="AH200:AM200"/>
    <mergeCell ref="AN200:AS200"/>
    <mergeCell ref="AH201:AM201"/>
    <mergeCell ref="AN201:AS201"/>
    <mergeCell ref="AH192:AM192"/>
    <mergeCell ref="AN192:AS192"/>
    <mergeCell ref="AH187:AM187"/>
    <mergeCell ref="AN187:AS187"/>
    <mergeCell ref="AH188:AM188"/>
    <mergeCell ref="AN188:AS188"/>
    <mergeCell ref="AH189:AM189"/>
    <mergeCell ref="AN189:AS189"/>
    <mergeCell ref="CA166:CF166"/>
    <mergeCell ref="CG166:CL166"/>
    <mergeCell ref="CA167:CF167"/>
    <mergeCell ref="CG167:CL167"/>
    <mergeCell ref="CA168:CF168"/>
    <mergeCell ref="CG168:CL168"/>
    <mergeCell ref="CA169:CF169"/>
    <mergeCell ref="CG169:CL169"/>
    <mergeCell ref="CA170:CF170"/>
    <mergeCell ref="CG170:CL170"/>
    <mergeCell ref="CA171:CF171"/>
    <mergeCell ref="CG171:CL171"/>
    <mergeCell ref="CA175:CF175"/>
    <mergeCell ref="CG175:CL175"/>
    <mergeCell ref="CA176:CF176"/>
    <mergeCell ref="CG176:CL176"/>
    <mergeCell ref="CA172:CF172"/>
    <mergeCell ref="CG172:CL172"/>
    <mergeCell ref="CA188:CF188"/>
    <mergeCell ref="CG188:CL188"/>
    <mergeCell ref="CA189:CF189"/>
    <mergeCell ref="CG189:CL189"/>
    <mergeCell ref="CA190:CF190"/>
    <mergeCell ref="CG190:CL190"/>
    <mergeCell ref="CA173:CF173"/>
    <mergeCell ref="CG173:CL173"/>
    <mergeCell ref="CA174:CF174"/>
    <mergeCell ref="CG174:CL174"/>
    <mergeCell ref="CA157:CF157"/>
    <mergeCell ref="CG157:CL157"/>
    <mergeCell ref="CA158:CF158"/>
    <mergeCell ref="CG158:CL158"/>
    <mergeCell ref="CA159:CF159"/>
    <mergeCell ref="CG159:CL159"/>
    <mergeCell ref="CA160:CF160"/>
    <mergeCell ref="CG160:CL160"/>
    <mergeCell ref="CA161:CF161"/>
    <mergeCell ref="CG161:CL161"/>
    <mergeCell ref="CA162:CF162"/>
    <mergeCell ref="CG162:CL162"/>
    <mergeCell ref="CA163:CF163"/>
    <mergeCell ref="CG163:CL163"/>
    <mergeCell ref="CA164:CF164"/>
    <mergeCell ref="CG164:CL164"/>
    <mergeCell ref="CA165:CF165"/>
    <mergeCell ref="CG165:CL165"/>
    <mergeCell ref="CA148:CF148"/>
    <mergeCell ref="CG148:CL148"/>
    <mergeCell ref="CA149:CF149"/>
    <mergeCell ref="CG149:CL149"/>
    <mergeCell ref="CA150:CF150"/>
    <mergeCell ref="CG150:CL150"/>
    <mergeCell ref="CA151:CF151"/>
    <mergeCell ref="CG151:CL151"/>
    <mergeCell ref="CA152:CF152"/>
    <mergeCell ref="CG152:CL152"/>
    <mergeCell ref="CA153:CF153"/>
    <mergeCell ref="CG153:CL153"/>
    <mergeCell ref="CA154:CF154"/>
    <mergeCell ref="CG154:CL154"/>
    <mergeCell ref="CA155:CF155"/>
    <mergeCell ref="CG155:CL155"/>
    <mergeCell ref="CA156:CF156"/>
    <mergeCell ref="CG156:CL156"/>
    <mergeCell ref="CA139:CF139"/>
    <mergeCell ref="CG139:CL139"/>
    <mergeCell ref="CA140:CF140"/>
    <mergeCell ref="CG140:CL140"/>
    <mergeCell ref="CA141:CF141"/>
    <mergeCell ref="CG141:CL141"/>
    <mergeCell ref="CA142:CF142"/>
    <mergeCell ref="CG142:CL142"/>
    <mergeCell ref="CA143:CF143"/>
    <mergeCell ref="CG143:CL143"/>
    <mergeCell ref="CA144:CF144"/>
    <mergeCell ref="CG144:CL144"/>
    <mergeCell ref="CA145:CF145"/>
    <mergeCell ref="CG145:CL145"/>
    <mergeCell ref="CA146:CF146"/>
    <mergeCell ref="CG146:CL146"/>
    <mergeCell ref="CA147:CF147"/>
    <mergeCell ref="CG147:CL147"/>
    <mergeCell ref="CA130:CF130"/>
    <mergeCell ref="CG130:CL130"/>
    <mergeCell ref="CA131:CF131"/>
    <mergeCell ref="CG131:CL131"/>
    <mergeCell ref="CA132:CF132"/>
    <mergeCell ref="CG132:CL132"/>
    <mergeCell ref="CA133:CF133"/>
    <mergeCell ref="CG133:CL133"/>
    <mergeCell ref="CA134:CF134"/>
    <mergeCell ref="CG134:CL134"/>
    <mergeCell ref="CA135:CF135"/>
    <mergeCell ref="CG135:CL135"/>
    <mergeCell ref="CA136:CF136"/>
    <mergeCell ref="CG136:CL136"/>
    <mergeCell ref="CA137:CF137"/>
    <mergeCell ref="CG137:CL137"/>
    <mergeCell ref="CA138:CF138"/>
    <mergeCell ref="CG138:CL138"/>
    <mergeCell ref="AU126:BP126"/>
    <mergeCell ref="BQ126:BW126"/>
    <mergeCell ref="CA126:CF126"/>
    <mergeCell ref="CG126:CL126"/>
    <mergeCell ref="AU127:BP127"/>
    <mergeCell ref="BQ127:BW127"/>
    <mergeCell ref="CA127:CF127"/>
    <mergeCell ref="CG127:CL127"/>
    <mergeCell ref="AU128:BP128"/>
    <mergeCell ref="BQ128:BW128"/>
    <mergeCell ref="CA128:CF128"/>
    <mergeCell ref="CG128:CL128"/>
    <mergeCell ref="CA129:CF129"/>
    <mergeCell ref="CG129:CL129"/>
    <mergeCell ref="AH165:AM165"/>
    <mergeCell ref="AN165:AS165"/>
    <mergeCell ref="AH166:AM166"/>
    <mergeCell ref="AN166:AS166"/>
    <mergeCell ref="AH147:AM147"/>
    <mergeCell ref="AN147:AS147"/>
    <mergeCell ref="AH148:AM148"/>
    <mergeCell ref="AN148:AS148"/>
    <mergeCell ref="AH149:AM149"/>
    <mergeCell ref="AN149:AS149"/>
    <mergeCell ref="AH150:AM150"/>
    <mergeCell ref="AN150:AS150"/>
    <mergeCell ref="AH151:AM151"/>
    <mergeCell ref="AN151:AS151"/>
    <mergeCell ref="AH152:AM152"/>
    <mergeCell ref="AN152:AS152"/>
    <mergeCell ref="AH153:AM153"/>
    <mergeCell ref="AN153:AS153"/>
    <mergeCell ref="AH156:AM156"/>
    <mergeCell ref="AN156:AS156"/>
    <mergeCell ref="AH157:AM157"/>
    <mergeCell ref="AN157:AS157"/>
    <mergeCell ref="AH158:AM158"/>
    <mergeCell ref="AN158:AS158"/>
    <mergeCell ref="AH159:AM159"/>
    <mergeCell ref="AN159:AS159"/>
    <mergeCell ref="AH160:AM160"/>
    <mergeCell ref="AN160:AS160"/>
    <mergeCell ref="AH161:AM161"/>
    <mergeCell ref="AN161:AS161"/>
    <mergeCell ref="AH162:AM162"/>
    <mergeCell ref="AN162:AS162"/>
    <mergeCell ref="AH163:AM163"/>
    <mergeCell ref="AN163:AS163"/>
    <mergeCell ref="AH164:AM164"/>
    <mergeCell ref="AN164:AS164"/>
    <mergeCell ref="AH154:AM154"/>
    <mergeCell ref="AN154:AS154"/>
    <mergeCell ref="AH155:AM155"/>
    <mergeCell ref="AN155:AS155"/>
    <mergeCell ref="AH138:AM138"/>
    <mergeCell ref="AN138:AS138"/>
    <mergeCell ref="AH139:AM139"/>
    <mergeCell ref="AN139:AS139"/>
    <mergeCell ref="AH140:AM140"/>
    <mergeCell ref="AN140:AS140"/>
    <mergeCell ref="AH141:AM141"/>
    <mergeCell ref="AN141:AS141"/>
    <mergeCell ref="AH142:AM142"/>
    <mergeCell ref="AN142:AS142"/>
    <mergeCell ref="AH143:AM143"/>
    <mergeCell ref="AN143:AS143"/>
    <mergeCell ref="AH144:AM144"/>
    <mergeCell ref="AN144:AS144"/>
    <mergeCell ref="AH145:AM145"/>
    <mergeCell ref="AN145:AS145"/>
    <mergeCell ref="AH146:AM146"/>
    <mergeCell ref="AN146:AS146"/>
    <mergeCell ref="AH129:AM129"/>
    <mergeCell ref="AN129:AS129"/>
    <mergeCell ref="AH130:AM130"/>
    <mergeCell ref="AN130:AS130"/>
    <mergeCell ref="AH131:AM131"/>
    <mergeCell ref="AN131:AS131"/>
    <mergeCell ref="AH132:AM132"/>
    <mergeCell ref="AN132:AS132"/>
    <mergeCell ref="AH133:AM133"/>
    <mergeCell ref="AN133:AS133"/>
    <mergeCell ref="AH134:AM134"/>
    <mergeCell ref="AN134:AS134"/>
    <mergeCell ref="AH135:AM135"/>
    <mergeCell ref="AN135:AS135"/>
    <mergeCell ref="AH136:AM136"/>
    <mergeCell ref="AN136:AS136"/>
    <mergeCell ref="AH137:AM137"/>
    <mergeCell ref="AN137:AS137"/>
    <mergeCell ref="AU124:BW124"/>
    <mergeCell ref="CA124:CL124"/>
    <mergeCell ref="AU125:BP125"/>
    <mergeCell ref="BQ125:BW125"/>
    <mergeCell ref="CA125:CF125"/>
    <mergeCell ref="CG125:CL125"/>
    <mergeCell ref="AU116:BP116"/>
    <mergeCell ref="AU117:BP117"/>
    <mergeCell ref="AU114:BP114"/>
    <mergeCell ref="AU115:BP115"/>
    <mergeCell ref="AU120:CL120"/>
    <mergeCell ref="CA116:CF116"/>
    <mergeCell ref="CG116:CL116"/>
    <mergeCell ref="CA117:CF117"/>
    <mergeCell ref="CG117:CL117"/>
    <mergeCell ref="CA118:CF118"/>
    <mergeCell ref="CA113:CF113"/>
    <mergeCell ref="CG113:CL113"/>
    <mergeCell ref="CA114:CF114"/>
    <mergeCell ref="CG114:CL114"/>
    <mergeCell ref="CA115:CF115"/>
    <mergeCell ref="CG115:CL115"/>
    <mergeCell ref="CG118:CL118"/>
    <mergeCell ref="AH126:AM126"/>
    <mergeCell ref="AN126:AS126"/>
    <mergeCell ref="AH127:AM127"/>
    <mergeCell ref="AN127:AS127"/>
    <mergeCell ref="AH118:AM118"/>
    <mergeCell ref="AN118:AS118"/>
    <mergeCell ref="AU118:BP118"/>
    <mergeCell ref="AU121:CL121"/>
    <mergeCell ref="CA123:CL123"/>
    <mergeCell ref="AH128:AM128"/>
    <mergeCell ref="AN128:AS128"/>
    <mergeCell ref="CA104:CF104"/>
    <mergeCell ref="CG104:CL104"/>
    <mergeCell ref="CA105:CF105"/>
    <mergeCell ref="CG105:CL105"/>
    <mergeCell ref="CA106:CF106"/>
    <mergeCell ref="CG106:CL106"/>
    <mergeCell ref="CA107:CF107"/>
    <mergeCell ref="CG107:CL107"/>
    <mergeCell ref="CA108:CF108"/>
    <mergeCell ref="CG108:CL108"/>
    <mergeCell ref="CA109:CF109"/>
    <mergeCell ref="CG109:CL109"/>
    <mergeCell ref="CA110:CF110"/>
    <mergeCell ref="CG110:CL110"/>
    <mergeCell ref="CA111:CF111"/>
    <mergeCell ref="CG111:CL111"/>
    <mergeCell ref="CA112:CF112"/>
    <mergeCell ref="CG112:CL112"/>
    <mergeCell ref="AH114:AM114"/>
    <mergeCell ref="AN114:AS114"/>
    <mergeCell ref="AU105:BP105"/>
    <mergeCell ref="CA95:CF95"/>
    <mergeCell ref="CG95:CL95"/>
    <mergeCell ref="CA96:CF96"/>
    <mergeCell ref="CG96:CL96"/>
    <mergeCell ref="CA97:CF97"/>
    <mergeCell ref="CG97:CL97"/>
    <mergeCell ref="CA98:CF98"/>
    <mergeCell ref="CG98:CL98"/>
    <mergeCell ref="CA99:CF99"/>
    <mergeCell ref="CG99:CL99"/>
    <mergeCell ref="CA100:CF100"/>
    <mergeCell ref="CG100:CL100"/>
    <mergeCell ref="CA101:CF101"/>
    <mergeCell ref="CG101:CL101"/>
    <mergeCell ref="CA102:CF102"/>
    <mergeCell ref="CG102:CL102"/>
    <mergeCell ref="CA103:CF103"/>
    <mergeCell ref="CG103:CL103"/>
    <mergeCell ref="CG86:CL86"/>
    <mergeCell ref="CA87:CF87"/>
    <mergeCell ref="CG87:CL87"/>
    <mergeCell ref="CA88:CF88"/>
    <mergeCell ref="CG88:CL88"/>
    <mergeCell ref="CA89:CF89"/>
    <mergeCell ref="CG89:CL89"/>
    <mergeCell ref="CA90:CF90"/>
    <mergeCell ref="CG90:CL90"/>
    <mergeCell ref="CA91:CF91"/>
    <mergeCell ref="CG91:CL91"/>
    <mergeCell ref="CA92:CF92"/>
    <mergeCell ref="CG92:CL92"/>
    <mergeCell ref="CA93:CF93"/>
    <mergeCell ref="CG93:CL93"/>
    <mergeCell ref="CA94:CF94"/>
    <mergeCell ref="CG94:CL94"/>
    <mergeCell ref="CA75:CF75"/>
    <mergeCell ref="CG75:CL75"/>
    <mergeCell ref="CA76:CF76"/>
    <mergeCell ref="CG76:CL76"/>
    <mergeCell ref="AH67:AM67"/>
    <mergeCell ref="AH68:AM68"/>
    <mergeCell ref="AN68:AS68"/>
    <mergeCell ref="AH69:AM69"/>
    <mergeCell ref="AN69:AS69"/>
    <mergeCell ref="AH111:AM111"/>
    <mergeCell ref="AN111:AS111"/>
    <mergeCell ref="AH103:AM103"/>
    <mergeCell ref="AN103:AS103"/>
    <mergeCell ref="CA77:CF77"/>
    <mergeCell ref="CG77:CL77"/>
    <mergeCell ref="CA78:CF78"/>
    <mergeCell ref="CG78:CL78"/>
    <mergeCell ref="CA79:CF79"/>
    <mergeCell ref="CG79:CL79"/>
    <mergeCell ref="CA80:CF80"/>
    <mergeCell ref="CG80:CL80"/>
    <mergeCell ref="CA81:CF81"/>
    <mergeCell ref="CG81:CL81"/>
    <mergeCell ref="CA82:CF82"/>
    <mergeCell ref="CG82:CL82"/>
    <mergeCell ref="CA83:CF83"/>
    <mergeCell ref="CG83:CL83"/>
    <mergeCell ref="CA84:CF84"/>
    <mergeCell ref="CG84:CL84"/>
    <mergeCell ref="CA85:CF85"/>
    <mergeCell ref="CG85:CL85"/>
    <mergeCell ref="CA86:CF86"/>
    <mergeCell ref="AH117:AM117"/>
    <mergeCell ref="AN117:AS117"/>
    <mergeCell ref="AH115:AM115"/>
    <mergeCell ref="AN115:AS115"/>
    <mergeCell ref="AH116:AM116"/>
    <mergeCell ref="AN116:AS116"/>
    <mergeCell ref="AH65:AS65"/>
    <mergeCell ref="AH110:AM110"/>
    <mergeCell ref="AN110:AS110"/>
    <mergeCell ref="AH105:AM105"/>
    <mergeCell ref="AN105:AS105"/>
    <mergeCell ref="AH106:AM106"/>
    <mergeCell ref="AN106:AS106"/>
    <mergeCell ref="AH107:AM107"/>
    <mergeCell ref="AN107:AS107"/>
    <mergeCell ref="AN67:AS67"/>
    <mergeCell ref="AH95:AM95"/>
    <mergeCell ref="AN95:AS95"/>
    <mergeCell ref="AH108:AM108"/>
    <mergeCell ref="AN108:AS108"/>
    <mergeCell ref="AH109:AM109"/>
    <mergeCell ref="AN109:AS109"/>
    <mergeCell ref="AH102:AM102"/>
    <mergeCell ref="AN102:AS102"/>
    <mergeCell ref="AH112:AM112"/>
    <mergeCell ref="AN112:AS112"/>
    <mergeCell ref="AH113:AM113"/>
    <mergeCell ref="AN113:AS113"/>
    <mergeCell ref="AH94:AM94"/>
    <mergeCell ref="AN94:AS94"/>
    <mergeCell ref="AN92:AS92"/>
    <mergeCell ref="AH87:AM87"/>
    <mergeCell ref="AN87:AS87"/>
    <mergeCell ref="AH88:AM88"/>
    <mergeCell ref="AN88:AS88"/>
    <mergeCell ref="AH89:AM89"/>
    <mergeCell ref="AN89:AS89"/>
    <mergeCell ref="CA65:CL65"/>
    <mergeCell ref="AU66:BW66"/>
    <mergeCell ref="CA66:CL66"/>
    <mergeCell ref="CA67:CF67"/>
    <mergeCell ref="AH104:AM104"/>
    <mergeCell ref="AN104:AS104"/>
    <mergeCell ref="AH70:AM70"/>
    <mergeCell ref="AN70:AS70"/>
    <mergeCell ref="CG67:CL67"/>
    <mergeCell ref="CA68:CF68"/>
    <mergeCell ref="CG68:CL68"/>
    <mergeCell ref="CA69:CF69"/>
    <mergeCell ref="CG69:CL69"/>
    <mergeCell ref="CA70:CF70"/>
    <mergeCell ref="CG70:CL70"/>
    <mergeCell ref="CA71:CF71"/>
    <mergeCell ref="CG71:CL71"/>
    <mergeCell ref="CA72:CF72"/>
    <mergeCell ref="CG72:CL72"/>
    <mergeCell ref="CA73:CF73"/>
    <mergeCell ref="CG73:CL73"/>
    <mergeCell ref="CA74:CF74"/>
    <mergeCell ref="CG74:CL74"/>
    <mergeCell ref="AU96:BP96"/>
    <mergeCell ref="AU97:BP97"/>
    <mergeCell ref="AU82:BP82"/>
    <mergeCell ref="AU83:BP83"/>
    <mergeCell ref="AU330:BP330"/>
    <mergeCell ref="AU331:BP331"/>
    <mergeCell ref="AH81:AM81"/>
    <mergeCell ref="AN81:AS81"/>
    <mergeCell ref="AH82:AM82"/>
    <mergeCell ref="AN82:AS82"/>
    <mergeCell ref="AH83:AM83"/>
    <mergeCell ref="AN83:AS83"/>
    <mergeCell ref="AU328:BP328"/>
    <mergeCell ref="AH92:AM92"/>
    <mergeCell ref="AU314:BP314"/>
    <mergeCell ref="AU315:BP315"/>
    <mergeCell ref="AU312:BP312"/>
    <mergeCell ref="AU313:BP313"/>
    <mergeCell ref="AU290:BP290"/>
    <mergeCell ref="AU291:BP291"/>
    <mergeCell ref="AU304:BP304"/>
    <mergeCell ref="AU305:BP305"/>
    <mergeCell ref="AU303:BP303"/>
    <mergeCell ref="AU298:BW298"/>
    <mergeCell ref="AU292:BP292"/>
    <mergeCell ref="AU299:BP299"/>
    <mergeCell ref="AH101:AM101"/>
    <mergeCell ref="AN101:AS101"/>
    <mergeCell ref="AH96:AM96"/>
    <mergeCell ref="AN96:AS96"/>
    <mergeCell ref="AH97:AM97"/>
    <mergeCell ref="AN97:AS97"/>
    <mergeCell ref="AH98:AM98"/>
    <mergeCell ref="AN98:AS98"/>
    <mergeCell ref="AH86:AM86"/>
    <mergeCell ref="AN86:AS86"/>
    <mergeCell ref="AU336:BP336"/>
    <mergeCell ref="AU337:BP337"/>
    <mergeCell ref="AU334:BP334"/>
    <mergeCell ref="AU335:BP335"/>
    <mergeCell ref="AU332:BP332"/>
    <mergeCell ref="AU333:BP333"/>
    <mergeCell ref="AU342:BP342"/>
    <mergeCell ref="AU343:BP343"/>
    <mergeCell ref="AU340:BP340"/>
    <mergeCell ref="AU341:BP341"/>
    <mergeCell ref="AU338:BP338"/>
    <mergeCell ref="AU339:BP339"/>
    <mergeCell ref="AU348:BP348"/>
    <mergeCell ref="AU349:BP349"/>
    <mergeCell ref="AU346:BP346"/>
    <mergeCell ref="AU347:BP347"/>
    <mergeCell ref="AU344:BP344"/>
    <mergeCell ref="AU345:BP345"/>
    <mergeCell ref="B62:AS62"/>
    <mergeCell ref="B63:AS63"/>
    <mergeCell ref="B66:AD66"/>
    <mergeCell ref="AN71:AS71"/>
    <mergeCell ref="AH71:AM71"/>
    <mergeCell ref="AH75:AM75"/>
    <mergeCell ref="AU320:BP320"/>
    <mergeCell ref="AU321:BP321"/>
    <mergeCell ref="AU318:BP318"/>
    <mergeCell ref="AU319:BP319"/>
    <mergeCell ref="AU316:BP316"/>
    <mergeCell ref="AU317:BP317"/>
    <mergeCell ref="CA311:CF311"/>
    <mergeCell ref="CG311:CL311"/>
    <mergeCell ref="CA306:CF306"/>
    <mergeCell ref="AU329:BP329"/>
    <mergeCell ref="AU326:BP326"/>
    <mergeCell ref="AU327:BP327"/>
    <mergeCell ref="AU324:BP324"/>
    <mergeCell ref="AU325:BP325"/>
    <mergeCell ref="AU322:BP322"/>
    <mergeCell ref="AU323:BP323"/>
    <mergeCell ref="AU294:CL294"/>
    <mergeCell ref="AU295:CL295"/>
    <mergeCell ref="CA297:CL297"/>
    <mergeCell ref="CA309:CF309"/>
    <mergeCell ref="CG309:CL309"/>
    <mergeCell ref="CA310:CF310"/>
    <mergeCell ref="CG310:CL310"/>
    <mergeCell ref="BQ302:BW302"/>
    <mergeCell ref="CA302:CF302"/>
    <mergeCell ref="CG302:CL302"/>
    <mergeCell ref="AU310:BP310"/>
    <mergeCell ref="AU311:BP311"/>
    <mergeCell ref="AU308:BP308"/>
    <mergeCell ref="AU309:BP309"/>
    <mergeCell ref="AU306:BP306"/>
    <mergeCell ref="AU307:BP307"/>
    <mergeCell ref="AU274:BP274"/>
    <mergeCell ref="AU275:BP275"/>
    <mergeCell ref="AU272:BP272"/>
    <mergeCell ref="AU273:BP273"/>
    <mergeCell ref="AU270:BP270"/>
    <mergeCell ref="AU271:BP271"/>
    <mergeCell ref="AU280:BP280"/>
    <mergeCell ref="AU281:BP281"/>
    <mergeCell ref="AU278:BP278"/>
    <mergeCell ref="AU279:BP279"/>
    <mergeCell ref="AU276:BP276"/>
    <mergeCell ref="AU277:BP277"/>
    <mergeCell ref="AU286:BP286"/>
    <mergeCell ref="AU287:BP287"/>
    <mergeCell ref="AU284:BP284"/>
    <mergeCell ref="AU285:BP285"/>
    <mergeCell ref="AU282:BP282"/>
    <mergeCell ref="AU283:BP283"/>
    <mergeCell ref="AU302:BP302"/>
    <mergeCell ref="AU301:BP301"/>
    <mergeCell ref="CG248:CL248"/>
    <mergeCell ref="AU245:BP245"/>
    <mergeCell ref="CA243:CF243"/>
    <mergeCell ref="CG243:CL243"/>
    <mergeCell ref="AU234:BP234"/>
    <mergeCell ref="AU236:CL236"/>
    <mergeCell ref="AU232:BP232"/>
    <mergeCell ref="AU233:BP233"/>
    <mergeCell ref="AU244:BP244"/>
    <mergeCell ref="BQ244:BW244"/>
    <mergeCell ref="CA244:CF244"/>
    <mergeCell ref="CG244:CL244"/>
    <mergeCell ref="AU243:BP243"/>
    <mergeCell ref="BQ243:BW243"/>
    <mergeCell ref="AU240:BW240"/>
    <mergeCell ref="CA240:CL240"/>
    <mergeCell ref="AU237:CL237"/>
    <mergeCell ref="CA239:CL239"/>
    <mergeCell ref="AU241:BP241"/>
    <mergeCell ref="BQ241:BW241"/>
    <mergeCell ref="CA241:CF241"/>
    <mergeCell ref="CG241:CL241"/>
    <mergeCell ref="AU248:BP248"/>
    <mergeCell ref="CA233:CF233"/>
    <mergeCell ref="AU247:BP247"/>
    <mergeCell ref="CG224:CL224"/>
    <mergeCell ref="CA225:CF225"/>
    <mergeCell ref="CG225:CL225"/>
    <mergeCell ref="CA226:CF226"/>
    <mergeCell ref="CG226:CL226"/>
    <mergeCell ref="AU231:BP231"/>
    <mergeCell ref="CA230:CF230"/>
    <mergeCell ref="CG230:CL230"/>
    <mergeCell ref="CA231:CF231"/>
    <mergeCell ref="AU204:BP204"/>
    <mergeCell ref="AU205:BP205"/>
    <mergeCell ref="AU256:BP256"/>
    <mergeCell ref="AU257:BP257"/>
    <mergeCell ref="AU254:BP254"/>
    <mergeCell ref="CG219:CL219"/>
    <mergeCell ref="CA220:CF220"/>
    <mergeCell ref="CG220:CL220"/>
    <mergeCell ref="CA221:CF221"/>
    <mergeCell ref="CG221:CL221"/>
    <mergeCell ref="CA222:CF222"/>
    <mergeCell ref="CG222:CL222"/>
    <mergeCell ref="CA223:CF223"/>
    <mergeCell ref="CG223:CL223"/>
    <mergeCell ref="AU222:BP222"/>
    <mergeCell ref="AU223:BP223"/>
    <mergeCell ref="AU220:BP220"/>
    <mergeCell ref="AU221:BP221"/>
    <mergeCell ref="AU218:BP218"/>
    <mergeCell ref="AU219:BP219"/>
    <mergeCell ref="CA254:CF254"/>
    <mergeCell ref="CG254:CL254"/>
    <mergeCell ref="AU255:BP255"/>
    <mergeCell ref="AU206:BP206"/>
    <mergeCell ref="AU207:BP207"/>
    <mergeCell ref="AU216:BP216"/>
    <mergeCell ref="AU217:BP217"/>
    <mergeCell ref="AU214:BP214"/>
    <mergeCell ref="AU215:BP215"/>
    <mergeCell ref="AU212:BP212"/>
    <mergeCell ref="AU213:BP213"/>
    <mergeCell ref="CA200:CF200"/>
    <mergeCell ref="AU262:BP262"/>
    <mergeCell ref="AU263:BP263"/>
    <mergeCell ref="AU260:BP260"/>
    <mergeCell ref="AU261:BP261"/>
    <mergeCell ref="AU258:BP258"/>
    <mergeCell ref="AU259:BP259"/>
    <mergeCell ref="AU252:BP252"/>
    <mergeCell ref="AU253:BP253"/>
    <mergeCell ref="CA227:CF227"/>
    <mergeCell ref="AU226:BP226"/>
    <mergeCell ref="AU224:BP224"/>
    <mergeCell ref="AU225:BP225"/>
    <mergeCell ref="AU230:BP230"/>
    <mergeCell ref="CA182:CL182"/>
    <mergeCell ref="AU186:BP186"/>
    <mergeCell ref="BQ186:BW186"/>
    <mergeCell ref="CA186:CF186"/>
    <mergeCell ref="CG186:CL186"/>
    <mergeCell ref="CG200:CL200"/>
    <mergeCell ref="CA201:CF201"/>
    <mergeCell ref="CG201:CL201"/>
    <mergeCell ref="CA202:CF202"/>
    <mergeCell ref="CG202:CL202"/>
    <mergeCell ref="CA203:CF203"/>
    <mergeCell ref="CA218:CF218"/>
    <mergeCell ref="CG218:CL218"/>
    <mergeCell ref="CA219:CF219"/>
    <mergeCell ref="CA187:CF187"/>
    <mergeCell ref="CG187:CL187"/>
    <mergeCell ref="AU187:BP187"/>
    <mergeCell ref="AU184:BP184"/>
    <mergeCell ref="BQ184:BW184"/>
    <mergeCell ref="CA184:CF184"/>
    <mergeCell ref="CG184:CL184"/>
    <mergeCell ref="AU185:BP185"/>
    <mergeCell ref="BQ185:BW185"/>
    <mergeCell ref="CA185:CF185"/>
    <mergeCell ref="AU202:BP202"/>
    <mergeCell ref="AU203:BP203"/>
    <mergeCell ref="AU200:BP200"/>
    <mergeCell ref="AU201:BP201"/>
    <mergeCell ref="AU210:BP210"/>
    <mergeCell ref="AU211:BP211"/>
    <mergeCell ref="AU208:BP208"/>
    <mergeCell ref="AU209:BP209"/>
    <mergeCell ref="AU198:BP198"/>
    <mergeCell ref="AU199:BP199"/>
    <mergeCell ref="AU196:BP196"/>
    <mergeCell ref="AU197:BP197"/>
    <mergeCell ref="AU194:BP194"/>
    <mergeCell ref="AU195:BP195"/>
    <mergeCell ref="AU192:BP192"/>
    <mergeCell ref="AU193:BP193"/>
    <mergeCell ref="AU102:BP102"/>
    <mergeCell ref="AU103:BP103"/>
    <mergeCell ref="AU100:BP100"/>
    <mergeCell ref="AU101:BP101"/>
    <mergeCell ref="AU98:BP98"/>
    <mergeCell ref="AU99:BP99"/>
    <mergeCell ref="AU111:BP111"/>
    <mergeCell ref="AU108:BP108"/>
    <mergeCell ref="AU109:BP109"/>
    <mergeCell ref="AU106:BP106"/>
    <mergeCell ref="AU107:BP107"/>
    <mergeCell ref="AU104:BP104"/>
    <mergeCell ref="AU179:CL179"/>
    <mergeCell ref="CA181:CL181"/>
    <mergeCell ref="AU178:CL178"/>
    <mergeCell ref="AU183:BP183"/>
    <mergeCell ref="BQ183:BW183"/>
    <mergeCell ref="CA183:CF183"/>
    <mergeCell ref="CG183:CL183"/>
    <mergeCell ref="AU190:BP190"/>
    <mergeCell ref="AU191:BP191"/>
    <mergeCell ref="AU188:BP188"/>
    <mergeCell ref="AU189:BP189"/>
    <mergeCell ref="AU182:BW182"/>
    <mergeCell ref="AU80:BP80"/>
    <mergeCell ref="AU81:BP81"/>
    <mergeCell ref="AU78:BP78"/>
    <mergeCell ref="AU79:BP79"/>
    <mergeCell ref="AU88:BP88"/>
    <mergeCell ref="AU89:BP89"/>
    <mergeCell ref="AU86:BP86"/>
    <mergeCell ref="AU87:BP87"/>
    <mergeCell ref="AU84:BP84"/>
    <mergeCell ref="AU85:BP85"/>
    <mergeCell ref="B386:W386"/>
    <mergeCell ref="B387:W387"/>
    <mergeCell ref="B384:W384"/>
    <mergeCell ref="B385:W385"/>
    <mergeCell ref="B382:W382"/>
    <mergeCell ref="AU94:BP94"/>
    <mergeCell ref="AU95:BP95"/>
    <mergeCell ref="AU112:BP112"/>
    <mergeCell ref="AU113:BP113"/>
    <mergeCell ref="AU110:BP110"/>
    <mergeCell ref="AU91:BP91"/>
    <mergeCell ref="B377:W377"/>
    <mergeCell ref="B374:W374"/>
    <mergeCell ref="B375:W375"/>
    <mergeCell ref="B372:W372"/>
    <mergeCell ref="B373:W373"/>
    <mergeCell ref="B370:W370"/>
    <mergeCell ref="B371:W371"/>
    <mergeCell ref="B346:W346"/>
    <mergeCell ref="B347:W347"/>
    <mergeCell ref="B344:W344"/>
    <mergeCell ref="B345:W345"/>
    <mergeCell ref="B392:W392"/>
    <mergeCell ref="B393:W393"/>
    <mergeCell ref="B390:W390"/>
    <mergeCell ref="B391:W391"/>
    <mergeCell ref="B388:W388"/>
    <mergeCell ref="B389:W389"/>
    <mergeCell ref="AU69:BP69"/>
    <mergeCell ref="BQ69:BW69"/>
    <mergeCell ref="AU67:BP67"/>
    <mergeCell ref="BQ67:BW67"/>
    <mergeCell ref="B398:W398"/>
    <mergeCell ref="B399:W399"/>
    <mergeCell ref="B396:W396"/>
    <mergeCell ref="B397:W397"/>
    <mergeCell ref="B394:W394"/>
    <mergeCell ref="B395:W395"/>
    <mergeCell ref="AU74:BP74"/>
    <mergeCell ref="AU75:BP75"/>
    <mergeCell ref="AU72:BP72"/>
    <mergeCell ref="AU73:BP73"/>
    <mergeCell ref="AU70:BP70"/>
    <mergeCell ref="BQ70:BW70"/>
    <mergeCell ref="AU71:BP71"/>
    <mergeCell ref="B368:W368"/>
    <mergeCell ref="B369:W369"/>
    <mergeCell ref="B366:W366"/>
    <mergeCell ref="B367:W367"/>
    <mergeCell ref="AU76:BP76"/>
    <mergeCell ref="AU77:BP77"/>
    <mergeCell ref="AU92:BP92"/>
    <mergeCell ref="AU93:BP93"/>
    <mergeCell ref="AU90:BP90"/>
    <mergeCell ref="X358:AD358"/>
    <mergeCell ref="B359:W359"/>
    <mergeCell ref="X359:AD359"/>
    <mergeCell ref="B350:W350"/>
    <mergeCell ref="B348:W348"/>
    <mergeCell ref="B349:W349"/>
    <mergeCell ref="B352:AS352"/>
    <mergeCell ref="B353:AS353"/>
    <mergeCell ref="AH355:AS355"/>
    <mergeCell ref="B364:W364"/>
    <mergeCell ref="B365:W365"/>
    <mergeCell ref="B362:W362"/>
    <mergeCell ref="B363:W363"/>
    <mergeCell ref="B360:W360"/>
    <mergeCell ref="X360:AD360"/>
    <mergeCell ref="B361:W361"/>
    <mergeCell ref="AK350:AS350"/>
    <mergeCell ref="AH357:AM357"/>
    <mergeCell ref="AN357:AS357"/>
    <mergeCell ref="B357:W357"/>
    <mergeCell ref="X357:AD357"/>
    <mergeCell ref="AH358:AM358"/>
    <mergeCell ref="AN358:AS358"/>
    <mergeCell ref="AH359:AM359"/>
    <mergeCell ref="AN359:AS359"/>
    <mergeCell ref="AH360:AM360"/>
    <mergeCell ref="AN360:AS360"/>
    <mergeCell ref="AN365:AS365"/>
    <mergeCell ref="B336:W336"/>
    <mergeCell ref="B337:W337"/>
    <mergeCell ref="B334:W334"/>
    <mergeCell ref="B335:W335"/>
    <mergeCell ref="B332:W332"/>
    <mergeCell ref="B333:W333"/>
    <mergeCell ref="B342:W342"/>
    <mergeCell ref="B343:W343"/>
    <mergeCell ref="B340:W340"/>
    <mergeCell ref="B341:W341"/>
    <mergeCell ref="B338:W338"/>
    <mergeCell ref="B339:W339"/>
    <mergeCell ref="B383:W383"/>
    <mergeCell ref="B380:W380"/>
    <mergeCell ref="B381:W381"/>
    <mergeCell ref="B378:W378"/>
    <mergeCell ref="B379:W379"/>
    <mergeCell ref="B376:W376"/>
    <mergeCell ref="B358:W358"/>
    <mergeCell ref="AH330:AM330"/>
    <mergeCell ref="AN330:AS330"/>
    <mergeCell ref="AH331:AM331"/>
    <mergeCell ref="AN331:AS331"/>
    <mergeCell ref="AH332:AM332"/>
    <mergeCell ref="AN332:AS332"/>
    <mergeCell ref="AH333:AM333"/>
    <mergeCell ref="AN333:AS333"/>
    <mergeCell ref="B312:W312"/>
    <mergeCell ref="B313:W313"/>
    <mergeCell ref="B310:W310"/>
    <mergeCell ref="B311:W311"/>
    <mergeCell ref="B308:W308"/>
    <mergeCell ref="B309:W309"/>
    <mergeCell ref="B325:W325"/>
    <mergeCell ref="B322:W322"/>
    <mergeCell ref="B323:W323"/>
    <mergeCell ref="B320:W320"/>
    <mergeCell ref="B321:W321"/>
    <mergeCell ref="B318:W318"/>
    <mergeCell ref="B319:W319"/>
    <mergeCell ref="B324:W324"/>
    <mergeCell ref="B316:W316"/>
    <mergeCell ref="B317:W317"/>
    <mergeCell ref="B314:W314"/>
    <mergeCell ref="B315:W315"/>
    <mergeCell ref="B330:W330"/>
    <mergeCell ref="B331:W331"/>
    <mergeCell ref="B328:W328"/>
    <mergeCell ref="B329:W329"/>
    <mergeCell ref="B326:W326"/>
    <mergeCell ref="B327:W327"/>
    <mergeCell ref="AH303:AM303"/>
    <mergeCell ref="AN303:AS303"/>
    <mergeCell ref="AH304:AM304"/>
    <mergeCell ref="AN304:AS304"/>
    <mergeCell ref="AH305:AM305"/>
    <mergeCell ref="AN305:AS305"/>
    <mergeCell ref="AH306:AM306"/>
    <mergeCell ref="B300:W300"/>
    <mergeCell ref="X300:AD300"/>
    <mergeCell ref="B301:W301"/>
    <mergeCell ref="X301:AD301"/>
    <mergeCell ref="B299:W299"/>
    <mergeCell ref="X299:AD299"/>
    <mergeCell ref="B306:W306"/>
    <mergeCell ref="B307:W307"/>
    <mergeCell ref="B304:W304"/>
    <mergeCell ref="B305:W305"/>
    <mergeCell ref="B302:W302"/>
    <mergeCell ref="X302:AD302"/>
    <mergeCell ref="B303:W303"/>
    <mergeCell ref="AN306:AS306"/>
    <mergeCell ref="AH307:AM307"/>
    <mergeCell ref="AN307:AS307"/>
    <mergeCell ref="AH302:AM302"/>
    <mergeCell ref="AN302:AS302"/>
    <mergeCell ref="AH251:AM251"/>
    <mergeCell ref="AN251:AS251"/>
    <mergeCell ref="B268:W268"/>
    <mergeCell ref="B269:W269"/>
    <mergeCell ref="B266:W266"/>
    <mergeCell ref="B267:W267"/>
    <mergeCell ref="B264:W264"/>
    <mergeCell ref="B265:W265"/>
    <mergeCell ref="B262:W262"/>
    <mergeCell ref="B263:W263"/>
    <mergeCell ref="B274:W274"/>
    <mergeCell ref="B275:W275"/>
    <mergeCell ref="B272:W272"/>
    <mergeCell ref="B273:W273"/>
    <mergeCell ref="B270:W270"/>
    <mergeCell ref="B271:W271"/>
    <mergeCell ref="B280:W280"/>
    <mergeCell ref="B278:W278"/>
    <mergeCell ref="B279:W279"/>
    <mergeCell ref="B276:W276"/>
    <mergeCell ref="B277:W277"/>
    <mergeCell ref="B254:W254"/>
    <mergeCell ref="B255:W255"/>
    <mergeCell ref="B252:W252"/>
    <mergeCell ref="B253:W253"/>
    <mergeCell ref="AH254:AM254"/>
    <mergeCell ref="AN254:AS254"/>
    <mergeCell ref="AH255:AM255"/>
    <mergeCell ref="AN255:AS255"/>
    <mergeCell ref="AH256:AM256"/>
    <mergeCell ref="AN256:AS256"/>
    <mergeCell ref="AH257:AM257"/>
    <mergeCell ref="B230:W230"/>
    <mergeCell ref="B231:W231"/>
    <mergeCell ref="B240:AD240"/>
    <mergeCell ref="B244:W244"/>
    <mergeCell ref="X244:AD244"/>
    <mergeCell ref="B228:W228"/>
    <mergeCell ref="B229:W229"/>
    <mergeCell ref="B287:W287"/>
    <mergeCell ref="B284:W284"/>
    <mergeCell ref="B285:W285"/>
    <mergeCell ref="B282:W282"/>
    <mergeCell ref="B283:W283"/>
    <mergeCell ref="B260:W260"/>
    <mergeCell ref="B261:W261"/>
    <mergeCell ref="B258:W258"/>
    <mergeCell ref="B259:W259"/>
    <mergeCell ref="B256:W256"/>
    <mergeCell ref="B257:W257"/>
    <mergeCell ref="B281:W281"/>
    <mergeCell ref="B286:W286"/>
    <mergeCell ref="B250:W250"/>
    <mergeCell ref="B251:W251"/>
    <mergeCell ref="B248:W248"/>
    <mergeCell ref="B249:W249"/>
    <mergeCell ref="B246:W246"/>
    <mergeCell ref="B247:W247"/>
    <mergeCell ref="B232:W232"/>
    <mergeCell ref="B233:W233"/>
    <mergeCell ref="B245:W245"/>
    <mergeCell ref="B237:AS237"/>
    <mergeCell ref="AH239:AS239"/>
    <mergeCell ref="AH241:AM241"/>
    <mergeCell ref="B234:W234"/>
    <mergeCell ref="AH234:AM234"/>
    <mergeCell ref="AN234:AS234"/>
    <mergeCell ref="B236:AS236"/>
    <mergeCell ref="B241:W241"/>
    <mergeCell ref="X241:AD241"/>
    <mergeCell ref="AH240:AS240"/>
    <mergeCell ref="AK235:AS235"/>
    <mergeCell ref="AH244:AM244"/>
    <mergeCell ref="AN244:AS244"/>
    <mergeCell ref="AH243:AM243"/>
    <mergeCell ref="AN243:AS243"/>
    <mergeCell ref="AH242:AM242"/>
    <mergeCell ref="AN242:AS242"/>
    <mergeCell ref="B242:W242"/>
    <mergeCell ref="X242:AD242"/>
    <mergeCell ref="B243:W243"/>
    <mergeCell ref="X243:AD243"/>
    <mergeCell ref="B214:W214"/>
    <mergeCell ref="B215:W215"/>
    <mergeCell ref="B212:W212"/>
    <mergeCell ref="B213:W213"/>
    <mergeCell ref="B210:W210"/>
    <mergeCell ref="B211:W211"/>
    <mergeCell ref="B220:W220"/>
    <mergeCell ref="B221:W221"/>
    <mergeCell ref="B218:W218"/>
    <mergeCell ref="B219:W219"/>
    <mergeCell ref="B216:W216"/>
    <mergeCell ref="B217:W217"/>
    <mergeCell ref="B226:W226"/>
    <mergeCell ref="B227:W227"/>
    <mergeCell ref="B224:W224"/>
    <mergeCell ref="B225:W225"/>
    <mergeCell ref="B222:W222"/>
    <mergeCell ref="B223:W223"/>
    <mergeCell ref="B196:W196"/>
    <mergeCell ref="B197:W197"/>
    <mergeCell ref="B194:W194"/>
    <mergeCell ref="B195:W195"/>
    <mergeCell ref="B192:W192"/>
    <mergeCell ref="B193:W193"/>
    <mergeCell ref="B202:W202"/>
    <mergeCell ref="B203:W203"/>
    <mergeCell ref="B200:W200"/>
    <mergeCell ref="B201:W201"/>
    <mergeCell ref="B198:W198"/>
    <mergeCell ref="B199:W199"/>
    <mergeCell ref="B208:W208"/>
    <mergeCell ref="B209:W209"/>
    <mergeCell ref="B206:W206"/>
    <mergeCell ref="B207:W207"/>
    <mergeCell ref="B204:W204"/>
    <mergeCell ref="B205:W205"/>
    <mergeCell ref="B182:AD182"/>
    <mergeCell ref="AH182:AS182"/>
    <mergeCell ref="B179:AS179"/>
    <mergeCell ref="AH181:AS181"/>
    <mergeCell ref="AH183:AM183"/>
    <mergeCell ref="AN183:AS183"/>
    <mergeCell ref="B184:W184"/>
    <mergeCell ref="X184:AD184"/>
    <mergeCell ref="B185:W185"/>
    <mergeCell ref="X185:AD185"/>
    <mergeCell ref="B183:W183"/>
    <mergeCell ref="X183:AD183"/>
    <mergeCell ref="B190:W190"/>
    <mergeCell ref="B191:W191"/>
    <mergeCell ref="B188:W188"/>
    <mergeCell ref="B189:W189"/>
    <mergeCell ref="B186:W186"/>
    <mergeCell ref="X186:AD186"/>
    <mergeCell ref="B187:W187"/>
    <mergeCell ref="AH190:AM190"/>
    <mergeCell ref="AN190:AS190"/>
    <mergeCell ref="AH191:AM191"/>
    <mergeCell ref="AN191:AS191"/>
    <mergeCell ref="AH184:AM184"/>
    <mergeCell ref="AN184:AS184"/>
    <mergeCell ref="AH185:AM185"/>
    <mergeCell ref="AN185:AS185"/>
    <mergeCell ref="AH186:AM186"/>
    <mergeCell ref="AN186:AS186"/>
    <mergeCell ref="AN168:AS168"/>
    <mergeCell ref="AH169:AM169"/>
    <mergeCell ref="AN169:AS169"/>
    <mergeCell ref="AH170:AM170"/>
    <mergeCell ref="AN170:AS170"/>
    <mergeCell ref="B166:W166"/>
    <mergeCell ref="B167:W167"/>
    <mergeCell ref="AH171:AM171"/>
    <mergeCell ref="AN171:AS171"/>
    <mergeCell ref="AH172:AM172"/>
    <mergeCell ref="AN172:AS172"/>
    <mergeCell ref="B172:W172"/>
    <mergeCell ref="B173:W173"/>
    <mergeCell ref="B170:W170"/>
    <mergeCell ref="B171:W171"/>
    <mergeCell ref="B168:W168"/>
    <mergeCell ref="B169:W169"/>
    <mergeCell ref="AH167:AM167"/>
    <mergeCell ref="AN167:AS167"/>
    <mergeCell ref="B176:W176"/>
    <mergeCell ref="AH176:AM176"/>
    <mergeCell ref="AN176:AS176"/>
    <mergeCell ref="B178:AS178"/>
    <mergeCell ref="B174:W174"/>
    <mergeCell ref="B175:W175"/>
    <mergeCell ref="AH174:AM174"/>
    <mergeCell ref="AN174:AS174"/>
    <mergeCell ref="AH175:AM175"/>
    <mergeCell ref="AN175:AS175"/>
    <mergeCell ref="B152:W152"/>
    <mergeCell ref="B153:W153"/>
    <mergeCell ref="B150:W150"/>
    <mergeCell ref="B151:W151"/>
    <mergeCell ref="B148:W148"/>
    <mergeCell ref="B149:W149"/>
    <mergeCell ref="B158:W158"/>
    <mergeCell ref="B159:W159"/>
    <mergeCell ref="B156:W156"/>
    <mergeCell ref="B157:W157"/>
    <mergeCell ref="B154:W154"/>
    <mergeCell ref="B155:W155"/>
    <mergeCell ref="B164:W164"/>
    <mergeCell ref="B165:W165"/>
    <mergeCell ref="B162:W162"/>
    <mergeCell ref="B163:W163"/>
    <mergeCell ref="B160:W160"/>
    <mergeCell ref="B161:W161"/>
    <mergeCell ref="AK177:AS177"/>
    <mergeCell ref="AH173:AM173"/>
    <mergeCell ref="AN173:AS173"/>
    <mergeCell ref="AH168:AM168"/>
    <mergeCell ref="B134:W134"/>
    <mergeCell ref="B135:W135"/>
    <mergeCell ref="B132:W132"/>
    <mergeCell ref="B133:W133"/>
    <mergeCell ref="B130:W130"/>
    <mergeCell ref="B131:W131"/>
    <mergeCell ref="B140:W140"/>
    <mergeCell ref="B141:W141"/>
    <mergeCell ref="B138:W138"/>
    <mergeCell ref="B139:W139"/>
    <mergeCell ref="B136:W136"/>
    <mergeCell ref="B137:W137"/>
    <mergeCell ref="B146:W146"/>
    <mergeCell ref="B147:W147"/>
    <mergeCell ref="B144:W144"/>
    <mergeCell ref="B145:W145"/>
    <mergeCell ref="B142:W142"/>
    <mergeCell ref="B143:W143"/>
    <mergeCell ref="AN76:AS76"/>
    <mergeCell ref="B69:W69"/>
    <mergeCell ref="X69:AD69"/>
    <mergeCell ref="B70:W70"/>
    <mergeCell ref="X70:AD70"/>
    <mergeCell ref="AH72:AM72"/>
    <mergeCell ref="AN72:AS72"/>
    <mergeCell ref="B125:W125"/>
    <mergeCell ref="X125:AD125"/>
    <mergeCell ref="B124:AD124"/>
    <mergeCell ref="AH124:AS124"/>
    <mergeCell ref="B120:AS120"/>
    <mergeCell ref="B121:AS121"/>
    <mergeCell ref="AH123:AS123"/>
    <mergeCell ref="AH125:AM125"/>
    <mergeCell ref="AN125:AS125"/>
    <mergeCell ref="AH77:AM77"/>
    <mergeCell ref="AN77:AS77"/>
    <mergeCell ref="AH90:AM90"/>
    <mergeCell ref="AN90:AS90"/>
    <mergeCell ref="AH91:AM91"/>
    <mergeCell ref="AN91:AS91"/>
    <mergeCell ref="AH84:AM84"/>
    <mergeCell ref="AN84:AS84"/>
    <mergeCell ref="AH85:AM85"/>
    <mergeCell ref="AN85:AS85"/>
    <mergeCell ref="AH99:AM99"/>
    <mergeCell ref="AN99:AS99"/>
    <mergeCell ref="AH100:AM100"/>
    <mergeCell ref="AN100:AS100"/>
    <mergeCell ref="AH93:AM93"/>
    <mergeCell ref="AN93:AS93"/>
    <mergeCell ref="B128:W128"/>
    <mergeCell ref="X128:AD128"/>
    <mergeCell ref="B129:W129"/>
    <mergeCell ref="B126:W126"/>
    <mergeCell ref="X126:AD126"/>
    <mergeCell ref="B127:W127"/>
    <mergeCell ref="X127:AD127"/>
    <mergeCell ref="CH23:CM23"/>
    <mergeCell ref="BV20:CA20"/>
    <mergeCell ref="CB20:CG20"/>
    <mergeCell ref="CH20:CM20"/>
    <mergeCell ref="BV21:CA21"/>
    <mergeCell ref="CB21:CG21"/>
    <mergeCell ref="CH21:CM21"/>
    <mergeCell ref="BV15:CA15"/>
    <mergeCell ref="CB15:CG15"/>
    <mergeCell ref="CH15:CM15"/>
    <mergeCell ref="BV22:CA22"/>
    <mergeCell ref="CB22:CG22"/>
    <mergeCell ref="CH22:CM22"/>
    <mergeCell ref="CH30:CM30"/>
    <mergeCell ref="AV33:CM33"/>
    <mergeCell ref="B67:W67"/>
    <mergeCell ref="AN74:AS74"/>
    <mergeCell ref="AH78:AM78"/>
    <mergeCell ref="AN78:AS78"/>
    <mergeCell ref="AH79:AM79"/>
    <mergeCell ref="AN79:AS79"/>
    <mergeCell ref="AH80:AM80"/>
    <mergeCell ref="AN80:AS80"/>
    <mergeCell ref="AN75:AS75"/>
    <mergeCell ref="AH76:AM76"/>
    <mergeCell ref="X67:AD67"/>
    <mergeCell ref="B68:W68"/>
    <mergeCell ref="X68:AD68"/>
    <mergeCell ref="AV57:CM58"/>
    <mergeCell ref="AU68:BP68"/>
    <mergeCell ref="BQ68:BW68"/>
    <mergeCell ref="AU62:CL62"/>
    <mergeCell ref="AU63:CL63"/>
    <mergeCell ref="AH66:AS66"/>
    <mergeCell ref="AV1:CM1"/>
    <mergeCell ref="AV2:CM2"/>
    <mergeCell ref="AV3:CM3"/>
    <mergeCell ref="AV4:CM4"/>
    <mergeCell ref="CH6:CM6"/>
    <mergeCell ref="CH7:CM7"/>
    <mergeCell ref="CH8:CM8"/>
    <mergeCell ref="CH9:CM9"/>
    <mergeCell ref="CH10:CM10"/>
    <mergeCell ref="CH11:CM11"/>
    <mergeCell ref="CH12:CM12"/>
    <mergeCell ref="CH13:CM13"/>
    <mergeCell ref="CH16:CM16"/>
    <mergeCell ref="CB16:CG16"/>
    <mergeCell ref="BV16:CA16"/>
    <mergeCell ref="BV17:CA17"/>
    <mergeCell ref="CB17:CG17"/>
    <mergeCell ref="CH17:CM17"/>
    <mergeCell ref="S20:X20"/>
    <mergeCell ref="S21:X21"/>
    <mergeCell ref="CH18:CM18"/>
    <mergeCell ref="BV19:CA19"/>
    <mergeCell ref="CB19:CG19"/>
    <mergeCell ref="B6:U6"/>
    <mergeCell ref="B7:U7"/>
    <mergeCell ref="B8:U8"/>
    <mergeCell ref="B9:U9"/>
    <mergeCell ref="B10:U10"/>
    <mergeCell ref="Y27:AM27"/>
    <mergeCell ref="Y19:AM19"/>
    <mergeCell ref="AN25:AS25"/>
    <mergeCell ref="AN26:AS26"/>
    <mergeCell ref="AN33:AS33"/>
    <mergeCell ref="AN34:AS34"/>
    <mergeCell ref="AN27:AS27"/>
    <mergeCell ref="AN28:AS28"/>
    <mergeCell ref="AN29:AS29"/>
    <mergeCell ref="AN30:AS30"/>
    <mergeCell ref="AN35:AS35"/>
    <mergeCell ref="AN36:AS36"/>
    <mergeCell ref="Y29:AM29"/>
    <mergeCell ref="B18:AS18"/>
    <mergeCell ref="B11:U11"/>
    <mergeCell ref="B12:U12"/>
    <mergeCell ref="B32:R32"/>
    <mergeCell ref="B33:R33"/>
    <mergeCell ref="Y28:AM28"/>
    <mergeCell ref="AN17:AS17"/>
    <mergeCell ref="V16:AA16"/>
    <mergeCell ref="AB16:AG16"/>
    <mergeCell ref="AH16:AM16"/>
    <mergeCell ref="AN16:AS16"/>
    <mergeCell ref="V17:AA17"/>
    <mergeCell ref="AB17:AG17"/>
    <mergeCell ref="AH17:AM17"/>
    <mergeCell ref="CH19:CM19"/>
    <mergeCell ref="BV18:CA18"/>
    <mergeCell ref="CB18:CG18"/>
    <mergeCell ref="AN19:AS19"/>
    <mergeCell ref="AN20:AS20"/>
    <mergeCell ref="B13:U13"/>
    <mergeCell ref="B14:U14"/>
    <mergeCell ref="S33:X33"/>
    <mergeCell ref="S34:X34"/>
    <mergeCell ref="S35:X35"/>
    <mergeCell ref="S36:X36"/>
    <mergeCell ref="S29:X29"/>
    <mergeCell ref="S30:X30"/>
    <mergeCell ref="S31:X31"/>
    <mergeCell ref="S32:X32"/>
    <mergeCell ref="B46:R46"/>
    <mergeCell ref="B35:R35"/>
    <mergeCell ref="B30:R30"/>
    <mergeCell ref="B31:R31"/>
    <mergeCell ref="B20:R20"/>
    <mergeCell ref="B36:R36"/>
    <mergeCell ref="B37:R37"/>
    <mergeCell ref="B15:U15"/>
    <mergeCell ref="B16:U16"/>
    <mergeCell ref="B17:U17"/>
    <mergeCell ref="B21:R21"/>
    <mergeCell ref="B22:R22"/>
    <mergeCell ref="B23:R23"/>
    <mergeCell ref="B34:R34"/>
    <mergeCell ref="B19:R19"/>
    <mergeCell ref="B38:R38"/>
    <mergeCell ref="B39:R39"/>
    <mergeCell ref="S37:X37"/>
    <mergeCell ref="B29:R29"/>
    <mergeCell ref="B52:R52"/>
    <mergeCell ref="B53:R53"/>
    <mergeCell ref="B40:R40"/>
    <mergeCell ref="B41:R41"/>
    <mergeCell ref="B42:R42"/>
    <mergeCell ref="B43:R43"/>
    <mergeCell ref="B47:R47"/>
    <mergeCell ref="Y45:AM45"/>
    <mergeCell ref="Y46:AM46"/>
    <mergeCell ref="Y47:AM47"/>
    <mergeCell ref="Y48:AM48"/>
    <mergeCell ref="Y41:AM41"/>
    <mergeCell ref="Y42:AM42"/>
    <mergeCell ref="Y43:AM43"/>
    <mergeCell ref="Y44:AM44"/>
    <mergeCell ref="Y39:AM39"/>
    <mergeCell ref="S46:X46"/>
    <mergeCell ref="S47:X47"/>
    <mergeCell ref="S48:X48"/>
    <mergeCell ref="S41:X41"/>
    <mergeCell ref="S42:X42"/>
    <mergeCell ref="S43:X43"/>
    <mergeCell ref="S44:X44"/>
    <mergeCell ref="Y38:AM38"/>
    <mergeCell ref="Y37:AM37"/>
    <mergeCell ref="Y36:AM36"/>
    <mergeCell ref="Y35:AM35"/>
    <mergeCell ref="S38:X38"/>
    <mergeCell ref="S39:X39"/>
    <mergeCell ref="S40:X40"/>
    <mergeCell ref="Y58:AM58"/>
    <mergeCell ref="B58:R58"/>
    <mergeCell ref="B57:R57"/>
    <mergeCell ref="S57:X57"/>
    <mergeCell ref="S58:X58"/>
    <mergeCell ref="Y53:AM53"/>
    <mergeCell ref="Y54:AM54"/>
    <mergeCell ref="Y55:AM55"/>
    <mergeCell ref="Y56:AM56"/>
    <mergeCell ref="B54:R54"/>
    <mergeCell ref="B24:R24"/>
    <mergeCell ref="B25:R25"/>
    <mergeCell ref="B26:R26"/>
    <mergeCell ref="B27:R27"/>
    <mergeCell ref="Y57:AM57"/>
    <mergeCell ref="Y49:AM49"/>
    <mergeCell ref="Y50:AM50"/>
    <mergeCell ref="Y51:AM51"/>
    <mergeCell ref="Y52:AM52"/>
    <mergeCell ref="Y34:AM34"/>
    <mergeCell ref="Y33:AM33"/>
    <mergeCell ref="Y32:AM32"/>
    <mergeCell ref="Y31:AM31"/>
    <mergeCell ref="B56:R56"/>
    <mergeCell ref="B55:R55"/>
    <mergeCell ref="B48:R48"/>
    <mergeCell ref="B49:R49"/>
    <mergeCell ref="B50:R50"/>
    <mergeCell ref="B51:R51"/>
    <mergeCell ref="B44:R44"/>
    <mergeCell ref="B45:R45"/>
    <mergeCell ref="B28:R28"/>
    <mergeCell ref="S53:X53"/>
    <mergeCell ref="S54:X54"/>
    <mergeCell ref="S55:X55"/>
    <mergeCell ref="S56:X56"/>
    <mergeCell ref="S49:X49"/>
    <mergeCell ref="S50:X50"/>
    <mergeCell ref="S52:X52"/>
    <mergeCell ref="S51:X51"/>
    <mergeCell ref="S45:X45"/>
    <mergeCell ref="AN41:AS41"/>
    <mergeCell ref="AN42:AS42"/>
    <mergeCell ref="Y22:AM22"/>
    <mergeCell ref="Y21:AM21"/>
    <mergeCell ref="Y20:AM20"/>
    <mergeCell ref="Y40:AM40"/>
    <mergeCell ref="Y26:AM26"/>
    <mergeCell ref="Y25:AM25"/>
    <mergeCell ref="Y24:AM24"/>
    <mergeCell ref="Y23:AM23"/>
    <mergeCell ref="AN43:AS43"/>
    <mergeCell ref="AN44:AS44"/>
    <mergeCell ref="AN51:AS51"/>
    <mergeCell ref="AN52:AS52"/>
    <mergeCell ref="AN53:AS53"/>
    <mergeCell ref="AN50:AS50"/>
    <mergeCell ref="AN21:AS21"/>
    <mergeCell ref="AN22:AS22"/>
    <mergeCell ref="AN23:AS23"/>
    <mergeCell ref="AN24:AS24"/>
    <mergeCell ref="AN31:AS31"/>
    <mergeCell ref="AN32:AS32"/>
    <mergeCell ref="Y30:AM30"/>
    <mergeCell ref="AN12:AS12"/>
    <mergeCell ref="S19:X19"/>
    <mergeCell ref="AB13:AG13"/>
    <mergeCell ref="AH13:AM13"/>
    <mergeCell ref="AN13:AS13"/>
    <mergeCell ref="AN8:AS8"/>
    <mergeCell ref="V9:AA9"/>
    <mergeCell ref="AB9:AG9"/>
    <mergeCell ref="AH9:AM9"/>
    <mergeCell ref="V12:AA12"/>
    <mergeCell ref="AB12:AG12"/>
    <mergeCell ref="AH12:AM12"/>
    <mergeCell ref="AB15:AG15"/>
    <mergeCell ref="AH15:AM15"/>
    <mergeCell ref="AN15:AS15"/>
    <mergeCell ref="AH11:AM11"/>
    <mergeCell ref="AN11:AS11"/>
    <mergeCell ref="V14:AA14"/>
    <mergeCell ref="AB14:AG14"/>
    <mergeCell ref="AH14:AM14"/>
    <mergeCell ref="AN14:AS14"/>
    <mergeCell ref="V13:AA13"/>
    <mergeCell ref="AN48:AS48"/>
    <mergeCell ref="AN49:AS49"/>
    <mergeCell ref="B1:AS1"/>
    <mergeCell ref="B2:AS2"/>
    <mergeCell ref="B3:AS3"/>
    <mergeCell ref="B4:AS4"/>
    <mergeCell ref="AN9:AS9"/>
    <mergeCell ref="V8:AA8"/>
    <mergeCell ref="AN6:AS6"/>
    <mergeCell ref="AH6:AM6"/>
    <mergeCell ref="AB6:AG6"/>
    <mergeCell ref="V6:AA6"/>
    <mergeCell ref="V11:AA11"/>
    <mergeCell ref="AB11:AG11"/>
    <mergeCell ref="S22:X22"/>
    <mergeCell ref="S28:X28"/>
    <mergeCell ref="S27:X27"/>
    <mergeCell ref="S23:X23"/>
    <mergeCell ref="S24:X24"/>
    <mergeCell ref="S25:X25"/>
    <mergeCell ref="S26:X26"/>
    <mergeCell ref="V15:AA15"/>
    <mergeCell ref="V7:AA7"/>
    <mergeCell ref="AB7:AG7"/>
    <mergeCell ref="AH7:AM7"/>
    <mergeCell ref="AN7:AS7"/>
    <mergeCell ref="V10:AA10"/>
    <mergeCell ref="AB10:AG10"/>
    <mergeCell ref="AH10:AM10"/>
    <mergeCell ref="AN10:AS10"/>
    <mergeCell ref="AB8:AG8"/>
    <mergeCell ref="AH8:AM8"/>
    <mergeCell ref="CH24:CM24"/>
    <mergeCell ref="AV34:CM34"/>
    <mergeCell ref="AK59:AS59"/>
    <mergeCell ref="CE31:CM31"/>
    <mergeCell ref="CD119:CL119"/>
    <mergeCell ref="CD177:CL177"/>
    <mergeCell ref="CD235:CL235"/>
    <mergeCell ref="CD293:CL293"/>
    <mergeCell ref="AK119:AS119"/>
    <mergeCell ref="AH73:AM73"/>
    <mergeCell ref="AN73:AS73"/>
    <mergeCell ref="AH74:AM74"/>
    <mergeCell ref="AV41:CM41"/>
    <mergeCell ref="AV42:CM42"/>
    <mergeCell ref="AV35:CM35"/>
    <mergeCell ref="AV36:CM36"/>
    <mergeCell ref="AV37:CM37"/>
    <mergeCell ref="AV38:CM38"/>
    <mergeCell ref="AV39:CM39"/>
    <mergeCell ref="AV40:CM40"/>
    <mergeCell ref="AN37:AS37"/>
    <mergeCell ref="AN38:AS38"/>
    <mergeCell ref="AN39:AS39"/>
    <mergeCell ref="AN40:AS40"/>
    <mergeCell ref="AN57:AS57"/>
    <mergeCell ref="AN58:AS58"/>
    <mergeCell ref="AN54:AS54"/>
    <mergeCell ref="AN45:AS45"/>
    <mergeCell ref="AN46:AS46"/>
    <mergeCell ref="AN55:AS55"/>
    <mergeCell ref="AN56:AS56"/>
    <mergeCell ref="AN47:AS47"/>
  </mergeCells>
  <phoneticPr fontId="0" type="noConversion"/>
  <pageMargins left="0" right="0" top="0.25" bottom="0" header="0.3" footer="0.3"/>
  <pageSetup scale="101" orientation="portrait" horizontalDpi="1200" verticalDpi="1200" r:id="rId1"/>
  <headerFooter alignWithMargins="0"/>
  <rowBreaks count="6" manualBreakCount="6">
    <brk id="61" max="90" man="1"/>
    <brk id="119" max="90" man="1"/>
    <brk id="177" max="90" man="1"/>
    <brk id="235" max="90" man="1"/>
    <brk id="293" max="90" man="1"/>
    <brk id="351" max="90" man="1"/>
  </rowBreaks>
</worksheet>
</file>

<file path=xl/worksheets/sheet14.xml><?xml version="1.0" encoding="utf-8"?>
<worksheet xmlns="http://schemas.openxmlformats.org/spreadsheetml/2006/main" xmlns:r="http://schemas.openxmlformats.org/officeDocument/2006/relationships">
  <sheetPr codeName="Sheet15"/>
  <dimension ref="A1"/>
  <sheetViews>
    <sheetView workbookViewId="0"/>
  </sheetViews>
  <sheetFormatPr defaultRowHeight="10.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7</vt:i4>
      </vt:variant>
    </vt:vector>
  </HeadingPairs>
  <TitlesOfParts>
    <vt:vector size="22" baseType="lpstr">
      <vt:lpstr>Help</vt:lpstr>
      <vt:lpstr>Coversheets</vt:lpstr>
      <vt:lpstr>Exhibit A</vt:lpstr>
      <vt:lpstr>Exhibit B</vt:lpstr>
      <vt:lpstr>Exhibit C</vt:lpstr>
      <vt:lpstr>Exhibit G</vt:lpstr>
      <vt:lpstr>Exhibit H</vt:lpstr>
      <vt:lpstr>Exhibit I</vt:lpstr>
      <vt:lpstr>Exhibit J</vt:lpstr>
      <vt:lpstr>Exhibit K</vt:lpstr>
      <vt:lpstr>Exhibit L</vt:lpstr>
      <vt:lpstr>Exhibit Y</vt:lpstr>
      <vt:lpstr>Exhibit Z</vt:lpstr>
      <vt:lpstr>Sheet1</vt:lpstr>
      <vt:lpstr>Chart1</vt:lpstr>
      <vt:lpstr>Coversheets!Print_Area</vt:lpstr>
      <vt:lpstr>'Exhibit A'!Print_Area</vt:lpstr>
      <vt:lpstr>'Exhibit B'!Print_Area</vt:lpstr>
      <vt:lpstr>'Exhibit C'!Print_Area</vt:lpstr>
      <vt:lpstr>'Exhibit G'!Print_Area</vt:lpstr>
      <vt:lpstr>'Exhibit H'!Print_Area</vt:lpstr>
      <vt:lpstr>'Exhibit Z'!Print_Area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 Budget</dc:title>
  <dc:subject>County Budget</dc:subject>
  <dc:creator/>
  <cp:keywords>City Departmentalized Budget</cp:keywords>
  <cp:lastModifiedBy/>
  <dcterms:created xsi:type="dcterms:W3CDTF">2011-02-07T19:03:16Z</dcterms:created>
  <dcterms:modified xsi:type="dcterms:W3CDTF">2013-08-13T13:21:32Z</dcterms:modified>
  <cp:contentStatus>Final</cp:contentStatus>
</cp:coreProperties>
</file>